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euil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<sst xmlns="http://schemas.openxmlformats.org/spreadsheetml/2006/main" count="16" uniqueCount="9">
  <si>
    <t xml:space="preserve">nbr de mesures</t>
  </si>
  <si>
    <t xml:space="preserve">Tableau repro pour a</t>
  </si>
  <si>
    <t xml:space="preserve">Tableau repro pour B</t>
  </si>
  <si>
    <t xml:space="preserve">resultats</t>
  </si>
  <si>
    <t xml:space="preserve">TI</t>
  </si>
  <si>
    <t xml:space="preserve">TS</t>
  </si>
  <si>
    <t xml:space="preserve">N=Ẋn</t>
  </si>
  <si>
    <t xml:space="preserve">Incertitudes de mesures</t>
  </si>
  <si>
    <t xml:space="preserve">a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</si>
</sst>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0.0000"/>
    <numFmt numFmtId="166" formatCode="0"/>
  </numFmts>
  <fonts count="6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4"/>
      <color rgb="FF595959"/>
      <name val="Calibri"/>
      <family val="2"/>
    </font>
    <font>
      <sz val="9"/>
      <color rgb="FF59595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ADB9CA"/>
        <bgColor rgb="FFBFBFBF"/>
      </patternFill>
    </fill>
  </fills>
  <borders count="15">
    <border diagonalUp="false" diagonalDown="false">
      <left/>
      <right/>
      <top/>
      <bottom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/>
      <top style="medium"/>
      <bottom/>
      <diagonal/>
    </border>
    <border diagonalUp="false" diagonalDown="false">
      <left/>
      <right/>
      <top style="medium"/>
      <bottom/>
      <diagonal/>
    </border>
    <border diagonalUp="false" diagonalDown="false">
      <left/>
      <right style="medium"/>
      <top style="medium"/>
      <bottom/>
      <diagonal/>
    </border>
    <border diagonalUp="false" diagonalDown="false">
      <left style="medium"/>
      <right/>
      <top/>
      <bottom/>
      <diagonal/>
    </border>
    <border diagonalUp="false" diagonalDown="false">
      <left/>
      <right style="medium"/>
      <top/>
      <bottom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medium"/>
      <right/>
      <top/>
      <bottom style="medium"/>
      <diagonal/>
    </border>
    <border diagonalUp="false" diagonalDown="false">
      <left/>
      <right/>
      <top/>
      <bottom style="medium"/>
      <diagonal/>
    </border>
    <border diagonalUp="false" diagonalDown="false">
      <left/>
      <right style="medium"/>
      <top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2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3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2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3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4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6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7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8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9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10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1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2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3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4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7E0021"/>
      <rgbColor rgb="FF008000"/>
      <rgbColor rgb="FF000080"/>
      <rgbColor rgb="FF808000"/>
      <rgbColor rgb="FF800080"/>
      <rgbColor rgb="FF008080"/>
      <rgbColor rgb="FFBFBFBF"/>
      <rgbColor rgb="FF808080"/>
      <rgbColor rgb="FF5B9BD5"/>
      <rgbColor rgb="FF7030A0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ADB9CA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59595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0" sz="1400" spc="-1" strike="noStrike">
                <a:solidFill>
                  <a:srgbClr val="595959"/>
                </a:solidFill>
                <a:latin typeface="Calibri"/>
              </a:defRPr>
            </a:pPr>
            <a:r>
              <a:rPr b="0" sz="1400" spc="-1" strike="noStrike">
                <a:solidFill>
                  <a:srgbClr val="595959"/>
                </a:solidFill>
                <a:latin typeface="Calibri"/>
              </a:rPr>
              <a:t>Tableau repro pour a</a:t>
            </a:r>
          </a:p>
        </c:rich>
      </c:tx>
      <c:overlay val="0"/>
    </c:title>
    <c:autoTitleDeleted val="0"/>
    <c:plotArea>
      <c:scatterChart>
        <c:scatterStyle val="lineMarker"/>
        <c:varyColors val="0"/>
        <c:ser>
          <c:idx val="0"/>
          <c:order val="0"/>
          <c:tx>
            <c:strRef>
              <c:f>Feuil1!$B$13</c:f>
              <c:strCache>
                <c:ptCount val="1"/>
                <c:pt idx="0">
                  <c:v>resultats</c:v>
                </c:pt>
              </c:strCache>
            </c:strRef>
          </c:tx>
          <c:spPr>
            <a:solidFill>
              <a:srgbClr val="5b9bd5"/>
            </a:solidFill>
            <a:ln w="19080">
              <a:solidFill>
                <a:srgbClr val="5b9bd5"/>
              </a:solidFill>
              <a:round/>
            </a:ln>
          </c:spPr>
          <c:marker>
            <c:symbol val="circle"/>
            <c:size val="5"/>
            <c:spPr>
              <a:solidFill>
                <a:srgbClr val="5b9bd5"/>
              </a:solidFill>
            </c:spPr>
          </c:marker>
          <c:dLbls>
            <c:numFmt formatCode="General" sourceLinked="1"/>
            <c:dLblPos val="r"/>
            <c:showLegendKey val="0"/>
            <c:showVal val="0"/>
            <c:showCatName val="0"/>
            <c:showSerName val="0"/>
            <c:showPercent val="0"/>
            <c:showLeaderLines val="0"/>
          </c:dLbls>
          <c:errBars>
            <c:errDir val="y"/>
            <c:errBarType val="both"/>
            <c:errValType val="cust"/>
            <c:noEndCap val="0"/>
            <c:plus>
              <c:numRef>
                <c:f>Feuil1!$F$14:$F$53</c:f>
                <c:numCache>
                  <c:formatCode>General</c:formatCode>
                  <c:ptCount val="40"/>
                  <c:pt idx="0">
                    <c:v>0.878244185131873</c:v>
                  </c:pt>
                  <c:pt idx="1">
                    <c:v>0.878244185131873</c:v>
                  </c:pt>
                  <c:pt idx="2">
                    <c:v>0.878244185131873</c:v>
                  </c:pt>
                  <c:pt idx="3">
                    <c:v>0.878244185131873</c:v>
                  </c:pt>
                  <c:pt idx="4">
                    <c:v>0.878244185131873</c:v>
                  </c:pt>
                  <c:pt idx="5">
                    <c:v>0.878244185131873</c:v>
                  </c:pt>
                  <c:pt idx="6">
                    <c:v>0.878244185131873</c:v>
                  </c:pt>
                  <c:pt idx="7">
                    <c:v>0.878244185131873</c:v>
                  </c:pt>
                  <c:pt idx="8">
                    <c:v>0.878244185131873</c:v>
                  </c:pt>
                  <c:pt idx="9">
                    <c:v>0.878244185131873</c:v>
                  </c:pt>
                  <c:pt idx="10">
                    <c:v>0.878244185131873</c:v>
                  </c:pt>
                  <c:pt idx="11">
                    <c:v>0.878244185131873</c:v>
                  </c:pt>
                  <c:pt idx="12">
                    <c:v>0.878244185131873</c:v>
                  </c:pt>
                  <c:pt idx="13">
                    <c:v>0.878244185131873</c:v>
                  </c:pt>
                  <c:pt idx="14">
                    <c:v>0.878244185131873</c:v>
                  </c:pt>
                  <c:pt idx="15">
                    <c:v>0.878244185131873</c:v>
                  </c:pt>
                  <c:pt idx="16">
                    <c:v>0.878244185131873</c:v>
                  </c:pt>
                  <c:pt idx="17">
                    <c:v>0.878244185131873</c:v>
                  </c:pt>
                  <c:pt idx="18">
                    <c:v>0.878244185131873</c:v>
                  </c:pt>
                  <c:pt idx="19">
                    <c:v>0.878244185131873</c:v>
                  </c:pt>
                  <c:pt idx="20">
                    <c:v>0.878244185131873</c:v>
                  </c:pt>
                  <c:pt idx="21">
                    <c:v>0.878244185131873</c:v>
                  </c:pt>
                  <c:pt idx="22">
                    <c:v>0.878244185131873</c:v>
                  </c:pt>
                  <c:pt idx="23">
                    <c:v>0.878244185131873</c:v>
                  </c:pt>
                  <c:pt idx="24">
                    <c:v>0.878244185131873</c:v>
                  </c:pt>
                  <c:pt idx="25">
                    <c:v>0.878244185131873</c:v>
                  </c:pt>
                  <c:pt idx="26">
                    <c:v>0.878244185131873</c:v>
                  </c:pt>
                  <c:pt idx="27">
                    <c:v>0.878244185131873</c:v>
                  </c:pt>
                  <c:pt idx="28">
                    <c:v>0.878244185131873</c:v>
                  </c:pt>
                  <c:pt idx="29">
                    <c:v>0.878244185131873</c:v>
                  </c:pt>
                  <c:pt idx="30">
                    <c:v>0.878244185131873</c:v>
                  </c:pt>
                  <c:pt idx="31">
                    <c:v>0.878244185131873</c:v>
                  </c:pt>
                  <c:pt idx="32">
                    <c:v>0.878244185131873</c:v>
                  </c:pt>
                  <c:pt idx="33">
                    <c:v>0.878244185131873</c:v>
                  </c:pt>
                  <c:pt idx="34">
                    <c:v>0.878244185131873</c:v>
                  </c:pt>
                  <c:pt idx="35">
                    <c:v>0.878244185131873</c:v>
                  </c:pt>
                  <c:pt idx="36">
                    <c:v>0.878244185131873</c:v>
                  </c:pt>
                  <c:pt idx="37">
                    <c:v>0.878244185131873</c:v>
                  </c:pt>
                  <c:pt idx="38">
                    <c:v>0.878244185131873</c:v>
                  </c:pt>
                  <c:pt idx="39">
                    <c:v>0.878244185131873</c:v>
                  </c:pt>
                </c:numCache>
              </c:numRef>
            </c:plus>
            <c:minus>
              <c:numRef>
                <c:f>Feuil1!$F$14:$F$53</c:f>
                <c:numCache>
                  <c:formatCode>General</c:formatCode>
                  <c:ptCount val="40"/>
                  <c:pt idx="0">
                    <c:v>0.878244185131873</c:v>
                  </c:pt>
                  <c:pt idx="1">
                    <c:v>0.878244185131873</c:v>
                  </c:pt>
                  <c:pt idx="2">
                    <c:v>0.878244185131873</c:v>
                  </c:pt>
                  <c:pt idx="3">
                    <c:v>0.878244185131873</c:v>
                  </c:pt>
                  <c:pt idx="4">
                    <c:v>0.878244185131873</c:v>
                  </c:pt>
                  <c:pt idx="5">
                    <c:v>0.878244185131873</c:v>
                  </c:pt>
                  <c:pt idx="6">
                    <c:v>0.878244185131873</c:v>
                  </c:pt>
                  <c:pt idx="7">
                    <c:v>0.878244185131873</c:v>
                  </c:pt>
                  <c:pt idx="8">
                    <c:v>0.878244185131873</c:v>
                  </c:pt>
                  <c:pt idx="9">
                    <c:v>0.878244185131873</c:v>
                  </c:pt>
                  <c:pt idx="10">
                    <c:v>0.878244185131873</c:v>
                  </c:pt>
                  <c:pt idx="11">
                    <c:v>0.878244185131873</c:v>
                  </c:pt>
                  <c:pt idx="12">
                    <c:v>0.878244185131873</c:v>
                  </c:pt>
                  <c:pt idx="13">
                    <c:v>0.878244185131873</c:v>
                  </c:pt>
                  <c:pt idx="14">
                    <c:v>0.878244185131873</c:v>
                  </c:pt>
                  <c:pt idx="15">
                    <c:v>0.878244185131873</c:v>
                  </c:pt>
                  <c:pt idx="16">
                    <c:v>0.878244185131873</c:v>
                  </c:pt>
                  <c:pt idx="17">
                    <c:v>0.878244185131873</c:v>
                  </c:pt>
                  <c:pt idx="18">
                    <c:v>0.878244185131873</c:v>
                  </c:pt>
                  <c:pt idx="19">
                    <c:v>0.878244185131873</c:v>
                  </c:pt>
                  <c:pt idx="20">
                    <c:v>0.878244185131873</c:v>
                  </c:pt>
                  <c:pt idx="21">
                    <c:v>0.878244185131873</c:v>
                  </c:pt>
                  <c:pt idx="22">
                    <c:v>0.878244185131873</c:v>
                  </c:pt>
                  <c:pt idx="23">
                    <c:v>0.878244185131873</c:v>
                  </c:pt>
                  <c:pt idx="24">
                    <c:v>0.878244185131873</c:v>
                  </c:pt>
                  <c:pt idx="25">
                    <c:v>0.878244185131873</c:v>
                  </c:pt>
                  <c:pt idx="26">
                    <c:v>0.878244185131873</c:v>
                  </c:pt>
                  <c:pt idx="27">
                    <c:v>0.878244185131873</c:v>
                  </c:pt>
                  <c:pt idx="28">
                    <c:v>0.878244185131873</c:v>
                  </c:pt>
                  <c:pt idx="29">
                    <c:v>0.878244185131873</c:v>
                  </c:pt>
                  <c:pt idx="30">
                    <c:v>0.878244185131873</c:v>
                  </c:pt>
                  <c:pt idx="31">
                    <c:v>0.878244185131873</c:v>
                  </c:pt>
                  <c:pt idx="32">
                    <c:v>0.878244185131873</c:v>
                  </c:pt>
                  <c:pt idx="33">
                    <c:v>0.878244185131873</c:v>
                  </c:pt>
                  <c:pt idx="34">
                    <c:v>0.878244185131873</c:v>
                  </c:pt>
                  <c:pt idx="35">
                    <c:v>0.878244185131873</c:v>
                  </c:pt>
                  <c:pt idx="36">
                    <c:v>0.878244185131873</c:v>
                  </c:pt>
                  <c:pt idx="37">
                    <c:v>0.878244185131873</c:v>
                  </c:pt>
                  <c:pt idx="38">
                    <c:v>0.878244185131873</c:v>
                  </c:pt>
                  <c:pt idx="39">
                    <c:v>0.878244185131873</c:v>
                  </c:pt>
                </c:numCache>
              </c:numRef>
            </c:minus>
          </c:errBars>
          <c:xVal>
            <c:numRef>
              <c:f>Feuil1!$A$14:$A$53</c:f>
              <c:numCache>
                <c:formatCode>General</c:formatCode>
                <c:ptCount val="4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</c:numCache>
            </c:numRef>
          </c:xVal>
          <c:yVal>
            <c:numRef>
              <c:f>Feuil1!$B$14:$B$53</c:f>
              <c:numCache>
                <c:formatCode>General</c:formatCode>
                <c:ptCount val="40"/>
                <c:pt idx="0">
                  <c:v>1.2</c:v>
                </c:pt>
                <c:pt idx="1">
                  <c:v>1.204</c:v>
                </c:pt>
                <c:pt idx="2">
                  <c:v>1.208</c:v>
                </c:pt>
                <c:pt idx="3">
                  <c:v>1.212</c:v>
                </c:pt>
                <c:pt idx="4">
                  <c:v>1.216</c:v>
                </c:pt>
                <c:pt idx="5">
                  <c:v>1.3</c:v>
                </c:pt>
                <c:pt idx="6">
                  <c:v>1.3</c:v>
                </c:pt>
                <c:pt idx="7">
                  <c:v>1.0579</c:v>
                </c:pt>
                <c:pt idx="8">
                  <c:v>0.5737</c:v>
                </c:pt>
                <c:pt idx="9">
                  <c:v>0.3316</c:v>
                </c:pt>
                <c:pt idx="10">
                  <c:v>1.5</c:v>
                </c:pt>
                <c:pt idx="11">
                  <c:v>1.024</c:v>
                </c:pt>
                <c:pt idx="12">
                  <c:v>0.548</c:v>
                </c:pt>
                <c:pt idx="13">
                  <c:v>0.0720000000000001</c:v>
                </c:pt>
                <c:pt idx="14">
                  <c:v>-0.404</c:v>
                </c:pt>
                <c:pt idx="15">
                  <c:v>1.4</c:v>
                </c:pt>
                <c:pt idx="16">
                  <c:v>1.05</c:v>
                </c:pt>
                <c:pt idx="17">
                  <c:v>0.7</c:v>
                </c:pt>
                <c:pt idx="18">
                  <c:v>0.35</c:v>
                </c:pt>
                <c:pt idx="19">
                  <c:v>0</c:v>
                </c:pt>
                <c:pt idx="20">
                  <c:v>1.18</c:v>
                </c:pt>
                <c:pt idx="21">
                  <c:v>1.04</c:v>
                </c:pt>
                <c:pt idx="22">
                  <c:v>0.9</c:v>
                </c:pt>
                <c:pt idx="23">
                  <c:v>0.76</c:v>
                </c:pt>
                <c:pt idx="24">
                  <c:v>0.62</c:v>
                </c:pt>
                <c:pt idx="25">
                  <c:v>1.16</c:v>
                </c:pt>
                <c:pt idx="26">
                  <c:v>1.065</c:v>
                </c:pt>
                <c:pt idx="27">
                  <c:v>0.97</c:v>
                </c:pt>
                <c:pt idx="28">
                  <c:v>0.875</c:v>
                </c:pt>
                <c:pt idx="29">
                  <c:v>0.78</c:v>
                </c:pt>
                <c:pt idx="30">
                  <c:v>1.54</c:v>
                </c:pt>
                <c:pt idx="31">
                  <c:v>1.265</c:v>
                </c:pt>
                <c:pt idx="32">
                  <c:v>0.99</c:v>
                </c:pt>
                <c:pt idx="33">
                  <c:v>0.715</c:v>
                </c:pt>
                <c:pt idx="34">
                  <c:v>0.44</c:v>
                </c:pt>
                <c:pt idx="35">
                  <c:v>1.156</c:v>
                </c:pt>
                <c:pt idx="36">
                  <c:v>1.248</c:v>
                </c:pt>
                <c:pt idx="37">
                  <c:v>1.34</c:v>
                </c:pt>
                <c:pt idx="38">
                  <c:v>1.432</c:v>
                </c:pt>
                <c:pt idx="39">
                  <c:v>1.524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Feuil1!$C$13</c:f>
              <c:strCache>
                <c:ptCount val="1"/>
                <c:pt idx="0">
                  <c:v>TI</c:v>
                </c:pt>
              </c:strCache>
            </c:strRef>
          </c:tx>
          <c:spPr>
            <a:solidFill>
              <a:srgbClr val="ff0000"/>
            </a:solidFill>
            <a:ln w="19080">
              <a:solidFill>
                <a:srgbClr val="ff0000"/>
              </a:solidFill>
              <a:round/>
            </a:ln>
          </c:spPr>
          <c:marker>
            <c:symbol val="none"/>
          </c:marker>
          <c:dLbls>
            <c:numFmt formatCode="General" sourceLinked="1"/>
            <c:dLblPos val="r"/>
            <c:showLegendKey val="0"/>
            <c:showVal val="0"/>
            <c:showCatName val="0"/>
            <c:showSerName val="0"/>
            <c:showPercent val="0"/>
            <c:showLeaderLines val="0"/>
          </c:dLbls>
          <c:xVal>
            <c:numRef>
              <c:f>Feuil1!$A$14:$A$53</c:f>
              <c:numCache>
                <c:formatCode>General</c:formatCode>
                <c:ptCount val="4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</c:numCache>
            </c:numRef>
          </c:xVal>
          <c:yVal>
            <c:numRef>
              <c:f>Feuil1!$C$14:$C$53</c:f>
              <c:numCache>
                <c:formatCode>General</c:formatCode>
                <c:ptCount val="40"/>
                <c:pt idx="0">
                  <c:v>-1.066025</c:v>
                </c:pt>
                <c:pt idx="1">
                  <c:v>-1.066025</c:v>
                </c:pt>
                <c:pt idx="2">
                  <c:v>-1.066025</c:v>
                </c:pt>
                <c:pt idx="3">
                  <c:v>-1.066025</c:v>
                </c:pt>
                <c:pt idx="4">
                  <c:v>-1.066025</c:v>
                </c:pt>
                <c:pt idx="5">
                  <c:v>-1.066025</c:v>
                </c:pt>
                <c:pt idx="6">
                  <c:v>-1.066025</c:v>
                </c:pt>
                <c:pt idx="7">
                  <c:v>-1.066025</c:v>
                </c:pt>
                <c:pt idx="8">
                  <c:v>-1.066025</c:v>
                </c:pt>
                <c:pt idx="9">
                  <c:v>-1.066025</c:v>
                </c:pt>
                <c:pt idx="10">
                  <c:v>-1.066025</c:v>
                </c:pt>
                <c:pt idx="11">
                  <c:v>-1.066025</c:v>
                </c:pt>
                <c:pt idx="12">
                  <c:v>-1.066025</c:v>
                </c:pt>
                <c:pt idx="13">
                  <c:v>-1.066025</c:v>
                </c:pt>
                <c:pt idx="14">
                  <c:v>-1.066025</c:v>
                </c:pt>
                <c:pt idx="15">
                  <c:v>-1.066025</c:v>
                </c:pt>
                <c:pt idx="16">
                  <c:v>-1.066025</c:v>
                </c:pt>
                <c:pt idx="17">
                  <c:v>-1.066025</c:v>
                </c:pt>
                <c:pt idx="18">
                  <c:v>-1.066025</c:v>
                </c:pt>
                <c:pt idx="19">
                  <c:v>-1.066025</c:v>
                </c:pt>
                <c:pt idx="20">
                  <c:v>-1.066025</c:v>
                </c:pt>
                <c:pt idx="21">
                  <c:v>-1.066025</c:v>
                </c:pt>
                <c:pt idx="22">
                  <c:v>-1.066025</c:v>
                </c:pt>
                <c:pt idx="23">
                  <c:v>-1.066025</c:v>
                </c:pt>
                <c:pt idx="24">
                  <c:v>-1.066025</c:v>
                </c:pt>
                <c:pt idx="25">
                  <c:v>-1.066025</c:v>
                </c:pt>
                <c:pt idx="26">
                  <c:v>-1.066025</c:v>
                </c:pt>
                <c:pt idx="27">
                  <c:v>-1.066025</c:v>
                </c:pt>
                <c:pt idx="28">
                  <c:v>-1.066025</c:v>
                </c:pt>
                <c:pt idx="29">
                  <c:v>-1.066025</c:v>
                </c:pt>
                <c:pt idx="30">
                  <c:v>-1.066025</c:v>
                </c:pt>
                <c:pt idx="31">
                  <c:v>-1.066025</c:v>
                </c:pt>
                <c:pt idx="32">
                  <c:v>-1.066025</c:v>
                </c:pt>
                <c:pt idx="33">
                  <c:v>-1.066025</c:v>
                </c:pt>
                <c:pt idx="34">
                  <c:v>-1.066025</c:v>
                </c:pt>
                <c:pt idx="35">
                  <c:v>-1.066025</c:v>
                </c:pt>
                <c:pt idx="36">
                  <c:v>-1.066025</c:v>
                </c:pt>
                <c:pt idx="37">
                  <c:v>-1.066025</c:v>
                </c:pt>
                <c:pt idx="38">
                  <c:v>-1.066025</c:v>
                </c:pt>
                <c:pt idx="39">
                  <c:v>-1.066025</c:v>
                </c:pt>
              </c:numCache>
            </c:numRef>
          </c:yVal>
          <c:smooth val="1"/>
        </c:ser>
        <c:ser>
          <c:idx val="2"/>
          <c:order val="2"/>
          <c:tx>
            <c:strRef>
              <c:f>Feuil1!$D$13</c:f>
              <c:strCache>
                <c:ptCount val="1"/>
                <c:pt idx="0">
                  <c:v>TS</c:v>
                </c:pt>
              </c:strCache>
            </c:strRef>
          </c:tx>
          <c:spPr>
            <a:solidFill>
              <a:srgbClr val="ff0000"/>
            </a:solidFill>
            <a:ln w="19080">
              <a:solidFill>
                <a:srgbClr val="ff0000"/>
              </a:solidFill>
              <a:round/>
            </a:ln>
          </c:spPr>
          <c:marker>
            <c:symbol val="none"/>
          </c:marker>
          <c:dLbls>
            <c:numFmt formatCode="General" sourceLinked="1"/>
            <c:dLblPos val="r"/>
            <c:showLegendKey val="0"/>
            <c:showVal val="0"/>
            <c:showCatName val="0"/>
            <c:showSerName val="0"/>
            <c:showPercent val="0"/>
            <c:showLeaderLines val="0"/>
          </c:dLbls>
          <c:xVal>
            <c:numRef>
              <c:f>Feuil1!$A$14:$A$53</c:f>
              <c:numCache>
                <c:formatCode>General</c:formatCode>
                <c:ptCount val="4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</c:numCache>
            </c:numRef>
          </c:xVal>
          <c:yVal>
            <c:numRef>
              <c:f>Feuil1!$D$14:$D$53</c:f>
              <c:numCache>
                <c:formatCode>General</c:formatCode>
                <c:ptCount val="40"/>
                <c:pt idx="0">
                  <c:v>2.933975</c:v>
                </c:pt>
                <c:pt idx="1">
                  <c:v>2.933975</c:v>
                </c:pt>
                <c:pt idx="2">
                  <c:v>2.933975</c:v>
                </c:pt>
                <c:pt idx="3">
                  <c:v>2.933975</c:v>
                </c:pt>
                <c:pt idx="4">
                  <c:v>2.933975</c:v>
                </c:pt>
                <c:pt idx="5">
                  <c:v>2.933975</c:v>
                </c:pt>
                <c:pt idx="6">
                  <c:v>2.933975</c:v>
                </c:pt>
                <c:pt idx="7">
                  <c:v>2.933975</c:v>
                </c:pt>
                <c:pt idx="8">
                  <c:v>2.933975</c:v>
                </c:pt>
                <c:pt idx="9">
                  <c:v>2.933975</c:v>
                </c:pt>
                <c:pt idx="10">
                  <c:v>2.933975</c:v>
                </c:pt>
                <c:pt idx="11">
                  <c:v>2.933975</c:v>
                </c:pt>
                <c:pt idx="12">
                  <c:v>2.933975</c:v>
                </c:pt>
                <c:pt idx="13">
                  <c:v>2.933975</c:v>
                </c:pt>
                <c:pt idx="14">
                  <c:v>2.933975</c:v>
                </c:pt>
                <c:pt idx="15">
                  <c:v>2.933975</c:v>
                </c:pt>
                <c:pt idx="16">
                  <c:v>2.933975</c:v>
                </c:pt>
                <c:pt idx="17">
                  <c:v>2.933975</c:v>
                </c:pt>
                <c:pt idx="18">
                  <c:v>2.933975</c:v>
                </c:pt>
                <c:pt idx="19">
                  <c:v>2.933975</c:v>
                </c:pt>
                <c:pt idx="20">
                  <c:v>2.933975</c:v>
                </c:pt>
                <c:pt idx="21">
                  <c:v>2.933975</c:v>
                </c:pt>
                <c:pt idx="22">
                  <c:v>2.933975</c:v>
                </c:pt>
                <c:pt idx="23">
                  <c:v>2.933975</c:v>
                </c:pt>
                <c:pt idx="24">
                  <c:v>2.933975</c:v>
                </c:pt>
                <c:pt idx="25">
                  <c:v>2.933975</c:v>
                </c:pt>
                <c:pt idx="26">
                  <c:v>2.933975</c:v>
                </c:pt>
                <c:pt idx="27">
                  <c:v>2.933975</c:v>
                </c:pt>
                <c:pt idx="28">
                  <c:v>2.933975</c:v>
                </c:pt>
                <c:pt idx="29">
                  <c:v>2.933975</c:v>
                </c:pt>
                <c:pt idx="30">
                  <c:v>2.933975</c:v>
                </c:pt>
                <c:pt idx="31">
                  <c:v>2.933975</c:v>
                </c:pt>
                <c:pt idx="32">
                  <c:v>2.933975</c:v>
                </c:pt>
                <c:pt idx="33">
                  <c:v>2.933975</c:v>
                </c:pt>
                <c:pt idx="34">
                  <c:v>2.933975</c:v>
                </c:pt>
                <c:pt idx="35">
                  <c:v>2.933975</c:v>
                </c:pt>
                <c:pt idx="36">
                  <c:v>2.933975</c:v>
                </c:pt>
                <c:pt idx="37">
                  <c:v>2.933975</c:v>
                </c:pt>
                <c:pt idx="38">
                  <c:v>2.933975</c:v>
                </c:pt>
                <c:pt idx="39">
                  <c:v>2.933975</c:v>
                </c:pt>
              </c:numCache>
            </c:numRef>
          </c:yVal>
          <c:smooth val="1"/>
        </c:ser>
        <c:ser>
          <c:idx val="3"/>
          <c:order val="3"/>
          <c:tx>
            <c:strRef>
              <c:f>Feuil1!$E$13</c:f>
              <c:strCache>
                <c:ptCount val="1"/>
                <c:pt idx="0">
                  <c:v>N=Ẋn</c:v>
                </c:pt>
              </c:strCache>
            </c:strRef>
          </c:tx>
          <c:spPr>
            <a:solidFill>
              <a:srgbClr val="7030a0"/>
            </a:solidFill>
            <a:ln w="19080">
              <a:solidFill>
                <a:srgbClr val="7030a0"/>
              </a:solidFill>
              <a:round/>
            </a:ln>
          </c:spPr>
          <c:marker>
            <c:symbol val="none"/>
          </c:marker>
          <c:dLbls>
            <c:numFmt formatCode="General" sourceLinked="1"/>
            <c:dLblPos val="r"/>
            <c:showLegendKey val="0"/>
            <c:showVal val="0"/>
            <c:showCatName val="0"/>
            <c:showSerName val="0"/>
            <c:showPercent val="0"/>
            <c:showLeaderLines val="0"/>
          </c:dLbls>
          <c:xVal>
            <c:numRef>
              <c:f>Feuil1!$A$14:$A$53</c:f>
              <c:numCache>
                <c:formatCode>General</c:formatCode>
                <c:ptCount val="4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</c:numCache>
            </c:numRef>
          </c:xVal>
          <c:yVal>
            <c:numRef>
              <c:f>Feuil1!$E$14:$E$53</c:f>
              <c:numCache>
                <c:formatCode>General</c:formatCode>
                <c:ptCount val="40"/>
                <c:pt idx="0">
                  <c:v>0.933975</c:v>
                </c:pt>
                <c:pt idx="1">
                  <c:v>0.933975</c:v>
                </c:pt>
                <c:pt idx="2">
                  <c:v>0.933975</c:v>
                </c:pt>
                <c:pt idx="3">
                  <c:v>0.933975</c:v>
                </c:pt>
                <c:pt idx="4">
                  <c:v>0.933975</c:v>
                </c:pt>
                <c:pt idx="5">
                  <c:v>0.933975</c:v>
                </c:pt>
                <c:pt idx="6">
                  <c:v>0.933975</c:v>
                </c:pt>
                <c:pt idx="7">
                  <c:v>0.933975</c:v>
                </c:pt>
                <c:pt idx="8">
                  <c:v>0.933975</c:v>
                </c:pt>
                <c:pt idx="9">
                  <c:v>0.933975</c:v>
                </c:pt>
                <c:pt idx="10">
                  <c:v>0.933975</c:v>
                </c:pt>
                <c:pt idx="11">
                  <c:v>0.933975</c:v>
                </c:pt>
                <c:pt idx="12">
                  <c:v>0.933975</c:v>
                </c:pt>
                <c:pt idx="13">
                  <c:v>0.933975</c:v>
                </c:pt>
                <c:pt idx="14">
                  <c:v>0.933975</c:v>
                </c:pt>
                <c:pt idx="15">
                  <c:v>0.933975</c:v>
                </c:pt>
                <c:pt idx="16">
                  <c:v>0.933975</c:v>
                </c:pt>
                <c:pt idx="17">
                  <c:v>0.933975</c:v>
                </c:pt>
                <c:pt idx="18">
                  <c:v>0.933975</c:v>
                </c:pt>
                <c:pt idx="19">
                  <c:v>0.933975</c:v>
                </c:pt>
                <c:pt idx="20">
                  <c:v>0.933975</c:v>
                </c:pt>
                <c:pt idx="21">
                  <c:v>0.933975</c:v>
                </c:pt>
                <c:pt idx="22">
                  <c:v>0.933975</c:v>
                </c:pt>
                <c:pt idx="23">
                  <c:v>0.933975</c:v>
                </c:pt>
                <c:pt idx="24">
                  <c:v>0.933975</c:v>
                </c:pt>
                <c:pt idx="25">
                  <c:v>0.933975</c:v>
                </c:pt>
                <c:pt idx="26">
                  <c:v>0.933975</c:v>
                </c:pt>
                <c:pt idx="27">
                  <c:v>0.933975</c:v>
                </c:pt>
                <c:pt idx="28">
                  <c:v>0.933975</c:v>
                </c:pt>
                <c:pt idx="29">
                  <c:v>0.933975</c:v>
                </c:pt>
                <c:pt idx="30">
                  <c:v>0.933975</c:v>
                </c:pt>
                <c:pt idx="31">
                  <c:v>0.933975</c:v>
                </c:pt>
                <c:pt idx="32">
                  <c:v>0.933975</c:v>
                </c:pt>
                <c:pt idx="33">
                  <c:v>0.933975</c:v>
                </c:pt>
                <c:pt idx="34">
                  <c:v>0.933975</c:v>
                </c:pt>
                <c:pt idx="35">
                  <c:v>0.933975</c:v>
                </c:pt>
                <c:pt idx="36">
                  <c:v>0.933975</c:v>
                </c:pt>
                <c:pt idx="37">
                  <c:v>0.933975</c:v>
                </c:pt>
                <c:pt idx="38">
                  <c:v>0.933975</c:v>
                </c:pt>
                <c:pt idx="39">
                  <c:v>0.933975</c:v>
                </c:pt>
              </c:numCache>
            </c:numRef>
          </c:yVal>
          <c:smooth val="1"/>
        </c:ser>
        <c:axId val="22018530"/>
        <c:axId val="93584923"/>
      </c:scatterChart>
      <c:valAx>
        <c:axId val="22018530"/>
        <c:scaling>
          <c:orientation val="minMax"/>
        </c:scaling>
        <c:delete val="0"/>
        <c:axPos val="b"/>
        <c:majorGridlines>
          <c:spPr>
            <a:ln w="9360">
              <a:solidFill>
                <a:srgbClr val="d9d9d9"/>
              </a:solidFill>
              <a:round/>
            </a:ln>
          </c:spPr>
        </c:majorGridlines>
        <c:numFmt formatCode="General" sourceLinked="0"/>
        <c:majorTickMark val="none"/>
        <c:minorTickMark val="none"/>
        <c:tickLblPos val="nextTo"/>
        <c:spPr>
          <a:ln w="9360">
            <a:solidFill>
              <a:srgbClr val="bfbfbf"/>
            </a:solidFill>
            <a:round/>
          </a:ln>
        </c:spPr>
        <c:txPr>
          <a:bodyPr/>
          <a:lstStyle/>
          <a:p>
            <a:pPr>
              <a:defRPr b="0" sz="900" spc="-1" strike="noStrike">
                <a:solidFill>
                  <a:srgbClr val="595959"/>
                </a:solidFill>
                <a:latin typeface="Calibri"/>
              </a:defRPr>
            </a:pPr>
          </a:p>
        </c:txPr>
        <c:crossAx val="93584923"/>
        <c:crosses val="autoZero"/>
        <c:crossBetween val="midCat"/>
      </c:valAx>
      <c:valAx>
        <c:axId val="93584923"/>
        <c:scaling>
          <c:orientation val="minMax"/>
        </c:scaling>
        <c:delete val="0"/>
        <c:axPos val="l"/>
        <c:majorGridlines>
          <c:spPr>
            <a:ln w="9360">
              <a:solidFill>
                <a:srgbClr val="d9d9d9"/>
              </a:solidFill>
              <a:round/>
            </a:ln>
          </c:spPr>
        </c:majorGridlines>
        <c:numFmt formatCode="General" sourceLinked="0"/>
        <c:majorTickMark val="none"/>
        <c:minorTickMark val="none"/>
        <c:tickLblPos val="nextTo"/>
        <c:spPr>
          <a:ln w="9360">
            <a:solidFill>
              <a:srgbClr val="bfbfbf"/>
            </a:solidFill>
            <a:round/>
          </a:ln>
        </c:spPr>
        <c:txPr>
          <a:bodyPr/>
          <a:lstStyle/>
          <a:p>
            <a:pPr>
              <a:defRPr b="0" sz="900" spc="-1" strike="noStrike">
                <a:solidFill>
                  <a:srgbClr val="595959"/>
                </a:solidFill>
                <a:latin typeface="Calibri"/>
              </a:defRPr>
            </a:pPr>
          </a:p>
        </c:txPr>
        <c:crossAx val="22018530"/>
        <c:crosses val="autoZero"/>
        <c:crossBetween val="midCat"/>
      </c:valAx>
      <c:spPr>
        <a:noFill/>
        <a:ln>
          <a:noFill/>
        </a:ln>
      </c:spPr>
    </c:plotArea>
    <c:plotVisOnly val="1"/>
    <c:dispBlanksAs val="gap"/>
  </c:chart>
  <c:spPr>
    <a:solidFill>
      <a:srgbClr val="ffffff"/>
    </a:solidFill>
    <a:ln w="9360">
      <a:solidFill>
        <a:srgbClr val="d9d9d9"/>
      </a:solidFill>
      <a:round/>
    </a:ln>
  </c:spPr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plotArea>
      <c:scatterChart>
        <c:scatterStyle val="lineMarker"/>
        <c:varyColors val="0"/>
        <c:ser>
          <c:idx val="0"/>
          <c:order val="0"/>
          <c:tx>
            <c:strRef>
              <c:f>Feuil1!$Q$1</c:f>
              <c:strCache>
                <c:ptCount val="1"/>
                <c:pt idx="0">
                  <c:v>résultats a</c:v>
                </c:pt>
              </c:strCache>
            </c:strRef>
          </c:tx>
          <c:spPr>
            <a:solidFill>
              <a:srgbClr val="5b9bd5"/>
            </a:solidFill>
            <a:ln w="19080">
              <a:solidFill>
                <a:srgbClr val="5b9bd5"/>
              </a:solidFill>
              <a:round/>
            </a:ln>
          </c:spPr>
          <c:marker>
            <c:symbol val="circle"/>
            <c:size val="5"/>
            <c:spPr>
              <a:solidFill>
                <a:srgbClr val="5b9bd5"/>
              </a:solidFill>
            </c:spPr>
          </c:marker>
          <c:dLbls>
            <c:numFmt formatCode="0.0000" sourceLinked="1"/>
            <c:dLblPos val="r"/>
            <c:showLegendKey val="0"/>
            <c:showVal val="0"/>
            <c:showCatName val="0"/>
            <c:showSerName val="0"/>
            <c:showPercent val="0"/>
            <c:showLeaderLines val="0"/>
          </c:dLbls>
          <c:errBars>
            <c:errDir val="y"/>
            <c:errBarType val="both"/>
            <c:errValType val="cust"/>
            <c:noEndCap val="0"/>
            <c:plus>
              <c:numRef>
                <c:f>Feuil1!$M$14:$M$53</c:f>
                <c:numCache>
                  <c:formatCode>General</c:formatCode>
                  <c:ptCount val="40"/>
                  <c:pt idx="0">
                    <c:v>2.35732499404815</c:v>
                  </c:pt>
                  <c:pt idx="1">
                    <c:v>2.35732499404815</c:v>
                  </c:pt>
                  <c:pt idx="2">
                    <c:v>2.35732499404815</c:v>
                  </c:pt>
                  <c:pt idx="3">
                    <c:v>2.35732499404815</c:v>
                  </c:pt>
                  <c:pt idx="4">
                    <c:v>2.35732499404815</c:v>
                  </c:pt>
                  <c:pt idx="5">
                    <c:v>2.35732499404815</c:v>
                  </c:pt>
                  <c:pt idx="6">
                    <c:v>2.35732499404815</c:v>
                  </c:pt>
                  <c:pt idx="7">
                    <c:v>2.35732499404815</c:v>
                  </c:pt>
                  <c:pt idx="8">
                    <c:v>2.35732499404815</c:v>
                  </c:pt>
                  <c:pt idx="9">
                    <c:v>2.35732499404815</c:v>
                  </c:pt>
                  <c:pt idx="10">
                    <c:v>2.35732499404815</c:v>
                  </c:pt>
                  <c:pt idx="11">
                    <c:v>2.35732499404815</c:v>
                  </c:pt>
                  <c:pt idx="12">
                    <c:v>2.35732499404815</c:v>
                  </c:pt>
                  <c:pt idx="13">
                    <c:v>2.35732499404815</c:v>
                  </c:pt>
                  <c:pt idx="14">
                    <c:v>2.35732499404815</c:v>
                  </c:pt>
                  <c:pt idx="15">
                    <c:v>2.35732499404815</c:v>
                  </c:pt>
                  <c:pt idx="16">
                    <c:v>2.35732499404815</c:v>
                  </c:pt>
                  <c:pt idx="17">
                    <c:v>2.35732499404815</c:v>
                  </c:pt>
                  <c:pt idx="18">
                    <c:v>2.35732499404815</c:v>
                  </c:pt>
                  <c:pt idx="19">
                    <c:v>2.35732499404815</c:v>
                  </c:pt>
                  <c:pt idx="20">
                    <c:v>2.35732499404815</c:v>
                  </c:pt>
                  <c:pt idx="21">
                    <c:v>2.35732499404815</c:v>
                  </c:pt>
                  <c:pt idx="22">
                    <c:v>2.35732499404815</c:v>
                  </c:pt>
                  <c:pt idx="23">
                    <c:v>2.35732499404815</c:v>
                  </c:pt>
                  <c:pt idx="24">
                    <c:v>2.35732499404815</c:v>
                  </c:pt>
                  <c:pt idx="25">
                    <c:v>2.35732499404815</c:v>
                  </c:pt>
                  <c:pt idx="26">
                    <c:v>2.35732499404815</c:v>
                  </c:pt>
                  <c:pt idx="27">
                    <c:v>2.35732499404815</c:v>
                  </c:pt>
                  <c:pt idx="28">
                    <c:v>2.35732499404815</c:v>
                  </c:pt>
                  <c:pt idx="29">
                    <c:v>2.35732499404815</c:v>
                  </c:pt>
                  <c:pt idx="30">
                    <c:v>2.35732499404815</c:v>
                  </c:pt>
                  <c:pt idx="31">
                    <c:v>2.35732499404815</c:v>
                  </c:pt>
                  <c:pt idx="32">
                    <c:v>2.35732499404815</c:v>
                  </c:pt>
                  <c:pt idx="33">
                    <c:v>2.35732499404815</c:v>
                  </c:pt>
                  <c:pt idx="34">
                    <c:v>2.35732499404815</c:v>
                  </c:pt>
                  <c:pt idx="35">
                    <c:v>2.35732499404815</c:v>
                  </c:pt>
                  <c:pt idx="36">
                    <c:v>2.35732499404815</c:v>
                  </c:pt>
                  <c:pt idx="37">
                    <c:v>2.35732499404815</c:v>
                  </c:pt>
                  <c:pt idx="38">
                    <c:v>2.35732499404815</c:v>
                  </c:pt>
                  <c:pt idx="39">
                    <c:v>2.35732499404815</c:v>
                  </c:pt>
                </c:numCache>
              </c:numRef>
            </c:plus>
            <c:minus>
              <c:numRef>
                <c:f>Feuil1!$M$14:$M$53</c:f>
                <c:numCache>
                  <c:formatCode>General</c:formatCode>
                  <c:ptCount val="40"/>
                  <c:pt idx="0">
                    <c:v>2.35732499404815</c:v>
                  </c:pt>
                  <c:pt idx="1">
                    <c:v>2.35732499404815</c:v>
                  </c:pt>
                  <c:pt idx="2">
                    <c:v>2.35732499404815</c:v>
                  </c:pt>
                  <c:pt idx="3">
                    <c:v>2.35732499404815</c:v>
                  </c:pt>
                  <c:pt idx="4">
                    <c:v>2.35732499404815</c:v>
                  </c:pt>
                  <c:pt idx="5">
                    <c:v>2.35732499404815</c:v>
                  </c:pt>
                  <c:pt idx="6">
                    <c:v>2.35732499404815</c:v>
                  </c:pt>
                  <c:pt idx="7">
                    <c:v>2.35732499404815</c:v>
                  </c:pt>
                  <c:pt idx="8">
                    <c:v>2.35732499404815</c:v>
                  </c:pt>
                  <c:pt idx="9">
                    <c:v>2.35732499404815</c:v>
                  </c:pt>
                  <c:pt idx="10">
                    <c:v>2.35732499404815</c:v>
                  </c:pt>
                  <c:pt idx="11">
                    <c:v>2.35732499404815</c:v>
                  </c:pt>
                  <c:pt idx="12">
                    <c:v>2.35732499404815</c:v>
                  </c:pt>
                  <c:pt idx="13">
                    <c:v>2.35732499404815</c:v>
                  </c:pt>
                  <c:pt idx="14">
                    <c:v>2.35732499404815</c:v>
                  </c:pt>
                  <c:pt idx="15">
                    <c:v>2.35732499404815</c:v>
                  </c:pt>
                  <c:pt idx="16">
                    <c:v>2.35732499404815</c:v>
                  </c:pt>
                  <c:pt idx="17">
                    <c:v>2.35732499404815</c:v>
                  </c:pt>
                  <c:pt idx="18">
                    <c:v>2.35732499404815</c:v>
                  </c:pt>
                  <c:pt idx="19">
                    <c:v>2.35732499404815</c:v>
                  </c:pt>
                  <c:pt idx="20">
                    <c:v>2.35732499404815</c:v>
                  </c:pt>
                  <c:pt idx="21">
                    <c:v>2.35732499404815</c:v>
                  </c:pt>
                  <c:pt idx="22">
                    <c:v>2.35732499404815</c:v>
                  </c:pt>
                  <c:pt idx="23">
                    <c:v>2.35732499404815</c:v>
                  </c:pt>
                  <c:pt idx="24">
                    <c:v>2.35732499404815</c:v>
                  </c:pt>
                  <c:pt idx="25">
                    <c:v>2.35732499404815</c:v>
                  </c:pt>
                  <c:pt idx="26">
                    <c:v>2.35732499404815</c:v>
                  </c:pt>
                  <c:pt idx="27">
                    <c:v>2.35732499404815</c:v>
                  </c:pt>
                  <c:pt idx="28">
                    <c:v>2.35732499404815</c:v>
                  </c:pt>
                  <c:pt idx="29">
                    <c:v>2.35732499404815</c:v>
                  </c:pt>
                  <c:pt idx="30">
                    <c:v>2.35732499404815</c:v>
                  </c:pt>
                  <c:pt idx="31">
                    <c:v>2.35732499404815</c:v>
                  </c:pt>
                  <c:pt idx="32">
                    <c:v>2.35732499404815</c:v>
                  </c:pt>
                  <c:pt idx="33">
                    <c:v>2.35732499404815</c:v>
                  </c:pt>
                  <c:pt idx="34">
                    <c:v>2.35732499404815</c:v>
                  </c:pt>
                  <c:pt idx="35">
                    <c:v>2.35732499404815</c:v>
                  </c:pt>
                  <c:pt idx="36">
                    <c:v>2.35732499404815</c:v>
                  </c:pt>
                  <c:pt idx="37">
                    <c:v>2.35732499404815</c:v>
                  </c:pt>
                  <c:pt idx="38">
                    <c:v>2.35732499404815</c:v>
                  </c:pt>
                  <c:pt idx="39">
                    <c:v>2.35732499404815</c:v>
                  </c:pt>
                </c:numCache>
              </c:numRef>
            </c:minus>
          </c:errBars>
          <c:xVal>
            <c:numRef>
              <c:f>Feuil1!$P$2:$P$41;Feuil1!$I$13</c:f>
              <c:numCache>
                <c:formatCode>General</c:formatCode>
                <c:ptCount val="4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1</c:v>
                </c:pt>
              </c:numCache>
            </c:numRef>
          </c:xVal>
          <c:yVal>
            <c:numRef>
              <c:f>Feuil1!$Q$2:$Q$41;Feuil1!$J$13</c:f>
              <c:numCache>
                <c:formatCode>General</c:formatCode>
                <c:ptCount val="41"/>
                <c:pt idx="0">
                  <c:v>1.2</c:v>
                </c:pt>
                <c:pt idx="1">
                  <c:v>1.204</c:v>
                </c:pt>
                <c:pt idx="2">
                  <c:v>1.208</c:v>
                </c:pt>
                <c:pt idx="3">
                  <c:v>1.212</c:v>
                </c:pt>
                <c:pt idx="4">
                  <c:v>1.216</c:v>
                </c:pt>
                <c:pt idx="5">
                  <c:v>1.3</c:v>
                </c:pt>
                <c:pt idx="6">
                  <c:v>1.3</c:v>
                </c:pt>
                <c:pt idx="7">
                  <c:v>1.0579</c:v>
                </c:pt>
                <c:pt idx="8">
                  <c:v>0.5737</c:v>
                </c:pt>
                <c:pt idx="9">
                  <c:v>0.3316</c:v>
                </c:pt>
                <c:pt idx="10">
                  <c:v>1.5</c:v>
                </c:pt>
                <c:pt idx="11">
                  <c:v>1.024</c:v>
                </c:pt>
                <c:pt idx="12">
                  <c:v>0.548</c:v>
                </c:pt>
                <c:pt idx="13">
                  <c:v>0.0720000000000001</c:v>
                </c:pt>
                <c:pt idx="14">
                  <c:v>-0.404</c:v>
                </c:pt>
                <c:pt idx="15">
                  <c:v>1.4</c:v>
                </c:pt>
                <c:pt idx="16">
                  <c:v>1.05</c:v>
                </c:pt>
                <c:pt idx="17">
                  <c:v>0.7</c:v>
                </c:pt>
                <c:pt idx="18">
                  <c:v>0.35</c:v>
                </c:pt>
                <c:pt idx="19">
                  <c:v>0</c:v>
                </c:pt>
                <c:pt idx="20">
                  <c:v>1.18</c:v>
                </c:pt>
                <c:pt idx="21">
                  <c:v>1.04</c:v>
                </c:pt>
                <c:pt idx="22">
                  <c:v>0.9</c:v>
                </c:pt>
                <c:pt idx="23">
                  <c:v>0.76</c:v>
                </c:pt>
                <c:pt idx="24">
                  <c:v>0.62</c:v>
                </c:pt>
                <c:pt idx="25">
                  <c:v>1.16</c:v>
                </c:pt>
                <c:pt idx="26">
                  <c:v>1.065</c:v>
                </c:pt>
                <c:pt idx="27">
                  <c:v>0.97</c:v>
                </c:pt>
                <c:pt idx="28">
                  <c:v>0.875</c:v>
                </c:pt>
                <c:pt idx="29">
                  <c:v>0.78</c:v>
                </c:pt>
                <c:pt idx="30">
                  <c:v>1.54</c:v>
                </c:pt>
                <c:pt idx="31">
                  <c:v>1.265</c:v>
                </c:pt>
                <c:pt idx="32">
                  <c:v>0.99</c:v>
                </c:pt>
                <c:pt idx="33">
                  <c:v>0.715</c:v>
                </c:pt>
                <c:pt idx="34">
                  <c:v>0.44</c:v>
                </c:pt>
                <c:pt idx="35">
                  <c:v>1.156</c:v>
                </c:pt>
                <c:pt idx="36">
                  <c:v>1.248</c:v>
                </c:pt>
                <c:pt idx="37">
                  <c:v>1.34</c:v>
                </c:pt>
                <c:pt idx="38">
                  <c:v>1.432</c:v>
                </c:pt>
                <c:pt idx="39">
                  <c:v>1.524</c:v>
                </c:pt>
                <c:pt idx="40">
                  <c:v/>
                </c:pt>
              </c:numCache>
            </c:numRef>
          </c:yVal>
          <c:smooth val="1"/>
        </c:ser>
        <c:ser>
          <c:idx val="1"/>
          <c:order val="1"/>
          <c:tx>
            <c:strRef>
              <c:f>Feuil1!$R$1</c:f>
              <c:strCache>
                <c:ptCount val="1"/>
                <c:pt idx="0">
                  <c:v>TI a</c:v>
                </c:pt>
              </c:strCache>
            </c:strRef>
          </c:tx>
          <c:spPr>
            <a:solidFill>
              <a:srgbClr val="ff0000"/>
            </a:solidFill>
            <a:ln w="19080">
              <a:solidFill>
                <a:srgbClr val="ff0000"/>
              </a:solidFill>
              <a:round/>
            </a:ln>
          </c:spPr>
          <c:marker>
            <c:symbol val="none"/>
          </c:marker>
          <c:dLbls>
            <c:numFmt formatCode="0.0000" sourceLinked="1"/>
            <c:dLblPos val="r"/>
            <c:showLegendKey val="0"/>
            <c:showVal val="0"/>
            <c:showCatName val="0"/>
            <c:showSerName val="0"/>
            <c:showPercent val="0"/>
            <c:showLeaderLines val="0"/>
          </c:dLbls>
          <c:xVal>
            <c:numRef>
              <c:f>Feuil1!$P$2:$P$41;Feuil1!$I$13</c:f>
              <c:numCache>
                <c:formatCode>General</c:formatCode>
                <c:ptCount val="4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1</c:v>
                </c:pt>
              </c:numCache>
            </c:numRef>
          </c:xVal>
          <c:yVal>
            <c:numRef>
              <c:f>Feuil1!$R$2:$R$41;Feuil1!$K$13</c:f>
              <c:numCache>
                <c:formatCode>General</c:formatCode>
                <c:ptCount val="41"/>
                <c:pt idx="0">
                  <c:v>-1.066025</c:v>
                </c:pt>
                <c:pt idx="1">
                  <c:v>-1.066025</c:v>
                </c:pt>
                <c:pt idx="2">
                  <c:v>-1.066025</c:v>
                </c:pt>
                <c:pt idx="3">
                  <c:v>-1.066025</c:v>
                </c:pt>
                <c:pt idx="4">
                  <c:v>-1.066025</c:v>
                </c:pt>
                <c:pt idx="5">
                  <c:v>-1.066025</c:v>
                </c:pt>
                <c:pt idx="6">
                  <c:v>-1.066025</c:v>
                </c:pt>
                <c:pt idx="7">
                  <c:v>-1.066025</c:v>
                </c:pt>
                <c:pt idx="8">
                  <c:v>-1.066025</c:v>
                </c:pt>
                <c:pt idx="9">
                  <c:v>-1.066025</c:v>
                </c:pt>
                <c:pt idx="10">
                  <c:v>-1.066025</c:v>
                </c:pt>
                <c:pt idx="11">
                  <c:v>-1.066025</c:v>
                </c:pt>
                <c:pt idx="12">
                  <c:v>-1.066025</c:v>
                </c:pt>
                <c:pt idx="13">
                  <c:v>-1.066025</c:v>
                </c:pt>
                <c:pt idx="14">
                  <c:v>-1.066025</c:v>
                </c:pt>
                <c:pt idx="15">
                  <c:v>-1.066025</c:v>
                </c:pt>
                <c:pt idx="16">
                  <c:v>-1.066025</c:v>
                </c:pt>
                <c:pt idx="17">
                  <c:v>-1.066025</c:v>
                </c:pt>
                <c:pt idx="18">
                  <c:v>-1.066025</c:v>
                </c:pt>
                <c:pt idx="19">
                  <c:v>-1.066025</c:v>
                </c:pt>
                <c:pt idx="20">
                  <c:v>-1.066025</c:v>
                </c:pt>
                <c:pt idx="21">
                  <c:v>-1.066025</c:v>
                </c:pt>
                <c:pt idx="22">
                  <c:v>-1.066025</c:v>
                </c:pt>
                <c:pt idx="23">
                  <c:v>-1.066025</c:v>
                </c:pt>
                <c:pt idx="24">
                  <c:v>-1.066025</c:v>
                </c:pt>
                <c:pt idx="25">
                  <c:v>-1.066025</c:v>
                </c:pt>
                <c:pt idx="26">
                  <c:v>-1.066025</c:v>
                </c:pt>
                <c:pt idx="27">
                  <c:v>-1.066025</c:v>
                </c:pt>
                <c:pt idx="28">
                  <c:v>-1.066025</c:v>
                </c:pt>
                <c:pt idx="29">
                  <c:v>-1.066025</c:v>
                </c:pt>
                <c:pt idx="30">
                  <c:v>-1.066025</c:v>
                </c:pt>
                <c:pt idx="31">
                  <c:v>-1.066025</c:v>
                </c:pt>
                <c:pt idx="32">
                  <c:v>-1.066025</c:v>
                </c:pt>
                <c:pt idx="33">
                  <c:v>-1.066025</c:v>
                </c:pt>
                <c:pt idx="34">
                  <c:v>-1.066025</c:v>
                </c:pt>
                <c:pt idx="35">
                  <c:v>-1.066025</c:v>
                </c:pt>
                <c:pt idx="36">
                  <c:v>-1.066025</c:v>
                </c:pt>
                <c:pt idx="37">
                  <c:v>-1.066025</c:v>
                </c:pt>
                <c:pt idx="38">
                  <c:v>-1.066025</c:v>
                </c:pt>
                <c:pt idx="39">
                  <c:v>-1.066025</c:v>
                </c:pt>
                <c:pt idx="40">
                  <c:v/>
                </c:pt>
              </c:numCache>
            </c:numRef>
          </c:yVal>
          <c:smooth val="1"/>
        </c:ser>
        <c:ser>
          <c:idx val="2"/>
          <c:order val="2"/>
          <c:tx>
            <c:strRef>
              <c:f>Feuil1!$S$1</c:f>
              <c:strCache>
                <c:ptCount val="1"/>
                <c:pt idx="0">
                  <c:v>TS a</c:v>
                </c:pt>
              </c:strCache>
            </c:strRef>
          </c:tx>
          <c:spPr>
            <a:solidFill>
              <a:srgbClr val="ff0000"/>
            </a:solidFill>
            <a:ln w="19080">
              <a:solidFill>
                <a:srgbClr val="ff0000"/>
              </a:solidFill>
              <a:round/>
            </a:ln>
          </c:spPr>
          <c:marker>
            <c:symbol val="none"/>
          </c:marker>
          <c:dLbls>
            <c:numFmt formatCode="0.0000" sourceLinked="1"/>
            <c:dLblPos val="r"/>
            <c:showLegendKey val="0"/>
            <c:showVal val="0"/>
            <c:showCatName val="0"/>
            <c:showSerName val="0"/>
            <c:showPercent val="0"/>
            <c:showLeaderLines val="0"/>
          </c:dLbls>
          <c:xVal>
            <c:numRef>
              <c:f>Feuil1!$P$2:$P$41;Feuil1!$I$13</c:f>
              <c:numCache>
                <c:formatCode>General</c:formatCode>
                <c:ptCount val="4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1</c:v>
                </c:pt>
              </c:numCache>
            </c:numRef>
          </c:xVal>
          <c:yVal>
            <c:numRef>
              <c:f>Feuil1!$S$2:$S$41;Feuil1!$L$13</c:f>
              <c:numCache>
                <c:formatCode>General</c:formatCode>
                <c:ptCount val="41"/>
                <c:pt idx="0">
                  <c:v>2.933975</c:v>
                </c:pt>
                <c:pt idx="1">
                  <c:v>2.933975</c:v>
                </c:pt>
                <c:pt idx="2">
                  <c:v>2.933975</c:v>
                </c:pt>
                <c:pt idx="3">
                  <c:v>2.933975</c:v>
                </c:pt>
                <c:pt idx="4">
                  <c:v>2.933975</c:v>
                </c:pt>
                <c:pt idx="5">
                  <c:v>2.933975</c:v>
                </c:pt>
                <c:pt idx="6">
                  <c:v>2.933975</c:v>
                </c:pt>
                <c:pt idx="7">
                  <c:v>2.933975</c:v>
                </c:pt>
                <c:pt idx="8">
                  <c:v>2.933975</c:v>
                </c:pt>
                <c:pt idx="9">
                  <c:v>2.933975</c:v>
                </c:pt>
                <c:pt idx="10">
                  <c:v>2.933975</c:v>
                </c:pt>
                <c:pt idx="11">
                  <c:v>2.933975</c:v>
                </c:pt>
                <c:pt idx="12">
                  <c:v>2.933975</c:v>
                </c:pt>
                <c:pt idx="13">
                  <c:v>2.933975</c:v>
                </c:pt>
                <c:pt idx="14">
                  <c:v>2.933975</c:v>
                </c:pt>
                <c:pt idx="15">
                  <c:v>2.933975</c:v>
                </c:pt>
                <c:pt idx="16">
                  <c:v>2.933975</c:v>
                </c:pt>
                <c:pt idx="17">
                  <c:v>2.933975</c:v>
                </c:pt>
                <c:pt idx="18">
                  <c:v>2.933975</c:v>
                </c:pt>
                <c:pt idx="19">
                  <c:v>2.933975</c:v>
                </c:pt>
                <c:pt idx="20">
                  <c:v>2.933975</c:v>
                </c:pt>
                <c:pt idx="21">
                  <c:v>2.933975</c:v>
                </c:pt>
                <c:pt idx="22">
                  <c:v>2.933975</c:v>
                </c:pt>
                <c:pt idx="23">
                  <c:v>2.933975</c:v>
                </c:pt>
                <c:pt idx="24">
                  <c:v>2.933975</c:v>
                </c:pt>
                <c:pt idx="25">
                  <c:v>2.933975</c:v>
                </c:pt>
                <c:pt idx="26">
                  <c:v>2.933975</c:v>
                </c:pt>
                <c:pt idx="27">
                  <c:v>2.933975</c:v>
                </c:pt>
                <c:pt idx="28">
                  <c:v>2.933975</c:v>
                </c:pt>
                <c:pt idx="29">
                  <c:v>2.933975</c:v>
                </c:pt>
                <c:pt idx="30">
                  <c:v>2.933975</c:v>
                </c:pt>
                <c:pt idx="31">
                  <c:v>2.933975</c:v>
                </c:pt>
                <c:pt idx="32">
                  <c:v>2.933975</c:v>
                </c:pt>
                <c:pt idx="33">
                  <c:v>2.933975</c:v>
                </c:pt>
                <c:pt idx="34">
                  <c:v>2.933975</c:v>
                </c:pt>
                <c:pt idx="35">
                  <c:v>2.933975</c:v>
                </c:pt>
                <c:pt idx="36">
                  <c:v>2.933975</c:v>
                </c:pt>
                <c:pt idx="37">
                  <c:v>2.933975</c:v>
                </c:pt>
                <c:pt idx="38">
                  <c:v>2.933975</c:v>
                </c:pt>
                <c:pt idx="39">
                  <c:v>2.933975</c:v>
                </c:pt>
                <c:pt idx="40">
                  <c:v/>
                </c:pt>
              </c:numCache>
            </c:numRef>
          </c:yVal>
          <c:smooth val="1"/>
        </c:ser>
        <c:ser>
          <c:idx val="3"/>
          <c:order val="3"/>
          <c:tx>
            <c:strRef>
              <c:f>Feuil1!$T$1</c:f>
              <c:strCache>
                <c:ptCount val="1"/>
                <c:pt idx="0">
                  <c:v>N=Ẋn a</c:v>
                </c:pt>
              </c:strCache>
            </c:strRef>
          </c:tx>
          <c:spPr>
            <a:solidFill>
              <a:srgbClr val="7030a0"/>
            </a:solidFill>
            <a:ln w="19080">
              <a:solidFill>
                <a:srgbClr val="7030a0"/>
              </a:solidFill>
              <a:round/>
            </a:ln>
          </c:spPr>
          <c:marker>
            <c:symbol val="none"/>
          </c:marker>
          <c:dLbls>
            <c:numFmt formatCode="0.0000" sourceLinked="1"/>
            <c:dLblPos val="r"/>
            <c:showLegendKey val="0"/>
            <c:showVal val="0"/>
            <c:showCatName val="0"/>
            <c:showSerName val="0"/>
            <c:showPercent val="0"/>
            <c:showLeaderLines val="0"/>
          </c:dLbls>
          <c:xVal>
            <c:numRef>
              <c:f>Feuil1!$P$2:$P$41;Feuil1!$I$13</c:f>
              <c:numCache>
                <c:formatCode>General</c:formatCode>
                <c:ptCount val="4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1</c:v>
                </c:pt>
              </c:numCache>
            </c:numRef>
          </c:xVal>
          <c:yVal>
            <c:numRef>
              <c:f>Feuil1!$T$2:$T$41</c:f>
              <c:numCache>
                <c:formatCode>General</c:formatCode>
                <c:ptCount val="40"/>
                <c:pt idx="0">
                  <c:v>0.933975</c:v>
                </c:pt>
                <c:pt idx="1">
                  <c:v>0.933975</c:v>
                </c:pt>
                <c:pt idx="2">
                  <c:v>0.933975</c:v>
                </c:pt>
                <c:pt idx="3">
                  <c:v>0.933975</c:v>
                </c:pt>
                <c:pt idx="4">
                  <c:v>0.933975</c:v>
                </c:pt>
                <c:pt idx="5">
                  <c:v>0.933975</c:v>
                </c:pt>
                <c:pt idx="6">
                  <c:v>0.933975</c:v>
                </c:pt>
                <c:pt idx="7">
                  <c:v>0.933975</c:v>
                </c:pt>
                <c:pt idx="8">
                  <c:v>0.933975</c:v>
                </c:pt>
                <c:pt idx="9">
                  <c:v>0.933975</c:v>
                </c:pt>
                <c:pt idx="10">
                  <c:v>0.933975</c:v>
                </c:pt>
                <c:pt idx="11">
                  <c:v>0.933975</c:v>
                </c:pt>
                <c:pt idx="12">
                  <c:v>0.933975</c:v>
                </c:pt>
                <c:pt idx="13">
                  <c:v>0.933975</c:v>
                </c:pt>
                <c:pt idx="14">
                  <c:v>0.933975</c:v>
                </c:pt>
                <c:pt idx="15">
                  <c:v>0.933975</c:v>
                </c:pt>
                <c:pt idx="16">
                  <c:v>0.933975</c:v>
                </c:pt>
                <c:pt idx="17">
                  <c:v>0.933975</c:v>
                </c:pt>
                <c:pt idx="18">
                  <c:v>0.933975</c:v>
                </c:pt>
                <c:pt idx="19">
                  <c:v>0.933975</c:v>
                </c:pt>
                <c:pt idx="20">
                  <c:v>0.933975</c:v>
                </c:pt>
                <c:pt idx="21">
                  <c:v>0.933975</c:v>
                </c:pt>
                <c:pt idx="22">
                  <c:v>0.933975</c:v>
                </c:pt>
                <c:pt idx="23">
                  <c:v>0.933975</c:v>
                </c:pt>
                <c:pt idx="24">
                  <c:v>0.933975</c:v>
                </c:pt>
                <c:pt idx="25">
                  <c:v>0.933975</c:v>
                </c:pt>
                <c:pt idx="26">
                  <c:v>0.933975</c:v>
                </c:pt>
                <c:pt idx="27">
                  <c:v>0.933975</c:v>
                </c:pt>
                <c:pt idx="28">
                  <c:v>0.933975</c:v>
                </c:pt>
                <c:pt idx="29">
                  <c:v>0.933975</c:v>
                </c:pt>
                <c:pt idx="30">
                  <c:v>0.933975</c:v>
                </c:pt>
                <c:pt idx="31">
                  <c:v>0.933975</c:v>
                </c:pt>
                <c:pt idx="32">
                  <c:v>0.933975</c:v>
                </c:pt>
                <c:pt idx="33">
                  <c:v>0.933975</c:v>
                </c:pt>
                <c:pt idx="34">
                  <c:v>0.933975</c:v>
                </c:pt>
                <c:pt idx="35">
                  <c:v>0.933975</c:v>
                </c:pt>
                <c:pt idx="36">
                  <c:v>0.933975</c:v>
                </c:pt>
                <c:pt idx="37">
                  <c:v>0.933975</c:v>
                </c:pt>
                <c:pt idx="38">
                  <c:v>0.933975</c:v>
                </c:pt>
                <c:pt idx="39">
                  <c:v>0.933975</c:v>
                </c:pt>
              </c:numCache>
            </c:numRef>
          </c:yVal>
          <c:smooth val="1"/>
        </c:ser>
        <c:ser>
          <c:idx val="4"/>
          <c:order val="4"/>
          <c:tx>
            <c:strRef>
              <c:f>Feuil1!$U$1</c:f>
              <c:strCache>
                <c:ptCount val="1"/>
                <c:pt idx="0">
                  <c:v>Incertitudes de mesures a</c:v>
                </c:pt>
              </c:strCache>
            </c:strRef>
          </c:tx>
          <c:spPr>
            <a:solidFill>
              <a:srgbClr val="7e0021"/>
            </a:solidFill>
            <a:ln w="28800">
              <a:solidFill>
                <a:srgbClr val="7e0021"/>
              </a:solidFill>
              <a:round/>
            </a:ln>
          </c:spPr>
          <c:marker>
            <c:symbol val="triangle"/>
            <c:size val="8"/>
            <c:spPr>
              <a:solidFill>
                <a:srgbClr val="7e0021"/>
              </a:solidFill>
            </c:spPr>
          </c:marker>
          <c:dLbls>
            <c:numFmt formatCode="0.0000" sourceLinked="1"/>
            <c:showLegendKey val="0"/>
            <c:showVal val="0"/>
            <c:showCatName val="0"/>
            <c:showSerName val="0"/>
            <c:showPercent val="0"/>
            <c:showLeaderLines val="0"/>
          </c:dLbls>
          <c:xVal>
            <c:numRef>
              <c:f>Feuil1!$P$2:$P$41;Feuil1!$I$13</c:f>
              <c:numCache>
                <c:formatCode>General</c:formatCode>
                <c:ptCount val="4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1</c:v>
                </c:pt>
              </c:numCache>
            </c:numRef>
          </c:xVal>
          <c:yVal>
            <c:numRef>
              <c:f>Feuil1!$U$2:$U$41</c:f>
              <c:numCache>
                <c:formatCode>General</c:formatCode>
                <c:ptCount val="40"/>
                <c:pt idx="0">
                  <c:v>0.878244185131873</c:v>
                </c:pt>
                <c:pt idx="1">
                  <c:v>0.878244185131873</c:v>
                </c:pt>
                <c:pt idx="2">
                  <c:v>0.878244185131873</c:v>
                </c:pt>
                <c:pt idx="3">
                  <c:v>0.878244185131873</c:v>
                </c:pt>
                <c:pt idx="4">
                  <c:v>0.878244185131873</c:v>
                </c:pt>
                <c:pt idx="5">
                  <c:v>0.878244185131873</c:v>
                </c:pt>
                <c:pt idx="6">
                  <c:v>0.878244185131873</c:v>
                </c:pt>
                <c:pt idx="7">
                  <c:v>0.878244185131873</c:v>
                </c:pt>
                <c:pt idx="8">
                  <c:v>0.878244185131873</c:v>
                </c:pt>
                <c:pt idx="9">
                  <c:v>0.878244185131873</c:v>
                </c:pt>
                <c:pt idx="10">
                  <c:v>0.878244185131873</c:v>
                </c:pt>
                <c:pt idx="11">
                  <c:v>0.878244185131873</c:v>
                </c:pt>
                <c:pt idx="12">
                  <c:v>0.878244185131873</c:v>
                </c:pt>
                <c:pt idx="13">
                  <c:v>0.878244185131873</c:v>
                </c:pt>
                <c:pt idx="14">
                  <c:v>0.878244185131873</c:v>
                </c:pt>
                <c:pt idx="15">
                  <c:v>0.878244185131873</c:v>
                </c:pt>
                <c:pt idx="16">
                  <c:v>0.878244185131873</c:v>
                </c:pt>
                <c:pt idx="17">
                  <c:v>0.878244185131873</c:v>
                </c:pt>
                <c:pt idx="18">
                  <c:v>0.878244185131873</c:v>
                </c:pt>
                <c:pt idx="19">
                  <c:v>0.878244185131873</c:v>
                </c:pt>
                <c:pt idx="20">
                  <c:v>0.878244185131873</c:v>
                </c:pt>
                <c:pt idx="21">
                  <c:v>0.878244185131873</c:v>
                </c:pt>
                <c:pt idx="22">
                  <c:v>0.878244185131873</c:v>
                </c:pt>
                <c:pt idx="23">
                  <c:v>0.878244185131873</c:v>
                </c:pt>
                <c:pt idx="24">
                  <c:v>0.878244185131873</c:v>
                </c:pt>
                <c:pt idx="25">
                  <c:v>0.878244185131873</c:v>
                </c:pt>
                <c:pt idx="26">
                  <c:v>0.878244185131873</c:v>
                </c:pt>
                <c:pt idx="27">
                  <c:v>0.878244185131873</c:v>
                </c:pt>
                <c:pt idx="28">
                  <c:v>0.878244185131873</c:v>
                </c:pt>
                <c:pt idx="29">
                  <c:v>0.878244185131873</c:v>
                </c:pt>
                <c:pt idx="30">
                  <c:v>0.878244185131873</c:v>
                </c:pt>
                <c:pt idx="31">
                  <c:v>0.878244185131873</c:v>
                </c:pt>
                <c:pt idx="32">
                  <c:v>0.878244185131873</c:v>
                </c:pt>
                <c:pt idx="33">
                  <c:v>0.878244185131873</c:v>
                </c:pt>
                <c:pt idx="34">
                  <c:v>0.878244185131873</c:v>
                </c:pt>
                <c:pt idx="35">
                  <c:v>0.878244185131873</c:v>
                </c:pt>
                <c:pt idx="36">
                  <c:v>0.878244185131873</c:v>
                </c:pt>
                <c:pt idx="37">
                  <c:v>0.878244185131873</c:v>
                </c:pt>
                <c:pt idx="38">
                  <c:v>0.878244185131873</c:v>
                </c:pt>
                <c:pt idx="39">
                  <c:v>0.878244185131873</c:v>
                </c:pt>
              </c:numCache>
            </c:numRef>
          </c:yVal>
          <c:smooth val="1"/>
        </c:ser>
        <c:axId val="54672705"/>
        <c:axId val="44544892"/>
      </c:scatterChart>
      <c:valAx>
        <c:axId val="54672705"/>
        <c:scaling>
          <c:orientation val="minMax"/>
        </c:scaling>
        <c:delete val="0"/>
        <c:axPos val="b"/>
        <c:majorGridlines>
          <c:spPr>
            <a:ln w="9360">
              <a:solidFill>
                <a:srgbClr val="d9d9d9"/>
              </a:solidFill>
              <a:round/>
            </a:ln>
          </c:spPr>
        </c:majorGridlines>
        <c:numFmt formatCode="General" sourceLinked="0"/>
        <c:majorTickMark val="none"/>
        <c:minorTickMark val="none"/>
        <c:tickLblPos val="nextTo"/>
        <c:spPr>
          <a:ln w="9360">
            <a:solidFill>
              <a:srgbClr val="bfbfbf"/>
            </a:solidFill>
            <a:round/>
          </a:ln>
        </c:spPr>
        <c:txPr>
          <a:bodyPr/>
          <a:lstStyle/>
          <a:p>
            <a:pPr>
              <a:defRPr b="0" sz="900" spc="-1" strike="noStrike">
                <a:solidFill>
                  <a:srgbClr val="595959"/>
                </a:solidFill>
                <a:latin typeface="Calibri"/>
              </a:defRPr>
            </a:pPr>
          </a:p>
        </c:txPr>
        <c:crossAx val="44544892"/>
        <c:crosses val="autoZero"/>
        <c:crossBetween val="midCat"/>
      </c:valAx>
      <c:valAx>
        <c:axId val="44544892"/>
        <c:scaling>
          <c:orientation val="minMax"/>
        </c:scaling>
        <c:delete val="0"/>
        <c:axPos val="l"/>
        <c:majorGridlines>
          <c:spPr>
            <a:ln w="9360">
              <a:solidFill>
                <a:srgbClr val="d9d9d9"/>
              </a:solidFill>
              <a:round/>
            </a:ln>
          </c:spPr>
        </c:majorGridlines>
        <c:numFmt formatCode="0.0000" sourceLinked="0"/>
        <c:majorTickMark val="none"/>
        <c:minorTickMark val="none"/>
        <c:tickLblPos val="nextTo"/>
        <c:spPr>
          <a:ln w="9360">
            <a:solidFill>
              <a:srgbClr val="bfbfbf"/>
            </a:solidFill>
            <a:round/>
          </a:ln>
        </c:spPr>
        <c:txPr>
          <a:bodyPr/>
          <a:lstStyle/>
          <a:p>
            <a:pPr>
              <a:defRPr b="0" sz="900" spc="-1" strike="noStrike">
                <a:solidFill>
                  <a:srgbClr val="595959"/>
                </a:solidFill>
                <a:latin typeface="Calibri"/>
              </a:defRPr>
            </a:pPr>
          </a:p>
        </c:txPr>
        <c:crossAx val="54672705"/>
        <c:crosses val="autoZero"/>
        <c:crossBetween val="midCat"/>
      </c:valAx>
      <c:spPr>
        <a:noFill/>
        <a:ln>
          <a:noFill/>
        </a:ln>
      </c:spPr>
    </c:plotArea>
    <c:legend>
      <c:legendPos val="b"/>
      <c:overlay val="0"/>
      <c:spPr>
        <a:noFill/>
        <a:ln>
          <a:noFill/>
        </a:ln>
      </c:spPr>
      <c:txPr>
        <a:bodyPr/>
        <a:lstStyle/>
        <a:p>
          <a:pPr>
            <a:defRPr b="0" sz="900" spc="-1" strike="noStrike">
              <a:solidFill>
                <a:srgbClr val="595959"/>
              </a:solidFill>
              <a:latin typeface="Calibri"/>
            </a:defRPr>
          </a:pPr>
        </a:p>
      </c:txPr>
    </c:legend>
    <c:plotVisOnly val="1"/>
    <c:dispBlanksAs val="gap"/>
  </c:chart>
  <c:spPr>
    <a:solidFill>
      <a:srgbClr val="ffffff"/>
    </a:solidFill>
    <a:ln w="9360">
      <a:solidFill>
        <a:srgbClr val="d9d9d9"/>
      </a:solidFill>
      <a:round/>
    </a:ln>
  </c:spPr>
</c:chartSpace>
</file>

<file path=xl/drawings/_rels/drawing1.xml.rels><?xml version="1.0" encoding="UTF-8"?>
<Relationships xmlns="http://schemas.openxmlformats.org/package/2006/relationships"><Relationship Id="rId1" Type="http://schemas.openxmlformats.org/officeDocument/2006/relationships/chart" Target="../charts/chart5.xml"/><Relationship Id="rId2" Type="http://schemas.openxmlformats.org/officeDocument/2006/relationships/chart" Target="../charts/chart6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56</xdr:row>
      <xdr:rowOff>0</xdr:rowOff>
    </xdr:from>
    <xdr:to>
      <xdr:col>6</xdr:col>
      <xdr:colOff>138600</xdr:colOff>
      <xdr:row>79</xdr:row>
      <xdr:rowOff>138600</xdr:rowOff>
    </xdr:to>
    <xdr:graphicFrame>
      <xdr:nvGraphicFramePr>
        <xdr:cNvPr id="0" name="Graphique 1"/>
        <xdr:cNvGraphicFramePr/>
      </xdr:nvGraphicFramePr>
      <xdr:xfrm>
        <a:off x="0" y="10225800"/>
        <a:ext cx="6050880" cy="416952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6</xdr:col>
      <xdr:colOff>545760</xdr:colOff>
      <xdr:row>56</xdr:row>
      <xdr:rowOff>31680</xdr:rowOff>
    </xdr:from>
    <xdr:to>
      <xdr:col>15</xdr:col>
      <xdr:colOff>398160</xdr:colOff>
      <xdr:row>80</xdr:row>
      <xdr:rowOff>34920</xdr:rowOff>
    </xdr:to>
    <xdr:graphicFrame>
      <xdr:nvGraphicFramePr>
        <xdr:cNvPr id="1" name="Graphique 2"/>
        <xdr:cNvGraphicFramePr/>
      </xdr:nvGraphicFramePr>
      <xdr:xfrm>
        <a:off x="6458040" y="10257480"/>
        <a:ext cx="8762040" cy="420948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U54"/>
  <sheetViews>
    <sheetView showFormulas="false" showGridLines="true" showRowColHeaders="true" showZeros="true" rightToLeft="false" tabSelected="true" showOutlineSymbols="true" defaultGridColor="true" view="normal" topLeftCell="G1" colorId="64" zoomScale="95" zoomScaleNormal="95" zoomScalePageLayoutView="100" workbookViewId="0">
      <selection pane="topLeft" activeCell="S54" activeCellId="0" sqref="S54"/>
    </sheetView>
  </sheetViews>
  <sheetFormatPr defaultRowHeight="13.8" zeroHeight="false" outlineLevelRow="0" outlineLevelCol="0"/>
  <cols>
    <col collapsed="false" customWidth="true" hidden="false" outlineLevel="0" max="5" min="1" style="0" width="10.67"/>
    <col collapsed="false" customWidth="true" hidden="false" outlineLevel="0" max="6" min="6" style="0" width="30.43"/>
    <col collapsed="false" customWidth="true" hidden="false" outlineLevel="0" max="7" min="7" style="0" width="10.67"/>
    <col collapsed="false" customWidth="true" hidden="false" outlineLevel="0" max="8" min="8" style="0" width="16.29"/>
    <col collapsed="false" customWidth="true" hidden="false" outlineLevel="0" max="12" min="9" style="0" width="10.67"/>
    <col collapsed="false" customWidth="true" hidden="false" outlineLevel="0" max="13" min="13" style="0" width="34.42"/>
    <col collapsed="false" customWidth="false" hidden="false" outlineLevel="0" max="14" min="14" style="0" width="11.52"/>
    <col collapsed="false" customWidth="true" hidden="false" outlineLevel="0" max="1025" min="15" style="0" width="10.67"/>
  </cols>
  <sheetData>
    <row r="1" customFormat="false" ht="15.75" hidden="false" customHeight="true" outlineLevel="0" collapsed="false">
      <c r="P1" s="1" t="s">
        <v>0</v>
      </c>
      <c r="Q1" s="2" t="str">
        <f aca="false">"résultats "&amp;S54</f>
        <v>résultats a</v>
      </c>
      <c r="R1" s="2" t="str">
        <f aca="false">"TI "&amp;S54</f>
        <v>TI a</v>
      </c>
      <c r="S1" s="2" t="str">
        <f aca="false">"TS "&amp;S54</f>
        <v>TS a</v>
      </c>
      <c r="T1" s="2" t="str">
        <f aca="false">"N=Ẋn "&amp;S54</f>
        <v>N=Ẋn a</v>
      </c>
      <c r="U1" s="3" t="str">
        <f aca="false">"Incertitudes de mesures "&amp;S54</f>
        <v>Incertitudes de mesures a</v>
      </c>
    </row>
    <row r="2" customFormat="false" ht="15.75" hidden="false" customHeight="true" outlineLevel="0" collapsed="false">
      <c r="O2" s="0" t="n">
        <f aca="false">IFERROR(SMALL(N:N,ROW()-1),"")</f>
        <v>14</v>
      </c>
      <c r="P2" s="1" t="n">
        <f aca="true">IF($O2="","",INDIRECT(ADDRESS($O2,IF($S$54="a",COLUMN()-15,COLUMN()-8)),1))</f>
        <v>1</v>
      </c>
      <c r="Q2" s="4" t="n">
        <f aca="true">IF($O2="","",INDIRECT(ADDRESS($O2,IF($S$54="a",COLUMN()-15,COLUMN()-8)),1))</f>
        <v>1.2</v>
      </c>
      <c r="R2" s="4" t="n">
        <f aca="true">IF($O2="","",INDIRECT(ADDRESS($O2,IF($S$54="a",COLUMN()-15,COLUMN()-8)),1))</f>
        <v>-1.066025</v>
      </c>
      <c r="S2" s="4" t="n">
        <f aca="true">IF($O2="","",INDIRECT(ADDRESS($O2,IF($S$54="a",COLUMN()-15,COLUMN()-8)),1))</f>
        <v>2.933975</v>
      </c>
      <c r="T2" s="4" t="n">
        <f aca="true">IF($O2="","",INDIRECT(ADDRESS($O2,IF($S$54="a",COLUMN()-15,COLUMN()-8)),1))</f>
        <v>0.933975</v>
      </c>
      <c r="U2" s="5" t="n">
        <f aca="true">IF($O2="","",INDIRECT(ADDRESS($O2,IF($S$54="a",COLUMN()-15,COLUMN()-8)),1))</f>
        <v>0.878244185131873</v>
      </c>
    </row>
    <row r="3" customFormat="false" ht="15.75" hidden="false" customHeight="true" outlineLevel="0" collapsed="false">
      <c r="O3" s="0" t="n">
        <f aca="false">IFERROR(SMALL(N:N,ROW()-1),"")</f>
        <v>15</v>
      </c>
      <c r="P3" s="1" t="n">
        <f aca="true">IF($O3="","",INDIRECT(ADDRESS($O3,IF($S$54="a",COLUMN()-15,COLUMN()-8)),1))</f>
        <v>2</v>
      </c>
      <c r="Q3" s="4" t="n">
        <f aca="true">IF($O3="","",INDIRECT(ADDRESS($O3,IF($S$54="a",COLUMN()-15,COLUMN()-8)),1))</f>
        <v>1.204</v>
      </c>
      <c r="R3" s="4" t="n">
        <f aca="true">IF($O3="","",INDIRECT(ADDRESS($O3,IF($S$54="a",COLUMN()-15,COLUMN()-8)),1))</f>
        <v>-1.066025</v>
      </c>
      <c r="S3" s="4" t="n">
        <f aca="true">IF($O3="","",INDIRECT(ADDRESS($O3,IF($S$54="a",COLUMN()-15,COLUMN()-8)),1))</f>
        <v>2.933975</v>
      </c>
      <c r="T3" s="4" t="n">
        <f aca="true">IF($O3="","",INDIRECT(ADDRESS($O3,IF($S$54="a",COLUMN()-15,COLUMN()-8)),1))</f>
        <v>0.933975</v>
      </c>
      <c r="U3" s="5" t="n">
        <f aca="true">IF($O3="","",INDIRECT(ADDRESS($O3,IF($S$54="a",COLUMN()-15,COLUMN()-8)),1))</f>
        <v>0.878244185131873</v>
      </c>
    </row>
    <row r="4" customFormat="false" ht="15.75" hidden="false" customHeight="true" outlineLevel="0" collapsed="false">
      <c r="O4" s="0" t="n">
        <f aca="false">IFERROR(SMALL(N:N,ROW()-1),"")</f>
        <v>16</v>
      </c>
      <c r="P4" s="1" t="n">
        <f aca="true">IF($O4="","",INDIRECT(ADDRESS($O4,IF($S$54="a",COLUMN()-15,COLUMN()-8)),1))</f>
        <v>3</v>
      </c>
      <c r="Q4" s="4" t="n">
        <f aca="true">IF($O4="","",INDIRECT(ADDRESS($O4,IF($S$54="a",COLUMN()-15,COLUMN()-8)),1))</f>
        <v>1.208</v>
      </c>
      <c r="R4" s="4" t="n">
        <f aca="true">IF($O4="","",INDIRECT(ADDRESS($O4,IF($S$54="a",COLUMN()-15,COLUMN()-8)),1))</f>
        <v>-1.066025</v>
      </c>
      <c r="S4" s="4" t="n">
        <f aca="true">IF($O4="","",INDIRECT(ADDRESS($O4,IF($S$54="a",COLUMN()-15,COLUMN()-8)),1))</f>
        <v>2.933975</v>
      </c>
      <c r="T4" s="4" t="n">
        <f aca="true">IF($O4="","",INDIRECT(ADDRESS($O4,IF($S$54="a",COLUMN()-15,COLUMN()-8)),1))</f>
        <v>0.933975</v>
      </c>
      <c r="U4" s="5" t="n">
        <f aca="true">IF($O4="","",INDIRECT(ADDRESS($O4,IF($S$54="a",COLUMN()-15,COLUMN()-8)),1))</f>
        <v>0.878244185131873</v>
      </c>
    </row>
    <row r="5" customFormat="false" ht="15.75" hidden="false" customHeight="true" outlineLevel="0" collapsed="false">
      <c r="O5" s="0" t="n">
        <f aca="false">IFERROR(SMALL(N:N,ROW()-1),"")</f>
        <v>17</v>
      </c>
      <c r="P5" s="1" t="n">
        <f aca="true">IF($O5="","",INDIRECT(ADDRESS($O5,IF($S$54="a",COLUMN()-15,COLUMN()-8)),1))</f>
        <v>4</v>
      </c>
      <c r="Q5" s="4" t="n">
        <f aca="true">IF($O5="","",INDIRECT(ADDRESS($O5,IF($S$54="a",COLUMN()-15,COLUMN()-8)),1))</f>
        <v>1.212</v>
      </c>
      <c r="R5" s="4" t="n">
        <f aca="true">IF($O5="","",INDIRECT(ADDRESS($O5,IF($S$54="a",COLUMN()-15,COLUMN()-8)),1))</f>
        <v>-1.066025</v>
      </c>
      <c r="S5" s="4" t="n">
        <f aca="true">IF($O5="","",INDIRECT(ADDRESS($O5,IF($S$54="a",COLUMN()-15,COLUMN()-8)),1))</f>
        <v>2.933975</v>
      </c>
      <c r="T5" s="4" t="n">
        <f aca="true">IF($O5="","",INDIRECT(ADDRESS($O5,IF($S$54="a",COLUMN()-15,COLUMN()-8)),1))</f>
        <v>0.933975</v>
      </c>
      <c r="U5" s="5" t="n">
        <f aca="true">IF($O5="","",INDIRECT(ADDRESS($O5,IF($S$54="a",COLUMN()-15,COLUMN()-8)),1))</f>
        <v>0.878244185131873</v>
      </c>
    </row>
    <row r="6" customFormat="false" ht="15.75" hidden="false" customHeight="true" outlineLevel="0" collapsed="false">
      <c r="O6" s="0" t="n">
        <f aca="false">IFERROR(SMALL(N:N,ROW()-1),"")</f>
        <v>18</v>
      </c>
      <c r="P6" s="1" t="n">
        <f aca="true">IF($O6="","",INDIRECT(ADDRESS($O6,IF($S$54="a",COLUMN()-15,COLUMN()-8)),1))</f>
        <v>5</v>
      </c>
      <c r="Q6" s="4" t="n">
        <f aca="true">IF($O6="","",INDIRECT(ADDRESS($O6,IF($S$54="a",COLUMN()-15,COLUMN()-8)),1))</f>
        <v>1.216</v>
      </c>
      <c r="R6" s="4" t="n">
        <f aca="true">IF($O6="","",INDIRECT(ADDRESS($O6,IF($S$54="a",COLUMN()-15,COLUMN()-8)),1))</f>
        <v>-1.066025</v>
      </c>
      <c r="S6" s="4" t="n">
        <f aca="true">IF($O6="","",INDIRECT(ADDRESS($O6,IF($S$54="a",COLUMN()-15,COLUMN()-8)),1))</f>
        <v>2.933975</v>
      </c>
      <c r="T6" s="4" t="n">
        <f aca="true">IF($O6="","",INDIRECT(ADDRESS($O6,IF($S$54="a",COLUMN()-15,COLUMN()-8)),1))</f>
        <v>0.933975</v>
      </c>
      <c r="U6" s="5" t="n">
        <f aca="true">IF($O6="","",INDIRECT(ADDRESS($O6,IF($S$54="a",COLUMN()-15,COLUMN()-8)),1))</f>
        <v>0.878244185131873</v>
      </c>
    </row>
    <row r="7" customFormat="false" ht="15.75" hidden="false" customHeight="true" outlineLevel="0" collapsed="false">
      <c r="O7" s="0" t="n">
        <f aca="false">IFERROR(SMALL(N:N,ROW()-1),"")</f>
        <v>19</v>
      </c>
      <c r="P7" s="1" t="n">
        <f aca="true">IF($O7="","",INDIRECT(ADDRESS($O7,IF($S$54="a",COLUMN()-15,COLUMN()-8)),1))</f>
        <v>6</v>
      </c>
      <c r="Q7" s="4" t="n">
        <f aca="true">IF($O7="","",INDIRECT(ADDRESS($O7,IF($S$54="a",COLUMN()-15,COLUMN()-8)),1))</f>
        <v>1.3</v>
      </c>
      <c r="R7" s="4" t="n">
        <f aca="true">IF($O7="","",INDIRECT(ADDRESS($O7,IF($S$54="a",COLUMN()-15,COLUMN()-8)),1))</f>
        <v>-1.066025</v>
      </c>
      <c r="S7" s="4" t="n">
        <f aca="true">IF($O7="","",INDIRECT(ADDRESS($O7,IF($S$54="a",COLUMN()-15,COLUMN()-8)),1))</f>
        <v>2.933975</v>
      </c>
      <c r="T7" s="4" t="n">
        <f aca="true">IF($O7="","",INDIRECT(ADDRESS($O7,IF($S$54="a",COLUMN()-15,COLUMN()-8)),1))</f>
        <v>0.933975</v>
      </c>
      <c r="U7" s="5" t="n">
        <f aca="true">IF($O7="","",INDIRECT(ADDRESS($O7,IF($S$54="a",COLUMN()-15,COLUMN()-8)),1))</f>
        <v>0.878244185131873</v>
      </c>
    </row>
    <row r="8" customFormat="false" ht="15" hidden="false" customHeight="true" outlineLevel="0" collapsed="false">
      <c r="O8" s="0" t="n">
        <f aca="false">IFERROR(SMALL(N:N,ROW()-1),"")</f>
        <v>20</v>
      </c>
      <c r="P8" s="1" t="n">
        <f aca="true">IF($O8="","",INDIRECT(ADDRESS($O8,IF($S$54="a",COLUMN()-15,COLUMN()-8)),1))</f>
        <v>7</v>
      </c>
      <c r="Q8" s="4" t="n">
        <f aca="true">IF($O8="","",INDIRECT(ADDRESS($O8,IF($S$54="a",COLUMN()-15,COLUMN()-8)),1))</f>
        <v>1.3</v>
      </c>
      <c r="R8" s="4" t="n">
        <f aca="true">IF($O8="","",INDIRECT(ADDRESS($O8,IF($S$54="a",COLUMN()-15,COLUMN()-8)),1))</f>
        <v>-1.066025</v>
      </c>
      <c r="S8" s="4" t="n">
        <f aca="true">IF($O8="","",INDIRECT(ADDRESS($O8,IF($S$54="a",COLUMN()-15,COLUMN()-8)),1))</f>
        <v>2.933975</v>
      </c>
      <c r="T8" s="4" t="n">
        <f aca="true">IF($O8="","",INDIRECT(ADDRESS($O8,IF($S$54="a",COLUMN()-15,COLUMN()-8)),1))</f>
        <v>0.933975</v>
      </c>
      <c r="U8" s="5" t="n">
        <f aca="true">IF($O8="","",INDIRECT(ADDRESS($O8,IF($S$54="a",COLUMN()-15,COLUMN()-8)),1))</f>
        <v>0.878244185131873</v>
      </c>
    </row>
    <row r="9" customFormat="false" ht="15.75" hidden="false" customHeight="true" outlineLevel="0" collapsed="false">
      <c r="O9" s="0" t="n">
        <f aca="false">IFERROR(SMALL(N:N,ROW()-1),"")</f>
        <v>21</v>
      </c>
      <c r="P9" s="1" t="n">
        <f aca="true">IF($O9="","",INDIRECT(ADDRESS($O9,IF($S$54="a",COLUMN()-15,COLUMN()-8)),1))</f>
        <v>8</v>
      </c>
      <c r="Q9" s="4" t="n">
        <f aca="true">IF($O9="","",INDIRECT(ADDRESS($O9,IF($S$54="a",COLUMN()-15,COLUMN()-8)),1))</f>
        <v>1.0579</v>
      </c>
      <c r="R9" s="4" t="n">
        <f aca="true">IF($O9="","",INDIRECT(ADDRESS($O9,IF($S$54="a",COLUMN()-15,COLUMN()-8)),1))</f>
        <v>-1.066025</v>
      </c>
      <c r="S9" s="4" t="n">
        <f aca="true">IF($O9="","",INDIRECT(ADDRESS($O9,IF($S$54="a",COLUMN()-15,COLUMN()-8)),1))</f>
        <v>2.933975</v>
      </c>
      <c r="T9" s="4" t="n">
        <f aca="true">IF($O9="","",INDIRECT(ADDRESS($O9,IF($S$54="a",COLUMN()-15,COLUMN()-8)),1))</f>
        <v>0.933975</v>
      </c>
      <c r="U9" s="5" t="n">
        <f aca="true">IF($O9="","",INDIRECT(ADDRESS($O9,IF($S$54="a",COLUMN()-15,COLUMN()-8)),1))</f>
        <v>0.878244185131873</v>
      </c>
    </row>
    <row r="10" customFormat="false" ht="15.75" hidden="false" customHeight="true" outlineLevel="0" collapsed="false">
      <c r="O10" s="0" t="n">
        <f aca="false">IFERROR(SMALL(N:N,ROW()-1),"")</f>
        <v>22</v>
      </c>
      <c r="P10" s="1" t="n">
        <f aca="true">IF($O10="","",INDIRECT(ADDRESS($O10,IF($S$54="a",COLUMN()-15,COLUMN()-8)),1))</f>
        <v>9</v>
      </c>
      <c r="Q10" s="4" t="n">
        <f aca="true">IF($O10="","",INDIRECT(ADDRESS($O10,IF($S$54="a",COLUMN()-15,COLUMN()-8)),1))</f>
        <v>0.5737</v>
      </c>
      <c r="R10" s="4" t="n">
        <f aca="true">IF($O10="","",INDIRECT(ADDRESS($O10,IF($S$54="a",COLUMN()-15,COLUMN()-8)),1))</f>
        <v>-1.066025</v>
      </c>
      <c r="S10" s="4" t="n">
        <f aca="true">IF($O10="","",INDIRECT(ADDRESS($O10,IF($S$54="a",COLUMN()-15,COLUMN()-8)),1))</f>
        <v>2.933975</v>
      </c>
      <c r="T10" s="4" t="n">
        <f aca="true">IF($O10="","",INDIRECT(ADDRESS($O10,IF($S$54="a",COLUMN()-15,COLUMN()-8)),1))</f>
        <v>0.933975</v>
      </c>
      <c r="U10" s="5" t="n">
        <f aca="true">IF($O10="","",INDIRECT(ADDRESS($O10,IF($S$54="a",COLUMN()-15,COLUMN()-8)),1))</f>
        <v>0.878244185131873</v>
      </c>
    </row>
    <row r="11" customFormat="false" ht="15.75" hidden="false" customHeight="true" outlineLevel="0" collapsed="false">
      <c r="A11" s="6"/>
      <c r="B11" s="7"/>
      <c r="C11" s="7" t="s">
        <v>1</v>
      </c>
      <c r="D11" s="7"/>
      <c r="E11" s="7"/>
      <c r="F11" s="8"/>
      <c r="H11" s="9"/>
      <c r="I11" s="10"/>
      <c r="J11" s="10"/>
      <c r="K11" s="10" t="s">
        <v>2</v>
      </c>
      <c r="L11" s="10"/>
      <c r="M11" s="11"/>
      <c r="N11" s="12"/>
      <c r="O11" s="0" t="n">
        <f aca="false">IFERROR(SMALL(N:N,ROW()-1),"")</f>
        <v>23</v>
      </c>
      <c r="P11" s="1" t="n">
        <f aca="true">IF($O11="","",INDIRECT(ADDRESS($O11,IF($S$54="a",COLUMN()-15,COLUMN()-8)),1))</f>
        <v>10</v>
      </c>
      <c r="Q11" s="4" t="n">
        <f aca="true">IF($O11="","",INDIRECT(ADDRESS($O11,IF($S$54="a",COLUMN()-15,COLUMN()-8)),1))</f>
        <v>0.3316</v>
      </c>
      <c r="R11" s="4" t="n">
        <f aca="true">IF($O11="","",INDIRECT(ADDRESS($O11,IF($S$54="a",COLUMN()-15,COLUMN()-8)),1))</f>
        <v>-1.066025</v>
      </c>
      <c r="S11" s="4" t="n">
        <f aca="true">IF($O11="","",INDIRECT(ADDRESS($O11,IF($S$54="a",COLUMN()-15,COLUMN()-8)),1))</f>
        <v>2.933975</v>
      </c>
      <c r="T11" s="4" t="n">
        <f aca="true">IF($O11="","",INDIRECT(ADDRESS($O11,IF($S$54="a",COLUMN()-15,COLUMN()-8)),1))</f>
        <v>0.933975</v>
      </c>
      <c r="U11" s="5" t="n">
        <f aca="true">IF($O11="","",INDIRECT(ADDRESS($O11,IF($S$54="a",COLUMN()-15,COLUMN()-8)),1))</f>
        <v>0.878244185131873</v>
      </c>
    </row>
    <row r="12" customFormat="false" ht="15.75" hidden="false" customHeight="true" outlineLevel="0" collapsed="false">
      <c r="A12" s="13"/>
      <c r="B12" s="14"/>
      <c r="C12" s="14"/>
      <c r="D12" s="14"/>
      <c r="E12" s="14"/>
      <c r="F12" s="15"/>
      <c r="H12" s="16"/>
      <c r="I12" s="12"/>
      <c r="J12" s="12"/>
      <c r="K12" s="12"/>
      <c r="L12" s="12"/>
      <c r="M12" s="17"/>
      <c r="N12" s="12"/>
      <c r="O12" s="0" t="n">
        <f aca="false">IFERROR(SMALL(N:N,ROW()-1),"")</f>
        <v>24</v>
      </c>
      <c r="P12" s="1" t="n">
        <f aca="true">IF($O12="","",INDIRECT(ADDRESS($O12,IF($S$54="a",COLUMN()-15,COLUMN()-8)),1))</f>
        <v>11</v>
      </c>
      <c r="Q12" s="4" t="n">
        <f aca="true">IF($O12="","",INDIRECT(ADDRESS($O12,IF($S$54="a",COLUMN()-15,COLUMN()-8)),1))</f>
        <v>1.5</v>
      </c>
      <c r="R12" s="4" t="n">
        <f aca="true">IF($O12="","",INDIRECT(ADDRESS($O12,IF($S$54="a",COLUMN()-15,COLUMN()-8)),1))</f>
        <v>-1.066025</v>
      </c>
      <c r="S12" s="4" t="n">
        <f aca="true">IF($O12="","",INDIRECT(ADDRESS($O12,IF($S$54="a",COLUMN()-15,COLUMN()-8)),1))</f>
        <v>2.933975</v>
      </c>
      <c r="T12" s="4" t="n">
        <f aca="true">IF($O12="","",INDIRECT(ADDRESS($O12,IF($S$54="a",COLUMN()-15,COLUMN()-8)),1))</f>
        <v>0.933975</v>
      </c>
      <c r="U12" s="5" t="n">
        <f aca="true">IF($O12="","",INDIRECT(ADDRESS($O12,IF($S$54="a",COLUMN()-15,COLUMN()-8)),1))</f>
        <v>0.878244185131873</v>
      </c>
    </row>
    <row r="13" customFormat="false" ht="13.8" hidden="false" customHeight="false" outlineLevel="0" collapsed="false">
      <c r="A13" s="13" t="s">
        <v>0</v>
      </c>
      <c r="B13" s="14" t="s">
        <v>3</v>
      </c>
      <c r="C13" s="14" t="s">
        <v>4</v>
      </c>
      <c r="D13" s="14" t="s">
        <v>5</v>
      </c>
      <c r="E13" s="14" t="s">
        <v>6</v>
      </c>
      <c r="F13" s="15" t="s">
        <v>7</v>
      </c>
      <c r="H13" s="1" t="s">
        <v>0</v>
      </c>
      <c r="I13" s="2" t="s">
        <v>3</v>
      </c>
      <c r="J13" s="2" t="s">
        <v>4</v>
      </c>
      <c r="K13" s="2" t="s">
        <v>5</v>
      </c>
      <c r="L13" s="2" t="s">
        <v>6</v>
      </c>
      <c r="M13" s="3" t="s">
        <v>7</v>
      </c>
      <c r="N13" s="18"/>
      <c r="O13" s="0" t="n">
        <f aca="false">IFERROR(SMALL(N:N,ROW()-1),"")</f>
        <v>25</v>
      </c>
      <c r="P13" s="1" t="n">
        <f aca="true">IF($O13="","",INDIRECT(ADDRESS($O13,IF($S$54="a",COLUMN()-15,COLUMN()-8)),1))</f>
        <v>12</v>
      </c>
      <c r="Q13" s="4" t="n">
        <f aca="true">IF($O13="","",INDIRECT(ADDRESS($O13,IF($S$54="a",COLUMN()-15,COLUMN()-8)),1))</f>
        <v>1.024</v>
      </c>
      <c r="R13" s="4" t="n">
        <f aca="true">IF($O13="","",INDIRECT(ADDRESS($O13,IF($S$54="a",COLUMN()-15,COLUMN()-8)),1))</f>
        <v>-1.066025</v>
      </c>
      <c r="S13" s="4" t="n">
        <f aca="true">IF($O13="","",INDIRECT(ADDRESS($O13,IF($S$54="a",COLUMN()-15,COLUMN()-8)),1))</f>
        <v>2.933975</v>
      </c>
      <c r="T13" s="4" t="n">
        <f aca="true">IF($O13="","",INDIRECT(ADDRESS($O13,IF($S$54="a",COLUMN()-15,COLUMN()-8)),1))</f>
        <v>0.933975</v>
      </c>
      <c r="U13" s="5" t="n">
        <f aca="true">IF($O13="","",INDIRECT(ADDRESS($O13,IF($S$54="a",COLUMN()-15,COLUMN()-8)),1))</f>
        <v>0.878244185131873</v>
      </c>
    </row>
    <row r="14" customFormat="false" ht="15.75" hidden="false" customHeight="true" outlineLevel="0" collapsed="false">
      <c r="A14" s="13" t="n">
        <v>1</v>
      </c>
      <c r="B14" s="14" t="n">
        <v>1.2</v>
      </c>
      <c r="C14" s="14" t="n">
        <v>-1.066025</v>
      </c>
      <c r="D14" s="14" t="n">
        <v>2.933975</v>
      </c>
      <c r="E14" s="14" t="n">
        <v>0.933975</v>
      </c>
      <c r="F14" s="15" t="n">
        <v>0.878244185131873</v>
      </c>
      <c r="G14" s="19"/>
      <c r="H14" s="1" t="n">
        <v>1</v>
      </c>
      <c r="I14" s="4" t="n">
        <v>1.22</v>
      </c>
      <c r="J14" s="4" t="n">
        <v>-1.4923375</v>
      </c>
      <c r="K14" s="4" t="n">
        <v>1.5076625</v>
      </c>
      <c r="L14" s="4" t="n">
        <v>0.00766250000000012</v>
      </c>
      <c r="M14" s="5" t="n">
        <v>2.35732499404815</v>
      </c>
      <c r="N14" s="20" t="n">
        <f aca="false">ROW()</f>
        <v>14</v>
      </c>
      <c r="O14" s="0" t="n">
        <f aca="false">IFERROR(SMALL(N:N,ROW()-1),"")</f>
        <v>26</v>
      </c>
      <c r="P14" s="1" t="n">
        <f aca="true">IF($O14="","",INDIRECT(ADDRESS($O14,IF($S$54="a",COLUMN()-15,COLUMN()-8)),1))</f>
        <v>13</v>
      </c>
      <c r="Q14" s="4" t="n">
        <f aca="true">IF($O14="","",INDIRECT(ADDRESS($O14,IF($S$54="a",COLUMN()-15,COLUMN()-8)),1))</f>
        <v>0.548</v>
      </c>
      <c r="R14" s="4" t="n">
        <f aca="true">IF($O14="","",INDIRECT(ADDRESS($O14,IF($S$54="a",COLUMN()-15,COLUMN()-8)),1))</f>
        <v>-1.066025</v>
      </c>
      <c r="S14" s="4" t="n">
        <f aca="true">IF($O14="","",INDIRECT(ADDRESS($O14,IF($S$54="a",COLUMN()-15,COLUMN()-8)),1))</f>
        <v>2.933975</v>
      </c>
      <c r="T14" s="4" t="n">
        <f aca="true">IF($O14="","",INDIRECT(ADDRESS($O14,IF($S$54="a",COLUMN()-15,COLUMN()-8)),1))</f>
        <v>0.933975</v>
      </c>
      <c r="U14" s="5" t="n">
        <f aca="true">IF($O14="","",INDIRECT(ADDRESS($O14,IF($S$54="a",COLUMN()-15,COLUMN()-8)),1))</f>
        <v>0.878244185131873</v>
      </c>
    </row>
    <row r="15" customFormat="false" ht="15.75" hidden="false" customHeight="true" outlineLevel="0" collapsed="false">
      <c r="A15" s="13" t="n">
        <v>2</v>
      </c>
      <c r="B15" s="14" t="n">
        <v>1.204</v>
      </c>
      <c r="C15" s="14" t="n">
        <v>-1.066025</v>
      </c>
      <c r="D15" s="14" t="n">
        <v>2.933975</v>
      </c>
      <c r="E15" s="14" t="n">
        <v>0.933975</v>
      </c>
      <c r="F15" s="15" t="n">
        <v>0.878244185131873</v>
      </c>
      <c r="G15" s="19"/>
      <c r="H15" s="1" t="n">
        <v>2</v>
      </c>
      <c r="I15" s="4" t="n">
        <v>1.224</v>
      </c>
      <c r="J15" s="4" t="n">
        <v>-1.4923375</v>
      </c>
      <c r="K15" s="4" t="n">
        <v>1.5076625</v>
      </c>
      <c r="L15" s="4" t="n">
        <v>0.00766250000000012</v>
      </c>
      <c r="M15" s="5" t="n">
        <v>2.35732499404815</v>
      </c>
      <c r="N15" s="20" t="n">
        <f aca="false">ROW()</f>
        <v>15</v>
      </c>
      <c r="O15" s="0" t="n">
        <f aca="false">IFERROR(SMALL(N:N,ROW()-1),"")</f>
        <v>27</v>
      </c>
      <c r="P15" s="1" t="n">
        <f aca="true">IF($O15="","",INDIRECT(ADDRESS($O15,IF($S$54="a",COLUMN()-15,COLUMN()-8)),1))</f>
        <v>14</v>
      </c>
      <c r="Q15" s="4" t="n">
        <f aca="true">IF($O15="","",INDIRECT(ADDRESS($O15,IF($S$54="a",COLUMN()-15,COLUMN()-8)),1))</f>
        <v>0.0720000000000001</v>
      </c>
      <c r="R15" s="4" t="n">
        <f aca="true">IF($O15="","",INDIRECT(ADDRESS($O15,IF($S$54="a",COLUMN()-15,COLUMN()-8)),1))</f>
        <v>-1.066025</v>
      </c>
      <c r="S15" s="4" t="n">
        <f aca="true">IF($O15="","",INDIRECT(ADDRESS($O15,IF($S$54="a",COLUMN()-15,COLUMN()-8)),1))</f>
        <v>2.933975</v>
      </c>
      <c r="T15" s="4" t="n">
        <f aca="true">IF($O15="","",INDIRECT(ADDRESS($O15,IF($S$54="a",COLUMN()-15,COLUMN()-8)),1))</f>
        <v>0.933975</v>
      </c>
      <c r="U15" s="5" t="n">
        <f aca="true">IF($O15="","",INDIRECT(ADDRESS($O15,IF($S$54="a",COLUMN()-15,COLUMN()-8)),1))</f>
        <v>0.878244185131873</v>
      </c>
    </row>
    <row r="16" customFormat="false" ht="15.75" hidden="false" customHeight="true" outlineLevel="0" collapsed="false">
      <c r="A16" s="13" t="n">
        <v>3</v>
      </c>
      <c r="B16" s="14" t="n">
        <v>1.208</v>
      </c>
      <c r="C16" s="14" t="n">
        <v>-1.066025</v>
      </c>
      <c r="D16" s="14" t="n">
        <v>2.933975</v>
      </c>
      <c r="E16" s="14" t="n">
        <v>0.933975</v>
      </c>
      <c r="F16" s="15" t="n">
        <v>0.878244185131873</v>
      </c>
      <c r="G16" s="19"/>
      <c r="H16" s="1" t="n">
        <v>3</v>
      </c>
      <c r="I16" s="4" t="n">
        <v>1.228</v>
      </c>
      <c r="J16" s="4" t="n">
        <v>-1.4923375</v>
      </c>
      <c r="K16" s="4" t="n">
        <v>1.5076625</v>
      </c>
      <c r="L16" s="4" t="n">
        <v>0.00766250000000012</v>
      </c>
      <c r="M16" s="5" t="n">
        <v>2.35732499404815</v>
      </c>
      <c r="N16" s="20" t="n">
        <f aca="false">ROW()</f>
        <v>16</v>
      </c>
      <c r="O16" s="0" t="n">
        <f aca="false">IFERROR(SMALL(N:N,ROW()-1),"")</f>
        <v>28</v>
      </c>
      <c r="P16" s="1" t="n">
        <f aca="true">IF($O16="","",INDIRECT(ADDRESS($O16,IF($S$54="a",COLUMN()-15,COLUMN()-8)),1))</f>
        <v>15</v>
      </c>
      <c r="Q16" s="4" t="n">
        <f aca="true">IF($O16="","",INDIRECT(ADDRESS($O16,IF($S$54="a",COLUMN()-15,COLUMN()-8)),1))</f>
        <v>-0.404</v>
      </c>
      <c r="R16" s="4" t="n">
        <f aca="true">IF($O16="","",INDIRECT(ADDRESS($O16,IF($S$54="a",COLUMN()-15,COLUMN()-8)),1))</f>
        <v>-1.066025</v>
      </c>
      <c r="S16" s="4" t="n">
        <f aca="true">IF($O16="","",INDIRECT(ADDRESS($O16,IF($S$54="a",COLUMN()-15,COLUMN()-8)),1))</f>
        <v>2.933975</v>
      </c>
      <c r="T16" s="4" t="n">
        <f aca="true">IF($O16="","",INDIRECT(ADDRESS($O16,IF($S$54="a",COLUMN()-15,COLUMN()-8)),1))</f>
        <v>0.933975</v>
      </c>
      <c r="U16" s="5" t="n">
        <f aca="true">IF($O16="","",INDIRECT(ADDRESS($O16,IF($S$54="a",COLUMN()-15,COLUMN()-8)),1))</f>
        <v>0.878244185131873</v>
      </c>
    </row>
    <row r="17" customFormat="false" ht="15.75" hidden="false" customHeight="true" outlineLevel="0" collapsed="false">
      <c r="A17" s="13" t="n">
        <v>4</v>
      </c>
      <c r="B17" s="14" t="n">
        <v>1.212</v>
      </c>
      <c r="C17" s="14" t="n">
        <v>-1.066025</v>
      </c>
      <c r="D17" s="14" t="n">
        <v>2.933975</v>
      </c>
      <c r="E17" s="14" t="n">
        <v>0.933975</v>
      </c>
      <c r="F17" s="15" t="n">
        <v>0.878244185131873</v>
      </c>
      <c r="G17" s="19"/>
      <c r="H17" s="1" t="n">
        <v>4</v>
      </c>
      <c r="I17" s="4" t="n">
        <v>1.232</v>
      </c>
      <c r="J17" s="4" t="n">
        <v>-1.4923375</v>
      </c>
      <c r="K17" s="4" t="n">
        <v>1.5076625</v>
      </c>
      <c r="L17" s="4" t="n">
        <v>0.00766250000000012</v>
      </c>
      <c r="M17" s="5" t="n">
        <v>2.35732499404815</v>
      </c>
      <c r="N17" s="20" t="n">
        <f aca="false">ROW()</f>
        <v>17</v>
      </c>
      <c r="O17" s="0" t="n">
        <f aca="false">IFERROR(SMALL(N:N,ROW()-1),"")</f>
        <v>29</v>
      </c>
      <c r="P17" s="1" t="n">
        <f aca="true">IF($O17="","",INDIRECT(ADDRESS($O17,IF($S$54="a",COLUMN()-15,COLUMN()-8)),1))</f>
        <v>16</v>
      </c>
      <c r="Q17" s="4" t="n">
        <f aca="true">IF($O17="","",INDIRECT(ADDRESS($O17,IF($S$54="a",COLUMN()-15,COLUMN()-8)),1))</f>
        <v>1.4</v>
      </c>
      <c r="R17" s="4" t="n">
        <f aca="true">IF($O17="","",INDIRECT(ADDRESS($O17,IF($S$54="a",COLUMN()-15,COLUMN()-8)),1))</f>
        <v>-1.066025</v>
      </c>
      <c r="S17" s="4" t="n">
        <f aca="true">IF($O17="","",INDIRECT(ADDRESS($O17,IF($S$54="a",COLUMN()-15,COLUMN()-8)),1))</f>
        <v>2.933975</v>
      </c>
      <c r="T17" s="4" t="n">
        <f aca="true">IF($O17="","",INDIRECT(ADDRESS($O17,IF($S$54="a",COLUMN()-15,COLUMN()-8)),1))</f>
        <v>0.933975</v>
      </c>
      <c r="U17" s="5" t="n">
        <f aca="true">IF($O17="","",INDIRECT(ADDRESS($O17,IF($S$54="a",COLUMN()-15,COLUMN()-8)),1))</f>
        <v>0.878244185131873</v>
      </c>
    </row>
    <row r="18" customFormat="false" ht="13.8" hidden="false" customHeight="false" outlineLevel="0" collapsed="false">
      <c r="A18" s="13" t="n">
        <v>5</v>
      </c>
      <c r="B18" s="14" t="n">
        <v>1.216</v>
      </c>
      <c r="C18" s="14" t="n">
        <v>-1.066025</v>
      </c>
      <c r="D18" s="14" t="n">
        <v>2.933975</v>
      </c>
      <c r="E18" s="14" t="n">
        <v>0.933975</v>
      </c>
      <c r="F18" s="15" t="n">
        <v>0.878244185131873</v>
      </c>
      <c r="G18" s="19"/>
      <c r="H18" s="1" t="n">
        <v>5</v>
      </c>
      <c r="I18" s="4" t="n">
        <v>1.236</v>
      </c>
      <c r="J18" s="4" t="n">
        <v>-1.4923375</v>
      </c>
      <c r="K18" s="4" t="n">
        <v>1.5076625</v>
      </c>
      <c r="L18" s="4" t="n">
        <v>0.00766250000000012</v>
      </c>
      <c r="M18" s="5" t="n">
        <v>2.35732499404815</v>
      </c>
      <c r="N18" s="20" t="n">
        <f aca="false">ROW()</f>
        <v>18</v>
      </c>
      <c r="O18" s="0" t="n">
        <f aca="false">IFERROR(SMALL(N:N,ROW()-1),"")</f>
        <v>30</v>
      </c>
      <c r="P18" s="1" t="n">
        <f aca="true">IF($O18="","",INDIRECT(ADDRESS($O18,IF($S$54="a",COLUMN()-15,COLUMN()-8)),1))</f>
        <v>17</v>
      </c>
      <c r="Q18" s="4" t="n">
        <f aca="true">IF($O18="","",INDIRECT(ADDRESS($O18,IF($S$54="a",COLUMN()-15,COLUMN()-8)),1))</f>
        <v>1.05</v>
      </c>
      <c r="R18" s="4" t="n">
        <f aca="true">IF($O18="","",INDIRECT(ADDRESS($O18,IF($S$54="a",COLUMN()-15,COLUMN()-8)),1))</f>
        <v>-1.066025</v>
      </c>
      <c r="S18" s="4" t="n">
        <f aca="true">IF($O18="","",INDIRECT(ADDRESS($O18,IF($S$54="a",COLUMN()-15,COLUMN()-8)),1))</f>
        <v>2.933975</v>
      </c>
      <c r="T18" s="4" t="n">
        <f aca="true">IF($O18="","",INDIRECT(ADDRESS($O18,IF($S$54="a",COLUMN()-15,COLUMN()-8)),1))</f>
        <v>0.933975</v>
      </c>
      <c r="U18" s="5" t="n">
        <f aca="true">IF($O18="","",INDIRECT(ADDRESS($O18,IF($S$54="a",COLUMN()-15,COLUMN()-8)),1))</f>
        <v>0.878244185131873</v>
      </c>
    </row>
    <row r="19" customFormat="false" ht="15.75" hidden="false" customHeight="true" outlineLevel="0" collapsed="false">
      <c r="A19" s="13" t="n">
        <v>6</v>
      </c>
      <c r="B19" s="14" t="n">
        <v>1.3</v>
      </c>
      <c r="C19" s="14" t="n">
        <v>-1.066025</v>
      </c>
      <c r="D19" s="14" t="n">
        <v>2.933975</v>
      </c>
      <c r="E19" s="14" t="n">
        <v>0.933975</v>
      </c>
      <c r="F19" s="15" t="n">
        <v>0.878244185131873</v>
      </c>
      <c r="G19" s="19"/>
      <c r="H19" s="1" t="n">
        <v>6</v>
      </c>
      <c r="I19" s="4" t="n">
        <v>0.0895000000000001</v>
      </c>
      <c r="J19" s="4" t="n">
        <v>-1.4923375</v>
      </c>
      <c r="K19" s="4" t="n">
        <v>1.5076625</v>
      </c>
      <c r="L19" s="4" t="n">
        <v>0.00766250000000012</v>
      </c>
      <c r="M19" s="5" t="n">
        <v>2.35732499404815</v>
      </c>
      <c r="N19" s="20" t="n">
        <f aca="false">ROW()</f>
        <v>19</v>
      </c>
      <c r="O19" s="0" t="n">
        <f aca="false">IFERROR(SMALL(N:N,ROW()-1),"")</f>
        <v>31</v>
      </c>
      <c r="P19" s="1" t="n">
        <f aca="true">IF($O19="","",INDIRECT(ADDRESS($O19,IF($S$54="a",COLUMN()-15,COLUMN()-8)),1))</f>
        <v>18</v>
      </c>
      <c r="Q19" s="4" t="n">
        <f aca="true">IF($O19="","",INDIRECT(ADDRESS($O19,IF($S$54="a",COLUMN()-15,COLUMN()-8)),1))</f>
        <v>0.7</v>
      </c>
      <c r="R19" s="4" t="n">
        <f aca="true">IF($O19="","",INDIRECT(ADDRESS($O19,IF($S$54="a",COLUMN()-15,COLUMN()-8)),1))</f>
        <v>-1.066025</v>
      </c>
      <c r="S19" s="4" t="n">
        <f aca="true">IF($O19="","",INDIRECT(ADDRESS($O19,IF($S$54="a",COLUMN()-15,COLUMN()-8)),1))</f>
        <v>2.933975</v>
      </c>
      <c r="T19" s="4" t="n">
        <f aca="true">IF($O19="","",INDIRECT(ADDRESS($O19,IF($S$54="a",COLUMN()-15,COLUMN()-8)),1))</f>
        <v>0.933975</v>
      </c>
      <c r="U19" s="5" t="n">
        <f aca="true">IF($O19="","",INDIRECT(ADDRESS($O19,IF($S$54="a",COLUMN()-15,COLUMN()-8)),1))</f>
        <v>0.878244185131873</v>
      </c>
    </row>
    <row r="20" customFormat="false" ht="13.8" hidden="false" customHeight="false" outlineLevel="0" collapsed="false">
      <c r="A20" s="13" t="n">
        <v>7</v>
      </c>
      <c r="B20" s="14" t="n">
        <v>1.3</v>
      </c>
      <c r="C20" s="14" t="n">
        <v>-1.066025</v>
      </c>
      <c r="D20" s="14" t="n">
        <v>2.933975</v>
      </c>
      <c r="E20" s="14" t="n">
        <v>0.933975</v>
      </c>
      <c r="F20" s="15" t="n">
        <v>0.878244185131873</v>
      </c>
      <c r="G20" s="19"/>
      <c r="H20" s="1" t="n">
        <v>7</v>
      </c>
      <c r="I20" s="4" t="n">
        <v>-0.1526</v>
      </c>
      <c r="J20" s="4" t="n">
        <v>-1.4923375</v>
      </c>
      <c r="K20" s="4" t="n">
        <v>1.5076625</v>
      </c>
      <c r="L20" s="4" t="n">
        <v>0.00766250000000012</v>
      </c>
      <c r="M20" s="5" t="n">
        <v>2.35732499404815</v>
      </c>
      <c r="N20" s="20" t="n">
        <f aca="false">ROW()</f>
        <v>20</v>
      </c>
      <c r="O20" s="0" t="n">
        <f aca="false">IFERROR(SMALL(N:N,ROW()-1),"")</f>
        <v>32</v>
      </c>
      <c r="P20" s="1" t="n">
        <f aca="true">IF($O20="","",INDIRECT(ADDRESS($O20,IF($S$54="a",COLUMN()-15,COLUMN()-8)),1))</f>
        <v>19</v>
      </c>
      <c r="Q20" s="4" t="n">
        <f aca="true">IF($O20="","",INDIRECT(ADDRESS($O20,IF($S$54="a",COLUMN()-15,COLUMN()-8)),1))</f>
        <v>0.35</v>
      </c>
      <c r="R20" s="4" t="n">
        <f aca="true">IF($O20="","",INDIRECT(ADDRESS($O20,IF($S$54="a",COLUMN()-15,COLUMN()-8)),1))</f>
        <v>-1.066025</v>
      </c>
      <c r="S20" s="4" t="n">
        <f aca="true">IF($O20="","",INDIRECT(ADDRESS($O20,IF($S$54="a",COLUMN()-15,COLUMN()-8)),1))</f>
        <v>2.933975</v>
      </c>
      <c r="T20" s="4" t="n">
        <f aca="true">IF($O20="","",INDIRECT(ADDRESS($O20,IF($S$54="a",COLUMN()-15,COLUMN()-8)),1))</f>
        <v>0.933975</v>
      </c>
      <c r="U20" s="5" t="n">
        <f aca="true">IF($O20="","",INDIRECT(ADDRESS($O20,IF($S$54="a",COLUMN()-15,COLUMN()-8)),1))</f>
        <v>0.878244185131873</v>
      </c>
    </row>
    <row r="21" customFormat="false" ht="13.8" hidden="false" customHeight="false" outlineLevel="0" collapsed="false">
      <c r="A21" s="13" t="n">
        <v>8</v>
      </c>
      <c r="B21" s="14" t="n">
        <v>1.0579</v>
      </c>
      <c r="C21" s="14" t="n">
        <v>-1.066025</v>
      </c>
      <c r="D21" s="14" t="n">
        <v>2.933975</v>
      </c>
      <c r="E21" s="14" t="n">
        <v>0.933975</v>
      </c>
      <c r="F21" s="15" t="n">
        <v>0.878244185131873</v>
      </c>
      <c r="G21" s="19"/>
      <c r="H21" s="1" t="n">
        <v>8</v>
      </c>
      <c r="I21" s="4" t="n">
        <v>-0.3947</v>
      </c>
      <c r="J21" s="4" t="n">
        <v>-1.4923375</v>
      </c>
      <c r="K21" s="4" t="n">
        <v>1.5076625</v>
      </c>
      <c r="L21" s="4" t="n">
        <v>0.00766250000000012</v>
      </c>
      <c r="M21" s="5" t="n">
        <v>2.35732499404815</v>
      </c>
      <c r="N21" s="20" t="n">
        <f aca="false">ROW()</f>
        <v>21</v>
      </c>
      <c r="O21" s="0" t="n">
        <f aca="false">IFERROR(SMALL(N:N,ROW()-1),"")</f>
        <v>33</v>
      </c>
      <c r="P21" s="1" t="n">
        <f aca="true">IF($O21="","",INDIRECT(ADDRESS($O21,IF($S$54="a",COLUMN()-15,COLUMN()-8)),1))</f>
        <v>20</v>
      </c>
      <c r="Q21" s="4" t="n">
        <f aca="true">IF($O21="","",INDIRECT(ADDRESS($O21,IF($S$54="a",COLUMN()-15,COLUMN()-8)),1))</f>
        <v>0</v>
      </c>
      <c r="R21" s="4" t="n">
        <f aca="true">IF($O21="","",INDIRECT(ADDRESS($O21,IF($S$54="a",COLUMN()-15,COLUMN()-8)),1))</f>
        <v>-1.066025</v>
      </c>
      <c r="S21" s="4" t="n">
        <f aca="true">IF($O21="","",INDIRECT(ADDRESS($O21,IF($S$54="a",COLUMN()-15,COLUMN()-8)),1))</f>
        <v>2.933975</v>
      </c>
      <c r="T21" s="4" t="n">
        <f aca="true">IF($O21="","",INDIRECT(ADDRESS($O21,IF($S$54="a",COLUMN()-15,COLUMN()-8)),1))</f>
        <v>0.933975</v>
      </c>
      <c r="U21" s="5" t="n">
        <f aca="true">IF($O21="","",INDIRECT(ADDRESS($O21,IF($S$54="a",COLUMN()-15,COLUMN()-8)),1))</f>
        <v>0.878244185131873</v>
      </c>
    </row>
    <row r="22" customFormat="false" ht="13.8" hidden="false" customHeight="false" outlineLevel="0" collapsed="false">
      <c r="A22" s="13" t="n">
        <v>9</v>
      </c>
      <c r="B22" s="14" t="n">
        <v>0.5737</v>
      </c>
      <c r="C22" s="14" t="n">
        <v>-1.066025</v>
      </c>
      <c r="D22" s="14" t="n">
        <v>2.933975</v>
      </c>
      <c r="E22" s="14" t="n">
        <v>0.933975</v>
      </c>
      <c r="F22" s="15" t="n">
        <v>0.878244185131873</v>
      </c>
      <c r="G22" s="19"/>
      <c r="H22" s="1" t="n">
        <v>9</v>
      </c>
      <c r="I22" s="4" t="n">
        <v>-0.6368</v>
      </c>
      <c r="J22" s="4" t="n">
        <v>-1.4923375</v>
      </c>
      <c r="K22" s="4" t="n">
        <v>1.5076625</v>
      </c>
      <c r="L22" s="4" t="n">
        <v>0.00766250000000012</v>
      </c>
      <c r="M22" s="5" t="n">
        <v>2.35732499404815</v>
      </c>
      <c r="N22" s="20" t="n">
        <f aca="false">ROW()</f>
        <v>22</v>
      </c>
      <c r="O22" s="0" t="n">
        <f aca="false">IFERROR(SMALL(N:N,ROW()-1),"")</f>
        <v>34</v>
      </c>
      <c r="P22" s="1" t="n">
        <f aca="true">IF($O22="","",INDIRECT(ADDRESS($O22,IF($S$54="a",COLUMN()-15,COLUMN()-8)),1))</f>
        <v>21</v>
      </c>
      <c r="Q22" s="4" t="n">
        <f aca="true">IF($O22="","",INDIRECT(ADDRESS($O22,IF($S$54="a",COLUMN()-15,COLUMN()-8)),1))</f>
        <v>1.18</v>
      </c>
      <c r="R22" s="4" t="n">
        <f aca="true">IF($O22="","",INDIRECT(ADDRESS($O22,IF($S$54="a",COLUMN()-15,COLUMN()-8)),1))</f>
        <v>-1.066025</v>
      </c>
      <c r="S22" s="4" t="n">
        <f aca="true">IF($O22="","",INDIRECT(ADDRESS($O22,IF($S$54="a",COLUMN()-15,COLUMN()-8)),1))</f>
        <v>2.933975</v>
      </c>
      <c r="T22" s="4" t="n">
        <f aca="true">IF($O22="","",INDIRECT(ADDRESS($O22,IF($S$54="a",COLUMN()-15,COLUMN()-8)),1))</f>
        <v>0.933975</v>
      </c>
      <c r="U22" s="5" t="n">
        <f aca="true">IF($O22="","",INDIRECT(ADDRESS($O22,IF($S$54="a",COLUMN()-15,COLUMN()-8)),1))</f>
        <v>0.878244185131873</v>
      </c>
    </row>
    <row r="23" customFormat="false" ht="13.8" hidden="false" customHeight="false" outlineLevel="0" collapsed="false">
      <c r="A23" s="13" t="n">
        <v>10</v>
      </c>
      <c r="B23" s="14" t="n">
        <v>0.3316</v>
      </c>
      <c r="C23" s="14" t="n">
        <v>-1.066025</v>
      </c>
      <c r="D23" s="14" t="n">
        <v>2.933975</v>
      </c>
      <c r="E23" s="14" t="n">
        <v>0.933975</v>
      </c>
      <c r="F23" s="15" t="n">
        <v>0.878244185131873</v>
      </c>
      <c r="G23" s="19"/>
      <c r="H23" s="1" t="n">
        <v>10</v>
      </c>
      <c r="I23" s="4" t="n">
        <v>-0.8789</v>
      </c>
      <c r="J23" s="4" t="n">
        <v>-1.4923375</v>
      </c>
      <c r="K23" s="4" t="n">
        <v>1.5076625</v>
      </c>
      <c r="L23" s="4" t="n">
        <v>0.00766250000000012</v>
      </c>
      <c r="M23" s="5" t="n">
        <v>2.35732499404815</v>
      </c>
      <c r="N23" s="20" t="n">
        <f aca="false">ROW()</f>
        <v>23</v>
      </c>
      <c r="O23" s="0" t="n">
        <f aca="false">IFERROR(SMALL(N:N,ROW()-1),"")</f>
        <v>35</v>
      </c>
      <c r="P23" s="1" t="n">
        <f aca="true">IF($O23="","",INDIRECT(ADDRESS($O23,IF($S$54="a",COLUMN()-15,COLUMN()-8)),1))</f>
        <v>22</v>
      </c>
      <c r="Q23" s="4" t="n">
        <f aca="true">IF($O23="","",INDIRECT(ADDRESS($O23,IF($S$54="a",COLUMN()-15,COLUMN()-8)),1))</f>
        <v>1.04</v>
      </c>
      <c r="R23" s="4" t="n">
        <f aca="true">IF($O23="","",INDIRECT(ADDRESS($O23,IF($S$54="a",COLUMN()-15,COLUMN()-8)),1))</f>
        <v>-1.066025</v>
      </c>
      <c r="S23" s="4" t="n">
        <f aca="true">IF($O23="","",INDIRECT(ADDRESS($O23,IF($S$54="a",COLUMN()-15,COLUMN()-8)),1))</f>
        <v>2.933975</v>
      </c>
      <c r="T23" s="4" t="n">
        <f aca="true">IF($O23="","",INDIRECT(ADDRESS($O23,IF($S$54="a",COLUMN()-15,COLUMN()-8)),1))</f>
        <v>0.933975</v>
      </c>
      <c r="U23" s="5" t="n">
        <f aca="true">IF($O23="","",INDIRECT(ADDRESS($O23,IF($S$54="a",COLUMN()-15,COLUMN()-8)),1))</f>
        <v>0.878244185131873</v>
      </c>
    </row>
    <row r="24" customFormat="false" ht="13.8" hidden="false" customHeight="false" outlineLevel="0" collapsed="false">
      <c r="A24" s="13" t="n">
        <v>11</v>
      </c>
      <c r="B24" s="14" t="n">
        <v>1.5</v>
      </c>
      <c r="C24" s="14" t="n">
        <v>-1.066025</v>
      </c>
      <c r="D24" s="14" t="n">
        <v>2.933975</v>
      </c>
      <c r="E24" s="14" t="n">
        <v>0.933975</v>
      </c>
      <c r="F24" s="15" t="n">
        <v>0.878244185131873</v>
      </c>
      <c r="G24" s="19"/>
      <c r="H24" s="1" t="n">
        <v>11</v>
      </c>
      <c r="I24" s="4" t="n">
        <v>-0.88</v>
      </c>
      <c r="J24" s="4" t="n">
        <v>-1.4923375</v>
      </c>
      <c r="K24" s="4" t="n">
        <v>1.5076625</v>
      </c>
      <c r="L24" s="4" t="n">
        <v>0.00766250000000012</v>
      </c>
      <c r="M24" s="5" t="n">
        <v>2.35732499404815</v>
      </c>
      <c r="N24" s="20" t="n">
        <f aca="false">ROW()</f>
        <v>24</v>
      </c>
      <c r="O24" s="0" t="n">
        <f aca="false">IFERROR(SMALL(N:N,ROW()-1),"")</f>
        <v>36</v>
      </c>
      <c r="P24" s="1" t="n">
        <f aca="true">IF($O24="","",INDIRECT(ADDRESS($O24,IF($S$54="a",COLUMN()-15,COLUMN()-8)),1))</f>
        <v>23</v>
      </c>
      <c r="Q24" s="4" t="n">
        <f aca="true">IF($O24="","",INDIRECT(ADDRESS($O24,IF($S$54="a",COLUMN()-15,COLUMN()-8)),1))</f>
        <v>0.9</v>
      </c>
      <c r="R24" s="4" t="n">
        <f aca="true">IF($O24="","",INDIRECT(ADDRESS($O24,IF($S$54="a",COLUMN()-15,COLUMN()-8)),1))</f>
        <v>-1.066025</v>
      </c>
      <c r="S24" s="4" t="n">
        <f aca="true">IF($O24="","",INDIRECT(ADDRESS($O24,IF($S$54="a",COLUMN()-15,COLUMN()-8)),1))</f>
        <v>2.933975</v>
      </c>
      <c r="T24" s="4" t="n">
        <f aca="true">IF($O24="","",INDIRECT(ADDRESS($O24,IF($S$54="a",COLUMN()-15,COLUMN()-8)),1))</f>
        <v>0.933975</v>
      </c>
      <c r="U24" s="5" t="n">
        <f aca="true">IF($O24="","",INDIRECT(ADDRESS($O24,IF($S$54="a",COLUMN()-15,COLUMN()-8)),1))</f>
        <v>0.878244185131873</v>
      </c>
    </row>
    <row r="25" customFormat="false" ht="13.8" hidden="false" customHeight="false" outlineLevel="0" collapsed="false">
      <c r="A25" s="13" t="n">
        <v>12</v>
      </c>
      <c r="B25" s="14" t="n">
        <v>1.024</v>
      </c>
      <c r="C25" s="14" t="n">
        <v>-1.066025</v>
      </c>
      <c r="D25" s="14" t="n">
        <v>2.933975</v>
      </c>
      <c r="E25" s="14" t="n">
        <v>0.933975</v>
      </c>
      <c r="F25" s="15" t="n">
        <v>0.878244185131873</v>
      </c>
      <c r="G25" s="19"/>
      <c r="H25" s="1" t="n">
        <v>12</v>
      </c>
      <c r="I25" s="4" t="n">
        <v>-1.356</v>
      </c>
      <c r="J25" s="4" t="n">
        <v>-1.4923375</v>
      </c>
      <c r="K25" s="4" t="n">
        <v>1.5076625</v>
      </c>
      <c r="L25" s="4" t="n">
        <v>0.00766250000000012</v>
      </c>
      <c r="M25" s="5" t="n">
        <v>2.35732499404815</v>
      </c>
      <c r="N25" s="20" t="n">
        <f aca="false">ROW()</f>
        <v>25</v>
      </c>
      <c r="O25" s="0" t="n">
        <f aca="false">IFERROR(SMALL(N:N,ROW()-1),"")</f>
        <v>37</v>
      </c>
      <c r="P25" s="1" t="n">
        <f aca="true">IF($O25="","",INDIRECT(ADDRESS($O25,IF($S$54="a",COLUMN()-15,COLUMN()-8)),1))</f>
        <v>24</v>
      </c>
      <c r="Q25" s="4" t="n">
        <f aca="true">IF($O25="","",INDIRECT(ADDRESS($O25,IF($S$54="a",COLUMN()-15,COLUMN()-8)),1))</f>
        <v>0.76</v>
      </c>
      <c r="R25" s="4" t="n">
        <f aca="true">IF($O25="","",INDIRECT(ADDRESS($O25,IF($S$54="a",COLUMN()-15,COLUMN()-8)),1))</f>
        <v>-1.066025</v>
      </c>
      <c r="S25" s="4" t="n">
        <f aca="true">IF($O25="","",INDIRECT(ADDRESS($O25,IF($S$54="a",COLUMN()-15,COLUMN()-8)),1))</f>
        <v>2.933975</v>
      </c>
      <c r="T25" s="4" t="n">
        <f aca="true">IF($O25="","",INDIRECT(ADDRESS($O25,IF($S$54="a",COLUMN()-15,COLUMN()-8)),1))</f>
        <v>0.933975</v>
      </c>
      <c r="U25" s="5" t="n">
        <f aca="true">IF($O25="","",INDIRECT(ADDRESS($O25,IF($S$54="a",COLUMN()-15,COLUMN()-8)),1))</f>
        <v>0.878244185131873</v>
      </c>
    </row>
    <row r="26" customFormat="false" ht="13.8" hidden="false" customHeight="false" outlineLevel="0" collapsed="false">
      <c r="A26" s="13" t="n">
        <v>13</v>
      </c>
      <c r="B26" s="14" t="n">
        <v>0.548</v>
      </c>
      <c r="C26" s="14" t="n">
        <v>-1.066025</v>
      </c>
      <c r="D26" s="14" t="n">
        <v>2.933975</v>
      </c>
      <c r="E26" s="14" t="n">
        <v>0.933975</v>
      </c>
      <c r="F26" s="15" t="n">
        <v>0.878244185131873</v>
      </c>
      <c r="G26" s="19"/>
      <c r="H26" s="1" t="n">
        <v>13</v>
      </c>
      <c r="I26" s="4" t="n">
        <v>-1.832</v>
      </c>
      <c r="J26" s="4" t="n">
        <v>-1.4923375</v>
      </c>
      <c r="K26" s="4" t="n">
        <v>1.5076625</v>
      </c>
      <c r="L26" s="4" t="n">
        <v>0.00766250000000012</v>
      </c>
      <c r="M26" s="5" t="n">
        <v>2.35732499404815</v>
      </c>
      <c r="N26" s="20" t="n">
        <f aca="false">ROW()</f>
        <v>26</v>
      </c>
      <c r="O26" s="0" t="n">
        <f aca="false">IFERROR(SMALL(N:N,ROW()-1),"")</f>
        <v>38</v>
      </c>
      <c r="P26" s="1" t="n">
        <f aca="true">IF($O26="","",INDIRECT(ADDRESS($O26,IF($S$54="a",COLUMN()-15,COLUMN()-8)),1))</f>
        <v>25</v>
      </c>
      <c r="Q26" s="4" t="n">
        <f aca="true">IF($O26="","",INDIRECT(ADDRESS($O26,IF($S$54="a",COLUMN()-15,COLUMN()-8)),1))</f>
        <v>0.62</v>
      </c>
      <c r="R26" s="4" t="n">
        <f aca="true">IF($O26="","",INDIRECT(ADDRESS($O26,IF($S$54="a",COLUMN()-15,COLUMN()-8)),1))</f>
        <v>-1.066025</v>
      </c>
      <c r="S26" s="4" t="n">
        <f aca="true">IF($O26="","",INDIRECT(ADDRESS($O26,IF($S$54="a",COLUMN()-15,COLUMN()-8)),1))</f>
        <v>2.933975</v>
      </c>
      <c r="T26" s="4" t="n">
        <f aca="true">IF($O26="","",INDIRECT(ADDRESS($O26,IF($S$54="a",COLUMN()-15,COLUMN()-8)),1))</f>
        <v>0.933975</v>
      </c>
      <c r="U26" s="5" t="n">
        <f aca="true">IF($O26="","",INDIRECT(ADDRESS($O26,IF($S$54="a",COLUMN()-15,COLUMN()-8)),1))</f>
        <v>0.878244185131873</v>
      </c>
    </row>
    <row r="27" customFormat="false" ht="13.8" hidden="false" customHeight="false" outlineLevel="0" collapsed="false">
      <c r="A27" s="13" t="n">
        <v>14</v>
      </c>
      <c r="B27" s="14" t="n">
        <v>0.0720000000000001</v>
      </c>
      <c r="C27" s="14" t="n">
        <v>-1.066025</v>
      </c>
      <c r="D27" s="14" t="n">
        <v>2.933975</v>
      </c>
      <c r="E27" s="14" t="n">
        <v>0.933975</v>
      </c>
      <c r="F27" s="15" t="n">
        <v>0.878244185131873</v>
      </c>
      <c r="G27" s="19"/>
      <c r="H27" s="1" t="n">
        <v>14</v>
      </c>
      <c r="I27" s="4" t="n">
        <v>-2.308</v>
      </c>
      <c r="J27" s="4" t="n">
        <v>-1.4923375</v>
      </c>
      <c r="K27" s="4" t="n">
        <v>1.5076625</v>
      </c>
      <c r="L27" s="4" t="n">
        <v>0.00766250000000012</v>
      </c>
      <c r="M27" s="5" t="n">
        <v>2.35732499404815</v>
      </c>
      <c r="N27" s="20" t="n">
        <f aca="false">ROW()</f>
        <v>27</v>
      </c>
      <c r="O27" s="0" t="n">
        <f aca="false">IFERROR(SMALL(N:N,ROW()-1),"")</f>
        <v>39</v>
      </c>
      <c r="P27" s="1" t="n">
        <f aca="true">IF($O27="","",INDIRECT(ADDRESS($O27,IF($S$54="a",COLUMN()-15,COLUMN()-8)),1))</f>
        <v>26</v>
      </c>
      <c r="Q27" s="4" t="n">
        <f aca="true">IF($O27="","",INDIRECT(ADDRESS($O27,IF($S$54="a",COLUMN()-15,COLUMN()-8)),1))</f>
        <v>1.16</v>
      </c>
      <c r="R27" s="4" t="n">
        <f aca="true">IF($O27="","",INDIRECT(ADDRESS($O27,IF($S$54="a",COLUMN()-15,COLUMN()-8)),1))</f>
        <v>-1.066025</v>
      </c>
      <c r="S27" s="4" t="n">
        <f aca="true">IF($O27="","",INDIRECT(ADDRESS($O27,IF($S$54="a",COLUMN()-15,COLUMN()-8)),1))</f>
        <v>2.933975</v>
      </c>
      <c r="T27" s="4" t="n">
        <f aca="true">IF($O27="","",INDIRECT(ADDRESS($O27,IF($S$54="a",COLUMN()-15,COLUMN()-8)),1))</f>
        <v>0.933975</v>
      </c>
      <c r="U27" s="5" t="n">
        <f aca="true">IF($O27="","",INDIRECT(ADDRESS($O27,IF($S$54="a",COLUMN()-15,COLUMN()-8)),1))</f>
        <v>0.878244185131873</v>
      </c>
    </row>
    <row r="28" customFormat="false" ht="13.8" hidden="false" customHeight="false" outlineLevel="0" collapsed="false">
      <c r="A28" s="13" t="n">
        <v>15</v>
      </c>
      <c r="B28" s="14" t="n">
        <v>-0.404</v>
      </c>
      <c r="C28" s="14" t="n">
        <v>-1.066025</v>
      </c>
      <c r="D28" s="14" t="n">
        <v>2.933975</v>
      </c>
      <c r="E28" s="14" t="n">
        <v>0.933975</v>
      </c>
      <c r="F28" s="15" t="n">
        <v>0.878244185131873</v>
      </c>
      <c r="G28" s="19"/>
      <c r="H28" s="1" t="n">
        <v>15</v>
      </c>
      <c r="I28" s="4" t="n">
        <v>-2.784</v>
      </c>
      <c r="J28" s="4" t="n">
        <v>-1.4923375</v>
      </c>
      <c r="K28" s="4" t="n">
        <v>1.5076625</v>
      </c>
      <c r="L28" s="4" t="n">
        <v>0.00766250000000012</v>
      </c>
      <c r="M28" s="5" t="n">
        <v>2.35732499404815</v>
      </c>
      <c r="N28" s="20" t="n">
        <f aca="false">ROW()</f>
        <v>28</v>
      </c>
      <c r="O28" s="0" t="n">
        <f aca="false">IFERROR(SMALL(N:N,ROW()-1),"")</f>
        <v>40</v>
      </c>
      <c r="P28" s="1" t="n">
        <f aca="true">IF($O28="","",INDIRECT(ADDRESS($O28,IF($S$54="a",COLUMN()-15,COLUMN()-8)),1))</f>
        <v>27</v>
      </c>
      <c r="Q28" s="4" t="n">
        <f aca="true">IF($O28="","",INDIRECT(ADDRESS($O28,IF($S$54="a",COLUMN()-15,COLUMN()-8)),1))</f>
        <v>1.065</v>
      </c>
      <c r="R28" s="4" t="n">
        <f aca="true">IF($O28="","",INDIRECT(ADDRESS($O28,IF($S$54="a",COLUMN()-15,COLUMN()-8)),1))</f>
        <v>-1.066025</v>
      </c>
      <c r="S28" s="4" t="n">
        <f aca="true">IF($O28="","",INDIRECT(ADDRESS($O28,IF($S$54="a",COLUMN()-15,COLUMN()-8)),1))</f>
        <v>2.933975</v>
      </c>
      <c r="T28" s="4" t="n">
        <f aca="true">IF($O28="","",INDIRECT(ADDRESS($O28,IF($S$54="a",COLUMN()-15,COLUMN()-8)),1))</f>
        <v>0.933975</v>
      </c>
      <c r="U28" s="5" t="n">
        <f aca="true">IF($O28="","",INDIRECT(ADDRESS($O28,IF($S$54="a",COLUMN()-15,COLUMN()-8)),1))</f>
        <v>0.878244185131873</v>
      </c>
    </row>
    <row r="29" customFormat="false" ht="13.8" hidden="false" customHeight="false" outlineLevel="0" collapsed="false">
      <c r="A29" s="13" t="n">
        <v>16</v>
      </c>
      <c r="B29" s="14" t="n">
        <v>1.4</v>
      </c>
      <c r="C29" s="14" t="n">
        <v>-1.066025</v>
      </c>
      <c r="D29" s="14" t="n">
        <v>2.933975</v>
      </c>
      <c r="E29" s="14" t="n">
        <v>0.933975</v>
      </c>
      <c r="F29" s="15" t="n">
        <v>0.878244185131873</v>
      </c>
      <c r="G29" s="19"/>
      <c r="H29" s="1" t="n">
        <v>16</v>
      </c>
      <c r="I29" s="4" t="n">
        <v>-0.35</v>
      </c>
      <c r="J29" s="4" t="n">
        <v>-1.4923375</v>
      </c>
      <c r="K29" s="4" t="n">
        <v>1.5076625</v>
      </c>
      <c r="L29" s="4" t="n">
        <v>0.00766250000000012</v>
      </c>
      <c r="M29" s="5" t="n">
        <v>2.35732499404815</v>
      </c>
      <c r="N29" s="20" t="n">
        <f aca="false">ROW()</f>
        <v>29</v>
      </c>
      <c r="O29" s="0" t="n">
        <f aca="false">IFERROR(SMALL(N:N,ROW()-1),"")</f>
        <v>41</v>
      </c>
      <c r="P29" s="1" t="n">
        <f aca="true">IF($O29="","",INDIRECT(ADDRESS($O29,IF($S$54="a",COLUMN()-15,COLUMN()-8)),1))</f>
        <v>28</v>
      </c>
      <c r="Q29" s="4" t="n">
        <f aca="true">IF($O29="","",INDIRECT(ADDRESS($O29,IF($S$54="a",COLUMN()-15,COLUMN()-8)),1))</f>
        <v>0.97</v>
      </c>
      <c r="R29" s="4" t="n">
        <f aca="true">IF($O29="","",INDIRECT(ADDRESS($O29,IF($S$54="a",COLUMN()-15,COLUMN()-8)),1))</f>
        <v>-1.066025</v>
      </c>
      <c r="S29" s="4" t="n">
        <f aca="true">IF($O29="","",INDIRECT(ADDRESS($O29,IF($S$54="a",COLUMN()-15,COLUMN()-8)),1))</f>
        <v>2.933975</v>
      </c>
      <c r="T29" s="4" t="n">
        <f aca="true">IF($O29="","",INDIRECT(ADDRESS($O29,IF($S$54="a",COLUMN()-15,COLUMN()-8)),1))</f>
        <v>0.933975</v>
      </c>
      <c r="U29" s="5" t="n">
        <f aca="true">IF($O29="","",INDIRECT(ADDRESS($O29,IF($S$54="a",COLUMN()-15,COLUMN()-8)),1))</f>
        <v>0.878244185131873</v>
      </c>
    </row>
    <row r="30" customFormat="false" ht="13.8" hidden="false" customHeight="false" outlineLevel="0" collapsed="false">
      <c r="A30" s="13" t="n">
        <v>17</v>
      </c>
      <c r="B30" s="14" t="n">
        <v>1.05</v>
      </c>
      <c r="C30" s="14" t="n">
        <v>-1.066025</v>
      </c>
      <c r="D30" s="14" t="n">
        <v>2.933975</v>
      </c>
      <c r="E30" s="14" t="n">
        <v>0.933975</v>
      </c>
      <c r="F30" s="15" t="n">
        <v>0.878244185131873</v>
      </c>
      <c r="G30" s="19"/>
      <c r="H30" s="1" t="n">
        <v>17</v>
      </c>
      <c r="I30" s="4" t="n">
        <v>-0.7</v>
      </c>
      <c r="J30" s="4" t="n">
        <v>-1.4923375</v>
      </c>
      <c r="K30" s="4" t="n">
        <v>1.5076625</v>
      </c>
      <c r="L30" s="4" t="n">
        <v>0.00766250000000012</v>
      </c>
      <c r="M30" s="5" t="n">
        <v>2.35732499404815</v>
      </c>
      <c r="N30" s="20" t="n">
        <f aca="false">ROW()</f>
        <v>30</v>
      </c>
      <c r="O30" s="0" t="n">
        <f aca="false">IFERROR(SMALL(N:N,ROW()-1),"")</f>
        <v>42</v>
      </c>
      <c r="P30" s="1" t="n">
        <f aca="true">IF($O30="","",INDIRECT(ADDRESS($O30,IF($S$54="a",COLUMN()-15,COLUMN()-8)),1))</f>
        <v>29</v>
      </c>
      <c r="Q30" s="4" t="n">
        <f aca="true">IF($O30="","",INDIRECT(ADDRESS($O30,IF($S$54="a",COLUMN()-15,COLUMN()-8)),1))</f>
        <v>0.875</v>
      </c>
      <c r="R30" s="4" t="n">
        <f aca="true">IF($O30="","",INDIRECT(ADDRESS($O30,IF($S$54="a",COLUMN()-15,COLUMN()-8)),1))</f>
        <v>-1.066025</v>
      </c>
      <c r="S30" s="4" t="n">
        <f aca="true">IF($O30="","",INDIRECT(ADDRESS($O30,IF($S$54="a",COLUMN()-15,COLUMN()-8)),1))</f>
        <v>2.933975</v>
      </c>
      <c r="T30" s="4" t="n">
        <f aca="true">IF($O30="","",INDIRECT(ADDRESS($O30,IF($S$54="a",COLUMN()-15,COLUMN()-8)),1))</f>
        <v>0.933975</v>
      </c>
      <c r="U30" s="5" t="n">
        <f aca="true">IF($O30="","",INDIRECT(ADDRESS($O30,IF($S$54="a",COLUMN()-15,COLUMN()-8)),1))</f>
        <v>0.878244185131873</v>
      </c>
    </row>
    <row r="31" customFormat="false" ht="13.8" hidden="false" customHeight="false" outlineLevel="0" collapsed="false">
      <c r="A31" s="13" t="n">
        <v>18</v>
      </c>
      <c r="B31" s="14" t="n">
        <v>0.7</v>
      </c>
      <c r="C31" s="14" t="n">
        <v>-1.066025</v>
      </c>
      <c r="D31" s="14" t="n">
        <v>2.933975</v>
      </c>
      <c r="E31" s="14" t="n">
        <v>0.933975</v>
      </c>
      <c r="F31" s="15" t="n">
        <v>0.878244185131873</v>
      </c>
      <c r="G31" s="19"/>
      <c r="H31" s="1" t="n">
        <v>18</v>
      </c>
      <c r="I31" s="4" t="n">
        <v>-1.05</v>
      </c>
      <c r="J31" s="4" t="n">
        <v>-1.4923375</v>
      </c>
      <c r="K31" s="4" t="n">
        <v>1.5076625</v>
      </c>
      <c r="L31" s="4" t="n">
        <v>0.00766250000000012</v>
      </c>
      <c r="M31" s="5" t="n">
        <v>2.35732499404815</v>
      </c>
      <c r="N31" s="20" t="n">
        <f aca="false">ROW()</f>
        <v>31</v>
      </c>
      <c r="O31" s="0" t="n">
        <f aca="false">IFERROR(SMALL(N:N,ROW()-1),"")</f>
        <v>43</v>
      </c>
      <c r="P31" s="1" t="n">
        <f aca="true">IF($O31="","",INDIRECT(ADDRESS($O31,IF($S$54="a",COLUMN()-15,COLUMN()-8)),1))</f>
        <v>30</v>
      </c>
      <c r="Q31" s="4" t="n">
        <f aca="true">IF($O31="","",INDIRECT(ADDRESS($O31,IF($S$54="a",COLUMN()-15,COLUMN()-8)),1))</f>
        <v>0.78</v>
      </c>
      <c r="R31" s="4" t="n">
        <f aca="true">IF($O31="","",INDIRECT(ADDRESS($O31,IF($S$54="a",COLUMN()-15,COLUMN()-8)),1))</f>
        <v>-1.066025</v>
      </c>
      <c r="S31" s="4" t="n">
        <f aca="true">IF($O31="","",INDIRECT(ADDRESS($O31,IF($S$54="a",COLUMN()-15,COLUMN()-8)),1))</f>
        <v>2.933975</v>
      </c>
      <c r="T31" s="4" t="n">
        <f aca="true">IF($O31="","",INDIRECT(ADDRESS($O31,IF($S$54="a",COLUMN()-15,COLUMN()-8)),1))</f>
        <v>0.933975</v>
      </c>
      <c r="U31" s="5" t="n">
        <f aca="true">IF($O31="","",INDIRECT(ADDRESS($O31,IF($S$54="a",COLUMN()-15,COLUMN()-8)),1))</f>
        <v>0.878244185131873</v>
      </c>
    </row>
    <row r="32" customFormat="false" ht="13.8" hidden="false" customHeight="false" outlineLevel="0" collapsed="false">
      <c r="A32" s="13" t="n">
        <v>19</v>
      </c>
      <c r="B32" s="14" t="n">
        <v>0.35</v>
      </c>
      <c r="C32" s="14" t="n">
        <v>-1.066025</v>
      </c>
      <c r="D32" s="14" t="n">
        <v>2.933975</v>
      </c>
      <c r="E32" s="14" t="n">
        <v>0.933975</v>
      </c>
      <c r="F32" s="15" t="n">
        <v>0.878244185131873</v>
      </c>
      <c r="G32" s="19"/>
      <c r="H32" s="1" t="n">
        <v>19</v>
      </c>
      <c r="I32" s="4" t="n">
        <v>-1.4</v>
      </c>
      <c r="J32" s="4" t="n">
        <v>-1.4923375</v>
      </c>
      <c r="K32" s="4" t="n">
        <v>1.5076625</v>
      </c>
      <c r="L32" s="4" t="n">
        <v>0.00766250000000012</v>
      </c>
      <c r="M32" s="5" t="n">
        <v>2.35732499404815</v>
      </c>
      <c r="N32" s="20" t="n">
        <f aca="false">ROW()</f>
        <v>32</v>
      </c>
      <c r="O32" s="0" t="n">
        <f aca="false">IFERROR(SMALL(N:N,ROW()-1),"")</f>
        <v>44</v>
      </c>
      <c r="P32" s="1" t="n">
        <f aca="true">IF($O32="","",INDIRECT(ADDRESS($O32,IF($S$54="a",COLUMN()-15,COLUMN()-8)),1))</f>
        <v>31</v>
      </c>
      <c r="Q32" s="4" t="n">
        <f aca="true">IF($O32="","",INDIRECT(ADDRESS($O32,IF($S$54="a",COLUMN()-15,COLUMN()-8)),1))</f>
        <v>1.54</v>
      </c>
      <c r="R32" s="4" t="n">
        <f aca="true">IF($O32="","",INDIRECT(ADDRESS($O32,IF($S$54="a",COLUMN()-15,COLUMN()-8)),1))</f>
        <v>-1.066025</v>
      </c>
      <c r="S32" s="4" t="n">
        <f aca="true">IF($O32="","",INDIRECT(ADDRESS($O32,IF($S$54="a",COLUMN()-15,COLUMN()-8)),1))</f>
        <v>2.933975</v>
      </c>
      <c r="T32" s="4" t="n">
        <f aca="true">IF($O32="","",INDIRECT(ADDRESS($O32,IF($S$54="a",COLUMN()-15,COLUMN()-8)),1))</f>
        <v>0.933975</v>
      </c>
      <c r="U32" s="5" t="n">
        <f aca="true">IF($O32="","",INDIRECT(ADDRESS($O32,IF($S$54="a",COLUMN()-15,COLUMN()-8)),1))</f>
        <v>0.878244185131873</v>
      </c>
    </row>
    <row r="33" customFormat="false" ht="13.8" hidden="false" customHeight="false" outlineLevel="0" collapsed="false">
      <c r="A33" s="13" t="n">
        <v>20</v>
      </c>
      <c r="B33" s="14" t="n">
        <v>0</v>
      </c>
      <c r="C33" s="14" t="n">
        <v>-1.066025</v>
      </c>
      <c r="D33" s="14" t="n">
        <v>2.933975</v>
      </c>
      <c r="E33" s="14" t="n">
        <v>0.933975</v>
      </c>
      <c r="F33" s="15" t="n">
        <v>0.878244185131873</v>
      </c>
      <c r="G33" s="19"/>
      <c r="H33" s="1" t="n">
        <v>20</v>
      </c>
      <c r="I33" s="4" t="n">
        <v>-1.75</v>
      </c>
      <c r="J33" s="4" t="n">
        <v>-1.4923375</v>
      </c>
      <c r="K33" s="4" t="n">
        <v>1.5076625</v>
      </c>
      <c r="L33" s="4" t="n">
        <v>0.00766250000000012</v>
      </c>
      <c r="M33" s="5" t="n">
        <v>2.35732499404815</v>
      </c>
      <c r="N33" s="20" t="n">
        <f aca="false">ROW()</f>
        <v>33</v>
      </c>
      <c r="O33" s="0" t="n">
        <f aca="false">IFERROR(SMALL(N:N,ROW()-1),"")</f>
        <v>45</v>
      </c>
      <c r="P33" s="1" t="n">
        <f aca="true">IF($O33="","",INDIRECT(ADDRESS($O33,IF($S$54="a",COLUMN()-15,COLUMN()-8)),1))</f>
        <v>32</v>
      </c>
      <c r="Q33" s="4" t="n">
        <f aca="true">IF($O33="","",INDIRECT(ADDRESS($O33,IF($S$54="a",COLUMN()-15,COLUMN()-8)),1))</f>
        <v>1.265</v>
      </c>
      <c r="R33" s="4" t="n">
        <f aca="true">IF($O33="","",INDIRECT(ADDRESS($O33,IF($S$54="a",COLUMN()-15,COLUMN()-8)),1))</f>
        <v>-1.066025</v>
      </c>
      <c r="S33" s="4" t="n">
        <f aca="true">IF($O33="","",INDIRECT(ADDRESS($O33,IF($S$54="a",COLUMN()-15,COLUMN()-8)),1))</f>
        <v>2.933975</v>
      </c>
      <c r="T33" s="4" t="n">
        <f aca="true">IF($O33="","",INDIRECT(ADDRESS($O33,IF($S$54="a",COLUMN()-15,COLUMN()-8)),1))</f>
        <v>0.933975</v>
      </c>
      <c r="U33" s="5" t="n">
        <f aca="true">IF($O33="","",INDIRECT(ADDRESS($O33,IF($S$54="a",COLUMN()-15,COLUMN()-8)),1))</f>
        <v>0.878244185131873</v>
      </c>
    </row>
    <row r="34" customFormat="false" ht="13.8" hidden="false" customHeight="false" outlineLevel="0" collapsed="false">
      <c r="A34" s="13" t="n">
        <v>21</v>
      </c>
      <c r="B34" s="14" t="n">
        <v>1.18</v>
      </c>
      <c r="C34" s="14" t="n">
        <v>-1.066025</v>
      </c>
      <c r="D34" s="14" t="n">
        <v>2.933975</v>
      </c>
      <c r="E34" s="14" t="n">
        <v>0.933975</v>
      </c>
      <c r="F34" s="15" t="n">
        <v>0.878244185131873</v>
      </c>
      <c r="G34" s="19"/>
      <c r="H34" s="1" t="n">
        <v>21</v>
      </c>
      <c r="I34" s="4" t="n">
        <v>0.48</v>
      </c>
      <c r="J34" s="4" t="n">
        <v>-1.4923375</v>
      </c>
      <c r="K34" s="4" t="n">
        <v>1.5076625</v>
      </c>
      <c r="L34" s="4" t="n">
        <v>0.00766250000000012</v>
      </c>
      <c r="M34" s="5" t="n">
        <v>2.35732499404815</v>
      </c>
      <c r="N34" s="20" t="n">
        <f aca="false">ROW()</f>
        <v>34</v>
      </c>
      <c r="O34" s="0" t="n">
        <f aca="false">IFERROR(SMALL(N:N,ROW()-1),"")</f>
        <v>46</v>
      </c>
      <c r="P34" s="1" t="n">
        <f aca="true">IF($O34="","",INDIRECT(ADDRESS($O34,IF($S$54="a",COLUMN()-15,COLUMN()-8)),1))</f>
        <v>33</v>
      </c>
      <c r="Q34" s="4" t="n">
        <f aca="true">IF($O34="","",INDIRECT(ADDRESS($O34,IF($S$54="a",COLUMN()-15,COLUMN()-8)),1))</f>
        <v>0.99</v>
      </c>
      <c r="R34" s="4" t="n">
        <f aca="true">IF($O34="","",INDIRECT(ADDRESS($O34,IF($S$54="a",COLUMN()-15,COLUMN()-8)),1))</f>
        <v>-1.066025</v>
      </c>
      <c r="S34" s="4" t="n">
        <f aca="true">IF($O34="","",INDIRECT(ADDRESS($O34,IF($S$54="a",COLUMN()-15,COLUMN()-8)),1))</f>
        <v>2.933975</v>
      </c>
      <c r="T34" s="4" t="n">
        <f aca="true">IF($O34="","",INDIRECT(ADDRESS($O34,IF($S$54="a",COLUMN()-15,COLUMN()-8)),1))</f>
        <v>0.933975</v>
      </c>
      <c r="U34" s="5" t="n">
        <f aca="true">IF($O34="","",INDIRECT(ADDRESS($O34,IF($S$54="a",COLUMN()-15,COLUMN()-8)),1))</f>
        <v>0.878244185131873</v>
      </c>
    </row>
    <row r="35" customFormat="false" ht="13.8" hidden="false" customHeight="false" outlineLevel="0" collapsed="false">
      <c r="A35" s="13" t="n">
        <v>22</v>
      </c>
      <c r="B35" s="14" t="n">
        <v>1.04</v>
      </c>
      <c r="C35" s="14" t="n">
        <v>-1.066025</v>
      </c>
      <c r="D35" s="14" t="n">
        <v>2.933975</v>
      </c>
      <c r="E35" s="14" t="n">
        <v>0.933975</v>
      </c>
      <c r="F35" s="15" t="n">
        <v>0.878244185131873</v>
      </c>
      <c r="G35" s="19"/>
      <c r="H35" s="1" t="n">
        <v>22</v>
      </c>
      <c r="I35" s="4" t="n">
        <v>0.340000000000001</v>
      </c>
      <c r="J35" s="4" t="n">
        <v>-1.4923375</v>
      </c>
      <c r="K35" s="4" t="n">
        <v>1.5076625</v>
      </c>
      <c r="L35" s="4" t="n">
        <v>0.00766250000000012</v>
      </c>
      <c r="M35" s="5" t="n">
        <v>2.35732499404815</v>
      </c>
      <c r="N35" s="20" t="n">
        <f aca="false">ROW()</f>
        <v>35</v>
      </c>
      <c r="O35" s="0" t="n">
        <f aca="false">IFERROR(SMALL(N:N,ROW()-1),"")</f>
        <v>47</v>
      </c>
      <c r="P35" s="1" t="n">
        <f aca="true">IF($O35="","",INDIRECT(ADDRESS($O35,IF($S$54="a",COLUMN()-15,COLUMN()-8)),1))</f>
        <v>34</v>
      </c>
      <c r="Q35" s="4" t="n">
        <f aca="true">IF($O35="","",INDIRECT(ADDRESS($O35,IF($S$54="a",COLUMN()-15,COLUMN()-8)),1))</f>
        <v>0.715</v>
      </c>
      <c r="R35" s="4" t="n">
        <f aca="true">IF($O35="","",INDIRECT(ADDRESS($O35,IF($S$54="a",COLUMN()-15,COLUMN()-8)),1))</f>
        <v>-1.066025</v>
      </c>
      <c r="S35" s="4" t="n">
        <f aca="true">IF($O35="","",INDIRECT(ADDRESS($O35,IF($S$54="a",COLUMN()-15,COLUMN()-8)),1))</f>
        <v>2.933975</v>
      </c>
      <c r="T35" s="4" t="n">
        <f aca="true">IF($O35="","",INDIRECT(ADDRESS($O35,IF($S$54="a",COLUMN()-15,COLUMN()-8)),1))</f>
        <v>0.933975</v>
      </c>
      <c r="U35" s="5" t="n">
        <f aca="true">IF($O35="","",INDIRECT(ADDRESS($O35,IF($S$54="a",COLUMN()-15,COLUMN()-8)),1))</f>
        <v>0.878244185131873</v>
      </c>
    </row>
    <row r="36" customFormat="false" ht="13.8" hidden="false" customHeight="false" outlineLevel="0" collapsed="false">
      <c r="A36" s="13" t="n">
        <v>23</v>
      </c>
      <c r="B36" s="14" t="n">
        <v>0.9</v>
      </c>
      <c r="C36" s="14" t="n">
        <v>-1.066025</v>
      </c>
      <c r="D36" s="14" t="n">
        <v>2.933975</v>
      </c>
      <c r="E36" s="14" t="n">
        <v>0.933975</v>
      </c>
      <c r="F36" s="15" t="n">
        <v>0.878244185131873</v>
      </c>
      <c r="G36" s="19"/>
      <c r="H36" s="1" t="n">
        <v>23</v>
      </c>
      <c r="I36" s="4" t="n">
        <v>0.200000000000001</v>
      </c>
      <c r="J36" s="4" t="n">
        <v>-1.4923375</v>
      </c>
      <c r="K36" s="4" t="n">
        <v>1.5076625</v>
      </c>
      <c r="L36" s="4" t="n">
        <v>0.00766250000000012</v>
      </c>
      <c r="M36" s="5" t="n">
        <v>2.35732499404815</v>
      </c>
      <c r="N36" s="20" t="n">
        <f aca="false">ROW()</f>
        <v>36</v>
      </c>
      <c r="O36" s="0" t="n">
        <f aca="false">IFERROR(SMALL(N:N,ROW()-1),"")</f>
        <v>48</v>
      </c>
      <c r="P36" s="1" t="n">
        <f aca="true">IF($O36="","",INDIRECT(ADDRESS($O36,IF($S$54="a",COLUMN()-15,COLUMN()-8)),1))</f>
        <v>35</v>
      </c>
      <c r="Q36" s="4" t="n">
        <f aca="true">IF($O36="","",INDIRECT(ADDRESS($O36,IF($S$54="a",COLUMN()-15,COLUMN()-8)),1))</f>
        <v>0.44</v>
      </c>
      <c r="R36" s="4" t="n">
        <f aca="true">IF($O36="","",INDIRECT(ADDRESS($O36,IF($S$54="a",COLUMN()-15,COLUMN()-8)),1))</f>
        <v>-1.066025</v>
      </c>
      <c r="S36" s="4" t="n">
        <f aca="true">IF($O36="","",INDIRECT(ADDRESS($O36,IF($S$54="a",COLUMN()-15,COLUMN()-8)),1))</f>
        <v>2.933975</v>
      </c>
      <c r="T36" s="4" t="n">
        <f aca="true">IF($O36="","",INDIRECT(ADDRESS($O36,IF($S$54="a",COLUMN()-15,COLUMN()-8)),1))</f>
        <v>0.933975</v>
      </c>
      <c r="U36" s="5" t="n">
        <f aca="true">IF($O36="","",INDIRECT(ADDRESS($O36,IF($S$54="a",COLUMN()-15,COLUMN()-8)),1))</f>
        <v>0.878244185131873</v>
      </c>
    </row>
    <row r="37" customFormat="false" ht="13.8" hidden="false" customHeight="false" outlineLevel="0" collapsed="false">
      <c r="A37" s="13" t="n">
        <v>24</v>
      </c>
      <c r="B37" s="14" t="n">
        <v>0.76</v>
      </c>
      <c r="C37" s="14" t="n">
        <v>-1.066025</v>
      </c>
      <c r="D37" s="14" t="n">
        <v>2.933975</v>
      </c>
      <c r="E37" s="14" t="n">
        <v>0.933975</v>
      </c>
      <c r="F37" s="15" t="n">
        <v>0.878244185131873</v>
      </c>
      <c r="G37" s="19"/>
      <c r="H37" s="1" t="n">
        <v>24</v>
      </c>
      <c r="I37" s="4" t="n">
        <v>0.0599999999999998</v>
      </c>
      <c r="J37" s="4" t="n">
        <v>-1.4923375</v>
      </c>
      <c r="K37" s="4" t="n">
        <v>1.5076625</v>
      </c>
      <c r="L37" s="4" t="n">
        <v>0.00766250000000012</v>
      </c>
      <c r="M37" s="5" t="n">
        <v>2.35732499404815</v>
      </c>
      <c r="N37" s="20" t="n">
        <f aca="false">ROW()</f>
        <v>37</v>
      </c>
      <c r="O37" s="0" t="n">
        <f aca="false">IFERROR(SMALL(N:N,ROW()-1),"")</f>
        <v>49</v>
      </c>
      <c r="P37" s="1" t="n">
        <f aca="true">IF($O37="","",INDIRECT(ADDRESS($O37,IF($S$54="a",COLUMN()-15,COLUMN()-8)),1))</f>
        <v>36</v>
      </c>
      <c r="Q37" s="4" t="n">
        <f aca="true">IF($O37="","",INDIRECT(ADDRESS($O37,IF($S$54="a",COLUMN()-15,COLUMN()-8)),1))</f>
        <v>1.156</v>
      </c>
      <c r="R37" s="4" t="n">
        <f aca="true">IF($O37="","",INDIRECT(ADDRESS($O37,IF($S$54="a",COLUMN()-15,COLUMN()-8)),1))</f>
        <v>-1.066025</v>
      </c>
      <c r="S37" s="4" t="n">
        <f aca="true">IF($O37="","",INDIRECT(ADDRESS($O37,IF($S$54="a",COLUMN()-15,COLUMN()-8)),1))</f>
        <v>2.933975</v>
      </c>
      <c r="T37" s="4" t="n">
        <f aca="true">IF($O37="","",INDIRECT(ADDRESS($O37,IF($S$54="a",COLUMN()-15,COLUMN()-8)),1))</f>
        <v>0.933975</v>
      </c>
      <c r="U37" s="5" t="n">
        <f aca="true">IF($O37="","",INDIRECT(ADDRESS($O37,IF($S$54="a",COLUMN()-15,COLUMN()-8)),1))</f>
        <v>0.878244185131873</v>
      </c>
    </row>
    <row r="38" customFormat="false" ht="13.8" hidden="false" customHeight="false" outlineLevel="0" collapsed="false">
      <c r="A38" s="13" t="n">
        <v>25</v>
      </c>
      <c r="B38" s="14" t="n">
        <v>0.62</v>
      </c>
      <c r="C38" s="14" t="n">
        <v>-1.066025</v>
      </c>
      <c r="D38" s="14" t="n">
        <v>2.933975</v>
      </c>
      <c r="E38" s="14" t="n">
        <v>0.933975</v>
      </c>
      <c r="F38" s="15" t="n">
        <v>0.878244185131873</v>
      </c>
      <c r="G38" s="19"/>
      <c r="H38" s="1" t="n">
        <v>25</v>
      </c>
      <c r="I38" s="4" t="n">
        <v>-0.0800000000000001</v>
      </c>
      <c r="J38" s="4" t="n">
        <v>-1.4923375</v>
      </c>
      <c r="K38" s="4" t="n">
        <v>1.5076625</v>
      </c>
      <c r="L38" s="4" t="n">
        <v>0.00766250000000012</v>
      </c>
      <c r="M38" s="5" t="n">
        <v>2.35732499404815</v>
      </c>
      <c r="N38" s="20" t="n">
        <f aca="false">ROW()</f>
        <v>38</v>
      </c>
      <c r="O38" s="0" t="n">
        <f aca="false">IFERROR(SMALL(N:N,ROW()-1),"")</f>
        <v>50</v>
      </c>
      <c r="P38" s="1" t="n">
        <f aca="true">IF($O38="","",INDIRECT(ADDRESS($O38,IF($S$54="a",COLUMN()-15,COLUMN()-8)),1))</f>
        <v>37</v>
      </c>
      <c r="Q38" s="4" t="n">
        <f aca="true">IF($O38="","",INDIRECT(ADDRESS($O38,IF($S$54="a",COLUMN()-15,COLUMN()-8)),1))</f>
        <v>1.248</v>
      </c>
      <c r="R38" s="4" t="n">
        <f aca="true">IF($O38="","",INDIRECT(ADDRESS($O38,IF($S$54="a",COLUMN()-15,COLUMN()-8)),1))</f>
        <v>-1.066025</v>
      </c>
      <c r="S38" s="4" t="n">
        <f aca="true">IF($O38="","",INDIRECT(ADDRESS($O38,IF($S$54="a",COLUMN()-15,COLUMN()-8)),1))</f>
        <v>2.933975</v>
      </c>
      <c r="T38" s="4" t="n">
        <f aca="true">IF($O38="","",INDIRECT(ADDRESS($O38,IF($S$54="a",COLUMN()-15,COLUMN()-8)),1))</f>
        <v>0.933975</v>
      </c>
      <c r="U38" s="5" t="n">
        <f aca="true">IF($O38="","",INDIRECT(ADDRESS($O38,IF($S$54="a",COLUMN()-15,COLUMN()-8)),1))</f>
        <v>0.878244185131873</v>
      </c>
    </row>
    <row r="39" customFormat="false" ht="13.8" hidden="false" customHeight="false" outlineLevel="0" collapsed="false">
      <c r="A39" s="13" t="n">
        <v>26</v>
      </c>
      <c r="B39" s="14" t="n">
        <v>1.16</v>
      </c>
      <c r="C39" s="14" t="n">
        <v>-1.066025</v>
      </c>
      <c r="D39" s="14" t="n">
        <v>2.933975</v>
      </c>
      <c r="E39" s="14" t="n">
        <v>0.933975</v>
      </c>
      <c r="F39" s="15" t="n">
        <v>0.878244185131873</v>
      </c>
      <c r="G39" s="19"/>
      <c r="H39" s="1" t="n">
        <v>26</v>
      </c>
      <c r="I39" s="4" t="n">
        <v>0.685</v>
      </c>
      <c r="J39" s="4" t="n">
        <v>-1.4923375</v>
      </c>
      <c r="K39" s="4" t="n">
        <v>1.5076625</v>
      </c>
      <c r="L39" s="4" t="n">
        <v>0.00766250000000012</v>
      </c>
      <c r="M39" s="5" t="n">
        <v>2.35732499404815</v>
      </c>
      <c r="N39" s="20" t="n">
        <f aca="false">ROW()</f>
        <v>39</v>
      </c>
      <c r="O39" s="0" t="n">
        <f aca="false">IFERROR(SMALL(N:N,ROW()-1),"")</f>
        <v>51</v>
      </c>
      <c r="P39" s="1" t="n">
        <f aca="true">IF($O39="","",INDIRECT(ADDRESS($O39,IF($S$54="a",COLUMN()-15,COLUMN()-8)),1))</f>
        <v>38</v>
      </c>
      <c r="Q39" s="4" t="n">
        <f aca="true">IF($O39="","",INDIRECT(ADDRESS($O39,IF($S$54="a",COLUMN()-15,COLUMN()-8)),1))</f>
        <v>1.34</v>
      </c>
      <c r="R39" s="4" t="n">
        <f aca="true">IF($O39="","",INDIRECT(ADDRESS($O39,IF($S$54="a",COLUMN()-15,COLUMN()-8)),1))</f>
        <v>-1.066025</v>
      </c>
      <c r="S39" s="4" t="n">
        <f aca="true">IF($O39="","",INDIRECT(ADDRESS($O39,IF($S$54="a",COLUMN()-15,COLUMN()-8)),1))</f>
        <v>2.933975</v>
      </c>
      <c r="T39" s="4" t="n">
        <f aca="true">IF($O39="","",INDIRECT(ADDRESS($O39,IF($S$54="a",COLUMN()-15,COLUMN()-8)),1))</f>
        <v>0.933975</v>
      </c>
      <c r="U39" s="5" t="n">
        <f aca="true">IF($O39="","",INDIRECT(ADDRESS($O39,IF($S$54="a",COLUMN()-15,COLUMN()-8)),1))</f>
        <v>0.878244185131873</v>
      </c>
    </row>
    <row r="40" customFormat="false" ht="13.8" hidden="false" customHeight="false" outlineLevel="0" collapsed="false">
      <c r="A40" s="13" t="n">
        <v>27</v>
      </c>
      <c r="B40" s="14" t="n">
        <v>1.065</v>
      </c>
      <c r="C40" s="14" t="n">
        <v>-1.066025</v>
      </c>
      <c r="D40" s="14" t="n">
        <v>2.933975</v>
      </c>
      <c r="E40" s="14" t="n">
        <v>0.933975</v>
      </c>
      <c r="F40" s="15" t="n">
        <v>0.878244185131873</v>
      </c>
      <c r="G40" s="19"/>
      <c r="H40" s="1" t="n">
        <v>27</v>
      </c>
      <c r="I40" s="4" t="n">
        <v>0.59</v>
      </c>
      <c r="J40" s="4" t="n">
        <v>-1.4923375</v>
      </c>
      <c r="K40" s="4" t="n">
        <v>1.5076625</v>
      </c>
      <c r="L40" s="4" t="n">
        <v>0.00766250000000012</v>
      </c>
      <c r="M40" s="5" t="n">
        <v>2.35732499404815</v>
      </c>
      <c r="N40" s="20" t="n">
        <f aca="false">ROW()</f>
        <v>40</v>
      </c>
      <c r="O40" s="0" t="n">
        <f aca="false">IFERROR(SMALL(N:N,ROW()-1),"")</f>
        <v>52</v>
      </c>
      <c r="P40" s="1" t="n">
        <f aca="true">IF($O40="","",INDIRECT(ADDRESS($O40,IF($S$54="a",COLUMN()-15,COLUMN()-8)),1))</f>
        <v>39</v>
      </c>
      <c r="Q40" s="4" t="n">
        <f aca="true">IF($O40="","",INDIRECT(ADDRESS($O40,IF($S$54="a",COLUMN()-15,COLUMN()-8)),1))</f>
        <v>1.432</v>
      </c>
      <c r="R40" s="4" t="n">
        <f aca="true">IF($O40="","",INDIRECT(ADDRESS($O40,IF($S$54="a",COLUMN()-15,COLUMN()-8)),1))</f>
        <v>-1.066025</v>
      </c>
      <c r="S40" s="4" t="n">
        <f aca="true">IF($O40="","",INDIRECT(ADDRESS($O40,IF($S$54="a",COLUMN()-15,COLUMN()-8)),1))</f>
        <v>2.933975</v>
      </c>
      <c r="T40" s="4" t="n">
        <f aca="true">IF($O40="","",INDIRECT(ADDRESS($O40,IF($S$54="a",COLUMN()-15,COLUMN()-8)),1))</f>
        <v>0.933975</v>
      </c>
      <c r="U40" s="5" t="n">
        <f aca="true">IF($O40="","",INDIRECT(ADDRESS($O40,IF($S$54="a",COLUMN()-15,COLUMN()-8)),1))</f>
        <v>0.878244185131873</v>
      </c>
    </row>
    <row r="41" customFormat="false" ht="13.8" hidden="false" customHeight="false" outlineLevel="0" collapsed="false">
      <c r="A41" s="13" t="n">
        <v>28</v>
      </c>
      <c r="B41" s="14" t="n">
        <v>0.97</v>
      </c>
      <c r="C41" s="14" t="n">
        <v>-1.066025</v>
      </c>
      <c r="D41" s="14" t="n">
        <v>2.933975</v>
      </c>
      <c r="E41" s="14" t="n">
        <v>0.933975</v>
      </c>
      <c r="F41" s="15" t="n">
        <v>0.878244185131873</v>
      </c>
      <c r="G41" s="19"/>
      <c r="H41" s="1" t="n">
        <v>28</v>
      </c>
      <c r="I41" s="4" t="n">
        <v>0.495</v>
      </c>
      <c r="J41" s="4" t="n">
        <v>-1.4923375</v>
      </c>
      <c r="K41" s="4" t="n">
        <v>1.5076625</v>
      </c>
      <c r="L41" s="4" t="n">
        <v>0.00766250000000012</v>
      </c>
      <c r="M41" s="5" t="n">
        <v>2.35732499404815</v>
      </c>
      <c r="N41" s="20" t="n">
        <f aca="false">ROW()</f>
        <v>41</v>
      </c>
      <c r="O41" s="0" t="n">
        <f aca="false">IFERROR(SMALL(N:N,ROW()-1),"")</f>
        <v>53</v>
      </c>
      <c r="P41" s="21" t="n">
        <f aca="true">IF($O41="","",INDIRECT(ADDRESS($O41,IF($S$54="a",COLUMN()-15,COLUMN()-8)),1))</f>
        <v>40</v>
      </c>
      <c r="Q41" s="22" t="n">
        <f aca="true">IF($O41="","",INDIRECT(ADDRESS($O41,IF($S$54="a",COLUMN()-15,COLUMN()-8)),1))</f>
        <v>1.524</v>
      </c>
      <c r="R41" s="22" t="n">
        <f aca="true">IF($O41="","",INDIRECT(ADDRESS($O41,IF($S$54="a",COLUMN()-15,COLUMN()-8)),1))</f>
        <v>-1.066025</v>
      </c>
      <c r="S41" s="22" t="n">
        <f aca="true">IF($O41="","",INDIRECT(ADDRESS($O41,IF($S$54="a",COLUMN()-15,COLUMN()-8)),1))</f>
        <v>2.933975</v>
      </c>
      <c r="T41" s="22" t="n">
        <f aca="true">IF($O41="","",INDIRECT(ADDRESS($O41,IF($S$54="a",COLUMN()-15,COLUMN()-8)),1))</f>
        <v>0.933975</v>
      </c>
      <c r="U41" s="23" t="n">
        <f aca="true">IF($O41="","",INDIRECT(ADDRESS($O41,IF($S$54="a",COLUMN()-15,COLUMN()-8)),1))</f>
        <v>0.878244185131873</v>
      </c>
    </row>
    <row r="42" customFormat="false" ht="13.8" hidden="false" customHeight="false" outlineLevel="0" collapsed="false">
      <c r="A42" s="13" t="n">
        <v>29</v>
      </c>
      <c r="B42" s="14" t="n">
        <v>0.875</v>
      </c>
      <c r="C42" s="14" t="n">
        <v>-1.066025</v>
      </c>
      <c r="D42" s="14" t="n">
        <v>2.933975</v>
      </c>
      <c r="E42" s="14" t="n">
        <v>0.933975</v>
      </c>
      <c r="F42" s="15" t="n">
        <v>0.878244185131873</v>
      </c>
      <c r="G42" s="19"/>
      <c r="H42" s="1" t="n">
        <v>29</v>
      </c>
      <c r="I42" s="4" t="n">
        <v>0.4</v>
      </c>
      <c r="J42" s="4" t="n">
        <v>-1.4923375</v>
      </c>
      <c r="K42" s="4" t="n">
        <v>1.5076625</v>
      </c>
      <c r="L42" s="4" t="n">
        <v>0.00766250000000012</v>
      </c>
      <c r="M42" s="5" t="n">
        <v>2.35732499404815</v>
      </c>
      <c r="N42" s="20" t="n">
        <f aca="false">ROW()</f>
        <v>42</v>
      </c>
      <c r="O42" s="0" t="str">
        <f aca="false">IFERROR(SMALL(N:N,ROW()-1),"")</f>
        <v/>
      </c>
    </row>
    <row r="43" customFormat="false" ht="13.8" hidden="false" customHeight="false" outlineLevel="0" collapsed="false">
      <c r="A43" s="13" t="n">
        <v>30</v>
      </c>
      <c r="B43" s="14" t="n">
        <v>0.78</v>
      </c>
      <c r="C43" s="14" t="n">
        <v>-1.066025</v>
      </c>
      <c r="D43" s="14" t="n">
        <v>2.933975</v>
      </c>
      <c r="E43" s="14" t="n">
        <v>0.933975</v>
      </c>
      <c r="F43" s="15" t="n">
        <v>0.878244185131873</v>
      </c>
      <c r="G43" s="19"/>
      <c r="H43" s="1" t="n">
        <v>30</v>
      </c>
      <c r="I43" s="4" t="n">
        <v>0.305</v>
      </c>
      <c r="J43" s="4" t="n">
        <v>-1.4923375</v>
      </c>
      <c r="K43" s="4" t="n">
        <v>1.5076625</v>
      </c>
      <c r="L43" s="4" t="n">
        <v>0.00766250000000012</v>
      </c>
      <c r="M43" s="5" t="n">
        <v>2.35732499404815</v>
      </c>
      <c r="N43" s="20" t="n">
        <f aca="false">ROW()</f>
        <v>43</v>
      </c>
      <c r="O43" s="0" t="str">
        <f aca="false">IFERROR(SMALL(N:N,ROW()-1),"")</f>
        <v/>
      </c>
    </row>
    <row r="44" customFormat="false" ht="13.8" hidden="false" customHeight="false" outlineLevel="0" collapsed="false">
      <c r="A44" s="13" t="n">
        <v>31</v>
      </c>
      <c r="B44" s="14" t="n">
        <v>1.54</v>
      </c>
      <c r="C44" s="14" t="n">
        <v>-1.066025</v>
      </c>
      <c r="D44" s="14" t="n">
        <v>2.933975</v>
      </c>
      <c r="E44" s="14" t="n">
        <v>0.933975</v>
      </c>
      <c r="F44" s="15" t="n">
        <v>0.878244185131873</v>
      </c>
      <c r="G44" s="19"/>
      <c r="H44" s="1" t="n">
        <v>31</v>
      </c>
      <c r="I44" s="4" t="n">
        <v>0.165</v>
      </c>
      <c r="J44" s="4" t="n">
        <v>-1.4923375</v>
      </c>
      <c r="K44" s="4" t="n">
        <v>1.5076625</v>
      </c>
      <c r="L44" s="4" t="n">
        <v>0.00766250000000012</v>
      </c>
      <c r="M44" s="5" t="n">
        <v>2.35732499404815</v>
      </c>
      <c r="N44" s="20" t="n">
        <f aca="false">ROW()</f>
        <v>44</v>
      </c>
      <c r="O44" s="0" t="str">
        <f aca="false">IFERROR(SMALL(N:N,ROW()-1),"")</f>
        <v/>
      </c>
    </row>
    <row r="45" customFormat="false" ht="13.8" hidden="false" customHeight="false" outlineLevel="0" collapsed="false">
      <c r="A45" s="13" t="n">
        <v>32</v>
      </c>
      <c r="B45" s="14" t="n">
        <v>1.265</v>
      </c>
      <c r="C45" s="14" t="n">
        <v>-1.066025</v>
      </c>
      <c r="D45" s="14" t="n">
        <v>2.933975</v>
      </c>
      <c r="E45" s="14" t="n">
        <v>0.933975</v>
      </c>
      <c r="F45" s="15" t="n">
        <v>0.878244185131873</v>
      </c>
      <c r="G45" s="19"/>
      <c r="H45" s="1" t="n">
        <v>32</v>
      </c>
      <c r="I45" s="4" t="n">
        <v>-0.11</v>
      </c>
      <c r="J45" s="4" t="n">
        <v>-1.4923375</v>
      </c>
      <c r="K45" s="4" t="n">
        <v>1.5076625</v>
      </c>
      <c r="L45" s="4" t="n">
        <v>0.00766250000000012</v>
      </c>
      <c r="M45" s="5" t="n">
        <v>2.35732499404815</v>
      </c>
      <c r="N45" s="20" t="n">
        <f aca="false">ROW()</f>
        <v>45</v>
      </c>
    </row>
    <row r="46" customFormat="false" ht="13.8" hidden="false" customHeight="false" outlineLevel="0" collapsed="false">
      <c r="A46" s="13" t="n">
        <v>33</v>
      </c>
      <c r="B46" s="14" t="n">
        <v>0.99</v>
      </c>
      <c r="C46" s="14" t="n">
        <v>-1.066025</v>
      </c>
      <c r="D46" s="14" t="n">
        <v>2.933975</v>
      </c>
      <c r="E46" s="14" t="n">
        <v>0.933975</v>
      </c>
      <c r="F46" s="15" t="n">
        <v>0.878244185131873</v>
      </c>
      <c r="G46" s="19"/>
      <c r="H46" s="1" t="n">
        <v>33</v>
      </c>
      <c r="I46" s="4" t="n">
        <v>-0.385</v>
      </c>
      <c r="J46" s="4" t="n">
        <v>-1.4923375</v>
      </c>
      <c r="K46" s="4" t="n">
        <v>1.5076625</v>
      </c>
      <c r="L46" s="4" t="n">
        <v>0.00766250000000012</v>
      </c>
      <c r="M46" s="5" t="n">
        <v>2.35732499404815</v>
      </c>
      <c r="N46" s="20" t="n">
        <f aca="false">ROW()</f>
        <v>46</v>
      </c>
    </row>
    <row r="47" customFormat="false" ht="13.8" hidden="false" customHeight="false" outlineLevel="0" collapsed="false">
      <c r="A47" s="13" t="n">
        <v>34</v>
      </c>
      <c r="B47" s="14" t="n">
        <v>0.715</v>
      </c>
      <c r="C47" s="14" t="n">
        <v>-1.066025</v>
      </c>
      <c r="D47" s="14" t="n">
        <v>2.933975</v>
      </c>
      <c r="E47" s="14" t="n">
        <v>0.933975</v>
      </c>
      <c r="F47" s="15" t="n">
        <v>0.878244185131873</v>
      </c>
      <c r="G47" s="19"/>
      <c r="H47" s="1" t="n">
        <v>34</v>
      </c>
      <c r="I47" s="4" t="n">
        <v>-0.66</v>
      </c>
      <c r="J47" s="4" t="n">
        <v>-1.4923375</v>
      </c>
      <c r="K47" s="4" t="n">
        <v>1.5076625</v>
      </c>
      <c r="L47" s="4" t="n">
        <v>0.00766250000000012</v>
      </c>
      <c r="M47" s="5" t="n">
        <v>2.35732499404815</v>
      </c>
      <c r="N47" s="20" t="n">
        <f aca="false">ROW()</f>
        <v>47</v>
      </c>
    </row>
    <row r="48" customFormat="false" ht="13.8" hidden="false" customHeight="false" outlineLevel="0" collapsed="false">
      <c r="A48" s="13" t="n">
        <v>35</v>
      </c>
      <c r="B48" s="14" t="n">
        <v>0.44</v>
      </c>
      <c r="C48" s="14" t="n">
        <v>-1.066025</v>
      </c>
      <c r="D48" s="14" t="n">
        <v>2.933975</v>
      </c>
      <c r="E48" s="14" t="n">
        <v>0.933975</v>
      </c>
      <c r="F48" s="15" t="n">
        <v>0.878244185131873</v>
      </c>
      <c r="G48" s="19"/>
      <c r="H48" s="1" t="n">
        <v>35</v>
      </c>
      <c r="I48" s="4" t="n">
        <v>-0.935</v>
      </c>
      <c r="J48" s="4" t="n">
        <v>-1.4923375</v>
      </c>
      <c r="K48" s="4" t="n">
        <v>1.5076625</v>
      </c>
      <c r="L48" s="4" t="n">
        <v>0.00766250000000012</v>
      </c>
      <c r="M48" s="5" t="n">
        <v>2.35732499404815</v>
      </c>
      <c r="N48" s="20" t="n">
        <f aca="false">ROW()</f>
        <v>48</v>
      </c>
    </row>
    <row r="49" customFormat="false" ht="13.8" hidden="false" customHeight="false" outlineLevel="0" collapsed="false">
      <c r="A49" s="13" t="n">
        <v>36</v>
      </c>
      <c r="B49" s="14" t="n">
        <v>1.156</v>
      </c>
      <c r="C49" s="14" t="n">
        <v>-1.066025</v>
      </c>
      <c r="D49" s="14" t="n">
        <v>2.933975</v>
      </c>
      <c r="E49" s="14" t="n">
        <v>0.933975</v>
      </c>
      <c r="F49" s="15" t="n">
        <v>0.878244185131873</v>
      </c>
      <c r="G49" s="19"/>
      <c r="H49" s="1" t="n">
        <v>36</v>
      </c>
      <c r="I49" s="4" t="n">
        <v>1.616</v>
      </c>
      <c r="J49" s="4" t="n">
        <v>-1.4923375</v>
      </c>
      <c r="K49" s="4" t="n">
        <v>1.5076625</v>
      </c>
      <c r="L49" s="4" t="n">
        <v>0.00766250000000012</v>
      </c>
      <c r="M49" s="5" t="n">
        <v>2.35732499404815</v>
      </c>
      <c r="N49" s="20" t="n">
        <f aca="false">ROW()</f>
        <v>49</v>
      </c>
    </row>
    <row r="50" customFormat="false" ht="13.8" hidden="false" customHeight="false" outlineLevel="0" collapsed="false">
      <c r="A50" s="13" t="n">
        <v>37</v>
      </c>
      <c r="B50" s="14" t="n">
        <v>1.248</v>
      </c>
      <c r="C50" s="14" t="n">
        <v>-1.066025</v>
      </c>
      <c r="D50" s="14" t="n">
        <v>2.933975</v>
      </c>
      <c r="E50" s="14" t="n">
        <v>0.933975</v>
      </c>
      <c r="F50" s="15" t="n">
        <v>0.878244185131873</v>
      </c>
      <c r="G50" s="19"/>
      <c r="H50" s="1" t="n">
        <v>37</v>
      </c>
      <c r="I50" s="4" t="n">
        <v>1.708</v>
      </c>
      <c r="J50" s="4" t="n">
        <v>-1.4923375</v>
      </c>
      <c r="K50" s="4" t="n">
        <v>1.5076625</v>
      </c>
      <c r="L50" s="4" t="n">
        <v>0.00766250000000012</v>
      </c>
      <c r="M50" s="5" t="n">
        <v>2.35732499404815</v>
      </c>
      <c r="N50" s="20" t="n">
        <f aca="false">ROW()</f>
        <v>50</v>
      </c>
    </row>
    <row r="51" customFormat="false" ht="13.8" hidden="false" customHeight="false" outlineLevel="0" collapsed="false">
      <c r="A51" s="13" t="n">
        <v>38</v>
      </c>
      <c r="B51" s="14" t="n">
        <v>1.34</v>
      </c>
      <c r="C51" s="14" t="n">
        <v>-1.066025</v>
      </c>
      <c r="D51" s="14" t="n">
        <v>2.933975</v>
      </c>
      <c r="E51" s="14" t="n">
        <v>0.933975</v>
      </c>
      <c r="F51" s="15" t="n">
        <v>0.878244185131873</v>
      </c>
      <c r="G51" s="19"/>
      <c r="H51" s="1" t="n">
        <v>38</v>
      </c>
      <c r="I51" s="4" t="n">
        <v>1.8</v>
      </c>
      <c r="J51" s="4" t="n">
        <v>-1.4923375</v>
      </c>
      <c r="K51" s="4" t="n">
        <v>1.5076625</v>
      </c>
      <c r="L51" s="4" t="n">
        <v>0.00766250000000012</v>
      </c>
      <c r="M51" s="5" t="n">
        <v>2.35732499404815</v>
      </c>
      <c r="N51" s="20" t="n">
        <f aca="false">ROW()</f>
        <v>51</v>
      </c>
    </row>
    <row r="52" customFormat="false" ht="13.8" hidden="false" customHeight="false" outlineLevel="0" collapsed="false">
      <c r="A52" s="13" t="n">
        <v>39</v>
      </c>
      <c r="B52" s="14" t="n">
        <v>1.432</v>
      </c>
      <c r="C52" s="14" t="n">
        <v>-1.066025</v>
      </c>
      <c r="D52" s="14" t="n">
        <v>2.933975</v>
      </c>
      <c r="E52" s="14" t="n">
        <v>0.933975</v>
      </c>
      <c r="F52" s="15" t="n">
        <v>0.878244185131873</v>
      </c>
      <c r="G52" s="19"/>
      <c r="H52" s="1" t="n">
        <v>39</v>
      </c>
      <c r="I52" s="4" t="n">
        <v>1.892</v>
      </c>
      <c r="J52" s="4" t="n">
        <v>-1.4923375</v>
      </c>
      <c r="K52" s="4" t="n">
        <v>1.5076625</v>
      </c>
      <c r="L52" s="4" t="n">
        <v>0.00766250000000012</v>
      </c>
      <c r="M52" s="5" t="n">
        <v>2.35732499404815</v>
      </c>
      <c r="N52" s="20" t="n">
        <f aca="false">ROW()</f>
        <v>52</v>
      </c>
    </row>
    <row r="53" customFormat="false" ht="13.8" hidden="false" customHeight="false" outlineLevel="0" collapsed="false">
      <c r="A53" s="24" t="n">
        <v>40</v>
      </c>
      <c r="B53" s="25" t="n">
        <v>1.524</v>
      </c>
      <c r="C53" s="25" t="n">
        <v>-1.066025</v>
      </c>
      <c r="D53" s="25" t="n">
        <v>2.933975</v>
      </c>
      <c r="E53" s="25" t="n">
        <v>0.933975</v>
      </c>
      <c r="F53" s="26" t="n">
        <v>0.878244185131873</v>
      </c>
      <c r="G53" s="19"/>
      <c r="H53" s="21" t="n">
        <v>40</v>
      </c>
      <c r="I53" s="22" t="n">
        <v>1.984</v>
      </c>
      <c r="J53" s="22" t="n">
        <v>-1.4923375</v>
      </c>
      <c r="K53" s="22" t="n">
        <v>1.5076625</v>
      </c>
      <c r="L53" s="22" t="n">
        <v>0.00766250000000012</v>
      </c>
      <c r="M53" s="23" t="n">
        <v>2.35732499404815</v>
      </c>
      <c r="N53" s="20" t="n">
        <f aca="false">ROW()</f>
        <v>53</v>
      </c>
    </row>
    <row r="54" customFormat="false" ht="13.8" hidden="false" customHeight="false" outlineLevel="0" collapsed="false">
      <c r="S54" s="27" t="s">
        <v>8</v>
      </c>
    </row>
  </sheetData>
  <dataValidations count="1">
    <dataValidation allowBlank="true" operator="between" showDropDown="false" showErrorMessage="true" showInputMessage="true" sqref="S54" type="list">
      <formula1>"a,b"</formula1>
      <formula2>0</formula2>
    </dataValidation>
  </dataValidation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</TotalTime>
  <Application>LibreOffice/6.0.4.2$Windows_X86_64 LibreOffice_project/9b0d9b32d5dcda91d2f1a96dc04c645c450872bf</Application>
  <Company>PSA GROUP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2018-06-06T12:18:02Z</dcterms:created>
  <dc:creator>ELODIE MINCK - U173445</dc:creator>
  <dc:description/>
  <dc:language>fr-FR</dc:language>
  <cp:lastModifiedBy/>
  <dcterms:modified xsi:type="dcterms:W3CDTF">2018-06-06T17:25:57Z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PSA GROUP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