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vierge" sheetId="1" state="visible" r:id="rId2"/>
    <sheet name="Arti" sheetId="2" state="visible" r:id="rId3"/>
    <sheet name="PLANNING GENRAL" sheetId="3" state="visible" r:id="rId4"/>
    <sheet name="Feuil 1" sheetId="4" state="visible" r:id="rId5"/>
  </sheets>
  <definedNames>
    <definedName function="false" hidden="false" localSheetId="3" name="_xlnm.Print_Area" vbProcedure="false">'Feuil 1'!$A$1:$E$29</definedName>
    <definedName function="false" hidden="false" localSheetId="2" name="_xlnm.Print_Area" vbProcedure="false">'PLANNING GENRAL'!$A$1:$AC$56</definedName>
    <definedName function="false" hidden="false" localSheetId="0" name="_xlnm.Print_Area" vbProcedure="false">vierge!$A$1:$E$29</definedName>
    <definedName function="false" hidden="false" name="BANDES" vbProcedure="false">#REF!</definedName>
    <definedName function="false" hidden="false" name="CARRELAGE___FAIENCE" vbProcedure="false">#REF!</definedName>
    <definedName function="false" hidden="false" name="CHAPE" vbProcedure="false">#REF!</definedName>
    <definedName function="false" hidden="false" name="CHARPENTE___COUVERTURE" vbProcedure="false">#REF!</definedName>
    <definedName function="false" hidden="false" name="DAL_ALU" vbProcedure="false">#REF!</definedName>
    <definedName function="false" hidden="false" name="ELECTRICITE" vbProcedure="false">#REF!</definedName>
    <definedName function="false" hidden="false" name="ENDUITS" vbProcedure="false">#REF!</definedName>
    <definedName function="false" hidden="false" name="ISOLATION_COMBLES" vbProcedure="false">#REF!</definedName>
    <definedName function="false" hidden="false" name="MACONNERIE" vbProcedure="false">#REF!</definedName>
    <definedName function="false" hidden="false" name="MENUISERIE___PLACO" vbProcedure="false">#REF!</definedName>
    <definedName function="false" hidden="false" name="MEUNUISERIES___PLACO" vbProcedure="false">#REF!</definedName>
    <definedName function="false" hidden="false" name="MISE_EN_SERVICE" vbProcedure="false">#REF!</definedName>
    <definedName function="false" hidden="false" name="Numéroterrassements" vbProcedure="false">#REF!</definedName>
    <definedName function="false" hidden="false" name="PARQUET" vbProcedure="false">#REF!</definedName>
    <definedName function="false" hidden="false" name="PEINTURE" vbProcedure="false">Arti!$B$2:$B$23</definedName>
    <definedName function="false" hidden="false" name="PLOMBERIE___CHAUFFAGE" vbProcedure="false">#REF!</definedName>
    <definedName function="false" hidden="false" name="Terrassement" vbProcedure="false">#REF!</definedName>
    <definedName function="false" hidden="false" name="TERRASSEMENT.VRD" vbProcedure="false">#REF!</definedName>
    <definedName function="false" hidden="false" localSheetId="0" name="Terrassement" vbProcedure="false">#REF!</definedName>
    <definedName function="false" hidden="false" localSheetId="1" name="TERRASSEMENT" vbProcedure="false">#REF!</definedName>
    <definedName function="false" hidden="false" localSheetId="2" name="_xlnm._FilterDatabase" vbProcedure="false">'PLANNING GENRAL'!$B$5:$AB$56</definedName>
    <definedName function="false" hidden="false" localSheetId="3" name="Terrassement" vbProcedure="false">#REF!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<sst xmlns="http://schemas.openxmlformats.org/spreadsheetml/2006/main" count="356" uniqueCount="180">
  <si>
    <t xml:space="preserve">Chantier :</t>
  </si>
  <si>
    <t xml:space="preserve">SEMAINE</t>
  </si>
  <si>
    <t xml:space="preserve">JOUR</t>
  </si>
  <si>
    <t xml:space="preserve">TRAVAUX A REALISER</t>
  </si>
  <si>
    <t xml:space="preserve">ENTREPRISES</t>
  </si>
  <si>
    <t xml:space="preserve">N°TEL</t>
  </si>
  <si>
    <t xml:space="preserve">RECEPTION CHANTIER</t>
  </si>
  <si>
    <t xml:space="preserve">MÉTIER</t>
  </si>
  <si>
    <t xml:space="preserve">ENTREPRISE</t>
  </si>
  <si>
    <t xml:space="preserve">NUMEROS</t>
  </si>
  <si>
    <t xml:space="preserve">TERRASSEMENT - VRD</t>
  </si>
  <si>
    <t xml:space="preserve">LUSOTER</t>
  </si>
  <si>
    <t xml:space="preserve">Port Mme : 06.66.38.97.29
Port Mr : 06.95.07.57.94</t>
  </si>
  <si>
    <t xml:space="preserve">JPF</t>
  </si>
  <si>
    <t xml:space="preserve">Fixe : 05.49.00.26.69
Port : 06.63.14.16.04</t>
  </si>
  <si>
    <t xml:space="preserve">MACONNERIE</t>
  </si>
  <si>
    <t xml:space="preserve">AUGER CONST.</t>
  </si>
  <si>
    <t xml:space="preserve">Port : 06.15.76.30.53</t>
  </si>
  <si>
    <t xml:space="preserve">BARBOSA</t>
  </si>
  <si>
    <t xml:space="preserve">Port : 07.79.05.23.75</t>
  </si>
  <si>
    <t xml:space="preserve">GUILLOT</t>
  </si>
  <si>
    <t xml:space="preserve">Fixe : 05.49.39.24.37
Port : 06.87.14.99.79</t>
  </si>
  <si>
    <t xml:space="preserve">MG BATIMENT</t>
  </si>
  <si>
    <t xml:space="preserve">Port : 06.14.82.75.99</t>
  </si>
  <si>
    <t xml:space="preserve">CHARPENTE / COUVERTURE</t>
  </si>
  <si>
    <t xml:space="preserve">FAITEAU</t>
  </si>
  <si>
    <t xml:space="preserve">Fixe : 09.81.35.62.14
Port : 06.58.78.89.53</t>
  </si>
  <si>
    <t xml:space="preserve">DAL ALU</t>
  </si>
  <si>
    <t xml:space="preserve">ALUSYSTEME G</t>
  </si>
  <si>
    <t xml:space="preserve">Port : 06.88.30.77.59</t>
  </si>
  <si>
    <t xml:space="preserve">DGA</t>
  </si>
  <si>
    <t xml:space="preserve">Port : 06.11.30.60.46</t>
  </si>
  <si>
    <t xml:space="preserve">MEUNUISERIES / PLACO</t>
  </si>
  <si>
    <t xml:space="preserve">CLC RENOVE</t>
  </si>
  <si>
    <t xml:space="preserve">Port : 06.74.82.74.64</t>
  </si>
  <si>
    <t xml:space="preserve">ISOPEINTURE</t>
  </si>
  <si>
    <t xml:space="preserve">Port : 06.84.67.87.31</t>
  </si>
  <si>
    <t xml:space="preserve">NIBAUDEAU</t>
  </si>
  <si>
    <t xml:space="preserve">Port : 06.49.60.82.73</t>
  </si>
  <si>
    <t xml:space="preserve">ROBIN</t>
  </si>
  <si>
    <t xml:space="preserve">Port Phil : 06.60.33.55.43
Port Adri : 06.99.45.47.19</t>
  </si>
  <si>
    <t xml:space="preserve">BANDES</t>
  </si>
  <si>
    <t xml:space="preserve">BANC</t>
  </si>
  <si>
    <t xml:space="preserve">Port : 06.</t>
  </si>
  <si>
    <t xml:space="preserve">BONNOT</t>
  </si>
  <si>
    <t xml:space="preserve">Port : 07.77.00.14.13</t>
  </si>
  <si>
    <t xml:space="preserve">ELECTRICITE</t>
  </si>
  <si>
    <t xml:space="preserve">EP energie</t>
  </si>
  <si>
    <t xml:space="preserve">Port: 06.73.03.51.17</t>
  </si>
  <si>
    <t xml:space="preserve">JARRIE</t>
  </si>
  <si>
    <t xml:space="preserve">Port : 06.62.50.62.76</t>
  </si>
  <si>
    <t xml:space="preserve">TOP ELEC</t>
  </si>
  <si>
    <t xml:space="preserve">Port :  06.46.89.91.31</t>
  </si>
  <si>
    <t xml:space="preserve">SG ELECTRICITE</t>
  </si>
  <si>
    <t xml:space="preserve">Port : 06.14.98.61.30</t>
  </si>
  <si>
    <t xml:space="preserve">CHABROUX</t>
  </si>
  <si>
    <t xml:space="preserve">Port : 06.88.18.41.59</t>
  </si>
  <si>
    <t xml:space="preserve">PLOMBERIE / CHAUFFAGE</t>
  </si>
  <si>
    <t xml:space="preserve">CORMIER Damien</t>
  </si>
  <si>
    <t xml:space="preserve">Port: 06.99.61.49.57</t>
  </si>
  <si>
    <t xml:space="preserve">BAUCHER</t>
  </si>
  <si>
    <t xml:space="preserve">Port : 07.69.94.04.25</t>
  </si>
  <si>
    <t xml:space="preserve">BCNR</t>
  </si>
  <si>
    <t xml:space="preserve">Port : 06.27.89.72.45</t>
  </si>
  <si>
    <t xml:space="preserve">IDM plomberie</t>
  </si>
  <si>
    <t xml:space="preserve">Port Stéph : 06.40.81.16.07</t>
  </si>
  <si>
    <t xml:space="preserve">CHAPE</t>
  </si>
  <si>
    <t xml:space="preserve">JR chape</t>
  </si>
  <si>
    <t xml:space="preserve">Port : 06.74.22.31.69</t>
  </si>
  <si>
    <t xml:space="preserve">CLC</t>
  </si>
  <si>
    <t xml:space="preserve">Port : 06.17.07.45.95</t>
  </si>
  <si>
    <t xml:space="preserve">CARRELAGE / FAIENCE</t>
  </si>
  <si>
    <t xml:space="preserve">CMF</t>
  </si>
  <si>
    <t xml:space="preserve">06.62.03.57.16</t>
  </si>
  <si>
    <t xml:space="preserve">POUPAULT</t>
  </si>
  <si>
    <t xml:space="preserve">Port : 06.72.95.05.03</t>
  </si>
  <si>
    <t xml:space="preserve">RIGAUD</t>
  </si>
  <si>
    <t xml:space="preserve">Port : 06.78.52.61.56</t>
  </si>
  <si>
    <t xml:space="preserve">PARQUET</t>
  </si>
  <si>
    <t xml:space="preserve">ISOLATION COMBLES</t>
  </si>
  <si>
    <t xml:space="preserve">MAUPIN</t>
  </si>
  <si>
    <t xml:space="preserve">Fixe : 05.49.42.44.44</t>
  </si>
  <si>
    <t xml:space="preserve">MISE EN SERVICE</t>
  </si>
  <si>
    <t xml:space="preserve">NAUDIN</t>
  </si>
  <si>
    <t xml:space="preserve">Port : 06.80.08.02.70</t>
  </si>
  <si>
    <t xml:space="preserve">ENDUITS</t>
  </si>
  <si>
    <t xml:space="preserve">MURZEAU</t>
  </si>
  <si>
    <t xml:space="preserve">06.12.42.75.72</t>
  </si>
  <si>
    <t xml:space="preserve">MESQUITA</t>
  </si>
  <si>
    <t xml:space="preserve">06.11.17.57.11</t>
  </si>
  <si>
    <t xml:space="preserve">INACIO</t>
  </si>
  <si>
    <t xml:space="preserve">Port : 06.08.03.77.04</t>
  </si>
  <si>
    <t xml:space="preserve">RAVAL'OUEST</t>
  </si>
  <si>
    <t xml:space="preserve">Port : 06.09.79.07.75</t>
  </si>
  <si>
    <t xml:space="preserve">PEINTURE</t>
  </si>
  <si>
    <t xml:space="preserve">LAGARDE</t>
  </si>
  <si>
    <t xml:space="preserve">Port : 06.62.10.48.40 </t>
  </si>
  <si>
    <t xml:space="preserve">PLANNING DE L'ENSEMBLE DES CHANTIERS </t>
  </si>
  <si>
    <t xml:space="preserve">Semaine en cours</t>
  </si>
  <si>
    <t xml:space="preserve">Date du jour</t>
  </si>
  <si>
    <t xml:space="preserve">Semaine prochaine</t>
  </si>
  <si>
    <t xml:space="preserve">7 jours</t>
  </si>
  <si>
    <t xml:space="preserve">Semaine + 2</t>
  </si>
  <si>
    <t xml:space="preserve">14 jours</t>
  </si>
  <si>
    <t xml:space="preserve">Travaux déjà réalisés</t>
  </si>
  <si>
    <t xml:space="preserve"> -7 jours</t>
  </si>
  <si>
    <t xml:space="preserve">Numéro de feuille</t>
  </si>
  <si>
    <t xml:space="preserve">CHANTIER</t>
  </si>
  <si>
    <t xml:space="preserve">Adresse du chantier</t>
  </si>
  <si>
    <t xml:space="preserve">LOCALISATION</t>
  </si>
  <si>
    <t xml:space="preserve">CHARPENTE COUVERTURE</t>
  </si>
  <si>
    <t xml:space="preserve">DALLES ALU</t>
  </si>
  <si>
    <t xml:space="preserve">MEUNUISERIES - PLACO</t>
  </si>
  <si>
    <t xml:space="preserve">PLOMBERIE - CHAUFFAGE</t>
  </si>
  <si>
    <t xml:space="preserve">REVETEMENTS DE SOL</t>
  </si>
  <si>
    <t xml:space="preserve">ISOLATION</t>
  </si>
  <si>
    <t xml:space="preserve">ENDUIT</t>
  </si>
  <si>
    <t xml:space="preserve">MISE SERVICE</t>
  </si>
  <si>
    <t xml:space="preserve">PRE-
RECEPTION</t>
  </si>
  <si>
    <t xml:space="preserve">TERRASSEMENT VRD</t>
  </si>
  <si>
    <t xml:space="preserve">PREPARATION VRD</t>
  </si>
  <si>
    <t xml:space="preserve">FINITIONS VRD</t>
  </si>
  <si>
    <t xml:space="preserve">SEMELLES</t>
  </si>
  <si>
    <t xml:space="preserve">PLANCHER</t>
  </si>
  <si>
    <t xml:space="preserve">ELEVATION</t>
  </si>
  <si>
    <t xml:space="preserve">MEUNUISERIES EXTERIEURES</t>
  </si>
  <si>
    <t xml:space="preserve">PLACO - INTERIEURES - PIEUVRES HYDRAU ET ELEC</t>
  </si>
  <si>
    <t xml:space="preserve">FINITIONS MEUNUISERIES</t>
  </si>
  <si>
    <t xml:space="preserve">PLANCHER CHAUFFANT</t>
  </si>
  <si>
    <t xml:space="preserve">PREPARATION SANITAIRES</t>
  </si>
  <si>
    <t xml:space="preserve">PAC / SANITAIRES</t>
  </si>
  <si>
    <t xml:space="preserve">CARRELAGE - FAIENCE</t>
  </si>
  <si>
    <t xml:space="preserve">DUTEIL</t>
  </si>
  <si>
    <t xml:space="preserve">Route de Jazeneuil
LUSIGNA</t>
  </si>
  <si>
    <t xml:space="preserve">LUSIGNAN</t>
  </si>
  <si>
    <t xml:space="preserve">julien ROBIN</t>
  </si>
  <si>
    <t xml:space="preserve">42-43</t>
  </si>
  <si>
    <t xml:space="preserve">MOUTTIER</t>
  </si>
  <si>
    <t xml:space="preserve">Lotissement Le Clos du Colibris
Rue du Petit bois - Lot 03</t>
  </si>
  <si>
    <t xml:space="preserve">VOUNEUIL SOUS BIARD</t>
  </si>
  <si>
    <t xml:space="preserve">clc rénove</t>
  </si>
  <si>
    <t xml:space="preserve">37/38</t>
  </si>
  <si>
    <t xml:space="preserve">43/44</t>
  </si>
  <si>
    <t xml:space="preserve">BROTTIER</t>
  </si>
  <si>
    <t xml:space="preserve">ZAC de La Mérigotte
Lot 39</t>
  </si>
  <si>
    <t xml:space="preserve">POITIERS</t>
  </si>
  <si>
    <t xml:space="preserve">perso</t>
  </si>
  <si>
    <t xml:space="preserve">30/31</t>
  </si>
  <si>
    <t xml:space="preserve">FARINEAU</t>
  </si>
  <si>
    <t xml:space="preserve">ZAC de La Mérigotte
Lot 40</t>
  </si>
  <si>
    <t xml:space="preserve">GRATTEAU</t>
  </si>
  <si>
    <t xml:space="preserve">ZAC de La Mérigotte
Lot </t>
  </si>
  <si>
    <t xml:space="preserve">32/33</t>
  </si>
  <si>
    <t xml:space="preserve">ALLO</t>
  </si>
  <si>
    <t xml:space="preserve">Lotissement La Guérette des Plantes
Lot 3a</t>
  </si>
  <si>
    <t xml:space="preserve">GENCAY</t>
  </si>
  <si>
    <t xml:space="preserve">41/42</t>
  </si>
  <si>
    <t xml:space="preserve">BAILLARGEAT</t>
  </si>
  <si>
    <t xml:space="preserve">ZAC de La Mérigotte
Lot 30I</t>
  </si>
  <si>
    <t xml:space="preserve">SAINT BENOIT</t>
  </si>
  <si>
    <t xml:space="preserve">mesquita</t>
  </si>
  <si>
    <t xml:space="preserve">5/6</t>
  </si>
  <si>
    <t xml:space="preserve">Garage 
SURAULT</t>
  </si>
  <si>
    <t xml:space="preserve">Rue Michele Moet-Agniel
Lot 05</t>
  </si>
  <si>
    <t xml:space="preserve">MIGNE AUXANCES</t>
  </si>
  <si>
    <t xml:space="preserve">51 / 2</t>
  </si>
  <si>
    <t xml:space="preserve">Garage POUPARD</t>
  </si>
  <si>
    <t xml:space="preserve">Rue Michele Moet-Agniel
Lot 07</t>
  </si>
  <si>
    <t xml:space="preserve">51 /2</t>
  </si>
  <si>
    <t xml:space="preserve">RAYMOND</t>
  </si>
  <si>
    <t xml:space="preserve">BUXEROLLES</t>
  </si>
  <si>
    <t xml:space="preserve">ALAIN BONNIN</t>
  </si>
  <si>
    <t xml:space="preserve">CISSE</t>
  </si>
  <si>
    <t xml:space="preserve">GUIGUA BOURDIN</t>
  </si>
  <si>
    <t xml:space="preserve">SAINT MARTIN LA PLAU</t>
  </si>
  <si>
    <t xml:space="preserve">CURZAY SUR VONNE</t>
  </si>
  <si>
    <t xml:space="preserve">DUPLESSY</t>
  </si>
  <si>
    <t xml:space="preserve">VIDEGRAIN</t>
  </si>
  <si>
    <t xml:space="preserve">NIEUIL</t>
  </si>
  <si>
    <t xml:space="preserve">NADAUD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</si>
</sst>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"/>
    <numFmt numFmtId="166" formatCode="DD\-MMM"/>
    <numFmt numFmtId="167" formatCode="@"/>
    <numFmt numFmtId="168" formatCode="DD/MM/YYYY"/>
  </numFmts>
  <fonts count="23">
    <font>
      <sz val="1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FFFFFF"/>
      <name val="Arial"/>
      <family val="0"/>
      <charset val="1"/>
    </font>
    <font>
      <b val="true"/>
      <sz val="10"/>
      <color rgb="FF000000"/>
      <name val="Arial"/>
      <family val="0"/>
      <charset val="1"/>
    </font>
    <font>
      <sz val="10"/>
      <color rgb="FFCC0000"/>
      <name val="Arial"/>
      <family val="0"/>
      <charset val="1"/>
    </font>
    <font>
      <b val="true"/>
      <sz val="10"/>
      <color rgb="FFFFFFFF"/>
      <name val="Arial"/>
      <family val="0"/>
      <charset val="1"/>
    </font>
    <font>
      <i val="true"/>
      <sz val="10"/>
      <color rgb="FF808080"/>
      <name val="Arial"/>
      <family val="0"/>
      <charset val="1"/>
    </font>
    <font>
      <sz val="10"/>
      <color rgb="FF006600"/>
      <name val="Arial"/>
      <family val="0"/>
      <charset val="1"/>
    </font>
    <font>
      <sz val="18"/>
      <color rgb="FF000000"/>
      <name val="Arial"/>
      <family val="0"/>
      <charset val="1"/>
    </font>
    <font>
      <sz val="12"/>
      <color rgb="FF000000"/>
      <name val="Arial"/>
      <family val="0"/>
      <charset val="1"/>
    </font>
    <font>
      <u val="single"/>
      <sz val="10"/>
      <color rgb="FF0000EE"/>
      <name val="Arial"/>
      <family val="0"/>
      <charset val="1"/>
    </font>
    <font>
      <sz val="10"/>
      <color rgb="FF996600"/>
      <name val="Arial"/>
      <family val="0"/>
      <charset val="1"/>
    </font>
    <font>
      <sz val="10"/>
      <name val="Arial"/>
      <family val="2"/>
      <charset val="1"/>
    </font>
    <font>
      <sz val="10"/>
      <color rgb="FF333333"/>
      <name val="Arial"/>
      <family val="0"/>
      <charset val="1"/>
    </font>
    <font>
      <b val="true"/>
      <sz val="10"/>
      <name val="Arial"/>
      <family val="2"/>
      <charset val="1"/>
    </font>
    <font>
      <sz val="10"/>
      <color rgb="FFFFFFFF"/>
      <name val="Arial"/>
      <family val="2"/>
      <charset val="1"/>
    </font>
    <font>
      <sz val="10"/>
      <name val="Calibri"/>
      <family val="2"/>
      <charset val="1"/>
    </font>
    <font>
      <b val="true"/>
      <sz val="10"/>
      <name val="Calibri"/>
      <family val="2"/>
      <charset val="1"/>
    </font>
    <font>
      <b val="true"/>
      <sz val="36"/>
      <name val="Calibri"/>
      <family val="2"/>
      <charset val="1"/>
    </font>
    <font>
      <b val="true"/>
      <sz val="10"/>
      <color rgb="FFFF0000"/>
      <name val="Calibri"/>
      <family val="2"/>
      <charset val="1"/>
    </font>
    <font>
      <b val="true"/>
      <sz val="10"/>
      <color rgb="FFFFFFFF"/>
      <name val="Calibri"/>
      <family val="2"/>
      <charset val="1"/>
    </font>
  </fonts>
  <fills count="12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A6A6A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FF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A6A6A6"/>
        <bgColor rgb="FFBFBFBF"/>
      </patternFill>
    </fill>
    <fill>
      <patternFill patternType="solid">
        <fgColor rgb="FF558ED5"/>
        <bgColor rgb="FF808080"/>
      </patternFill>
    </fill>
  </fills>
  <borders count="43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 style="medium"/>
      <bottom style="hair"/>
      <diagonal/>
    </border>
    <border diagonalUp="false" diagonalDown="false">
      <left style="thin"/>
      <right style="thin"/>
      <top style="medium"/>
      <bottom style="hair"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 style="hair"/>
      <diagonal/>
    </border>
    <border diagonalUp="false" diagonalDown="false">
      <left style="medium"/>
      <right style="thin"/>
      <top style="hair"/>
      <bottom style="hair"/>
      <diagonal/>
    </border>
    <border diagonalUp="false" diagonalDown="false">
      <left style="thin"/>
      <right style="thin"/>
      <top style="hair"/>
      <bottom style="hair"/>
      <diagonal/>
    </border>
    <border diagonalUp="false" diagonalDown="false">
      <left style="thin"/>
      <right style="medium"/>
      <top style="hair"/>
      <bottom style="hair"/>
      <diagonal/>
    </border>
    <border diagonalUp="false" diagonalDown="false">
      <left style="medium"/>
      <right style="thin"/>
      <top style="hair"/>
      <bottom style="medium"/>
      <diagonal/>
    </border>
    <border diagonalUp="false" diagonalDown="false">
      <left style="thin"/>
      <right style="thin"/>
      <top style="hair"/>
      <bottom style="medium"/>
      <diagonal/>
    </border>
    <border diagonalUp="true" diagonalDown="false">
      <left style="thin"/>
      <right style="thin"/>
      <top style="hair"/>
      <bottom style="medium"/>
      <diagonal style="thin"/>
    </border>
    <border diagonalUp="true" diagonalDown="false">
      <left style="thin"/>
      <right style="medium"/>
      <top style="hair"/>
      <bottom style="medium"/>
      <diagonal style="thin"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/>
      <right/>
      <top/>
      <bottom style="medium"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medium"/>
      <right style="medium"/>
      <top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/>
      <right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/>
      <top style="thin"/>
      <bottom style="medium"/>
      <diagonal/>
    </border>
  </borders>
  <cellStyleXfs count="3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2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3" borderId="0" applyFont="true" applyBorder="false" applyAlignment="true" applyProtection="false">
      <alignment horizontal="general" vertical="bottom" textRotation="0" wrapText="false" indent="0" shrinkToFit="false"/>
    </xf>
    <xf numFmtId="164" fontId="5" fillId="4" borderId="0" applyFont="true" applyBorder="false" applyAlignment="true" applyProtection="false">
      <alignment horizontal="general" vertical="bottom" textRotation="0" wrapText="false" indent="0" shrinkToFit="false"/>
    </xf>
    <xf numFmtId="164" fontId="6" fillId="5" borderId="0" applyFont="true" applyBorder="false" applyAlignment="true" applyProtection="false">
      <alignment horizontal="general" vertical="bottom" textRotation="0" wrapText="false" indent="0" shrinkToFit="false"/>
    </xf>
    <xf numFmtId="164" fontId="7" fillId="6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7" borderId="0" applyFont="true" applyBorder="false" applyAlignment="true" applyProtection="false">
      <alignment horizontal="general" vertical="bottom" textRotation="0" wrapText="false" indent="0" shrinkToFit="false"/>
    </xf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  <xf numFmtId="164" fontId="1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5" fillId="8" borderId="1" applyFont="true" applyBorder="tru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1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1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4" fillId="0" borderId="0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5" fontId="1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8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4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3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4" fillId="0" borderId="0" xfId="32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14" fillId="0" borderId="0" xfId="32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6" fillId="0" borderId="14" xfId="32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6" fillId="0" borderId="0" xfId="32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6" fillId="0" borderId="0" xfId="32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14" xfId="32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14" fillId="0" borderId="14" xfId="32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4" fillId="0" borderId="0" xfId="32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4" fillId="0" borderId="0" xfId="32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14" fillId="0" borderId="14" xfId="32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8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19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1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0" fillId="0" borderId="1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1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0" fillId="0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0" fillId="0" borderId="1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9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19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9" fillId="0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9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9" fillId="0" borderId="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21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2" fillId="0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22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0" fillId="0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0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0" fillId="0" borderId="2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2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9" fillId="9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1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2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2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2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2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9" fillId="0" borderId="2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2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3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3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3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3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3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3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10" borderId="2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3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18" fillId="0" borderId="2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11" borderId="2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11" borderId="3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11" borderId="3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11" borderId="3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11" borderId="3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3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9" fillId="0" borderId="3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3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3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4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4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42" xfId="0" applyFont="true" applyBorder="true" applyAlignment="true" applyProtection="false">
      <alignment horizontal="center" vertical="center" textRotation="0" wrapText="true" indent="0" shrinkToFit="false"/>
      <protection locked="true" hidden="false"/>
    </xf>
  </cellXfs>
  <cellStyles count="23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Accent 1 14" xfId="20"/>
    <cellStyle name="Accent 13" xfId="21"/>
    <cellStyle name="Accent 2 15" xfId="22"/>
    <cellStyle name="Accent 3 16" xfId="23"/>
    <cellStyle name="Bad 10" xfId="24"/>
    <cellStyle name="Error 12" xfId="25"/>
    <cellStyle name="Footnote 5" xfId="26"/>
    <cellStyle name="Good 8" xfId="27"/>
    <cellStyle name="Heading 1 1" xfId="28"/>
    <cellStyle name="Heading 2 2" xfId="29"/>
    <cellStyle name="Hyperlink 6" xfId="30"/>
    <cellStyle name="Neutral 9" xfId="31"/>
    <cellStyle name="Normal 2" xfId="32"/>
    <cellStyle name="Note 4" xfId="33"/>
    <cellStyle name="Status 7" xfId="34"/>
    <cellStyle name="Text 3" xfId="35"/>
    <cellStyle name="Warning 11" xfId="36"/>
  </cellStyles>
  <dxfs count="49">
    <dxf>
      <font>
        <name val="Arial"/>
        <charset val="1"/>
        <family val="0"/>
      </font>
    </dxf>
    <dxf>
      <font>
        <name val="Arial"/>
        <charset val="1"/>
        <family val="0"/>
        <strike val="1"/>
      </font>
      <fill>
        <patternFill>
          <bgColor rgb="FFA6A6A6"/>
        </patternFill>
      </fill>
    </dxf>
    <dxf>
      <font>
        <name val="Arial"/>
        <charset val="1"/>
        <family val="0"/>
      </font>
      <fill>
        <patternFill>
          <bgColor rgb="FFFF6600"/>
        </patternFill>
      </fill>
    </dxf>
    <dxf>
      <font>
        <name val="Arial"/>
        <charset val="1"/>
        <family val="0"/>
      </font>
      <fill>
        <patternFill>
          <bgColor rgb="FFFFC000"/>
        </patternFill>
      </fill>
    </dxf>
    <dxf>
      <font>
        <name val="Arial"/>
        <charset val="1"/>
        <family val="0"/>
      </font>
      <fill>
        <patternFill>
          <bgColor rgb="FF92D050"/>
        </patternFill>
      </fill>
    </dxf>
    <dxf>
      <font>
        <name val="Arial"/>
        <charset val="1"/>
        <family val="0"/>
      </font>
      <fill>
        <patternFill>
          <bgColor rgb="FFFF6600"/>
        </patternFill>
      </fill>
    </dxf>
    <dxf>
      <font>
        <name val="Arial"/>
        <charset val="1"/>
        <family val="0"/>
      </font>
      <fill>
        <patternFill>
          <bgColor rgb="FFFFC000"/>
        </patternFill>
      </fill>
    </dxf>
    <dxf>
      <font>
        <name val="Arial"/>
        <charset val="1"/>
        <family val="0"/>
        <strike val="0"/>
      </font>
      <fill>
        <patternFill>
          <bgColor rgb="FF92D050"/>
        </patternFill>
      </fill>
    </dxf>
    <dxf>
      <font>
        <name val="Arial"/>
        <charset val="1"/>
        <family val="0"/>
        <strike val="1"/>
      </font>
      <fill>
        <patternFill>
          <bgColor rgb="FFBFBFBF"/>
        </patternFill>
      </fill>
    </dxf>
    <dxf>
      <font>
        <name val="Arial"/>
        <charset val="1"/>
        <family val="0"/>
        <strike val="1"/>
      </font>
      <fill>
        <patternFill>
          <bgColor rgb="FFA6A6A6"/>
        </patternFill>
      </fill>
    </dxf>
    <dxf>
      <font>
        <name val="Arial"/>
        <charset val="1"/>
        <family val="0"/>
      </font>
      <fill>
        <patternFill>
          <bgColor rgb="FFFF6600"/>
        </patternFill>
      </fill>
    </dxf>
    <dxf>
      <font>
        <name val="Arial"/>
        <charset val="1"/>
        <family val="0"/>
      </font>
      <fill>
        <patternFill>
          <bgColor rgb="FFFFC000"/>
        </patternFill>
      </fill>
    </dxf>
    <dxf>
      <font>
        <name val="Arial"/>
        <charset val="1"/>
        <family val="0"/>
      </font>
      <fill>
        <patternFill>
          <bgColor rgb="FF92D050"/>
        </patternFill>
      </fill>
    </dxf>
    <dxf>
      <font>
        <name val="Arial"/>
        <charset val="1"/>
        <family val="0"/>
        <strike val="1"/>
      </font>
      <fill>
        <patternFill>
          <bgColor rgb="FFA6A6A6"/>
        </patternFill>
      </fill>
    </dxf>
    <dxf>
      <font>
        <name val="Arial"/>
        <charset val="1"/>
        <family val="0"/>
      </font>
      <fill>
        <patternFill>
          <bgColor rgb="FFFF6600"/>
        </patternFill>
      </fill>
    </dxf>
    <dxf>
      <font>
        <name val="Arial"/>
        <charset val="1"/>
        <family val="0"/>
      </font>
      <fill>
        <patternFill>
          <bgColor rgb="FFFFC000"/>
        </patternFill>
      </fill>
    </dxf>
    <dxf>
      <font>
        <name val="Arial"/>
        <charset val="1"/>
        <family val="0"/>
      </font>
      <fill>
        <patternFill>
          <bgColor rgb="FF92D050"/>
        </patternFill>
      </fill>
    </dxf>
    <dxf>
      <font>
        <name val="Arial"/>
        <charset val="1"/>
        <family val="0"/>
        <strike val="1"/>
      </font>
      <fill>
        <patternFill>
          <bgColor rgb="FFA6A6A6"/>
        </patternFill>
      </fill>
    </dxf>
    <dxf>
      <font>
        <name val="Arial"/>
        <charset val="1"/>
        <family val="0"/>
      </font>
      <fill>
        <patternFill>
          <bgColor rgb="FFFF6600"/>
        </patternFill>
      </fill>
    </dxf>
    <dxf>
      <font>
        <name val="Arial"/>
        <charset val="1"/>
        <family val="0"/>
      </font>
      <fill>
        <patternFill>
          <bgColor rgb="FFFFC000"/>
        </patternFill>
      </fill>
    </dxf>
    <dxf>
      <font>
        <name val="Arial"/>
        <charset val="1"/>
        <family val="0"/>
      </font>
      <fill>
        <patternFill>
          <bgColor rgb="FF92D050"/>
        </patternFill>
      </fill>
    </dxf>
    <dxf>
      <font>
        <name val="Arial"/>
        <charset val="1"/>
        <family val="0"/>
        <strike val="1"/>
      </font>
      <fill>
        <patternFill>
          <bgColor rgb="FFA6A6A6"/>
        </patternFill>
      </fill>
    </dxf>
    <dxf>
      <font>
        <name val="Arial"/>
        <charset val="1"/>
        <family val="0"/>
      </font>
      <fill>
        <patternFill>
          <bgColor rgb="FFFF6600"/>
        </patternFill>
      </fill>
    </dxf>
    <dxf>
      <font>
        <name val="Arial"/>
        <charset val="1"/>
        <family val="0"/>
      </font>
      <fill>
        <patternFill>
          <bgColor rgb="FFFFC000"/>
        </patternFill>
      </fill>
    </dxf>
    <dxf>
      <font>
        <name val="Arial"/>
        <charset val="1"/>
        <family val="0"/>
      </font>
      <fill>
        <patternFill>
          <bgColor rgb="FF92D050"/>
        </patternFill>
      </fill>
    </dxf>
    <dxf>
      <font>
        <name val="Arial"/>
        <charset val="1"/>
        <family val="0"/>
        <strike val="1"/>
      </font>
      <fill>
        <patternFill>
          <bgColor rgb="FFA6A6A6"/>
        </patternFill>
      </fill>
    </dxf>
    <dxf>
      <font>
        <name val="Arial"/>
        <charset val="1"/>
        <family val="0"/>
      </font>
      <fill>
        <patternFill>
          <bgColor rgb="FFFF6600"/>
        </patternFill>
      </fill>
    </dxf>
    <dxf>
      <font>
        <name val="Arial"/>
        <charset val="1"/>
        <family val="0"/>
      </font>
      <fill>
        <patternFill>
          <bgColor rgb="FFFFC000"/>
        </patternFill>
      </fill>
    </dxf>
    <dxf>
      <font>
        <name val="Arial"/>
        <charset val="1"/>
        <family val="0"/>
      </font>
      <fill>
        <patternFill>
          <bgColor rgb="FF92D050"/>
        </patternFill>
      </fill>
    </dxf>
    <dxf>
      <font>
        <name val="Arial"/>
        <charset val="1"/>
        <family val="0"/>
        <strike val="1"/>
      </font>
      <fill>
        <patternFill>
          <bgColor rgb="FFA6A6A6"/>
        </patternFill>
      </fill>
    </dxf>
    <dxf>
      <font>
        <name val="Arial"/>
        <charset val="1"/>
        <family val="0"/>
      </font>
      <fill>
        <patternFill>
          <bgColor rgb="FFFF6600"/>
        </patternFill>
      </fill>
    </dxf>
    <dxf>
      <font>
        <name val="Arial"/>
        <charset val="1"/>
        <family val="0"/>
      </font>
      <fill>
        <patternFill>
          <bgColor rgb="FFFFC000"/>
        </patternFill>
      </fill>
    </dxf>
    <dxf>
      <font>
        <name val="Arial"/>
        <charset val="1"/>
        <family val="0"/>
      </font>
      <fill>
        <patternFill>
          <bgColor rgb="FF92D050"/>
        </patternFill>
      </fill>
    </dxf>
    <dxf>
      <font>
        <name val="Arial"/>
        <charset val="1"/>
        <family val="0"/>
        <strike val="1"/>
      </font>
      <fill>
        <patternFill>
          <bgColor rgb="FFA6A6A6"/>
        </patternFill>
      </fill>
    </dxf>
    <dxf>
      <font>
        <name val="Arial"/>
        <charset val="1"/>
        <family val="0"/>
      </font>
      <fill>
        <patternFill>
          <bgColor rgb="FFFF6600"/>
        </patternFill>
      </fill>
    </dxf>
    <dxf>
      <font>
        <name val="Arial"/>
        <charset val="1"/>
        <family val="0"/>
      </font>
      <fill>
        <patternFill>
          <bgColor rgb="FFFFC000"/>
        </patternFill>
      </fill>
    </dxf>
    <dxf>
      <font>
        <name val="Arial"/>
        <charset val="1"/>
        <family val="0"/>
      </font>
      <fill>
        <patternFill>
          <bgColor rgb="FF92D050"/>
        </patternFill>
      </fill>
    </dxf>
    <dxf>
      <font>
        <name val="Arial"/>
        <charset val="1"/>
        <family val="0"/>
        <strike val="1"/>
      </font>
      <fill>
        <patternFill>
          <bgColor rgb="FFA6A6A6"/>
        </patternFill>
      </fill>
    </dxf>
    <dxf>
      <font>
        <name val="Arial"/>
        <charset val="1"/>
        <family val="0"/>
      </font>
      <fill>
        <patternFill>
          <bgColor rgb="FFFF6600"/>
        </patternFill>
      </fill>
    </dxf>
    <dxf>
      <font>
        <name val="Arial"/>
        <charset val="1"/>
        <family val="0"/>
      </font>
      <fill>
        <patternFill>
          <bgColor rgb="FFFFC000"/>
        </patternFill>
      </fill>
    </dxf>
    <dxf>
      <font>
        <name val="Arial"/>
        <charset val="1"/>
        <family val="0"/>
      </font>
      <fill>
        <patternFill>
          <bgColor rgb="FF92D050"/>
        </patternFill>
      </fill>
    </dxf>
    <dxf>
      <font>
        <name val="Arial"/>
        <charset val="1"/>
        <family val="0"/>
        <strike val="1"/>
      </font>
      <fill>
        <patternFill>
          <bgColor rgb="FFA6A6A6"/>
        </patternFill>
      </fill>
    </dxf>
    <dxf>
      <font>
        <name val="Arial"/>
        <charset val="1"/>
        <family val="0"/>
      </font>
      <fill>
        <patternFill>
          <bgColor rgb="FFFF6600"/>
        </patternFill>
      </fill>
    </dxf>
    <dxf>
      <font>
        <name val="Arial"/>
        <charset val="1"/>
        <family val="0"/>
      </font>
      <fill>
        <patternFill>
          <bgColor rgb="FFFFC000"/>
        </patternFill>
      </fill>
    </dxf>
    <dxf>
      <font>
        <name val="Arial"/>
        <charset val="1"/>
        <family val="0"/>
      </font>
      <fill>
        <patternFill>
          <bgColor rgb="FF92D050"/>
        </patternFill>
      </fill>
    </dxf>
    <dxf>
      <font>
        <name val="Arial"/>
        <charset val="1"/>
        <family val="0"/>
        <strike val="1"/>
      </font>
      <fill>
        <patternFill>
          <bgColor rgb="FFA6A6A6"/>
        </patternFill>
      </fill>
    </dxf>
    <dxf>
      <font>
        <name val="Arial"/>
        <charset val="1"/>
        <family val="0"/>
      </font>
      <fill>
        <patternFill>
          <bgColor rgb="FFFF6600"/>
        </patternFill>
      </fill>
    </dxf>
    <dxf>
      <font>
        <name val="Arial"/>
        <charset val="1"/>
        <family val="0"/>
      </font>
      <fill>
        <patternFill>
          <bgColor rgb="FFFFC000"/>
        </patternFill>
      </fill>
    </dxf>
    <dxf>
      <font>
        <name val="Arial"/>
        <charset val="1"/>
        <family val="0"/>
      </font>
      <fill>
        <patternFill>
          <bgColor rgb="FF92D050"/>
        </patternFill>
      </fill>
    </dxf>
  </dxfs>
  <colors>
    <indexedColors>
      <rgbColor rgb="FF000000"/>
      <rgbColor rgb="FFFFFFFF"/>
      <rgbColor rgb="FFFF0000"/>
      <rgbColor rgb="FF00FF00"/>
      <rgbColor rgb="FF0000EE"/>
      <rgbColor rgb="FFFFFF00"/>
      <rgbColor rgb="FFFF00FF"/>
      <rgbColor rgb="FF00FFFF"/>
      <rgbColor rgb="FFCC0000"/>
      <rgbColor rgb="FF006600"/>
      <rgbColor rgb="FF000080"/>
      <rgbColor rgb="FF996600"/>
      <rgbColor rgb="FF800080"/>
      <rgbColor rgb="FF008080"/>
      <rgbColor rgb="FFBFBFBF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2D050"/>
      <rgbColor rgb="FFFFC000"/>
      <rgbColor rgb="FFFF9900"/>
      <rgbColor rgb="FFFF6600"/>
      <rgbColor rgb="FF558ED5"/>
      <rgbColor rgb="FFA6A6A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30"/>
  <sheetViews>
    <sheetView showFormulas="false" showGridLines="true" showRowColHeaders="true" showZeros="true" rightToLeft="false" tabSelected="false" showOutlineSymbols="true" defaultGridColor="true" view="normal" topLeftCell="A1" colorId="64" zoomScale="95" zoomScaleNormal="95" zoomScalePageLayoutView="100" workbookViewId="0">
      <selection pane="topLeft" activeCell="A3" activeCellId="0" sqref="A3"/>
    </sheetView>
  </sheetViews>
  <sheetFormatPr defaultRowHeight="13" zeroHeight="false" outlineLevelRow="0" outlineLevelCol="0"/>
  <cols>
    <col collapsed="false" customWidth="true" hidden="false" outlineLevel="0" max="1" min="1" style="1" width="9.54"/>
    <col collapsed="false" customWidth="true" hidden="false" outlineLevel="0" max="2" min="2" style="2" width="7.98"/>
    <col collapsed="false" customWidth="true" hidden="false" outlineLevel="0" max="3" min="3" style="2" width="28.1"/>
    <col collapsed="false" customWidth="true" hidden="false" outlineLevel="0" max="4" min="4" style="2" width="16.48"/>
    <col collapsed="false" customWidth="true" hidden="false" outlineLevel="0" max="5" min="5" style="3" width="23.3"/>
    <col collapsed="false" customWidth="false" hidden="false" outlineLevel="0" max="6" min="6" style="0" width="11.52"/>
    <col collapsed="false" customWidth="true" hidden="false" outlineLevel="0" max="1025" min="7" style="0" width="11.4"/>
  </cols>
  <sheetData>
    <row r="1" customFormat="false" ht="12.8" hidden="false" customHeight="false" outlineLevel="0" collapsed="false">
      <c r="A1" s="4" t="s">
        <v>0</v>
      </c>
      <c r="B1" s="5" t="str">
        <f aca="true">INDIRECT("'PLANNING GENRAL'!C"&amp;MATCH($A$2,'PLANNING GENRAL'!$A$7:$A$55,0)+6,1)</f>
        <v>ALLO</v>
      </c>
      <c r="C1" s="5"/>
      <c r="D1" s="5"/>
      <c r="E1" s="5"/>
    </row>
    <row r="2" customFormat="false" ht="12.8" hidden="false" customHeight="false" outlineLevel="0" collapsed="false">
      <c r="A2" s="6" t="n">
        <v>6</v>
      </c>
      <c r="B2" s="7" t="str">
        <f aca="true">INDIRECT("'PLANNING GENRAL'!D"&amp;MATCH($A$2,'PLANNING GENRAL'!$A$7:$A$55,0)+6,1)</f>
        <v>Lotissement La Guérette des Plantes
Lot 3a</v>
      </c>
      <c r="C2" s="7"/>
    </row>
    <row r="3" customFormat="false" ht="12.8" hidden="false" customHeight="false" outlineLevel="0" collapsed="false">
      <c r="A3" s="4"/>
      <c r="B3" s="7"/>
      <c r="C3" s="7"/>
    </row>
    <row r="4" customFormat="false" ht="12.75" hidden="false" customHeight="true" outlineLevel="0" collapsed="false"/>
    <row r="5" customFormat="false" ht="13.05" hidden="false" customHeight="false" outlineLevel="0" collapsed="false">
      <c r="A5" s="8" t="s">
        <v>1</v>
      </c>
      <c r="B5" s="9" t="s">
        <v>2</v>
      </c>
      <c r="C5" s="9" t="s">
        <v>3</v>
      </c>
      <c r="D5" s="9" t="s">
        <v>4</v>
      </c>
      <c r="E5" s="10" t="s">
        <v>5</v>
      </c>
    </row>
    <row r="6" customFormat="false" ht="25.5" hidden="false" customHeight="true" outlineLevel="0" collapsed="false">
      <c r="A6" s="11" t="n">
        <f aca="true">INDIRECT("'PLANNING GENRAL'!F"&amp;MATCH($A$2,'PLANNING GENRAL'!$A$7:$A$55,0)+7,1)</f>
        <v>23</v>
      </c>
      <c r="B6" s="12" t="n">
        <v>43165</v>
      </c>
      <c r="C6" s="13" t="str">
        <f aca="false">'PLANNING GENRAL'!$F$5</f>
        <v>TERRASSEMENT - VRD</v>
      </c>
      <c r="D6" s="14" t="str">
        <f aca="true">INDIRECT("'PLANNING GENRAL'!F"&amp;MATCH($A$2,'PLANNING GENRAL'!$A$7:$A$55,0)+6,1)</f>
        <v>JPF</v>
      </c>
      <c r="E6" s="15" t="str">
        <f aca="true">IF(D6="","",INDIRECT("Arti!C"&amp;MATCH(D6,Arti!$B$2:$B$43,0),1))</f>
        <v>Port Mme : 06.66.38.97.29
Port Mr : 06.95.07.57.94</v>
      </c>
    </row>
    <row r="7" customFormat="false" ht="25.5" hidden="false" customHeight="true" outlineLevel="0" collapsed="false">
      <c r="A7" s="16" t="n">
        <f aca="true">INDIRECT("'PLANNING GENRAL'!I"&amp;MATCH($A$2,'PLANNING GENRAL'!$A$7:$A$55,0)+7,1)</f>
        <v>23</v>
      </c>
      <c r="B7" s="17" t="n">
        <v>43165</v>
      </c>
      <c r="C7" s="18" t="str">
        <f aca="false">'PLANNING GENRAL'!$I$6</f>
        <v>SEMELLES</v>
      </c>
      <c r="D7" s="18" t="str">
        <f aca="true">INDIRECT("'PLANNING GENRAL'!I"&amp;MATCH($A$2,'PLANNING GENRAL'!$A$7:$A$55,0)+6,1)</f>
        <v>AUGER CONST.</v>
      </c>
      <c r="E7" s="19" t="str">
        <f aca="true">IF(D7="","",INDIRECT("Arti!C"&amp;MATCH(D7,Arti!$B$2:$B$43,0),1))</f>
        <v>Fixe : 05.49.00.26.69
Port : 06.63.14.16.04</v>
      </c>
    </row>
    <row r="8" customFormat="false" ht="25.5" hidden="false" customHeight="true" outlineLevel="0" collapsed="false">
      <c r="A8" s="16" t="n">
        <f aca="true">INDIRECT("'PLANNING GENRAL'!J"&amp;MATCH($A$2,'PLANNING GENRAL'!$A$7:$A$55,0)+7,1)</f>
        <v>26</v>
      </c>
      <c r="B8" s="18"/>
      <c r="C8" s="18" t="str">
        <f aca="false">'PLANNING GENRAL'!$J$6</f>
        <v>PLANCHER</v>
      </c>
      <c r="D8" s="18" t="str">
        <f aca="false">$D$7</f>
        <v>AUGER CONST.</v>
      </c>
      <c r="E8" s="19" t="str">
        <f aca="true">IF(D8="","",INDIRECT("Arti!C"&amp;MATCH(D8,Arti!$B$2:$B$43,0),1))</f>
        <v>Fixe : 05.49.00.26.69
Port : 06.63.14.16.04</v>
      </c>
    </row>
    <row r="9" customFormat="false" ht="25.5" hidden="false" customHeight="true" outlineLevel="0" collapsed="false">
      <c r="A9" s="16" t="n">
        <f aca="true">INDIRECT("'PLANNING GENRAL'!K"&amp;MATCH($A$2,'PLANNING GENRAL'!$A$7:$A$55,0)+7,1)</f>
        <v>29</v>
      </c>
      <c r="B9" s="18"/>
      <c r="C9" s="18" t="str">
        <f aca="false">'PLANNING GENRAL'!$K$6</f>
        <v>ELEVATION</v>
      </c>
      <c r="D9" s="18" t="str">
        <f aca="false">D7</f>
        <v>AUGER CONST.</v>
      </c>
      <c r="E9" s="19" t="str">
        <f aca="true">IF(D9="","",INDIRECT("Arti!C"&amp;MATCH(D9,Arti!$B$2:$B$43,0),1))</f>
        <v>Fixe : 05.49.00.26.69
Port : 06.63.14.16.04</v>
      </c>
    </row>
    <row r="10" customFormat="false" ht="25.5" hidden="false" customHeight="true" outlineLevel="0" collapsed="false">
      <c r="A10" s="16" t="n">
        <f aca="true">INDIRECT("'PLANNING GENRAL'!L"&amp;MATCH($A$2,'PLANNING GENRAL'!$A$7:$A$55,0)+7,1)</f>
        <v>36</v>
      </c>
      <c r="B10" s="18"/>
      <c r="C10" s="18" t="str">
        <f aca="false">'PLANNING GENRAL'!$L$5</f>
        <v>CHARPENTE COUVERTURE</v>
      </c>
      <c r="D10" s="18" t="str">
        <f aca="true">INDIRECT("'PLANNING GENRAL'!L"&amp;MATCH($A$2,'PLANNING GENRAL'!$A$7:$A$55,0)+6,1)</f>
        <v>FAITEAU</v>
      </c>
      <c r="E10" s="19" t="str">
        <f aca="true">IF(D10="","",INDIRECT("Arti!C"&amp;MATCH(D10,Arti!$B$2:$B$43,0),1))</f>
        <v>Port : 06.14.82.75.99</v>
      </c>
    </row>
    <row r="11" customFormat="false" ht="25.5" hidden="false" customHeight="true" outlineLevel="0" collapsed="false">
      <c r="A11" s="16" t="n">
        <f aca="true">INDIRECT("'PLANNING GENRAL'!G"&amp;MATCH($A$2,'PLANNING GENRAL'!$A$7:$A$55,0)+7,1)</f>
        <v>42</v>
      </c>
      <c r="B11" s="18"/>
      <c r="C11" s="18" t="str">
        <f aca="false">'PLANNING GENRAL'!$G$6</f>
        <v>PREPARATION VRD</v>
      </c>
      <c r="D11" s="18" t="str">
        <f aca="false">$D$6</f>
        <v>JPF</v>
      </c>
      <c r="E11" s="19" t="str">
        <f aca="true">IF(D11="","",INDIRECT("Arti!C"&amp;MATCH(D11,Arti!$B$2:$B$43,0),1))</f>
        <v>Port Mme : 06.66.38.97.29
Port Mr : 06.95.07.57.94</v>
      </c>
    </row>
    <row r="12" customFormat="false" ht="25.5" hidden="false" customHeight="true" outlineLevel="0" collapsed="false">
      <c r="A12" s="16" t="n">
        <f aca="true">INDIRECT("'PLANNING GENRAL'!M"&amp;MATCH($A$2,'PLANNING GENRAL'!$A$7:$A$55,0)+7,1)</f>
        <v>48</v>
      </c>
      <c r="B12" s="18"/>
      <c r="C12" s="18" t="str">
        <f aca="false">'PLANNING GENRAL'!$M$5</f>
        <v>DALLES ALU</v>
      </c>
      <c r="D12" s="18" t="str">
        <f aca="true">INDIRECT("'PLANNING GENRAL'!M"&amp;MATCH($A$2,'PLANNING GENRAL'!$A$7:$A$55,0)+6,1)</f>
        <v>DGA</v>
      </c>
      <c r="E12" s="19" t="str">
        <f aca="true">IF(D12="","",INDIRECT("Arti!C"&amp;MATCH(D12,Arti!$B$2:$B$43,0),1))</f>
        <v>Port : 06.88.30.77.59</v>
      </c>
    </row>
    <row r="13" customFormat="false" ht="25.5" hidden="false" customHeight="true" outlineLevel="0" collapsed="false">
      <c r="A13" s="16" t="n">
        <f aca="true">INDIRECT("'PLANNING GENRAL'!N"&amp;MATCH($A$2,'PLANNING GENRAL'!$A$7:$A$55,0)+7,1)</f>
        <v>38</v>
      </c>
      <c r="B13" s="18"/>
      <c r="C13" s="18" t="str">
        <f aca="false">'PLANNING GENRAL'!$N$6</f>
        <v>MEUNUISERIES EXTERIEURES</v>
      </c>
      <c r="D13" s="18" t="str">
        <f aca="true">INDIRECT("'PLANNING GENRAL'!N"&amp;MATCH($A$2,'PLANNING GENRAL'!$A$7:$A$55,0)+6,1)</f>
        <v>NIBAUDEAU</v>
      </c>
      <c r="E13" s="19" t="str">
        <f aca="true">IF(D13="","",INDIRECT("Arti!C"&amp;MATCH(D13,Arti!$B$2:$B$43,0),1))</f>
        <v>Port : 06.84.67.87.31</v>
      </c>
    </row>
    <row r="14" customFormat="false" ht="25.5" hidden="false" customHeight="true" outlineLevel="0" collapsed="false">
      <c r="A14" s="16" t="str">
        <f aca="true">INDIRECT("'PLANNING GENRAL'!O"&amp;MATCH($A$2,'PLANNING GENRAL'!$A$7:$A$55,0)+7,1)</f>
        <v>41/42</v>
      </c>
      <c r="B14" s="18"/>
      <c r="C14" s="20" t="str">
        <f aca="false">'PLANNING GENRAL'!$O$6</f>
        <v>PLACO - INTERIEURES - PIEUVRES HYDRAU ET ELEC</v>
      </c>
      <c r="D14" s="18" t="str">
        <f aca="false">$D$13</f>
        <v>NIBAUDEAU</v>
      </c>
      <c r="E14" s="19" t="str">
        <f aca="true">IF(D14="","",INDIRECT("Arti!C"&amp;MATCH(D14,Arti!$B$2:$B$43,0),1))</f>
        <v>Port : 06.84.67.87.31</v>
      </c>
    </row>
    <row r="15" customFormat="false" ht="25.5" hidden="false" customHeight="true" outlineLevel="0" collapsed="false">
      <c r="A15" s="16" t="n">
        <f aca="true">INDIRECT("'PLANNING GENRAL'!Q"&amp;MATCH($A$2,'PLANNING GENRAL'!$A$7:$A$55,0)+7,1)</f>
        <v>43</v>
      </c>
      <c r="B15" s="18"/>
      <c r="C15" s="18" t="str">
        <f aca="false">'PLANNING GENRAL'!$Q$5</f>
        <v>BANDES</v>
      </c>
      <c r="D15" s="18" t="str">
        <f aca="true">INDIRECT("'PLANNING GENRAL'!Q"&amp;MATCH($A$2,'PLANNING GENRAL'!$A$7:$A$55,0)+6,1)</f>
        <v>BONNOT</v>
      </c>
      <c r="E15" s="19" t="str">
        <f aca="true">IF(D15="","",INDIRECT("Arti!C"&amp;MATCH(D15,Arti!$B$2:$B$43,0),1))</f>
        <v>Port : 06.84.67.87.31</v>
      </c>
    </row>
    <row r="16" customFormat="false" ht="25.5" hidden="false" customHeight="true" outlineLevel="0" collapsed="false">
      <c r="A16" s="16" t="n">
        <f aca="true">INDIRECT("'PLANNING GENRAL'!R"&amp;MATCH($A$2,'PLANNING GENRAL'!$A$7:$A$55,0)+7,1)</f>
        <v>46</v>
      </c>
      <c r="B16" s="18"/>
      <c r="C16" s="18" t="str">
        <f aca="false">'PLANNING GENRAL'!$R$5</f>
        <v>ELECTRICITE</v>
      </c>
      <c r="D16" s="18" t="str">
        <f aca="true">INDIRECT("'PLANNING GENRAL'!R"&amp;MATCH($A$2,'PLANNING GENRAL'!$A$7:$A$55,0)+6,1)</f>
        <v>CHABROUX</v>
      </c>
      <c r="E16" s="19" t="str">
        <f aca="true">IF(D16="","",INDIRECT("Arti!C"&amp;MATCH(D16,Arti!$B$2:$B$43,0),1))</f>
        <v>Port : 06.14.98.61.30</v>
      </c>
    </row>
    <row r="17" customFormat="false" ht="25.5" hidden="false" customHeight="true" outlineLevel="0" collapsed="false">
      <c r="A17" s="16" t="n">
        <f aca="true">INDIRECT("'PLANNING GENRAL'!S"&amp;MATCH($A$2,'PLANNING GENRAL'!$A$7:$A$55,0)+7,1)</f>
        <v>44</v>
      </c>
      <c r="B17" s="18"/>
      <c r="C17" s="18" t="str">
        <f aca="false">'PLANNING GENRAL'!$S$6</f>
        <v>PLANCHER CHAUFFANT</v>
      </c>
      <c r="D17" s="18" t="str">
        <f aca="true">INDIRECT("'PLANNING GENRAL'!S"&amp;MATCH($A$2,'PLANNING GENRAL'!$A$7:$A$55,0)+6,1)</f>
        <v>IDM plomberie</v>
      </c>
      <c r="E17" s="19" t="str">
        <f aca="true">IF(D17="","",INDIRECT("Arti!C"&amp;MATCH(D17,Arti!$B$2:$B$43,0),1))</f>
        <v>Port : 06.14.98.61.30</v>
      </c>
    </row>
    <row r="18" customFormat="false" ht="25.5" hidden="false" customHeight="true" outlineLevel="0" collapsed="false">
      <c r="A18" s="16" t="n">
        <f aca="true">INDIRECT("'PLANNING GENRAL'!V"&amp;MATCH($A$2,'PLANNING GENRAL'!$A$7:$A$55,0)+7,1)</f>
        <v>45</v>
      </c>
      <c r="B18" s="18"/>
      <c r="C18" s="18" t="str">
        <f aca="false">'PLANNING GENRAL'!$V$6</f>
        <v>CHAPE</v>
      </c>
      <c r="D18" s="18" t="str">
        <f aca="true">INDIRECT("'PLANNING GENRAL'!V"&amp;MATCH($A$2,'PLANNING GENRAL'!$A$7:$A$55,0)+6,1)</f>
        <v>CLC</v>
      </c>
      <c r="E18" s="19" t="str">
        <f aca="true">IF(D18="","",INDIRECT("Arti!C"&amp;MATCH(D18,Arti!$B$2:$B$43,0),1))</f>
        <v>Port : 06.74.22.31.69</v>
      </c>
    </row>
    <row r="19" customFormat="false" ht="25.5" hidden="false" customHeight="true" outlineLevel="0" collapsed="false">
      <c r="A19" s="16" t="n">
        <f aca="true">INDIRECT("'PLANNING GENRAL'!W"&amp;MATCH($A$2,'PLANNING GENRAL'!$A$7:$A$55,0)+7,1)</f>
        <v>49</v>
      </c>
      <c r="B19" s="18"/>
      <c r="C19" s="18" t="str">
        <f aca="false">'PLANNING GENRAL'!$W$6</f>
        <v>CARRELAGE - FAIENCE</v>
      </c>
      <c r="D19" s="18" t="str">
        <f aca="true">INDIRECT("'PLANNING GENRAL'!W"&amp;MATCH($A$2,'PLANNING GENRAL'!$A$7:$A$55,0)+6,1)</f>
        <v>CMF</v>
      </c>
      <c r="E19" s="19" t="str">
        <f aca="true">IF(D19="","",INDIRECT("Arti!C"&amp;MATCH(D19,Arti!$B$2:$B$43,0),1))</f>
        <v>Port : 06.17.07.45.95</v>
      </c>
    </row>
    <row r="20" customFormat="false" ht="25.5" hidden="false" customHeight="true" outlineLevel="0" collapsed="false">
      <c r="A20" s="16" t="n">
        <f aca="true">INDIRECT("'PLANNING GENRAL'!X"&amp;MATCH($A$2,'PLANNING GENRAL'!$A$7:$A$55,0)+7,1)</f>
        <v>0</v>
      </c>
      <c r="B20" s="18"/>
      <c r="C20" s="18" t="str">
        <f aca="false">'PLANNING GENRAL'!$X$6</f>
        <v>PARQUET</v>
      </c>
      <c r="D20" s="18" t="n">
        <f aca="true">INDIRECT("'PLANNING GENRAL'!X"&amp;MATCH($A$2,'PLANNING GENRAL'!$A$7:$A$55,0)+6,1)</f>
        <v>0</v>
      </c>
      <c r="E20" s="19" t="str">
        <f aca="true">IF(D20="","",INDIRECT("Arti!C"&amp;MATCH(D20,Arti!$B$2:$B$43,0),1))</f>
        <v/>
      </c>
    </row>
    <row r="21" customFormat="false" ht="25.5" hidden="false" customHeight="true" outlineLevel="0" collapsed="false">
      <c r="A21" s="16" t="n">
        <f aca="true">INDIRECT("'PLANNING GENRAL'!T"&amp;MATCH($A$2,'PLANNING GENRAL'!$A$7:$A$55,0)+7,1)</f>
        <v>44</v>
      </c>
      <c r="B21" s="18"/>
      <c r="C21" s="18" t="str">
        <f aca="false">'PLANNING GENRAL'!$T$6</f>
        <v>PREPARATION SANITAIRES</v>
      </c>
      <c r="D21" s="18" t="str">
        <f aca="false">$D$17</f>
        <v>IDM plomberie</v>
      </c>
      <c r="E21" s="19" t="str">
        <f aca="true">IF(D21="","",INDIRECT("Arti!C"&amp;MATCH(D21,Arti!$B$2:$B$43,0),1))</f>
        <v>Port : 06.14.98.61.30</v>
      </c>
    </row>
    <row r="22" customFormat="false" ht="25.5" hidden="false" customHeight="true" outlineLevel="0" collapsed="false">
      <c r="A22" s="16" t="n">
        <f aca="true">INDIRECT("'PLANNING GENRAL'!U"&amp;MATCH($A$2,'PLANNING GENRAL'!$A$7:$A$55,0)+7,1)</f>
        <v>51</v>
      </c>
      <c r="B22" s="18"/>
      <c r="C22" s="18" t="str">
        <f aca="false">'PLANNING GENRAL'!$U$6</f>
        <v>PAC / SANITAIRES</v>
      </c>
      <c r="D22" s="18" t="str">
        <f aca="false">$D$17</f>
        <v>IDM plomberie</v>
      </c>
      <c r="E22" s="19" t="str">
        <f aca="true">IF(D22="","",INDIRECT("Arti!C"&amp;MATCH(D22,Arti!$B$2:$B$43,0),1))</f>
        <v>Port : 06.14.98.61.30</v>
      </c>
    </row>
    <row r="23" customFormat="false" ht="25.5" hidden="false" customHeight="true" outlineLevel="0" collapsed="false">
      <c r="A23" s="16" t="n">
        <f aca="true">INDIRECT("'PLANNING GENRAL'!Y"&amp;MATCH($A$2,'PLANNING GENRAL'!$A$7:$A$55,0)+7,1)</f>
        <v>2</v>
      </c>
      <c r="B23" s="18"/>
      <c r="C23" s="18" t="str">
        <f aca="false">'PLANNING GENRAL'!$Y$6</f>
        <v>ISOLATION COMBLES</v>
      </c>
      <c r="D23" s="18" t="str">
        <f aca="true">INDIRECT("'PLANNING GENRAL'!Y"&amp;MATCH($A$2,'PLANNING GENRAL'!$A$7:$A$55,0)+6,1)</f>
        <v>MAUPIN</v>
      </c>
      <c r="E23" s="19" t="str">
        <f aca="true">IF(D23="","",INDIRECT("Arti!C"&amp;MATCH(D23,Arti!$B$2:$B$43,0),1))</f>
        <v>Port Phil : 06.60.33.55.43
Port Adri : 06.99.45.47.19</v>
      </c>
    </row>
    <row r="24" customFormat="false" ht="25.5" hidden="false" customHeight="true" outlineLevel="0" collapsed="false">
      <c r="A24" s="16" t="n">
        <f aca="true">INDIRECT("'PLANNING GENRAL'!Z"&amp;MATCH($A$2,'PLANNING GENRAL'!$A$7:$A$55,0)+7,1)</f>
        <v>47</v>
      </c>
      <c r="B24" s="18"/>
      <c r="C24" s="18" t="str">
        <f aca="false">'PLANNING GENRAL'!$Z$5</f>
        <v>ENDUIT</v>
      </c>
      <c r="D24" s="18" t="str">
        <f aca="true">INDIRECT("'PLANNING GENRAL'!Z"&amp;MATCH($A$2,'PLANNING GENRAL'!$A$7:$A$55,0)+6,1)</f>
        <v>INACIO</v>
      </c>
      <c r="E24" s="19" t="str">
        <f aca="true">IF(D24="","",INDIRECT("Arti!C"&amp;MATCH(D24,Arti!$B$2:$B$43,0),1))</f>
        <v>06.11.17.57.11</v>
      </c>
    </row>
    <row r="25" customFormat="false" ht="25.5" hidden="false" customHeight="true" outlineLevel="0" collapsed="false">
      <c r="A25" s="16" t="n">
        <f aca="true">INDIRECT("'PLANNING GENRAL'!AA"&amp;MATCH($A$2,'PLANNING GENRAL'!$A$7:$A$55,0)+7,1)</f>
        <v>0</v>
      </c>
      <c r="B25" s="18"/>
      <c r="C25" s="18" t="str">
        <f aca="false">'PLANNING GENRAL'!$AA$5</f>
        <v>PEINTURE</v>
      </c>
      <c r="D25" s="18" t="n">
        <f aca="true">INDIRECT("'PLANNING GENRAL'!AA"&amp;MATCH($A$2,'PLANNING GENRAL'!$A$7:$A$55,0)+6,1)</f>
        <v>0</v>
      </c>
      <c r="E25" s="19" t="str">
        <f aca="true">IF(D25="","",INDIRECT("Arti!C"&amp;MATCH(D25,Arti!$B$2:$B$43,0),1))</f>
        <v/>
      </c>
    </row>
    <row r="26" customFormat="false" ht="25.5" hidden="false" customHeight="true" outlineLevel="0" collapsed="false">
      <c r="A26" s="16" t="n">
        <f aca="true">INDIRECT("'PLANNING GENRAL'!H"&amp;MATCH($A$2,'PLANNING GENRAL'!$A$7:$A$55,0)+7,1)</f>
        <v>2</v>
      </c>
      <c r="B26" s="18"/>
      <c r="C26" s="18" t="str">
        <f aca="false">'PLANNING GENRAL'!$H$6</f>
        <v>FINITIONS VRD</v>
      </c>
      <c r="D26" s="18" t="str">
        <f aca="false">$D$6</f>
        <v>JPF</v>
      </c>
      <c r="E26" s="19" t="str">
        <f aca="true">IF(D26="","",INDIRECT("Arti!C"&amp;MATCH(D26,Arti!$B$2:$B$43,0),1))</f>
        <v>Port Mme : 06.66.38.97.29
Port Mr : 06.95.07.57.94</v>
      </c>
    </row>
    <row r="27" customFormat="false" ht="25.5" hidden="false" customHeight="true" outlineLevel="0" collapsed="false">
      <c r="A27" s="16" t="n">
        <f aca="true">INDIRECT("'PLANNING GENRAL'!AB"&amp;MATCH($A$2,'PLANNING GENRAL'!$A$7:$A$55,0)+7,1)</f>
        <v>51</v>
      </c>
      <c r="B27" s="18"/>
      <c r="C27" s="18" t="str">
        <f aca="false">'PLANNING GENRAL'!AB$5</f>
        <v>MISE SERVICE</v>
      </c>
      <c r="D27" s="18" t="str">
        <f aca="true">INDIRECT("'PLANNING GENRAL'!AB"&amp;MATCH($A$2,'PLANNING GENRAL'!$A$7:$A$55,0)+6,1)</f>
        <v>NAUDIN</v>
      </c>
      <c r="E27" s="19" t="str">
        <f aca="true">IF(D27="","",INDIRECT("Arti!C"&amp;MATCH(D27,Arti!$B$2:$B$43,0),1))</f>
        <v>Fixe : 05.49.42.44.44</v>
      </c>
    </row>
    <row r="28" customFormat="false" ht="25.5" hidden="false" customHeight="true" outlineLevel="0" collapsed="false">
      <c r="A28" s="16" t="n">
        <f aca="true">INDIRECT("'PLANNING GENRAL'!P"&amp;MATCH($A$2,'PLANNING GENRAL'!$A$7:$A$55,0)+7,1)</f>
        <v>51</v>
      </c>
      <c r="B28" s="18"/>
      <c r="C28" s="21" t="str">
        <f aca="false">'PLANNING GENRAL'!$P$6</f>
        <v>FINITIONS MEUNUISERIES</v>
      </c>
      <c r="D28" s="18" t="str">
        <f aca="false">$D$13</f>
        <v>NIBAUDEAU</v>
      </c>
      <c r="E28" s="19" t="str">
        <f aca="true">IF(D28="","",INDIRECT("Arti!C"&amp;MATCH(D28,Arti!$B$2:$B$43,0),1))</f>
        <v>Port : 06.84.67.87.31</v>
      </c>
    </row>
    <row r="29" customFormat="false" ht="25.5" hidden="false" customHeight="true" outlineLevel="0" collapsed="false">
      <c r="A29" s="22" t="n">
        <f aca="true">INDIRECT("'PLANNING GENRAL'!AC"&amp;MATCH($A$2,'PLANNING GENRAL'!$A$7:$A$55,0)+7,1)</f>
        <v>0</v>
      </c>
      <c r="B29" s="23"/>
      <c r="C29" s="23" t="s">
        <v>6</v>
      </c>
      <c r="D29" s="24"/>
      <c r="E29" s="25"/>
    </row>
    <row r="30" customFormat="false" ht="12.8" hidden="false" customHeight="false" outlineLevel="0" collapsed="false"/>
  </sheetData>
  <mergeCells count="3">
    <mergeCell ref="B1:C1"/>
    <mergeCell ref="D1:E1"/>
    <mergeCell ref="B2:C3"/>
  </mergeCells>
  <printOptions headings="false" gridLines="false" gridLinesSet="true" horizontalCentered="false" verticalCentered="false"/>
  <pageMargins left="0.590277777777778" right="0.708333333333333" top="1.10277777777778" bottom="0.747916666666667" header="0.315277777777778" footer="0.315277777777778"/>
  <pageSetup paperSize="9" scale="99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&amp;CPLANNING CHANTIER 
PREVISIONNEL&amp;RMise à jour le : &amp;D</oddHeader>
    <oddFooter>&amp;LBERMAX - Agence de Poitiers&amp;CPage &amp;P&amp;RTél : 05.49.00.41.81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J43"/>
  <sheetViews>
    <sheetView showFormulas="false" showGridLines="true" showRowColHeaders="true" showZeros="true" rightToLeft="false" tabSelected="false" showOutlineSymbols="true" defaultGridColor="true" view="normal" topLeftCell="A1" colorId="64" zoomScale="95" zoomScaleNormal="95" zoomScalePageLayoutView="100" workbookViewId="0">
      <selection pane="topLeft" activeCell="B2" activeCellId="0" sqref="B2"/>
    </sheetView>
  </sheetViews>
  <sheetFormatPr defaultRowHeight="12.8" zeroHeight="false" outlineLevelRow="0" outlineLevelCol="0"/>
  <cols>
    <col collapsed="false" customWidth="true" hidden="false" outlineLevel="0" max="1" min="1" style="26" width="28.28"/>
    <col collapsed="false" customWidth="true" hidden="false" outlineLevel="0" max="2" min="2" style="26" width="22.16"/>
    <col collapsed="false" customWidth="true" hidden="false" outlineLevel="0" max="3" min="3" style="26" width="23.84"/>
    <col collapsed="false" customWidth="true" hidden="false" outlineLevel="0" max="4" min="4" style="26" width="11.27"/>
    <col collapsed="false" customWidth="true" hidden="false" outlineLevel="0" max="996" min="5" style="27" width="11.27"/>
    <col collapsed="false" customWidth="false" hidden="false" outlineLevel="0" max="1025" min="997" style="0" width="11.52"/>
  </cols>
  <sheetData>
    <row r="1" s="30" customFormat="true" ht="25.5" hidden="false" customHeight="true" outlineLevel="0" collapsed="false">
      <c r="A1" s="28" t="s">
        <v>7</v>
      </c>
      <c r="B1" s="28" t="s">
        <v>8</v>
      </c>
      <c r="C1" s="28" t="s">
        <v>9</v>
      </c>
      <c r="D1" s="29"/>
      <c r="ALI1" s="0"/>
      <c r="ALJ1" s="0"/>
      <c r="ALK1" s="0"/>
      <c r="ALL1" s="0"/>
      <c r="ALM1" s="0"/>
      <c r="ALN1" s="0"/>
      <c r="ALO1" s="0"/>
      <c r="ALP1" s="0"/>
      <c r="ALQ1" s="0"/>
      <c r="ALR1" s="0"/>
      <c r="ALS1" s="0"/>
      <c r="ALT1" s="0"/>
      <c r="ALU1" s="0"/>
      <c r="ALV1" s="0"/>
      <c r="ALW1" s="0"/>
      <c r="ALX1" s="0"/>
      <c r="ALY1" s="0"/>
      <c r="ALZ1" s="0"/>
      <c r="AMA1" s="0"/>
      <c r="AMB1" s="0"/>
      <c r="AMC1" s="0"/>
      <c r="AMD1" s="0"/>
      <c r="AME1" s="0"/>
      <c r="AMF1" s="0"/>
      <c r="AMG1" s="0"/>
      <c r="AMH1" s="0"/>
      <c r="AMI1" s="0"/>
      <c r="AMJ1" s="0"/>
    </row>
    <row r="2" customFormat="false" ht="25.5" hidden="false" customHeight="true" outlineLevel="0" collapsed="false">
      <c r="A2" s="28" t="s">
        <v>10</v>
      </c>
      <c r="B2" s="31" t="s">
        <v>11</v>
      </c>
      <c r="C2" s="32" t="s">
        <v>12</v>
      </c>
      <c r="D2" s="33"/>
    </row>
    <row r="3" customFormat="false" ht="25.5" hidden="false" customHeight="true" outlineLevel="0" collapsed="false">
      <c r="A3" s="28" t="s">
        <v>10</v>
      </c>
      <c r="B3" s="31" t="s">
        <v>13</v>
      </c>
      <c r="C3" s="32" t="s">
        <v>14</v>
      </c>
      <c r="D3" s="34"/>
    </row>
    <row r="4" customFormat="false" ht="25.5" hidden="false" customHeight="true" outlineLevel="0" collapsed="false">
      <c r="A4" s="28" t="s">
        <v>15</v>
      </c>
      <c r="B4" s="31" t="s">
        <v>16</v>
      </c>
      <c r="C4" s="32" t="s">
        <v>17</v>
      </c>
      <c r="D4" s="33"/>
    </row>
    <row r="5" customFormat="false" ht="25.5" hidden="false" customHeight="true" outlineLevel="0" collapsed="false">
      <c r="A5" s="28" t="s">
        <v>15</v>
      </c>
      <c r="B5" s="31" t="s">
        <v>18</v>
      </c>
      <c r="C5" s="32" t="s">
        <v>19</v>
      </c>
      <c r="D5" s="33"/>
    </row>
    <row r="6" customFormat="false" ht="25.5" hidden="false" customHeight="true" outlineLevel="0" collapsed="false">
      <c r="A6" s="28" t="s">
        <v>15</v>
      </c>
      <c r="B6" s="31" t="s">
        <v>20</v>
      </c>
      <c r="C6" s="35" t="s">
        <v>21</v>
      </c>
      <c r="D6" s="33"/>
    </row>
    <row r="7" customFormat="false" ht="25.5" hidden="false" customHeight="true" outlineLevel="0" collapsed="false">
      <c r="A7" s="28" t="s">
        <v>15</v>
      </c>
      <c r="B7" s="31" t="s">
        <v>22</v>
      </c>
      <c r="C7" s="32" t="s">
        <v>23</v>
      </c>
      <c r="D7" s="33"/>
    </row>
    <row r="8" customFormat="false" ht="25.5" hidden="false" customHeight="true" outlineLevel="0" collapsed="false">
      <c r="A8" s="28" t="s">
        <v>24</v>
      </c>
      <c r="B8" s="31" t="s">
        <v>25</v>
      </c>
      <c r="C8" s="32" t="s">
        <v>26</v>
      </c>
      <c r="D8" s="33"/>
    </row>
    <row r="9" customFormat="false" ht="25.5" hidden="false" customHeight="true" outlineLevel="0" collapsed="false">
      <c r="A9" s="28" t="s">
        <v>27</v>
      </c>
      <c r="B9" s="31" t="s">
        <v>28</v>
      </c>
      <c r="C9" s="31" t="s">
        <v>29</v>
      </c>
      <c r="D9" s="33"/>
    </row>
    <row r="10" customFormat="false" ht="25.5" hidden="false" customHeight="true" outlineLevel="0" collapsed="false">
      <c r="A10" s="28" t="s">
        <v>27</v>
      </c>
      <c r="B10" s="31" t="s">
        <v>30</v>
      </c>
      <c r="C10" s="31" t="s">
        <v>31</v>
      </c>
      <c r="D10" s="33"/>
    </row>
    <row r="11" customFormat="false" ht="25.5" hidden="false" customHeight="true" outlineLevel="0" collapsed="false">
      <c r="A11" s="28" t="s">
        <v>32</v>
      </c>
      <c r="B11" s="31" t="s">
        <v>33</v>
      </c>
      <c r="C11" s="31" t="s">
        <v>34</v>
      </c>
      <c r="D11" s="33"/>
    </row>
    <row r="12" customFormat="false" ht="25.5" hidden="false" customHeight="true" outlineLevel="0" collapsed="false">
      <c r="A12" s="28" t="s">
        <v>32</v>
      </c>
      <c r="B12" s="31" t="s">
        <v>35</v>
      </c>
      <c r="C12" s="31" t="s">
        <v>36</v>
      </c>
      <c r="D12" s="33"/>
    </row>
    <row r="13" customFormat="false" ht="25.5" hidden="false" customHeight="true" outlineLevel="0" collapsed="false">
      <c r="A13" s="28" t="s">
        <v>32</v>
      </c>
      <c r="B13" s="31" t="s">
        <v>37</v>
      </c>
      <c r="C13" s="31" t="s">
        <v>38</v>
      </c>
      <c r="D13" s="33"/>
    </row>
    <row r="14" customFormat="false" ht="25.5" hidden="false" customHeight="true" outlineLevel="0" collapsed="false">
      <c r="A14" s="28" t="s">
        <v>32</v>
      </c>
      <c r="B14" s="31" t="s">
        <v>39</v>
      </c>
      <c r="C14" s="31" t="s">
        <v>40</v>
      </c>
      <c r="D14" s="33"/>
    </row>
    <row r="15" customFormat="false" ht="25.5" hidden="false" customHeight="true" outlineLevel="0" collapsed="false">
      <c r="A15" s="28" t="s">
        <v>41</v>
      </c>
      <c r="B15" s="31" t="s">
        <v>42</v>
      </c>
      <c r="C15" s="31" t="s">
        <v>43</v>
      </c>
      <c r="D15" s="33"/>
    </row>
    <row r="16" customFormat="false" ht="25.5" hidden="false" customHeight="true" outlineLevel="0" collapsed="false">
      <c r="A16" s="28" t="s">
        <v>41</v>
      </c>
      <c r="B16" s="31" t="s">
        <v>35</v>
      </c>
      <c r="C16" s="31" t="str">
        <f aca="false">$C$12</f>
        <v>Port : 06.84.67.87.31</v>
      </c>
      <c r="D16" s="33"/>
    </row>
    <row r="17" customFormat="false" ht="25.5" hidden="false" customHeight="true" outlineLevel="0" collapsed="false">
      <c r="A17" s="28" t="s">
        <v>41</v>
      </c>
      <c r="B17" s="31" t="s">
        <v>44</v>
      </c>
      <c r="C17" s="31" t="s">
        <v>45</v>
      </c>
      <c r="D17" s="33"/>
    </row>
    <row r="18" customFormat="false" ht="25.5" hidden="false" customHeight="true" outlineLevel="0" collapsed="false">
      <c r="A18" s="28" t="s">
        <v>46</v>
      </c>
      <c r="B18" s="31" t="s">
        <v>47</v>
      </c>
      <c r="C18" s="31" t="s">
        <v>48</v>
      </c>
      <c r="D18" s="33"/>
    </row>
    <row r="19" customFormat="false" ht="25.5" hidden="false" customHeight="true" outlineLevel="0" collapsed="false">
      <c r="A19" s="28" t="s">
        <v>46</v>
      </c>
      <c r="B19" s="31" t="s">
        <v>49</v>
      </c>
      <c r="C19" s="31" t="s">
        <v>50</v>
      </c>
      <c r="D19" s="33"/>
    </row>
    <row r="20" customFormat="false" ht="25.5" hidden="false" customHeight="true" outlineLevel="0" collapsed="false">
      <c r="A20" s="28" t="s">
        <v>46</v>
      </c>
      <c r="B20" s="31" t="s">
        <v>51</v>
      </c>
      <c r="C20" s="31" t="s">
        <v>52</v>
      </c>
      <c r="D20" s="33"/>
    </row>
    <row r="21" customFormat="false" ht="25.5" hidden="false" customHeight="true" outlineLevel="0" collapsed="false">
      <c r="A21" s="28" t="s">
        <v>46</v>
      </c>
      <c r="B21" s="31" t="s">
        <v>53</v>
      </c>
      <c r="C21" s="31" t="s">
        <v>54</v>
      </c>
      <c r="D21" s="33"/>
    </row>
    <row r="22" customFormat="false" ht="25.5" hidden="false" customHeight="true" outlineLevel="0" collapsed="false">
      <c r="A22" s="28" t="s">
        <v>46</v>
      </c>
      <c r="B22" s="31" t="s">
        <v>55</v>
      </c>
      <c r="C22" s="31" t="s">
        <v>56</v>
      </c>
      <c r="D22" s="33"/>
    </row>
    <row r="23" customFormat="false" ht="25.5" hidden="false" customHeight="true" outlineLevel="0" collapsed="false">
      <c r="A23" s="28" t="s">
        <v>57</v>
      </c>
      <c r="B23" s="31" t="s">
        <v>47</v>
      </c>
      <c r="C23" s="31" t="s">
        <v>48</v>
      </c>
      <c r="D23" s="33"/>
    </row>
    <row r="24" customFormat="false" ht="25.5" hidden="false" customHeight="true" outlineLevel="0" collapsed="false">
      <c r="A24" s="28" t="s">
        <v>57</v>
      </c>
      <c r="B24" s="31" t="s">
        <v>58</v>
      </c>
      <c r="C24" s="31" t="s">
        <v>59</v>
      </c>
    </row>
    <row r="25" customFormat="false" ht="25.5" hidden="false" customHeight="true" outlineLevel="0" collapsed="false">
      <c r="A25" s="28" t="s">
        <v>57</v>
      </c>
      <c r="B25" s="31" t="s">
        <v>60</v>
      </c>
      <c r="C25" s="31" t="s">
        <v>61</v>
      </c>
    </row>
    <row r="26" customFormat="false" ht="25.5" hidden="false" customHeight="true" outlineLevel="0" collapsed="false">
      <c r="A26" s="28" t="s">
        <v>57</v>
      </c>
      <c r="B26" s="31" t="s">
        <v>62</v>
      </c>
      <c r="C26" s="31" t="s">
        <v>63</v>
      </c>
    </row>
    <row r="27" customFormat="false" ht="25.5" hidden="false" customHeight="true" outlineLevel="0" collapsed="false">
      <c r="A27" s="28" t="s">
        <v>57</v>
      </c>
      <c r="B27" s="31" t="s">
        <v>53</v>
      </c>
      <c r="C27" s="31" t="s">
        <v>54</v>
      </c>
    </row>
    <row r="28" customFormat="false" ht="25.5" hidden="false" customHeight="true" outlineLevel="0" collapsed="false">
      <c r="A28" s="28" t="s">
        <v>57</v>
      </c>
      <c r="B28" s="31" t="s">
        <v>64</v>
      </c>
      <c r="C28" s="31" t="s">
        <v>65</v>
      </c>
    </row>
    <row r="29" customFormat="false" ht="25.5" hidden="false" customHeight="true" outlineLevel="0" collapsed="false">
      <c r="A29" s="28" t="s">
        <v>66</v>
      </c>
      <c r="B29" s="31" t="s">
        <v>67</v>
      </c>
      <c r="C29" s="31" t="s">
        <v>68</v>
      </c>
    </row>
    <row r="30" customFormat="false" ht="25.5" hidden="false" customHeight="true" outlineLevel="0" collapsed="false">
      <c r="A30" s="28" t="s">
        <v>66</v>
      </c>
      <c r="B30" s="31" t="s">
        <v>69</v>
      </c>
      <c r="C30" s="31" t="s">
        <v>70</v>
      </c>
    </row>
    <row r="31" customFormat="false" ht="25.5" hidden="false" customHeight="true" outlineLevel="0" collapsed="false">
      <c r="A31" s="28" t="s">
        <v>71</v>
      </c>
      <c r="B31" s="31" t="s">
        <v>72</v>
      </c>
      <c r="C31" s="31" t="s">
        <v>73</v>
      </c>
    </row>
    <row r="32" customFormat="false" ht="25.5" hidden="false" customHeight="true" outlineLevel="0" collapsed="false">
      <c r="A32" s="28" t="s">
        <v>71</v>
      </c>
      <c r="B32" s="31" t="s">
        <v>74</v>
      </c>
      <c r="C32" s="31" t="s">
        <v>75</v>
      </c>
    </row>
    <row r="33" customFormat="false" ht="25.5" hidden="false" customHeight="true" outlineLevel="0" collapsed="false">
      <c r="A33" s="28" t="s">
        <v>71</v>
      </c>
      <c r="B33" s="31" t="s">
        <v>76</v>
      </c>
      <c r="C33" s="31" t="s">
        <v>77</v>
      </c>
    </row>
    <row r="34" customFormat="false" ht="25.5" hidden="false" customHeight="true" outlineLevel="0" collapsed="false">
      <c r="A34" s="28" t="s">
        <v>78</v>
      </c>
      <c r="B34" s="31" t="s">
        <v>39</v>
      </c>
      <c r="C34" s="31" t="s">
        <v>40</v>
      </c>
    </row>
    <row r="35" customFormat="false" ht="25.5" hidden="false" customHeight="true" outlineLevel="0" collapsed="false">
      <c r="A35" s="28" t="s">
        <v>79</v>
      </c>
      <c r="B35" s="31" t="s">
        <v>80</v>
      </c>
      <c r="C35" s="31" t="s">
        <v>81</v>
      </c>
    </row>
    <row r="36" customFormat="false" ht="25.5" hidden="false" customHeight="true" outlineLevel="0" collapsed="false">
      <c r="A36" s="28" t="s">
        <v>82</v>
      </c>
      <c r="B36" s="31" t="s">
        <v>83</v>
      </c>
      <c r="C36" s="31" t="s">
        <v>84</v>
      </c>
    </row>
    <row r="37" customFormat="false" ht="25.5" hidden="false" customHeight="true" outlineLevel="0" collapsed="false">
      <c r="A37" s="28" t="s">
        <v>85</v>
      </c>
      <c r="B37" s="31" t="s">
        <v>86</v>
      </c>
      <c r="C37" s="31" t="s">
        <v>87</v>
      </c>
    </row>
    <row r="38" customFormat="false" ht="25.5" hidden="false" customHeight="true" outlineLevel="0" collapsed="false">
      <c r="A38" s="28" t="s">
        <v>85</v>
      </c>
      <c r="B38" s="31" t="s">
        <v>88</v>
      </c>
      <c r="C38" s="31" t="s">
        <v>89</v>
      </c>
    </row>
    <row r="39" customFormat="false" ht="25.5" hidden="false" customHeight="true" outlineLevel="0" collapsed="false">
      <c r="A39" s="28" t="s">
        <v>85</v>
      </c>
      <c r="B39" s="31" t="s">
        <v>90</v>
      </c>
      <c r="C39" s="31" t="s">
        <v>91</v>
      </c>
    </row>
    <row r="40" customFormat="false" ht="25.5" hidden="false" customHeight="true" outlineLevel="0" collapsed="false">
      <c r="A40" s="28" t="s">
        <v>85</v>
      </c>
      <c r="B40" s="31" t="s">
        <v>92</v>
      </c>
      <c r="C40" s="31" t="s">
        <v>93</v>
      </c>
    </row>
    <row r="41" customFormat="false" ht="25.5" hidden="false" customHeight="true" outlineLevel="0" collapsed="false">
      <c r="A41" s="28" t="s">
        <v>94</v>
      </c>
      <c r="B41" s="31" t="s">
        <v>44</v>
      </c>
      <c r="C41" s="31" t="s">
        <v>45</v>
      </c>
    </row>
    <row r="42" customFormat="false" ht="25.5" hidden="false" customHeight="true" outlineLevel="0" collapsed="false">
      <c r="A42" s="28" t="s">
        <v>94</v>
      </c>
      <c r="B42" s="31" t="s">
        <v>95</v>
      </c>
      <c r="C42" s="31" t="s">
        <v>96</v>
      </c>
    </row>
    <row r="43" customFormat="false" ht="25.5" hidden="false" customHeight="true" outlineLevel="0" collapsed="false">
      <c r="A43" s="28" t="s">
        <v>94</v>
      </c>
      <c r="B43" s="31" t="s">
        <v>35</v>
      </c>
      <c r="C43" s="31" t="str">
        <f aca="false">$C$12</f>
        <v>Port : 06.84.67.87.31</v>
      </c>
    </row>
  </sheetData>
  <printOptions headings="false" gridLines="false" gridLinesSet="true" horizontalCentered="false" verticalCentered="false"/>
  <pageMargins left="0.590277777777778" right="0.708333333333333" top="1.10277777777778" bottom="0.747916666666667" header="0.315277777777778" footer="0.315277777777778"/>
  <pageSetup paperSize="9" scale="99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&amp;CPLANNING CHANTIER 
PREVISIONNEL&amp;RMise à jour le : &amp;D</oddHeader>
    <oddFooter>&amp;LBERMAX - Agence de Poitiers&amp;CPage &amp;P&amp;RTél : 05.49.00.41.81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true"/>
  </sheetPr>
  <dimension ref="A1:AE95"/>
  <sheetViews>
    <sheetView showFormulas="false" showGridLines="true" showRowColHeaders="true" showZeros="true" rightToLeft="false" tabSelected="true" showOutlineSymbols="true" defaultGridColor="true" view="normal" topLeftCell="A1" colorId="64" zoomScale="95" zoomScaleNormal="95" zoomScalePageLayoutView="100" workbookViewId="0">
      <pane xSplit="5" ySplit="6" topLeftCell="F16" activePane="bottomRight" state="frozen"/>
      <selection pane="topLeft" activeCell="A1" activeCellId="0" sqref="A1"/>
      <selection pane="topRight" activeCell="F1" activeCellId="0" sqref="F1"/>
      <selection pane="bottomLeft" activeCell="A16" activeCellId="0" sqref="A16"/>
      <selection pane="bottomRight" activeCell="I17" activeCellId="0" sqref="I17"/>
    </sheetView>
  </sheetViews>
  <sheetFormatPr defaultRowHeight="14" zeroHeight="false" outlineLevelRow="0" outlineLevelCol="0"/>
  <cols>
    <col collapsed="false" customWidth="true" hidden="false" outlineLevel="0" max="1" min="1" style="36" width="9.96"/>
    <col collapsed="false" customWidth="true" hidden="false" outlineLevel="0" max="2" min="2" style="36" width="3.76"/>
    <col collapsed="false" customWidth="true" hidden="false" outlineLevel="0" max="5" min="3" style="37" width="13.13"/>
    <col collapsed="false" customWidth="true" hidden="false" outlineLevel="0" max="6" min="6" style="36" width="13.13"/>
    <col collapsed="false" customWidth="true" hidden="false" outlineLevel="0" max="7" min="7" style="38" width="13.13"/>
    <col collapsed="false" customWidth="true" hidden="false" outlineLevel="0" max="13" min="8" style="36" width="13.13"/>
    <col collapsed="false" customWidth="true" hidden="false" outlineLevel="0" max="15" min="14" style="38" width="13.13"/>
    <col collapsed="false" customWidth="true" hidden="false" outlineLevel="0" max="16" min="16" style="36" width="13.13"/>
    <col collapsed="false" customWidth="true" hidden="false" outlineLevel="0" max="20" min="17" style="38" width="13.13"/>
    <col collapsed="false" customWidth="true" hidden="false" outlineLevel="0" max="29" min="21" style="36" width="13.13"/>
    <col collapsed="false" customWidth="true" hidden="false" outlineLevel="0" max="1025" min="30" style="36" width="11.27"/>
  </cols>
  <sheetData>
    <row r="1" customFormat="false" ht="81" hidden="false" customHeight="true" outlineLevel="0" collapsed="false">
      <c r="A1" s="39"/>
      <c r="B1" s="39"/>
      <c r="C1" s="39"/>
      <c r="D1" s="40" t="s">
        <v>97</v>
      </c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</row>
    <row r="2" customFormat="false" ht="20.25" hidden="false" customHeight="true" outlineLevel="0" collapsed="false">
      <c r="A2" s="41"/>
      <c r="B2" s="42"/>
      <c r="C2" s="42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4"/>
    </row>
    <row r="3" customFormat="false" ht="20.25" hidden="false" customHeight="true" outlineLevel="0" collapsed="false">
      <c r="A3" s="45" t="s">
        <v>98</v>
      </c>
      <c r="B3" s="45"/>
      <c r="C3" s="46" t="n">
        <f aca="false">_xlfn.ISOWEEKNUM(E3)</f>
        <v>45</v>
      </c>
      <c r="D3" s="45" t="s">
        <v>99</v>
      </c>
      <c r="E3" s="47" t="n">
        <f aca="true">TODAY()</f>
        <v>43410</v>
      </c>
      <c r="F3" s="48"/>
      <c r="G3" s="45" t="s">
        <v>100</v>
      </c>
      <c r="H3" s="45"/>
      <c r="I3" s="46" t="n">
        <f aca="false">_xlfn.ISOWEEKNUM(K3)</f>
        <v>46</v>
      </c>
      <c r="J3" s="45" t="s">
        <v>101</v>
      </c>
      <c r="K3" s="47" t="n">
        <f aca="true">TODAY()+7</f>
        <v>43417</v>
      </c>
      <c r="L3" s="49"/>
      <c r="M3" s="50" t="s">
        <v>102</v>
      </c>
      <c r="N3" s="50"/>
      <c r="O3" s="46" t="n">
        <f aca="false">_xlfn.ISOWEEKNUM(Q3)</f>
        <v>47</v>
      </c>
      <c r="P3" s="45" t="s">
        <v>103</v>
      </c>
      <c r="Q3" s="47" t="n">
        <f aca="true">TODAY()+14</f>
        <v>43424</v>
      </c>
      <c r="R3" s="51"/>
      <c r="S3" s="50" t="s">
        <v>104</v>
      </c>
      <c r="T3" s="50"/>
      <c r="U3" s="46" t="n">
        <f aca="false">_xlfn.ISOWEEKNUM(W3)</f>
        <v>44</v>
      </c>
      <c r="V3" s="52" t="s">
        <v>105</v>
      </c>
      <c r="W3" s="53" t="n">
        <f aca="true">TODAY()-7</f>
        <v>43403</v>
      </c>
      <c r="X3" s="49"/>
      <c r="Y3" s="49"/>
      <c r="Z3" s="49"/>
      <c r="AA3" s="49"/>
      <c r="AB3" s="49"/>
      <c r="AC3" s="49"/>
      <c r="AD3" s="38"/>
      <c r="AE3" s="38"/>
    </row>
    <row r="4" customFormat="false" ht="20.25" hidden="false" customHeight="true" outlineLevel="0" collapsed="false">
      <c r="A4" s="41"/>
      <c r="B4" s="42"/>
      <c r="C4" s="42"/>
      <c r="D4" s="43"/>
      <c r="E4" s="43"/>
      <c r="F4" s="54"/>
      <c r="G4" s="54"/>
      <c r="H4" s="54"/>
      <c r="I4" s="54"/>
      <c r="J4" s="54"/>
      <c r="K4" s="54"/>
      <c r="L4" s="55"/>
      <c r="M4" s="55"/>
      <c r="N4" s="54"/>
      <c r="O4" s="54"/>
      <c r="P4" s="54"/>
      <c r="Q4" s="55"/>
      <c r="R4" s="55"/>
      <c r="S4" s="54"/>
      <c r="T4" s="54"/>
      <c r="U4" s="54"/>
      <c r="V4" s="54"/>
      <c r="W4" s="54"/>
      <c r="X4" s="54"/>
      <c r="Y4" s="54"/>
      <c r="Z4" s="55"/>
      <c r="AA4" s="55"/>
      <c r="AB4" s="55"/>
      <c r="AC4" s="56"/>
    </row>
    <row r="5" customFormat="false" ht="13.5" hidden="false" customHeight="true" outlineLevel="0" collapsed="false">
      <c r="A5" s="57" t="s">
        <v>106</v>
      </c>
      <c r="B5" s="58"/>
      <c r="C5" s="58" t="s">
        <v>107</v>
      </c>
      <c r="D5" s="58" t="s">
        <v>108</v>
      </c>
      <c r="E5" s="58" t="s">
        <v>109</v>
      </c>
      <c r="F5" s="46" t="s">
        <v>10</v>
      </c>
      <c r="G5" s="46"/>
      <c r="H5" s="46"/>
      <c r="I5" s="46" t="s">
        <v>15</v>
      </c>
      <c r="J5" s="46"/>
      <c r="K5" s="46"/>
      <c r="L5" s="46" t="s">
        <v>110</v>
      </c>
      <c r="M5" s="46" t="s">
        <v>111</v>
      </c>
      <c r="N5" s="39" t="s">
        <v>112</v>
      </c>
      <c r="O5" s="39"/>
      <c r="P5" s="39"/>
      <c r="Q5" s="46" t="s">
        <v>41</v>
      </c>
      <c r="R5" s="46" t="s">
        <v>46</v>
      </c>
      <c r="S5" s="59" t="s">
        <v>113</v>
      </c>
      <c r="T5" s="59"/>
      <c r="U5" s="59"/>
      <c r="V5" s="46" t="s">
        <v>114</v>
      </c>
      <c r="W5" s="46"/>
      <c r="X5" s="46"/>
      <c r="Y5" s="46" t="s">
        <v>115</v>
      </c>
      <c r="Z5" s="46" t="s">
        <v>116</v>
      </c>
      <c r="AA5" s="46" t="s">
        <v>94</v>
      </c>
      <c r="AB5" s="46" t="s">
        <v>117</v>
      </c>
      <c r="AC5" s="58" t="s">
        <v>118</v>
      </c>
    </row>
    <row r="6" customFormat="false" ht="39.75" hidden="false" customHeight="true" outlineLevel="0" collapsed="false">
      <c r="A6" s="57"/>
      <c r="B6" s="58"/>
      <c r="C6" s="58"/>
      <c r="D6" s="58"/>
      <c r="E6" s="58"/>
      <c r="F6" s="39" t="s">
        <v>119</v>
      </c>
      <c r="G6" s="60" t="s">
        <v>120</v>
      </c>
      <c r="H6" s="61" t="s">
        <v>121</v>
      </c>
      <c r="I6" s="39" t="s">
        <v>122</v>
      </c>
      <c r="J6" s="60" t="s">
        <v>123</v>
      </c>
      <c r="K6" s="59" t="s">
        <v>124</v>
      </c>
      <c r="L6" s="46"/>
      <c r="M6" s="46"/>
      <c r="N6" s="39" t="s">
        <v>125</v>
      </c>
      <c r="O6" s="62" t="s">
        <v>126</v>
      </c>
      <c r="P6" s="63" t="s">
        <v>127</v>
      </c>
      <c r="Q6" s="46"/>
      <c r="R6" s="46"/>
      <c r="S6" s="39" t="s">
        <v>128</v>
      </c>
      <c r="T6" s="60" t="s">
        <v>129</v>
      </c>
      <c r="U6" s="59" t="s">
        <v>130</v>
      </c>
      <c r="V6" s="46" t="s">
        <v>66</v>
      </c>
      <c r="W6" s="46" t="s">
        <v>131</v>
      </c>
      <c r="X6" s="46" t="s">
        <v>78</v>
      </c>
      <c r="Y6" s="46" t="s">
        <v>79</v>
      </c>
      <c r="Z6" s="46"/>
      <c r="AA6" s="46"/>
      <c r="AB6" s="46"/>
      <c r="AC6" s="58"/>
    </row>
    <row r="7" customFormat="false" ht="20.25" hidden="false" customHeight="true" outlineLevel="0" collapsed="false">
      <c r="A7" s="64" t="n">
        <v>1</v>
      </c>
      <c r="B7" s="65"/>
      <c r="C7" s="65" t="s">
        <v>132</v>
      </c>
      <c r="D7" s="65" t="s">
        <v>133</v>
      </c>
      <c r="E7" s="65" t="s">
        <v>134</v>
      </c>
      <c r="F7" s="66" t="s">
        <v>13</v>
      </c>
      <c r="G7" s="66"/>
      <c r="H7" s="66"/>
      <c r="I7" s="66" t="s">
        <v>22</v>
      </c>
      <c r="J7" s="66"/>
      <c r="K7" s="66"/>
      <c r="L7" s="64" t="s">
        <v>25</v>
      </c>
      <c r="M7" s="64" t="s">
        <v>30</v>
      </c>
      <c r="N7" s="64" t="s">
        <v>37</v>
      </c>
      <c r="O7" s="64"/>
      <c r="P7" s="64"/>
      <c r="Q7" s="64" t="s">
        <v>135</v>
      </c>
      <c r="R7" s="64" t="s">
        <v>55</v>
      </c>
      <c r="S7" s="64" t="s">
        <v>60</v>
      </c>
      <c r="T7" s="64"/>
      <c r="U7" s="64"/>
      <c r="V7" s="64" t="s">
        <v>69</v>
      </c>
      <c r="W7" s="64" t="s">
        <v>74</v>
      </c>
      <c r="X7" s="64"/>
      <c r="Y7" s="64" t="s">
        <v>80</v>
      </c>
      <c r="Z7" s="64" t="s">
        <v>90</v>
      </c>
      <c r="AA7" s="64"/>
      <c r="AB7" s="64" t="s">
        <v>83</v>
      </c>
      <c r="AC7" s="65" t="n">
        <v>47</v>
      </c>
    </row>
    <row r="8" customFormat="false" ht="20.25" hidden="false" customHeight="true" outlineLevel="0" collapsed="false">
      <c r="A8" s="64"/>
      <c r="B8" s="65"/>
      <c r="C8" s="65"/>
      <c r="D8" s="65"/>
      <c r="E8" s="65"/>
      <c r="F8" s="67" t="n">
        <v>10</v>
      </c>
      <c r="G8" s="68" t="n">
        <v>25</v>
      </c>
      <c r="H8" s="68" t="n">
        <v>42</v>
      </c>
      <c r="I8" s="69" t="n">
        <v>10</v>
      </c>
      <c r="J8" s="70" t="n">
        <v>14</v>
      </c>
      <c r="K8" s="70" t="n">
        <v>22</v>
      </c>
      <c r="L8" s="64" t="n">
        <v>23</v>
      </c>
      <c r="M8" s="64" t="n">
        <v>26</v>
      </c>
      <c r="N8" s="67" t="n">
        <v>27</v>
      </c>
      <c r="O8" s="71" t="n">
        <v>31</v>
      </c>
      <c r="P8" s="72" t="n">
        <v>44</v>
      </c>
      <c r="Q8" s="64" t="n">
        <v>37</v>
      </c>
      <c r="R8" s="64" t="n">
        <v>38</v>
      </c>
      <c r="S8" s="67" t="n">
        <v>31</v>
      </c>
      <c r="T8" s="68" t="n">
        <v>31</v>
      </c>
      <c r="U8" s="68" t="n">
        <v>43</v>
      </c>
      <c r="V8" s="64" t="n">
        <v>32</v>
      </c>
      <c r="W8" s="73" t="n">
        <v>42</v>
      </c>
      <c r="X8" s="64"/>
      <c r="Y8" s="64" t="n">
        <v>39</v>
      </c>
      <c r="Z8" s="74" t="s">
        <v>136</v>
      </c>
      <c r="AA8" s="64"/>
      <c r="AB8" s="64" t="n">
        <v>44</v>
      </c>
      <c r="AC8" s="65"/>
    </row>
    <row r="9" s="38" customFormat="true" ht="20.25" hidden="false" customHeight="true" outlineLevel="0" collapsed="false">
      <c r="A9" s="64" t="n">
        <v>2</v>
      </c>
      <c r="B9" s="65"/>
      <c r="C9" s="65" t="s">
        <v>137</v>
      </c>
      <c r="D9" s="65" t="s">
        <v>138</v>
      </c>
      <c r="E9" s="65" t="s">
        <v>139</v>
      </c>
      <c r="F9" s="64" t="s">
        <v>11</v>
      </c>
      <c r="G9" s="64"/>
      <c r="H9" s="64"/>
      <c r="I9" s="64" t="s">
        <v>18</v>
      </c>
      <c r="J9" s="64"/>
      <c r="K9" s="64"/>
      <c r="L9" s="64" t="s">
        <v>25</v>
      </c>
      <c r="M9" s="64" t="s">
        <v>30</v>
      </c>
      <c r="N9" s="64" t="s">
        <v>140</v>
      </c>
      <c r="O9" s="64"/>
      <c r="P9" s="64"/>
      <c r="Q9" s="64" t="s">
        <v>44</v>
      </c>
      <c r="R9" s="64" t="s">
        <v>49</v>
      </c>
      <c r="S9" s="64" t="s">
        <v>64</v>
      </c>
      <c r="T9" s="64"/>
      <c r="U9" s="64"/>
      <c r="V9" s="64" t="s">
        <v>69</v>
      </c>
      <c r="W9" s="64" t="s">
        <v>72</v>
      </c>
      <c r="X9" s="64"/>
      <c r="Y9" s="64" t="s">
        <v>80</v>
      </c>
      <c r="Z9" s="64" t="s">
        <v>86</v>
      </c>
      <c r="AA9" s="64"/>
      <c r="AB9" s="64" t="s">
        <v>83</v>
      </c>
      <c r="AC9" s="65" t="n">
        <v>50</v>
      </c>
    </row>
    <row r="10" s="38" customFormat="true" ht="20.25" hidden="false" customHeight="true" outlineLevel="0" collapsed="false">
      <c r="A10" s="64"/>
      <c r="B10" s="65"/>
      <c r="C10" s="65"/>
      <c r="D10" s="65"/>
      <c r="E10" s="65"/>
      <c r="F10" s="67" t="n">
        <v>14</v>
      </c>
      <c r="G10" s="68" t="n">
        <v>37</v>
      </c>
      <c r="H10" s="68" t="n">
        <v>47</v>
      </c>
      <c r="I10" s="67" t="n">
        <v>15</v>
      </c>
      <c r="J10" s="68" t="n">
        <v>20</v>
      </c>
      <c r="K10" s="68" t="n">
        <v>24</v>
      </c>
      <c r="L10" s="64" t="n">
        <v>25</v>
      </c>
      <c r="M10" s="64" t="n">
        <v>45</v>
      </c>
      <c r="N10" s="67" t="n">
        <v>28</v>
      </c>
      <c r="O10" s="71" t="s">
        <v>141</v>
      </c>
      <c r="P10" s="72" t="n">
        <v>46</v>
      </c>
      <c r="Q10" s="64" t="n">
        <v>41</v>
      </c>
      <c r="R10" s="64" t="n">
        <v>42</v>
      </c>
      <c r="S10" s="67" t="n">
        <v>39</v>
      </c>
      <c r="T10" s="68" t="n">
        <v>39</v>
      </c>
      <c r="U10" s="68" t="n">
        <v>45</v>
      </c>
      <c r="V10" s="64" t="n">
        <v>40</v>
      </c>
      <c r="W10" s="64" t="s">
        <v>142</v>
      </c>
      <c r="X10" s="64"/>
      <c r="Y10" s="64" t="n">
        <v>46</v>
      </c>
      <c r="Z10" s="74" t="n">
        <v>45</v>
      </c>
      <c r="AA10" s="64"/>
      <c r="AB10" s="64" t="n">
        <v>46</v>
      </c>
      <c r="AC10" s="65"/>
    </row>
    <row r="11" s="38" customFormat="true" ht="20.25" hidden="false" customHeight="true" outlineLevel="0" collapsed="false">
      <c r="A11" s="64" t="n">
        <v>3</v>
      </c>
      <c r="B11" s="65"/>
      <c r="C11" s="65" t="s">
        <v>143</v>
      </c>
      <c r="D11" s="65" t="s">
        <v>144</v>
      </c>
      <c r="E11" s="65" t="s">
        <v>145</v>
      </c>
      <c r="F11" s="64" t="s">
        <v>13</v>
      </c>
      <c r="G11" s="64"/>
      <c r="H11" s="64"/>
      <c r="I11" s="64" t="s">
        <v>22</v>
      </c>
      <c r="J11" s="64"/>
      <c r="K11" s="64"/>
      <c r="L11" s="64" t="s">
        <v>25</v>
      </c>
      <c r="M11" s="64" t="s">
        <v>30</v>
      </c>
      <c r="N11" s="64" t="s">
        <v>39</v>
      </c>
      <c r="O11" s="64"/>
      <c r="P11" s="64"/>
      <c r="Q11" s="64" t="s">
        <v>44</v>
      </c>
      <c r="R11" s="64" t="s">
        <v>146</v>
      </c>
      <c r="S11" s="64" t="s">
        <v>58</v>
      </c>
      <c r="T11" s="64"/>
      <c r="U11" s="64"/>
      <c r="V11" s="64" t="s">
        <v>69</v>
      </c>
      <c r="W11" s="64" t="s">
        <v>76</v>
      </c>
      <c r="X11" s="64"/>
      <c r="Y11" s="64" t="s">
        <v>80</v>
      </c>
      <c r="Z11" s="64" t="s">
        <v>88</v>
      </c>
      <c r="AA11" s="64"/>
      <c r="AB11" s="64" t="s">
        <v>83</v>
      </c>
      <c r="AC11" s="65" t="n">
        <v>47</v>
      </c>
    </row>
    <row r="12" s="38" customFormat="true" ht="20.25" hidden="false" customHeight="true" outlineLevel="0" collapsed="false">
      <c r="A12" s="64"/>
      <c r="B12" s="65"/>
      <c r="C12" s="65"/>
      <c r="D12" s="65"/>
      <c r="E12" s="65"/>
      <c r="F12" s="67" t="n">
        <v>11</v>
      </c>
      <c r="G12" s="68" t="n">
        <v>26</v>
      </c>
      <c r="H12" s="68" t="n">
        <v>45</v>
      </c>
      <c r="I12" s="67" t="n">
        <v>11</v>
      </c>
      <c r="J12" s="68" t="n">
        <v>15</v>
      </c>
      <c r="K12" s="68" t="n">
        <v>24</v>
      </c>
      <c r="L12" s="64" t="n">
        <v>25</v>
      </c>
      <c r="M12" s="64" t="n">
        <v>26</v>
      </c>
      <c r="N12" s="67" t="n">
        <v>28</v>
      </c>
      <c r="O12" s="71" t="s">
        <v>147</v>
      </c>
      <c r="P12" s="72" t="n">
        <v>46</v>
      </c>
      <c r="Q12" s="64" t="n">
        <v>32</v>
      </c>
      <c r="R12" s="64" t="n">
        <v>36</v>
      </c>
      <c r="S12" s="67" t="n">
        <v>37</v>
      </c>
      <c r="T12" s="68" t="n">
        <v>38</v>
      </c>
      <c r="U12" s="68" t="n">
        <v>44</v>
      </c>
      <c r="V12" s="64" t="n">
        <v>39</v>
      </c>
      <c r="W12" s="64" t="n">
        <v>43</v>
      </c>
      <c r="X12" s="64"/>
      <c r="Y12" s="64" t="n">
        <v>41</v>
      </c>
      <c r="Z12" s="74" t="n">
        <v>40</v>
      </c>
      <c r="AA12" s="64"/>
      <c r="AB12" s="64" t="n">
        <v>46</v>
      </c>
      <c r="AC12" s="65"/>
    </row>
    <row r="13" s="38" customFormat="true" ht="20.25" hidden="false" customHeight="true" outlineLevel="0" collapsed="false">
      <c r="A13" s="64" t="n">
        <v>4</v>
      </c>
      <c r="B13" s="65"/>
      <c r="C13" s="65" t="s">
        <v>148</v>
      </c>
      <c r="D13" s="65" t="s">
        <v>149</v>
      </c>
      <c r="E13" s="65" t="s">
        <v>145</v>
      </c>
      <c r="F13" s="64" t="s">
        <v>13</v>
      </c>
      <c r="G13" s="64"/>
      <c r="H13" s="64"/>
      <c r="I13" s="64" t="s">
        <v>22</v>
      </c>
      <c r="J13" s="64"/>
      <c r="K13" s="64"/>
      <c r="L13" s="64" t="s">
        <v>25</v>
      </c>
      <c r="M13" s="64" t="s">
        <v>30</v>
      </c>
      <c r="N13" s="64" t="s">
        <v>39</v>
      </c>
      <c r="O13" s="64"/>
      <c r="P13" s="64"/>
      <c r="Q13" s="64" t="s">
        <v>135</v>
      </c>
      <c r="R13" s="64" t="s">
        <v>55</v>
      </c>
      <c r="S13" s="64" t="s">
        <v>64</v>
      </c>
      <c r="T13" s="64"/>
      <c r="U13" s="64"/>
      <c r="V13" s="64" t="s">
        <v>69</v>
      </c>
      <c r="W13" s="64" t="s">
        <v>76</v>
      </c>
      <c r="X13" s="64"/>
      <c r="Y13" s="64" t="s">
        <v>80</v>
      </c>
      <c r="Z13" s="64" t="s">
        <v>88</v>
      </c>
      <c r="AA13" s="64"/>
      <c r="AB13" s="64" t="s">
        <v>83</v>
      </c>
      <c r="AC13" s="65" t="n">
        <v>47</v>
      </c>
    </row>
    <row r="14" s="38" customFormat="true" ht="20.25" hidden="false" customHeight="true" outlineLevel="0" collapsed="false">
      <c r="A14" s="64"/>
      <c r="B14" s="65"/>
      <c r="C14" s="65"/>
      <c r="D14" s="65"/>
      <c r="E14" s="65"/>
      <c r="F14" s="67" t="n">
        <v>17</v>
      </c>
      <c r="G14" s="68" t="n">
        <v>28</v>
      </c>
      <c r="H14" s="68" t="n">
        <v>45</v>
      </c>
      <c r="I14" s="67" t="n">
        <v>17</v>
      </c>
      <c r="J14" s="68" t="n">
        <v>20</v>
      </c>
      <c r="K14" s="68" t="n">
        <v>29</v>
      </c>
      <c r="L14" s="64" t="n">
        <v>30</v>
      </c>
      <c r="M14" s="64" t="n">
        <v>28</v>
      </c>
      <c r="N14" s="67" t="n">
        <v>31</v>
      </c>
      <c r="O14" s="71" t="n">
        <v>35</v>
      </c>
      <c r="P14" s="72" t="n">
        <v>46</v>
      </c>
      <c r="Q14" s="64" t="n">
        <v>36</v>
      </c>
      <c r="R14" s="64" t="n">
        <v>37</v>
      </c>
      <c r="S14" s="67" t="n">
        <v>38</v>
      </c>
      <c r="T14" s="68" t="n">
        <v>39</v>
      </c>
      <c r="U14" s="68" t="n">
        <v>45</v>
      </c>
      <c r="V14" s="64" t="n">
        <v>38</v>
      </c>
      <c r="W14" s="73" t="n">
        <v>44</v>
      </c>
      <c r="X14" s="64"/>
      <c r="Y14" s="64" t="n">
        <v>41</v>
      </c>
      <c r="Z14" s="74" t="n">
        <v>40</v>
      </c>
      <c r="AA14" s="64"/>
      <c r="AB14" s="64" t="n">
        <v>46</v>
      </c>
      <c r="AC14" s="65"/>
    </row>
    <row r="15" s="38" customFormat="true" ht="20.25" hidden="false" customHeight="true" outlineLevel="0" collapsed="false">
      <c r="A15" s="64" t="n">
        <v>5</v>
      </c>
      <c r="B15" s="65"/>
      <c r="C15" s="65" t="s">
        <v>150</v>
      </c>
      <c r="D15" s="65" t="s">
        <v>151</v>
      </c>
      <c r="E15" s="65" t="s">
        <v>145</v>
      </c>
      <c r="F15" s="64" t="s">
        <v>13</v>
      </c>
      <c r="G15" s="64"/>
      <c r="H15" s="64"/>
      <c r="I15" s="64" t="s">
        <v>20</v>
      </c>
      <c r="J15" s="64"/>
      <c r="K15" s="64"/>
      <c r="L15" s="64" t="s">
        <v>25</v>
      </c>
      <c r="M15" s="64" t="s">
        <v>30</v>
      </c>
      <c r="N15" s="64" t="s">
        <v>37</v>
      </c>
      <c r="O15" s="64"/>
      <c r="P15" s="64"/>
      <c r="Q15" s="64" t="s">
        <v>135</v>
      </c>
      <c r="R15" s="64" t="s">
        <v>55</v>
      </c>
      <c r="S15" s="64" t="s">
        <v>47</v>
      </c>
      <c r="T15" s="64"/>
      <c r="U15" s="64"/>
      <c r="V15" s="64" t="s">
        <v>69</v>
      </c>
      <c r="W15" s="64" t="s">
        <v>76</v>
      </c>
      <c r="X15" s="64"/>
      <c r="Y15" s="64" t="s">
        <v>80</v>
      </c>
      <c r="Z15" s="64" t="s">
        <v>88</v>
      </c>
      <c r="AA15" s="64"/>
      <c r="AB15" s="64" t="s">
        <v>83</v>
      </c>
      <c r="AC15" s="65" t="n">
        <v>51</v>
      </c>
    </row>
    <row r="16" s="38" customFormat="true" ht="20.25" hidden="false" customHeight="true" outlineLevel="0" collapsed="false">
      <c r="A16" s="64"/>
      <c r="B16" s="65"/>
      <c r="C16" s="65"/>
      <c r="D16" s="65"/>
      <c r="E16" s="65"/>
      <c r="F16" s="67" t="n">
        <v>14</v>
      </c>
      <c r="G16" s="68" t="n">
        <v>37</v>
      </c>
      <c r="H16" s="68" t="n">
        <v>48</v>
      </c>
      <c r="I16" s="67" t="n">
        <v>15</v>
      </c>
      <c r="J16" s="68" t="n">
        <v>18</v>
      </c>
      <c r="K16" s="68" t="n">
        <v>22</v>
      </c>
      <c r="L16" s="64" t="n">
        <v>24</v>
      </c>
      <c r="M16" s="64" t="n">
        <v>25</v>
      </c>
      <c r="N16" s="67" t="n">
        <v>28</v>
      </c>
      <c r="O16" s="71" t="s">
        <v>152</v>
      </c>
      <c r="P16" s="72" t="n">
        <v>45</v>
      </c>
      <c r="Q16" s="64"/>
      <c r="R16" s="64"/>
      <c r="S16" s="67" t="n">
        <v>35</v>
      </c>
      <c r="T16" s="68" t="n">
        <v>39</v>
      </c>
      <c r="U16" s="68" t="n">
        <v>46</v>
      </c>
      <c r="V16" s="64" t="n">
        <v>41</v>
      </c>
      <c r="W16" s="64" t="n">
        <v>44</v>
      </c>
      <c r="X16" s="64"/>
      <c r="Y16" s="64" t="n">
        <v>42</v>
      </c>
      <c r="Z16" s="74" t="n">
        <v>43</v>
      </c>
      <c r="AA16" s="64"/>
      <c r="AB16" s="64" t="n">
        <v>50</v>
      </c>
      <c r="AC16" s="65"/>
    </row>
    <row r="17" s="38" customFormat="true" ht="20.25" hidden="false" customHeight="true" outlineLevel="0" collapsed="false">
      <c r="A17" s="64" t="n">
        <v>6</v>
      </c>
      <c r="B17" s="65"/>
      <c r="C17" s="65" t="s">
        <v>153</v>
      </c>
      <c r="D17" s="65" t="s">
        <v>154</v>
      </c>
      <c r="E17" s="65" t="s">
        <v>155</v>
      </c>
      <c r="F17" s="64" t="s">
        <v>13</v>
      </c>
      <c r="G17" s="64"/>
      <c r="H17" s="64"/>
      <c r="I17" s="64" t="s">
        <v>16</v>
      </c>
      <c r="J17" s="64"/>
      <c r="K17" s="64"/>
      <c r="L17" s="64" t="s">
        <v>25</v>
      </c>
      <c r="M17" s="64" t="s">
        <v>30</v>
      </c>
      <c r="N17" s="64" t="s">
        <v>37</v>
      </c>
      <c r="O17" s="64"/>
      <c r="P17" s="64"/>
      <c r="Q17" s="64" t="s">
        <v>44</v>
      </c>
      <c r="R17" s="64" t="s">
        <v>55</v>
      </c>
      <c r="S17" s="64" t="s">
        <v>64</v>
      </c>
      <c r="T17" s="64"/>
      <c r="U17" s="64"/>
      <c r="V17" s="64" t="s">
        <v>69</v>
      </c>
      <c r="W17" s="64" t="s">
        <v>72</v>
      </c>
      <c r="X17" s="64"/>
      <c r="Y17" s="64" t="s">
        <v>80</v>
      </c>
      <c r="Z17" s="64" t="s">
        <v>90</v>
      </c>
      <c r="AA17" s="64"/>
      <c r="AB17" s="64" t="s">
        <v>83</v>
      </c>
      <c r="AC17" s="65" t="n">
        <v>4</v>
      </c>
    </row>
    <row r="18" s="38" customFormat="true" ht="20.25" hidden="false" customHeight="true" outlineLevel="0" collapsed="false">
      <c r="A18" s="64"/>
      <c r="B18" s="65"/>
      <c r="C18" s="65"/>
      <c r="D18" s="65"/>
      <c r="E18" s="65"/>
      <c r="F18" s="67" t="n">
        <v>23</v>
      </c>
      <c r="G18" s="68" t="n">
        <v>42</v>
      </c>
      <c r="H18" s="68" t="n">
        <v>2</v>
      </c>
      <c r="I18" s="67" t="n">
        <v>23</v>
      </c>
      <c r="J18" s="68" t="n">
        <v>26</v>
      </c>
      <c r="K18" s="68" t="n">
        <v>29</v>
      </c>
      <c r="L18" s="64" t="n">
        <v>36</v>
      </c>
      <c r="M18" s="64" t="n">
        <v>48</v>
      </c>
      <c r="N18" s="67" t="n">
        <v>38</v>
      </c>
      <c r="O18" s="71" t="s">
        <v>156</v>
      </c>
      <c r="P18" s="72" t="n">
        <v>51</v>
      </c>
      <c r="Q18" s="64" t="n">
        <v>43</v>
      </c>
      <c r="R18" s="64" t="n">
        <v>46</v>
      </c>
      <c r="S18" s="67" t="n">
        <v>44</v>
      </c>
      <c r="T18" s="68" t="n">
        <v>44</v>
      </c>
      <c r="U18" s="68" t="n">
        <v>51</v>
      </c>
      <c r="V18" s="64" t="n">
        <v>45</v>
      </c>
      <c r="W18" s="64" t="n">
        <v>49</v>
      </c>
      <c r="X18" s="64"/>
      <c r="Y18" s="64" t="n">
        <v>2</v>
      </c>
      <c r="Z18" s="74" t="n">
        <v>47</v>
      </c>
      <c r="AA18" s="64"/>
      <c r="AB18" s="64" t="n">
        <v>51</v>
      </c>
      <c r="AC18" s="65"/>
    </row>
    <row r="19" s="38" customFormat="true" ht="20.25" hidden="false" customHeight="true" outlineLevel="0" collapsed="false">
      <c r="A19" s="64" t="n">
        <v>7</v>
      </c>
      <c r="B19" s="65"/>
      <c r="C19" s="65" t="s">
        <v>157</v>
      </c>
      <c r="D19" s="65" t="s">
        <v>158</v>
      </c>
      <c r="E19" s="65" t="s">
        <v>159</v>
      </c>
      <c r="F19" s="64" t="s">
        <v>13</v>
      </c>
      <c r="G19" s="64"/>
      <c r="H19" s="64"/>
      <c r="I19" s="64" t="s">
        <v>22</v>
      </c>
      <c r="J19" s="64"/>
      <c r="K19" s="64"/>
      <c r="L19" s="64" t="s">
        <v>25</v>
      </c>
      <c r="M19" s="64" t="s">
        <v>30</v>
      </c>
      <c r="N19" s="64" t="s">
        <v>37</v>
      </c>
      <c r="O19" s="64"/>
      <c r="P19" s="64"/>
      <c r="Q19" s="64" t="s">
        <v>44</v>
      </c>
      <c r="R19" s="64" t="s">
        <v>47</v>
      </c>
      <c r="S19" s="64" t="s">
        <v>47</v>
      </c>
      <c r="T19" s="64"/>
      <c r="U19" s="64"/>
      <c r="V19" s="64" t="s">
        <v>67</v>
      </c>
      <c r="W19" s="64" t="s">
        <v>72</v>
      </c>
      <c r="X19" s="64"/>
      <c r="Y19" s="64" t="s">
        <v>80</v>
      </c>
      <c r="Z19" s="64" t="s">
        <v>160</v>
      </c>
      <c r="AA19" s="64"/>
      <c r="AB19" s="64" t="s">
        <v>83</v>
      </c>
      <c r="AC19" s="65"/>
    </row>
    <row r="20" s="38" customFormat="true" ht="20.25" hidden="false" customHeight="true" outlineLevel="0" collapsed="false">
      <c r="A20" s="64"/>
      <c r="B20" s="65"/>
      <c r="C20" s="65"/>
      <c r="D20" s="65"/>
      <c r="E20" s="65"/>
      <c r="F20" s="67" t="n">
        <v>30</v>
      </c>
      <c r="G20" s="68" t="n">
        <v>44</v>
      </c>
      <c r="H20" s="68" t="n">
        <v>7</v>
      </c>
      <c r="I20" s="67" t="n">
        <v>30</v>
      </c>
      <c r="J20" s="68" t="n">
        <v>37</v>
      </c>
      <c r="K20" s="68" t="n">
        <v>42</v>
      </c>
      <c r="L20" s="64" t="n">
        <v>43</v>
      </c>
      <c r="M20" s="64" t="n">
        <v>44</v>
      </c>
      <c r="N20" s="67" t="n">
        <v>45</v>
      </c>
      <c r="O20" s="71" t="n">
        <v>47</v>
      </c>
      <c r="P20" s="72" t="n">
        <v>8</v>
      </c>
      <c r="Q20" s="64" t="n">
        <v>49</v>
      </c>
      <c r="R20" s="64" t="n">
        <v>50</v>
      </c>
      <c r="S20" s="67" t="n">
        <v>51</v>
      </c>
      <c r="T20" s="68" t="n">
        <v>51</v>
      </c>
      <c r="U20" s="68" t="n">
        <v>7</v>
      </c>
      <c r="V20" s="64" t="n">
        <v>2</v>
      </c>
      <c r="W20" s="75" t="s">
        <v>161</v>
      </c>
      <c r="X20" s="64"/>
      <c r="Y20" s="64" t="n">
        <v>4</v>
      </c>
      <c r="Z20" s="74" t="n">
        <v>3</v>
      </c>
      <c r="AA20" s="64"/>
      <c r="AB20" s="64" t="n">
        <v>9</v>
      </c>
      <c r="AC20" s="65"/>
    </row>
    <row r="21" s="38" customFormat="true" ht="20.25" hidden="false" customHeight="true" outlineLevel="0" collapsed="false">
      <c r="A21" s="64" t="n">
        <v>8</v>
      </c>
      <c r="B21" s="65"/>
      <c r="C21" s="65" t="s">
        <v>162</v>
      </c>
      <c r="D21" s="65" t="s">
        <v>163</v>
      </c>
      <c r="E21" s="65" t="s">
        <v>164</v>
      </c>
      <c r="F21" s="64" t="s">
        <v>13</v>
      </c>
      <c r="G21" s="64"/>
      <c r="H21" s="64"/>
      <c r="I21" s="64" t="s">
        <v>22</v>
      </c>
      <c r="J21" s="64"/>
      <c r="K21" s="64"/>
      <c r="L21" s="64" t="s">
        <v>25</v>
      </c>
      <c r="M21" s="64"/>
      <c r="N21" s="64" t="s">
        <v>37</v>
      </c>
      <c r="O21" s="64"/>
      <c r="P21" s="64"/>
      <c r="Q21" s="76"/>
      <c r="R21" s="76"/>
      <c r="S21" s="76"/>
      <c r="T21" s="76"/>
      <c r="U21" s="76"/>
      <c r="V21" s="76"/>
      <c r="W21" s="76"/>
      <c r="X21" s="76"/>
      <c r="Y21" s="76"/>
      <c r="Z21" s="64" t="s">
        <v>88</v>
      </c>
      <c r="AA21" s="76"/>
      <c r="AB21" s="76"/>
      <c r="AC21" s="65"/>
    </row>
    <row r="22" s="38" customFormat="true" ht="20.25" hidden="false" customHeight="true" outlineLevel="0" collapsed="false">
      <c r="A22" s="64"/>
      <c r="B22" s="65"/>
      <c r="C22" s="65"/>
      <c r="D22" s="65"/>
      <c r="E22" s="65"/>
      <c r="F22" s="67" t="n">
        <v>42</v>
      </c>
      <c r="G22" s="68" t="n">
        <v>3</v>
      </c>
      <c r="H22" s="68" t="n">
        <v>21</v>
      </c>
      <c r="I22" s="67" t="n">
        <v>42</v>
      </c>
      <c r="J22" s="68" t="n">
        <v>45</v>
      </c>
      <c r="K22" s="68" t="n">
        <v>50</v>
      </c>
      <c r="L22" s="64" t="s">
        <v>165</v>
      </c>
      <c r="M22" s="64"/>
      <c r="N22" s="67" t="n">
        <v>4</v>
      </c>
      <c r="O22" s="77"/>
      <c r="P22" s="78"/>
      <c r="Q22" s="76"/>
      <c r="R22" s="76"/>
      <c r="S22" s="79"/>
      <c r="T22" s="80"/>
      <c r="U22" s="80"/>
      <c r="V22" s="76"/>
      <c r="W22" s="76"/>
      <c r="X22" s="76"/>
      <c r="Y22" s="76"/>
      <c r="Z22" s="74" t="n">
        <v>5</v>
      </c>
      <c r="AA22" s="76"/>
      <c r="AB22" s="76"/>
      <c r="AC22" s="65"/>
    </row>
    <row r="23" s="38" customFormat="true" ht="20.25" hidden="false" customHeight="true" outlineLevel="0" collapsed="false">
      <c r="A23" s="64" t="n">
        <v>9</v>
      </c>
      <c r="B23" s="65"/>
      <c r="C23" s="65" t="s">
        <v>166</v>
      </c>
      <c r="D23" s="65" t="s">
        <v>167</v>
      </c>
      <c r="E23" s="65" t="s">
        <v>164</v>
      </c>
      <c r="F23" s="64" t="s">
        <v>13</v>
      </c>
      <c r="G23" s="64"/>
      <c r="H23" s="64"/>
      <c r="I23" s="64" t="s">
        <v>22</v>
      </c>
      <c r="J23" s="64"/>
      <c r="K23" s="64"/>
      <c r="L23" s="64" t="s">
        <v>25</v>
      </c>
      <c r="M23" s="64"/>
      <c r="N23" s="64" t="s">
        <v>37</v>
      </c>
      <c r="O23" s="64"/>
      <c r="P23" s="64"/>
      <c r="Q23" s="76"/>
      <c r="R23" s="76"/>
      <c r="S23" s="76"/>
      <c r="T23" s="76"/>
      <c r="U23" s="76"/>
      <c r="V23" s="76"/>
      <c r="W23" s="76"/>
      <c r="X23" s="76"/>
      <c r="Y23" s="76"/>
      <c r="Z23" s="64" t="s">
        <v>88</v>
      </c>
      <c r="AA23" s="76"/>
      <c r="AB23" s="76"/>
      <c r="AC23" s="65"/>
    </row>
    <row r="24" s="38" customFormat="true" ht="20.25" hidden="false" customHeight="true" outlineLevel="0" collapsed="false">
      <c r="A24" s="64"/>
      <c r="B24" s="65"/>
      <c r="C24" s="65"/>
      <c r="D24" s="65"/>
      <c r="E24" s="65"/>
      <c r="F24" s="67" t="n">
        <v>42</v>
      </c>
      <c r="G24" s="68" t="n">
        <v>3</v>
      </c>
      <c r="H24" s="68" t="n">
        <v>21</v>
      </c>
      <c r="I24" s="67" t="n">
        <v>42</v>
      </c>
      <c r="J24" s="68"/>
      <c r="K24" s="68" t="n">
        <v>50</v>
      </c>
      <c r="L24" s="64" t="s">
        <v>168</v>
      </c>
      <c r="M24" s="64"/>
      <c r="N24" s="67" t="n">
        <v>4</v>
      </c>
      <c r="O24" s="77"/>
      <c r="P24" s="78"/>
      <c r="Q24" s="76"/>
      <c r="R24" s="76"/>
      <c r="S24" s="79"/>
      <c r="T24" s="80"/>
      <c r="U24" s="80"/>
      <c r="V24" s="76"/>
      <c r="W24" s="76"/>
      <c r="X24" s="76"/>
      <c r="Y24" s="76"/>
      <c r="Z24" s="74" t="n">
        <v>5</v>
      </c>
      <c r="AA24" s="76"/>
      <c r="AB24" s="76"/>
      <c r="AC24" s="65"/>
    </row>
    <row r="25" s="38" customFormat="true" ht="20.25" hidden="false" customHeight="true" outlineLevel="0" collapsed="false">
      <c r="A25" s="64" t="n">
        <v>10</v>
      </c>
      <c r="B25" s="65"/>
      <c r="C25" s="65" t="s">
        <v>169</v>
      </c>
      <c r="D25" s="65"/>
      <c r="E25" s="65" t="s">
        <v>170</v>
      </c>
      <c r="F25" s="64" t="s">
        <v>13</v>
      </c>
      <c r="G25" s="64"/>
      <c r="H25" s="64"/>
      <c r="I25" s="64" t="s">
        <v>22</v>
      </c>
      <c r="J25" s="64"/>
      <c r="K25" s="64"/>
      <c r="L25" s="64" t="s">
        <v>25</v>
      </c>
      <c r="M25" s="64" t="s">
        <v>30</v>
      </c>
      <c r="N25" s="64" t="s">
        <v>37</v>
      </c>
      <c r="O25" s="64"/>
      <c r="P25" s="64"/>
      <c r="Q25" s="64" t="s">
        <v>44</v>
      </c>
      <c r="R25" s="64" t="s">
        <v>55</v>
      </c>
      <c r="S25" s="64" t="s">
        <v>47</v>
      </c>
      <c r="T25" s="64"/>
      <c r="U25" s="64"/>
      <c r="V25" s="64" t="s">
        <v>67</v>
      </c>
      <c r="W25" s="64"/>
      <c r="X25" s="64"/>
      <c r="Y25" s="64"/>
      <c r="Z25" s="64"/>
      <c r="AA25" s="64"/>
      <c r="AB25" s="64"/>
      <c r="AC25" s="65" t="n">
        <v>28</v>
      </c>
    </row>
    <row r="26" s="38" customFormat="true" ht="20.25" hidden="false" customHeight="true" outlineLevel="0" collapsed="false">
      <c r="A26" s="64"/>
      <c r="B26" s="65"/>
      <c r="C26" s="65"/>
      <c r="D26" s="65"/>
      <c r="E26" s="65"/>
      <c r="F26" s="67" t="n">
        <v>43</v>
      </c>
      <c r="G26" s="68" t="n">
        <v>5</v>
      </c>
      <c r="H26" s="68" t="n">
        <v>26</v>
      </c>
      <c r="I26" s="67" t="n">
        <v>43</v>
      </c>
      <c r="J26" s="68" t="n">
        <v>50</v>
      </c>
      <c r="K26" s="68" t="n">
        <v>3</v>
      </c>
      <c r="L26" s="64" t="n">
        <v>4</v>
      </c>
      <c r="M26" s="64" t="n">
        <v>16</v>
      </c>
      <c r="N26" s="67" t="n">
        <v>6</v>
      </c>
      <c r="O26" s="71" t="n">
        <v>10</v>
      </c>
      <c r="P26" s="72" t="n">
        <v>20</v>
      </c>
      <c r="Q26" s="64" t="n">
        <v>11</v>
      </c>
      <c r="R26" s="64" t="n">
        <v>12</v>
      </c>
      <c r="S26" s="67" t="n">
        <v>13</v>
      </c>
      <c r="T26" s="68" t="n">
        <v>13</v>
      </c>
      <c r="U26" s="68" t="n">
        <v>21</v>
      </c>
      <c r="V26" s="64" t="n">
        <v>14</v>
      </c>
      <c r="W26" s="64" t="n">
        <v>18</v>
      </c>
      <c r="X26" s="64"/>
      <c r="Y26" s="64" t="n">
        <v>27</v>
      </c>
      <c r="Z26" s="74" t="n">
        <v>15</v>
      </c>
      <c r="AA26" s="64"/>
      <c r="AB26" s="64" t="n">
        <v>26</v>
      </c>
      <c r="AC26" s="65"/>
    </row>
    <row r="27" s="38" customFormat="true" ht="20.25" hidden="false" customHeight="true" outlineLevel="0" collapsed="false">
      <c r="A27" s="64" t="n">
        <v>11</v>
      </c>
      <c r="B27" s="65"/>
      <c r="C27" s="65" t="s">
        <v>171</v>
      </c>
      <c r="D27" s="65"/>
      <c r="E27" s="65" t="s">
        <v>172</v>
      </c>
      <c r="F27" s="64" t="s">
        <v>11</v>
      </c>
      <c r="G27" s="64"/>
      <c r="H27" s="64"/>
      <c r="I27" s="64" t="s">
        <v>16</v>
      </c>
      <c r="J27" s="64"/>
      <c r="K27" s="64"/>
      <c r="L27" s="64" t="s">
        <v>25</v>
      </c>
      <c r="M27" s="64"/>
      <c r="N27" s="64"/>
      <c r="O27" s="64"/>
      <c r="P27" s="64"/>
      <c r="Q27" s="64"/>
      <c r="R27" s="64"/>
      <c r="S27" s="64" t="s">
        <v>47</v>
      </c>
      <c r="T27" s="64"/>
      <c r="U27" s="64"/>
      <c r="V27" s="64" t="s">
        <v>67</v>
      </c>
      <c r="W27" s="64"/>
      <c r="X27" s="64"/>
      <c r="Y27" s="64"/>
      <c r="Z27" s="64"/>
      <c r="AA27" s="64"/>
      <c r="AB27" s="64"/>
      <c r="AC27" s="65"/>
    </row>
    <row r="28" s="38" customFormat="true" ht="20.25" hidden="false" customHeight="true" outlineLevel="0" collapsed="false">
      <c r="A28" s="64"/>
      <c r="B28" s="65"/>
      <c r="C28" s="65"/>
      <c r="D28" s="65"/>
      <c r="E28" s="65"/>
      <c r="F28" s="67" t="n">
        <v>44</v>
      </c>
      <c r="G28" s="68"/>
      <c r="H28" s="68"/>
      <c r="I28" s="67" t="n">
        <v>44</v>
      </c>
      <c r="J28" s="68" t="n">
        <v>47</v>
      </c>
      <c r="K28" s="68" t="n">
        <v>51</v>
      </c>
      <c r="L28" s="64" t="n">
        <v>2</v>
      </c>
      <c r="M28" s="64"/>
      <c r="N28" s="67" t="n">
        <v>4</v>
      </c>
      <c r="O28" s="71"/>
      <c r="P28" s="72"/>
      <c r="Q28" s="64"/>
      <c r="R28" s="64"/>
      <c r="S28" s="67"/>
      <c r="T28" s="68"/>
      <c r="U28" s="68"/>
      <c r="V28" s="64"/>
      <c r="W28" s="64"/>
      <c r="X28" s="64"/>
      <c r="Y28" s="64"/>
      <c r="Z28" s="74"/>
      <c r="AA28" s="64"/>
      <c r="AB28" s="64"/>
      <c r="AC28" s="65"/>
    </row>
    <row r="29" s="38" customFormat="true" ht="20.25" hidden="false" customHeight="true" outlineLevel="0" collapsed="false">
      <c r="A29" s="64" t="n">
        <v>12</v>
      </c>
      <c r="B29" s="65"/>
      <c r="C29" s="65" t="s">
        <v>173</v>
      </c>
      <c r="D29" s="65"/>
      <c r="E29" s="65" t="s">
        <v>174</v>
      </c>
      <c r="F29" s="64" t="s">
        <v>13</v>
      </c>
      <c r="G29" s="64"/>
      <c r="H29" s="64"/>
      <c r="I29" s="64" t="s">
        <v>18</v>
      </c>
      <c r="J29" s="64"/>
      <c r="K29" s="64"/>
      <c r="L29" s="64"/>
      <c r="M29" s="64"/>
      <c r="N29" s="64"/>
      <c r="O29" s="64"/>
      <c r="P29" s="64"/>
      <c r="Q29" s="64"/>
      <c r="R29" s="64"/>
      <c r="S29" s="64" t="s">
        <v>64</v>
      </c>
      <c r="T29" s="64"/>
      <c r="U29" s="64"/>
      <c r="V29" s="64"/>
      <c r="W29" s="64"/>
      <c r="X29" s="64"/>
      <c r="Y29" s="64"/>
      <c r="Z29" s="64"/>
      <c r="AA29" s="64"/>
      <c r="AB29" s="64"/>
      <c r="AC29" s="65"/>
    </row>
    <row r="30" s="38" customFormat="true" ht="20.25" hidden="false" customHeight="true" outlineLevel="0" collapsed="false">
      <c r="A30" s="64"/>
      <c r="B30" s="65"/>
      <c r="C30" s="65"/>
      <c r="D30" s="65"/>
      <c r="E30" s="65"/>
      <c r="F30" s="67" t="n">
        <v>46</v>
      </c>
      <c r="G30" s="68"/>
      <c r="H30" s="68"/>
      <c r="I30" s="67" t="n">
        <v>46</v>
      </c>
      <c r="J30" s="68" t="n">
        <v>50</v>
      </c>
      <c r="K30" s="68" t="n">
        <v>3</v>
      </c>
      <c r="L30" s="64" t="n">
        <v>4</v>
      </c>
      <c r="M30" s="64"/>
      <c r="N30" s="67"/>
      <c r="O30" s="71"/>
      <c r="P30" s="72"/>
      <c r="Q30" s="64"/>
      <c r="R30" s="64"/>
      <c r="S30" s="67"/>
      <c r="T30" s="68"/>
      <c r="U30" s="68"/>
      <c r="V30" s="64"/>
      <c r="W30" s="75"/>
      <c r="X30" s="64"/>
      <c r="Y30" s="64"/>
      <c r="Z30" s="74"/>
      <c r="AA30" s="64"/>
      <c r="AB30" s="64"/>
      <c r="AC30" s="65"/>
    </row>
    <row r="31" s="38" customFormat="true" ht="20.25" hidden="false" customHeight="true" outlineLevel="0" collapsed="false">
      <c r="A31" s="64" t="n">
        <v>13</v>
      </c>
      <c r="B31" s="65"/>
      <c r="C31" s="65" t="s">
        <v>175</v>
      </c>
      <c r="D31" s="65"/>
      <c r="E31" s="65" t="s">
        <v>175</v>
      </c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 t="s">
        <v>64</v>
      </c>
      <c r="T31" s="64"/>
      <c r="U31" s="64"/>
      <c r="V31" s="64"/>
      <c r="W31" s="64"/>
      <c r="X31" s="64"/>
      <c r="Y31" s="64"/>
      <c r="Z31" s="64"/>
      <c r="AA31" s="64"/>
      <c r="AB31" s="64"/>
      <c r="AC31" s="65"/>
    </row>
    <row r="32" s="38" customFormat="true" ht="20.25" hidden="false" customHeight="true" outlineLevel="0" collapsed="false">
      <c r="A32" s="64"/>
      <c r="B32" s="65"/>
      <c r="C32" s="65"/>
      <c r="D32" s="65"/>
      <c r="E32" s="65"/>
      <c r="F32" s="67"/>
      <c r="G32" s="68"/>
      <c r="H32" s="68"/>
      <c r="I32" s="67"/>
      <c r="J32" s="68"/>
      <c r="K32" s="68"/>
      <c r="L32" s="64"/>
      <c r="M32" s="64"/>
      <c r="N32" s="67"/>
      <c r="O32" s="71"/>
      <c r="P32" s="72"/>
      <c r="Q32" s="64"/>
      <c r="R32" s="64"/>
      <c r="S32" s="67"/>
      <c r="T32" s="68"/>
      <c r="U32" s="68"/>
      <c r="V32" s="64"/>
      <c r="W32" s="64"/>
      <c r="X32" s="64"/>
      <c r="Y32" s="64"/>
      <c r="Z32" s="74"/>
      <c r="AA32" s="64"/>
      <c r="AB32" s="64"/>
      <c r="AC32" s="65"/>
    </row>
    <row r="33" s="38" customFormat="true" ht="20.25" hidden="false" customHeight="true" outlineLevel="0" collapsed="false">
      <c r="A33" s="64" t="n">
        <v>14</v>
      </c>
      <c r="B33" s="65"/>
      <c r="C33" s="65" t="s">
        <v>176</v>
      </c>
      <c r="D33" s="65"/>
      <c r="E33" s="65" t="s">
        <v>145</v>
      </c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5"/>
    </row>
    <row r="34" s="38" customFormat="true" ht="20.25" hidden="false" customHeight="true" outlineLevel="0" collapsed="false">
      <c r="A34" s="64"/>
      <c r="B34" s="65"/>
      <c r="C34" s="65"/>
      <c r="D34" s="65"/>
      <c r="E34" s="65"/>
      <c r="F34" s="67"/>
      <c r="G34" s="68"/>
      <c r="H34" s="68"/>
      <c r="I34" s="67"/>
      <c r="J34" s="68"/>
      <c r="K34" s="68"/>
      <c r="L34" s="64"/>
      <c r="M34" s="64"/>
      <c r="N34" s="67"/>
      <c r="O34" s="71"/>
      <c r="P34" s="72"/>
      <c r="Q34" s="64"/>
      <c r="R34" s="64"/>
      <c r="S34" s="67"/>
      <c r="T34" s="68"/>
      <c r="U34" s="68"/>
      <c r="V34" s="64"/>
      <c r="W34" s="64"/>
      <c r="X34" s="64"/>
      <c r="Y34" s="64"/>
      <c r="Z34" s="74"/>
      <c r="AA34" s="64"/>
      <c r="AB34" s="64"/>
      <c r="AC34" s="65"/>
    </row>
    <row r="35" s="38" customFormat="true" ht="20.25" hidden="false" customHeight="true" outlineLevel="0" collapsed="false">
      <c r="A35" s="64" t="n">
        <v>15</v>
      </c>
      <c r="B35" s="65"/>
      <c r="C35" s="65" t="s">
        <v>177</v>
      </c>
      <c r="D35" s="65"/>
      <c r="E35" s="65" t="s">
        <v>178</v>
      </c>
      <c r="F35" s="64"/>
      <c r="G35" s="64"/>
      <c r="H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5"/>
    </row>
    <row r="36" s="38" customFormat="true" ht="20.25" hidden="false" customHeight="true" outlineLevel="0" collapsed="false">
      <c r="A36" s="64"/>
      <c r="B36" s="65"/>
      <c r="C36" s="65"/>
      <c r="D36" s="65"/>
      <c r="E36" s="65"/>
      <c r="F36" s="67"/>
      <c r="G36" s="68"/>
      <c r="H36" s="68"/>
      <c r="I36" s="67"/>
      <c r="J36" s="68"/>
      <c r="K36" s="68"/>
      <c r="L36" s="64"/>
      <c r="M36" s="64"/>
      <c r="N36" s="67"/>
      <c r="O36" s="71"/>
      <c r="P36" s="72"/>
      <c r="Q36" s="64"/>
      <c r="R36" s="64"/>
      <c r="S36" s="67"/>
      <c r="T36" s="68"/>
      <c r="U36" s="68"/>
      <c r="V36" s="64"/>
      <c r="W36" s="64"/>
      <c r="X36" s="64"/>
      <c r="Y36" s="64"/>
      <c r="Z36" s="74"/>
      <c r="AA36" s="64"/>
      <c r="AB36" s="64"/>
      <c r="AC36" s="65"/>
    </row>
    <row r="37" s="38" customFormat="true" ht="20.25" hidden="false" customHeight="true" outlineLevel="0" collapsed="false">
      <c r="A37" s="64" t="n">
        <v>16</v>
      </c>
      <c r="B37" s="65"/>
      <c r="C37" s="65" t="s">
        <v>179</v>
      </c>
      <c r="D37" s="65"/>
      <c r="E37" s="65" t="s">
        <v>170</v>
      </c>
      <c r="F37" s="64" t="s">
        <v>13</v>
      </c>
      <c r="G37" s="64"/>
      <c r="H37" s="64"/>
      <c r="I37" s="64" t="s">
        <v>22</v>
      </c>
      <c r="J37" s="64"/>
      <c r="K37" s="64"/>
      <c r="L37" s="64" t="s">
        <v>25</v>
      </c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5"/>
    </row>
    <row r="38" s="38" customFormat="true" ht="20.25" hidden="false" customHeight="true" outlineLevel="0" collapsed="false">
      <c r="A38" s="64"/>
      <c r="B38" s="65"/>
      <c r="C38" s="65"/>
      <c r="D38" s="65"/>
      <c r="E38" s="65"/>
      <c r="F38" s="67"/>
      <c r="G38" s="68"/>
      <c r="H38" s="68"/>
      <c r="I38" s="67"/>
      <c r="J38" s="68"/>
      <c r="K38" s="68"/>
      <c r="L38" s="64"/>
      <c r="M38" s="64"/>
      <c r="N38" s="67"/>
      <c r="O38" s="71"/>
      <c r="P38" s="72"/>
      <c r="Q38" s="64"/>
      <c r="R38" s="64"/>
      <c r="S38" s="67"/>
      <c r="T38" s="68"/>
      <c r="U38" s="68"/>
      <c r="V38" s="64"/>
      <c r="W38" s="64"/>
      <c r="X38" s="64"/>
      <c r="Y38" s="64"/>
      <c r="Z38" s="74"/>
      <c r="AA38" s="64"/>
      <c r="AB38" s="64"/>
      <c r="AC38" s="65"/>
    </row>
    <row r="39" s="38" customFormat="true" ht="20.25" hidden="false" customHeight="true" outlineLevel="0" collapsed="false">
      <c r="A39" s="64" t="n">
        <v>17</v>
      </c>
      <c r="B39" s="65"/>
      <c r="C39" s="65"/>
      <c r="D39" s="65"/>
      <c r="E39" s="65"/>
      <c r="F39" s="64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5"/>
    </row>
    <row r="40" s="38" customFormat="true" ht="20.25" hidden="false" customHeight="true" outlineLevel="0" collapsed="false">
      <c r="A40" s="64"/>
      <c r="B40" s="65"/>
      <c r="C40" s="65"/>
      <c r="D40" s="65"/>
      <c r="E40" s="65"/>
      <c r="F40" s="67"/>
      <c r="G40" s="68"/>
      <c r="H40" s="68"/>
      <c r="I40" s="67"/>
      <c r="J40" s="68"/>
      <c r="K40" s="68"/>
      <c r="L40" s="64"/>
      <c r="M40" s="64"/>
      <c r="N40" s="67"/>
      <c r="O40" s="71"/>
      <c r="P40" s="72"/>
      <c r="Q40" s="64"/>
      <c r="R40" s="64"/>
      <c r="S40" s="67"/>
      <c r="T40" s="68"/>
      <c r="U40" s="68"/>
      <c r="V40" s="64"/>
      <c r="W40" s="64"/>
      <c r="X40" s="64"/>
      <c r="Y40" s="64"/>
      <c r="Z40" s="74"/>
      <c r="AA40" s="64"/>
      <c r="AB40" s="64"/>
      <c r="AC40" s="65"/>
    </row>
    <row r="41" s="38" customFormat="true" ht="20.25" hidden="false" customHeight="true" outlineLevel="0" collapsed="false">
      <c r="A41" s="64" t="n">
        <v>18</v>
      </c>
      <c r="B41" s="65"/>
      <c r="C41" s="65"/>
      <c r="D41" s="65"/>
      <c r="E41" s="65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5"/>
    </row>
    <row r="42" s="38" customFormat="true" ht="20.25" hidden="false" customHeight="true" outlineLevel="0" collapsed="false">
      <c r="A42" s="64"/>
      <c r="B42" s="65"/>
      <c r="C42" s="65"/>
      <c r="D42" s="65"/>
      <c r="E42" s="65"/>
      <c r="F42" s="67"/>
      <c r="G42" s="68"/>
      <c r="H42" s="68"/>
      <c r="I42" s="67"/>
      <c r="J42" s="68"/>
      <c r="K42" s="68"/>
      <c r="L42" s="64"/>
      <c r="M42" s="64"/>
      <c r="N42" s="67"/>
      <c r="O42" s="71"/>
      <c r="P42" s="72"/>
      <c r="Q42" s="64"/>
      <c r="R42" s="64"/>
      <c r="S42" s="67"/>
      <c r="T42" s="68"/>
      <c r="U42" s="68"/>
      <c r="V42" s="64"/>
      <c r="W42" s="64"/>
      <c r="X42" s="64"/>
      <c r="Y42" s="64"/>
      <c r="Z42" s="74"/>
      <c r="AA42" s="64"/>
      <c r="AB42" s="64"/>
      <c r="AC42" s="65"/>
    </row>
    <row r="43" s="38" customFormat="true" ht="20.25" hidden="false" customHeight="true" outlineLevel="0" collapsed="false">
      <c r="A43" s="64" t="n">
        <v>19</v>
      </c>
      <c r="B43" s="65"/>
      <c r="C43" s="65"/>
      <c r="D43" s="65"/>
      <c r="E43" s="65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5"/>
    </row>
    <row r="44" s="38" customFormat="true" ht="20.25" hidden="false" customHeight="true" outlineLevel="0" collapsed="false">
      <c r="A44" s="64"/>
      <c r="B44" s="65"/>
      <c r="C44" s="65"/>
      <c r="D44" s="65"/>
      <c r="E44" s="65"/>
      <c r="F44" s="67"/>
      <c r="G44" s="68"/>
      <c r="H44" s="68"/>
      <c r="I44" s="67"/>
      <c r="J44" s="68"/>
      <c r="K44" s="68"/>
      <c r="L44" s="64"/>
      <c r="M44" s="64"/>
      <c r="N44" s="67"/>
      <c r="O44" s="71"/>
      <c r="P44" s="72"/>
      <c r="Q44" s="64"/>
      <c r="R44" s="64"/>
      <c r="S44" s="67"/>
      <c r="T44" s="68"/>
      <c r="U44" s="68"/>
      <c r="V44" s="64"/>
      <c r="W44" s="64"/>
      <c r="X44" s="64"/>
      <c r="Y44" s="64"/>
      <c r="Z44" s="74"/>
      <c r="AA44" s="64"/>
      <c r="AB44" s="64"/>
      <c r="AC44" s="65"/>
    </row>
    <row r="45" s="38" customFormat="true" ht="20.25" hidden="false" customHeight="true" outlineLevel="0" collapsed="false">
      <c r="A45" s="64" t="n">
        <v>20</v>
      </c>
      <c r="B45" s="65"/>
      <c r="C45" s="65"/>
      <c r="D45" s="65"/>
      <c r="E45" s="65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5"/>
    </row>
    <row r="46" s="38" customFormat="true" ht="20.25" hidden="false" customHeight="true" outlineLevel="0" collapsed="false">
      <c r="A46" s="64"/>
      <c r="B46" s="65"/>
      <c r="C46" s="65"/>
      <c r="D46" s="65"/>
      <c r="E46" s="65"/>
      <c r="F46" s="67"/>
      <c r="G46" s="68"/>
      <c r="H46" s="68"/>
      <c r="I46" s="67"/>
      <c r="J46" s="68"/>
      <c r="K46" s="68"/>
      <c r="L46" s="64"/>
      <c r="M46" s="64"/>
      <c r="N46" s="67"/>
      <c r="O46" s="71"/>
      <c r="P46" s="72"/>
      <c r="Q46" s="64"/>
      <c r="R46" s="64"/>
      <c r="S46" s="67"/>
      <c r="T46" s="68"/>
      <c r="U46" s="68"/>
      <c r="V46" s="64"/>
      <c r="W46" s="64"/>
      <c r="X46" s="64"/>
      <c r="Y46" s="64"/>
      <c r="Z46" s="74"/>
      <c r="AA46" s="64"/>
      <c r="AB46" s="64"/>
      <c r="AC46" s="65"/>
    </row>
    <row r="47" s="38" customFormat="true" ht="20.25" hidden="false" customHeight="true" outlineLevel="0" collapsed="false">
      <c r="A47" s="64"/>
      <c r="B47" s="65"/>
      <c r="C47" s="65"/>
      <c r="D47" s="65"/>
      <c r="E47" s="65"/>
      <c r="F47" s="64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5"/>
    </row>
    <row r="48" s="38" customFormat="true" ht="20.25" hidden="false" customHeight="true" outlineLevel="0" collapsed="false">
      <c r="A48" s="64"/>
      <c r="B48" s="65"/>
      <c r="C48" s="65"/>
      <c r="D48" s="65"/>
      <c r="E48" s="65"/>
      <c r="F48" s="67"/>
      <c r="G48" s="68"/>
      <c r="H48" s="68"/>
      <c r="I48" s="67"/>
      <c r="J48" s="68"/>
      <c r="K48" s="68"/>
      <c r="L48" s="64"/>
      <c r="M48" s="64"/>
      <c r="N48" s="67"/>
      <c r="O48" s="71"/>
      <c r="P48" s="72"/>
      <c r="Q48" s="64"/>
      <c r="R48" s="64"/>
      <c r="S48" s="67"/>
      <c r="T48" s="68"/>
      <c r="U48" s="68"/>
      <c r="V48" s="64"/>
      <c r="W48" s="64"/>
      <c r="X48" s="64"/>
      <c r="Y48" s="64"/>
      <c r="Z48" s="74"/>
      <c r="AA48" s="64"/>
      <c r="AB48" s="64"/>
      <c r="AC48" s="65"/>
    </row>
    <row r="49" s="38" customFormat="true" ht="20.25" hidden="false" customHeight="true" outlineLevel="0" collapsed="false">
      <c r="A49" s="64"/>
      <c r="B49" s="65"/>
      <c r="C49" s="65"/>
      <c r="D49" s="65"/>
      <c r="E49" s="65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5"/>
    </row>
    <row r="50" s="38" customFormat="true" ht="20.25" hidden="false" customHeight="true" outlineLevel="0" collapsed="false">
      <c r="A50" s="64"/>
      <c r="B50" s="65"/>
      <c r="C50" s="65"/>
      <c r="D50" s="65"/>
      <c r="E50" s="65"/>
      <c r="F50" s="67"/>
      <c r="G50" s="68"/>
      <c r="H50" s="68"/>
      <c r="I50" s="67"/>
      <c r="J50" s="68"/>
      <c r="K50" s="68"/>
      <c r="L50" s="64"/>
      <c r="M50" s="64"/>
      <c r="N50" s="67"/>
      <c r="O50" s="71"/>
      <c r="P50" s="72"/>
      <c r="Q50" s="64"/>
      <c r="R50" s="64"/>
      <c r="S50" s="67"/>
      <c r="T50" s="68"/>
      <c r="U50" s="68"/>
      <c r="V50" s="64"/>
      <c r="W50" s="64"/>
      <c r="X50" s="64"/>
      <c r="Y50" s="64"/>
      <c r="Z50" s="74"/>
      <c r="AA50" s="64"/>
      <c r="AB50" s="64"/>
      <c r="AC50" s="65"/>
    </row>
    <row r="51" s="38" customFormat="true" ht="20.25" hidden="false" customHeight="true" outlineLevel="0" collapsed="false">
      <c r="A51" s="64"/>
      <c r="B51" s="65"/>
      <c r="C51" s="65"/>
      <c r="D51" s="65"/>
      <c r="E51" s="65"/>
      <c r="F51" s="64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5"/>
    </row>
    <row r="52" s="38" customFormat="true" ht="20.25" hidden="false" customHeight="true" outlineLevel="0" collapsed="false">
      <c r="A52" s="64"/>
      <c r="B52" s="65"/>
      <c r="C52" s="65"/>
      <c r="D52" s="65"/>
      <c r="E52" s="65"/>
      <c r="F52" s="67"/>
      <c r="G52" s="68"/>
      <c r="H52" s="68"/>
      <c r="I52" s="67"/>
      <c r="J52" s="68"/>
      <c r="K52" s="68"/>
      <c r="L52" s="64"/>
      <c r="M52" s="64"/>
      <c r="N52" s="67"/>
      <c r="O52" s="71"/>
      <c r="P52" s="72"/>
      <c r="Q52" s="64"/>
      <c r="R52" s="64"/>
      <c r="S52" s="67"/>
      <c r="T52" s="68"/>
      <c r="U52" s="68"/>
      <c r="V52" s="64"/>
      <c r="W52" s="64"/>
      <c r="X52" s="64"/>
      <c r="Y52" s="64"/>
      <c r="Z52" s="74"/>
      <c r="AA52" s="64"/>
      <c r="AB52" s="64"/>
      <c r="AC52" s="65"/>
    </row>
    <row r="53" s="38" customFormat="true" ht="20.25" hidden="false" customHeight="true" outlineLevel="0" collapsed="false">
      <c r="A53" s="64"/>
      <c r="B53" s="65"/>
      <c r="C53" s="65"/>
      <c r="D53" s="65"/>
      <c r="E53" s="65"/>
      <c r="F53" s="64"/>
      <c r="G53" s="64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5"/>
    </row>
    <row r="54" s="38" customFormat="true" ht="20.25" hidden="false" customHeight="true" outlineLevel="0" collapsed="false">
      <c r="A54" s="64"/>
      <c r="B54" s="65"/>
      <c r="C54" s="65"/>
      <c r="D54" s="65"/>
      <c r="E54" s="65"/>
      <c r="F54" s="67"/>
      <c r="G54" s="68"/>
      <c r="H54" s="68"/>
      <c r="I54" s="67"/>
      <c r="J54" s="68"/>
      <c r="K54" s="68"/>
      <c r="L54" s="64"/>
      <c r="M54" s="64"/>
      <c r="N54" s="67"/>
      <c r="O54" s="71"/>
      <c r="P54" s="72"/>
      <c r="Q54" s="64"/>
      <c r="R54" s="64"/>
      <c r="S54" s="67"/>
      <c r="T54" s="68"/>
      <c r="U54" s="68"/>
      <c r="V54" s="64"/>
      <c r="W54" s="64"/>
      <c r="X54" s="64"/>
      <c r="Y54" s="64"/>
      <c r="Z54" s="74"/>
      <c r="AA54" s="64"/>
      <c r="AB54" s="64"/>
      <c r="AC54" s="65"/>
    </row>
    <row r="55" s="38" customFormat="true" ht="20.25" hidden="false" customHeight="true" outlineLevel="0" collapsed="false">
      <c r="A55" s="81"/>
      <c r="B55" s="82"/>
      <c r="C55" s="82"/>
      <c r="D55" s="82"/>
      <c r="E55" s="82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82"/>
    </row>
    <row r="56" s="38" customFormat="true" ht="20.25" hidden="false" customHeight="true" outlineLevel="0" collapsed="false">
      <c r="A56" s="81"/>
      <c r="B56" s="82"/>
      <c r="C56" s="82"/>
      <c r="D56" s="82"/>
      <c r="E56" s="82"/>
      <c r="F56" s="83"/>
      <c r="G56" s="84"/>
      <c r="H56" s="84"/>
      <c r="I56" s="83"/>
      <c r="J56" s="84"/>
      <c r="K56" s="84"/>
      <c r="L56" s="81"/>
      <c r="M56" s="81"/>
      <c r="N56" s="83"/>
      <c r="O56" s="85"/>
      <c r="P56" s="86"/>
      <c r="Q56" s="81"/>
      <c r="R56" s="81"/>
      <c r="S56" s="83"/>
      <c r="T56" s="84"/>
      <c r="U56" s="84"/>
      <c r="V56" s="81"/>
      <c r="W56" s="81"/>
      <c r="X56" s="81"/>
      <c r="Y56" s="81"/>
      <c r="Z56" s="87"/>
      <c r="AA56" s="81"/>
      <c r="AB56" s="81"/>
      <c r="AC56" s="82"/>
    </row>
    <row r="57" customFormat="false" ht="14" hidden="false" customHeight="false" outlineLevel="0" collapsed="false">
      <c r="L57" s="38"/>
      <c r="M57" s="38"/>
      <c r="Z57" s="38"/>
    </row>
    <row r="58" customFormat="false" ht="14" hidden="false" customHeight="false" outlineLevel="0" collapsed="false">
      <c r="C58" s="49"/>
      <c r="D58" s="49"/>
      <c r="E58" s="49"/>
      <c r="F58" s="38"/>
      <c r="H58" s="38"/>
      <c r="I58" s="38"/>
      <c r="J58" s="38"/>
      <c r="K58" s="38"/>
      <c r="L58" s="38"/>
      <c r="M58" s="38"/>
      <c r="Z58" s="38"/>
    </row>
    <row r="59" customFormat="false" ht="14" hidden="false" customHeight="false" outlineLevel="0" collapsed="false">
      <c r="C59" s="49"/>
      <c r="D59" s="49"/>
      <c r="E59" s="49"/>
      <c r="F59" s="38"/>
      <c r="H59" s="38"/>
      <c r="I59" s="38"/>
      <c r="J59" s="38"/>
      <c r="K59" s="38"/>
      <c r="L59" s="38"/>
      <c r="M59" s="38"/>
      <c r="Z59" s="38"/>
    </row>
    <row r="60" customFormat="false" ht="14" hidden="false" customHeight="false" outlineLevel="0" collapsed="false">
      <c r="C60" s="49"/>
      <c r="D60" s="49"/>
      <c r="E60" s="49"/>
      <c r="F60" s="38"/>
      <c r="H60" s="38"/>
      <c r="I60" s="38"/>
      <c r="J60" s="38"/>
      <c r="K60" s="38"/>
      <c r="L60" s="38"/>
      <c r="M60" s="38"/>
      <c r="Z60" s="38"/>
    </row>
    <row r="61" customFormat="false" ht="14" hidden="false" customHeight="false" outlineLevel="0" collapsed="false">
      <c r="C61" s="49"/>
      <c r="D61" s="49"/>
      <c r="E61" s="49"/>
      <c r="F61" s="38"/>
      <c r="H61" s="38"/>
      <c r="I61" s="38"/>
      <c r="J61" s="38"/>
      <c r="K61" s="38"/>
      <c r="L61" s="38"/>
      <c r="M61" s="38"/>
      <c r="Z61" s="38"/>
    </row>
    <row r="62" customFormat="false" ht="14" hidden="false" customHeight="false" outlineLevel="0" collapsed="false">
      <c r="C62" s="49"/>
      <c r="D62" s="49"/>
      <c r="E62" s="49"/>
      <c r="F62" s="38"/>
      <c r="H62" s="38"/>
      <c r="I62" s="38"/>
      <c r="J62" s="38"/>
      <c r="K62" s="38"/>
      <c r="L62" s="38"/>
      <c r="M62" s="38"/>
      <c r="Z62" s="38"/>
    </row>
    <row r="63" customFormat="false" ht="14" hidden="false" customHeight="false" outlineLevel="0" collapsed="false">
      <c r="C63" s="49"/>
      <c r="D63" s="49"/>
      <c r="E63" s="49"/>
      <c r="F63" s="38"/>
      <c r="H63" s="38"/>
      <c r="I63" s="38"/>
      <c r="J63" s="38"/>
      <c r="K63" s="38"/>
      <c r="L63" s="38"/>
      <c r="M63" s="38"/>
      <c r="Z63" s="38"/>
    </row>
    <row r="64" customFormat="false" ht="14" hidden="false" customHeight="false" outlineLevel="0" collapsed="false">
      <c r="C64" s="49"/>
      <c r="D64" s="49"/>
      <c r="E64" s="49"/>
      <c r="F64" s="38"/>
      <c r="H64" s="38"/>
      <c r="I64" s="38"/>
      <c r="J64" s="38"/>
      <c r="K64" s="38"/>
      <c r="L64" s="38"/>
      <c r="M64" s="38"/>
      <c r="Z64" s="38"/>
    </row>
    <row r="65" customFormat="false" ht="14" hidden="false" customHeight="false" outlineLevel="0" collapsed="false">
      <c r="C65" s="49"/>
      <c r="D65" s="49"/>
      <c r="E65" s="49"/>
      <c r="F65" s="38"/>
      <c r="H65" s="38"/>
      <c r="I65" s="38"/>
      <c r="J65" s="38"/>
      <c r="K65" s="38"/>
      <c r="L65" s="38"/>
      <c r="M65" s="38"/>
      <c r="Z65" s="38"/>
    </row>
    <row r="66" customFormat="false" ht="14" hidden="false" customHeight="false" outlineLevel="0" collapsed="false">
      <c r="C66" s="49"/>
      <c r="D66" s="49"/>
      <c r="E66" s="49"/>
      <c r="F66" s="38"/>
      <c r="H66" s="38"/>
      <c r="I66" s="38"/>
      <c r="J66" s="38"/>
      <c r="K66" s="38"/>
      <c r="L66" s="38"/>
      <c r="M66" s="38"/>
      <c r="Z66" s="38"/>
    </row>
    <row r="67" customFormat="false" ht="14" hidden="false" customHeight="false" outlineLevel="0" collapsed="false">
      <c r="C67" s="49"/>
      <c r="D67" s="49"/>
      <c r="E67" s="49"/>
      <c r="F67" s="38"/>
      <c r="H67" s="38"/>
      <c r="I67" s="38"/>
      <c r="J67" s="38"/>
      <c r="K67" s="38"/>
      <c r="L67" s="38"/>
      <c r="M67" s="38"/>
      <c r="Z67" s="38"/>
    </row>
    <row r="68" customFormat="false" ht="14" hidden="false" customHeight="false" outlineLevel="0" collapsed="false">
      <c r="C68" s="49"/>
      <c r="D68" s="49"/>
      <c r="E68" s="49"/>
      <c r="F68" s="38"/>
      <c r="H68" s="38"/>
      <c r="I68" s="38"/>
      <c r="J68" s="38"/>
      <c r="K68" s="38"/>
      <c r="L68" s="38"/>
      <c r="M68" s="38"/>
      <c r="Z68" s="38"/>
    </row>
    <row r="69" customFormat="false" ht="14" hidden="false" customHeight="false" outlineLevel="0" collapsed="false">
      <c r="C69" s="49"/>
      <c r="D69" s="49"/>
      <c r="E69" s="49"/>
      <c r="F69" s="38"/>
      <c r="H69" s="38"/>
      <c r="I69" s="38"/>
      <c r="J69" s="38"/>
      <c r="K69" s="38"/>
      <c r="L69" s="38"/>
      <c r="M69" s="38"/>
      <c r="Z69" s="38"/>
    </row>
    <row r="70" customFormat="false" ht="14" hidden="false" customHeight="false" outlineLevel="0" collapsed="false">
      <c r="C70" s="49"/>
      <c r="D70" s="49"/>
      <c r="E70" s="49"/>
      <c r="F70" s="38"/>
      <c r="H70" s="38"/>
      <c r="I70" s="38"/>
      <c r="J70" s="38"/>
      <c r="K70" s="38"/>
      <c r="L70" s="38"/>
      <c r="M70" s="38"/>
      <c r="Z70" s="38"/>
    </row>
    <row r="71" customFormat="false" ht="14" hidden="false" customHeight="false" outlineLevel="0" collapsed="false">
      <c r="C71" s="49"/>
      <c r="D71" s="49"/>
      <c r="E71" s="49"/>
      <c r="F71" s="38"/>
      <c r="H71" s="38"/>
      <c r="I71" s="38"/>
      <c r="J71" s="38"/>
      <c r="K71" s="38"/>
      <c r="L71" s="38"/>
      <c r="M71" s="38"/>
      <c r="Z71" s="38"/>
    </row>
    <row r="72" customFormat="false" ht="14" hidden="false" customHeight="false" outlineLevel="0" collapsed="false">
      <c r="C72" s="49"/>
      <c r="D72" s="49"/>
      <c r="E72" s="49"/>
      <c r="F72" s="38"/>
      <c r="H72" s="38"/>
      <c r="I72" s="38"/>
      <c r="J72" s="38"/>
      <c r="K72" s="38"/>
      <c r="L72" s="38"/>
      <c r="M72" s="38"/>
      <c r="Z72" s="38"/>
    </row>
    <row r="73" customFormat="false" ht="14" hidden="false" customHeight="false" outlineLevel="0" collapsed="false">
      <c r="C73" s="49"/>
      <c r="D73" s="49"/>
      <c r="E73" s="49"/>
      <c r="F73" s="38"/>
      <c r="H73" s="38"/>
      <c r="I73" s="38"/>
      <c r="J73" s="38"/>
      <c r="K73" s="38"/>
      <c r="L73" s="38"/>
      <c r="M73" s="38"/>
      <c r="Z73" s="38"/>
    </row>
    <row r="74" customFormat="false" ht="14" hidden="false" customHeight="false" outlineLevel="0" collapsed="false">
      <c r="C74" s="49"/>
      <c r="D74" s="49"/>
      <c r="E74" s="49"/>
      <c r="F74" s="38"/>
      <c r="H74" s="38"/>
      <c r="I74" s="38"/>
      <c r="J74" s="38"/>
      <c r="K74" s="38"/>
      <c r="L74" s="38"/>
      <c r="M74" s="38"/>
      <c r="Z74" s="38"/>
    </row>
    <row r="75" customFormat="false" ht="14" hidden="false" customHeight="false" outlineLevel="0" collapsed="false">
      <c r="C75" s="49"/>
      <c r="D75" s="49"/>
      <c r="E75" s="49"/>
      <c r="F75" s="38"/>
      <c r="H75" s="38"/>
      <c r="I75" s="38"/>
      <c r="J75" s="38"/>
      <c r="K75" s="38"/>
      <c r="L75" s="38"/>
      <c r="M75" s="38"/>
      <c r="Z75" s="38"/>
    </row>
    <row r="76" customFormat="false" ht="14" hidden="false" customHeight="false" outlineLevel="0" collapsed="false">
      <c r="C76" s="49"/>
      <c r="D76" s="49"/>
      <c r="E76" s="49"/>
      <c r="F76" s="38"/>
      <c r="H76" s="38"/>
      <c r="I76" s="38"/>
      <c r="J76" s="38"/>
      <c r="K76" s="38"/>
      <c r="L76" s="38"/>
      <c r="M76" s="38"/>
      <c r="Z76" s="38"/>
    </row>
    <row r="77" customFormat="false" ht="14" hidden="false" customHeight="false" outlineLevel="0" collapsed="false">
      <c r="C77" s="49"/>
      <c r="D77" s="49"/>
      <c r="E77" s="49"/>
      <c r="F77" s="38"/>
      <c r="H77" s="38"/>
      <c r="I77" s="38"/>
      <c r="J77" s="38"/>
      <c r="K77" s="38"/>
      <c r="L77" s="38"/>
      <c r="M77" s="38"/>
      <c r="Z77" s="38"/>
    </row>
    <row r="78" customFormat="false" ht="14" hidden="false" customHeight="false" outlineLevel="0" collapsed="false">
      <c r="C78" s="49"/>
      <c r="D78" s="49"/>
      <c r="E78" s="49"/>
      <c r="F78" s="38"/>
      <c r="H78" s="38"/>
      <c r="I78" s="38"/>
      <c r="J78" s="38"/>
      <c r="K78" s="38"/>
      <c r="L78" s="38"/>
      <c r="M78" s="38"/>
      <c r="Z78" s="38"/>
    </row>
    <row r="79" customFormat="false" ht="14" hidden="false" customHeight="false" outlineLevel="0" collapsed="false">
      <c r="C79" s="49"/>
      <c r="D79" s="49"/>
      <c r="E79" s="49"/>
      <c r="F79" s="38"/>
      <c r="H79" s="38"/>
      <c r="I79" s="38"/>
      <c r="J79" s="38"/>
      <c r="K79" s="38"/>
      <c r="L79" s="38"/>
      <c r="M79" s="38"/>
      <c r="Z79" s="38"/>
    </row>
    <row r="80" customFormat="false" ht="14" hidden="false" customHeight="false" outlineLevel="0" collapsed="false">
      <c r="C80" s="49"/>
      <c r="D80" s="49"/>
      <c r="E80" s="49"/>
      <c r="F80" s="38"/>
      <c r="H80" s="38"/>
      <c r="I80" s="38"/>
      <c r="J80" s="38"/>
      <c r="K80" s="38"/>
      <c r="L80" s="38"/>
      <c r="M80" s="38"/>
      <c r="Z80" s="38"/>
    </row>
    <row r="81" customFormat="false" ht="14" hidden="false" customHeight="false" outlineLevel="0" collapsed="false">
      <c r="C81" s="49"/>
      <c r="D81" s="49"/>
      <c r="E81" s="49"/>
      <c r="F81" s="38"/>
      <c r="H81" s="38"/>
      <c r="I81" s="38"/>
      <c r="J81" s="38"/>
      <c r="K81" s="38"/>
      <c r="L81" s="38"/>
      <c r="M81" s="38"/>
      <c r="Z81" s="38"/>
    </row>
    <row r="82" customFormat="false" ht="14" hidden="false" customHeight="false" outlineLevel="0" collapsed="false">
      <c r="C82" s="49"/>
      <c r="D82" s="49"/>
      <c r="E82" s="49"/>
      <c r="F82" s="38"/>
      <c r="H82" s="38"/>
      <c r="I82" s="38"/>
      <c r="J82" s="38"/>
      <c r="K82" s="38"/>
      <c r="L82" s="38"/>
      <c r="M82" s="38"/>
      <c r="Z82" s="38"/>
    </row>
    <row r="83" customFormat="false" ht="14" hidden="false" customHeight="false" outlineLevel="0" collapsed="false">
      <c r="C83" s="49"/>
      <c r="D83" s="49"/>
      <c r="E83" s="49"/>
      <c r="F83" s="38"/>
      <c r="H83" s="38"/>
      <c r="I83" s="38"/>
      <c r="J83" s="38"/>
      <c r="K83" s="38"/>
      <c r="L83" s="38"/>
      <c r="M83" s="38"/>
      <c r="Z83" s="38"/>
    </row>
    <row r="84" customFormat="false" ht="14" hidden="false" customHeight="false" outlineLevel="0" collapsed="false">
      <c r="C84" s="49"/>
      <c r="D84" s="49"/>
      <c r="E84" s="49"/>
      <c r="F84" s="38"/>
      <c r="H84" s="38"/>
      <c r="I84" s="38"/>
      <c r="J84" s="38"/>
      <c r="K84" s="38"/>
      <c r="L84" s="38"/>
      <c r="M84" s="38"/>
      <c r="Z84" s="38"/>
    </row>
    <row r="85" customFormat="false" ht="14" hidden="false" customHeight="false" outlineLevel="0" collapsed="false">
      <c r="C85" s="49"/>
      <c r="D85" s="49"/>
      <c r="E85" s="49"/>
      <c r="F85" s="38"/>
      <c r="H85" s="38"/>
      <c r="I85" s="38"/>
      <c r="J85" s="38"/>
      <c r="K85" s="38"/>
      <c r="L85" s="38"/>
      <c r="M85" s="38"/>
      <c r="Z85" s="38"/>
    </row>
    <row r="86" customFormat="false" ht="14" hidden="false" customHeight="false" outlineLevel="0" collapsed="false">
      <c r="C86" s="49"/>
      <c r="D86" s="49"/>
      <c r="E86" s="49"/>
      <c r="F86" s="38"/>
      <c r="H86" s="38"/>
      <c r="I86" s="38"/>
      <c r="J86" s="38"/>
      <c r="K86" s="38"/>
      <c r="L86" s="38"/>
      <c r="M86" s="38"/>
      <c r="Z86" s="38"/>
    </row>
    <row r="87" customFormat="false" ht="14" hidden="false" customHeight="false" outlineLevel="0" collapsed="false">
      <c r="C87" s="49"/>
      <c r="D87" s="49"/>
      <c r="E87" s="49"/>
      <c r="F87" s="38"/>
      <c r="H87" s="38"/>
      <c r="I87" s="38"/>
      <c r="J87" s="38"/>
      <c r="K87" s="38"/>
      <c r="L87" s="38"/>
      <c r="M87" s="38"/>
      <c r="Z87" s="38"/>
    </row>
    <row r="88" customFormat="false" ht="14" hidden="false" customHeight="false" outlineLevel="0" collapsed="false">
      <c r="C88" s="49"/>
      <c r="D88" s="49"/>
      <c r="E88" s="49"/>
      <c r="F88" s="38"/>
      <c r="H88" s="38"/>
      <c r="I88" s="38"/>
      <c r="J88" s="38"/>
      <c r="K88" s="38"/>
      <c r="L88" s="38"/>
      <c r="M88" s="38"/>
      <c r="Z88" s="38"/>
    </row>
    <row r="89" customFormat="false" ht="14" hidden="false" customHeight="false" outlineLevel="0" collapsed="false">
      <c r="C89" s="49"/>
      <c r="D89" s="49"/>
      <c r="E89" s="49"/>
      <c r="F89" s="38"/>
      <c r="H89" s="38"/>
      <c r="I89" s="38"/>
      <c r="J89" s="38"/>
      <c r="K89" s="38"/>
      <c r="L89" s="38"/>
      <c r="M89" s="38"/>
      <c r="Z89" s="38"/>
    </row>
    <row r="90" customFormat="false" ht="14" hidden="false" customHeight="false" outlineLevel="0" collapsed="false">
      <c r="C90" s="49"/>
      <c r="D90" s="49"/>
      <c r="E90" s="49"/>
      <c r="F90" s="38"/>
      <c r="H90" s="38"/>
      <c r="I90" s="38"/>
      <c r="J90" s="38"/>
      <c r="K90" s="38"/>
      <c r="L90" s="38"/>
      <c r="M90" s="38"/>
      <c r="Z90" s="38"/>
    </row>
    <row r="91" customFormat="false" ht="14" hidden="false" customHeight="false" outlineLevel="0" collapsed="false">
      <c r="C91" s="49"/>
      <c r="D91" s="49"/>
      <c r="E91" s="49"/>
      <c r="F91" s="38"/>
      <c r="H91" s="38"/>
      <c r="I91" s="38"/>
      <c r="J91" s="38"/>
      <c r="K91" s="38"/>
      <c r="L91" s="38"/>
      <c r="M91" s="38"/>
      <c r="Z91" s="38"/>
    </row>
    <row r="92" customFormat="false" ht="14" hidden="false" customHeight="false" outlineLevel="0" collapsed="false">
      <c r="C92" s="49"/>
      <c r="D92" s="49"/>
      <c r="E92" s="49"/>
      <c r="F92" s="38"/>
      <c r="H92" s="38"/>
      <c r="I92" s="38"/>
      <c r="J92" s="38"/>
      <c r="K92" s="38"/>
      <c r="L92" s="38"/>
      <c r="M92" s="38"/>
      <c r="Z92" s="38"/>
    </row>
    <row r="93" customFormat="false" ht="14" hidden="false" customHeight="false" outlineLevel="0" collapsed="false">
      <c r="C93" s="49"/>
      <c r="D93" s="49"/>
      <c r="E93" s="49"/>
      <c r="F93" s="38"/>
      <c r="H93" s="38"/>
      <c r="I93" s="38"/>
      <c r="J93" s="38"/>
      <c r="K93" s="38"/>
      <c r="L93" s="38"/>
      <c r="M93" s="38"/>
      <c r="Z93" s="38"/>
    </row>
    <row r="94" customFormat="false" ht="14" hidden="false" customHeight="false" outlineLevel="0" collapsed="false">
      <c r="C94" s="49"/>
      <c r="D94" s="49"/>
      <c r="E94" s="49"/>
      <c r="F94" s="38"/>
      <c r="H94" s="38"/>
      <c r="I94" s="38"/>
      <c r="J94" s="38"/>
      <c r="K94" s="38"/>
      <c r="L94" s="38"/>
      <c r="M94" s="38"/>
      <c r="Z94" s="38"/>
    </row>
    <row r="95" customFormat="false" ht="14" hidden="false" customHeight="false" outlineLevel="0" collapsed="false">
      <c r="C95" s="49"/>
      <c r="D95" s="49"/>
      <c r="E95" s="49"/>
      <c r="F95" s="38"/>
      <c r="H95" s="38"/>
      <c r="I95" s="38"/>
      <c r="J95" s="38"/>
      <c r="K95" s="38"/>
      <c r="L95" s="38"/>
      <c r="M95" s="38"/>
      <c r="Z95" s="38"/>
    </row>
  </sheetData>
  <mergeCells count="274">
    <mergeCell ref="A1:C1"/>
    <mergeCell ref="D1:AC1"/>
    <mergeCell ref="A3:B3"/>
    <mergeCell ref="G3:H3"/>
    <mergeCell ref="M3:N3"/>
    <mergeCell ref="S3:T3"/>
    <mergeCell ref="A5:A6"/>
    <mergeCell ref="B5:B6"/>
    <mergeCell ref="C5:C6"/>
    <mergeCell ref="D5:D6"/>
    <mergeCell ref="E5:E6"/>
    <mergeCell ref="F5:H5"/>
    <mergeCell ref="I5:K5"/>
    <mergeCell ref="L5:L6"/>
    <mergeCell ref="M5:M6"/>
    <mergeCell ref="N5:P5"/>
    <mergeCell ref="Q5:Q6"/>
    <mergeCell ref="R5:R6"/>
    <mergeCell ref="S5:U5"/>
    <mergeCell ref="V5:X5"/>
    <mergeCell ref="Z5:Z6"/>
    <mergeCell ref="AA5:AA6"/>
    <mergeCell ref="AB5:AB6"/>
    <mergeCell ref="AC5:AC6"/>
    <mergeCell ref="A7:A8"/>
    <mergeCell ref="B7:B8"/>
    <mergeCell ref="C7:C8"/>
    <mergeCell ref="D7:D8"/>
    <mergeCell ref="E7:E8"/>
    <mergeCell ref="F7:H7"/>
    <mergeCell ref="I7:K7"/>
    <mergeCell ref="N7:P7"/>
    <mergeCell ref="S7:U7"/>
    <mergeCell ref="AC7:AC8"/>
    <mergeCell ref="A9:A10"/>
    <mergeCell ref="B9:B10"/>
    <mergeCell ref="C9:C10"/>
    <mergeCell ref="D9:D10"/>
    <mergeCell ref="E9:E10"/>
    <mergeCell ref="F9:H9"/>
    <mergeCell ref="I9:K9"/>
    <mergeCell ref="N9:P9"/>
    <mergeCell ref="S9:U9"/>
    <mergeCell ref="AC9:AC10"/>
    <mergeCell ref="A11:A12"/>
    <mergeCell ref="B11:B12"/>
    <mergeCell ref="C11:C12"/>
    <mergeCell ref="D11:D12"/>
    <mergeCell ref="E11:E12"/>
    <mergeCell ref="F11:H11"/>
    <mergeCell ref="I11:K11"/>
    <mergeCell ref="N11:P11"/>
    <mergeCell ref="S11:U11"/>
    <mergeCell ref="AC11:AC12"/>
    <mergeCell ref="A13:A14"/>
    <mergeCell ref="B13:B14"/>
    <mergeCell ref="C13:C14"/>
    <mergeCell ref="D13:D14"/>
    <mergeCell ref="E13:E14"/>
    <mergeCell ref="F13:H13"/>
    <mergeCell ref="I13:K13"/>
    <mergeCell ref="N13:P13"/>
    <mergeCell ref="S13:U13"/>
    <mergeCell ref="AC13:AC14"/>
    <mergeCell ref="A15:A16"/>
    <mergeCell ref="B15:B16"/>
    <mergeCell ref="C15:C16"/>
    <mergeCell ref="D15:D16"/>
    <mergeCell ref="E15:E16"/>
    <mergeCell ref="F15:H15"/>
    <mergeCell ref="I15:K15"/>
    <mergeCell ref="N15:P15"/>
    <mergeCell ref="S15:U15"/>
    <mergeCell ref="AC15:AC16"/>
    <mergeCell ref="A17:A18"/>
    <mergeCell ref="B17:B18"/>
    <mergeCell ref="C17:C18"/>
    <mergeCell ref="D17:D18"/>
    <mergeCell ref="E17:E18"/>
    <mergeCell ref="F17:H17"/>
    <mergeCell ref="I17:K17"/>
    <mergeCell ref="N17:P17"/>
    <mergeCell ref="S17:U17"/>
    <mergeCell ref="AC17:AC18"/>
    <mergeCell ref="A19:A20"/>
    <mergeCell ref="B19:B20"/>
    <mergeCell ref="C19:C20"/>
    <mergeCell ref="D19:D20"/>
    <mergeCell ref="E19:E20"/>
    <mergeCell ref="F19:H19"/>
    <mergeCell ref="I19:K19"/>
    <mergeCell ref="N19:P19"/>
    <mergeCell ref="S19:U19"/>
    <mergeCell ref="AC19:AC20"/>
    <mergeCell ref="A21:A22"/>
    <mergeCell ref="B21:B22"/>
    <mergeCell ref="C21:C22"/>
    <mergeCell ref="D21:D22"/>
    <mergeCell ref="E21:E22"/>
    <mergeCell ref="F21:H21"/>
    <mergeCell ref="I21:K21"/>
    <mergeCell ref="N21:P21"/>
    <mergeCell ref="S21:U21"/>
    <mergeCell ref="AC21:AC22"/>
    <mergeCell ref="A23:A24"/>
    <mergeCell ref="B23:B24"/>
    <mergeCell ref="C23:C24"/>
    <mergeCell ref="D23:D24"/>
    <mergeCell ref="E23:E24"/>
    <mergeCell ref="F23:H23"/>
    <mergeCell ref="I23:K23"/>
    <mergeCell ref="N23:P23"/>
    <mergeCell ref="S23:U23"/>
    <mergeCell ref="AC23:AC24"/>
    <mergeCell ref="A25:A26"/>
    <mergeCell ref="B25:B26"/>
    <mergeCell ref="C25:C26"/>
    <mergeCell ref="D25:D26"/>
    <mergeCell ref="E25:E26"/>
    <mergeCell ref="F25:H25"/>
    <mergeCell ref="I25:K25"/>
    <mergeCell ref="N25:P25"/>
    <mergeCell ref="S25:U25"/>
    <mergeCell ref="AC25:AC26"/>
    <mergeCell ref="A27:A28"/>
    <mergeCell ref="B27:B28"/>
    <mergeCell ref="C27:C28"/>
    <mergeCell ref="D27:D28"/>
    <mergeCell ref="E27:E28"/>
    <mergeCell ref="F27:H27"/>
    <mergeCell ref="I27:K27"/>
    <mergeCell ref="N27:P27"/>
    <mergeCell ref="S27:U27"/>
    <mergeCell ref="AC27:AC28"/>
    <mergeCell ref="A29:A30"/>
    <mergeCell ref="B29:B30"/>
    <mergeCell ref="C29:C30"/>
    <mergeCell ref="D29:D30"/>
    <mergeCell ref="E29:E30"/>
    <mergeCell ref="F29:H29"/>
    <mergeCell ref="I29:K29"/>
    <mergeCell ref="N29:P29"/>
    <mergeCell ref="S29:U29"/>
    <mergeCell ref="AC29:AC30"/>
    <mergeCell ref="A31:A32"/>
    <mergeCell ref="B31:B32"/>
    <mergeCell ref="C31:C32"/>
    <mergeCell ref="D31:D32"/>
    <mergeCell ref="E31:E32"/>
    <mergeCell ref="F31:H31"/>
    <mergeCell ref="I31:K31"/>
    <mergeCell ref="N31:P31"/>
    <mergeCell ref="S31:U31"/>
    <mergeCell ref="AC31:AC32"/>
    <mergeCell ref="A33:A34"/>
    <mergeCell ref="B33:B34"/>
    <mergeCell ref="C33:C34"/>
    <mergeCell ref="D33:D34"/>
    <mergeCell ref="E33:E34"/>
    <mergeCell ref="F33:H33"/>
    <mergeCell ref="I33:K33"/>
    <mergeCell ref="N33:P33"/>
    <mergeCell ref="S33:U33"/>
    <mergeCell ref="AC33:AC34"/>
    <mergeCell ref="A35:A36"/>
    <mergeCell ref="B35:B36"/>
    <mergeCell ref="C35:C36"/>
    <mergeCell ref="D35:D36"/>
    <mergeCell ref="E35:E36"/>
    <mergeCell ref="F35:H35"/>
    <mergeCell ref="I35:K35"/>
    <mergeCell ref="N35:P35"/>
    <mergeCell ref="S35:U35"/>
    <mergeCell ref="AC35:AC36"/>
    <mergeCell ref="A37:A38"/>
    <mergeCell ref="B37:B38"/>
    <mergeCell ref="C37:C38"/>
    <mergeCell ref="D37:D38"/>
    <mergeCell ref="E37:E38"/>
    <mergeCell ref="F37:H37"/>
    <mergeCell ref="I37:K37"/>
    <mergeCell ref="N37:P37"/>
    <mergeCell ref="S37:U37"/>
    <mergeCell ref="AC37:AC38"/>
    <mergeCell ref="A39:A40"/>
    <mergeCell ref="B39:B40"/>
    <mergeCell ref="C39:C40"/>
    <mergeCell ref="D39:D40"/>
    <mergeCell ref="E39:E40"/>
    <mergeCell ref="F39:H39"/>
    <mergeCell ref="I39:K39"/>
    <mergeCell ref="N39:P39"/>
    <mergeCell ref="S39:U39"/>
    <mergeCell ref="AC39:AC40"/>
    <mergeCell ref="A41:A42"/>
    <mergeCell ref="B41:B42"/>
    <mergeCell ref="C41:C42"/>
    <mergeCell ref="D41:D42"/>
    <mergeCell ref="E41:E42"/>
    <mergeCell ref="F41:H41"/>
    <mergeCell ref="I41:K41"/>
    <mergeCell ref="N41:P41"/>
    <mergeCell ref="S41:U41"/>
    <mergeCell ref="AC41:AC42"/>
    <mergeCell ref="A43:A44"/>
    <mergeCell ref="B43:B44"/>
    <mergeCell ref="C43:C44"/>
    <mergeCell ref="D43:D44"/>
    <mergeCell ref="E43:E44"/>
    <mergeCell ref="F43:H43"/>
    <mergeCell ref="I43:K43"/>
    <mergeCell ref="N43:P43"/>
    <mergeCell ref="S43:U43"/>
    <mergeCell ref="AC43:AC44"/>
    <mergeCell ref="A45:A46"/>
    <mergeCell ref="B45:B46"/>
    <mergeCell ref="C45:C46"/>
    <mergeCell ref="D45:D46"/>
    <mergeCell ref="E45:E46"/>
    <mergeCell ref="F45:H45"/>
    <mergeCell ref="I45:K45"/>
    <mergeCell ref="N45:P45"/>
    <mergeCell ref="S45:U45"/>
    <mergeCell ref="AC45:AC46"/>
    <mergeCell ref="A47:A48"/>
    <mergeCell ref="B47:B48"/>
    <mergeCell ref="C47:C48"/>
    <mergeCell ref="D47:D48"/>
    <mergeCell ref="E47:E48"/>
    <mergeCell ref="F47:H47"/>
    <mergeCell ref="I47:K47"/>
    <mergeCell ref="N47:P47"/>
    <mergeCell ref="S47:U47"/>
    <mergeCell ref="AC47:AC48"/>
    <mergeCell ref="A49:A50"/>
    <mergeCell ref="B49:B50"/>
    <mergeCell ref="C49:C50"/>
    <mergeCell ref="D49:D50"/>
    <mergeCell ref="E49:E50"/>
    <mergeCell ref="F49:H49"/>
    <mergeCell ref="I49:K49"/>
    <mergeCell ref="N49:P49"/>
    <mergeCell ref="S49:U49"/>
    <mergeCell ref="AC49:AC50"/>
    <mergeCell ref="A51:A52"/>
    <mergeCell ref="B51:B52"/>
    <mergeCell ref="C51:C52"/>
    <mergeCell ref="D51:D52"/>
    <mergeCell ref="E51:E52"/>
    <mergeCell ref="F51:H51"/>
    <mergeCell ref="I51:K51"/>
    <mergeCell ref="N51:P51"/>
    <mergeCell ref="S51:U51"/>
    <mergeCell ref="AC51:AC52"/>
    <mergeCell ref="A53:A54"/>
    <mergeCell ref="B53:B54"/>
    <mergeCell ref="C53:C54"/>
    <mergeCell ref="D53:D54"/>
    <mergeCell ref="E53:E54"/>
    <mergeCell ref="F53:H53"/>
    <mergeCell ref="I53:K53"/>
    <mergeCell ref="N53:P53"/>
    <mergeCell ref="S53:U53"/>
    <mergeCell ref="AC53:AC54"/>
    <mergeCell ref="A55:A56"/>
    <mergeCell ref="B55:B56"/>
    <mergeCell ref="C55:C56"/>
    <mergeCell ref="D55:D56"/>
    <mergeCell ref="E55:E56"/>
    <mergeCell ref="F55:H55"/>
    <mergeCell ref="I55:K55"/>
    <mergeCell ref="N55:P55"/>
    <mergeCell ref="S55:U55"/>
    <mergeCell ref="AC55:AC56"/>
  </mergeCells>
  <conditionalFormatting sqref="F5:AC6 F25:AC26 Q21:AC24 F29:AC56 L27:AC28">
    <cfRule type="expression" priority="2" aboveAverage="0" equalAverage="0" bottom="0" percent="0" rank="0" text="" dxfId="0">
      <formula>LEN(TRIM(F5))=0</formula>
    </cfRule>
    <cfRule type="cellIs" priority="3" operator="lessThanOrEqual" aboveAverage="0" equalAverage="0" bottom="0" percent="0" rank="0" text="" dxfId="1">
      <formula>$U$3</formula>
    </cfRule>
    <cfRule type="cellIs" priority="4" operator="equal" aboveAverage="0" equalAverage="0" bottom="0" percent="0" rank="0" text="" dxfId="2">
      <formula>$C$3</formula>
    </cfRule>
    <cfRule type="cellIs" priority="5" operator="equal" aboveAverage="0" equalAverage="0" bottom="0" percent="0" rank="0" text="" dxfId="3">
      <formula>$I$3</formula>
    </cfRule>
    <cfRule type="cellIs" priority="6" operator="equal" aboveAverage="0" equalAverage="0" bottom="0" percent="0" rank="0" text="" dxfId="4">
      <formula>$O$3</formula>
    </cfRule>
  </conditionalFormatting>
  <conditionalFormatting sqref="C3">
    <cfRule type="cellIs" priority="7" operator="equal" aboveAverage="0" equalAverage="0" bottom="0" percent="0" rank="0" text="" dxfId="5">
      <formula>$C$3</formula>
    </cfRule>
  </conditionalFormatting>
  <conditionalFormatting sqref="I3">
    <cfRule type="cellIs" priority="8" operator="equal" aboveAverage="0" equalAverage="0" bottom="0" percent="0" rank="0" text="" dxfId="6">
      <formula>$I$3</formula>
    </cfRule>
  </conditionalFormatting>
  <conditionalFormatting sqref="O3">
    <cfRule type="cellIs" priority="9" operator="lessThanOrEqual" aboveAverage="0" equalAverage="0" bottom="0" percent="0" rank="0" text="" dxfId="7">
      <formula>$O$3</formula>
    </cfRule>
  </conditionalFormatting>
  <conditionalFormatting sqref="U3">
    <cfRule type="cellIs" priority="10" operator="lessThanOrEqual" aboveAverage="0" equalAverage="0" bottom="0" percent="0" rank="0" text="" dxfId="8">
      <formula>$O$3</formula>
    </cfRule>
  </conditionalFormatting>
  <conditionalFormatting sqref="F7:AC8">
    <cfRule type="expression" priority="11" aboveAverage="0" equalAverage="0" bottom="0" percent="0" rank="0" text="" dxfId="0">
      <formula>LEN(TRIM(F7))=0</formula>
    </cfRule>
    <cfRule type="cellIs" priority="12" operator="lessThanOrEqual" aboveAverage="0" equalAverage="0" bottom="0" percent="0" rank="0" text="" dxfId="9">
      <formula>$U$3</formula>
    </cfRule>
    <cfRule type="cellIs" priority="13" operator="equal" aboveAverage="0" equalAverage="0" bottom="0" percent="0" rank="0" text="" dxfId="10">
      <formula>$C$3</formula>
    </cfRule>
    <cfRule type="cellIs" priority="14" operator="equal" aboveAverage="0" equalAverage="0" bottom="0" percent="0" rank="0" text="" dxfId="11">
      <formula>$I$3</formula>
    </cfRule>
    <cfRule type="cellIs" priority="15" operator="equal" aboveAverage="0" equalAverage="0" bottom="0" percent="0" rank="0" text="" dxfId="12">
      <formula>$O$3</formula>
    </cfRule>
  </conditionalFormatting>
  <conditionalFormatting sqref="F9:AC10">
    <cfRule type="expression" priority="16" aboveAverage="0" equalAverage="0" bottom="0" percent="0" rank="0" text="" dxfId="0">
      <formula>LEN(TRIM(F9))=0</formula>
    </cfRule>
    <cfRule type="cellIs" priority="17" operator="lessThanOrEqual" aboveAverage="0" equalAverage="0" bottom="0" percent="0" rank="0" text="" dxfId="13">
      <formula>$U$3</formula>
    </cfRule>
    <cfRule type="cellIs" priority="18" operator="equal" aboveAverage="0" equalAverage="0" bottom="0" percent="0" rank="0" text="" dxfId="14">
      <formula>$C$3</formula>
    </cfRule>
    <cfRule type="cellIs" priority="19" operator="equal" aboveAverage="0" equalAverage="0" bottom="0" percent="0" rank="0" text="" dxfId="15">
      <formula>$I$3</formula>
    </cfRule>
    <cfRule type="cellIs" priority="20" operator="equal" aboveAverage="0" equalAverage="0" bottom="0" percent="0" rank="0" text="" dxfId="16">
      <formula>$O$3</formula>
    </cfRule>
  </conditionalFormatting>
  <conditionalFormatting sqref="F11:AC12">
    <cfRule type="expression" priority="21" aboveAverage="0" equalAverage="0" bottom="0" percent="0" rank="0" text="" dxfId="0">
      <formula>LEN(TRIM(F11))=0</formula>
    </cfRule>
    <cfRule type="cellIs" priority="22" operator="lessThanOrEqual" aboveAverage="0" equalAverage="0" bottom="0" percent="0" rank="0" text="" dxfId="17">
      <formula>$U$3</formula>
    </cfRule>
    <cfRule type="cellIs" priority="23" operator="equal" aboveAverage="0" equalAverage="0" bottom="0" percent="0" rank="0" text="" dxfId="18">
      <formula>$C$3</formula>
    </cfRule>
    <cfRule type="cellIs" priority="24" operator="equal" aboveAverage="0" equalAverage="0" bottom="0" percent="0" rank="0" text="" dxfId="19">
      <formula>$I$3</formula>
    </cfRule>
    <cfRule type="cellIs" priority="25" operator="equal" aboveAverage="0" equalAverage="0" bottom="0" percent="0" rank="0" text="" dxfId="20">
      <formula>$O$3</formula>
    </cfRule>
  </conditionalFormatting>
  <conditionalFormatting sqref="F13:AC14">
    <cfRule type="expression" priority="26" aboveAverage="0" equalAverage="0" bottom="0" percent="0" rank="0" text="" dxfId="0">
      <formula>LEN(TRIM(F13))=0</formula>
    </cfRule>
    <cfRule type="cellIs" priority="27" operator="lessThanOrEqual" aboveAverage="0" equalAverage="0" bottom="0" percent="0" rank="0" text="" dxfId="21">
      <formula>$U$3</formula>
    </cfRule>
    <cfRule type="cellIs" priority="28" operator="equal" aboveAverage="0" equalAverage="0" bottom="0" percent="0" rank="0" text="" dxfId="22">
      <formula>$C$3</formula>
    </cfRule>
    <cfRule type="cellIs" priority="29" operator="equal" aboveAverage="0" equalAverage="0" bottom="0" percent="0" rank="0" text="" dxfId="23">
      <formula>$I$3</formula>
    </cfRule>
    <cfRule type="cellIs" priority="30" operator="equal" aboveAverage="0" equalAverage="0" bottom="0" percent="0" rank="0" text="" dxfId="24">
      <formula>$O$3</formula>
    </cfRule>
  </conditionalFormatting>
  <conditionalFormatting sqref="F15:AC16">
    <cfRule type="expression" priority="31" aboveAverage="0" equalAverage="0" bottom="0" percent="0" rank="0" text="" dxfId="0">
      <formula>LEN(TRIM(F15))=0</formula>
    </cfRule>
    <cfRule type="cellIs" priority="32" operator="lessThanOrEqual" aboveAverage="0" equalAverage="0" bottom="0" percent="0" rank="0" text="" dxfId="25">
      <formula>$U$3</formula>
    </cfRule>
    <cfRule type="cellIs" priority="33" operator="equal" aboveAverage="0" equalAverage="0" bottom="0" percent="0" rank="0" text="" dxfId="26">
      <formula>$C$3</formula>
    </cfRule>
    <cfRule type="cellIs" priority="34" operator="equal" aboveAverage="0" equalAverage="0" bottom="0" percent="0" rank="0" text="" dxfId="27">
      <formula>$I$3</formula>
    </cfRule>
    <cfRule type="cellIs" priority="35" operator="equal" aboveAverage="0" equalAverage="0" bottom="0" percent="0" rank="0" text="" dxfId="28">
      <formula>$O$3</formula>
    </cfRule>
  </conditionalFormatting>
  <conditionalFormatting sqref="F17:AC18">
    <cfRule type="expression" priority="36" aboveAverage="0" equalAverage="0" bottom="0" percent="0" rank="0" text="" dxfId="0">
      <formula>LEN(TRIM(F17))=0</formula>
    </cfRule>
    <cfRule type="cellIs" priority="37" operator="lessThanOrEqual" aboveAverage="0" equalAverage="0" bottom="0" percent="0" rank="0" text="" dxfId="29">
      <formula>$U$3</formula>
    </cfRule>
    <cfRule type="cellIs" priority="38" operator="equal" aboveAverage="0" equalAverage="0" bottom="0" percent="0" rank="0" text="" dxfId="30">
      <formula>$C$3</formula>
    </cfRule>
    <cfRule type="cellIs" priority="39" operator="equal" aboveAverage="0" equalAverage="0" bottom="0" percent="0" rank="0" text="" dxfId="31">
      <formula>$I$3</formula>
    </cfRule>
    <cfRule type="cellIs" priority="40" operator="equal" aboveAverage="0" equalAverage="0" bottom="0" percent="0" rank="0" text="" dxfId="32">
      <formula>$O$3</formula>
    </cfRule>
  </conditionalFormatting>
  <conditionalFormatting sqref="F19:AC20">
    <cfRule type="expression" priority="41" aboveAverage="0" equalAverage="0" bottom="0" percent="0" rank="0" text="" dxfId="0">
      <formula>LEN(TRIM(F19))=0</formula>
    </cfRule>
    <cfRule type="cellIs" priority="42" operator="lessThanOrEqual" aboveAverage="0" equalAverage="0" bottom="0" percent="0" rank="0" text="" dxfId="33">
      <formula>$U$3</formula>
    </cfRule>
    <cfRule type="cellIs" priority="43" operator="equal" aboveAverage="0" equalAverage="0" bottom="0" percent="0" rank="0" text="" dxfId="34">
      <formula>$C$3</formula>
    </cfRule>
    <cfRule type="cellIs" priority="44" operator="equal" aboveAverage="0" equalAverage="0" bottom="0" percent="0" rank="0" text="" dxfId="35">
      <formula>$I$3</formula>
    </cfRule>
    <cfRule type="cellIs" priority="45" operator="equal" aboveAverage="0" equalAverage="0" bottom="0" percent="0" rank="0" text="" dxfId="36">
      <formula>$O$3</formula>
    </cfRule>
  </conditionalFormatting>
  <conditionalFormatting sqref="F21:P22">
    <cfRule type="expression" priority="46" aboveAverage="0" equalAverage="0" bottom="0" percent="0" rank="0" text="" dxfId="0">
      <formula>LEN(TRIM(F21))=0</formula>
    </cfRule>
    <cfRule type="cellIs" priority="47" operator="lessThanOrEqual" aboveAverage="0" equalAverage="0" bottom="0" percent="0" rank="0" text="" dxfId="37">
      <formula>$U$3</formula>
    </cfRule>
    <cfRule type="cellIs" priority="48" operator="equal" aboveAverage="0" equalAverage="0" bottom="0" percent="0" rank="0" text="" dxfId="38">
      <formula>$C$3</formula>
    </cfRule>
    <cfRule type="cellIs" priority="49" operator="equal" aboveAverage="0" equalAverage="0" bottom="0" percent="0" rank="0" text="" dxfId="39">
      <formula>$I$3</formula>
    </cfRule>
    <cfRule type="cellIs" priority="50" operator="equal" aboveAverage="0" equalAverage="0" bottom="0" percent="0" rank="0" text="" dxfId="40">
      <formula>$O$3</formula>
    </cfRule>
  </conditionalFormatting>
  <conditionalFormatting sqref="F23:P24">
    <cfRule type="expression" priority="51" aboveAverage="0" equalAverage="0" bottom="0" percent="0" rank="0" text="" dxfId="0">
      <formula>LEN(TRIM(F23))=0</formula>
    </cfRule>
    <cfRule type="cellIs" priority="52" operator="lessThanOrEqual" aboveAverage="0" equalAverage="0" bottom="0" percent="0" rank="0" text="" dxfId="41">
      <formula>$U$3</formula>
    </cfRule>
    <cfRule type="cellIs" priority="53" operator="equal" aboveAverage="0" equalAverage="0" bottom="0" percent="0" rank="0" text="" dxfId="42">
      <formula>$C$3</formula>
    </cfRule>
    <cfRule type="cellIs" priority="54" operator="equal" aboveAverage="0" equalAverage="0" bottom="0" percent="0" rank="0" text="" dxfId="43">
      <formula>$I$3</formula>
    </cfRule>
    <cfRule type="cellIs" priority="55" operator="equal" aboveAverage="0" equalAverage="0" bottom="0" percent="0" rank="0" text="" dxfId="44">
      <formula>$O$3</formula>
    </cfRule>
  </conditionalFormatting>
  <conditionalFormatting sqref="F27:K28">
    <cfRule type="expression" priority="56" aboveAverage="0" equalAverage="0" bottom="0" percent="0" rank="0" text="" dxfId="0">
      <formula>LEN(TRIM(F27))=0</formula>
    </cfRule>
    <cfRule type="cellIs" priority="57" operator="lessThanOrEqual" aboveAverage="0" equalAverage="0" bottom="0" percent="0" rank="0" text="" dxfId="45">
      <formula>$U$3</formula>
    </cfRule>
    <cfRule type="cellIs" priority="58" operator="equal" aboveAverage="0" equalAverage="0" bottom="0" percent="0" rank="0" text="" dxfId="46">
      <formula>$C$3</formula>
    </cfRule>
    <cfRule type="cellIs" priority="59" operator="equal" aboveAverage="0" equalAverage="0" bottom="0" percent="0" rank="0" text="" dxfId="47">
      <formula>$I$3</formula>
    </cfRule>
    <cfRule type="cellIs" priority="60" operator="equal" aboveAverage="0" equalAverage="0" bottom="0" percent="0" rank="0" text="" dxfId="48">
      <formula>$O$3</formula>
    </cfRule>
  </conditionalFormatting>
  <dataValidations count="15">
    <dataValidation allowBlank="true" operator="equal" prompt="Sélectionner l'entreprise" promptTitle="Entreprise" showDropDown="false" showErrorMessage="true" showInputMessage="true" sqref="F7:H7 F9:H9 F11:H11 F13:H13 F15:H15 F17:H17 F19:H19 F21:H21 F23:H23 F25:H25 F27:H27 F29:H29 F31:H31 F33:H33 F35:H35 F37:H37 F39:H39 F41:H41 F43:H43 F45:H45 F47:H47 F49:H49 F51:H51 F53:H53 F55:H55" type="list">
      <formula1>TERRASSEMENT.VRD</formula1>
      <formula2>0</formula2>
    </dataValidation>
    <dataValidation allowBlank="true" operator="equal" prompt="Selectionner l'entreprise" promptTitle="Entreprises" showDropDown="false" showErrorMessage="true" showInputMessage="true" sqref="I7:K7 I9:K9 I11:K11 I13:K13 I15:K15 I17:K17 I19:K19 I21:K21 I23:K23 I25:K25 I27:K27 I29:K29 I31:K31 I33:K33 I35:K35 I37:K37 I39:K39 I41:K41 I43:K43 I45:K45 I47:K47 I49:K49 I51:K51 I53:K53 I55:K55" type="list">
      <formula1>MACONNERIE</formula1>
      <formula2>0</formula2>
    </dataValidation>
    <dataValidation allowBlank="true" operator="equal" prompt="Selectionner l'entreprise" promptTitle="Entreprises" showDropDown="false" showErrorMessage="true" showInputMessage="true" sqref="L7 L9 L11 L13 L15 L17 L19 L21 L23 L25 L27 L29 L31 L33 L35 L37 L39 L41 L43 L45 L47 L49 L51 L53 L55" type="list">
      <formula1>CHARPENTE___COUVERTURE</formula1>
      <formula2>0</formula2>
    </dataValidation>
    <dataValidation allowBlank="true" operator="equal" prompt="Selectionner l'entreprise" promptTitle="Entreprises" showDropDown="false" showErrorMessage="true" showInputMessage="true" sqref="M7 M9 M11 M13 M15 M17 M19 M21 M23 M25 M27 M29 M31 M33 M35 M37 M39 M41 M43 M45 M47 M49 M51 M53 M55" type="list">
      <formula1>DAL_ALU</formula1>
      <formula2>0</formula2>
    </dataValidation>
    <dataValidation allowBlank="true" operator="equal" prompt="Selectionner l'entreprise" promptTitle="Entreprises" showDropDown="false" showErrorMessage="true" showInputMessage="true" sqref="N7:P7 N9:P9 N11:P11 N13:P13 N15:P15 N17:P17 N19:P19 N21:P21 N23:P23 N25:P25 N27:P27 N29:P29 N31:P31 N33:P33 N35:P35 N37:P37 N39:P39 N41:P41 N43:P43 N45:P45 N47:P47 N49:P49 N51:P51 N53:P53 N55:P55" type="list">
      <formula1>MEUNUISERIES___PLACO</formula1>
      <formula2>0</formula2>
    </dataValidation>
    <dataValidation allowBlank="true" operator="equal" prompt="Selectionner l'entreprise" promptTitle="Entreprises" showDropDown="false" showErrorMessage="true" showInputMessage="true" sqref="Q7 Q9 Q11 Q13 Q15 Q17 Q19 Q21 Q23 Q25 Q27 Q29 Q31 Q33 Q35 Q37 Q39 Q41 Q43 Q45 Q47 Q49 Q51 Q53 Q55" type="list">
      <formula1>BANDES</formula1>
      <formula2>0</formula2>
    </dataValidation>
    <dataValidation allowBlank="true" operator="equal" prompt="Sélectionner entreprise" promptTitle="Entreprises" showDropDown="false" showErrorMessage="true" showInputMessage="true" sqref="R7 R9 R11 R13 R15 R17 R19 R21 R23 R25 R27 R29 R31 R33 R35 R37 R39 R41 R43 R45 R47 R49 R51 R53 R55" type="list">
      <formula1>ELECTRICITE</formula1>
      <formula2>0</formula2>
    </dataValidation>
    <dataValidation allowBlank="true" operator="equal" prompt="Sélectionner entreprise" promptTitle="Entreprises" showDropDown="false" showErrorMessage="true" showInputMessage="true" sqref="S7:U7 S9:U9 S11:U11 S13:U13 S15:U15 S17:U17 S19:U19 S21:U21 S23:U23 S25:U25 S27:U27 S29:U29 S31:U31 S33:U33 S35:U35 S37:U37 S39:U39 S41:U41 S43:U43 S45:U45 S47:U47 S49:U49 S51:U51 S53:U53 S55:U55" type="list">
      <formula1>PLOMBERIE___CHAUFFAGE</formula1>
      <formula2>0</formula2>
    </dataValidation>
    <dataValidation allowBlank="true" operator="equal" prompt="Sélectionner entreprise" promptTitle="Entreprises" showDropDown="false" showErrorMessage="true" showInputMessage="true" sqref="V7 V9 V11 V13 V15 V17 V19 V21 V23 V25 V27 V29 V31 V33 V35 V37 V39 V41 V43 V45 V47 V49 V51 V53 V55" type="list">
      <formula1>CHAPE</formula1>
      <formula2>0</formula2>
    </dataValidation>
    <dataValidation allowBlank="true" operator="equal" prompt="Sélectionner l'entreprise" promptTitle="Entreprises" showDropDown="false" showErrorMessage="true" showInputMessage="true" sqref="W7 W9 W11 W13 W15 W17 W19 W21 W23 W25 W27 W29 W31 W33 W35 W37 W39 W41 W43 W45 W47 W49 W51 W53 W55" type="list">
      <formula1>CARRELAGE___FAIENCE</formula1>
      <formula2>0</formula2>
    </dataValidation>
    <dataValidation allowBlank="true" operator="equal" prompt="Sélectionner l'entreprise" promptTitle="Entreprises" showDropDown="false" showErrorMessage="true" showInputMessage="true" sqref="X7 X9 X11 X13 X15 X17 X19 X21 X23 X25 X27 X29 X31 X33 X35 X37 X39 X41 X43 X45 X47 X49 X51 X53 X55" type="list">
      <formula1>PARQUET</formula1>
      <formula2>0</formula2>
    </dataValidation>
    <dataValidation allowBlank="true" operator="equal" prompt="Sélectionner l'entreprise" promptTitle="Entreprises" showDropDown="false" showErrorMessage="true" showInputMessage="true" sqref="Y7 Y9 Y11 Y13 Y15 Y17 Y19 Y21 Y23 Y25 Y27 Y29 Y31 Y33 Y35 Y37 Y39 Y41 Y43 Y45 Y47 Y49 Y51 Y53 Y55" type="list">
      <formula1>ISOLATION_COMBLES</formula1>
      <formula2>0</formula2>
    </dataValidation>
    <dataValidation allowBlank="true" operator="equal" prompt="Sélectionner l'entreprise" promptTitle="Entreprises" showDropDown="false" showErrorMessage="true" showInputMessage="true" sqref="Z7 Z9 Z11 Z13 Z15 Z17 Z19 Z21 Z23 Z25 Z27 Z29 Z31 Z33 Z35 Z37 Z39 Z41 Z43 Z45 Z47 Z49 Z51 Z53 Z55" type="list">
      <formula1>ENDUITS</formula1>
      <formula2>0</formula2>
    </dataValidation>
    <dataValidation allowBlank="true" operator="equal" prompt="Sélectionner l'entreprise" promptTitle="Entreprises" showDropDown="false" showErrorMessage="true" showInputMessage="true" sqref="AA7 AA9 AA11 AA13 AA15 AA17 AA19 AA21 AA23 AA25 AA27 AA29 AA31 AA33 AA35 AA37 AA39 AA41 AA43 AA45 AA47 AA49 AA51 AA53 AA55" type="list">
      <formula1>PEINTURE</formula1>
      <formula2>0</formula2>
    </dataValidation>
    <dataValidation allowBlank="true" operator="equal" prompt="Sélectionner l'entreprise" promptTitle="Entreprises" showDropDown="false" showErrorMessage="true" showInputMessage="true" sqref="AB7 AB9 AB11 AB13 AB15 AB17 AB19 AB21 AB23 AB25 AB27 AB29 AB31 AB33 AB35 AB37 AB39 AB41 AB43 AB45 AB47 AB49 AB51 AB53 AB55" type="list">
      <formula1>MISE_EN_SERVICE</formula1>
      <formula2>0</formula2>
    </dataValidation>
  </dataValidations>
  <printOptions headings="false" gridLines="false" gridLinesSet="true" horizontalCentered="false" verticalCentered="false"/>
  <pageMargins left="0.25" right="0.25" top="0.75" bottom="0.75" header="0.3" footer="0.3"/>
  <pageSetup paperSize="8" scale="100" firstPageNumber="0" fitToWidth="1" fitToHeight="0" pageOrder="downThenOver" orientation="landscape" blackAndWhite="false" draft="false" cellComments="none" useFirstPageNumber="false" horizontalDpi="300" verticalDpi="300" copies="1"/>
  <headerFooter differentFirst="false" differentOddEven="false">
    <oddHeader>&amp;CPLANNING CHANTIER 
PREVISIONNEL&amp;RMise à jour le : &amp;D</oddHeader>
    <oddFooter>&amp;LBERMAX - Agence de Poitiers&amp;CPage &amp;P&amp;RTél : 05.49.00.41.81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29"/>
  <sheetViews>
    <sheetView showFormulas="false" showGridLines="true" showRowColHeaders="true" showZeros="true" rightToLeft="false" tabSelected="false" showOutlineSymbols="true" defaultGridColor="true" view="normal" topLeftCell="A1" colorId="64" zoomScale="95" zoomScaleNormal="95" zoomScalePageLayoutView="100" workbookViewId="0">
      <selection pane="topLeft" activeCell="F30" activeCellId="0" sqref="F30"/>
    </sheetView>
  </sheetViews>
  <sheetFormatPr defaultRowHeight="12.8" zeroHeight="false" outlineLevelRow="0" outlineLevelCol="0"/>
  <cols>
    <col collapsed="false" customWidth="true" hidden="false" outlineLevel="0" max="1" min="1" style="1" width="10.3"/>
    <col collapsed="false" customWidth="true" hidden="false" outlineLevel="0" max="2" min="2" style="2" width="9.13"/>
    <col collapsed="false" customWidth="true" hidden="false" outlineLevel="0" max="3" min="3" style="2" width="27.92"/>
    <col collapsed="false" customWidth="true" hidden="false" outlineLevel="0" max="4" min="4" style="2" width="16.66"/>
    <col collapsed="false" customWidth="true" hidden="false" outlineLevel="0" max="5" min="5" style="3" width="22.7"/>
    <col collapsed="false" customWidth="true" hidden="false" outlineLevel="0" max="6" min="6" style="0" width="1.13"/>
    <col collapsed="false" customWidth="true" hidden="false" outlineLevel="0" max="1025" min="7" style="0" width="10.78"/>
  </cols>
  <sheetData>
    <row r="1" customFormat="false" ht="12.8" hidden="false" customHeight="false" outlineLevel="0" collapsed="false">
      <c r="A1" s="4" t="s">
        <v>0</v>
      </c>
      <c r="B1" s="5" t="str">
        <f aca="true">INDIRECT("'PLANNING GENRAL'!C"&amp;MATCH($A$2,'PLANNING GENRAL'!$A$7:$A$55,0)+6,1)</f>
        <v>BAILLARGEAT</v>
      </c>
      <c r="C1" s="5"/>
      <c r="D1" s="5"/>
      <c r="E1" s="5"/>
    </row>
    <row r="2" customFormat="false" ht="12.8" hidden="false" customHeight="false" outlineLevel="0" collapsed="false">
      <c r="A2" s="6" t="n">
        <v>7</v>
      </c>
      <c r="B2" s="7" t="str">
        <f aca="true">INDIRECT("'PLANNING GENRAL'!D"&amp;MATCH($A$2,'PLANNING GENRAL'!$A$7:$A$55,0)+6,1)</f>
        <v>ZAC de La Mérigotte
Lot 30I</v>
      </c>
      <c r="C2" s="7"/>
    </row>
    <row r="3" customFormat="false" ht="12.8" hidden="false" customHeight="false" outlineLevel="0" collapsed="false">
      <c r="A3" s="4"/>
      <c r="B3" s="7"/>
      <c r="C3" s="7"/>
    </row>
    <row r="4" customFormat="false" ht="12.75" hidden="false" customHeight="true" outlineLevel="0" collapsed="false"/>
    <row r="5" customFormat="false" ht="13.05" hidden="false" customHeight="false" outlineLevel="0" collapsed="false">
      <c r="A5" s="8" t="s">
        <v>1</v>
      </c>
      <c r="B5" s="9" t="s">
        <v>2</v>
      </c>
      <c r="C5" s="9" t="s">
        <v>3</v>
      </c>
      <c r="D5" s="9" t="s">
        <v>4</v>
      </c>
      <c r="E5" s="10" t="s">
        <v>5</v>
      </c>
    </row>
    <row r="6" customFormat="false" ht="25.5" hidden="false" customHeight="true" outlineLevel="0" collapsed="false">
      <c r="A6" s="11" t="n">
        <f aca="true">INDIRECT("'PLANNING GENRAL'!F"&amp;MATCH($A$2,'PLANNING GENRAL'!$A$7:$A$55,0)+7,1)</f>
        <v>30</v>
      </c>
      <c r="B6" s="12" t="n">
        <v>43165</v>
      </c>
      <c r="C6" s="13" t="str">
        <f aca="false">'PLANNING GENRAL'!$F$5</f>
        <v>TERRASSEMENT - VRD</v>
      </c>
      <c r="D6" s="14" t="str">
        <f aca="true">INDIRECT("'PLANNING GENRAL'!F"&amp;MATCH($A$2,'PLANNING GENRAL'!$A$7:$A$55,0)+6,1)</f>
        <v>JPF</v>
      </c>
      <c r="E6" s="15" t="str">
        <f aca="true">IF(D6="","",INDIRECT("Arti!C"&amp;MATCH(D6,Arti!$B$2:$B$43,0),1))</f>
        <v>Port Mme : 06.66.38.97.29
Port Mr : 06.95.07.57.94</v>
      </c>
    </row>
    <row r="7" customFormat="false" ht="25.5" hidden="false" customHeight="true" outlineLevel="0" collapsed="false">
      <c r="A7" s="16" t="n">
        <f aca="true">INDIRECT("'PLANNING GENRAL'!I"&amp;MATCH($A$2,'PLANNING GENRAL'!$A$7:$A$55,0)+7,1)</f>
        <v>30</v>
      </c>
      <c r="B7" s="17" t="n">
        <v>43165</v>
      </c>
      <c r="C7" s="18" t="str">
        <f aca="false">'PLANNING GENRAL'!$I$6</f>
        <v>SEMELLES</v>
      </c>
      <c r="D7" s="18" t="str">
        <f aca="true">INDIRECT("'PLANNING GENRAL'!I"&amp;MATCH($A$2,'PLANNING GENRAL'!$A$7:$A$55,0)+6,1)</f>
        <v>MG BATIMENT</v>
      </c>
      <c r="E7" s="19" t="str">
        <f aca="true">IF(D7="","",INDIRECT("Arti!C"&amp;MATCH(D7,Arti!$B$2:$B$43,0),1))</f>
        <v>Fixe : 05.49.39.24.37
Port : 06.87.14.99.79</v>
      </c>
    </row>
    <row r="8" customFormat="false" ht="25.5" hidden="false" customHeight="true" outlineLevel="0" collapsed="false">
      <c r="A8" s="16" t="n">
        <f aca="true">INDIRECT("'PLANNING GENRAL'!J"&amp;MATCH($A$2,'PLANNING GENRAL'!$A$7:$A$55,0)+7,1)</f>
        <v>37</v>
      </c>
      <c r="B8" s="18"/>
      <c r="C8" s="18" t="str">
        <f aca="false">'PLANNING GENRAL'!$J$6</f>
        <v>PLANCHER</v>
      </c>
      <c r="D8" s="18" t="str">
        <f aca="false">$D$7</f>
        <v>MG BATIMENT</v>
      </c>
      <c r="E8" s="19" t="str">
        <f aca="true">IF(D8="","",INDIRECT("Arti!C"&amp;MATCH(D8,Arti!$B$2:$B$43,0),1))</f>
        <v>Fixe : 05.49.39.24.37
Port : 06.87.14.99.79</v>
      </c>
    </row>
    <row r="9" customFormat="false" ht="25.5" hidden="false" customHeight="true" outlineLevel="0" collapsed="false">
      <c r="A9" s="16" t="n">
        <f aca="true">INDIRECT("'PLANNING GENRAL'!K"&amp;MATCH($A$2,'PLANNING GENRAL'!$A$7:$A$55,0)+7,1)</f>
        <v>42</v>
      </c>
      <c r="B9" s="18"/>
      <c r="C9" s="18" t="str">
        <f aca="false">'PLANNING GENRAL'!$K$6</f>
        <v>ELEVATION</v>
      </c>
      <c r="D9" s="18" t="str">
        <f aca="false">D7</f>
        <v>MG BATIMENT</v>
      </c>
      <c r="E9" s="19" t="str">
        <f aca="true">IF(D9="","",INDIRECT("Arti!C"&amp;MATCH(D9,Arti!$B$2:$B$43,0),1))</f>
        <v>Fixe : 05.49.39.24.37
Port : 06.87.14.99.79</v>
      </c>
    </row>
    <row r="10" customFormat="false" ht="25.5" hidden="false" customHeight="true" outlineLevel="0" collapsed="false">
      <c r="A10" s="16" t="n">
        <f aca="true">INDIRECT("'PLANNING GENRAL'!L"&amp;MATCH($A$2,'PLANNING GENRAL'!$A$7:$A$55,0)+7,1)</f>
        <v>43</v>
      </c>
      <c r="B10" s="18"/>
      <c r="C10" s="18" t="str">
        <f aca="false">'PLANNING GENRAL'!$L$5</f>
        <v>CHARPENTE COUVERTURE</v>
      </c>
      <c r="D10" s="18" t="str">
        <f aca="true">INDIRECT("'PLANNING GENRAL'!L"&amp;MATCH($A$2,'PLANNING GENRAL'!$A$7:$A$55,0)+6,1)</f>
        <v>FAITEAU</v>
      </c>
      <c r="E10" s="19" t="str">
        <f aca="true">IF(D10="","",INDIRECT("Arti!C"&amp;MATCH(D10,Arti!$B$2:$B$43,0),1))</f>
        <v>Port : 06.14.82.75.99</v>
      </c>
    </row>
    <row r="11" customFormat="false" ht="25.5" hidden="false" customHeight="true" outlineLevel="0" collapsed="false">
      <c r="A11" s="16" t="n">
        <f aca="true">INDIRECT("'PLANNING GENRAL'!G"&amp;MATCH($A$2,'PLANNING GENRAL'!$A$7:$A$55,0)+7,1)</f>
        <v>44</v>
      </c>
      <c r="B11" s="18"/>
      <c r="C11" s="18" t="str">
        <f aca="false">'PLANNING GENRAL'!$G$6</f>
        <v>PREPARATION VRD</v>
      </c>
      <c r="D11" s="18" t="str">
        <f aca="false">$D$6</f>
        <v>JPF</v>
      </c>
      <c r="E11" s="19" t="str">
        <f aca="true">IF(D11="","",INDIRECT("Arti!C"&amp;MATCH(D11,Arti!$B$2:$B$43,0),1))</f>
        <v>Port Mme : 06.66.38.97.29
Port Mr : 06.95.07.57.94</v>
      </c>
    </row>
    <row r="12" customFormat="false" ht="25.5" hidden="false" customHeight="true" outlineLevel="0" collapsed="false">
      <c r="A12" s="16" t="n">
        <f aca="true">INDIRECT("'PLANNING GENRAL'!M"&amp;MATCH($A$2,'PLANNING GENRAL'!$A$7:$A$55,0)+7,1)</f>
        <v>44</v>
      </c>
      <c r="B12" s="18"/>
      <c r="C12" s="18" t="str">
        <f aca="false">'PLANNING GENRAL'!$M$5</f>
        <v>DALLES ALU</v>
      </c>
      <c r="D12" s="18" t="str">
        <f aca="true">INDIRECT("'PLANNING GENRAL'!M"&amp;MATCH($A$2,'PLANNING GENRAL'!$A$7:$A$55,0)+6,1)</f>
        <v>DGA</v>
      </c>
      <c r="E12" s="19" t="str">
        <f aca="true">IF(D12="","",INDIRECT("Arti!C"&amp;MATCH(D12,Arti!$B$2:$B$43,0),1))</f>
        <v>Port : 06.88.30.77.59</v>
      </c>
    </row>
    <row r="13" customFormat="false" ht="25.5" hidden="false" customHeight="true" outlineLevel="0" collapsed="false">
      <c r="A13" s="16" t="n">
        <f aca="true">INDIRECT("'PLANNING GENRAL'!N"&amp;MATCH($A$2,'PLANNING GENRAL'!$A$7:$A$55,0)+7,1)</f>
        <v>45</v>
      </c>
      <c r="B13" s="18"/>
      <c r="C13" s="18" t="str">
        <f aca="false">'PLANNING GENRAL'!$N$6</f>
        <v>MEUNUISERIES EXTERIEURES</v>
      </c>
      <c r="D13" s="18" t="str">
        <f aca="true">INDIRECT("'PLANNING GENRAL'!N"&amp;MATCH($A$2,'PLANNING GENRAL'!$A$7:$A$55,0)+6,1)</f>
        <v>NIBAUDEAU</v>
      </c>
      <c r="E13" s="19" t="str">
        <f aca="true">IF(D13="","",INDIRECT("Arti!C"&amp;MATCH(D13,Arti!$B$2:$B$43,0),1))</f>
        <v>Port : 06.84.67.87.31</v>
      </c>
    </row>
    <row r="14" customFormat="false" ht="25.5" hidden="false" customHeight="true" outlineLevel="0" collapsed="false">
      <c r="A14" s="16" t="n">
        <f aca="true">INDIRECT("'PLANNING GENRAL'!O"&amp;MATCH($A$2,'PLANNING GENRAL'!$A$7:$A$55,0)+7,1)</f>
        <v>47</v>
      </c>
      <c r="B14" s="18"/>
      <c r="C14" s="20" t="str">
        <f aca="false">'PLANNING GENRAL'!$O$6</f>
        <v>PLACO - INTERIEURES - PIEUVRES HYDRAU ET ELEC</v>
      </c>
      <c r="D14" s="18" t="str">
        <f aca="false">$D$13</f>
        <v>NIBAUDEAU</v>
      </c>
      <c r="E14" s="19" t="str">
        <f aca="true">IF(D14="","",INDIRECT("Arti!C"&amp;MATCH(D14,Arti!$B$2:$B$43,0),1))</f>
        <v>Port : 06.84.67.87.31</v>
      </c>
    </row>
    <row r="15" customFormat="false" ht="25.5" hidden="false" customHeight="true" outlineLevel="0" collapsed="false">
      <c r="A15" s="16" t="n">
        <f aca="true">INDIRECT("'PLANNING GENRAL'!Q"&amp;MATCH($A$2,'PLANNING GENRAL'!$A$7:$A$55,0)+7,1)</f>
        <v>49</v>
      </c>
      <c r="B15" s="18"/>
      <c r="C15" s="18" t="str">
        <f aca="false">'PLANNING GENRAL'!$Q$5</f>
        <v>BANDES</v>
      </c>
      <c r="D15" s="18" t="str">
        <f aca="true">INDIRECT("'PLANNING GENRAL'!Q"&amp;MATCH($A$2,'PLANNING GENRAL'!$A$7:$A$55,0)+6,1)</f>
        <v>BONNOT</v>
      </c>
      <c r="E15" s="19" t="str">
        <f aca="true">IF(D15="","",INDIRECT("Arti!C"&amp;MATCH(D15,Arti!$B$2:$B$43,0),1))</f>
        <v>Port : 06.84.67.87.31</v>
      </c>
    </row>
    <row r="16" customFormat="false" ht="25.5" hidden="false" customHeight="true" outlineLevel="0" collapsed="false">
      <c r="A16" s="16" t="n">
        <f aca="true">INDIRECT("'PLANNING GENRAL'!R"&amp;MATCH($A$2,'PLANNING GENRAL'!$A$7:$A$55,0)+7,1)</f>
        <v>50</v>
      </c>
      <c r="B16" s="18"/>
      <c r="C16" s="18" t="str">
        <f aca="false">'PLANNING GENRAL'!$R$5</f>
        <v>ELECTRICITE</v>
      </c>
      <c r="D16" s="18" t="str">
        <f aca="true">INDIRECT("'PLANNING GENRAL'!R"&amp;MATCH($A$2,'PLANNING GENRAL'!$A$7:$A$55,0)+6,1)</f>
        <v>EP energie</v>
      </c>
      <c r="E16" s="19" t="str">
        <f aca="true">IF(D16="","",INDIRECT("Arti!C"&amp;MATCH(D16,Arti!$B$2:$B$43,0),1))</f>
        <v>Port : 07.77.00.14.13</v>
      </c>
    </row>
    <row r="17" customFormat="false" ht="25.5" hidden="false" customHeight="true" outlineLevel="0" collapsed="false">
      <c r="A17" s="16" t="n">
        <f aca="true">INDIRECT("'PLANNING GENRAL'!S"&amp;MATCH($A$2,'PLANNING GENRAL'!$A$7:$A$55,0)+7,1)</f>
        <v>51</v>
      </c>
      <c r="B17" s="18"/>
      <c r="C17" s="18" t="str">
        <f aca="false">'PLANNING GENRAL'!$S$6</f>
        <v>PLANCHER CHAUFFANT</v>
      </c>
      <c r="D17" s="18" t="str">
        <f aca="true">INDIRECT("'PLANNING GENRAL'!S"&amp;MATCH($A$2,'PLANNING GENRAL'!$A$7:$A$55,0)+6,1)</f>
        <v>EP energie</v>
      </c>
      <c r="E17" s="19" t="str">
        <f aca="true">IF(D17="","",INDIRECT("Arti!C"&amp;MATCH(D17,Arti!$B$2:$B$43,0),1))</f>
        <v>Port : 07.77.00.14.13</v>
      </c>
    </row>
    <row r="18" customFormat="false" ht="25.5" hidden="false" customHeight="true" outlineLevel="0" collapsed="false">
      <c r="A18" s="16" t="n">
        <f aca="true">INDIRECT("'PLANNING GENRAL'!V"&amp;MATCH($A$2,'PLANNING GENRAL'!$A$7:$A$55,0)+7,1)</f>
        <v>2</v>
      </c>
      <c r="B18" s="18"/>
      <c r="C18" s="18" t="str">
        <f aca="false">'PLANNING GENRAL'!$V$6</f>
        <v>CHAPE</v>
      </c>
      <c r="D18" s="18" t="str">
        <f aca="true">INDIRECT("'PLANNING GENRAL'!V"&amp;MATCH($A$2,'PLANNING GENRAL'!$A$7:$A$55,0)+6,1)</f>
        <v>JR chape</v>
      </c>
      <c r="E18" s="19" t="str">
        <f aca="true">IF(D18="","",INDIRECT("Arti!C"&amp;MATCH(D18,Arti!$B$2:$B$43,0),1))</f>
        <v>Port Stéph : 06.40.81.16.07</v>
      </c>
    </row>
    <row r="19" customFormat="false" ht="25.5" hidden="false" customHeight="true" outlineLevel="0" collapsed="false">
      <c r="A19" s="16" t="str">
        <f aca="true">INDIRECT("'PLANNING GENRAL'!W"&amp;MATCH($A$2,'PLANNING GENRAL'!$A$7:$A$55,0)+7,1)</f>
        <v>5/6</v>
      </c>
      <c r="B19" s="18"/>
      <c r="C19" s="18" t="str">
        <f aca="false">'PLANNING GENRAL'!$W$6</f>
        <v>CARRELAGE - FAIENCE</v>
      </c>
      <c r="D19" s="18" t="str">
        <f aca="true">INDIRECT("'PLANNING GENRAL'!W"&amp;MATCH($A$2,'PLANNING GENRAL'!$A$7:$A$55,0)+6,1)</f>
        <v>CMF</v>
      </c>
      <c r="E19" s="19" t="str">
        <f aca="true">IF(D19="","",INDIRECT("Arti!C"&amp;MATCH(D19,Arti!$B$2:$B$43,0),1))</f>
        <v>Port : 06.17.07.45.95</v>
      </c>
    </row>
    <row r="20" customFormat="false" ht="25.5" hidden="false" customHeight="true" outlineLevel="0" collapsed="false">
      <c r="A20" s="16" t="n">
        <f aca="true">INDIRECT("'PLANNING GENRAL'!X"&amp;MATCH($A$2,'PLANNING GENRAL'!$A$7:$A$55,0)+7,1)</f>
        <v>0</v>
      </c>
      <c r="B20" s="18"/>
      <c r="C20" s="18" t="str">
        <f aca="false">'PLANNING GENRAL'!$X$6</f>
        <v>PARQUET</v>
      </c>
      <c r="D20" s="18" t="n">
        <f aca="true">INDIRECT("'PLANNING GENRAL'!X"&amp;MATCH($A$2,'PLANNING GENRAL'!$A$7:$A$55,0)+6,1)</f>
        <v>0</v>
      </c>
      <c r="E20" s="19" t="str">
        <f aca="true">IF(D20="","",INDIRECT("Arti!C"&amp;MATCH(D20,Arti!$B$2:$B$43,0),1))</f>
        <v/>
      </c>
    </row>
    <row r="21" customFormat="false" ht="25.5" hidden="false" customHeight="true" outlineLevel="0" collapsed="false">
      <c r="A21" s="16" t="n">
        <f aca="true">INDIRECT("'PLANNING GENRAL'!T"&amp;MATCH($A$2,'PLANNING GENRAL'!$A$7:$A$55,0)+7,1)</f>
        <v>51</v>
      </c>
      <c r="B21" s="18"/>
      <c r="C21" s="18" t="str">
        <f aca="false">'PLANNING GENRAL'!$T$6</f>
        <v>PREPARATION SANITAIRES</v>
      </c>
      <c r="D21" s="18" t="str">
        <f aca="false">$D$17</f>
        <v>EP energie</v>
      </c>
      <c r="E21" s="19" t="str">
        <f aca="true">IF(D21="","",INDIRECT("Arti!C"&amp;MATCH(D21,Arti!$B$2:$B$43,0),1))</f>
        <v>Port : 07.77.00.14.13</v>
      </c>
    </row>
    <row r="22" customFormat="false" ht="25.5" hidden="false" customHeight="true" outlineLevel="0" collapsed="false">
      <c r="A22" s="16" t="n">
        <f aca="true">INDIRECT("'PLANNING GENRAL'!U"&amp;MATCH($A$2,'PLANNING GENRAL'!$A$7:$A$55,0)+7,1)</f>
        <v>7</v>
      </c>
      <c r="B22" s="18"/>
      <c r="C22" s="18" t="str">
        <f aca="false">'PLANNING GENRAL'!$U$6</f>
        <v>PAC / SANITAIRES</v>
      </c>
      <c r="D22" s="18" t="str">
        <f aca="false">$D$17</f>
        <v>EP energie</v>
      </c>
      <c r="E22" s="19" t="str">
        <f aca="true">IF(D22="","",INDIRECT("Arti!C"&amp;MATCH(D22,Arti!$B$2:$B$43,0),1))</f>
        <v>Port : 07.77.00.14.13</v>
      </c>
    </row>
    <row r="23" customFormat="false" ht="25.5" hidden="false" customHeight="true" outlineLevel="0" collapsed="false">
      <c r="A23" s="16" t="n">
        <f aca="true">INDIRECT("'PLANNING GENRAL'!Y"&amp;MATCH($A$2,'PLANNING GENRAL'!$A$7:$A$55,0)+7,1)</f>
        <v>4</v>
      </c>
      <c r="B23" s="18"/>
      <c r="C23" s="18" t="str">
        <f aca="false">'PLANNING GENRAL'!$Y$6</f>
        <v>ISOLATION COMBLES</v>
      </c>
      <c r="D23" s="18" t="str">
        <f aca="true">INDIRECT("'PLANNING GENRAL'!Y"&amp;MATCH($A$2,'PLANNING GENRAL'!$A$7:$A$55,0)+6,1)</f>
        <v>MAUPIN</v>
      </c>
      <c r="E23" s="19" t="str">
        <f aca="true">IF(D23="","",INDIRECT("Arti!C"&amp;MATCH(D23,Arti!$B$2:$B$43,0),1))</f>
        <v>Port Phil : 06.60.33.55.43
Port Adri : 06.99.45.47.19</v>
      </c>
    </row>
    <row r="24" customFormat="false" ht="25.5" hidden="false" customHeight="true" outlineLevel="0" collapsed="false">
      <c r="A24" s="16" t="n">
        <f aca="true">INDIRECT("'PLANNING GENRAL'!Z"&amp;MATCH($A$2,'PLANNING GENRAL'!$A$7:$A$55,0)+7,1)</f>
        <v>3</v>
      </c>
      <c r="B24" s="18"/>
      <c r="C24" s="18" t="str">
        <f aca="false">'PLANNING GENRAL'!$Z$5</f>
        <v>ENDUIT</v>
      </c>
      <c r="D24" s="18" t="str">
        <f aca="true">INDIRECT("'PLANNING GENRAL'!Z"&amp;MATCH($A$2,'PLANNING GENRAL'!$A$7:$A$55,0)+6,1)</f>
        <v>mesquita</v>
      </c>
      <c r="E24" s="19" t="str">
        <f aca="true">IF(D24="","",INDIRECT("Arti!C"&amp;MATCH(D24,Arti!$B$2:$B$43,0),1))</f>
        <v>06.12.42.75.72</v>
      </c>
    </row>
    <row r="25" customFormat="false" ht="25.5" hidden="false" customHeight="true" outlineLevel="0" collapsed="false">
      <c r="A25" s="16" t="n">
        <f aca="true">INDIRECT("'PLANNING GENRAL'!AA"&amp;MATCH($A$2,'PLANNING GENRAL'!$A$7:$A$55,0)+7,1)</f>
        <v>0</v>
      </c>
      <c r="B25" s="18"/>
      <c r="C25" s="18" t="str">
        <f aca="false">'PLANNING GENRAL'!$AA$5</f>
        <v>PEINTURE</v>
      </c>
      <c r="D25" s="18" t="n">
        <f aca="true">INDIRECT("'PLANNING GENRAL'!AA"&amp;MATCH($A$2,'PLANNING GENRAL'!$A$7:$A$55,0)+6,1)</f>
        <v>0</v>
      </c>
      <c r="E25" s="19" t="str">
        <f aca="true">IF(D25="","",INDIRECT("Arti!C"&amp;MATCH(D25,Arti!$B$2:$B$43,0),1))</f>
        <v/>
      </c>
    </row>
    <row r="26" customFormat="false" ht="25.5" hidden="false" customHeight="true" outlineLevel="0" collapsed="false">
      <c r="A26" s="16" t="n">
        <f aca="true">INDIRECT("'PLANNING GENRAL'!H"&amp;MATCH($A$2,'PLANNING GENRAL'!$A$7:$A$55,0)+7,1)</f>
        <v>7</v>
      </c>
      <c r="B26" s="18"/>
      <c r="C26" s="18" t="str">
        <f aca="false">'PLANNING GENRAL'!$H$6</f>
        <v>FINITIONS VRD</v>
      </c>
      <c r="D26" s="18" t="str">
        <f aca="false">$D$6</f>
        <v>JPF</v>
      </c>
      <c r="E26" s="19" t="str">
        <f aca="true">IF(D26="","",INDIRECT("Arti!C"&amp;MATCH(D26,Arti!$B$2:$B$43,0),1))</f>
        <v>Port Mme : 06.66.38.97.29
Port Mr : 06.95.07.57.94</v>
      </c>
    </row>
    <row r="27" customFormat="false" ht="25.5" hidden="false" customHeight="true" outlineLevel="0" collapsed="false">
      <c r="A27" s="16" t="n">
        <f aca="true">INDIRECT("'PLANNING GENRAL'!AB"&amp;MATCH($A$2,'PLANNING GENRAL'!$A$7:$A$55,0)+7,1)</f>
        <v>9</v>
      </c>
      <c r="B27" s="18"/>
      <c r="C27" s="18" t="str">
        <f aca="false">'PLANNING GENRAL'!AB$5</f>
        <v>MISE SERVICE</v>
      </c>
      <c r="D27" s="18" t="str">
        <f aca="true">INDIRECT("'PLANNING GENRAL'!AB"&amp;MATCH($A$2,'PLANNING GENRAL'!$A$7:$A$55,0)+6,1)</f>
        <v>NAUDIN</v>
      </c>
      <c r="E27" s="19" t="str">
        <f aca="true">IF(D27="","",INDIRECT("Arti!C"&amp;MATCH(D27,Arti!$B$2:$B$43,0),1))</f>
        <v>Fixe : 05.49.42.44.44</v>
      </c>
    </row>
    <row r="28" customFormat="false" ht="25.5" hidden="false" customHeight="true" outlineLevel="0" collapsed="false">
      <c r="A28" s="16" t="n">
        <f aca="true">INDIRECT("'PLANNING GENRAL'!P"&amp;MATCH($A$2,'PLANNING GENRAL'!$A$7:$A$55,0)+7,1)</f>
        <v>8</v>
      </c>
      <c r="B28" s="18"/>
      <c r="C28" s="21" t="str">
        <f aca="false">'PLANNING GENRAL'!$P$6</f>
        <v>FINITIONS MEUNUISERIES</v>
      </c>
      <c r="D28" s="18" t="str">
        <f aca="false">$D$13</f>
        <v>NIBAUDEAU</v>
      </c>
      <c r="E28" s="19" t="str">
        <f aca="true">IF(D28="","",INDIRECT("Arti!C"&amp;MATCH(D28,Arti!$B$2:$B$43,0),1))</f>
        <v>Port : 06.84.67.87.31</v>
      </c>
    </row>
    <row r="29" customFormat="false" ht="25.5" hidden="false" customHeight="true" outlineLevel="0" collapsed="false">
      <c r="A29" s="22" t="n">
        <f aca="true">INDIRECT("'PLANNING GENRAL'!AC"&amp;MATCH($A$2,'PLANNING GENRAL'!$A$7:$A$55,0)+7,1)</f>
        <v>0</v>
      </c>
      <c r="B29" s="23"/>
      <c r="C29" s="23" t="s">
        <v>6</v>
      </c>
      <c r="D29" s="24"/>
      <c r="E29" s="25"/>
    </row>
  </sheetData>
  <mergeCells count="3">
    <mergeCell ref="B1:C1"/>
    <mergeCell ref="D1:E1"/>
    <mergeCell ref="B2:C3"/>
  </mergeCells>
  <printOptions headings="false" gridLines="false" gridLinesSet="true" horizontalCentered="false" verticalCentered="false"/>
  <pageMargins left="0.590277777777778" right="0.708333333333333" top="1.10277777777778" bottom="0.747916666666667" header="0.315277777777778" footer="0.315277777777778"/>
  <pageSetup paperSize="9" scale="99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&amp;CPLANNING CHANTIER 
PREVISIONNEL&amp;RMise à jour le : &amp;D</oddHeader>
    <oddFooter>&amp;LBERMAX - Agence de Poitiers&amp;CPage &amp;P&amp;RTél : 05.49.00.41.81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LibreOffice/6.1.2.1$Windows_X86_64 LibreOffice_project/65905a128db06ba48db947242809d14d3f9a93fe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2005-02-02T13:41:14Z</dcterms:created>
  <dc:creator>Administrateur</dc:creator>
  <dc:description/>
  <dc:language>fr-FR</dc:language>
  <cp:lastModifiedBy/>
  <cp:lastPrinted>2018-10-08T06:06:26Z</cp:lastPrinted>
  <dcterms:modified xsi:type="dcterms:W3CDTF">2018-11-06T22:44:22Z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