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3.xml.rels" ContentType="application/vnd.openxmlformats-package.relationships+xml"/>
  <Override PartName="/xl/worksheets/_rels/sheet5.xml.rels" ContentType="application/vnd.openxmlformats-package.relationships+xml"/>
  <Override PartName="/xl/worksheets/_rels/sheet14.xml.rels" ContentType="application/vnd.openxmlformats-package.relationships+xml"/>
  <Override PartName="/xl/worksheets/_rels/sheet15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comments5.xml" ContentType="application/vnd.openxmlformats-officedocument.spreadsheetml.comment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JANV." sheetId="1" state="visible" r:id="rId2"/>
    <sheet name="FEV." sheetId="2" state="visible" r:id="rId3"/>
    <sheet name="MARS" sheetId="3" state="visible" r:id="rId4"/>
    <sheet name="AVRIL" sheetId="4" state="visible" r:id="rId5"/>
    <sheet name="MAI" sheetId="5" state="visible" r:id="rId6"/>
    <sheet name="JUIN" sheetId="6" state="visible" r:id="rId7"/>
    <sheet name="JUILLET" sheetId="7" state="visible" r:id="rId8"/>
    <sheet name="AOUT" sheetId="8" state="visible" r:id="rId9"/>
    <sheet name="SEPT." sheetId="9" state="visible" r:id="rId10"/>
    <sheet name="OCT." sheetId="10" state="visible" r:id="rId11"/>
    <sheet name="NOV." sheetId="11" state="visible" r:id="rId12"/>
    <sheet name="DEC." sheetId="12" state="visible" r:id="rId13"/>
    <sheet name="Feuil2" sheetId="13" state="visible" r:id="rId14"/>
    <sheet name="liste action" sheetId="14" state="visible" r:id="rId15"/>
    <sheet name="action sal 2018" sheetId="15" state="visible" r:id="rId16"/>
  </sheets>
  <definedNames>
    <definedName function="false" hidden="false" localSheetId="7" name="_xlnm.Print_Area" vbProcedure="false">AOUT!$A$1:$M$62</definedName>
    <definedName function="false" hidden="false" localSheetId="3" name="_xlnm.Print_Area" vbProcedure="false">AVRIL!$A$1:$M$62</definedName>
    <definedName function="false" hidden="false" localSheetId="11" name="_xlnm.Print_Area" vbProcedure="false">'DEC.'!$A$1:$M$62</definedName>
    <definedName function="false" hidden="true" localSheetId="12" name="_xlnm._FilterDatabase" vbProcedure="false">Feuil2!$A$1:$B$122</definedName>
    <definedName function="false" hidden="false" localSheetId="1" name="_xlnm.Print_Area" vbProcedure="false">'FEV.'!$A$1:$M$62</definedName>
    <definedName function="false" hidden="false" localSheetId="0" name="_xlnm.Print_Area" vbProcedure="false">'JANV.'!$A$1:$Z$58</definedName>
    <definedName function="false" hidden="false" localSheetId="6" name="_xlnm.Print_Area" vbProcedure="false">JUILLET!$A$1:$M$62</definedName>
    <definedName function="false" hidden="false" localSheetId="5" name="_xlnm.Print_Area" vbProcedure="false">JUIN!$A$1:$M$62</definedName>
    <definedName function="false" hidden="true" localSheetId="13" name="_xlnm._FilterDatabase" vbProcedure="false">'liste action'!$C$1:$E$119</definedName>
    <definedName function="false" hidden="false" localSheetId="4" name="_xlnm.Print_Area" vbProcedure="false">MAI!$A$1:$M$62</definedName>
    <definedName function="false" hidden="false" localSheetId="2" name="_xlnm.Print_Area" vbProcedure="false">MARS!$A$1:$M$62</definedName>
    <definedName function="false" hidden="false" localSheetId="10" name="_xlnm.Print_Area" vbProcedure="false">'NOV.'!$A$1:$M$62</definedName>
    <definedName function="false" hidden="false" localSheetId="9" name="_xlnm.Print_Area" vbProcedure="false">'OCT.'!$A$1:$M$62</definedName>
    <definedName function="false" hidden="false" localSheetId="8" name="_xlnm.Print_Area" vbProcedure="false">'SEPT.'!$A$1:$M$62</definedName>
    <definedName function="false" hidden="false" name="action" vbProcedure="false">Feuil2!$B$1:$B$36</definedName>
    <definedName function="false" hidden="false" name="actions" vbProcedure="false">'liste action'!$D$1:$D$119</definedName>
    <definedName function="false" hidden="false" name="Actions1" vbProcedure="false">#REF!</definedName>
    <definedName function="false" hidden="false" name="Actions2" vbProcedure="false">#REF!</definedName>
    <definedName function="false" hidden="false" name="B" vbProcedure="false">#REF!</definedName>
    <definedName function="false" hidden="false" name="code" vbProcedure="false">Feuil2!$A$1:$A$29</definedName>
    <definedName function="false" hidden="false" name="codeaction" vbProcedure="false">#REF!</definedName>
    <definedName function="false" hidden="false" name="codeactions" vbProcedure="false">#REF!</definedName>
    <definedName function="false" hidden="false" name="départements" vbProcedure="false">'liste action'!#ref!</definedName>
    <definedName function="false" hidden="false" name="dépt" vbProcedure="false">'liste action'!#ref!</definedName>
    <definedName function="false" hidden="false" name="financeurs" vbProcedure="false">'liste action'!$C$1:$C$119</definedName>
    <definedName function="false" hidden="false" name="intituaction" vbProcedure="false">'liste action'!$E$1:$E$65</definedName>
    <definedName function="false" hidden="false" name="intituléaction" vbProcedure="false">'liste action'!$E$1:$E$61</definedName>
    <definedName function="false" hidden="false" name="intituléactions" vbProcedure="false">'liste action'!$E$1:$E$119</definedName>
    <definedName function="false" hidden="false" name="secteurs" vbProcedure="false">'liste action'!$A$1:$A$18</definedName>
    <definedName function="false" hidden="false" name="y" vbProcedure="false">'JANV.'!$Q$1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5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G16" authorId="0">
      <text>
        <r>
          <rPr>
            <b val="true"/>
            <sz val="9"/>
            <color rgb="FF000000"/>
            <rFont val="Tahoma"/>
            <family val="2"/>
            <charset val="1"/>
          </rPr>
          <t xml:space="preserve">+45MIN DU 30/04</t>
        </r>
      </text>
    </comment>
  </commentList>
</comments>
</file>

<file path=xl/sharedStrings.xml><?xml version="1.0" encoding="utf-8"?>
<sst xmlns="http://schemas.openxmlformats.org/spreadsheetml/2006/main" count="2325" uniqueCount="595">
  <si>
    <t xml:space="preserve">NOM / Prénom :</t>
  </si>
  <si>
    <t xml:space="preserve">AIELLO</t>
  </si>
  <si>
    <t xml:space="preserve">Secteur</t>
  </si>
  <si>
    <t xml:space="preserve">JANVIER</t>
  </si>
  <si>
    <t xml:space="preserve">IDNZZ80SGE</t>
  </si>
  <si>
    <t xml:space="preserve">Temps de travail</t>
  </si>
  <si>
    <t xml:space="preserve">Formule de calcul</t>
  </si>
  <si>
    <t xml:space="preserve">minutes</t>
  </si>
  <si>
    <t xml:space="preserve">centièmes</t>
  </si>
  <si>
    <t xml:space="preserve">Formule pour traduire les minutes en centièmes : (nbre de minutes / 60) * 100</t>
  </si>
  <si>
    <t xml:space="preserve">TOTAL</t>
  </si>
  <si>
    <t xml:space="preserve">Code : Faire ressortir seulement les codes utilisés dans le mois
AF/PR/AC : trouver formule somme si</t>
  </si>
  <si>
    <t xml:space="preserve">Matin</t>
  </si>
  <si>
    <t xml:space="preserve">Après-midi</t>
  </si>
  <si>
    <t xml:space="preserve">report 2018</t>
  </si>
  <si>
    <t xml:space="preserve">Action
matin</t>
  </si>
  <si>
    <t xml:space="preserve">Action
après-midi</t>
  </si>
  <si>
    <t xml:space="preserve">Lieu
matin</t>
  </si>
  <si>
    <t xml:space="preserve">Lieu
après-midi</t>
  </si>
  <si>
    <t xml:space="preserve">Secteu
matin</t>
  </si>
  <si>
    <t xml:space="preserve">Secteur
après-midi</t>
  </si>
  <si>
    <t xml:space="preserve">Objet</t>
  </si>
  <si>
    <t xml:space="preserve">AF
matin</t>
  </si>
  <si>
    <t xml:space="preserve">PR
matin</t>
  </si>
  <si>
    <t xml:space="preserve">AC
matin</t>
  </si>
  <si>
    <t xml:space="preserve">AF
après-midi</t>
  </si>
  <si>
    <t xml:space="preserve">PR
après-midi</t>
  </si>
  <si>
    <t xml:space="preserve">AC
après-midi</t>
  </si>
  <si>
    <t xml:space="preserve">Total journée</t>
  </si>
  <si>
    <t xml:space="preserve">RTT</t>
  </si>
  <si>
    <t xml:space="preserve">Congés </t>
  </si>
  <si>
    <t xml:space="preserve">Récapitulatif par code</t>
  </si>
  <si>
    <t xml:space="preserve">Code</t>
  </si>
  <si>
    <t xml:space="preserve">AF</t>
  </si>
  <si>
    <t xml:space="preserve">PR</t>
  </si>
  <si>
    <t xml:space="preserve">AC</t>
  </si>
  <si>
    <t xml:space="preserve">Total</t>
  </si>
  <si>
    <t xml:space="preserve">Secteurs</t>
  </si>
  <si>
    <t xml:space="preserve">Fin.1</t>
  </si>
  <si>
    <t xml:space="preserve">Action1</t>
  </si>
  <si>
    <t xml:space="preserve">Code 1</t>
  </si>
  <si>
    <t xml:space="preserve">Code 2</t>
  </si>
  <si>
    <t xml:space="preserve">CP</t>
  </si>
  <si>
    <t xml:space="preserve">RTT
Matin</t>
  </si>
  <si>
    <t xml:space="preserve">RTT
Après-midi</t>
  </si>
  <si>
    <t xml:space="preserve">Total RTT</t>
  </si>
  <si>
    <t xml:space="preserve">TM
Matin</t>
  </si>
  <si>
    <t xml:space="preserve">TM</t>
  </si>
  <si>
    <t xml:space="preserve">Total TM</t>
  </si>
  <si>
    <t xml:space="preserve">Impact TM s/RTT</t>
  </si>
  <si>
    <t xml:space="preserve">Lundi</t>
  </si>
  <si>
    <t xml:space="preserve">Mardi</t>
  </si>
  <si>
    <t xml:space="preserve">JF</t>
  </si>
  <si>
    <t xml:space="preserve">Mercredi</t>
  </si>
  <si>
    <t xml:space="preserve">VAE PRE CONSEIL</t>
  </si>
  <si>
    <t xml:space="preserve">VEF FC DDP</t>
  </si>
  <si>
    <t xml:space="preserve">Jeudi</t>
  </si>
  <si>
    <t xml:space="preserve">FLE</t>
  </si>
  <si>
    <t xml:space="preserve">Vendredi</t>
  </si>
  <si>
    <t xml:space="preserve">Samedi</t>
  </si>
  <si>
    <t xml:space="preserve">Dimanche</t>
  </si>
  <si>
    <t xml:space="preserve">ASI</t>
  </si>
  <si>
    <t xml:space="preserve">ENGAGEMENT 1ERE CHANCE</t>
  </si>
  <si>
    <t xml:space="preserve">EDUCATION A L'ENVIRONNEMENT</t>
  </si>
  <si>
    <t xml:space="preserve">AREDE ADPP</t>
  </si>
  <si>
    <t xml:space="preserve">Châtellerault</t>
  </si>
  <si>
    <t xml:space="preserve">Poitiers</t>
  </si>
  <si>
    <t xml:space="preserve">IVC</t>
  </si>
  <si>
    <t xml:space="preserve">ENFANT MALADE</t>
  </si>
  <si>
    <t xml:space="preserve">soldes</t>
  </si>
  <si>
    <t xml:space="preserve">Signature salarié</t>
  </si>
  <si>
    <t xml:space="preserve">Signature coordinateur</t>
  </si>
  <si>
    <t xml:space="preserve">Signaure Directrice Rgionale IRFREP</t>
  </si>
  <si>
    <t xml:space="preserve">Date</t>
  </si>
  <si>
    <t xml:space="preserve">FEVRIER</t>
  </si>
  <si>
    <t xml:space="preserve">T =</t>
  </si>
  <si>
    <t xml:space="preserve">Travaillé</t>
  </si>
  <si>
    <t xml:space="preserve">TM =</t>
  </si>
  <si>
    <t xml:space="preserve">Maladie</t>
  </si>
  <si>
    <t xml:space="preserve">TF =</t>
  </si>
  <si>
    <t xml:space="preserve">Formation</t>
  </si>
  <si>
    <t xml:space="preserve">RTT =</t>
  </si>
  <si>
    <t xml:space="preserve">Réduction tps travail</t>
  </si>
  <si>
    <t xml:space="preserve">CP =</t>
  </si>
  <si>
    <t xml:space="preserve">Congés Payés</t>
  </si>
  <si>
    <t xml:space="preserve">JNT =</t>
  </si>
  <si>
    <t xml:space="preserve">Jours non travaillés (tps partiel)</t>
  </si>
  <si>
    <t xml:space="preserve">Temps de travail </t>
  </si>
  <si>
    <t xml:space="preserve">JF =</t>
  </si>
  <si>
    <t xml:space="preserve">Jours Férriés</t>
  </si>
  <si>
    <t xml:space="preserve">Vide</t>
  </si>
  <si>
    <t xml:space="preserve">matin</t>
  </si>
  <si>
    <t xml:space="preserve">après-midi</t>
  </si>
  <si>
    <r>
      <rPr>
        <sz val="11"/>
        <rFont val="Arial"/>
        <family val="2"/>
        <charset val="1"/>
      </rPr>
      <t xml:space="preserve">Tps de travail
</t>
    </r>
    <r>
      <rPr>
        <i val="true"/>
        <sz val="9"/>
        <rFont val="Arial"/>
        <family val="2"/>
        <charset val="1"/>
      </rPr>
      <t xml:space="preserve">(en centièmes)</t>
    </r>
  </si>
  <si>
    <r>
      <rPr>
        <sz val="11"/>
        <rFont val="Arial"/>
        <family val="2"/>
        <charset val="1"/>
      </rPr>
      <t xml:space="preserve">Récup. +
</t>
    </r>
    <r>
      <rPr>
        <i val="true"/>
        <sz val="9"/>
        <rFont val="Arial"/>
        <family val="2"/>
        <charset val="1"/>
      </rPr>
      <t xml:space="preserve">(en centièmes)</t>
    </r>
  </si>
  <si>
    <r>
      <rPr>
        <sz val="11"/>
        <rFont val="Arial"/>
        <family val="2"/>
        <charset val="1"/>
      </rPr>
      <t xml:space="preserve">Récup. -
</t>
    </r>
    <r>
      <rPr>
        <i val="true"/>
        <sz val="9"/>
        <rFont val="Arial"/>
        <family val="2"/>
        <charset val="1"/>
      </rPr>
      <t xml:space="preserve">(en centièmes)</t>
    </r>
  </si>
  <si>
    <r>
      <rPr>
        <sz val="11"/>
        <rFont val="Arial"/>
        <family val="2"/>
        <charset val="1"/>
      </rPr>
      <t xml:space="preserve">Solde
</t>
    </r>
    <r>
      <rPr>
        <i val="true"/>
        <sz val="9"/>
        <rFont val="Arial"/>
        <family val="2"/>
        <charset val="1"/>
      </rPr>
      <t xml:space="preserve">(en centièmes)</t>
    </r>
  </si>
  <si>
    <t xml:space="preserve">Report</t>
  </si>
  <si>
    <t xml:space="preserve">TM
</t>
  </si>
  <si>
    <t xml:space="preserve">SOLDE</t>
  </si>
  <si>
    <t xml:space="preserve">Signature Salarié</t>
  </si>
  <si>
    <t xml:space="preserve">Visa Responsable</t>
  </si>
  <si>
    <t xml:space="preserve">Date :</t>
  </si>
  <si>
    <t xml:space="preserve">MARS</t>
  </si>
  <si>
    <t xml:space="preserve">AVRIL</t>
  </si>
  <si>
    <t xml:space="preserve">MAI</t>
  </si>
  <si>
    <t xml:space="preserve">JUIN</t>
  </si>
  <si>
    <t xml:space="preserve">CP acquis
au 1er juin</t>
  </si>
  <si>
    <t xml:space="preserve">Voix du rock</t>
  </si>
  <si>
    <t xml:space="preserve">France-Australie 12h</t>
  </si>
  <si>
    <t xml:space="preserve">France-Pérou 17h</t>
  </si>
  <si>
    <t xml:space="preserve">Danemark-France 16h</t>
  </si>
  <si>
    <t xml:space="preserve">Mariage</t>
  </si>
  <si>
    <t xml:space="preserve">JUILLET</t>
  </si>
  <si>
    <t xml:space="preserve"> +30min du 28/06</t>
  </si>
  <si>
    <t xml:space="preserve">Uruguay-France</t>
  </si>
  <si>
    <t xml:space="preserve">AOUT</t>
  </si>
  <si>
    <t xml:space="preserve">Fay de Bretagne</t>
  </si>
  <si>
    <t xml:space="preserve">Week-End St Michel</t>
  </si>
  <si>
    <t xml:space="preserve">Anniversaire A&amp;S</t>
  </si>
  <si>
    <t xml:space="preserve">SEPTEMBRE</t>
  </si>
  <si>
    <t xml:space="preserve">Paris</t>
  </si>
  <si>
    <t xml:space="preserve">OCTOBRE</t>
  </si>
  <si>
    <t xml:space="preserve">NOVEMBRE</t>
  </si>
  <si>
    <t xml:space="preserve">DECEMBRE</t>
  </si>
  <si>
    <t xml:space="preserve">Actions</t>
  </si>
  <si>
    <t xml:space="preserve">Intitulé action</t>
  </si>
  <si>
    <t xml:space="preserve">BFA</t>
  </si>
  <si>
    <t xml:space="preserve">BAFA</t>
  </si>
  <si>
    <t xml:space="preserve">BPJ</t>
  </si>
  <si>
    <t xml:space="preserve">BPJEPS</t>
  </si>
  <si>
    <t xml:space="preserve">EDE</t>
  </si>
  <si>
    <t xml:space="preserve">SGE</t>
  </si>
  <si>
    <t xml:space="preserve">SERVICE GENERAL/CP/MALADIE...</t>
  </si>
  <si>
    <t xml:space="preserve">S31</t>
  </si>
  <si>
    <t xml:space="preserve">SUPERVISION : ECHANGE PRATIQUE</t>
  </si>
  <si>
    <t xml:space="preserve">E41</t>
  </si>
  <si>
    <t xml:space="preserve">P16</t>
  </si>
  <si>
    <t xml:space="preserve">PREMIERS GESTES PRO CSC</t>
  </si>
  <si>
    <t xml:space="preserve">N16</t>
  </si>
  <si>
    <t xml:space="preserve">NUMERIQUE CSC</t>
  </si>
  <si>
    <t xml:space="preserve">L16</t>
  </si>
  <si>
    <t xml:space="preserve">LANGUES CSC</t>
  </si>
  <si>
    <t xml:space="preserve">R15</t>
  </si>
  <si>
    <t xml:space="preserve">REMISE A NIVEAU</t>
  </si>
  <si>
    <t xml:space="preserve">R16</t>
  </si>
  <si>
    <t xml:space="preserve">E12</t>
  </si>
  <si>
    <t xml:space="preserve">EVALUATION CLEA</t>
  </si>
  <si>
    <t xml:space="preserve">V11</t>
  </si>
  <si>
    <t xml:space="preserve">F11</t>
  </si>
  <si>
    <t xml:space="preserve">F12</t>
  </si>
  <si>
    <t xml:space="preserve">A11</t>
  </si>
  <si>
    <t xml:space="preserve">ATE</t>
  </si>
  <si>
    <t xml:space="preserve">A12</t>
  </si>
  <si>
    <t xml:space="preserve">ACTIV CREA</t>
  </si>
  <si>
    <t xml:space="preserve">R22</t>
  </si>
  <si>
    <t xml:space="preserve">REMOBILISATION TH</t>
  </si>
  <si>
    <t xml:space="preserve">R11</t>
  </si>
  <si>
    <t xml:space="preserve">RECONVERSION TH</t>
  </si>
  <si>
    <t xml:space="preserve">R21</t>
  </si>
  <si>
    <t xml:space="preserve">V31</t>
  </si>
  <si>
    <t xml:space="preserve">B31</t>
  </si>
  <si>
    <t xml:space="preserve">BILAN COMPETENCES - SALARIE</t>
  </si>
  <si>
    <t xml:space="preserve">E11</t>
  </si>
  <si>
    <t xml:space="preserve">ESPR VOCA</t>
  </si>
  <si>
    <t xml:space="preserve">S81</t>
  </si>
  <si>
    <t xml:space="preserve">SPRF ACCOMPAGNEMENT</t>
  </si>
  <si>
    <t xml:space="preserve">V51</t>
  </si>
  <si>
    <t xml:space="preserve">VAE ACCOMPAGNEMENT</t>
  </si>
  <si>
    <t xml:space="preserve">E21</t>
  </si>
  <si>
    <t xml:space="preserve">EMPLOYABILITE</t>
  </si>
  <si>
    <t xml:space="preserve">E61</t>
  </si>
  <si>
    <t xml:space="preserve">EPACE</t>
  </si>
  <si>
    <t xml:space="preserve">R61</t>
  </si>
  <si>
    <t xml:space="preserve">RECEPTIONNISTE</t>
  </si>
  <si>
    <t xml:space="preserve">R31</t>
  </si>
  <si>
    <t xml:space="preserve">REFERENT PARCOURS PLIE</t>
  </si>
  <si>
    <t xml:space="preserve">R71</t>
  </si>
  <si>
    <t xml:space="preserve">RELATION ENTEPRISE PLIE</t>
  </si>
  <si>
    <t xml:space="preserve">P81</t>
  </si>
  <si>
    <t xml:space="preserve">POTENTIEL EMPLOI</t>
  </si>
  <si>
    <t xml:space="preserve">FCO</t>
  </si>
  <si>
    <t xml:space="preserve">FORMATION</t>
  </si>
  <si>
    <t xml:space="preserve">A41</t>
  </si>
  <si>
    <t xml:space="preserve">AREDE</t>
  </si>
  <si>
    <t xml:space="preserve">A61</t>
  </si>
  <si>
    <t xml:space="preserve">A42</t>
  </si>
  <si>
    <t xml:space="preserve">R42</t>
  </si>
  <si>
    <t xml:space="preserve">F16</t>
  </si>
  <si>
    <t xml:space="preserve">S14</t>
  </si>
  <si>
    <t xml:space="preserve">W21</t>
  </si>
  <si>
    <t xml:space="preserve">P61</t>
  </si>
  <si>
    <t xml:space="preserve">CIG</t>
  </si>
  <si>
    <t xml:space="preserve">CELLULE INGENIERIE</t>
  </si>
  <si>
    <t xml:space="preserve">AR1</t>
  </si>
  <si>
    <t xml:space="preserve">UN AUTRE REGARD</t>
  </si>
  <si>
    <t xml:space="preserve">CC1</t>
  </si>
  <si>
    <t xml:space="preserve">CIRCUIT</t>
  </si>
  <si>
    <t xml:space="preserve">CP1</t>
  </si>
  <si>
    <t xml:space="preserve">CINEMA ET PATRIMOINE</t>
  </si>
  <si>
    <t xml:space="preserve">EC1</t>
  </si>
  <si>
    <t xml:space="preserve">ECOLE ET CINEMA</t>
  </si>
  <si>
    <t xml:space="preserve">NC1</t>
  </si>
  <si>
    <t xml:space="preserve">NON COMMERCIAL</t>
  </si>
  <si>
    <t xml:space="preserve">PI1</t>
  </si>
  <si>
    <t xml:space="preserve">PASSEURS D'IMAGE</t>
  </si>
  <si>
    <t xml:space="preserve">EE1</t>
  </si>
  <si>
    <t xml:space="preserve">LY1</t>
  </si>
  <si>
    <t xml:space="preserve">LYCEENS AU CINEMA</t>
  </si>
  <si>
    <t xml:space="preserve">PC1</t>
  </si>
  <si>
    <t xml:space="preserve">EA1</t>
  </si>
  <si>
    <t xml:space="preserve">EDUCATION ARTISITQUE</t>
  </si>
  <si>
    <t xml:space="preserve">Financeurs</t>
  </si>
  <si>
    <t xml:space="preserve">ARL</t>
  </si>
  <si>
    <t xml:space="preserve">PE01</t>
  </si>
  <si>
    <t xml:space="preserve">si deux financeurs différents, changé intitulé action</t>
  </si>
  <si>
    <t xml:space="preserve">ICA</t>
  </si>
  <si>
    <t xml:space="preserve">à voir avec marylène</t>
  </si>
  <si>
    <t xml:space="preserve">IDN</t>
  </si>
  <si>
    <t xml:space="preserve">CF14</t>
  </si>
  <si>
    <t xml:space="preserve">IHL</t>
  </si>
  <si>
    <t xml:space="preserve">CG14</t>
  </si>
  <si>
    <t xml:space="preserve">IML</t>
  </si>
  <si>
    <t xml:space="preserve">IMM</t>
  </si>
  <si>
    <t xml:space="preserve">IMR</t>
  </si>
  <si>
    <t xml:space="preserve">FM30</t>
  </si>
  <si>
    <t xml:space="preserve">IMS</t>
  </si>
  <si>
    <t xml:space="preserve">OF14</t>
  </si>
  <si>
    <t xml:space="preserve">IMY</t>
  </si>
  <si>
    <t xml:space="preserve">FM95</t>
  </si>
  <si>
    <t xml:space="preserve">IRG</t>
  </si>
  <si>
    <t xml:space="preserve">IVG</t>
  </si>
  <si>
    <t xml:space="preserve">ZZ80</t>
  </si>
  <si>
    <t xml:space="preserve">IVP</t>
  </si>
  <si>
    <t xml:space="preserve">LIG</t>
  </si>
  <si>
    <t xml:space="preserve">ZC2</t>
  </si>
  <si>
    <t xml:space="preserve">FM14</t>
  </si>
  <si>
    <t xml:space="preserve">ZC3</t>
  </si>
  <si>
    <t xml:space="preserve">CG01</t>
  </si>
  <si>
    <t xml:space="preserve">ZC4</t>
  </si>
  <si>
    <t xml:space="preserve">CR01</t>
  </si>
  <si>
    <t xml:space="preserve">DC41</t>
  </si>
  <si>
    <t xml:space="preserve">FM91</t>
  </si>
  <si>
    <t xml:space="preserve">FM35</t>
  </si>
  <si>
    <t xml:space="preserve">ECOLE AU CINEMA</t>
  </si>
  <si>
    <t xml:space="preserve">OF04</t>
  </si>
  <si>
    <t xml:space="preserve">CR02</t>
  </si>
  <si>
    <t xml:space="preserve">FLE CSC</t>
  </si>
  <si>
    <t xml:space="preserve">CR06</t>
  </si>
  <si>
    <t xml:space="preserve">CR07</t>
  </si>
  <si>
    <t xml:space="preserve">PE07</t>
  </si>
  <si>
    <t xml:space="preserve">EP07</t>
  </si>
  <si>
    <t xml:space="preserve">PREPARATION CONCOURS</t>
  </si>
  <si>
    <t xml:space="preserve">MD01</t>
  </si>
  <si>
    <t xml:space="preserve">FM86</t>
  </si>
  <si>
    <t xml:space="preserve">CAP PROJECTIONNISTE</t>
  </si>
  <si>
    <t xml:space="preserve">AG01</t>
  </si>
  <si>
    <t xml:space="preserve">ST01</t>
  </si>
  <si>
    <t xml:space="preserve">FS01</t>
  </si>
  <si>
    <t xml:space="preserve">???</t>
  </si>
  <si>
    <t xml:space="preserve">CR12</t>
  </si>
  <si>
    <t xml:space="preserve">DE14</t>
  </si>
  <si>
    <t xml:space="preserve">SESSION BILAN ORIENTATION</t>
  </si>
  <si>
    <t xml:space="preserve">ST14</t>
  </si>
  <si>
    <t xml:space="preserve">MALADIE</t>
  </si>
  <si>
    <t xml:space="preserve">DEVELOPPEMENT</t>
  </si>
  <si>
    <t xml:space="preserve">REUNION</t>
  </si>
  <si>
    <t xml:space="preserve">OF03</t>
  </si>
  <si>
    <t xml:space="preserve">CR10</t>
  </si>
  <si>
    <t xml:space="preserve">EP03</t>
  </si>
  <si>
    <t xml:space="preserve">WEB - MOYENS DE COMMUNICATION</t>
  </si>
  <si>
    <t xml:space="preserve">PE03</t>
  </si>
  <si>
    <t xml:space="preserve">Salarié</t>
  </si>
  <si>
    <t xml:space="preserve">Code Actions</t>
  </si>
  <si>
    <t xml:space="preserve">ABAUTRET</t>
  </si>
  <si>
    <t xml:space="preserve">IMLOF04F11</t>
  </si>
  <si>
    <t xml:space="preserve">ARLZZ41SGE</t>
  </si>
  <si>
    <t xml:space="preserve">ZC4DC41EA1</t>
  </si>
  <si>
    <t xml:space="preserve">AL ZIHAIRI</t>
  </si>
  <si>
    <t xml:space="preserve">IDNOF03V11</t>
  </si>
  <si>
    <t xml:space="preserve">IMSOF03V11</t>
  </si>
  <si>
    <t xml:space="preserve">IVPOF03V11</t>
  </si>
  <si>
    <t xml:space="preserve">AMOUGOU</t>
  </si>
  <si>
    <t xml:space="preserve">IMSOF04F11</t>
  </si>
  <si>
    <t xml:space="preserve">AQUILO</t>
  </si>
  <si>
    <t xml:space="preserve">IDNAG01R21</t>
  </si>
  <si>
    <t xml:space="preserve">IDNAG01R22</t>
  </si>
  <si>
    <t xml:space="preserve">IDNCR01P16</t>
  </si>
  <si>
    <t xml:space="preserve">IDNOF14B31</t>
  </si>
  <si>
    <t xml:space="preserve">IDNPE01A11</t>
  </si>
  <si>
    <t xml:space="preserve">IDNST01R21</t>
  </si>
  <si>
    <t xml:space="preserve">IDNST14S81</t>
  </si>
  <si>
    <t xml:space="preserve">BACONNET CLEMENT</t>
  </si>
  <si>
    <t xml:space="preserve">IVCZZ80SGE</t>
  </si>
  <si>
    <t xml:space="preserve">IVPZZ80SGE</t>
  </si>
  <si>
    <t xml:space="preserve">BARRE-JIMENEZ</t>
  </si>
  <si>
    <t xml:space="preserve">ICACR07R16</t>
  </si>
  <si>
    <t xml:space="preserve">IDNCR07R16</t>
  </si>
  <si>
    <t xml:space="preserve">BARRERA PELAYO</t>
  </si>
  <si>
    <t xml:space="preserve">BAUDIFFIER COLMAR</t>
  </si>
  <si>
    <t xml:space="preserve">ICAZZ80SGE</t>
  </si>
  <si>
    <t xml:space="preserve">BAYRAM</t>
  </si>
  <si>
    <t xml:space="preserve">IMLOF03V11</t>
  </si>
  <si>
    <t xml:space="preserve">BEAULANDE</t>
  </si>
  <si>
    <t xml:space="preserve">ZC3FM30CC1</t>
  </si>
  <si>
    <t xml:space="preserve">ZC3FM30EC1</t>
  </si>
  <si>
    <t xml:space="preserve">ZC3FM30NC1</t>
  </si>
  <si>
    <t xml:space="preserve">ZC3FM30PI1</t>
  </si>
  <si>
    <t xml:space="preserve">ZC3FM30SGE</t>
  </si>
  <si>
    <t xml:space="preserve">ZC3ZZ80SGE</t>
  </si>
  <si>
    <t xml:space="preserve">BEELEN</t>
  </si>
  <si>
    <t xml:space="preserve">IDNPE01E11</t>
  </si>
  <si>
    <t xml:space="preserve">IMLPE01A11</t>
  </si>
  <si>
    <t xml:space="preserve">BELAUD</t>
  </si>
  <si>
    <t xml:space="preserve">BELHAMISSI</t>
  </si>
  <si>
    <t xml:space="preserve">IVPFS01R31</t>
  </si>
  <si>
    <t xml:space="preserve">BELLICAULT</t>
  </si>
  <si>
    <t xml:space="preserve">LIGZZ80SGE</t>
  </si>
  <si>
    <t xml:space="preserve">BERNIER</t>
  </si>
  <si>
    <t xml:space="preserve">IMLZZ80SGE</t>
  </si>
  <si>
    <t xml:space="preserve">BERNUCHON</t>
  </si>
  <si>
    <t xml:space="preserve">BESCAM</t>
  </si>
  <si>
    <t xml:space="preserve">IVCCR01E41</t>
  </si>
  <si>
    <t xml:space="preserve">IVCCR07P16</t>
  </si>
  <si>
    <t xml:space="preserve">BESSAGNET-RAUX</t>
  </si>
  <si>
    <t xml:space="preserve">IMLCG14E61</t>
  </si>
  <si>
    <t xml:space="preserve">IMLZZ80FCO</t>
  </si>
  <si>
    <t xml:space="preserve">IMSAG01R11</t>
  </si>
  <si>
    <t xml:space="preserve">IMSCF14A41</t>
  </si>
  <si>
    <t xml:space="preserve">IMSCG14A41</t>
  </si>
  <si>
    <t xml:space="preserve">IMSPE01A11</t>
  </si>
  <si>
    <t xml:space="preserve">BEYLOT</t>
  </si>
  <si>
    <t xml:space="preserve">ICACR01P16</t>
  </si>
  <si>
    <t xml:space="preserve">ICACR02N16</t>
  </si>
  <si>
    <t xml:space="preserve">ICACR07R15</t>
  </si>
  <si>
    <t xml:space="preserve">BIRONNEAU</t>
  </si>
  <si>
    <t xml:space="preserve">IMLCR12R61</t>
  </si>
  <si>
    <t xml:space="preserve">BIROT</t>
  </si>
  <si>
    <t xml:space="preserve">BLAIS</t>
  </si>
  <si>
    <t xml:space="preserve">IVCPE01A11</t>
  </si>
  <si>
    <t xml:space="preserve">IVCPE01E11</t>
  </si>
  <si>
    <t xml:space="preserve">IVPDE12S14</t>
  </si>
  <si>
    <t xml:space="preserve">IVPDE14S14</t>
  </si>
  <si>
    <t xml:space="preserve">IVPEP07P61</t>
  </si>
  <si>
    <t xml:space="preserve">IVPFM14E12</t>
  </si>
  <si>
    <t xml:space="preserve">IVPPE01A11</t>
  </si>
  <si>
    <t xml:space="preserve">IVPPE01A12</t>
  </si>
  <si>
    <t xml:space="preserve">IVPPE07P16</t>
  </si>
  <si>
    <t xml:space="preserve">BLANCHARD</t>
  </si>
  <si>
    <t xml:space="preserve">BLOT</t>
  </si>
  <si>
    <t xml:space="preserve">BOCCO</t>
  </si>
  <si>
    <t xml:space="preserve">BOIVIN</t>
  </si>
  <si>
    <t xml:space="preserve">IVPEP03W21</t>
  </si>
  <si>
    <t xml:space="preserve">IVPPE03W21</t>
  </si>
  <si>
    <t xml:space="preserve">BONNEAU</t>
  </si>
  <si>
    <t xml:space="preserve">BOUFFARD</t>
  </si>
  <si>
    <t xml:space="preserve">BRILLAULT</t>
  </si>
  <si>
    <t xml:space="preserve">BUJE</t>
  </si>
  <si>
    <t xml:space="preserve">ICACR06L16</t>
  </si>
  <si>
    <t xml:space="preserve">BUY</t>
  </si>
  <si>
    <t xml:space="preserve">ARLZZ80SGE</t>
  </si>
  <si>
    <t xml:space="preserve">CAILLAS</t>
  </si>
  <si>
    <t xml:space="preserve">IMLCG01E21</t>
  </si>
  <si>
    <t xml:space="preserve">CHAMBERLIN</t>
  </si>
  <si>
    <t xml:space="preserve">CHARTIER</t>
  </si>
  <si>
    <t xml:space="preserve">ICAOF04F11</t>
  </si>
  <si>
    <t xml:space="preserve">IVPOF04F11</t>
  </si>
  <si>
    <t xml:space="preserve">CHAUVEAU B</t>
  </si>
  <si>
    <t xml:space="preserve">ICACR01E41</t>
  </si>
  <si>
    <t xml:space="preserve">ICAFM14E12</t>
  </si>
  <si>
    <t xml:space="preserve">ICAOF03V11</t>
  </si>
  <si>
    <t xml:space="preserve">ICAPE01A11</t>
  </si>
  <si>
    <t xml:space="preserve">CHAUVEAU Y</t>
  </si>
  <si>
    <t xml:space="preserve">IMLCR01N16</t>
  </si>
  <si>
    <t xml:space="preserve">CHAUVEL</t>
  </si>
  <si>
    <t xml:space="preserve">IMLFS01R71</t>
  </si>
  <si>
    <t xml:space="preserve">COLLARD</t>
  </si>
  <si>
    <t xml:space="preserve">IMRCG14A61</t>
  </si>
  <si>
    <t xml:space="preserve">IMYCG14A41</t>
  </si>
  <si>
    <t xml:space="preserve">CORNIL</t>
  </si>
  <si>
    <t xml:space="preserve">IMROF04F11</t>
  </si>
  <si>
    <t xml:space="preserve">COUTON</t>
  </si>
  <si>
    <t xml:space="preserve">DA SILVA VARISCO</t>
  </si>
  <si>
    <t xml:space="preserve">DAEGLE</t>
  </si>
  <si>
    <t xml:space="preserve">DANIEL</t>
  </si>
  <si>
    <t xml:space="preserve">DARBINYAN</t>
  </si>
  <si>
    <t xml:space="preserve">DELOURME</t>
  </si>
  <si>
    <t xml:space="preserve">DEMIRAJ</t>
  </si>
  <si>
    <t xml:space="preserve">DESBANCS</t>
  </si>
  <si>
    <t xml:space="preserve">DESMARAIS</t>
  </si>
  <si>
    <t xml:space="preserve">ICAOF04F12</t>
  </si>
  <si>
    <t xml:space="preserve">DI FIORE</t>
  </si>
  <si>
    <t xml:space="preserve">IMLPE01A12</t>
  </si>
  <si>
    <t xml:space="preserve">DOLOTTCEVA</t>
  </si>
  <si>
    <t xml:space="preserve">IVCCR02F16</t>
  </si>
  <si>
    <t xml:space="preserve">IVCOF04F11</t>
  </si>
  <si>
    <t xml:space="preserve">DOPCHIE MONNOU</t>
  </si>
  <si>
    <t xml:space="preserve">DORMEVIL</t>
  </si>
  <si>
    <t xml:space="preserve">DUBOSQ</t>
  </si>
  <si>
    <t xml:space="preserve">IDNAG01R11</t>
  </si>
  <si>
    <t xml:space="preserve">IDNCR10V31</t>
  </si>
  <si>
    <t xml:space="preserve">IDNFM14E12</t>
  </si>
  <si>
    <t xml:space="preserve">DUBREUIL</t>
  </si>
  <si>
    <t xml:space="preserve">DUFOUR</t>
  </si>
  <si>
    <t xml:space="preserve">DUGUE-PIDOUX</t>
  </si>
  <si>
    <t xml:space="preserve">DUMAS</t>
  </si>
  <si>
    <t xml:space="preserve">IVCCR07N16</t>
  </si>
  <si>
    <t xml:space="preserve">DUMAS-DELAGE</t>
  </si>
  <si>
    <t xml:space="preserve">EL GHAZZI</t>
  </si>
  <si>
    <t xml:space="preserve">IMLFS01R31</t>
  </si>
  <si>
    <t xml:space="preserve">FAQUET</t>
  </si>
  <si>
    <t xml:space="preserve">FAUCHER</t>
  </si>
  <si>
    <t xml:space="preserve">IDNPE01A12</t>
  </si>
  <si>
    <t xml:space="preserve">FERDINAND</t>
  </si>
  <si>
    <t xml:space="preserve">FLAMBEAUX</t>
  </si>
  <si>
    <t xml:space="preserve">FRAISSEIX</t>
  </si>
  <si>
    <t xml:space="preserve">IHLFM14E12</t>
  </si>
  <si>
    <t xml:space="preserve">IHLPE01A11</t>
  </si>
  <si>
    <t xml:space="preserve">IVGPE01A11</t>
  </si>
  <si>
    <t xml:space="preserve">FRUCHON</t>
  </si>
  <si>
    <t xml:space="preserve">GARNIER</t>
  </si>
  <si>
    <t xml:space="preserve">GAUCHER</t>
  </si>
  <si>
    <t xml:space="preserve">GAUTHIER</t>
  </si>
  <si>
    <t xml:space="preserve">GAUTTIER</t>
  </si>
  <si>
    <t xml:space="preserve">ARLFM95BFA</t>
  </si>
  <si>
    <t xml:space="preserve">GAZEAU BODIN</t>
  </si>
  <si>
    <t xml:space="preserve">IDNPE01AE11</t>
  </si>
  <si>
    <t xml:space="preserve">GHORZI-DERRAR</t>
  </si>
  <si>
    <t xml:space="preserve">ARLFM30BFA</t>
  </si>
  <si>
    <t xml:space="preserve">GIRAULT</t>
  </si>
  <si>
    <t xml:space="preserve">GODET</t>
  </si>
  <si>
    <t xml:space="preserve">IMLAG01R11</t>
  </si>
  <si>
    <t xml:space="preserve">GRAND HOMME</t>
  </si>
  <si>
    <t xml:space="preserve">GRANDON FABIEN</t>
  </si>
  <si>
    <t xml:space="preserve">GRELLIER</t>
  </si>
  <si>
    <t xml:space="preserve">GUITTON</t>
  </si>
  <si>
    <t xml:space="preserve">HABIBI</t>
  </si>
  <si>
    <t xml:space="preserve">HAJ IBRAHIM</t>
  </si>
  <si>
    <t xml:space="preserve">HANAFI</t>
  </si>
  <si>
    <t xml:space="preserve">HARNIST I</t>
  </si>
  <si>
    <t xml:space="preserve">HARNIST J</t>
  </si>
  <si>
    <t xml:space="preserve">HARNIST R</t>
  </si>
  <si>
    <t xml:space="preserve">HASHIMI</t>
  </si>
  <si>
    <t xml:space="preserve">HILAIRE</t>
  </si>
  <si>
    <t xml:space="preserve">HUBERT PIGIER</t>
  </si>
  <si>
    <t xml:space="preserve">IRGZZ80SGE</t>
  </si>
  <si>
    <t xml:space="preserve">ISMAILI</t>
  </si>
  <si>
    <t xml:space="preserve">JAGER</t>
  </si>
  <si>
    <t xml:space="preserve">IVCCR01P16</t>
  </si>
  <si>
    <t xml:space="preserve">JEFFREDO</t>
  </si>
  <si>
    <t xml:space="preserve">JIA</t>
  </si>
  <si>
    <t xml:space="preserve">JOURDAIN</t>
  </si>
  <si>
    <t xml:space="preserve">KAITA</t>
  </si>
  <si>
    <t xml:space="preserve">KAZEM ALI</t>
  </si>
  <si>
    <t xml:space="preserve">KERISIT</t>
  </si>
  <si>
    <t xml:space="preserve">IMLCG03V11</t>
  </si>
  <si>
    <t xml:space="preserve">IMLMD01P81</t>
  </si>
  <si>
    <t xml:space="preserve">IMLST14S81</t>
  </si>
  <si>
    <t xml:space="preserve">KHAROTAI</t>
  </si>
  <si>
    <t xml:space="preserve">KHOUTH</t>
  </si>
  <si>
    <t xml:space="preserve">KOLUKISA</t>
  </si>
  <si>
    <t xml:space="preserve">KUANG</t>
  </si>
  <si>
    <t xml:space="preserve">LACOUTURE</t>
  </si>
  <si>
    <t xml:space="preserve">LAOUFI</t>
  </si>
  <si>
    <t xml:space="preserve">LAROUDIE</t>
  </si>
  <si>
    <t xml:space="preserve">LAURENT</t>
  </si>
  <si>
    <t xml:space="preserve">LE BELLEGO</t>
  </si>
  <si>
    <t xml:space="preserve">IMMCG14A41</t>
  </si>
  <si>
    <t xml:space="preserve">LE HUE</t>
  </si>
  <si>
    <t xml:space="preserve">ZC3FM86PC1</t>
  </si>
  <si>
    <t xml:space="preserve">LECOMTE</t>
  </si>
  <si>
    <t xml:space="preserve">LEMAIRE</t>
  </si>
  <si>
    <t xml:space="preserve">LEVEQUE</t>
  </si>
  <si>
    <t xml:space="preserve">IMRFS01R31</t>
  </si>
  <si>
    <t xml:space="preserve">IMRFS01R71</t>
  </si>
  <si>
    <t xml:space="preserve">LEWIS</t>
  </si>
  <si>
    <t xml:space="preserve">IDNCR06L16</t>
  </si>
  <si>
    <t xml:space="preserve">L'HOPITAL</t>
  </si>
  <si>
    <t xml:space="preserve">IVCCR06L16</t>
  </si>
  <si>
    <t xml:space="preserve">LLATY</t>
  </si>
  <si>
    <t xml:space="preserve">MACKOWIAK</t>
  </si>
  <si>
    <t xml:space="preserve">IMLAG01R21</t>
  </si>
  <si>
    <t xml:space="preserve">IMSCR10V51</t>
  </si>
  <si>
    <t xml:space="preserve">IMSFM14E12</t>
  </si>
  <si>
    <t xml:space="preserve">MANCEAU C</t>
  </si>
  <si>
    <t xml:space="preserve">MANCEAU N</t>
  </si>
  <si>
    <t xml:space="preserve">MANSARD</t>
  </si>
  <si>
    <t xml:space="preserve">MAOULIDA</t>
  </si>
  <si>
    <t xml:space="preserve">MARTIN N</t>
  </si>
  <si>
    <t xml:space="preserve">IVPPE01E11</t>
  </si>
  <si>
    <t xml:space="preserve">MARTIN V</t>
  </si>
  <si>
    <t xml:space="preserve">MASSET</t>
  </si>
  <si>
    <t xml:space="preserve">MAUGER</t>
  </si>
  <si>
    <t xml:space="preserve">MENIER</t>
  </si>
  <si>
    <t xml:space="preserve">ICACG14S31</t>
  </si>
  <si>
    <t xml:space="preserve">ICAG14S31</t>
  </si>
  <si>
    <t xml:space="preserve">MEYNAUD</t>
  </si>
  <si>
    <t xml:space="preserve">MIGOT</t>
  </si>
  <si>
    <t xml:space="preserve">MILLET</t>
  </si>
  <si>
    <t xml:space="preserve">MONIN</t>
  </si>
  <si>
    <t xml:space="preserve">MONPAYS</t>
  </si>
  <si>
    <t xml:space="preserve">MOREAU</t>
  </si>
  <si>
    <t xml:space="preserve">MOUDI</t>
  </si>
  <si>
    <t xml:space="preserve">MOUZAIEV</t>
  </si>
  <si>
    <t xml:space="preserve">NACER CHERIF</t>
  </si>
  <si>
    <t xml:space="preserve">NAZARI</t>
  </si>
  <si>
    <t xml:space="preserve">NURIT</t>
  </si>
  <si>
    <t xml:space="preserve">OSSERE</t>
  </si>
  <si>
    <t xml:space="preserve">OUVRARD A</t>
  </si>
  <si>
    <t xml:space="preserve">ICAPE01A12</t>
  </si>
  <si>
    <t xml:space="preserve">OUVRARD I</t>
  </si>
  <si>
    <t xml:space="preserve">PAILLAT</t>
  </si>
  <si>
    <t xml:space="preserve">PANCHOUT</t>
  </si>
  <si>
    <t xml:space="preserve">LIGZZ80CIG</t>
  </si>
  <si>
    <t xml:space="preserve">PELLET SIERRA</t>
  </si>
  <si>
    <t xml:space="preserve">PELLETIER</t>
  </si>
  <si>
    <t xml:space="preserve">PEREIRA</t>
  </si>
  <si>
    <t xml:space="preserve">PHILIPS</t>
  </si>
  <si>
    <t xml:space="preserve">PIGNON</t>
  </si>
  <si>
    <t xml:space="preserve">PINTUREAU</t>
  </si>
  <si>
    <t xml:space="preserve">POGHOSYAN MEHEUST</t>
  </si>
  <si>
    <t xml:space="preserve">POUVREAU</t>
  </si>
  <si>
    <t xml:space="preserve">POUZIOUX</t>
  </si>
  <si>
    <t xml:space="preserve">PROD'HOMME</t>
  </si>
  <si>
    <t xml:space="preserve">QUIRION</t>
  </si>
  <si>
    <t xml:space="preserve">RABOUTE</t>
  </si>
  <si>
    <t xml:space="preserve">RAHIF</t>
  </si>
  <si>
    <t xml:space="preserve">RAMBAUD</t>
  </si>
  <si>
    <t xml:space="preserve">RAMELOARISON</t>
  </si>
  <si>
    <t xml:space="preserve">RAYMOND</t>
  </si>
  <si>
    <t xml:space="preserve">REGNIEZ SCURTU</t>
  </si>
  <si>
    <t xml:space="preserve">RENAUDIE</t>
  </si>
  <si>
    <t xml:space="preserve">REVOLLET</t>
  </si>
  <si>
    <t xml:space="preserve">ARLFM91EDE</t>
  </si>
  <si>
    <t xml:space="preserve">RICHARD</t>
  </si>
  <si>
    <t xml:space="preserve">RING</t>
  </si>
  <si>
    <t xml:space="preserve">ZC3FM30AR1</t>
  </si>
  <si>
    <t xml:space="preserve">ZC3FM30CP1</t>
  </si>
  <si>
    <t xml:space="preserve">ROCHDI</t>
  </si>
  <si>
    <t xml:space="preserve">ROCHE</t>
  </si>
  <si>
    <t xml:space="preserve">IHLCR10V51</t>
  </si>
  <si>
    <t xml:space="preserve">IVCZZ80FCO</t>
  </si>
  <si>
    <t xml:space="preserve">RODIER</t>
  </si>
  <si>
    <t xml:space="preserve">ZC3FM35EE1</t>
  </si>
  <si>
    <t xml:space="preserve">ZC3FM35LY1</t>
  </si>
  <si>
    <t xml:space="preserve">ROSE</t>
  </si>
  <si>
    <t xml:space="preserve">ROSSARD</t>
  </si>
  <si>
    <t xml:space="preserve">ZC2ZZ80SGE</t>
  </si>
  <si>
    <t xml:space="preserve">ROSSATO</t>
  </si>
  <si>
    <t xml:space="preserve">ROSSIGNOL</t>
  </si>
  <si>
    <t xml:space="preserve">ROUDEAU</t>
  </si>
  <si>
    <t xml:space="preserve">RYAN</t>
  </si>
  <si>
    <t xml:space="preserve">SAINT LEGER</t>
  </si>
  <si>
    <t xml:space="preserve">SAINT MARC</t>
  </si>
  <si>
    <t xml:space="preserve">ARLFM30BPJ</t>
  </si>
  <si>
    <t xml:space="preserve">IDNAF01R22</t>
  </si>
  <si>
    <t xml:space="preserve">IDNFM30BPJ</t>
  </si>
  <si>
    <t xml:space="preserve">SALIBA</t>
  </si>
  <si>
    <t xml:space="preserve">SALLADIN</t>
  </si>
  <si>
    <t xml:space="preserve">SALY</t>
  </si>
  <si>
    <t xml:space="preserve">SAN JUAN</t>
  </si>
  <si>
    <t xml:space="preserve">IMSCG14A42</t>
  </si>
  <si>
    <t xml:space="preserve">IMSCG14E61</t>
  </si>
  <si>
    <t xml:space="preserve">IMSCG14R42</t>
  </si>
  <si>
    <t xml:space="preserve">SEBTI</t>
  </si>
  <si>
    <t xml:space="preserve">SHINWARI</t>
  </si>
  <si>
    <t xml:space="preserve">SHPELLZAJ</t>
  </si>
  <si>
    <t xml:space="preserve">SIMON</t>
  </si>
  <si>
    <t xml:space="preserve">SIMONNET</t>
  </si>
  <si>
    <t xml:space="preserve">SKRIABIN</t>
  </si>
  <si>
    <t xml:space="preserve">SY</t>
  </si>
  <si>
    <t xml:space="preserve">TARIGHI</t>
  </si>
  <si>
    <t xml:space="preserve">TEIXEIRA</t>
  </si>
  <si>
    <t xml:space="preserve">IMYCG14A61</t>
  </si>
  <si>
    <t xml:space="preserve">THIAUDIERE</t>
  </si>
  <si>
    <t xml:space="preserve">THIBAULT ZOUAOUI</t>
  </si>
  <si>
    <t xml:space="preserve">TIERCE</t>
  </si>
  <si>
    <t xml:space="preserve">TIRE</t>
  </si>
  <si>
    <t xml:space="preserve">TOUZE</t>
  </si>
  <si>
    <t xml:space="preserve">TRARI</t>
  </si>
  <si>
    <t xml:space="preserve">TREBUCHET C</t>
  </si>
  <si>
    <t xml:space="preserve">TREBUCHET S</t>
  </si>
  <si>
    <t xml:space="preserve">IMLFM14E12</t>
  </si>
  <si>
    <t xml:space="preserve">TURPEAU</t>
  </si>
  <si>
    <t xml:space="preserve">UNAL</t>
  </si>
  <si>
    <t xml:space="preserve">VAN TONGEL</t>
  </si>
  <si>
    <t xml:space="preserve">WANGOMKLANG</t>
  </si>
  <si>
    <t xml:space="preserve">YAKUT</t>
  </si>
  <si>
    <t xml:space="preserve">THIAUDIEREV</t>
  </si>
  <si>
    <t xml:space="preserve">IDNCG14A42</t>
  </si>
  <si>
    <t xml:space="preserve">IDNCG14A61</t>
  </si>
  <si>
    <t xml:space="preserve">IDNCR01E41</t>
  </si>
  <si>
    <t xml:space="preserve">IDNFM91EDE</t>
  </si>
  <si>
    <t xml:space="preserve">IDNOF04F11</t>
  </si>
  <si>
    <t xml:space="preserve">IVCCG14A42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</si>
</sst>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* #,##0.00\ _€_-;\-* #,##0.00\ _€_-;_-* \-??\ _€_-;_-@_-"/>
    <numFmt numFmtId="166" formatCode="0.00"/>
    <numFmt numFmtId="167" formatCode="#,##0.00"/>
    <numFmt numFmtId="168" formatCode="DD/MM/YYYY"/>
    <numFmt numFmtId="169" formatCode="D/M"/>
    <numFmt numFmtId="170" formatCode="#,##0.00&quot; €&quot;;[RED]\-#,##0.00&quot; €&quot;"/>
  </numFmts>
  <fonts count="4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Arial"/>
      <family val="2"/>
      <charset val="1"/>
    </font>
    <font>
      <sz val="11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28"/>
      <color rgb="FF000000"/>
      <name val="Calibri"/>
      <family val="2"/>
      <charset val="1"/>
    </font>
    <font>
      <b val="true"/>
      <sz val="26"/>
      <color rgb="FF000000"/>
      <name val="Calibri"/>
      <family val="2"/>
      <charset val="1"/>
    </font>
    <font>
      <b val="true"/>
      <sz val="20"/>
      <color rgb="FF000000"/>
      <name val="Calibri"/>
      <family val="2"/>
      <charset val="1"/>
    </font>
    <font>
      <sz val="20"/>
      <name val="Arial"/>
      <family val="2"/>
      <charset val="1"/>
    </font>
    <font>
      <b val="true"/>
      <sz val="28"/>
      <name val="Arial"/>
      <family val="2"/>
      <charset val="1"/>
    </font>
    <font>
      <b val="true"/>
      <sz val="24"/>
      <name val="Arial"/>
      <family val="2"/>
      <charset val="1"/>
    </font>
    <font>
      <sz val="26"/>
      <color rgb="FF000000"/>
      <name val="Calibri"/>
      <family val="2"/>
      <charset val="1"/>
    </font>
    <font>
      <sz val="16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sz val="14"/>
      <name val="Arial"/>
      <family val="2"/>
      <charset val="1"/>
    </font>
    <font>
      <sz val="16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sz val="22"/>
      <name val="Arial"/>
      <family val="2"/>
      <charset val="1"/>
    </font>
    <font>
      <sz val="11"/>
      <color rgb="FFFF0000"/>
      <name val="Arial"/>
      <family val="2"/>
      <charset val="1"/>
    </font>
    <font>
      <b val="true"/>
      <sz val="14"/>
      <color rgb="FFFF0000"/>
      <name val="Arial"/>
      <family val="2"/>
      <charset val="1"/>
    </font>
    <font>
      <b val="true"/>
      <sz val="12"/>
      <name val="Arial"/>
      <family val="2"/>
      <charset val="1"/>
    </font>
    <font>
      <sz val="14"/>
      <color rgb="FFFF0000"/>
      <name val="Arial"/>
      <family val="2"/>
      <charset val="1"/>
    </font>
    <font>
      <sz val="12"/>
      <name val="Arial"/>
      <family val="2"/>
      <charset val="1"/>
    </font>
    <font>
      <sz val="12"/>
      <color rgb="FFFF0000"/>
      <name val="Arial"/>
      <family val="2"/>
      <charset val="1"/>
    </font>
    <font>
      <i val="true"/>
      <sz val="10"/>
      <name val="Arial"/>
      <family val="2"/>
      <charset val="1"/>
    </font>
    <font>
      <b val="true"/>
      <sz val="14"/>
      <color rgb="FFCE181E"/>
      <name val="Arial"/>
      <family val="2"/>
      <charset val="1"/>
    </font>
    <font>
      <sz val="11"/>
      <name val="Arial"/>
      <family val="2"/>
    </font>
    <font>
      <b val="true"/>
      <sz val="18"/>
      <color rgb="FF000000"/>
      <name val="Segoe UI"/>
      <family val="2"/>
      <charset val="1"/>
    </font>
    <font>
      <sz val="11"/>
      <color rgb="FF000000"/>
      <name val="Segoe UI"/>
      <family val="2"/>
      <charset val="1"/>
    </font>
    <font>
      <b val="true"/>
      <sz val="18"/>
      <name val="Arial"/>
      <family val="2"/>
      <charset val="1"/>
    </font>
    <font>
      <b val="true"/>
      <sz val="15"/>
      <name val="Arial"/>
      <family val="2"/>
      <charset val="1"/>
    </font>
    <font>
      <sz val="15"/>
      <name val="Arial"/>
      <family val="2"/>
      <charset val="1"/>
    </font>
    <font>
      <sz val="15"/>
      <color rgb="FF000000"/>
      <name val="Calibri"/>
      <family val="2"/>
      <charset val="1"/>
    </font>
    <font>
      <sz val="18"/>
      <name val="Arial"/>
      <family val="2"/>
      <charset val="1"/>
    </font>
    <font>
      <b val="true"/>
      <sz val="20"/>
      <name val="Arial"/>
      <family val="2"/>
      <charset val="1"/>
    </font>
    <font>
      <i val="true"/>
      <sz val="8"/>
      <name val="Arial"/>
      <family val="2"/>
      <charset val="1"/>
    </font>
    <font>
      <i val="true"/>
      <sz val="9"/>
      <name val="Arial"/>
      <family val="2"/>
      <charset val="1"/>
    </font>
    <font>
      <b val="true"/>
      <sz val="9"/>
      <color rgb="FF000000"/>
      <name val="Tahoma"/>
      <family val="2"/>
      <charset val="1"/>
    </font>
    <font>
      <sz val="11"/>
      <color rgb="FFFF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F2F2F2"/>
        <bgColor rgb="FFFFFFFF"/>
      </patternFill>
    </fill>
    <fill>
      <patternFill patternType="solid">
        <fgColor rgb="FFBFBFBF"/>
        <bgColor rgb="FFBEBEBE"/>
      </patternFill>
    </fill>
    <fill>
      <patternFill patternType="solid">
        <fgColor rgb="FFB9CDE5"/>
        <bgColor rgb="FFC6D9F1"/>
      </patternFill>
    </fill>
    <fill>
      <patternFill patternType="solid">
        <fgColor rgb="FFBEBEBE"/>
        <bgColor rgb="FFBFBFBF"/>
      </patternFill>
    </fill>
    <fill>
      <patternFill patternType="solid">
        <fgColor rgb="FFFFFFFF"/>
        <bgColor rgb="FFF2F2F2"/>
      </patternFill>
    </fill>
    <fill>
      <patternFill patternType="solid">
        <fgColor rgb="FFC6D9F1"/>
        <bgColor rgb="FFB9CDE5"/>
      </patternFill>
    </fill>
    <fill>
      <patternFill patternType="solid">
        <fgColor rgb="FFD9D9D9"/>
        <bgColor rgb="FFC6D9F1"/>
      </patternFill>
    </fill>
    <fill>
      <patternFill patternType="solid">
        <fgColor rgb="FFAEBED3"/>
        <bgColor rgb="FFBEBEBE"/>
      </patternFill>
    </fill>
  </fills>
  <borders count="56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double"/>
      <right/>
      <top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Dashed"/>
      <right style="thin"/>
      <top style="medium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double"/>
      <right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Dashed"/>
      <right style="thin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Dashed"/>
      <right style="thin"/>
      <top style="thin"/>
      <bottom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Dashed"/>
      <right style="thin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Dashed"/>
      <right style="thin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thin"/>
      <top/>
      <bottom style="thin"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 style="medium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5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1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9" fillId="0" borderId="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1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1" fillId="2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3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0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4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5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xfId="15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5" fillId="3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3" borderId="1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27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2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29" fillId="0" borderId="1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31" fillId="0" borderId="12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29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9" fillId="0" borderId="1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6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2" fillId="0" borderId="2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2" fillId="0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2" fillId="0" borderId="2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2" fillId="0" borderId="2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2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2" fillId="0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3" fillId="0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0" borderId="25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35" fillId="0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5" fillId="0" borderId="2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4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6" fillId="4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3" fillId="4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4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4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4" borderId="3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3" fillId="4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4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4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4" borderId="3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4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3" fillId="4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3" fillId="2" borderId="3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3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3" fillId="0" borderId="3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33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3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2" borderId="3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3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6" fillId="5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6" fillId="5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3" fillId="5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5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5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5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5" borderId="3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5" borderId="3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5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6" fillId="5" borderId="3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33" fillId="5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5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5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5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5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5" borderId="4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2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4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6" fillId="5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6" fillId="5" borderId="3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6" fillId="0" borderId="3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2" borderId="3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4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4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3" fillId="2" borderId="4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33" fillId="0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4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4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3" fillId="0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33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0" borderId="4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33" fillId="0" borderId="1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3" fillId="0" borderId="1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3" fillId="0" borderId="4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3" fillId="0" borderId="4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3" fillId="0" borderId="49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3" fillId="0" borderId="1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3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3" fillId="3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2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16" fillId="0" borderId="0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5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6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8" fillId="2" borderId="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20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5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5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0" fillId="0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7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5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5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0" borderId="5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2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6" borderId="2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2" borderId="2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0" borderId="2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0" borderId="5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2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6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2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5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5" borderId="5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5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5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5" borderId="5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5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3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5" fillId="0" borderId="5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2" borderId="4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2" borderId="4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3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5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5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5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8" fontId="5" fillId="0" borderId="2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5" fillId="7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7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7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7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7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7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7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0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9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5" fontId="5" fillId="8" borderId="49" xfId="15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5" fillId="0" borderId="5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4" fillId="0" borderId="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9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9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5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5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5" fillId="0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" fillId="9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9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7" borderId="3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7" borderId="3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555">
    <dxf>
      <font>
        <b val="1"/>
        <i val="0"/>
        <color rgb="FFFF3300"/>
      </font>
      <fill>
        <patternFill>
          <bgColor rgb="00FFFFFF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3300"/>
      </font>
      <fill>
        <patternFill>
          <bgColor rgb="00FFFFFF"/>
        </patternFill>
      </fill>
    </dxf>
    <dxf>
      <font>
        <b val="1"/>
        <i val="0"/>
        <color rgb="FFFF33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  <fill>
        <patternFill>
          <bgColor rgb="00FFFFFF"/>
        </patternFill>
      </fill>
    </dxf>
    <dxf>
      <font>
        <b val="1"/>
        <i val="0"/>
        <color rgb="FFFF0000"/>
      </font>
    </dxf>
    <dxf>
      <font>
        <b val="1"/>
        <i val="0"/>
        <color rgb="FFFF0000"/>
      </font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AEBED3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  <dxf>
      <font>
        <b val="1"/>
        <i val="0"/>
      </font>
      <fill>
        <patternFill>
          <bgColor rgb="FFC6D9F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AEBED3"/>
      <rgbColor rgb="FF993366"/>
      <rgbColor rgb="FFF2F2F2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9CDE5"/>
      <rgbColor rgb="FFFF99CC"/>
      <rgbColor rgb="FFBEBEBE"/>
      <rgbColor rgb="FFFFCC99"/>
      <rgbColor rgb="FF3366FF"/>
      <rgbColor rgb="FF33CCCC"/>
      <rgbColor rgb="FF99CC00"/>
      <rgbColor rgb="FFFFCC00"/>
      <rgbColor rgb="FFFF9900"/>
      <rgbColor rgb="FFFF3300"/>
      <rgbColor rgb="FF666699"/>
      <rgbColor rgb="FF969696"/>
      <rgbColor rgb="FF003366"/>
      <rgbColor rgb="FF339966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ables/table1.xml><?xml version="1.0" encoding="utf-8"?>
<table xmlns="http://schemas.openxmlformats.org/spreadsheetml/2006/main" id="1" name="Tableau1" displayName="Tableau1" ref="A1:B411" headerRowCount="1" totalsRowCount="0" totalsRowShown="0">
  <autoFilter ref="A1:B411"/>
  <tableColumns count="2">
    <tableColumn id="1" name="Salarié"/>
    <tableColumn id="2" name="Code Actions"/>
  </tableColumns>
</table>
</file>

<file path=xl/worksheets/_rels/sheet5.xml.rels><?xml version="1.0" encoding="UTF-8"?>
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vmlDrawing" Target="../drawings/vmlDrawing1.vml"/>
</Relationships>
</file>

<file path=xl/worksheets/_rels/sheet1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14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BC57"/>
  <sheetViews>
    <sheetView showFormulas="false" showGridLines="true" showRowColHeaders="true" showZeros="true" rightToLeft="false" tabSelected="true" showOutlineSymbols="true" defaultGridColor="true" view="normal" topLeftCell="A1" colorId="64" zoomScale="70" zoomScaleNormal="70" zoomScalePageLayoutView="100" workbookViewId="0">
      <selection pane="topLeft" activeCell="B9" activeCellId="0" sqref="B9"/>
    </sheetView>
  </sheetViews>
  <sheetFormatPr defaultRowHeight="15" zeroHeight="false" outlineLevelRow="0" outlineLevelCol="0"/>
  <cols>
    <col collapsed="false" customWidth="true" hidden="false" outlineLevel="0" max="1" min="1" style="1" width="6.35"/>
    <col collapsed="false" customWidth="true" hidden="false" outlineLevel="0" max="2" min="2" style="2" width="15.28"/>
    <col collapsed="false" customWidth="true" hidden="false" outlineLevel="0" max="3" min="3" style="3" width="14.11"/>
    <col collapsed="false" customWidth="true" hidden="false" outlineLevel="0" max="4" min="4" style="3" width="41.11"/>
    <col collapsed="false" customWidth="true" hidden="false" outlineLevel="0" max="5" min="5" style="3" width="47.06"/>
    <col collapsed="false" customWidth="true" hidden="false" outlineLevel="0" max="6" min="6" style="2" width="25.22"/>
    <col collapsed="false" customWidth="true" hidden="false" outlineLevel="0" max="7" min="7" style="2" width="10.73"/>
    <col collapsed="false" customWidth="true" hidden="false" outlineLevel="0" max="8" min="8" style="2" width="10.31"/>
    <col collapsed="false" customWidth="false" hidden="false" outlineLevel="0" max="10" min="9" style="2" width="11.52"/>
    <col collapsed="false" customWidth="true" hidden="false" outlineLevel="0" max="13" min="11" style="2" width="10.93"/>
    <col collapsed="false" customWidth="true" hidden="false" outlineLevel="0" max="14" min="14" style="2" width="12.53"/>
    <col collapsed="false" customWidth="true" hidden="false" outlineLevel="0" max="15" min="15" style="2" width="12.13"/>
    <col collapsed="false" customWidth="true" hidden="false" outlineLevel="0" max="17" min="16" style="2" width="12.53"/>
    <col collapsed="false" customWidth="true" hidden="false" outlineLevel="0" max="18" min="18" style="0" width="15.9"/>
    <col collapsed="false" customWidth="true" hidden="false" outlineLevel="0" max="20" min="19" style="2" width="11.13"/>
    <col collapsed="false" customWidth="false" hidden="false" outlineLevel="0" max="21" min="21" style="4" width="11.52"/>
    <col collapsed="false" customWidth="true" hidden="false" outlineLevel="0" max="22" min="22" style="5" width="24.23"/>
    <col collapsed="false" customWidth="true" hidden="false" outlineLevel="0" max="25" min="23" style="6" width="12.72"/>
    <col collapsed="false" customWidth="true" hidden="false" outlineLevel="0" max="26" min="26" style="6" width="13.89"/>
    <col collapsed="false" customWidth="true" hidden="false" outlineLevel="0" max="27" min="27" style="7" width="9.55"/>
    <col collapsed="false" customWidth="true" hidden="false" outlineLevel="0" max="29" min="28" style="7" width="8.76"/>
    <col collapsed="false" customWidth="true" hidden="false" outlineLevel="0" max="30" min="30" style="7" width="13.91"/>
    <col collapsed="false" customWidth="true" hidden="false" outlineLevel="0" max="31" min="31" style="7" width="9.55"/>
    <col collapsed="false" customWidth="true" hidden="false" outlineLevel="0" max="33" min="32" style="7" width="8.76"/>
    <col collapsed="false" customWidth="true" hidden="false" outlineLevel="0" max="34" min="34" style="7" width="14.11"/>
    <col collapsed="false" customWidth="true" hidden="false" outlineLevel="0" max="35" min="35" style="7" width="8.56"/>
    <col collapsed="false" customWidth="true" hidden="false" outlineLevel="0" max="36" min="36" style="8" width="9.74"/>
    <col collapsed="false" customWidth="true" hidden="false" outlineLevel="0" max="37" min="37" style="7" width="8.56"/>
    <col collapsed="false" customWidth="true" hidden="false" outlineLevel="0" max="38" min="38" style="2" width="8.56"/>
    <col collapsed="false" customWidth="true" hidden="false" outlineLevel="0" max="39" min="39" style="7" width="8.56"/>
    <col collapsed="false" customWidth="true" hidden="false" outlineLevel="0" max="41" min="40" style="2" width="9.74"/>
    <col collapsed="false" customWidth="true" hidden="false" outlineLevel="0" max="44" min="42" style="2" width="2.6"/>
    <col collapsed="false" customWidth="true" hidden="false" outlineLevel="0" max="45" min="45" style="2" width="7.76"/>
    <col collapsed="false" customWidth="true" hidden="false" outlineLevel="0" max="46" min="46" style="2" width="10.93"/>
    <col collapsed="false" customWidth="true" hidden="false" outlineLevel="0" max="47" min="47" style="2" width="2.6"/>
    <col collapsed="false" customWidth="true" hidden="false" outlineLevel="0" max="49" min="48" style="2" width="4.38"/>
    <col collapsed="false" customWidth="true" hidden="false" outlineLevel="0" max="51" min="50" style="2" width="2.6"/>
    <col collapsed="false" customWidth="true" hidden="false" outlineLevel="0" max="52" min="52" style="3" width="9.15"/>
    <col collapsed="false" customWidth="true" hidden="false" outlineLevel="0" max="53" min="53" style="3" width="2.6"/>
    <col collapsed="false" customWidth="false" hidden="false" outlineLevel="0" max="1025" min="54" style="2" width="11.52"/>
  </cols>
  <sheetData>
    <row r="1" customFormat="false" ht="31.5" hidden="false" customHeight="false" outlineLevel="0" collapsed="false">
      <c r="A1" s="9" t="s">
        <v>0</v>
      </c>
      <c r="B1" s="9"/>
      <c r="C1" s="10" t="s">
        <v>1</v>
      </c>
      <c r="D1" s="10"/>
      <c r="E1" s="10"/>
      <c r="F1" s="11" t="s">
        <v>2</v>
      </c>
      <c r="G1" s="12"/>
      <c r="H1" s="12"/>
      <c r="I1" s="12"/>
      <c r="J1" s="13"/>
      <c r="K1" s="14"/>
      <c r="L1" s="14"/>
      <c r="M1" s="15" t="s">
        <v>3</v>
      </c>
      <c r="N1" s="15"/>
      <c r="O1" s="15"/>
      <c r="P1" s="15"/>
      <c r="Q1" s="16" t="n">
        <v>2019</v>
      </c>
    </row>
    <row r="2" customFormat="false" ht="33.75" hidden="false" customHeight="false" outlineLevel="0" collapsed="false">
      <c r="A2" s="9"/>
      <c r="B2" s="9"/>
      <c r="C2" s="10"/>
      <c r="D2" s="10"/>
      <c r="E2" s="10"/>
      <c r="F2" s="17" t="s">
        <v>4</v>
      </c>
      <c r="G2" s="18"/>
      <c r="H2" s="18"/>
      <c r="I2" s="18"/>
      <c r="J2" s="19"/>
      <c r="K2" s="14"/>
      <c r="L2" s="14"/>
      <c r="M2" s="15"/>
      <c r="N2" s="15"/>
      <c r="O2" s="15"/>
      <c r="P2" s="15"/>
      <c r="Q2" s="16"/>
    </row>
    <row r="3" customFormat="false" ht="18" hidden="false" customHeight="true" outlineLevel="0" collapsed="false">
      <c r="A3" s="2"/>
      <c r="C3" s="2"/>
      <c r="D3" s="2"/>
      <c r="E3" s="2"/>
      <c r="M3" s="20"/>
      <c r="N3" s="20"/>
      <c r="O3" s="21"/>
      <c r="P3" s="20"/>
      <c r="Q3" s="22"/>
    </row>
    <row r="4" customFormat="false" ht="18" hidden="false" customHeight="true" outlineLevel="0" collapsed="false">
      <c r="A4" s="23"/>
      <c r="B4" s="23"/>
      <c r="C4" s="23"/>
      <c r="D4" s="24"/>
      <c r="J4" s="25"/>
      <c r="M4" s="26"/>
      <c r="N4" s="26"/>
      <c r="O4" s="27"/>
      <c r="P4" s="27"/>
      <c r="Q4" s="27"/>
    </row>
    <row r="5" s="28" customFormat="true" ht="18" hidden="false" customHeight="true" outlineLevel="0" collapsed="false">
      <c r="D5" s="29" t="s">
        <v>5</v>
      </c>
      <c r="E5" s="30" t="n">
        <v>7.4</v>
      </c>
      <c r="J5" s="31"/>
      <c r="K5" s="32" t="s">
        <v>6</v>
      </c>
      <c r="L5" s="32"/>
      <c r="M5" s="32"/>
      <c r="N5" s="33" t="s">
        <v>7</v>
      </c>
      <c r="O5" s="34" t="s">
        <v>8</v>
      </c>
      <c r="P5" s="35"/>
      <c r="Q5" s="35"/>
      <c r="V5" s="36"/>
      <c r="AA5" s="7"/>
      <c r="AB5" s="7"/>
      <c r="AC5" s="7"/>
      <c r="AD5" s="7"/>
      <c r="AE5" s="7"/>
      <c r="AF5" s="7"/>
      <c r="AG5" s="7"/>
      <c r="AH5" s="7"/>
      <c r="AI5" s="7"/>
      <c r="AJ5" s="8"/>
      <c r="AK5" s="7"/>
      <c r="AL5" s="2"/>
      <c r="AM5" s="7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3"/>
      <c r="BA5" s="3"/>
    </row>
    <row r="6" s="28" customFormat="true" ht="18" hidden="false" customHeight="true" outlineLevel="0" collapsed="false">
      <c r="D6" s="29"/>
      <c r="E6" s="30"/>
      <c r="J6" s="31"/>
      <c r="K6" s="37" t="n">
        <v>15</v>
      </c>
      <c r="L6" s="38" t="n">
        <f aca="false">K6/60*100</f>
        <v>25</v>
      </c>
      <c r="M6" s="38"/>
      <c r="N6" s="39" t="n">
        <v>15</v>
      </c>
      <c r="O6" s="40" t="n">
        <f aca="false">N6/60*100</f>
        <v>25</v>
      </c>
      <c r="P6" s="35"/>
      <c r="Q6" s="35"/>
      <c r="V6" s="36"/>
      <c r="AA6" s="7"/>
      <c r="AB6" s="7"/>
      <c r="AC6" s="7"/>
      <c r="AD6" s="7"/>
      <c r="AE6" s="7"/>
      <c r="AF6" s="7"/>
      <c r="AG6" s="7"/>
      <c r="AH6" s="7"/>
      <c r="AI6" s="7"/>
      <c r="AJ6" s="8"/>
      <c r="AK6" s="7"/>
      <c r="AL6" s="2"/>
      <c r="AM6" s="7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3"/>
      <c r="BA6" s="3"/>
    </row>
    <row r="7" s="28" customFormat="true" ht="18" hidden="false" customHeight="true" outlineLevel="0" collapsed="false">
      <c r="B7" s="41"/>
      <c r="C7" s="41"/>
      <c r="D7" s="3"/>
      <c r="F7" s="41"/>
      <c r="G7" s="41"/>
      <c r="H7" s="41"/>
      <c r="I7" s="41"/>
      <c r="J7" s="42"/>
      <c r="K7" s="43" t="s">
        <v>9</v>
      </c>
      <c r="L7" s="43"/>
      <c r="M7" s="43"/>
      <c r="N7" s="39" t="n">
        <v>30</v>
      </c>
      <c r="O7" s="40" t="n">
        <v>50</v>
      </c>
      <c r="P7" s="35"/>
      <c r="Q7" s="35"/>
      <c r="V7" s="36"/>
      <c r="AA7" s="44"/>
      <c r="AB7" s="44"/>
      <c r="AC7" s="44"/>
      <c r="AD7" s="44"/>
      <c r="AE7" s="44"/>
      <c r="AF7" s="44"/>
      <c r="AG7" s="44"/>
      <c r="AH7" s="44"/>
      <c r="AI7" s="44"/>
      <c r="AJ7" s="45"/>
      <c r="AK7" s="44"/>
      <c r="AM7" s="44"/>
      <c r="AP7" s="2"/>
      <c r="AQ7" s="2"/>
      <c r="AR7" s="2" t="n">
        <v>5</v>
      </c>
      <c r="AS7" s="46" t="n">
        <v>7</v>
      </c>
      <c r="AT7" s="2" t="s">
        <v>10</v>
      </c>
      <c r="AU7" s="2"/>
      <c r="AV7" s="2"/>
      <c r="AW7" s="2"/>
      <c r="AX7" s="2"/>
      <c r="AY7" s="2"/>
      <c r="AZ7" s="3"/>
      <c r="BA7" s="3"/>
    </row>
    <row r="8" customFormat="false" ht="18" hidden="false" customHeight="true" outlineLevel="0" collapsed="false">
      <c r="A8" s="47"/>
      <c r="B8" s="48"/>
      <c r="C8" s="49"/>
      <c r="D8" s="48"/>
      <c r="F8" s="47"/>
      <c r="G8" s="47"/>
      <c r="H8" s="47"/>
      <c r="I8" s="47"/>
      <c r="J8" s="42"/>
      <c r="K8" s="43"/>
      <c r="L8" s="43"/>
      <c r="M8" s="43"/>
      <c r="N8" s="50" t="n">
        <v>45</v>
      </c>
      <c r="O8" s="51" t="n">
        <f aca="false">N8/60*100</f>
        <v>75</v>
      </c>
      <c r="P8" s="27"/>
      <c r="Q8" s="27"/>
      <c r="V8" s="52" t="s">
        <v>11</v>
      </c>
      <c r="W8" s="52"/>
      <c r="X8" s="52"/>
      <c r="Y8" s="52"/>
      <c r="Z8" s="52"/>
      <c r="AR8" s="2" t="n">
        <v>2</v>
      </c>
      <c r="AS8" s="46" t="n">
        <v>3.5</v>
      </c>
      <c r="AT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9"/>
      <c r="G9" s="49"/>
      <c r="H9" s="49"/>
      <c r="I9" s="49"/>
      <c r="J9" s="49"/>
      <c r="K9" s="54"/>
      <c r="L9" s="54"/>
      <c r="M9" s="27"/>
      <c r="N9" s="26"/>
      <c r="O9" s="27"/>
      <c r="P9" s="27"/>
      <c r="Q9" s="27"/>
      <c r="V9" s="52"/>
      <c r="W9" s="52"/>
      <c r="X9" s="52"/>
      <c r="Y9" s="52"/>
      <c r="Z9" s="52"/>
      <c r="AR9" s="2" t="n">
        <v>3</v>
      </c>
      <c r="AS9" s="46" t="n">
        <v>3.5</v>
      </c>
      <c r="AT9" s="2" t="s">
        <v>13</v>
      </c>
    </row>
    <row r="10" customFormat="false" ht="19.7" hidden="false" customHeight="false" outlineLevel="0" collapsed="false">
      <c r="A10" s="2"/>
      <c r="C10" s="2"/>
      <c r="D10" s="2"/>
      <c r="E10" s="2"/>
      <c r="R10" s="55" t="s">
        <v>14</v>
      </c>
      <c r="S10" s="56"/>
      <c r="T10" s="57"/>
      <c r="Y10" s="58" t="n">
        <f aca="false">IF(MOD(SUM(Z13:Z49),7.4)&gt;0,"erreur de "&amp;MOD(SUM(Z13:Z49),7.4)&amp;" h")</f>
        <v>0</v>
      </c>
      <c r="Z10" s="58"/>
      <c r="AS10" s="59" t="n">
        <v>0</v>
      </c>
    </row>
    <row r="11" customFormat="false" ht="27" hidden="false" customHeight="true" outlineLevel="0" collapsed="false">
      <c r="A11" s="60"/>
      <c r="B11" s="61"/>
      <c r="C11" s="62"/>
      <c r="D11" s="63" t="s">
        <v>15</v>
      </c>
      <c r="E11" s="64" t="s">
        <v>16</v>
      </c>
      <c r="F11" s="64" t="s">
        <v>17</v>
      </c>
      <c r="G11" s="64" t="s">
        <v>18</v>
      </c>
      <c r="H11" s="64" t="s">
        <v>19</v>
      </c>
      <c r="I11" s="64" t="s">
        <v>20</v>
      </c>
      <c r="J11" s="65" t="s">
        <v>21</v>
      </c>
      <c r="K11" s="63" t="s">
        <v>22</v>
      </c>
      <c r="L11" s="64" t="s">
        <v>23</v>
      </c>
      <c r="M11" s="65" t="s">
        <v>24</v>
      </c>
      <c r="N11" s="63" t="s">
        <v>25</v>
      </c>
      <c r="O11" s="64" t="s">
        <v>26</v>
      </c>
      <c r="P11" s="65" t="s">
        <v>27</v>
      </c>
      <c r="Q11" s="66" t="s">
        <v>28</v>
      </c>
      <c r="R11" s="67"/>
      <c r="S11" s="63" t="s">
        <v>29</v>
      </c>
      <c r="T11" s="65" t="s">
        <v>30</v>
      </c>
      <c r="V11" s="68" t="s">
        <v>31</v>
      </c>
      <c r="W11" s="68"/>
      <c r="X11" s="68"/>
      <c r="Y11" s="68"/>
      <c r="Z11" s="68"/>
      <c r="AA11" s="69"/>
      <c r="AB11" s="69"/>
      <c r="AC11" s="69"/>
      <c r="AD11" s="69"/>
      <c r="AE11" s="69"/>
      <c r="AF11" s="69"/>
      <c r="AG11" s="69"/>
      <c r="AH11" s="69"/>
      <c r="AI11" s="69"/>
      <c r="AJ11" s="70"/>
      <c r="AK11" s="69"/>
      <c r="AL11" s="71"/>
      <c r="AM11" s="69"/>
      <c r="AN11" s="71"/>
      <c r="AO11" s="71"/>
    </row>
    <row r="12" customFormat="false" ht="29.25" hidden="false" customHeight="false" outlineLevel="0" collapsed="false">
      <c r="A12" s="60"/>
      <c r="B12" s="61"/>
      <c r="C12" s="62"/>
      <c r="D12" s="63"/>
      <c r="E12" s="64"/>
      <c r="F12" s="64"/>
      <c r="G12" s="64"/>
      <c r="H12" s="64"/>
      <c r="I12" s="64"/>
      <c r="J12" s="65"/>
      <c r="K12" s="63"/>
      <c r="L12" s="64"/>
      <c r="M12" s="65"/>
      <c r="N12" s="63"/>
      <c r="O12" s="64"/>
      <c r="P12" s="65"/>
      <c r="Q12" s="66"/>
      <c r="R12" s="67"/>
      <c r="S12" s="63"/>
      <c r="T12" s="65"/>
      <c r="V12" s="72" t="s">
        <v>32</v>
      </c>
      <c r="W12" s="73" t="s">
        <v>33</v>
      </c>
      <c r="X12" s="73" t="s">
        <v>34</v>
      </c>
      <c r="Y12" s="73" t="s">
        <v>35</v>
      </c>
      <c r="Z12" s="74" t="s">
        <v>36</v>
      </c>
      <c r="AA12" s="75" t="s">
        <v>37</v>
      </c>
      <c r="AB12" s="76" t="s">
        <v>38</v>
      </c>
      <c r="AC12" s="76" t="s">
        <v>39</v>
      </c>
      <c r="AD12" s="76" t="s">
        <v>40</v>
      </c>
      <c r="AE12" s="77" t="s">
        <v>37</v>
      </c>
      <c r="AF12" s="76" t="s">
        <v>38</v>
      </c>
      <c r="AG12" s="76" t="s">
        <v>39</v>
      </c>
      <c r="AH12" s="76" t="s">
        <v>41</v>
      </c>
      <c r="AI12" s="78" t="s">
        <v>22</v>
      </c>
      <c r="AJ12" s="79" t="s">
        <v>25</v>
      </c>
      <c r="AK12" s="79" t="s">
        <v>23</v>
      </c>
      <c r="AL12" s="80" t="s">
        <v>26</v>
      </c>
      <c r="AM12" s="79" t="s">
        <v>24</v>
      </c>
      <c r="AN12" s="80" t="s">
        <v>27</v>
      </c>
      <c r="AO12" s="3" t="s">
        <v>36</v>
      </c>
      <c r="AQ12" s="3"/>
      <c r="AT12" s="3" t="s">
        <v>42</v>
      </c>
      <c r="AU12" s="81" t="s">
        <v>43</v>
      </c>
      <c r="AV12" s="81" t="s">
        <v>44</v>
      </c>
      <c r="AW12" s="81" t="s">
        <v>45</v>
      </c>
      <c r="AX12" s="81" t="s">
        <v>46</v>
      </c>
      <c r="AY12" s="81" t="s">
        <v>47</v>
      </c>
      <c r="AZ12" s="3" t="s">
        <v>48</v>
      </c>
      <c r="BA12" s="81" t="s">
        <v>49</v>
      </c>
      <c r="BB12" s="81"/>
      <c r="BC12" s="81"/>
    </row>
    <row r="13" customFormat="false" ht="31.5" hidden="false" customHeight="true" outlineLevel="0" collapsed="false">
      <c r="A13" s="82" t="n">
        <v>1</v>
      </c>
      <c r="B13" s="83" t="s">
        <v>50</v>
      </c>
      <c r="C13" s="84" t="str">
        <f aca="false" t="array" ref="C13:C19">IF(MONTH(DATE(y,1,1))&lt;&gt;MONTH(DATE(y,1,1)-(WEEKDAY(DATE(y,1,1),3)-1)+{1;2;3;4;5;6;7}+{0,1,2,3,4,5}-2),"",DATE(y,1,1)-(WEEKDAY(DATE(y,1,1),3)-1)+{1;2;3;4;5;6;7}+{0,1,2,3,4,5}-2)</f>
        <v/>
      </c>
      <c r="D13" s="85"/>
      <c r="E13" s="86"/>
      <c r="F13" s="86"/>
      <c r="G13" s="87"/>
      <c r="H13" s="87"/>
      <c r="I13" s="87"/>
      <c r="J13" s="88"/>
      <c r="K13" s="89"/>
      <c r="L13" s="90"/>
      <c r="M13" s="91"/>
      <c r="N13" s="92"/>
      <c r="O13" s="90"/>
      <c r="P13" s="91"/>
      <c r="Q13" s="93"/>
      <c r="R13" s="94"/>
      <c r="S13" s="95" t="str">
        <f aca="false">IF(C13="","",IF(D13="","",AW13))</f>
        <v/>
      </c>
      <c r="T13" s="96" t="str">
        <f aca="false">IF(C13="","",IF(D13="","",AT13))</f>
        <v/>
      </c>
      <c r="V13" s="97" t="str">
        <f aca="true">IFERROR(INDIRECT("'action sal 2018'!B"&amp;SMALL('action sal 2018'!C:C,ROW()-12),1),"")</f>
        <v>ARLZZ41SGE</v>
      </c>
      <c r="W13" s="98" t="n">
        <f aca="false">IF($V13="","",SUM(SUMIFS(AI$13:AI$49,AD$13:AD$49,$V13),SUMIFS(AJ$13:AJ$49,AH$13:AH$49,$V13)))</f>
        <v>0</v>
      </c>
      <c r="X13" s="98" t="n">
        <f aca="false">IF($V13="","",SUM(SUMIFS(AK$13:AK$49,AD$13:AD$49,$V13),SUMIFS(AL$13:AL$49,AH$13:AH$49,$V13)))</f>
        <v>0</v>
      </c>
      <c r="Y13" s="98" t="n">
        <f aca="false">IF($V13="","",SUM(SUMIFS(AM$13:AM$49,AD$13:AD$49,$V13),SUMIFS(AN$13:AN$49,AH$13:AH$49,$V13)))</f>
        <v>0</v>
      </c>
      <c r="Z13" s="99" t="n">
        <f aca="false">IF($V13="","",W13+X13+Y13)</f>
        <v>0</v>
      </c>
      <c r="AA13" s="100" t="str">
        <f aca="false">IF(H13="",LEFT($F$2,3),H13)</f>
        <v>IDN</v>
      </c>
      <c r="AB13" s="100" t="str">
        <f aca="true">IF(AC13="","",INDIRECT("'liste action'!C"&amp;MATCH(AC13,'liste action'!$D:$D,0),1))</f>
        <v/>
      </c>
      <c r="AC13" s="100" t="str">
        <f aca="true">IF(OR(D13="JF",D13=""),"",INDIRECT("'liste action'!D"&amp;MATCH(D13,'liste action'!$E:$E,0),1))</f>
        <v/>
      </c>
      <c r="AD13" s="100" t="str">
        <f aca="false">CONCATENATE(AA13,AB13,AC13)</f>
        <v>IDN</v>
      </c>
      <c r="AE13" s="101" t="str">
        <f aca="false">IF(I13="",LEFT($F$2,3),I13)</f>
        <v>IDN</v>
      </c>
      <c r="AF13" s="100" t="str">
        <f aca="true">IF(AG13="","",INDIRECT("'liste action'!C"&amp;MATCH(AG13,'liste action'!$D:$D,0),1))</f>
        <v/>
      </c>
      <c r="AG13" s="100" t="str">
        <f aca="true">IF(OR(E13="JF",E13=""),"",INDIRECT("'liste action'!D"&amp;MATCH(E13,'liste action'!$E:$E,0),1))</f>
        <v/>
      </c>
      <c r="AH13" s="100" t="str">
        <f aca="false">CONCATENATE(AE13,AF13,AG13)</f>
        <v>IDN</v>
      </c>
      <c r="AI13" s="102" t="n">
        <f aca="false">K13</f>
        <v>0</v>
      </c>
      <c r="AJ13" s="103" t="n">
        <f aca="false">N13</f>
        <v>0</v>
      </c>
      <c r="AK13" s="103" t="n">
        <f aca="false">L13</f>
        <v>0</v>
      </c>
      <c r="AL13" s="103" t="n">
        <f aca="false">O13</f>
        <v>0</v>
      </c>
      <c r="AM13" s="103" t="n">
        <f aca="false">M13</f>
        <v>0</v>
      </c>
      <c r="AN13" s="103" t="n">
        <f aca="false">P13</f>
        <v>0</v>
      </c>
      <c r="AO13" s="104" t="n">
        <f aca="false">SUM(AI13:AN13)</f>
        <v>0</v>
      </c>
      <c r="AP13" s="3" t="n">
        <f aca="false">IF(OR(D13="T",D13="TF"),2,0)</f>
        <v>0</v>
      </c>
      <c r="AQ13" s="3" t="n">
        <f aca="false">IF(OR(E13="T",E13="TF"),3,0)</f>
        <v>0</v>
      </c>
      <c r="AR13" s="2" t="n">
        <f aca="false">AP13+AQ13</f>
        <v>0</v>
      </c>
      <c r="AS13" s="46" t="n">
        <f aca="false">IF(AR13=5,$AS$7,IF(AR13=2,$AS$8,IF(AR13=3,$AS$9,IF(AR13=0,$AS$10))))</f>
        <v>0</v>
      </c>
      <c r="AT13" s="3" t="n">
        <f aca="false">SUM(IF(D13="CP",0.5,0),IF(E13="CP",0.5,0))</f>
        <v>0</v>
      </c>
      <c r="AU13" s="3" t="n">
        <f aca="false">IF(D13="RTT",0.5,0)</f>
        <v>0</v>
      </c>
      <c r="AV13" s="3" t="n">
        <f aca="false">IF(E13="RTT",0.5,0)</f>
        <v>0</v>
      </c>
      <c r="AW13" s="3" t="n">
        <f aca="false">SUM(AU13:AV13)</f>
        <v>0</v>
      </c>
      <c r="AX13" s="3" t="n">
        <f aca="false">IF(D13="TM",0.5,0)</f>
        <v>0</v>
      </c>
      <c r="AY13" s="3" t="n">
        <f aca="false">IF(E13="TM",0.5,0)</f>
        <v>0</v>
      </c>
      <c r="AZ13" s="3" t="n">
        <f aca="false">SUM(AX13:AY13)</f>
        <v>0</v>
      </c>
      <c r="BA13" s="3" t="n">
        <f aca="false">AZ13/1547*17</f>
        <v>0</v>
      </c>
    </row>
    <row r="14" customFormat="false" ht="31.5" hidden="false" customHeight="true" outlineLevel="0" collapsed="false">
      <c r="A14" s="82"/>
      <c r="B14" s="105" t="s">
        <v>51</v>
      </c>
      <c r="C14" s="106" t="n">
        <v>43466</v>
      </c>
      <c r="D14" s="107" t="s">
        <v>52</v>
      </c>
      <c r="E14" s="108" t="s">
        <v>52</v>
      </c>
      <c r="F14" s="108"/>
      <c r="G14" s="109"/>
      <c r="H14" s="109"/>
      <c r="I14" s="109"/>
      <c r="J14" s="110"/>
      <c r="K14" s="111"/>
      <c r="L14" s="112"/>
      <c r="M14" s="113"/>
      <c r="N14" s="114"/>
      <c r="O14" s="112"/>
      <c r="P14" s="113"/>
      <c r="Q14" s="115"/>
      <c r="R14" s="116"/>
      <c r="S14" s="111" t="n">
        <f aca="false">IF(C14="","",IF(D14="","",AW14))</f>
        <v>0</v>
      </c>
      <c r="T14" s="117" t="n">
        <f aca="false">IF(C14="","",IF(D14="","",AT14))</f>
        <v>0</v>
      </c>
      <c r="V14" s="97" t="str">
        <f aca="true">IFERROR(INDIRECT("'action sal 2018'!B"&amp;SMALL('action sal 2018'!C:C,ROW()-12),1),"")</f>
        <v>ZC4DC41EA1</v>
      </c>
      <c r="W14" s="98" t="n">
        <f aca="false">IF($V14="","",SUM(SUMIFS(AI$13:AI$49,AD$13:AD$49,$V14),SUMIFS(AJ$13:AJ$49,AH$13:AH$49,$V14)))</f>
        <v>0</v>
      </c>
      <c r="X14" s="98" t="n">
        <f aca="false">IF($V14="","",SUM(SUMIFS(AK$13:AK$49,AD$13:AD$49,$V14),SUMIFS(AL$13:AL$49,AH$13:AH$49,$V14)))</f>
        <v>0</v>
      </c>
      <c r="Y14" s="98" t="n">
        <f aca="false">IF($V14="","",SUM(SUMIFS(AM$13:AM$49,AD$13:AD$49,$V14),SUMIFS(AN$13:AN$49,AH$13:AH$49,$V14)))</f>
        <v>0</v>
      </c>
      <c r="Z14" s="99" t="n">
        <f aca="false">IF($V14="","",W14+X14+Y14)</f>
        <v>0</v>
      </c>
      <c r="AA14" s="100" t="str">
        <f aca="false">IF(H14="",LEFT($F$2,3),H14)</f>
        <v>IDN</v>
      </c>
      <c r="AB14" s="100" t="str">
        <f aca="true">IF(AC14="","",INDIRECT("'liste action'!C"&amp;MATCH(AC14,'liste action'!D:D,0),1))</f>
        <v/>
      </c>
      <c r="AC14" s="100" t="str">
        <f aca="true">IF(OR(D14="JF",D14=""),"",INDIRECT("'liste action'!D"&amp;MATCH(D14,'liste action'!E:E,0),1))</f>
        <v/>
      </c>
      <c r="AD14" s="100" t="str">
        <f aca="false">CONCATENATE(AA14,AB14,AC14)</f>
        <v>IDN</v>
      </c>
      <c r="AE14" s="101" t="str">
        <f aca="false">IF(I14="",LEFT($F$2,3),I14)</f>
        <v>IDN</v>
      </c>
      <c r="AF14" s="100" t="str">
        <f aca="true">IF(AG14="","",INDIRECT("'liste action'!C"&amp;MATCH(AG14,'liste action'!$D:$D,0),1))</f>
        <v/>
      </c>
      <c r="AG14" s="100" t="str">
        <f aca="true">IF(OR(E14="JF",E14=""),"",INDIRECT("'liste action'!D"&amp;MATCH(E14,'liste action'!$E:$E,0),1))</f>
        <v/>
      </c>
      <c r="AH14" s="100" t="str">
        <f aca="false">CONCATENATE(AE14,AF14,AG14)</f>
        <v>IDN</v>
      </c>
      <c r="AI14" s="102" t="n">
        <f aca="false">K14</f>
        <v>0</v>
      </c>
      <c r="AJ14" s="103" t="n">
        <f aca="false">N14</f>
        <v>0</v>
      </c>
      <c r="AK14" s="103" t="n">
        <f aca="false">L14</f>
        <v>0</v>
      </c>
      <c r="AL14" s="103" t="n">
        <f aca="false">O14</f>
        <v>0</v>
      </c>
      <c r="AM14" s="103" t="n">
        <f aca="false">M14</f>
        <v>0</v>
      </c>
      <c r="AN14" s="103" t="n">
        <f aca="false">P14</f>
        <v>0</v>
      </c>
      <c r="AO14" s="104" t="n">
        <f aca="false">SUM(AI14:AN14)</f>
        <v>0</v>
      </c>
      <c r="AP14" s="3" t="n">
        <f aca="false">IF(OR(D14="T",D14="TF"),2,0)</f>
        <v>0</v>
      </c>
      <c r="AQ14" s="3" t="n">
        <f aca="false">IF(OR(E14="T",E14="TF"),3,0)</f>
        <v>0</v>
      </c>
      <c r="AR14" s="2" t="n">
        <f aca="false">AP14+AQ14</f>
        <v>0</v>
      </c>
      <c r="AS14" s="46" t="n">
        <f aca="false">IF(AR14=5,$AS$7,IF(AR14=2,$AS$8,IF(AR14=3,$AS$9,IF(AR14=0,$AS$10))))</f>
        <v>0</v>
      </c>
      <c r="AT14" s="3" t="n">
        <f aca="false">SUM(IF(D14="CP",0.5,0),IF(E14="CP",0.5,0))</f>
        <v>0</v>
      </c>
      <c r="AU14" s="3" t="n">
        <f aca="false">IF(D14="RTT",0.5,0)</f>
        <v>0</v>
      </c>
      <c r="AV14" s="3" t="n">
        <f aca="false">IF(E14="RTT",0.5,0)</f>
        <v>0</v>
      </c>
      <c r="AW14" s="3" t="n">
        <f aca="false">SUM(AU14:AV14)</f>
        <v>0</v>
      </c>
      <c r="AX14" s="3" t="n">
        <f aca="false">IF(D14="TM",0.5,0)</f>
        <v>0</v>
      </c>
      <c r="AY14" s="3" t="n">
        <f aca="false">IF(E14="TM",0.5,0)</f>
        <v>0</v>
      </c>
      <c r="AZ14" s="3" t="n">
        <f aca="false">SUM(AX14:AY14)</f>
        <v>0</v>
      </c>
      <c r="BA14" s="3" t="n">
        <f aca="false">AZ14/1547*17</f>
        <v>0</v>
      </c>
    </row>
    <row r="15" customFormat="false" ht="31.5" hidden="false" customHeight="true" outlineLevel="0" collapsed="false">
      <c r="A15" s="82"/>
      <c r="B15" s="27" t="s">
        <v>53</v>
      </c>
      <c r="C15" s="118" t="n">
        <v>43467</v>
      </c>
      <c r="D15" s="119" t="s">
        <v>54</v>
      </c>
      <c r="E15" s="120" t="s">
        <v>55</v>
      </c>
      <c r="F15" s="120"/>
      <c r="G15" s="121"/>
      <c r="H15" s="121"/>
      <c r="I15" s="121"/>
      <c r="J15" s="122"/>
      <c r="K15" s="123" t="n">
        <v>3</v>
      </c>
      <c r="L15" s="124" t="n">
        <v>0.7</v>
      </c>
      <c r="M15" s="125" t="n">
        <v>0</v>
      </c>
      <c r="N15" s="126" t="n">
        <v>3</v>
      </c>
      <c r="O15" s="124" t="n">
        <v>0</v>
      </c>
      <c r="P15" s="125" t="n">
        <v>0.7</v>
      </c>
      <c r="Q15" s="127" t="n">
        <f aca="false">SUM(K15:P15)</f>
        <v>7.4</v>
      </c>
      <c r="R15" s="128"/>
      <c r="S15" s="123" t="n">
        <f aca="false">IF(C15="","",IF(D15="","",AW15))</f>
        <v>0</v>
      </c>
      <c r="T15" s="129" t="n">
        <f aca="false">IF(C15="","",IF(D15="","",AT15))</f>
        <v>0</v>
      </c>
      <c r="V15" s="97" t="str">
        <f aca="true">IFERROR(INDIRECT("'action sal 2018'!B"&amp;SMALL('action sal 2018'!C:C,ROW()-12),1),"")</f>
        <v/>
      </c>
      <c r="W15" s="98" t="str">
        <f aca="false">IF($V15="","",SUM(SUMIFS(AI$13:AI$49,AD$13:AD$49,$V15),SUMIFS(AJ$13:AJ$49,AH$13:AH$49,$V15)))</f>
        <v/>
      </c>
      <c r="X15" s="98" t="str">
        <f aca="false">IF($V15="","",SUM(SUMIFS(AK$13:AK$49,AD$13:AD$49,$V15),SUMIFS(AL$13:AL$49,AH$13:AH$49,$V15)))</f>
        <v/>
      </c>
      <c r="Y15" s="98" t="str">
        <f aca="false">IF($V15="","",SUM(SUMIFS(AM$13:AM$49,AD$13:AD$49,$V15),SUMIFS(AN$13:AN$49,AH$13:AH$49,$V15)))</f>
        <v/>
      </c>
      <c r="Z15" s="99" t="str">
        <f aca="false">IF($V15="","",W15+X15+Y15)</f>
        <v/>
      </c>
      <c r="AA15" s="100" t="str">
        <f aca="false">IF(H15="",LEFT($F$2,3),H15)</f>
        <v>IDN</v>
      </c>
      <c r="AB15" s="100" t="str">
        <f aca="true">IF(AC15="","",INDIRECT("'liste action'!C"&amp;MATCH(AC15,'liste action'!D:D,0),1))</f>
        <v>CR10</v>
      </c>
      <c r="AC15" s="100" t="str">
        <f aca="true">IF(OR(D15="JF",D15=""),"",INDIRECT("'liste action'!D"&amp;MATCH(D15,'liste action'!E:E,0),1))</f>
        <v>V31</v>
      </c>
      <c r="AD15" s="100" t="str">
        <f aca="false">CONCATENATE(AA15,AB15,AC15)</f>
        <v>IDNCR10V31</v>
      </c>
      <c r="AE15" s="101" t="str">
        <f aca="false">IF(I15="",LEFT($F$2,3),I15)</f>
        <v>IDN</v>
      </c>
      <c r="AF15" s="100" t="str">
        <f aca="true">IF(AG15="","",INDIRECT("'liste action'!C"&amp;MATCH(AG15,'liste action'!$D:$D,0),1))</f>
        <v>OF03</v>
      </c>
      <c r="AG15" s="100" t="str">
        <f aca="true">IF(OR(E15="JF",E15=""),"",INDIRECT("'liste action'!D"&amp;MATCH(E15,'liste action'!$E:$E,0),1))</f>
        <v>V11</v>
      </c>
      <c r="AH15" s="100" t="str">
        <f aca="false">CONCATENATE(AE15,AF15,AG15)</f>
        <v>IDNOF03V11</v>
      </c>
      <c r="AI15" s="102" t="n">
        <f aca="false">K15</f>
        <v>3</v>
      </c>
      <c r="AJ15" s="103" t="n">
        <f aca="false">N15</f>
        <v>3</v>
      </c>
      <c r="AK15" s="103" t="n">
        <f aca="false">L15</f>
        <v>0.7</v>
      </c>
      <c r="AL15" s="103" t="n">
        <f aca="false">O15</f>
        <v>0</v>
      </c>
      <c r="AM15" s="103" t="n">
        <f aca="false">M15</f>
        <v>0</v>
      </c>
      <c r="AN15" s="103" t="n">
        <f aca="false">P15</f>
        <v>0.7</v>
      </c>
      <c r="AO15" s="104" t="n">
        <f aca="false">SUM(AI15:AN15)</f>
        <v>7.4</v>
      </c>
      <c r="AP15" s="3" t="n">
        <f aca="false">IF(OR(D15="T",D15="TF"),2,0)</f>
        <v>0</v>
      </c>
      <c r="AQ15" s="3" t="n">
        <f aca="false">IF(OR(E15="T",E15="TF"),3,0)</f>
        <v>0</v>
      </c>
      <c r="AR15" s="2" t="n">
        <f aca="false">AP15+AQ15</f>
        <v>0</v>
      </c>
      <c r="AS15" s="46" t="n">
        <f aca="false">IF(AR15=5,$AS$7,IF(AR15=2,$AS$8,IF(AR15=3,$AS$9,IF(AR15=0,$AS$10))))</f>
        <v>0</v>
      </c>
      <c r="AT15" s="3" t="n">
        <f aca="false">SUM(IF(D15="CP",0.5,0),IF(E15="CP",0.5,0))</f>
        <v>0</v>
      </c>
      <c r="AU15" s="3" t="n">
        <f aca="false">IF(D15="RTT",0.5,0)</f>
        <v>0</v>
      </c>
      <c r="AV15" s="3" t="n">
        <f aca="false">IF(E15="RTT",0.5,0)</f>
        <v>0</v>
      </c>
      <c r="AW15" s="3" t="n">
        <f aca="false">SUM(AU15:AV15)</f>
        <v>0</v>
      </c>
      <c r="AX15" s="3" t="n">
        <f aca="false">IF(D15="TM",0.5,0)</f>
        <v>0</v>
      </c>
      <c r="AY15" s="3" t="n">
        <f aca="false">IF(E15="TM",0.5,0)</f>
        <v>0</v>
      </c>
      <c r="AZ15" s="3" t="n">
        <f aca="false">SUM(AX15:AY15)</f>
        <v>0</v>
      </c>
      <c r="BA15" s="3" t="n">
        <f aca="false">AZ15/1547*17</f>
        <v>0</v>
      </c>
    </row>
    <row r="16" customFormat="false" ht="31.5" hidden="false" customHeight="true" outlineLevel="0" collapsed="false">
      <c r="A16" s="82"/>
      <c r="B16" s="27" t="s">
        <v>56</v>
      </c>
      <c r="C16" s="118" t="n">
        <v>43468</v>
      </c>
      <c r="D16" s="119" t="s">
        <v>55</v>
      </c>
      <c r="E16" s="120" t="s">
        <v>57</v>
      </c>
      <c r="F16" s="120"/>
      <c r="G16" s="121"/>
      <c r="H16" s="121"/>
      <c r="I16" s="121"/>
      <c r="J16" s="122"/>
      <c r="K16" s="123" t="n">
        <v>0</v>
      </c>
      <c r="L16" s="124" t="n">
        <v>0</v>
      </c>
      <c r="M16" s="125" t="n">
        <v>3.7</v>
      </c>
      <c r="N16" s="126" t="n">
        <v>0</v>
      </c>
      <c r="O16" s="124" t="n">
        <v>0</v>
      </c>
      <c r="P16" s="125" t="n">
        <v>3.7</v>
      </c>
      <c r="Q16" s="127" t="n">
        <f aca="false">SUM(K16:P16)</f>
        <v>7.4</v>
      </c>
      <c r="R16" s="128"/>
      <c r="S16" s="123" t="n">
        <f aca="false">IF(C16="","",IF(D16="","",AW16))</f>
        <v>0</v>
      </c>
      <c r="T16" s="129" t="n">
        <f aca="false">IF(C16="","",IF(D16="","",AT16))</f>
        <v>0</v>
      </c>
      <c r="V16" s="97" t="str">
        <f aca="true">IFERROR(INDIRECT("'action sal 2018'!B"&amp;SMALL('action sal 2018'!C:C,ROW()-12),1),"")</f>
        <v/>
      </c>
      <c r="W16" s="98" t="str">
        <f aca="false">IF($V16="","",SUM(SUMIFS(AI$13:AI$49,AD$13:AD$49,$V16),SUMIFS(AJ$13:AJ$49,AH$13:AH$49,$V16)))</f>
        <v/>
      </c>
      <c r="X16" s="98" t="str">
        <f aca="false">IF($V16="","",SUM(SUMIFS(AK$13:AK$49,AD$13:AD$49,$V16),SUMIFS(AL$13:AL$49,AH$13:AH$49,$V16)))</f>
        <v/>
      </c>
      <c r="Y16" s="98" t="str">
        <f aca="false">IF($V16="","",SUM(SUMIFS(AM$13:AM$49,AD$13:AD$49,$V16),SUMIFS(AN$13:AN$49,AH$13:AH$49,$V16)))</f>
        <v/>
      </c>
      <c r="Z16" s="99" t="str">
        <f aca="false">IF($V16="","",W16+X16+Y16)</f>
        <v/>
      </c>
      <c r="AA16" s="100" t="str">
        <f aca="false">IF(H16="",LEFT($F$2,3),H16)</f>
        <v>IDN</v>
      </c>
      <c r="AB16" s="100" t="str">
        <f aca="true">IF(AC16="","",INDIRECT("'liste action'!C"&amp;MATCH(AC16,'liste action'!D:D,0),1))</f>
        <v>OF03</v>
      </c>
      <c r="AC16" s="100" t="str">
        <f aca="true">IF(OR(D16="JF",D16=""),"",INDIRECT("'liste action'!D"&amp;MATCH(D16,'liste action'!E:E,0),1))</f>
        <v>V11</v>
      </c>
      <c r="AD16" s="100" t="str">
        <f aca="false">CONCATENATE(AA16,AB16,AC16)</f>
        <v>IDNOF03V11</v>
      </c>
      <c r="AE16" s="101" t="str">
        <f aca="false">IF(I16="",LEFT($F$2,3),I16)</f>
        <v>IDN</v>
      </c>
      <c r="AF16" s="100" t="str">
        <f aca="true">IF(AG16="","",INDIRECT("'liste action'!C"&amp;MATCH(AG16,'liste action'!$D:$D,0),1))</f>
        <v>OF04</v>
      </c>
      <c r="AG16" s="100" t="str">
        <f aca="true">IF(OR(E16="JF",E16=""),"",INDIRECT("'liste action'!D"&amp;MATCH(E16,'liste action'!$E:$E,0),1))</f>
        <v>F11</v>
      </c>
      <c r="AH16" s="100" t="str">
        <f aca="false">CONCATENATE(AE16,AF16,AG16)</f>
        <v>IDNOF04F11</v>
      </c>
      <c r="AI16" s="102" t="n">
        <f aca="false">K16</f>
        <v>0</v>
      </c>
      <c r="AJ16" s="103" t="n">
        <f aca="false">N16</f>
        <v>0</v>
      </c>
      <c r="AK16" s="103" t="n">
        <f aca="false">L16</f>
        <v>0</v>
      </c>
      <c r="AL16" s="103" t="n">
        <f aca="false">O16</f>
        <v>0</v>
      </c>
      <c r="AM16" s="103" t="n">
        <f aca="false">M16</f>
        <v>3.7</v>
      </c>
      <c r="AN16" s="103" t="n">
        <f aca="false">P16</f>
        <v>3.7</v>
      </c>
      <c r="AO16" s="104" t="n">
        <f aca="false">SUM(AI16:AN16)</f>
        <v>7.4</v>
      </c>
      <c r="AP16" s="3" t="n">
        <f aca="false">IF(OR(D16="T",D16="TF"),2,0)</f>
        <v>0</v>
      </c>
      <c r="AQ16" s="3" t="n">
        <f aca="false">IF(OR(E16="T",E16="TF"),3,0)</f>
        <v>0</v>
      </c>
      <c r="AR16" s="2" t="n">
        <f aca="false">AP16+AQ16</f>
        <v>0</v>
      </c>
      <c r="AS16" s="46" t="n">
        <f aca="false">IF(AR16=5,$AS$7,IF(AR16=2,$AS$8,IF(AR16=3,$AS$9,IF(AR16=0,$AS$10))))</f>
        <v>0</v>
      </c>
      <c r="AT16" s="3" t="n">
        <f aca="false">SUM(IF(D16="CP",0.5,0),IF(E16="CP",0.5,0))</f>
        <v>0</v>
      </c>
      <c r="AU16" s="3" t="n">
        <f aca="false">IF(D16="RTT",0.5,0)</f>
        <v>0</v>
      </c>
      <c r="AV16" s="3" t="n">
        <f aca="false">IF(E16="RTT",0.5,0)</f>
        <v>0</v>
      </c>
      <c r="AW16" s="3" t="n">
        <f aca="false">SUM(AU16:AV16)</f>
        <v>0</v>
      </c>
      <c r="AX16" s="3" t="n">
        <f aca="false">IF(D16="TM",0.5,0)</f>
        <v>0</v>
      </c>
      <c r="AY16" s="3" t="n">
        <f aca="false">IF(E16="TM",0.5,0)</f>
        <v>0</v>
      </c>
      <c r="AZ16" s="3" t="n">
        <f aca="false">SUM(AX16:AY16)</f>
        <v>0</v>
      </c>
      <c r="BA16" s="3" t="n">
        <f aca="false">AZ16/1547*17</f>
        <v>0</v>
      </c>
    </row>
    <row r="17" customFormat="false" ht="31.5" hidden="false" customHeight="true" outlineLevel="0" collapsed="false">
      <c r="A17" s="82"/>
      <c r="B17" s="27" t="s">
        <v>58</v>
      </c>
      <c r="C17" s="118" t="n">
        <v>43469</v>
      </c>
      <c r="D17" s="130" t="s">
        <v>42</v>
      </c>
      <c r="E17" s="131" t="s">
        <v>42</v>
      </c>
      <c r="F17" s="131"/>
      <c r="G17" s="132"/>
      <c r="H17" s="132"/>
      <c r="I17" s="132"/>
      <c r="J17" s="133"/>
      <c r="K17" s="123" t="n">
        <v>0</v>
      </c>
      <c r="L17" s="124" t="n">
        <v>0</v>
      </c>
      <c r="M17" s="125" t="n">
        <v>3.7</v>
      </c>
      <c r="N17" s="126" t="n">
        <v>0</v>
      </c>
      <c r="O17" s="124" t="n">
        <v>0</v>
      </c>
      <c r="P17" s="125" t="n">
        <v>3.7</v>
      </c>
      <c r="Q17" s="127" t="n">
        <f aca="false">SUM(K17:P17)</f>
        <v>7.4</v>
      </c>
      <c r="R17" s="128"/>
      <c r="S17" s="123" t="n">
        <f aca="false">IF(C17="","",IF(D17="","",AW17))</f>
        <v>0</v>
      </c>
      <c r="T17" s="129" t="n">
        <f aca="false">IF(C17="","",IF(D17="","",AT17))</f>
        <v>1</v>
      </c>
      <c r="V17" s="97" t="str">
        <f aca="true">IFERROR(INDIRECT("'action sal 2018'!B"&amp;SMALL('action sal 2018'!C:C,ROW()-12),1),"")</f>
        <v/>
      </c>
      <c r="W17" s="98" t="str">
        <f aca="false">IF($V17="","",SUM(SUMIFS(AI$13:AI$49,AD$13:AD$49,$V17),SUMIFS(AJ$13:AJ$49,AH$13:AH$49,$V17)))</f>
        <v/>
      </c>
      <c r="X17" s="98" t="str">
        <f aca="false">IF($V17="","",SUM(SUMIFS(AK$13:AK$49,AD$13:AD$49,$V17),SUMIFS(AL$13:AL$49,AH$13:AH$49,$V17)))</f>
        <v/>
      </c>
      <c r="Y17" s="98" t="str">
        <f aca="false">IF($V17="","",SUM(SUMIFS(AM$13:AM$49,AD$13:AD$49,$V17),SUMIFS(AN$13:AN$49,AH$13:AH$49,$V17)))</f>
        <v/>
      </c>
      <c r="Z17" s="99" t="str">
        <f aca="false">IF($V17="","",W17+X17+Y17)</f>
        <v/>
      </c>
      <c r="AA17" s="100" t="str">
        <f aca="false">IF(H17="",LEFT($F$2,3),H17)</f>
        <v>IDN</v>
      </c>
      <c r="AB17" s="100" t="str">
        <f aca="true">IF(AC17="","",INDIRECT("'liste action'!C"&amp;MATCH(AC17,'liste action'!D:D,0),1))</f>
        <v>ZZ80</v>
      </c>
      <c r="AC17" s="100" t="str">
        <f aca="true">IF(OR(D17="JF",D17=""),"",INDIRECT("'liste action'!D"&amp;MATCH(D17,'liste action'!E:E,0),1))</f>
        <v>SGE</v>
      </c>
      <c r="AD17" s="100" t="str">
        <f aca="false">CONCATENATE(AA17,AB17,AC17)</f>
        <v>IDNZZ80SGE</v>
      </c>
      <c r="AE17" s="101" t="str">
        <f aca="false">IF(I17="",LEFT($F$2,3),I17)</f>
        <v>IDN</v>
      </c>
      <c r="AF17" s="100" t="str">
        <f aca="true">IF(AG17="","",INDIRECT("'liste action'!C"&amp;MATCH(AG17,'liste action'!$D:$D,0),1))</f>
        <v>ZZ80</v>
      </c>
      <c r="AG17" s="100" t="str">
        <f aca="true">IF(OR(E17="JF",E17=""),"",INDIRECT("'liste action'!D"&amp;MATCH(E17,'liste action'!$E:$E,0),1))</f>
        <v>SGE</v>
      </c>
      <c r="AH17" s="100" t="str">
        <f aca="false">CONCATENATE(AE17,AF17,AG17)</f>
        <v>IDNZZ80SGE</v>
      </c>
      <c r="AI17" s="102" t="n">
        <f aca="false">K17</f>
        <v>0</v>
      </c>
      <c r="AJ17" s="103" t="n">
        <f aca="false">N17</f>
        <v>0</v>
      </c>
      <c r="AK17" s="103" t="n">
        <f aca="false">L17</f>
        <v>0</v>
      </c>
      <c r="AL17" s="103" t="n">
        <f aca="false">O17</f>
        <v>0</v>
      </c>
      <c r="AM17" s="103" t="n">
        <f aca="false">M17</f>
        <v>3.7</v>
      </c>
      <c r="AN17" s="103" t="n">
        <f aca="false">P17</f>
        <v>3.7</v>
      </c>
      <c r="AO17" s="104" t="n">
        <f aca="false">SUM(AI17:AN17)</f>
        <v>7.4</v>
      </c>
      <c r="AP17" s="3" t="n">
        <f aca="false">IF(OR(D17="T",D17="TF"),2,0)</f>
        <v>0</v>
      </c>
      <c r="AQ17" s="3" t="n">
        <f aca="false">IF(OR(E17="T",E17="TF"),3,0)</f>
        <v>0</v>
      </c>
      <c r="AR17" s="2" t="n">
        <f aca="false">AP17+AQ17</f>
        <v>0</v>
      </c>
      <c r="AS17" s="46" t="n">
        <f aca="false">IF(AR17=5,$AS$7,IF(AR17=2,$AS$8,IF(AR17=3,$AS$9,IF(AR17=0,$AS$10))))</f>
        <v>0</v>
      </c>
      <c r="AT17" s="3" t="n">
        <f aca="false">SUM(IF(D17="CP",0.5,0),IF(E17="CP",0.5,0))</f>
        <v>1</v>
      </c>
      <c r="AU17" s="3" t="n">
        <f aca="false">IF(D17="RTT",0.5,0)</f>
        <v>0</v>
      </c>
      <c r="AV17" s="3" t="n">
        <f aca="false">IF(E17="RTT",0.5,0)</f>
        <v>0</v>
      </c>
      <c r="AW17" s="3" t="n">
        <f aca="false">SUM(AU17:AV17)</f>
        <v>0</v>
      </c>
      <c r="AX17" s="3" t="n">
        <f aca="false">IF(D17="TM",0.5,0)</f>
        <v>0</v>
      </c>
      <c r="AY17" s="3" t="n">
        <f aca="false">IF(E17="TM",0.5,0)</f>
        <v>0</v>
      </c>
      <c r="AZ17" s="3" t="n">
        <f aca="false">SUM(AX17:AY17)</f>
        <v>0</v>
      </c>
      <c r="BA17" s="3" t="n">
        <f aca="false">AZ17/1547*17</f>
        <v>0</v>
      </c>
    </row>
    <row r="18" customFormat="false" ht="31.5" hidden="false" customHeight="true" outlineLevel="0" collapsed="false">
      <c r="A18" s="82"/>
      <c r="B18" s="134" t="s">
        <v>59</v>
      </c>
      <c r="C18" s="135" t="n">
        <v>43470</v>
      </c>
      <c r="D18" s="136"/>
      <c r="E18" s="137"/>
      <c r="F18" s="137"/>
      <c r="G18" s="138"/>
      <c r="H18" s="138"/>
      <c r="I18" s="138"/>
      <c r="J18" s="139"/>
      <c r="K18" s="136"/>
      <c r="L18" s="137"/>
      <c r="M18" s="138"/>
      <c r="N18" s="140"/>
      <c r="O18" s="137"/>
      <c r="P18" s="138"/>
      <c r="Q18" s="141"/>
      <c r="R18" s="128"/>
      <c r="S18" s="136" t="str">
        <f aca="false">IF(C18="","",IF(D18="","",AW18))</f>
        <v/>
      </c>
      <c r="T18" s="139" t="str">
        <f aca="false">IF(C18="","",IF(D18="","",AT18))</f>
        <v/>
      </c>
      <c r="V18" s="97" t="str">
        <f aca="true">IFERROR(INDIRECT("'action sal 2018'!B"&amp;SMALL('action sal 2018'!C:C,ROW()-12),1),"")</f>
        <v/>
      </c>
      <c r="W18" s="98" t="str">
        <f aca="false">IF($V18="","",SUM(SUMIFS(AI$13:AI$49,AD$13:AD$49,$V18),SUMIFS(AJ$13:AJ$49,AH$13:AH$49,$V18)))</f>
        <v/>
      </c>
      <c r="X18" s="98" t="str">
        <f aca="false">IF($V18="","",SUM(SUMIFS(AK$13:AK$49,AD$13:AD$49,$V18),SUMIFS(AL$13:AL$49,AH$13:AH$49,$V18)))</f>
        <v/>
      </c>
      <c r="Y18" s="98" t="str">
        <f aca="false">IF($V18="","",SUM(SUMIFS(AM$13:AM$49,AD$13:AD$49,$V18),SUMIFS(AN$13:AN$49,AH$13:AH$49,$V18)))</f>
        <v/>
      </c>
      <c r="Z18" s="99" t="str">
        <f aca="false">IF($V18="","",W18+X18+Y18)</f>
        <v/>
      </c>
      <c r="AA18" s="100" t="str">
        <f aca="false">IF(H18="",LEFT($F$2,3),H18)</f>
        <v>IDN</v>
      </c>
      <c r="AB18" s="100" t="str">
        <f aca="true">IF(AC18="","",INDIRECT("'liste action'!C"&amp;MATCH(AC18,'liste action'!D:D,0),1))</f>
        <v/>
      </c>
      <c r="AC18" s="100" t="str">
        <f aca="true">IF(OR(D18="JF",D18=""),"",INDIRECT("'liste action'!D"&amp;MATCH(D18,'liste action'!E:E,0),1))</f>
        <v/>
      </c>
      <c r="AD18" s="100" t="str">
        <f aca="false">CONCATENATE(AA18,AB18,AC18)</f>
        <v>IDN</v>
      </c>
      <c r="AE18" s="101" t="str">
        <f aca="false">IF(I18="",LEFT($F$2,3),I18)</f>
        <v>IDN</v>
      </c>
      <c r="AF18" s="100" t="str">
        <f aca="true">IF(AG18="","",INDIRECT("'liste action'!C"&amp;MATCH(AG18,'liste action'!$D:$D,0),1))</f>
        <v/>
      </c>
      <c r="AG18" s="100" t="str">
        <f aca="true">IF(OR(E18="JF",E18=""),"",INDIRECT("'liste action'!D"&amp;MATCH(E18,'liste action'!$E:$E,0),1))</f>
        <v/>
      </c>
      <c r="AH18" s="100" t="str">
        <f aca="false">CONCATENATE(AE18,AF18,AG18)</f>
        <v>IDN</v>
      </c>
      <c r="AI18" s="102" t="n">
        <f aca="false">K18</f>
        <v>0</v>
      </c>
      <c r="AJ18" s="103" t="n">
        <f aca="false">N18</f>
        <v>0</v>
      </c>
      <c r="AK18" s="103" t="n">
        <f aca="false">L18</f>
        <v>0</v>
      </c>
      <c r="AL18" s="103" t="n">
        <f aca="false">O18</f>
        <v>0</v>
      </c>
      <c r="AM18" s="103" t="n">
        <f aca="false">M18</f>
        <v>0</v>
      </c>
      <c r="AN18" s="103" t="n">
        <f aca="false">P18</f>
        <v>0</v>
      </c>
      <c r="AO18" s="104" t="n">
        <f aca="false">SUM(AI18:AN18)</f>
        <v>0</v>
      </c>
      <c r="AP18" s="3" t="n">
        <f aca="false">IF(OR(D18="T",D18="TF"),2,0)</f>
        <v>0</v>
      </c>
      <c r="AQ18" s="3" t="n">
        <f aca="false">IF(OR(E18="T",E18="TF"),3,0)</f>
        <v>0</v>
      </c>
      <c r="AR18" s="2" t="n">
        <f aca="false">AP18+AQ18</f>
        <v>0</v>
      </c>
      <c r="AS18" s="46" t="n">
        <f aca="false">IF(AR18=5,$AS$7,IF(AR18=2,$AS$8,IF(AR18=3,$AS$9,IF(AR18=0,$AS$10))))</f>
        <v>0</v>
      </c>
      <c r="AT18" s="3" t="n">
        <f aca="false">SUM(IF(D18="CP",0.5,0),IF(E18="CP",0.5,0))</f>
        <v>0</v>
      </c>
      <c r="AU18" s="3" t="n">
        <f aca="false">IF(D18="RTT",0.5,0)</f>
        <v>0</v>
      </c>
      <c r="AV18" s="3" t="n">
        <f aca="false">IF(E18="RTT",0.5,0)</f>
        <v>0</v>
      </c>
      <c r="AW18" s="3" t="n">
        <f aca="false">SUM(AU18:AV18)</f>
        <v>0</v>
      </c>
      <c r="AX18" s="3" t="n">
        <f aca="false">IF(D18="TM",0.5,0)</f>
        <v>0</v>
      </c>
      <c r="AY18" s="3" t="n">
        <f aca="false">IF(E18="TM",0.5,0)</f>
        <v>0</v>
      </c>
      <c r="AZ18" s="3" t="n">
        <f aca="false">SUM(AX18:AY18)</f>
        <v>0</v>
      </c>
      <c r="BA18" s="3" t="n">
        <f aca="false">AZ18/1547*17</f>
        <v>0</v>
      </c>
    </row>
    <row r="19" customFormat="false" ht="31.5" hidden="false" customHeight="true" outlineLevel="0" collapsed="false">
      <c r="A19" s="82"/>
      <c r="B19" s="142" t="s">
        <v>60</v>
      </c>
      <c r="C19" s="143" t="n">
        <v>43471</v>
      </c>
      <c r="D19" s="144"/>
      <c r="E19" s="145"/>
      <c r="F19" s="145"/>
      <c r="G19" s="146"/>
      <c r="H19" s="146"/>
      <c r="I19" s="146"/>
      <c r="J19" s="147"/>
      <c r="K19" s="144"/>
      <c r="L19" s="145"/>
      <c r="M19" s="146"/>
      <c r="N19" s="148"/>
      <c r="O19" s="145"/>
      <c r="P19" s="146"/>
      <c r="Q19" s="149"/>
      <c r="R19" s="128"/>
      <c r="S19" s="144" t="str">
        <f aca="false">IF(C19="","",IF(D19="","",AW19))</f>
        <v/>
      </c>
      <c r="T19" s="147" t="str">
        <f aca="false">IF(C19="","",IF(D19="","",AT19))</f>
        <v/>
      </c>
      <c r="V19" s="97" t="str">
        <f aca="true">IFERROR(INDIRECT("'action sal 2018'!B"&amp;SMALL('action sal 2018'!C:C,ROW()-12),1),"")</f>
        <v/>
      </c>
      <c r="W19" s="98" t="str">
        <f aca="false">IF($V19="","",SUM(SUMIFS(AI$13:AI$49,AD$13:AD$49,$V19),SUMIFS(AJ$13:AJ$49,AH$13:AH$49,$V19)))</f>
        <v/>
      </c>
      <c r="X19" s="98" t="str">
        <f aca="false">IF($V19="","",SUM(SUMIFS(AK$13:AK$49,AD$13:AD$49,$V19),SUMIFS(AL$13:AL$49,AH$13:AH$49,$V19)))</f>
        <v/>
      </c>
      <c r="Y19" s="98" t="str">
        <f aca="false">IF($V19="","",SUM(SUMIFS(AM$13:AM$49,AD$13:AD$49,$V19),SUMIFS(AN$13:AN$49,AH$13:AH$49,$V19)))</f>
        <v/>
      </c>
      <c r="Z19" s="99" t="str">
        <f aca="false">IF($V19="","",W19+X19+Y19)</f>
        <v/>
      </c>
      <c r="AA19" s="100" t="str">
        <f aca="false">IF(H19="",LEFT($F$2,3),H19)</f>
        <v>IDN</v>
      </c>
      <c r="AB19" s="100" t="str">
        <f aca="true">IF(AC19="","",INDIRECT("'liste action'!C"&amp;MATCH(AC19,'liste action'!D:D,0),1))</f>
        <v/>
      </c>
      <c r="AC19" s="100" t="str">
        <f aca="true">IF(OR(D19="JF",D19=""),"",INDIRECT("'liste action'!D"&amp;MATCH(D19,'liste action'!E:E,0),1))</f>
        <v/>
      </c>
      <c r="AD19" s="100" t="str">
        <f aca="false">CONCATENATE(AA19,AB19,AC19)</f>
        <v>IDN</v>
      </c>
      <c r="AE19" s="101" t="str">
        <f aca="false">IF(I19="",LEFT($F$2,3),I19)</f>
        <v>IDN</v>
      </c>
      <c r="AF19" s="100" t="str">
        <f aca="true">IF(AG19="","",INDIRECT("'liste action'!C"&amp;MATCH(AG19,'liste action'!$D:$D,0),1))</f>
        <v/>
      </c>
      <c r="AG19" s="100" t="str">
        <f aca="true">IF(OR(E19="JF",E19=""),"",INDIRECT("'liste action'!D"&amp;MATCH(E19,'liste action'!$E:$E,0),1))</f>
        <v/>
      </c>
      <c r="AH19" s="100" t="str">
        <f aca="false">CONCATENATE(AE19,AF19,AG19)</f>
        <v>IDN</v>
      </c>
      <c r="AI19" s="102" t="n">
        <f aca="false">K19</f>
        <v>0</v>
      </c>
      <c r="AJ19" s="103" t="n">
        <f aca="false">N19</f>
        <v>0</v>
      </c>
      <c r="AK19" s="103" t="n">
        <f aca="false">L19</f>
        <v>0</v>
      </c>
      <c r="AL19" s="103" t="n">
        <f aca="false">O19</f>
        <v>0</v>
      </c>
      <c r="AM19" s="103" t="n">
        <f aca="false">M19</f>
        <v>0</v>
      </c>
      <c r="AN19" s="103" t="n">
        <f aca="false">P19</f>
        <v>0</v>
      </c>
      <c r="AO19" s="104" t="n">
        <f aca="false">SUM(AI19:AN19)</f>
        <v>0</v>
      </c>
      <c r="AP19" s="3" t="n">
        <f aca="false">IF(OR(D19="T",D19="TF"),2,0)</f>
        <v>0</v>
      </c>
      <c r="AQ19" s="3" t="n">
        <f aca="false">IF(OR(E19="T",E19="TF"),3,0)</f>
        <v>0</v>
      </c>
      <c r="AR19" s="2" t="n">
        <f aca="false">AP19+AQ19</f>
        <v>0</v>
      </c>
      <c r="AS19" s="46" t="n">
        <f aca="false">IF(AR19=5,$AS$7,IF(AR19=2,$AS$8,IF(AR19=3,$AS$9,IF(AR19=0,$AS$10))))</f>
        <v>0</v>
      </c>
      <c r="AT19" s="3" t="n">
        <f aca="false">SUM(IF(D19="CP",0.5,0),IF(E19="CP",0.5,0))</f>
        <v>0</v>
      </c>
      <c r="AU19" s="3" t="n">
        <f aca="false">IF(D19="RTT",0.5,0)</f>
        <v>0</v>
      </c>
      <c r="AV19" s="3" t="n">
        <f aca="false">IF(E19="RTT",0.5,0)</f>
        <v>0</v>
      </c>
      <c r="AW19" s="3" t="n">
        <f aca="false">SUM(AU19:AV19)</f>
        <v>0</v>
      </c>
      <c r="AX19" s="3" t="n">
        <f aca="false">IF(D19="TM",0.5,0)</f>
        <v>0</v>
      </c>
      <c r="AY19" s="3" t="n">
        <f aca="false">IF(E19="TM",0.5,0)</f>
        <v>0</v>
      </c>
      <c r="AZ19" s="3" t="n">
        <f aca="false">SUM(AX19:AY19)</f>
        <v>0</v>
      </c>
      <c r="BA19" s="3" t="n">
        <f aca="false">AZ19/1547*17</f>
        <v>0</v>
      </c>
    </row>
    <row r="20" customFormat="false" ht="31.5" hidden="false" customHeight="true" outlineLevel="0" collapsed="false">
      <c r="A20" s="82" t="n">
        <v>2</v>
      </c>
      <c r="B20" s="27" t="s">
        <v>50</v>
      </c>
      <c r="C20" s="84" t="n">
        <f aca="false">IF(OR(C19="",C19=DATE(y,1,31)),"",C19+1)</f>
        <v>43472</v>
      </c>
      <c r="D20" s="119" t="s">
        <v>61</v>
      </c>
      <c r="E20" s="120" t="s">
        <v>61</v>
      </c>
      <c r="F20" s="120"/>
      <c r="G20" s="121"/>
      <c r="H20" s="121"/>
      <c r="I20" s="121"/>
      <c r="J20" s="122"/>
      <c r="K20" s="123"/>
      <c r="L20" s="124" t="n">
        <v>0.4</v>
      </c>
      <c r="M20" s="125"/>
      <c r="N20" s="126" t="n">
        <v>2</v>
      </c>
      <c r="O20" s="124" t="n">
        <v>4</v>
      </c>
      <c r="P20" s="125" t="n">
        <v>1</v>
      </c>
      <c r="Q20" s="127" t="n">
        <f aca="false">SUM(K20:P20)</f>
        <v>7.4</v>
      </c>
      <c r="R20" s="128"/>
      <c r="S20" s="95" t="n">
        <f aca="false">IF(C20="","",IF(D20="","",AW20))</f>
        <v>0</v>
      </c>
      <c r="T20" s="129" t="n">
        <f aca="false">IF(C20="","",IF(D20="","",AT20))</f>
        <v>0</v>
      </c>
      <c r="V20" s="97" t="str">
        <f aca="true">IFERROR(INDIRECT("'action sal 2018'!B"&amp;SMALL('action sal 2018'!C:C,ROW()-12),1),"")</f>
        <v/>
      </c>
      <c r="W20" s="98" t="str">
        <f aca="false">IF($V20="","",SUM(SUMIFS(AI$13:AI$49,AD$13:AD$49,$V20),SUMIFS(AJ$13:AJ$49,AH$13:AH$49,$V20)))</f>
        <v/>
      </c>
      <c r="X20" s="98" t="str">
        <f aca="false">IF($V20="","",SUM(SUMIFS(AK$13:AK$49,AD$13:AD$49,$V20),SUMIFS(AL$13:AL$49,AH$13:AH$49,$V20)))</f>
        <v/>
      </c>
      <c r="Y20" s="98" t="str">
        <f aca="false">IF($V20="","",SUM(SUMIFS(AM$13:AM$49,AD$13:AD$49,$V20),SUMIFS(AN$13:AN$49,AH$13:AH$49,$V20)))</f>
        <v/>
      </c>
      <c r="Z20" s="99" t="str">
        <f aca="false">IF($V20="","",W20+X20+Y20)</f>
        <v/>
      </c>
      <c r="AA20" s="100" t="str">
        <f aca="false">IF(H20="",LEFT($F$2,3),H20)</f>
        <v>IDN</v>
      </c>
      <c r="AB20" s="100" t="str">
        <f aca="true">IF(AC20="","",INDIRECT("'liste action'!C"&amp;MATCH(AC20,'liste action'!D:D,0),1))</f>
        <v>CG14</v>
      </c>
      <c r="AC20" s="100" t="str">
        <f aca="true">IF(OR(D20="JF",D20=""),"",INDIRECT("'liste action'!D"&amp;MATCH(D20,'liste action'!E:E,0),1))</f>
        <v>A61</v>
      </c>
      <c r="AD20" s="100" t="str">
        <f aca="false">CONCATENATE(AA20,AB20,AC20)</f>
        <v>IDNCG14A61</v>
      </c>
      <c r="AE20" s="101" t="str">
        <f aca="false">IF(I20="",LEFT($F$2,3),I20)</f>
        <v>IDN</v>
      </c>
      <c r="AF20" s="100" t="str">
        <f aca="true">IF(AG20="","",INDIRECT("'liste action'!C"&amp;MATCH(AG20,'liste action'!$D:$D,0),1))</f>
        <v>CG14</v>
      </c>
      <c r="AG20" s="100" t="str">
        <f aca="true">IF(OR(E20="JF",E20=""),"",INDIRECT("'liste action'!D"&amp;MATCH(E20,'liste action'!$E:$E,0),1))</f>
        <v>A61</v>
      </c>
      <c r="AH20" s="100" t="str">
        <f aca="false">CONCATENATE(AE20,AF20,AG20)</f>
        <v>IDNCG14A61</v>
      </c>
      <c r="AI20" s="102" t="n">
        <f aca="false">K20</f>
        <v>0</v>
      </c>
      <c r="AJ20" s="103" t="n">
        <f aca="false">N20</f>
        <v>2</v>
      </c>
      <c r="AK20" s="103" t="n">
        <f aca="false">L20</f>
        <v>0.4</v>
      </c>
      <c r="AL20" s="103" t="n">
        <f aca="false">O20</f>
        <v>4</v>
      </c>
      <c r="AM20" s="103" t="n">
        <f aca="false">M20</f>
        <v>0</v>
      </c>
      <c r="AN20" s="103" t="n">
        <f aca="false">P20</f>
        <v>1</v>
      </c>
      <c r="AO20" s="104" t="n">
        <f aca="false">SUM(AI20:AN20)</f>
        <v>7.4</v>
      </c>
      <c r="AP20" s="3" t="n">
        <f aca="false">IF(OR(D20="T",D20="TF"),2,0)</f>
        <v>0</v>
      </c>
      <c r="AQ20" s="3" t="n">
        <f aca="false">IF(OR(E20="T",E20="TF"),3,0)</f>
        <v>0</v>
      </c>
      <c r="AR20" s="2" t="n">
        <f aca="false">AP20+AQ20</f>
        <v>0</v>
      </c>
      <c r="AS20" s="46" t="n">
        <f aca="false">IF(AR20=5,$AS$7,IF(AR20=2,$AS$8,IF(AR20=3,$AS$9,IF(AR20=0,$AS$10))))</f>
        <v>0</v>
      </c>
      <c r="AT20" s="3" t="n">
        <f aca="false">SUM(IF(D20="CP",0.5,0),IF(E20="CP",0.5,0))</f>
        <v>0</v>
      </c>
      <c r="AU20" s="3" t="n">
        <f aca="false">IF(D20="RTT",0.5,0)</f>
        <v>0</v>
      </c>
      <c r="AV20" s="3" t="n">
        <f aca="false">IF(E20="RTT",0.5,0)</f>
        <v>0</v>
      </c>
      <c r="AW20" s="3" t="n">
        <f aca="false">SUM(AU20:AV20)</f>
        <v>0</v>
      </c>
      <c r="AX20" s="3" t="n">
        <f aca="false">IF(D20="TM",0.5,0)</f>
        <v>0</v>
      </c>
      <c r="AY20" s="3" t="n">
        <f aca="false">IF(E20="TM",0.5,0)</f>
        <v>0</v>
      </c>
      <c r="AZ20" s="3" t="n">
        <f aca="false">SUM(AX20:AY20)</f>
        <v>0</v>
      </c>
      <c r="BA20" s="3" t="n">
        <f aca="false">AZ20/1547*17</f>
        <v>0</v>
      </c>
    </row>
    <row r="21" customFormat="false" ht="31.5" hidden="false" customHeight="true" outlineLevel="0" collapsed="false">
      <c r="A21" s="82"/>
      <c r="B21" s="27" t="s">
        <v>51</v>
      </c>
      <c r="C21" s="118" t="n">
        <f aca="false">IF(OR(C20="",C20=DATE(y,1,31)),"",C20+1)</f>
        <v>43473</v>
      </c>
      <c r="D21" s="119" t="s">
        <v>62</v>
      </c>
      <c r="E21" s="120" t="s">
        <v>63</v>
      </c>
      <c r="F21" s="120"/>
      <c r="G21" s="121"/>
      <c r="H21" s="121"/>
      <c r="I21" s="121"/>
      <c r="J21" s="122"/>
      <c r="K21" s="123" t="n">
        <v>3</v>
      </c>
      <c r="L21" s="124"/>
      <c r="M21" s="125" t="n">
        <v>1</v>
      </c>
      <c r="N21" s="126" t="n">
        <v>2</v>
      </c>
      <c r="O21" s="124" t="n">
        <v>0.4</v>
      </c>
      <c r="P21" s="125" t="n">
        <v>1</v>
      </c>
      <c r="Q21" s="127" t="n">
        <f aca="false">SUM(K21:P21)</f>
        <v>7.4</v>
      </c>
      <c r="R21" s="128"/>
      <c r="S21" s="123" t="n">
        <f aca="false">IF(C21="","",IF(D21="","",AW21))</f>
        <v>0</v>
      </c>
      <c r="T21" s="129" t="n">
        <f aca="false">IF(C21="","",IF(D21="","",AT21))</f>
        <v>0</v>
      </c>
      <c r="V21" s="97" t="str">
        <f aca="true">IFERROR(INDIRECT("'action sal 2018'!B"&amp;SMALL('action sal 2018'!C:C,ROW()-12),1),"")</f>
        <v/>
      </c>
      <c r="W21" s="98" t="str">
        <f aca="false">IF($V21="","",SUM(SUMIFS(AI$13:AI$49,AD$13:AD$49,$V21),SUMIFS(AJ$13:AJ$49,AH$13:AH$49,$V21)))</f>
        <v/>
      </c>
      <c r="X21" s="98" t="str">
        <f aca="false">IF($V21="","",SUM(SUMIFS(AK$13:AK$49,AD$13:AD$49,$V21),SUMIFS(AL$13:AL$49,AH$13:AH$49,$V21)))</f>
        <v/>
      </c>
      <c r="Y21" s="98" t="str">
        <f aca="false">IF($V21="","",SUM(SUMIFS(AM$13:AM$49,AD$13:AD$49,$V21),SUMIFS(AN$13:AN$49,AH$13:AH$49,$V21)))</f>
        <v/>
      </c>
      <c r="Z21" s="99" t="str">
        <f aca="false">IF($V21="","",W21+X21+Y21)</f>
        <v/>
      </c>
      <c r="AA21" s="100" t="str">
        <f aca="false">IF(H21="",LEFT($F$2,3),H21)</f>
        <v>IDN</v>
      </c>
      <c r="AB21" s="100" t="str">
        <f aca="true">IF(AC21="","",INDIRECT("'liste action'!C"&amp;MATCH(AC21,'liste action'!D:D,0),1))</f>
        <v>CR01</v>
      </c>
      <c r="AC21" s="100" t="str">
        <f aca="true">IF(OR(D21="JF",D21=""),"",INDIRECT("'liste action'!D"&amp;MATCH(D21,'liste action'!E:E,0),1))</f>
        <v>E41</v>
      </c>
      <c r="AD21" s="100" t="str">
        <f aca="false">CONCATENATE(AA21,AB21,AC21)</f>
        <v>IDNCR01E41</v>
      </c>
      <c r="AE21" s="101" t="str">
        <f aca="false">IF(I21="",LEFT($F$2,3),I21)</f>
        <v>IDN</v>
      </c>
      <c r="AF21" s="100" t="str">
        <f aca="true">IF(AG21="","",INDIRECT("'liste action'!C"&amp;MATCH(AG21,'liste action'!$D:$D,0),1))</f>
        <v>FM91</v>
      </c>
      <c r="AG21" s="100" t="str">
        <f aca="true">IF(OR(E21="JF",E21=""),"",INDIRECT("'liste action'!D"&amp;MATCH(E21,'liste action'!$E:$E,0),1))</f>
        <v>EDE</v>
      </c>
      <c r="AH21" s="100" t="str">
        <f aca="false">CONCATENATE(AE21,AF21,AG21)</f>
        <v>IDNFM91EDE</v>
      </c>
      <c r="AI21" s="102" t="n">
        <f aca="false">K21</f>
        <v>3</v>
      </c>
      <c r="AJ21" s="103" t="n">
        <f aca="false">N21</f>
        <v>2</v>
      </c>
      <c r="AK21" s="103" t="n">
        <f aca="false">L21</f>
        <v>0</v>
      </c>
      <c r="AL21" s="103" t="n">
        <f aca="false">O21</f>
        <v>0.4</v>
      </c>
      <c r="AM21" s="103" t="n">
        <f aca="false">M21</f>
        <v>1</v>
      </c>
      <c r="AN21" s="103" t="n">
        <f aca="false">P21</f>
        <v>1</v>
      </c>
      <c r="AO21" s="104" t="n">
        <f aca="false">SUM(AI21:AN21)</f>
        <v>7.4</v>
      </c>
      <c r="AP21" s="3" t="n">
        <f aca="false">IF(OR(D21="T",D21="TF"),2,0)</f>
        <v>0</v>
      </c>
      <c r="AQ21" s="3" t="n">
        <f aca="false">IF(OR(E21="T",E21="TF"),3,0)</f>
        <v>0</v>
      </c>
      <c r="AR21" s="2" t="n">
        <f aca="false">AP21+AQ21</f>
        <v>0</v>
      </c>
      <c r="AS21" s="46" t="n">
        <f aca="false">IF(AR21=5,$AS$7,IF(AR21=2,$AS$8,IF(AR21=3,$AS$9,IF(AR21=0,$AS$10))))</f>
        <v>0</v>
      </c>
      <c r="AT21" s="3" t="n">
        <f aca="false">SUM(IF(D21="CP",0.5,0),IF(E21="CP",0.5,0))</f>
        <v>0</v>
      </c>
      <c r="AU21" s="3" t="n">
        <f aca="false">IF(D21="RTT",0.5,0)</f>
        <v>0</v>
      </c>
      <c r="AV21" s="3" t="n">
        <f aca="false">IF(E21="RTT",0.5,0)</f>
        <v>0</v>
      </c>
      <c r="AW21" s="3" t="n">
        <f aca="false">SUM(AU21:AV21)</f>
        <v>0</v>
      </c>
      <c r="AX21" s="3" t="n">
        <f aca="false">IF(D21="TM",0.5,0)</f>
        <v>0</v>
      </c>
      <c r="AY21" s="3" t="n">
        <f aca="false">IF(E21="TM",0.5,0)</f>
        <v>0</v>
      </c>
      <c r="AZ21" s="3" t="n">
        <f aca="false">SUM(AX21:AY21)</f>
        <v>0</v>
      </c>
      <c r="BA21" s="3" t="n">
        <f aca="false">AZ21/1547*17</f>
        <v>0</v>
      </c>
    </row>
    <row r="22" customFormat="false" ht="31.5" hidden="false" customHeight="true" outlineLevel="0" collapsed="false">
      <c r="A22" s="82"/>
      <c r="B22" s="27" t="s">
        <v>53</v>
      </c>
      <c r="C22" s="118" t="n">
        <f aca="false">IF(OR(C21="",C21=DATE(y,1,31)),"",C21+1)</f>
        <v>43474</v>
      </c>
      <c r="D22" s="119" t="s">
        <v>64</v>
      </c>
      <c r="E22" s="120" t="s">
        <v>64</v>
      </c>
      <c r="F22" s="120" t="s">
        <v>65</v>
      </c>
      <c r="G22" s="121" t="s">
        <v>66</v>
      </c>
      <c r="H22" s="121" t="s">
        <v>67</v>
      </c>
      <c r="I22" s="121"/>
      <c r="J22" s="122"/>
      <c r="K22" s="123" t="n">
        <v>3</v>
      </c>
      <c r="L22" s="124"/>
      <c r="M22" s="125" t="n">
        <v>0.4</v>
      </c>
      <c r="N22" s="126" t="n">
        <v>3</v>
      </c>
      <c r="O22" s="124" t="n">
        <v>1</v>
      </c>
      <c r="P22" s="125"/>
      <c r="Q22" s="127" t="n">
        <f aca="false">SUM(K22:P22)</f>
        <v>7.4</v>
      </c>
      <c r="R22" s="128"/>
      <c r="S22" s="123" t="n">
        <f aca="false">IF(C22="","",IF(D22="","",AW22))</f>
        <v>0</v>
      </c>
      <c r="T22" s="129" t="n">
        <f aca="false">IF(C22="","",IF(D22="","",AT22))</f>
        <v>0</v>
      </c>
      <c r="V22" s="97" t="str">
        <f aca="true">IFERROR(INDIRECT("'action sal 2018'!B"&amp;SMALL('action sal 2018'!C:C,ROW()-12),1),"")</f>
        <v/>
      </c>
      <c r="W22" s="98" t="str">
        <f aca="false">IF($V22="","",SUM(SUMIFS(AI$13:AI$49,AD$13:AD$49,$V22),SUMIFS(AJ$13:AJ$49,AH$13:AH$49,$V22)))</f>
        <v/>
      </c>
      <c r="X22" s="98" t="str">
        <f aca="false">IF($V22="","",SUM(SUMIFS(AK$13:AK$49,AD$13:AD$49,$V22),SUMIFS(AL$13:AL$49,AH$13:AH$49,$V22)))</f>
        <v/>
      </c>
      <c r="Y22" s="98" t="str">
        <f aca="false">IF($V22="","",SUM(SUMIFS(AM$13:AM$49,AD$13:AD$49,$V22),SUMIFS(AN$13:AN$49,AH$13:AH$49,$V22)))</f>
        <v/>
      </c>
      <c r="Z22" s="99" t="str">
        <f aca="false">IF($V22="","",W22+X22+Y22)</f>
        <v/>
      </c>
      <c r="AA22" s="100" t="str">
        <f aca="false">IF(H22="",LEFT($F$2,3),H22)</f>
        <v>IVC</v>
      </c>
      <c r="AB22" s="100" t="str">
        <f aca="true">IF(AC22="","",INDIRECT("'liste action'!C"&amp;MATCH(AC22,'liste action'!D:D,0),1))</f>
        <v>CG14</v>
      </c>
      <c r="AC22" s="100" t="str">
        <f aca="true">IF(OR(D22="JF",D22=""),"",INDIRECT("'liste action'!D"&amp;MATCH(D22,'liste action'!E:E,0),1))</f>
        <v>A42</v>
      </c>
      <c r="AD22" s="100" t="str">
        <f aca="false">CONCATENATE(AA22,AB22,AC22)</f>
        <v>IVCCG14A42</v>
      </c>
      <c r="AE22" s="101" t="str">
        <f aca="false">IF(I22="",LEFT($F$2,3),I22)</f>
        <v>IDN</v>
      </c>
      <c r="AF22" s="100" t="str">
        <f aca="true">IF(AG22="","",INDIRECT("'liste action'!C"&amp;MATCH(AG22,'liste action'!$D:$D,0),1))</f>
        <v>CG14</v>
      </c>
      <c r="AG22" s="100" t="str">
        <f aca="true">IF(OR(E22="JF",E22=""),"",INDIRECT("'liste action'!D"&amp;MATCH(E22,'liste action'!$E:$E,0),1))</f>
        <v>A42</v>
      </c>
      <c r="AH22" s="100" t="str">
        <f aca="false">CONCATENATE(AE22,AF22,AG22)</f>
        <v>IDNCG14A42</v>
      </c>
      <c r="AI22" s="102" t="n">
        <f aca="false">K22</f>
        <v>3</v>
      </c>
      <c r="AJ22" s="103" t="n">
        <f aca="false">N22</f>
        <v>3</v>
      </c>
      <c r="AK22" s="103" t="n">
        <f aca="false">L22</f>
        <v>0</v>
      </c>
      <c r="AL22" s="103" t="n">
        <f aca="false">O22</f>
        <v>1</v>
      </c>
      <c r="AM22" s="103" t="n">
        <f aca="false">M22</f>
        <v>0.4</v>
      </c>
      <c r="AN22" s="103" t="n">
        <f aca="false">P22</f>
        <v>0</v>
      </c>
      <c r="AO22" s="104" t="n">
        <f aca="false">SUM(AI22:AN22)</f>
        <v>7.4</v>
      </c>
      <c r="AP22" s="3" t="n">
        <f aca="false">IF(OR(D22="T",D22="TF"),2,0)</f>
        <v>0</v>
      </c>
      <c r="AQ22" s="3" t="n">
        <f aca="false">IF(OR(E22="T",E22="TF"),3,0)</f>
        <v>0</v>
      </c>
      <c r="AR22" s="2" t="n">
        <f aca="false">AP22+AQ22</f>
        <v>0</v>
      </c>
      <c r="AS22" s="46" t="n">
        <f aca="false">IF(AR22=5,$AS$7,IF(AR22=2,$AS$8,IF(AR22=3,$AS$9,IF(AR22=0,$AS$10))))</f>
        <v>0</v>
      </c>
      <c r="AT22" s="3" t="n">
        <f aca="false">SUM(IF(D22="CP",0.5,0),IF(E22="CP",0.5,0))</f>
        <v>0</v>
      </c>
      <c r="AU22" s="3" t="n">
        <f aca="false">IF(D22="RTT",0.5,0)</f>
        <v>0</v>
      </c>
      <c r="AV22" s="3" t="n">
        <f aca="false">IF(E22="RTT",0.5,0)</f>
        <v>0</v>
      </c>
      <c r="AW22" s="3" t="n">
        <f aca="false">SUM(AU22:AV22)</f>
        <v>0</v>
      </c>
      <c r="AX22" s="3" t="n">
        <f aca="false">IF(D22="TM",0.5,0)</f>
        <v>0</v>
      </c>
      <c r="AY22" s="3" t="n">
        <f aca="false">IF(E22="TM",0.5,0)</f>
        <v>0</v>
      </c>
      <c r="AZ22" s="3" t="n">
        <f aca="false">SUM(AX22:AY22)</f>
        <v>0</v>
      </c>
      <c r="BA22" s="3" t="n">
        <f aca="false">AZ22/1547*17</f>
        <v>0</v>
      </c>
    </row>
    <row r="23" customFormat="false" ht="31.5" hidden="false" customHeight="true" outlineLevel="0" collapsed="false">
      <c r="A23" s="82"/>
      <c r="B23" s="27" t="s">
        <v>56</v>
      </c>
      <c r="C23" s="118" t="n">
        <f aca="false">IF(OR(C22="",C22=DATE(y,1,31)),"",C22+1)</f>
        <v>43475</v>
      </c>
      <c r="D23" s="119" t="s">
        <v>42</v>
      </c>
      <c r="E23" s="120" t="s">
        <v>29</v>
      </c>
      <c r="F23" s="120"/>
      <c r="G23" s="121"/>
      <c r="H23" s="121"/>
      <c r="I23" s="121"/>
      <c r="J23" s="122"/>
      <c r="K23" s="123"/>
      <c r="L23" s="124"/>
      <c r="M23" s="125"/>
      <c r="N23" s="126"/>
      <c r="O23" s="124"/>
      <c r="P23" s="125"/>
      <c r="Q23" s="127" t="n">
        <f aca="false">SUM(K23:P23)</f>
        <v>0</v>
      </c>
      <c r="R23" s="128"/>
      <c r="S23" s="123" t="n">
        <f aca="false">IF(C23="","",IF(D23="","",AW23))</f>
        <v>0.5</v>
      </c>
      <c r="T23" s="129" t="n">
        <f aca="false">IF(C23="","",IF(D23="","",AT23))</f>
        <v>0.5</v>
      </c>
      <c r="V23" s="97" t="str">
        <f aca="true">IFERROR(INDIRECT("'action sal 2018'!B"&amp;SMALL('action sal 2018'!C:C,ROW()-12),1),"")</f>
        <v/>
      </c>
      <c r="W23" s="98" t="str">
        <f aca="false">IF($V23="","",SUM(SUMIFS(AI$13:AI$49,AD$13:AD$49,$V23),SUMIFS(AJ$13:AJ$49,AH$13:AH$49,$V23)))</f>
        <v/>
      </c>
      <c r="X23" s="98" t="str">
        <f aca="false">IF($V23="","",SUM(SUMIFS(AK$13:AK$49,AD$13:AD$49,$V23),SUMIFS(AL$13:AL$49,AH$13:AH$49,$V23)))</f>
        <v/>
      </c>
      <c r="Y23" s="98" t="str">
        <f aca="false">IF($V23="","",SUM(SUMIFS(AM$13:AM$49,AD$13:AD$49,$V23),SUMIFS(AN$13:AN$49,AH$13:AH$49,$V23)))</f>
        <v/>
      </c>
      <c r="Z23" s="99" t="str">
        <f aca="false">IF($V23="","",W23+X23+Y23)</f>
        <v/>
      </c>
      <c r="AA23" s="100" t="str">
        <f aca="false">IF(H23="",LEFT($F$2,3),H23)</f>
        <v>IDN</v>
      </c>
      <c r="AB23" s="100" t="str">
        <f aca="true">IF(AC23="","",INDIRECT("'liste action'!C"&amp;MATCH(AC23,'liste action'!D:D,0),1))</f>
        <v>ZZ80</v>
      </c>
      <c r="AC23" s="100" t="str">
        <f aca="true">IF(OR(D23="JF",D23=""),"",INDIRECT("'liste action'!D"&amp;MATCH(D23,'liste action'!E:E,0),1))</f>
        <v>SGE</v>
      </c>
      <c r="AD23" s="100" t="str">
        <f aca="false">CONCATENATE(AA23,AB23,AC23)</f>
        <v>IDNZZ80SGE</v>
      </c>
      <c r="AE23" s="101" t="str">
        <f aca="false">IF(I23="",LEFT($F$2,3),I23)</f>
        <v>IDN</v>
      </c>
      <c r="AF23" s="100" t="str">
        <f aca="true">IF(AG23="","",INDIRECT("'liste action'!C"&amp;MATCH(AG23,'liste action'!$D:$D,0),1))</f>
        <v>ZZ80</v>
      </c>
      <c r="AG23" s="100" t="str">
        <f aca="true">IF(OR(E23="JF",E23=""),"",INDIRECT("'liste action'!D"&amp;MATCH(E23,'liste action'!$E:$E,0),1))</f>
        <v>SGE</v>
      </c>
      <c r="AH23" s="100" t="str">
        <f aca="false">CONCATENATE(AE23,AF23,AG23)</f>
        <v>IDNZZ80SGE</v>
      </c>
      <c r="AI23" s="102" t="n">
        <f aca="false">K23</f>
        <v>0</v>
      </c>
      <c r="AJ23" s="103" t="n">
        <f aca="false">N23</f>
        <v>0</v>
      </c>
      <c r="AK23" s="103" t="n">
        <f aca="false">L23</f>
        <v>0</v>
      </c>
      <c r="AL23" s="103" t="n">
        <f aca="false">O23</f>
        <v>0</v>
      </c>
      <c r="AM23" s="103" t="n">
        <f aca="false">M23</f>
        <v>0</v>
      </c>
      <c r="AN23" s="103" t="n">
        <f aca="false">P23</f>
        <v>0</v>
      </c>
      <c r="AO23" s="104" t="n">
        <f aca="false">SUM(AI23:AN23)</f>
        <v>0</v>
      </c>
      <c r="AP23" s="3" t="n">
        <f aca="false">IF(OR(D23="T",D23="TF"),2,0)</f>
        <v>0</v>
      </c>
      <c r="AQ23" s="3" t="n">
        <f aca="false">IF(OR(E23="T",E23="TF"),3,0)</f>
        <v>0</v>
      </c>
      <c r="AR23" s="2" t="n">
        <f aca="false">AP23+AQ23</f>
        <v>0</v>
      </c>
      <c r="AS23" s="46" t="n">
        <f aca="false">IF(AR23=5,$AS$7,IF(AR23=2,$AS$8,IF(AR23=3,$AS$9,IF(AR23=0,$AS$10))))</f>
        <v>0</v>
      </c>
      <c r="AT23" s="3" t="n">
        <f aca="false">SUM(IF(D23="CP",0.5,0),IF(E23="CP",0.5,0))</f>
        <v>0.5</v>
      </c>
      <c r="AU23" s="3" t="n">
        <f aca="false">IF(D23="RTT",0.5,0)</f>
        <v>0</v>
      </c>
      <c r="AV23" s="3" t="n">
        <f aca="false">IF(E23="RTT",0.5,0)</f>
        <v>0.5</v>
      </c>
      <c r="AW23" s="3" t="n">
        <f aca="false">SUM(AU23:AV23)</f>
        <v>0.5</v>
      </c>
      <c r="AX23" s="3" t="n">
        <f aca="false">IF(D23="TM",0.5,0)</f>
        <v>0</v>
      </c>
      <c r="AY23" s="3" t="n">
        <f aca="false">IF(E23="TM",0.5,0)</f>
        <v>0</v>
      </c>
      <c r="AZ23" s="3" t="n">
        <f aca="false">SUM(AX23:AY23)</f>
        <v>0</v>
      </c>
      <c r="BA23" s="3" t="n">
        <f aca="false">AZ23/1547*17</f>
        <v>0</v>
      </c>
    </row>
    <row r="24" customFormat="false" ht="31.5" hidden="false" customHeight="true" outlineLevel="0" collapsed="false">
      <c r="A24" s="82"/>
      <c r="B24" s="27" t="s">
        <v>58</v>
      </c>
      <c r="C24" s="118" t="n">
        <f aca="false">IF(OR(C23="",C23=DATE(y,1,31)),"",C23+1)</f>
        <v>43476</v>
      </c>
      <c r="D24" s="119" t="s">
        <v>68</v>
      </c>
      <c r="E24" s="120" t="s">
        <v>68</v>
      </c>
      <c r="F24" s="120"/>
      <c r="G24" s="121"/>
      <c r="H24" s="121"/>
      <c r="I24" s="121"/>
      <c r="J24" s="122"/>
      <c r="K24" s="123"/>
      <c r="L24" s="124"/>
      <c r="M24" s="125"/>
      <c r="N24" s="126"/>
      <c r="O24" s="124"/>
      <c r="P24" s="125"/>
      <c r="Q24" s="127" t="n">
        <f aca="false">SUM(K24:P24)</f>
        <v>0</v>
      </c>
      <c r="R24" s="128"/>
      <c r="S24" s="123" t="n">
        <f aca="false">IF(C24="","",IF(D24="","",AW24))</f>
        <v>0</v>
      </c>
      <c r="T24" s="129" t="n">
        <f aca="false">IF(C24="","",IF(D24="","",AT24))</f>
        <v>0</v>
      </c>
      <c r="V24" s="97" t="str">
        <f aca="true">IFERROR(INDIRECT("'action sal 2018'!B"&amp;SMALL('action sal 2018'!C:C,ROW()-12),1),"")</f>
        <v/>
      </c>
      <c r="W24" s="98" t="str">
        <f aca="false">IF($V24="","",SUM(SUMIFS(AI$13:AI$49,AD$13:AD$49,$V24),SUMIFS(AJ$13:AJ$49,AH$13:AH$49,$V24)))</f>
        <v/>
      </c>
      <c r="X24" s="98" t="str">
        <f aca="false">IF($V24="","",SUM(SUMIFS(AK$13:AK$49,AD$13:AD$49,$V24),SUMIFS(AL$13:AL$49,AH$13:AH$49,$V24)))</f>
        <v/>
      </c>
      <c r="Y24" s="98" t="str">
        <f aca="false">IF($V24="","",SUM(SUMIFS(AM$13:AM$49,AD$13:AD$49,$V24),SUMIFS(AN$13:AN$49,AH$13:AH$49,$V24)))</f>
        <v/>
      </c>
      <c r="Z24" s="99" t="str">
        <f aca="false">IF($V24="","",W24+X24+Y24)</f>
        <v/>
      </c>
      <c r="AA24" s="100" t="str">
        <f aca="false">IF(H24="",LEFT($F$2,3),H24)</f>
        <v>IDN</v>
      </c>
      <c r="AB24" s="100" t="str">
        <f aca="true">IF(AC24="","",INDIRECT("'liste action'!C"&amp;MATCH(AC24,'liste action'!D:D,0),1))</f>
        <v>ZZ80</v>
      </c>
      <c r="AC24" s="100" t="str">
        <f aca="true">IF(OR(D24="JF",D24=""),"",INDIRECT("'liste action'!D"&amp;MATCH(D24,'liste action'!E:E,0),1))</f>
        <v>SGE</v>
      </c>
      <c r="AD24" s="100" t="str">
        <f aca="false">CONCATENATE(AA24,AB24,AC24)</f>
        <v>IDNZZ80SGE</v>
      </c>
      <c r="AE24" s="101" t="str">
        <f aca="false">IF(I24="",LEFT($F$2,3),I24)</f>
        <v>IDN</v>
      </c>
      <c r="AF24" s="100" t="str">
        <f aca="true">IF(AG24="","",INDIRECT("'liste action'!C"&amp;MATCH(AG24,'liste action'!$D:$D,0),1))</f>
        <v>ZZ80</v>
      </c>
      <c r="AG24" s="100" t="str">
        <f aca="true">IF(OR(E24="JF",E24=""),"",INDIRECT("'liste action'!D"&amp;MATCH(E24,'liste action'!$E:$E,0),1))</f>
        <v>SGE</v>
      </c>
      <c r="AH24" s="100" t="str">
        <f aca="false">CONCATENATE(AE24,AF24,AG24)</f>
        <v>IDNZZ80SGE</v>
      </c>
      <c r="AI24" s="102" t="n">
        <f aca="false">K24</f>
        <v>0</v>
      </c>
      <c r="AJ24" s="103" t="n">
        <f aca="false">N24</f>
        <v>0</v>
      </c>
      <c r="AK24" s="103" t="n">
        <f aca="false">L24</f>
        <v>0</v>
      </c>
      <c r="AL24" s="103" t="n">
        <f aca="false">O24</f>
        <v>0</v>
      </c>
      <c r="AM24" s="103" t="n">
        <f aca="false">M24</f>
        <v>0</v>
      </c>
      <c r="AN24" s="103" t="n">
        <f aca="false">P24</f>
        <v>0</v>
      </c>
      <c r="AO24" s="104" t="n">
        <f aca="false">SUM(AI24:AN24)</f>
        <v>0</v>
      </c>
      <c r="AP24" s="3" t="n">
        <f aca="false">IF(OR(D24="T",D24="TF"),2,0)</f>
        <v>0</v>
      </c>
      <c r="AQ24" s="3" t="n">
        <f aca="false">IF(OR(E24="T",E24="TF"),3,0)</f>
        <v>0</v>
      </c>
      <c r="AR24" s="2" t="n">
        <f aca="false">AP24+AQ24</f>
        <v>0</v>
      </c>
      <c r="AS24" s="46" t="n">
        <f aca="false">IF(AR24=5,$AS$7,IF(AR24=2,$AS$8,IF(AR24=3,$AS$9,IF(AR24=0,$AS$10))))</f>
        <v>0</v>
      </c>
      <c r="AT24" s="3" t="n">
        <f aca="false">SUM(IF(D24="CP",0.5,0),IF(E24="CP",0.5,0))</f>
        <v>0</v>
      </c>
      <c r="AU24" s="3" t="n">
        <f aca="false">IF(D24="RTT",0.5,0)</f>
        <v>0</v>
      </c>
      <c r="AV24" s="3" t="n">
        <f aca="false">IF(E24="RTT",0.5,0)</f>
        <v>0</v>
      </c>
      <c r="AW24" s="3" t="n">
        <f aca="false">SUM(AU24:AV24)</f>
        <v>0</v>
      </c>
      <c r="AX24" s="3" t="n">
        <f aca="false">IF(D24="TM",0.5,0)</f>
        <v>0</v>
      </c>
      <c r="AY24" s="3" t="n">
        <f aca="false">IF(E24="TM",0.5,0)</f>
        <v>0</v>
      </c>
      <c r="AZ24" s="3" t="n">
        <f aca="false">SUM(AX24:AY24)</f>
        <v>0</v>
      </c>
      <c r="BA24" s="3" t="n">
        <f aca="false">AZ24/1547*17</f>
        <v>0</v>
      </c>
    </row>
    <row r="25" customFormat="false" ht="31.5" hidden="false" customHeight="true" outlineLevel="0" collapsed="false">
      <c r="A25" s="82"/>
      <c r="B25" s="134" t="s">
        <v>59</v>
      </c>
      <c r="C25" s="135" t="n">
        <f aca="false">IF(OR(C24="",C24=DATE(y,1,31)),"",C24+1)</f>
        <v>43477</v>
      </c>
      <c r="D25" s="136"/>
      <c r="E25" s="137"/>
      <c r="F25" s="137"/>
      <c r="G25" s="138"/>
      <c r="H25" s="138"/>
      <c r="I25" s="138"/>
      <c r="J25" s="139"/>
      <c r="K25" s="136"/>
      <c r="L25" s="137"/>
      <c r="M25" s="138"/>
      <c r="N25" s="140"/>
      <c r="O25" s="137"/>
      <c r="P25" s="138"/>
      <c r="Q25" s="141"/>
      <c r="R25" s="128"/>
      <c r="S25" s="136" t="str">
        <f aca="false">IF(C25="","",IF(D25="","",AW25))</f>
        <v/>
      </c>
      <c r="T25" s="139" t="str">
        <f aca="false">IF(C25="","",IF(D25="","",AT25))</f>
        <v/>
      </c>
      <c r="V25" s="97" t="str">
        <f aca="true">IFERROR(INDIRECT("'action sal 2018'!B"&amp;SMALL('action sal 2018'!C:C,ROW()-12),1),"")</f>
        <v/>
      </c>
      <c r="W25" s="98" t="str">
        <f aca="false">IF($V25="","",SUM(SUMIFS(AI$13:AI$49,AD$13:AD$49,$V25),SUMIFS(AJ$13:AJ$49,AH$13:AH$49,$V25)))</f>
        <v/>
      </c>
      <c r="X25" s="98" t="str">
        <f aca="false">IF($V25="","",SUM(SUMIFS(AK$13:AK$49,AD$13:AD$49,$V25),SUMIFS(AL$13:AL$49,AH$13:AH$49,$V25)))</f>
        <v/>
      </c>
      <c r="Y25" s="98" t="str">
        <f aca="false">IF($V25="","",SUM(SUMIFS(AM$13:AM$49,AD$13:AD$49,$V25),SUMIFS(AN$13:AN$49,AH$13:AH$49,$V25)))</f>
        <v/>
      </c>
      <c r="Z25" s="99" t="str">
        <f aca="false">IF($V25="","",W25+X25+Y25)</f>
        <v/>
      </c>
      <c r="AA25" s="100" t="str">
        <f aca="false">IF(H25="",LEFT($F$2,3),H25)</f>
        <v>IDN</v>
      </c>
      <c r="AB25" s="100" t="str">
        <f aca="true">IF(AC25="","",INDIRECT("'liste action'!C"&amp;MATCH(AC25,'liste action'!D:D,0),1))</f>
        <v/>
      </c>
      <c r="AC25" s="100" t="str">
        <f aca="true">IF(OR(D25="JF",D25=""),"",INDIRECT("'liste action'!D"&amp;MATCH(D25,'liste action'!E:E,0),1))</f>
        <v/>
      </c>
      <c r="AD25" s="100" t="str">
        <f aca="false">CONCATENATE(AA25,AB25,AC25)</f>
        <v>IDN</v>
      </c>
      <c r="AE25" s="101" t="str">
        <f aca="false">IF(I25="",LEFT($F$2,3),I25)</f>
        <v>IDN</v>
      </c>
      <c r="AF25" s="100" t="str">
        <f aca="true">IF(AG25="","",INDIRECT("'liste action'!C"&amp;MATCH(AG25,'liste action'!$D:$D,0),1))</f>
        <v/>
      </c>
      <c r="AG25" s="100" t="str">
        <f aca="true">IF(OR(E25="JF",E25=""),"",INDIRECT("'liste action'!D"&amp;MATCH(E25,'liste action'!$E:$E,0),1))</f>
        <v/>
      </c>
      <c r="AH25" s="100" t="str">
        <f aca="false">CONCATENATE(AE25,AF25,AG25)</f>
        <v>IDN</v>
      </c>
      <c r="AI25" s="102" t="n">
        <f aca="false">K25</f>
        <v>0</v>
      </c>
      <c r="AJ25" s="103" t="n">
        <f aca="false">N25</f>
        <v>0</v>
      </c>
      <c r="AK25" s="103" t="n">
        <f aca="false">L25</f>
        <v>0</v>
      </c>
      <c r="AL25" s="103" t="n">
        <f aca="false">O25</f>
        <v>0</v>
      </c>
      <c r="AM25" s="103" t="n">
        <f aca="false">M25</f>
        <v>0</v>
      </c>
      <c r="AN25" s="103" t="n">
        <f aca="false">P25</f>
        <v>0</v>
      </c>
      <c r="AO25" s="104" t="n">
        <f aca="false">SUM(AI25:AN25)</f>
        <v>0</v>
      </c>
      <c r="AP25" s="3" t="n">
        <f aca="false">IF(OR(D25="T",D25="TF"),2,0)</f>
        <v>0</v>
      </c>
      <c r="AQ25" s="3" t="n">
        <f aca="false">IF(OR(E25="T",E25="TF"),3,0)</f>
        <v>0</v>
      </c>
      <c r="AR25" s="2" t="n">
        <f aca="false">AP25+AQ25</f>
        <v>0</v>
      </c>
      <c r="AS25" s="46" t="n">
        <f aca="false">IF(AR25=5,$AS$7,IF(AR25=2,$AS$8,IF(AR25=3,$AS$9,IF(AR25=0,$AS$10))))</f>
        <v>0</v>
      </c>
      <c r="AT25" s="3" t="n">
        <f aca="false">SUM(IF(D25="CP",0.5,0),IF(E25="CP",0.5,0))</f>
        <v>0</v>
      </c>
      <c r="AU25" s="3" t="n">
        <f aca="false">IF(D25="RTT",0.5,0)</f>
        <v>0</v>
      </c>
      <c r="AV25" s="3" t="n">
        <f aca="false">IF(E25="RTT",0.5,0)</f>
        <v>0</v>
      </c>
      <c r="AW25" s="3" t="n">
        <f aca="false">SUM(AU25:AV25)</f>
        <v>0</v>
      </c>
      <c r="AX25" s="3" t="n">
        <f aca="false">IF(D25="TM",0.5,0)</f>
        <v>0</v>
      </c>
      <c r="AY25" s="3" t="n">
        <f aca="false">IF(E25="TM",0.5,0)</f>
        <v>0</v>
      </c>
      <c r="AZ25" s="3" t="n">
        <f aca="false">SUM(AX25:AY25)</f>
        <v>0</v>
      </c>
      <c r="BA25" s="3" t="n">
        <f aca="false">AZ25/1547*17</f>
        <v>0</v>
      </c>
    </row>
    <row r="26" customFormat="false" ht="31.5" hidden="false" customHeight="true" outlineLevel="0" collapsed="false">
      <c r="A26" s="82"/>
      <c r="B26" s="142" t="s">
        <v>60</v>
      </c>
      <c r="C26" s="143" t="n">
        <f aca="false">IF(OR(C25="",C25=DATE(y,1,31)),"",C25+1)</f>
        <v>43478</v>
      </c>
      <c r="D26" s="144"/>
      <c r="E26" s="145"/>
      <c r="F26" s="145"/>
      <c r="G26" s="146"/>
      <c r="H26" s="146"/>
      <c r="I26" s="146"/>
      <c r="J26" s="147"/>
      <c r="K26" s="144"/>
      <c r="L26" s="145"/>
      <c r="M26" s="146"/>
      <c r="N26" s="148"/>
      <c r="O26" s="145"/>
      <c r="P26" s="146"/>
      <c r="Q26" s="149"/>
      <c r="R26" s="128"/>
      <c r="S26" s="144" t="str">
        <f aca="false">IF(C26="","",IF(D26="","",AW26))</f>
        <v/>
      </c>
      <c r="T26" s="147" t="str">
        <f aca="false">IF(C26="","",IF(D26="","",AT26))</f>
        <v/>
      </c>
      <c r="V26" s="97" t="str">
        <f aca="true">IFERROR(INDIRECT("'action sal 2018'!B"&amp;SMALL('action sal 2018'!C:C,ROW()-12),1),"")</f>
        <v/>
      </c>
      <c r="W26" s="98" t="str">
        <f aca="false">IF($V26="","",SUM(SUMIFS(AI$13:AI$49,AD$13:AD$49,$V26),SUMIFS(AJ$13:AJ$49,AH$13:AH$49,$V26)))</f>
        <v/>
      </c>
      <c r="X26" s="98" t="str">
        <f aca="false">IF($V26="","",SUM(SUMIFS(AK$13:AK$49,AD$13:AD$49,$V26),SUMIFS(AL$13:AL$49,AH$13:AH$49,$V26)))</f>
        <v/>
      </c>
      <c r="Y26" s="98" t="str">
        <f aca="false">IF($V26="","",SUM(SUMIFS(AM$13:AM$49,AD$13:AD$49,$V26),SUMIFS(AN$13:AN$49,AH$13:AH$49,$V26)))</f>
        <v/>
      </c>
      <c r="Z26" s="99" t="str">
        <f aca="false">IF($V26="","",W26+X26+Y26)</f>
        <v/>
      </c>
      <c r="AA26" s="100" t="str">
        <f aca="false">IF(H26="",LEFT($F$2,3),H26)</f>
        <v>IDN</v>
      </c>
      <c r="AB26" s="100" t="str">
        <f aca="true">IF(AC26="","",INDIRECT("'liste action'!C"&amp;MATCH(AC26,'liste action'!D:D,0),1))</f>
        <v/>
      </c>
      <c r="AC26" s="100" t="str">
        <f aca="true">IF(OR(D26="JF",D26=""),"",INDIRECT("'liste action'!D"&amp;MATCH(D26,'liste action'!E:E,0),1))</f>
        <v/>
      </c>
      <c r="AD26" s="100" t="str">
        <f aca="false">CONCATENATE(AA26,AB26,AC26)</f>
        <v>IDN</v>
      </c>
      <c r="AE26" s="101" t="str">
        <f aca="false">IF(I26="",LEFT($F$2,3),I26)</f>
        <v>IDN</v>
      </c>
      <c r="AF26" s="100" t="str">
        <f aca="true">IF(AG26="","",INDIRECT("'liste action'!C"&amp;MATCH(AG26,'liste action'!$D:$D,0),1))</f>
        <v/>
      </c>
      <c r="AG26" s="100" t="str">
        <f aca="true">IF(OR(E26="JF",E26=""),"",INDIRECT("'liste action'!D"&amp;MATCH(E26,'liste action'!$E:$E,0),1))</f>
        <v/>
      </c>
      <c r="AH26" s="100" t="str">
        <f aca="false">CONCATENATE(AE26,AF26,AG26)</f>
        <v>IDN</v>
      </c>
      <c r="AI26" s="102" t="n">
        <f aca="false">K26</f>
        <v>0</v>
      </c>
      <c r="AJ26" s="103" t="n">
        <f aca="false">N26</f>
        <v>0</v>
      </c>
      <c r="AK26" s="103" t="n">
        <f aca="false">L26</f>
        <v>0</v>
      </c>
      <c r="AL26" s="103" t="n">
        <f aca="false">O26</f>
        <v>0</v>
      </c>
      <c r="AM26" s="103" t="n">
        <f aca="false">M26</f>
        <v>0</v>
      </c>
      <c r="AN26" s="103" t="n">
        <f aca="false">P26</f>
        <v>0</v>
      </c>
      <c r="AO26" s="104" t="n">
        <f aca="false">SUM(AI26:AN26)</f>
        <v>0</v>
      </c>
      <c r="AP26" s="3" t="n">
        <f aca="false">IF(OR(D26="T",D26="TF"),2,0)</f>
        <v>0</v>
      </c>
      <c r="AQ26" s="3" t="n">
        <f aca="false">IF(OR(E26="T",E26="TF"),3,0)</f>
        <v>0</v>
      </c>
      <c r="AR26" s="2" t="n">
        <f aca="false">AP26+AQ26</f>
        <v>0</v>
      </c>
      <c r="AS26" s="46" t="n">
        <f aca="false">IF(AR26=5,$AS$7,IF(AR26=2,$AS$8,IF(AR26=3,$AS$9,IF(AR26=0,$AS$10))))</f>
        <v>0</v>
      </c>
      <c r="AT26" s="3" t="n">
        <f aca="false">SUM(IF(D26="CP",0.5,0),IF(E26="CP",0.5,0))</f>
        <v>0</v>
      </c>
      <c r="AU26" s="3" t="n">
        <f aca="false">IF(D26="RTT",0.5,0)</f>
        <v>0</v>
      </c>
      <c r="AV26" s="3" t="n">
        <f aca="false">IF(E26="RTT",0.5,0)</f>
        <v>0</v>
      </c>
      <c r="AW26" s="3" t="n">
        <f aca="false">SUM(AU26:AV26)</f>
        <v>0</v>
      </c>
      <c r="AX26" s="3" t="n">
        <f aca="false">IF(D26="TM",0.5,0)</f>
        <v>0</v>
      </c>
      <c r="AY26" s="3" t="n">
        <f aca="false">IF(E26="TM",0.5,0)</f>
        <v>0</v>
      </c>
      <c r="AZ26" s="3" t="n">
        <f aca="false">SUM(AX26:AY26)</f>
        <v>0</v>
      </c>
      <c r="BA26" s="3" t="n">
        <f aca="false">AZ26/1547*17</f>
        <v>0</v>
      </c>
    </row>
    <row r="27" customFormat="false" ht="31.5" hidden="false" customHeight="true" outlineLevel="0" collapsed="false">
      <c r="A27" s="82" t="n">
        <v>3</v>
      </c>
      <c r="B27" s="150" t="s">
        <v>50</v>
      </c>
      <c r="C27" s="84" t="n">
        <f aca="false">IF(OR(C26="",C26=DATE(y,1,31)),"",C26+1)</f>
        <v>43479</v>
      </c>
      <c r="D27" s="119"/>
      <c r="E27" s="120"/>
      <c r="F27" s="120"/>
      <c r="G27" s="121"/>
      <c r="H27" s="121"/>
      <c r="I27" s="121"/>
      <c r="J27" s="122"/>
      <c r="K27" s="123"/>
      <c r="L27" s="124"/>
      <c r="M27" s="125"/>
      <c r="N27" s="126"/>
      <c r="O27" s="124"/>
      <c r="P27" s="125"/>
      <c r="Q27" s="127" t="n">
        <f aca="false">SUM(K27:P27)</f>
        <v>0</v>
      </c>
      <c r="R27" s="128"/>
      <c r="S27" s="95" t="str">
        <f aca="false">IF(C27="","",IF(D27="","",AW27))</f>
        <v/>
      </c>
      <c r="T27" s="129" t="str">
        <f aca="false">IF(C27="","",IF(D27="","",AT27))</f>
        <v/>
      </c>
      <c r="V27" s="97" t="str">
        <f aca="true">IFERROR(INDIRECT("'action sal 2018'!B"&amp;SMALL('action sal 2018'!C:C,ROW()-12),1),"")</f>
        <v/>
      </c>
      <c r="W27" s="98" t="str">
        <f aca="false">IF($V27="","",SUM(SUMIFS(AI$13:AI$49,AD$13:AD$49,$V27),SUMIFS(AJ$13:AJ$49,AH$13:AH$49,$V27)))</f>
        <v/>
      </c>
      <c r="X27" s="98" t="str">
        <f aca="false">IF($V27="","",SUM(SUMIFS(AK$13:AK$49,AD$13:AD$49,$V27),SUMIFS(AL$13:AL$49,AH$13:AH$49,$V27)))</f>
        <v/>
      </c>
      <c r="Y27" s="98" t="str">
        <f aca="false">IF($V27="","",SUM(SUMIFS(AM$13:AM$49,AD$13:AD$49,$V27),SUMIFS(AN$13:AN$49,AH$13:AH$49,$V27)))</f>
        <v/>
      </c>
      <c r="Z27" s="99" t="str">
        <f aca="false">IF($V27="","",W27+X27+Y27)</f>
        <v/>
      </c>
      <c r="AA27" s="100" t="str">
        <f aca="false">IF(H27="",LEFT($F$2,3),H27)</f>
        <v>IDN</v>
      </c>
      <c r="AB27" s="100" t="str">
        <f aca="true">IF(AC27="","",INDIRECT("'liste action'!C"&amp;MATCH(AC27,'liste action'!D:D,0),1))</f>
        <v/>
      </c>
      <c r="AC27" s="100" t="str">
        <f aca="true">IF(OR(D27="JF",D27=""),"",INDIRECT("'liste action'!D"&amp;MATCH(D27,'liste action'!E:E,0),1))</f>
        <v/>
      </c>
      <c r="AD27" s="100" t="str">
        <f aca="false">CONCATENATE(AA27,AB27,AC27)</f>
        <v>IDN</v>
      </c>
      <c r="AE27" s="101" t="str">
        <f aca="false">IF(I27="",LEFT($F$2,3),I27)</f>
        <v>IDN</v>
      </c>
      <c r="AF27" s="100" t="str">
        <f aca="true">IF(AG27="","",INDIRECT("'liste action'!C"&amp;MATCH(AG27,'liste action'!$D:$D,0),1))</f>
        <v/>
      </c>
      <c r="AG27" s="100" t="str">
        <f aca="true">IF(OR(E27="JF",E27=""),"",INDIRECT("'liste action'!D"&amp;MATCH(E27,'liste action'!$E:$E,0),1))</f>
        <v/>
      </c>
      <c r="AH27" s="100" t="str">
        <f aca="false">CONCATENATE(AE27,AF27,AG27)</f>
        <v>IDN</v>
      </c>
      <c r="AI27" s="102" t="n">
        <f aca="false">K27</f>
        <v>0</v>
      </c>
      <c r="AJ27" s="103" t="n">
        <f aca="false">N27</f>
        <v>0</v>
      </c>
      <c r="AK27" s="103" t="n">
        <f aca="false">L27</f>
        <v>0</v>
      </c>
      <c r="AL27" s="103" t="n">
        <f aca="false">O27</f>
        <v>0</v>
      </c>
      <c r="AM27" s="103" t="n">
        <f aca="false">M27</f>
        <v>0</v>
      </c>
      <c r="AN27" s="103" t="n">
        <f aca="false">P27</f>
        <v>0</v>
      </c>
      <c r="AO27" s="104" t="n">
        <f aca="false">SUM(AI27:AN27)</f>
        <v>0</v>
      </c>
      <c r="AP27" s="3" t="n">
        <f aca="false">IF(OR(D27="T",D27="TF"),2,0)</f>
        <v>0</v>
      </c>
      <c r="AQ27" s="3" t="n">
        <f aca="false">IF(OR(E27="T",E27="TF"),3,0)</f>
        <v>0</v>
      </c>
      <c r="AR27" s="2" t="n">
        <f aca="false">AP27+AQ27</f>
        <v>0</v>
      </c>
      <c r="AS27" s="46" t="n">
        <f aca="false">IF(AR27=5,$AS$7,IF(AR27=2,$AS$8,IF(AR27=3,$AS$9,IF(AR27=0,$AS$10))))</f>
        <v>0</v>
      </c>
      <c r="AT27" s="3" t="n">
        <f aca="false">SUM(IF(D27="CP",0.5,0),IF(E27="CP",0.5,0))</f>
        <v>0</v>
      </c>
      <c r="AU27" s="3" t="n">
        <f aca="false">IF(D27="RTT",0.5,0)</f>
        <v>0</v>
      </c>
      <c r="AV27" s="3" t="n">
        <f aca="false">IF(E27="RTT",0.5,0)</f>
        <v>0</v>
      </c>
      <c r="AW27" s="3" t="n">
        <f aca="false">SUM(AU27:AV27)</f>
        <v>0</v>
      </c>
      <c r="AX27" s="3" t="n">
        <f aca="false">IF(D27="TM",0.5,0)</f>
        <v>0</v>
      </c>
      <c r="AY27" s="3" t="n">
        <f aca="false">IF(E27="TM",0.5,0)</f>
        <v>0</v>
      </c>
      <c r="AZ27" s="3" t="n">
        <f aca="false">SUM(AX27:AY27)</f>
        <v>0</v>
      </c>
      <c r="BA27" s="3" t="n">
        <f aca="false">AZ27/1547*17</f>
        <v>0</v>
      </c>
    </row>
    <row r="28" customFormat="false" ht="31.5" hidden="false" customHeight="true" outlineLevel="0" collapsed="false">
      <c r="A28" s="82"/>
      <c r="B28" s="27" t="s">
        <v>51</v>
      </c>
      <c r="C28" s="118" t="n">
        <f aca="false">IF(OR(C27="",C27=DATE(y,1,31)),"",C27+1)</f>
        <v>43480</v>
      </c>
      <c r="D28" s="119"/>
      <c r="E28" s="120"/>
      <c r="F28" s="120"/>
      <c r="G28" s="121"/>
      <c r="H28" s="121"/>
      <c r="I28" s="121"/>
      <c r="J28" s="122"/>
      <c r="K28" s="123"/>
      <c r="L28" s="124"/>
      <c r="M28" s="125"/>
      <c r="N28" s="126"/>
      <c r="O28" s="124"/>
      <c r="P28" s="125"/>
      <c r="Q28" s="127" t="n">
        <f aca="false">SUM(K28:P28)</f>
        <v>0</v>
      </c>
      <c r="R28" s="128"/>
      <c r="S28" s="123" t="str">
        <f aca="false">IF(C28="","",IF(D28="","",AW28))</f>
        <v/>
      </c>
      <c r="T28" s="129" t="str">
        <f aca="false">IF(C28="","",IF(D28="","",AT28))</f>
        <v/>
      </c>
      <c r="V28" s="97" t="str">
        <f aca="true">IFERROR(INDIRECT("'action sal 2018'!B"&amp;SMALL('action sal 2018'!C:C,ROW()-12),1),"")</f>
        <v/>
      </c>
      <c r="W28" s="98" t="str">
        <f aca="false">IF($V28="","",SUM(SUMIFS(AI$13:AI$49,AD$13:AD$49,$V28),SUMIFS(AJ$13:AJ$49,AH$13:AH$49,$V28)))</f>
        <v/>
      </c>
      <c r="X28" s="98" t="str">
        <f aca="false">IF($V28="","",SUM(SUMIFS(AK$13:AK$49,AD$13:AD$49,$V28),SUMIFS(AL$13:AL$49,AH$13:AH$49,$V28)))</f>
        <v/>
      </c>
      <c r="Y28" s="98" t="str">
        <f aca="false">IF($V28="","",SUM(SUMIFS(AM$13:AM$49,AD$13:AD$49,$V28),SUMIFS(AN$13:AN$49,AH$13:AH$49,$V28)))</f>
        <v/>
      </c>
      <c r="Z28" s="99" t="str">
        <f aca="false">IF($V28="","",W28+X28+Y28)</f>
        <v/>
      </c>
      <c r="AA28" s="100" t="str">
        <f aca="false">IF(H28="",LEFT($F$2,3),H28)</f>
        <v>IDN</v>
      </c>
      <c r="AB28" s="100" t="str">
        <f aca="true">IF(AC28="","",INDIRECT("'liste action'!C"&amp;MATCH(AC28,'liste action'!D:D,0),1))</f>
        <v/>
      </c>
      <c r="AC28" s="100" t="str">
        <f aca="true">IF(OR(D28="JF",D28=""),"",INDIRECT("'liste action'!D"&amp;MATCH(D28,'liste action'!E:E,0),1))</f>
        <v/>
      </c>
      <c r="AD28" s="100" t="str">
        <f aca="false">CONCATENATE(AA28,AB28,AC28)</f>
        <v>IDN</v>
      </c>
      <c r="AE28" s="101" t="str">
        <f aca="false">IF(I28="",LEFT($F$2,3),I28)</f>
        <v>IDN</v>
      </c>
      <c r="AF28" s="100" t="str">
        <f aca="true">IF(AG28="","",INDIRECT("'liste action'!C"&amp;MATCH(AG28,'liste action'!$D:$D,0),1))</f>
        <v/>
      </c>
      <c r="AG28" s="100" t="str">
        <f aca="true">IF(OR(E28="JF",E28=""),"",INDIRECT("'liste action'!D"&amp;MATCH(E28,'liste action'!$E:$E,0),1))</f>
        <v/>
      </c>
      <c r="AH28" s="100" t="str">
        <f aca="false">CONCATENATE(AE28,AF28,AG28)</f>
        <v>IDN</v>
      </c>
      <c r="AI28" s="102" t="n">
        <f aca="false">K28</f>
        <v>0</v>
      </c>
      <c r="AJ28" s="103" t="n">
        <f aca="false">N28</f>
        <v>0</v>
      </c>
      <c r="AK28" s="103" t="n">
        <f aca="false">L28</f>
        <v>0</v>
      </c>
      <c r="AL28" s="103" t="n">
        <f aca="false">O28</f>
        <v>0</v>
      </c>
      <c r="AM28" s="103" t="n">
        <f aca="false">M28</f>
        <v>0</v>
      </c>
      <c r="AN28" s="103" t="n">
        <f aca="false">P28</f>
        <v>0</v>
      </c>
      <c r="AO28" s="104" t="n">
        <f aca="false">SUM(AI28:AN28)</f>
        <v>0</v>
      </c>
      <c r="AP28" s="3" t="n">
        <f aca="false">IF(OR(D28="T",D28="TF"),2,0)</f>
        <v>0</v>
      </c>
      <c r="AQ28" s="3" t="n">
        <f aca="false">IF(OR(E28="T",E28="TF"),3,0)</f>
        <v>0</v>
      </c>
      <c r="AR28" s="2" t="n">
        <f aca="false">AP28+AQ28</f>
        <v>0</v>
      </c>
      <c r="AS28" s="46" t="n">
        <f aca="false">IF(AR28=5,$AS$7,IF(AR28=2,$AS$8,IF(AR28=3,$AS$9,IF(AR28=0,$AS$10))))</f>
        <v>0</v>
      </c>
      <c r="AT28" s="3" t="n">
        <f aca="false">SUM(IF(D28="CP",0.5,0),IF(E28="CP",0.5,0))</f>
        <v>0</v>
      </c>
      <c r="AU28" s="3" t="n">
        <f aca="false">IF(D28="RTT",0.5,0)</f>
        <v>0</v>
      </c>
      <c r="AV28" s="3" t="n">
        <f aca="false">IF(E28="RTT",0.5,0)</f>
        <v>0</v>
      </c>
      <c r="AW28" s="3" t="n">
        <f aca="false">SUM(AU28:AV28)</f>
        <v>0</v>
      </c>
      <c r="AX28" s="3" t="n">
        <f aca="false">IF(D28="TM",0.5,0)</f>
        <v>0</v>
      </c>
      <c r="AY28" s="3" t="n">
        <f aca="false">IF(E28="TM",0.5,0)</f>
        <v>0</v>
      </c>
      <c r="AZ28" s="3" t="n">
        <f aca="false">SUM(AX28:AY28)</f>
        <v>0</v>
      </c>
      <c r="BA28" s="3" t="n">
        <f aca="false">AZ28/1547*17</f>
        <v>0</v>
      </c>
    </row>
    <row r="29" customFormat="false" ht="31.5" hidden="false" customHeight="true" outlineLevel="0" collapsed="false">
      <c r="A29" s="82"/>
      <c r="B29" s="27" t="s">
        <v>53</v>
      </c>
      <c r="C29" s="118" t="n">
        <f aca="false">IF(OR(C28="",C28=DATE(y,1,31)),"",C28+1)</f>
        <v>43481</v>
      </c>
      <c r="D29" s="119"/>
      <c r="E29" s="120"/>
      <c r="F29" s="120"/>
      <c r="G29" s="121"/>
      <c r="H29" s="121"/>
      <c r="I29" s="121"/>
      <c r="J29" s="122"/>
      <c r="K29" s="123"/>
      <c r="L29" s="124"/>
      <c r="M29" s="125"/>
      <c r="N29" s="126"/>
      <c r="O29" s="124"/>
      <c r="P29" s="125"/>
      <c r="Q29" s="127" t="n">
        <f aca="false">SUM(K29:P29)</f>
        <v>0</v>
      </c>
      <c r="R29" s="128"/>
      <c r="S29" s="123" t="str">
        <f aca="false">IF(C29="","",IF(D29="","",AW29))</f>
        <v/>
      </c>
      <c r="T29" s="129" t="str">
        <f aca="false">IF(C29="","",IF(D29="","",AT29))</f>
        <v/>
      </c>
      <c r="V29" s="97" t="str">
        <f aca="true">IFERROR(INDIRECT("'action sal 2018'!B"&amp;SMALL('action sal 2018'!C:C,ROW()-12),1),"")</f>
        <v/>
      </c>
      <c r="W29" s="98" t="str">
        <f aca="false">IF($V29="","",SUM(SUMIFS(AI$13:AI$49,AD$13:AD$49,$V29),SUMIFS(AJ$13:AJ$49,AH$13:AH$49,$V29)))</f>
        <v/>
      </c>
      <c r="X29" s="98" t="str">
        <f aca="false">IF($V29="","",SUM(SUMIFS(AK$13:AK$49,AD$13:AD$49,$V29),SUMIFS(AL$13:AL$49,AH$13:AH$49,$V29)))</f>
        <v/>
      </c>
      <c r="Y29" s="98" t="str">
        <f aca="false">IF($V29="","",SUM(SUMIFS(AM$13:AM$49,AD$13:AD$49,$V29),SUMIFS(AN$13:AN$49,AH$13:AH$49,$V29)))</f>
        <v/>
      </c>
      <c r="Z29" s="99" t="str">
        <f aca="false">IF($V29="","",W29+X29+Y29)</f>
        <v/>
      </c>
      <c r="AA29" s="100" t="str">
        <f aca="false">IF(H29="",LEFT($F$2,3),H29)</f>
        <v>IDN</v>
      </c>
      <c r="AB29" s="100" t="str">
        <f aca="true">IF(AC29="","",INDIRECT("'liste action'!C"&amp;MATCH(AC29,'liste action'!D:D,0),1))</f>
        <v/>
      </c>
      <c r="AC29" s="100" t="str">
        <f aca="true">IF(OR(D29="JF",D29=""),"",INDIRECT("'liste action'!D"&amp;MATCH(D29,'liste action'!E:E,0),1))</f>
        <v/>
      </c>
      <c r="AD29" s="100" t="str">
        <f aca="false">CONCATENATE(AA29,AB29,AC29)</f>
        <v>IDN</v>
      </c>
      <c r="AE29" s="101" t="str">
        <f aca="false">IF(I29="",LEFT($F$2,3),I29)</f>
        <v>IDN</v>
      </c>
      <c r="AF29" s="100" t="str">
        <f aca="true">IF(AG29="","",INDIRECT("'liste action'!C"&amp;MATCH(AG29,'liste action'!$D:$D,0),1))</f>
        <v/>
      </c>
      <c r="AG29" s="100" t="str">
        <f aca="true">IF(OR(E29="JF",E29=""),"",INDIRECT("'liste action'!D"&amp;MATCH(E29,'liste action'!$E:$E,0),1))</f>
        <v/>
      </c>
      <c r="AH29" s="100" t="str">
        <f aca="false">CONCATENATE(AE29,AF29,AG29)</f>
        <v>IDN</v>
      </c>
      <c r="AI29" s="102" t="n">
        <f aca="false">K29</f>
        <v>0</v>
      </c>
      <c r="AJ29" s="103" t="n">
        <f aca="false">N29</f>
        <v>0</v>
      </c>
      <c r="AK29" s="103" t="n">
        <f aca="false">L29</f>
        <v>0</v>
      </c>
      <c r="AL29" s="103" t="n">
        <f aca="false">O29</f>
        <v>0</v>
      </c>
      <c r="AM29" s="103" t="n">
        <f aca="false">M29</f>
        <v>0</v>
      </c>
      <c r="AN29" s="103" t="n">
        <f aca="false">P29</f>
        <v>0</v>
      </c>
      <c r="AO29" s="104" t="n">
        <f aca="false">SUM(AI29:AN29)</f>
        <v>0</v>
      </c>
      <c r="AP29" s="3" t="n">
        <f aca="false">IF(OR(D29="T",D29="TF"),2,0)</f>
        <v>0</v>
      </c>
      <c r="AQ29" s="3" t="n">
        <f aca="false">IF(OR(E29="T",E29="TF"),3,0)</f>
        <v>0</v>
      </c>
      <c r="AR29" s="2" t="n">
        <f aca="false">AP29+AQ29</f>
        <v>0</v>
      </c>
      <c r="AS29" s="46" t="n">
        <f aca="false">IF(AR29=5,$AS$7,IF(AR29=2,$AS$8,IF(AR29=3,$AS$9,IF(AR29=0,$AS$10))))</f>
        <v>0</v>
      </c>
      <c r="AT29" s="3" t="n">
        <f aca="false">SUM(IF(D29="CP",0.5,0),IF(E29="CP",0.5,0))</f>
        <v>0</v>
      </c>
      <c r="AU29" s="3" t="n">
        <f aca="false">IF(D29="RTT",0.5,0)</f>
        <v>0</v>
      </c>
      <c r="AV29" s="3" t="n">
        <f aca="false">IF(E29="RTT",0.5,0)</f>
        <v>0</v>
      </c>
      <c r="AW29" s="3" t="n">
        <f aca="false">SUM(AU29:AV29)</f>
        <v>0</v>
      </c>
      <c r="AX29" s="3" t="n">
        <f aca="false">IF(D29="TM",0.5,0)</f>
        <v>0</v>
      </c>
      <c r="AY29" s="3" t="n">
        <f aca="false">IF(E29="TM",0.5,0)</f>
        <v>0</v>
      </c>
      <c r="AZ29" s="3" t="n">
        <f aca="false">SUM(AX29:AY29)</f>
        <v>0</v>
      </c>
      <c r="BA29" s="3" t="n">
        <f aca="false">AZ29/1547*17</f>
        <v>0</v>
      </c>
    </row>
    <row r="30" customFormat="false" ht="31.5" hidden="false" customHeight="true" outlineLevel="0" collapsed="false">
      <c r="A30" s="82"/>
      <c r="B30" s="27" t="s">
        <v>56</v>
      </c>
      <c r="C30" s="118" t="n">
        <f aca="false">IF(OR(C29="",C29=DATE(y,1,31)),"",C29+1)</f>
        <v>43482</v>
      </c>
      <c r="D30" s="119"/>
      <c r="E30" s="120"/>
      <c r="F30" s="120"/>
      <c r="G30" s="121"/>
      <c r="H30" s="121"/>
      <c r="I30" s="121"/>
      <c r="J30" s="122"/>
      <c r="K30" s="123"/>
      <c r="L30" s="124"/>
      <c r="M30" s="125"/>
      <c r="N30" s="126"/>
      <c r="O30" s="124"/>
      <c r="P30" s="125"/>
      <c r="Q30" s="127" t="n">
        <f aca="false">SUM(K30:P30)</f>
        <v>0</v>
      </c>
      <c r="R30" s="128"/>
      <c r="S30" s="123" t="str">
        <f aca="false">IF(C30="","",IF(D30="","",AW30))</f>
        <v/>
      </c>
      <c r="T30" s="129" t="str">
        <f aca="false">IF(C30="","",IF(D30="","",AT30))</f>
        <v/>
      </c>
      <c r="V30" s="97" t="str">
        <f aca="true">IFERROR(INDIRECT("'action sal 2018'!B"&amp;SMALL('action sal 2018'!C:C,ROW()-12),1),"")</f>
        <v/>
      </c>
      <c r="W30" s="98" t="str">
        <f aca="false">IF($V30="","",SUM(SUMIFS(AI$13:AI$49,AD$13:AD$49,$V30),SUMIFS(AJ$13:AJ$49,AH$13:AH$49,$V30)))</f>
        <v/>
      </c>
      <c r="X30" s="98" t="str">
        <f aca="false">IF($V30="","",SUM(SUMIFS(AK$13:AK$49,AD$13:AD$49,$V30),SUMIFS(AL$13:AL$49,AH$13:AH$49,$V30)))</f>
        <v/>
      </c>
      <c r="Y30" s="98" t="str">
        <f aca="false">IF($V30="","",SUM(SUMIFS(AM$13:AM$49,AD$13:AD$49,$V30),SUMIFS(AN$13:AN$49,AH$13:AH$49,$V30)))</f>
        <v/>
      </c>
      <c r="Z30" s="99" t="str">
        <f aca="false">IF($V30="","",W30+X30+Y30)</f>
        <v/>
      </c>
      <c r="AA30" s="100" t="str">
        <f aca="false">IF(H30="",LEFT($F$2,3),H30)</f>
        <v>IDN</v>
      </c>
      <c r="AB30" s="100" t="str">
        <f aca="true">IF(AC30="","",INDIRECT("'liste action'!C"&amp;MATCH(AC30,'liste action'!D:D,0),1))</f>
        <v/>
      </c>
      <c r="AC30" s="100" t="str">
        <f aca="true">IF(OR(D30="JF",D30=""),"",INDIRECT("'liste action'!D"&amp;MATCH(D30,'liste action'!E:E,0),1))</f>
        <v/>
      </c>
      <c r="AD30" s="100" t="str">
        <f aca="false">CONCATENATE(AA30,AB30,AC30)</f>
        <v>IDN</v>
      </c>
      <c r="AE30" s="101" t="str">
        <f aca="false">IF(I30="",LEFT($F$2,3),I30)</f>
        <v>IDN</v>
      </c>
      <c r="AF30" s="100" t="str">
        <f aca="true">IF(AG30="","",INDIRECT("'liste action'!C"&amp;MATCH(AG30,'liste action'!$D:$D,0),1))</f>
        <v/>
      </c>
      <c r="AG30" s="100" t="str">
        <f aca="true">IF(OR(E30="JF",E30=""),"",INDIRECT("'liste action'!D"&amp;MATCH(E30,'liste action'!$E:$E,0),1))</f>
        <v/>
      </c>
      <c r="AH30" s="100" t="str">
        <f aca="false">CONCATENATE(AE30,AF30,AG30)</f>
        <v>IDN</v>
      </c>
      <c r="AI30" s="102" t="n">
        <f aca="false">K30</f>
        <v>0</v>
      </c>
      <c r="AJ30" s="103" t="n">
        <f aca="false">N30</f>
        <v>0</v>
      </c>
      <c r="AK30" s="103" t="n">
        <f aca="false">L30</f>
        <v>0</v>
      </c>
      <c r="AL30" s="103" t="n">
        <f aca="false">O30</f>
        <v>0</v>
      </c>
      <c r="AM30" s="103" t="n">
        <f aca="false">M30</f>
        <v>0</v>
      </c>
      <c r="AN30" s="103" t="n">
        <f aca="false">P30</f>
        <v>0</v>
      </c>
      <c r="AO30" s="104" t="n">
        <f aca="false">SUM(AI30:AN30)</f>
        <v>0</v>
      </c>
      <c r="AP30" s="3" t="n">
        <f aca="false">IF(OR(D30="T",D30="TF"),2,0)</f>
        <v>0</v>
      </c>
      <c r="AQ30" s="3" t="n">
        <f aca="false">IF(OR(E30="T",E30="TF"),3,0)</f>
        <v>0</v>
      </c>
      <c r="AR30" s="2" t="n">
        <f aca="false">AP30+AQ30</f>
        <v>0</v>
      </c>
      <c r="AS30" s="46" t="n">
        <f aca="false">IF(AR30=5,$AS$7,IF(AR30=2,$AS$8,IF(AR30=3,$AS$9,IF(AR30=0,$AS$10))))</f>
        <v>0</v>
      </c>
      <c r="AT30" s="3" t="n">
        <f aca="false">SUM(IF(D30="CP",0.5,0),IF(E30="CP",0.5,0))</f>
        <v>0</v>
      </c>
      <c r="AU30" s="3" t="n">
        <f aca="false">IF(D30="RTT",0.5,0)</f>
        <v>0</v>
      </c>
      <c r="AV30" s="3" t="n">
        <f aca="false">IF(E30="RTT",0.5,0)</f>
        <v>0</v>
      </c>
      <c r="AW30" s="3" t="n">
        <f aca="false">SUM(AU30:AV30)</f>
        <v>0</v>
      </c>
      <c r="AX30" s="3" t="n">
        <f aca="false">IF(D30="TM",0.5,0)</f>
        <v>0</v>
      </c>
      <c r="AY30" s="3" t="n">
        <f aca="false">IF(E30="TM",0.5,0)</f>
        <v>0</v>
      </c>
      <c r="AZ30" s="3" t="n">
        <f aca="false">SUM(AX30:AY30)</f>
        <v>0</v>
      </c>
      <c r="BA30" s="3" t="n">
        <f aca="false">AZ30/1547*17</f>
        <v>0</v>
      </c>
    </row>
    <row r="31" customFormat="false" ht="31.5" hidden="false" customHeight="true" outlineLevel="0" collapsed="false">
      <c r="A31" s="82"/>
      <c r="B31" s="27" t="s">
        <v>58</v>
      </c>
      <c r="C31" s="118" t="n">
        <f aca="false">IF(OR(C30="",C30=DATE(y,1,31)),"",C30+1)</f>
        <v>43483</v>
      </c>
      <c r="D31" s="119"/>
      <c r="E31" s="120"/>
      <c r="F31" s="120"/>
      <c r="G31" s="121"/>
      <c r="H31" s="121"/>
      <c r="I31" s="121"/>
      <c r="J31" s="122"/>
      <c r="K31" s="123"/>
      <c r="L31" s="124"/>
      <c r="M31" s="125"/>
      <c r="N31" s="126"/>
      <c r="O31" s="124"/>
      <c r="P31" s="125"/>
      <c r="Q31" s="127" t="n">
        <f aca="false">SUM(K31:P31)</f>
        <v>0</v>
      </c>
      <c r="R31" s="128"/>
      <c r="S31" s="123" t="str">
        <f aca="false">IF(C31="","",IF(D31="","",AW31))</f>
        <v/>
      </c>
      <c r="T31" s="129" t="str">
        <f aca="false">IF(C31="","",IF(D31="","",AT31))</f>
        <v/>
      </c>
      <c r="V31" s="97" t="str">
        <f aca="true">IFERROR(INDIRECT("'action sal 2018'!B"&amp;SMALL('action sal 2018'!C:C,ROW()-12),1),"")</f>
        <v/>
      </c>
      <c r="W31" s="98" t="str">
        <f aca="false">IF($V31="","",SUM(SUMIFS(AI$13:AI$49,AD$13:AD$49,$V31),SUMIFS(AJ$13:AJ$49,AH$13:AH$49,$V31)))</f>
        <v/>
      </c>
      <c r="X31" s="98" t="str">
        <f aca="false">IF($V31="","",SUM(SUMIFS(AK$13:AK$49,AD$13:AD$49,$V31),SUMIFS(AL$13:AL$49,AH$13:AH$49,$V31)))</f>
        <v/>
      </c>
      <c r="Y31" s="98" t="str">
        <f aca="false">IF($V31="","",SUM(SUMIFS(AM$13:AM$49,AD$13:AD$49,$V31),SUMIFS(AN$13:AN$49,AH$13:AH$49,$V31)))</f>
        <v/>
      </c>
      <c r="Z31" s="99" t="str">
        <f aca="false">IF($V31="","",W31+X31+Y31)</f>
        <v/>
      </c>
      <c r="AA31" s="100" t="str">
        <f aca="false">IF(H31="",LEFT($F$2,3),H31)</f>
        <v>IDN</v>
      </c>
      <c r="AB31" s="100" t="str">
        <f aca="true">IF(AC31="","",INDIRECT("'liste action'!C"&amp;MATCH(AC31,'liste action'!D:D,0),1))</f>
        <v/>
      </c>
      <c r="AC31" s="100" t="str">
        <f aca="true">IF(OR(D31="JF",D31=""),"",INDIRECT("'liste action'!D"&amp;MATCH(D31,'liste action'!E:E,0),1))</f>
        <v/>
      </c>
      <c r="AD31" s="100" t="str">
        <f aca="false">CONCATENATE(AA31,AB31,AC31)</f>
        <v>IDN</v>
      </c>
      <c r="AE31" s="101" t="str">
        <f aca="false">IF(I31="",LEFT($F$2,3),I31)</f>
        <v>IDN</v>
      </c>
      <c r="AF31" s="100" t="str">
        <f aca="true">IF(AG31="","",INDIRECT("'liste action'!C"&amp;MATCH(AG31,'liste action'!$D:$D,0),1))</f>
        <v/>
      </c>
      <c r="AG31" s="100" t="str">
        <f aca="true">IF(OR(E31="JF",E31=""),"",INDIRECT("'liste action'!D"&amp;MATCH(E31,'liste action'!$E:$E,0),1))</f>
        <v/>
      </c>
      <c r="AH31" s="100" t="str">
        <f aca="false">CONCATENATE(AE31,AF31,AG31)</f>
        <v>IDN</v>
      </c>
      <c r="AI31" s="102" t="n">
        <f aca="false">K31</f>
        <v>0</v>
      </c>
      <c r="AJ31" s="103" t="n">
        <f aca="false">N31</f>
        <v>0</v>
      </c>
      <c r="AK31" s="103" t="n">
        <f aca="false">L31</f>
        <v>0</v>
      </c>
      <c r="AL31" s="103" t="n">
        <f aca="false">O31</f>
        <v>0</v>
      </c>
      <c r="AM31" s="103" t="n">
        <f aca="false">M31</f>
        <v>0</v>
      </c>
      <c r="AN31" s="103" t="n">
        <f aca="false">P31</f>
        <v>0</v>
      </c>
      <c r="AO31" s="104" t="n">
        <f aca="false">SUM(AI31:AN31)</f>
        <v>0</v>
      </c>
      <c r="AP31" s="3" t="n">
        <f aca="false">IF(OR(D31="T",D31="TF"),2,0)</f>
        <v>0</v>
      </c>
      <c r="AQ31" s="3" t="n">
        <f aca="false">IF(OR(E31="T",E31="TF"),3,0)</f>
        <v>0</v>
      </c>
      <c r="AR31" s="2" t="n">
        <f aca="false">AP31+AQ31</f>
        <v>0</v>
      </c>
      <c r="AS31" s="46" t="n">
        <f aca="false">IF(AR31=5,$AS$7,IF(AR31=2,$AS$8,IF(AR31=3,$AS$9,IF(AR31=0,$AS$10))))</f>
        <v>0</v>
      </c>
      <c r="AT31" s="3" t="n">
        <f aca="false">SUM(IF(D31="CP",0.5,0),IF(E31="CP",0.5,0))</f>
        <v>0</v>
      </c>
      <c r="AU31" s="3" t="n">
        <f aca="false">IF(D31="RTT",0.5,0)</f>
        <v>0</v>
      </c>
      <c r="AV31" s="3" t="n">
        <f aca="false">IF(E31="RTT",0.5,0)</f>
        <v>0</v>
      </c>
      <c r="AW31" s="3" t="n">
        <f aca="false">SUM(AU31:AV31)</f>
        <v>0</v>
      </c>
      <c r="AX31" s="3" t="n">
        <f aca="false">IF(D31="TM",0.5,0)</f>
        <v>0</v>
      </c>
      <c r="AY31" s="3" t="n">
        <f aca="false">IF(E31="TM",0.5,0)</f>
        <v>0</v>
      </c>
      <c r="AZ31" s="3" t="n">
        <f aca="false">SUM(AX31:AY31)</f>
        <v>0</v>
      </c>
      <c r="BA31" s="3" t="n">
        <f aca="false">AZ31/1547*17</f>
        <v>0</v>
      </c>
    </row>
    <row r="32" customFormat="false" ht="31.5" hidden="false" customHeight="true" outlineLevel="0" collapsed="false">
      <c r="A32" s="82"/>
      <c r="B32" s="134" t="s">
        <v>59</v>
      </c>
      <c r="C32" s="135" t="n">
        <f aca="false">IF(OR(C31="",C31=DATE(y,1,31)),"",C31+1)</f>
        <v>43484</v>
      </c>
      <c r="D32" s="136"/>
      <c r="E32" s="137"/>
      <c r="F32" s="137"/>
      <c r="G32" s="138"/>
      <c r="H32" s="138"/>
      <c r="I32" s="138"/>
      <c r="J32" s="139"/>
      <c r="K32" s="136"/>
      <c r="L32" s="137"/>
      <c r="M32" s="138"/>
      <c r="N32" s="140"/>
      <c r="O32" s="137"/>
      <c r="P32" s="138"/>
      <c r="Q32" s="141"/>
      <c r="R32" s="128"/>
      <c r="S32" s="136" t="str">
        <f aca="false">IF(C32="","",IF(D32="","",AW32))</f>
        <v/>
      </c>
      <c r="T32" s="139" t="str">
        <f aca="false">IF(C32="","",IF(D32="","",AT32))</f>
        <v/>
      </c>
      <c r="V32" s="97" t="str">
        <f aca="true">IFERROR(INDIRECT("'action sal 2018'!B"&amp;SMALL('action sal 2018'!C:C,ROW()-12),1),"")</f>
        <v/>
      </c>
      <c r="W32" s="98" t="str">
        <f aca="false">IF($V32="","",SUM(SUMIFS(AI$13:AI$49,AD$13:AD$49,$V32),SUMIFS(AJ$13:AJ$49,AH$13:AH$49,$V32)))</f>
        <v/>
      </c>
      <c r="X32" s="98" t="str">
        <f aca="false">IF($V32="","",SUM(SUMIFS(AK$13:AK$49,AD$13:AD$49,$V32),SUMIFS(AL$13:AL$49,AH$13:AH$49,$V32)))</f>
        <v/>
      </c>
      <c r="Y32" s="98" t="str">
        <f aca="false">IF($V32="","",SUM(SUMIFS(AM$13:AM$49,AD$13:AD$49,$V32),SUMIFS(AN$13:AN$49,AH$13:AH$49,$V32)))</f>
        <v/>
      </c>
      <c r="Z32" s="99" t="str">
        <f aca="false">IF($V32="","",W32+X32+Y32)</f>
        <v/>
      </c>
      <c r="AA32" s="100" t="str">
        <f aca="false">IF(H32="",LEFT($F$2,3),H32)</f>
        <v>IDN</v>
      </c>
      <c r="AB32" s="100" t="str">
        <f aca="true">IF(AC32="","",INDIRECT("'liste action'!C"&amp;MATCH(AC32,'liste action'!D:D,0),1))</f>
        <v/>
      </c>
      <c r="AC32" s="100" t="str">
        <f aca="true">IF(OR(D32="JF",D32=""),"",INDIRECT("'liste action'!D"&amp;MATCH(D32,'liste action'!E:E,0),1))</f>
        <v/>
      </c>
      <c r="AD32" s="100" t="str">
        <f aca="false">CONCATENATE(AA32,AB32,AC32)</f>
        <v>IDN</v>
      </c>
      <c r="AE32" s="101" t="str">
        <f aca="false">IF(I32="",LEFT($F$2,3),I32)</f>
        <v>IDN</v>
      </c>
      <c r="AF32" s="100" t="str">
        <f aca="true">IF(AG32="","",INDIRECT("'liste action'!C"&amp;MATCH(AG32,'liste action'!$D:$D,0),1))</f>
        <v/>
      </c>
      <c r="AG32" s="100" t="str">
        <f aca="true">IF(OR(E32="JF",E32=""),"",INDIRECT("'liste action'!D"&amp;MATCH(E32,'liste action'!$E:$E,0),1))</f>
        <v/>
      </c>
      <c r="AH32" s="100" t="str">
        <f aca="false">CONCATENATE(AE32,AF32,AG32)</f>
        <v>IDN</v>
      </c>
      <c r="AI32" s="102" t="n">
        <f aca="false">K32</f>
        <v>0</v>
      </c>
      <c r="AJ32" s="103" t="n">
        <f aca="false">N32</f>
        <v>0</v>
      </c>
      <c r="AK32" s="103" t="n">
        <f aca="false">L32</f>
        <v>0</v>
      </c>
      <c r="AL32" s="103" t="n">
        <f aca="false">O32</f>
        <v>0</v>
      </c>
      <c r="AM32" s="103" t="n">
        <f aca="false">M32</f>
        <v>0</v>
      </c>
      <c r="AN32" s="103" t="n">
        <f aca="false">P32</f>
        <v>0</v>
      </c>
      <c r="AO32" s="104" t="n">
        <f aca="false">SUM(AI32:AN32)</f>
        <v>0</v>
      </c>
      <c r="AP32" s="3" t="n">
        <f aca="false">IF(OR(D32="T",D32="TF"),2,0)</f>
        <v>0</v>
      </c>
      <c r="AQ32" s="3" t="n">
        <f aca="false">IF(OR(E32="T",E32="TF"),3,0)</f>
        <v>0</v>
      </c>
      <c r="AR32" s="2" t="n">
        <f aca="false">AP32+AQ32</f>
        <v>0</v>
      </c>
      <c r="AS32" s="46" t="n">
        <f aca="false">IF(AR32=5,$AS$7,IF(AR32=2,$AS$8,IF(AR32=3,$AS$9,IF(AR32=0,$AS$10))))</f>
        <v>0</v>
      </c>
      <c r="AT32" s="3" t="n">
        <f aca="false">SUM(IF(D32="CP",0.5,0),IF(E32="CP",0.5,0))</f>
        <v>0</v>
      </c>
      <c r="AU32" s="3" t="n">
        <f aca="false">IF(D32="RTT",0.5,0)</f>
        <v>0</v>
      </c>
      <c r="AV32" s="3" t="n">
        <f aca="false">IF(E32="RTT",0.5,0)</f>
        <v>0</v>
      </c>
      <c r="AW32" s="3" t="n">
        <f aca="false">SUM(AU32:AV32)</f>
        <v>0</v>
      </c>
      <c r="AX32" s="3" t="n">
        <f aca="false">IF(D32="TM",0.5,0)</f>
        <v>0</v>
      </c>
      <c r="AY32" s="3" t="n">
        <f aca="false">IF(E32="TM",0.5,0)</f>
        <v>0</v>
      </c>
      <c r="AZ32" s="3" t="n">
        <f aca="false">SUM(AX32:AY32)</f>
        <v>0</v>
      </c>
      <c r="BA32" s="3" t="n">
        <f aca="false">AZ32/1547*17</f>
        <v>0</v>
      </c>
    </row>
    <row r="33" customFormat="false" ht="31.5" hidden="false" customHeight="true" outlineLevel="0" collapsed="false">
      <c r="A33" s="82"/>
      <c r="B33" s="142" t="s">
        <v>60</v>
      </c>
      <c r="C33" s="143" t="n">
        <f aca="false">IF(OR(C32="",C32=DATE(y,1,31)),"",C32+1)</f>
        <v>43485</v>
      </c>
      <c r="D33" s="144"/>
      <c r="E33" s="145"/>
      <c r="F33" s="145"/>
      <c r="G33" s="146"/>
      <c r="H33" s="146"/>
      <c r="I33" s="146"/>
      <c r="J33" s="147"/>
      <c r="K33" s="144"/>
      <c r="L33" s="145"/>
      <c r="M33" s="146"/>
      <c r="N33" s="148"/>
      <c r="O33" s="145"/>
      <c r="P33" s="146"/>
      <c r="Q33" s="149"/>
      <c r="R33" s="128"/>
      <c r="S33" s="144" t="str">
        <f aca="false">IF(C33="","",IF(D33="","",AW33))</f>
        <v/>
      </c>
      <c r="T33" s="147" t="str">
        <f aca="false">IF(C33="","",IF(D33="","",AT33))</f>
        <v/>
      </c>
      <c r="V33" s="97" t="str">
        <f aca="true">IFERROR(INDIRECT("'action sal 2018'!B"&amp;SMALL('action sal 2018'!C:C,ROW()-12),1),"")</f>
        <v/>
      </c>
      <c r="W33" s="98" t="str">
        <f aca="false">IF($V33="","",SUM(SUMIFS(AI$13:AI$49,AD$13:AD$49,$V33),SUMIFS(AJ$13:AJ$49,AH$13:AH$49,$V33)))</f>
        <v/>
      </c>
      <c r="X33" s="98" t="str">
        <f aca="false">IF($V33="","",SUM(SUMIFS(AK$13:AK$49,AD$13:AD$49,$V33),SUMIFS(AL$13:AL$49,AH$13:AH$49,$V33)))</f>
        <v/>
      </c>
      <c r="Y33" s="98" t="str">
        <f aca="false">IF($V33="","",SUM(SUMIFS(AM$13:AM$49,AD$13:AD$49,$V33),SUMIFS(AN$13:AN$49,AH$13:AH$49,$V33)))</f>
        <v/>
      </c>
      <c r="Z33" s="99" t="str">
        <f aca="false">IF($V33="","",W33+X33+Y33)</f>
        <v/>
      </c>
      <c r="AA33" s="100" t="str">
        <f aca="false">IF(H33="",LEFT($F$2,3),H33)</f>
        <v>IDN</v>
      </c>
      <c r="AB33" s="100" t="str">
        <f aca="true">IF(AC33="","",INDIRECT("'liste action'!C"&amp;MATCH(AC33,'liste action'!D:D,0),1))</f>
        <v/>
      </c>
      <c r="AC33" s="100" t="str">
        <f aca="true">IF(OR(D33="JF",D33=""),"",INDIRECT("'liste action'!D"&amp;MATCH(D33,'liste action'!E:E,0),1))</f>
        <v/>
      </c>
      <c r="AD33" s="100" t="str">
        <f aca="false">CONCATENATE(AA33,AB33,AC33)</f>
        <v>IDN</v>
      </c>
      <c r="AE33" s="101" t="str">
        <f aca="false">IF(I33="",LEFT($F$2,3),I33)</f>
        <v>IDN</v>
      </c>
      <c r="AF33" s="100" t="str">
        <f aca="true">IF(AG33="","",INDIRECT("'liste action'!C"&amp;MATCH(AG33,'liste action'!$D:$D,0),1))</f>
        <v/>
      </c>
      <c r="AG33" s="100" t="str">
        <f aca="true">IF(OR(E33="JF",E33=""),"",INDIRECT("'liste action'!D"&amp;MATCH(E33,'liste action'!$E:$E,0),1))</f>
        <v/>
      </c>
      <c r="AH33" s="100" t="str">
        <f aca="false">CONCATENATE(AE33,AF33,AG33)</f>
        <v>IDN</v>
      </c>
      <c r="AI33" s="102" t="n">
        <f aca="false">K33</f>
        <v>0</v>
      </c>
      <c r="AJ33" s="103" t="n">
        <f aca="false">N33</f>
        <v>0</v>
      </c>
      <c r="AK33" s="103" t="n">
        <f aca="false">L33</f>
        <v>0</v>
      </c>
      <c r="AL33" s="103" t="n">
        <f aca="false">O33</f>
        <v>0</v>
      </c>
      <c r="AM33" s="103" t="n">
        <f aca="false">M33</f>
        <v>0</v>
      </c>
      <c r="AN33" s="103" t="n">
        <f aca="false">P33</f>
        <v>0</v>
      </c>
      <c r="AO33" s="104" t="n">
        <f aca="false">SUM(AI33:AN33)</f>
        <v>0</v>
      </c>
      <c r="AP33" s="3" t="n">
        <f aca="false">IF(OR(D33="T",D33="TF"),2,0)</f>
        <v>0</v>
      </c>
      <c r="AQ33" s="3" t="n">
        <f aca="false">IF(OR(E33="T",E33="TF"),3,0)</f>
        <v>0</v>
      </c>
      <c r="AR33" s="2" t="n">
        <f aca="false">AP33+AQ33</f>
        <v>0</v>
      </c>
      <c r="AS33" s="46" t="n">
        <f aca="false">IF(AR33=5,$AS$7,IF(AR33=2,$AS$8,IF(AR33=3,$AS$9,IF(AR33=0,$AS$10))))</f>
        <v>0</v>
      </c>
      <c r="AT33" s="3" t="n">
        <f aca="false">SUM(IF(D33="CP",0.5,0),IF(E33="CP",0.5,0))</f>
        <v>0</v>
      </c>
      <c r="AU33" s="3" t="n">
        <f aca="false">IF(D33="RTT",0.5,0)</f>
        <v>0</v>
      </c>
      <c r="AV33" s="3" t="n">
        <f aca="false">IF(E33="RTT",0.5,0)</f>
        <v>0</v>
      </c>
      <c r="AW33" s="3" t="n">
        <f aca="false">SUM(AU33:AV33)</f>
        <v>0</v>
      </c>
      <c r="AX33" s="3" t="n">
        <f aca="false">IF(D33="TM",0.5,0)</f>
        <v>0</v>
      </c>
      <c r="AY33" s="3" t="n">
        <f aca="false">IF(E33="TM",0.5,0)</f>
        <v>0</v>
      </c>
      <c r="AZ33" s="3" t="n">
        <f aca="false">SUM(AX33:AY33)</f>
        <v>0</v>
      </c>
      <c r="BA33" s="3" t="n">
        <f aca="false">AZ33/1547*17</f>
        <v>0</v>
      </c>
    </row>
    <row r="34" customFormat="false" ht="31.5" hidden="false" customHeight="true" outlineLevel="0" collapsed="false">
      <c r="A34" s="82" t="n">
        <v>4</v>
      </c>
      <c r="B34" s="150" t="s">
        <v>50</v>
      </c>
      <c r="C34" s="84" t="n">
        <f aca="false">IF(OR(C33="",C33=DATE(y,1,31)),"",C33+1)</f>
        <v>43486</v>
      </c>
      <c r="D34" s="119"/>
      <c r="E34" s="120"/>
      <c r="F34" s="120"/>
      <c r="G34" s="121"/>
      <c r="H34" s="121"/>
      <c r="I34" s="121"/>
      <c r="J34" s="122"/>
      <c r="K34" s="123"/>
      <c r="L34" s="124"/>
      <c r="M34" s="125"/>
      <c r="N34" s="126"/>
      <c r="O34" s="124"/>
      <c r="P34" s="125"/>
      <c r="Q34" s="127" t="n">
        <f aca="false">SUM(K34:P34)</f>
        <v>0</v>
      </c>
      <c r="R34" s="128"/>
      <c r="S34" s="95" t="str">
        <f aca="false">IF(C34="","",IF(D34="","",AW34))</f>
        <v/>
      </c>
      <c r="T34" s="129" t="str">
        <f aca="false">IF(C34="","",IF(D34="","",AT34))</f>
        <v/>
      </c>
      <c r="V34" s="97" t="str">
        <f aca="true">IFERROR(INDIRECT("'action sal 2018'!B"&amp;SMALL('action sal 2018'!C:C,ROW()-12),1),"")</f>
        <v/>
      </c>
      <c r="W34" s="98" t="str">
        <f aca="false">IF($V34="","",SUM(SUMIFS(AI$13:AI$49,AD$13:AD$49,$V34),SUMIFS(AJ$13:AJ$49,AH$13:AH$49,$V34)))</f>
        <v/>
      </c>
      <c r="X34" s="98" t="str">
        <f aca="false">IF($V34="","",SUM(SUMIFS(AK$13:AK$49,AD$13:AD$49,$V34),SUMIFS(AL$13:AL$49,AH$13:AH$49,$V34)))</f>
        <v/>
      </c>
      <c r="Y34" s="98" t="str">
        <f aca="false">IF($V34="","",SUM(SUMIFS(AM$13:AM$49,AD$13:AD$49,$V34),SUMIFS(AN$13:AN$49,AH$13:AH$49,$V34)))</f>
        <v/>
      </c>
      <c r="Z34" s="99" t="str">
        <f aca="false">IF($V34="","",W34+X34+Y34)</f>
        <v/>
      </c>
      <c r="AA34" s="100" t="str">
        <f aca="false">IF(H34="",LEFT($F$2,3),H34)</f>
        <v>IDN</v>
      </c>
      <c r="AB34" s="100" t="str">
        <f aca="true">IF(AC34="","",INDIRECT("'liste action'!C"&amp;MATCH(AC34,'liste action'!D:D,0),1))</f>
        <v/>
      </c>
      <c r="AC34" s="100" t="str">
        <f aca="true">IF(OR(D34="JF",D34=""),"",INDIRECT("'liste action'!D"&amp;MATCH(D34,'liste action'!E:E,0),1))</f>
        <v/>
      </c>
      <c r="AD34" s="100" t="str">
        <f aca="false">CONCATENATE(AA34,AB34,AC34)</f>
        <v>IDN</v>
      </c>
      <c r="AE34" s="101" t="str">
        <f aca="false">IF(I34="",LEFT($F$2,3),I34)</f>
        <v>IDN</v>
      </c>
      <c r="AF34" s="100" t="str">
        <f aca="true">IF(AG34="","",INDIRECT("'liste action'!C"&amp;MATCH(AG34,'liste action'!$D:$D,0),1))</f>
        <v/>
      </c>
      <c r="AG34" s="100" t="str">
        <f aca="true">IF(OR(E34="JF",E34=""),"",INDIRECT("'liste action'!D"&amp;MATCH(E34,'liste action'!$E:$E,0),1))</f>
        <v/>
      </c>
      <c r="AH34" s="100" t="str">
        <f aca="false">CONCATENATE(AE34,AF34,AG34)</f>
        <v>IDN</v>
      </c>
      <c r="AI34" s="102" t="n">
        <f aca="false">K34</f>
        <v>0</v>
      </c>
      <c r="AJ34" s="103" t="n">
        <f aca="false">N34</f>
        <v>0</v>
      </c>
      <c r="AK34" s="103" t="n">
        <f aca="false">L34</f>
        <v>0</v>
      </c>
      <c r="AL34" s="103" t="n">
        <f aca="false">O34</f>
        <v>0</v>
      </c>
      <c r="AM34" s="103" t="n">
        <f aca="false">M34</f>
        <v>0</v>
      </c>
      <c r="AN34" s="103" t="n">
        <f aca="false">P34</f>
        <v>0</v>
      </c>
      <c r="AO34" s="104" t="n">
        <f aca="false">SUM(AI34:AN34)</f>
        <v>0</v>
      </c>
      <c r="AP34" s="3" t="n">
        <f aca="false">IF(OR(D34="T",D34="TF"),2,0)</f>
        <v>0</v>
      </c>
      <c r="AQ34" s="3" t="n">
        <f aca="false">IF(OR(E34="T",E34="TF"),3,0)</f>
        <v>0</v>
      </c>
      <c r="AR34" s="2" t="n">
        <f aca="false">AP34+AQ34</f>
        <v>0</v>
      </c>
      <c r="AS34" s="46" t="n">
        <f aca="false">IF(AR34=5,$AS$7,IF(AR34=2,$AS$8,IF(AR34=3,$AS$9,IF(AR34=0,$AS$10))))</f>
        <v>0</v>
      </c>
      <c r="AT34" s="3" t="n">
        <f aca="false">SUM(IF(D34="CP",0.5,0),IF(E34="CP",0.5,0))</f>
        <v>0</v>
      </c>
      <c r="AU34" s="3" t="n">
        <f aca="false">IF(D34="RTT",0.5,0)</f>
        <v>0</v>
      </c>
      <c r="AV34" s="3" t="n">
        <f aca="false">IF(E34="RTT",0.5,0)</f>
        <v>0</v>
      </c>
      <c r="AW34" s="3" t="n">
        <f aca="false">SUM(AU34:AV34)</f>
        <v>0</v>
      </c>
      <c r="AX34" s="3" t="n">
        <f aca="false">IF(D34="TM",0.5,0)</f>
        <v>0</v>
      </c>
      <c r="AY34" s="3" t="n">
        <f aca="false">IF(E34="TM",0.5,0)</f>
        <v>0</v>
      </c>
      <c r="AZ34" s="3" t="n">
        <f aca="false">SUM(AX34:AY34)</f>
        <v>0</v>
      </c>
      <c r="BA34" s="3" t="n">
        <f aca="false">AZ34/1547*17</f>
        <v>0</v>
      </c>
    </row>
    <row r="35" customFormat="false" ht="31.5" hidden="false" customHeight="true" outlineLevel="0" collapsed="false">
      <c r="A35" s="82"/>
      <c r="B35" s="27" t="s">
        <v>51</v>
      </c>
      <c r="C35" s="118" t="n">
        <f aca="false">IF(OR(C34="",C34=DATE(y,1,31)),"",C34+1)</f>
        <v>43487</v>
      </c>
      <c r="D35" s="119"/>
      <c r="E35" s="120"/>
      <c r="F35" s="120"/>
      <c r="G35" s="121"/>
      <c r="H35" s="121"/>
      <c r="I35" s="121"/>
      <c r="J35" s="122"/>
      <c r="K35" s="123"/>
      <c r="L35" s="124"/>
      <c r="M35" s="125"/>
      <c r="N35" s="126"/>
      <c r="O35" s="124"/>
      <c r="P35" s="125"/>
      <c r="Q35" s="127" t="n">
        <f aca="false">SUM(K35:P35)</f>
        <v>0</v>
      </c>
      <c r="R35" s="128"/>
      <c r="S35" s="123" t="str">
        <f aca="false">IF(C35="","",IF(D35="","",AW35))</f>
        <v/>
      </c>
      <c r="T35" s="129" t="str">
        <f aca="false">IF(C35="","",IF(D35="","",AT35))</f>
        <v/>
      </c>
      <c r="V35" s="97" t="str">
        <f aca="true">IFERROR(INDIRECT("'action sal 2018'!B"&amp;SMALL('action sal 2018'!C:C,ROW()-12),1),"")</f>
        <v/>
      </c>
      <c r="W35" s="98" t="str">
        <f aca="false">IF($V35="","",SUM(SUMIFS(AI$13:AI$49,AD$13:AD$49,$V35),SUMIFS(AJ$13:AJ$49,AH$13:AH$49,$V35)))</f>
        <v/>
      </c>
      <c r="X35" s="98" t="str">
        <f aca="false">IF($V35="","",SUM(SUMIFS(AK$13:AK$49,AD$13:AD$49,$V35),SUMIFS(AL$13:AL$49,AH$13:AH$49,$V35)))</f>
        <v/>
      </c>
      <c r="Y35" s="98" t="str">
        <f aca="false">IF($V35="","",SUM(SUMIFS(AM$13:AM$49,AD$13:AD$49,$V35),SUMIFS(AN$13:AN$49,AH$13:AH$49,$V35)))</f>
        <v/>
      </c>
      <c r="Z35" s="99" t="str">
        <f aca="false">IF($V35="","",W35+X35+Y35)</f>
        <v/>
      </c>
      <c r="AA35" s="100" t="str">
        <f aca="false">IF(H35="",LEFT($F$2,3),H35)</f>
        <v>IDN</v>
      </c>
      <c r="AB35" s="100" t="str">
        <f aca="true">IF(AC35="","",INDIRECT("'liste action'!C"&amp;MATCH(AC35,'liste action'!D:D,0),1))</f>
        <v/>
      </c>
      <c r="AC35" s="100" t="str">
        <f aca="true">IF(OR(D35="JF",D35=""),"",INDIRECT("'liste action'!D"&amp;MATCH(D35,'liste action'!E:E,0),1))</f>
        <v/>
      </c>
      <c r="AD35" s="100" t="str">
        <f aca="false">CONCATENATE(AA35,AB35,AC35)</f>
        <v>IDN</v>
      </c>
      <c r="AE35" s="101" t="str">
        <f aca="false">IF(I35="",LEFT($F$2,3),I35)</f>
        <v>IDN</v>
      </c>
      <c r="AF35" s="100" t="str">
        <f aca="true">IF(AG35="","",INDIRECT("'liste action'!C"&amp;MATCH(AG35,'liste action'!$D:$D,0),1))</f>
        <v/>
      </c>
      <c r="AG35" s="100" t="str">
        <f aca="true">IF(OR(E35="JF",E35=""),"",INDIRECT("'liste action'!D"&amp;MATCH(E35,'liste action'!$E:$E,0),1))</f>
        <v/>
      </c>
      <c r="AH35" s="100" t="str">
        <f aca="false">CONCATENATE(AE35,AF35,AG35)</f>
        <v>IDN</v>
      </c>
      <c r="AI35" s="102" t="n">
        <f aca="false">K35</f>
        <v>0</v>
      </c>
      <c r="AJ35" s="103" t="n">
        <f aca="false">N35</f>
        <v>0</v>
      </c>
      <c r="AK35" s="103" t="n">
        <f aca="false">L35</f>
        <v>0</v>
      </c>
      <c r="AL35" s="103" t="n">
        <f aca="false">O35</f>
        <v>0</v>
      </c>
      <c r="AM35" s="103" t="n">
        <f aca="false">M35</f>
        <v>0</v>
      </c>
      <c r="AN35" s="103" t="n">
        <f aca="false">P35</f>
        <v>0</v>
      </c>
      <c r="AO35" s="104" t="n">
        <f aca="false">SUM(AI35:AN35)</f>
        <v>0</v>
      </c>
      <c r="AP35" s="3" t="n">
        <f aca="false">IF(OR(D35="T",D35="TF"),2,0)</f>
        <v>0</v>
      </c>
      <c r="AQ35" s="3" t="n">
        <f aca="false">IF(OR(E35="T",E35="TF"),3,0)</f>
        <v>0</v>
      </c>
      <c r="AR35" s="2" t="n">
        <f aca="false">AP35+AQ35</f>
        <v>0</v>
      </c>
      <c r="AS35" s="46" t="n">
        <f aca="false">IF(AR35=5,$AS$7,IF(AR35=2,$AS$8,IF(AR35=3,$AS$9,IF(AR35=0,$AS$10))))</f>
        <v>0</v>
      </c>
      <c r="AT35" s="3" t="n">
        <f aca="false">SUM(IF(D35="CP",0.5,0),IF(E35="CP",0.5,0))</f>
        <v>0</v>
      </c>
      <c r="AU35" s="3" t="n">
        <f aca="false">IF(D35="RTT",0.5,0)</f>
        <v>0</v>
      </c>
      <c r="AV35" s="3" t="n">
        <f aca="false">IF(E35="RTT",0.5,0)</f>
        <v>0</v>
      </c>
      <c r="AW35" s="3" t="n">
        <f aca="false">SUM(AU35:AV35)</f>
        <v>0</v>
      </c>
      <c r="AX35" s="3" t="n">
        <f aca="false">IF(D35="TM",0.5,0)</f>
        <v>0</v>
      </c>
      <c r="AY35" s="3" t="n">
        <f aca="false">IF(E35="TM",0.5,0)</f>
        <v>0</v>
      </c>
      <c r="AZ35" s="3" t="n">
        <f aca="false">SUM(AX35:AY35)</f>
        <v>0</v>
      </c>
      <c r="BA35" s="3" t="n">
        <f aca="false">AZ35/1547*17</f>
        <v>0</v>
      </c>
    </row>
    <row r="36" customFormat="false" ht="31.5" hidden="false" customHeight="true" outlineLevel="0" collapsed="false">
      <c r="A36" s="82"/>
      <c r="B36" s="27" t="s">
        <v>53</v>
      </c>
      <c r="C36" s="118" t="n">
        <f aca="false">IF(OR(C35="",C35=DATE(y,1,31)),"",C35+1)</f>
        <v>43488</v>
      </c>
      <c r="D36" s="119"/>
      <c r="E36" s="120"/>
      <c r="F36" s="120"/>
      <c r="G36" s="121"/>
      <c r="H36" s="121"/>
      <c r="I36" s="121"/>
      <c r="J36" s="122"/>
      <c r="K36" s="123"/>
      <c r="L36" s="124"/>
      <c r="M36" s="125"/>
      <c r="N36" s="126"/>
      <c r="O36" s="124"/>
      <c r="P36" s="125"/>
      <c r="Q36" s="127" t="n">
        <f aca="false">SUM(K36:P36)</f>
        <v>0</v>
      </c>
      <c r="R36" s="128"/>
      <c r="S36" s="123" t="str">
        <f aca="false">IF(C36="","",IF(D36="","",AW36))</f>
        <v/>
      </c>
      <c r="T36" s="129" t="str">
        <f aca="false">IF(C36="","",IF(D36="","",AT36))</f>
        <v/>
      </c>
      <c r="V36" s="97" t="str">
        <f aca="true">IFERROR(INDIRECT("'action sal 2018'!B"&amp;SMALL('action sal 2018'!C:C,ROW()-12),1),"")</f>
        <v/>
      </c>
      <c r="W36" s="98" t="str">
        <f aca="false">IF($V36="","",SUM(SUMIFS(AI$13:AI$49,AD$13:AD$49,$V36),SUMIFS(AJ$13:AJ$49,AH$13:AH$49,$V36)))</f>
        <v/>
      </c>
      <c r="X36" s="98" t="str">
        <f aca="false">IF($V36="","",SUM(SUMIFS(AK$13:AK$49,AD$13:AD$49,$V36),SUMIFS(AL$13:AL$49,AH$13:AH$49,$V36)))</f>
        <v/>
      </c>
      <c r="Y36" s="98" t="str">
        <f aca="false">IF($V36="","",SUM(SUMIFS(AM$13:AM$49,AD$13:AD$49,$V36),SUMIFS(AN$13:AN$49,AH$13:AH$49,$V36)))</f>
        <v/>
      </c>
      <c r="Z36" s="99" t="str">
        <f aca="false">IF($V36="","",W36+X36+Y36)</f>
        <v/>
      </c>
      <c r="AA36" s="100" t="str">
        <f aca="false">IF(H36="",LEFT($F$2,3),H36)</f>
        <v>IDN</v>
      </c>
      <c r="AB36" s="100" t="str">
        <f aca="true">IF(AC36="","",INDIRECT("'liste action'!C"&amp;MATCH(AC36,'liste action'!D:D,0),1))</f>
        <v/>
      </c>
      <c r="AC36" s="100" t="str">
        <f aca="true">IF(OR(D36="JF",D36=""),"",INDIRECT("'liste action'!D"&amp;MATCH(D36,'liste action'!E:E,0),1))</f>
        <v/>
      </c>
      <c r="AD36" s="100" t="str">
        <f aca="false">CONCATENATE(AA36,AB36,AC36)</f>
        <v>IDN</v>
      </c>
      <c r="AE36" s="101" t="str">
        <f aca="false">IF(I36="",LEFT($F$2,3),I36)</f>
        <v>IDN</v>
      </c>
      <c r="AF36" s="100" t="str">
        <f aca="true">IF(AG36="","",INDIRECT("'liste action'!C"&amp;MATCH(AG36,'liste action'!$D:$D,0),1))</f>
        <v/>
      </c>
      <c r="AG36" s="100" t="str">
        <f aca="true">IF(OR(E36="JF",E36=""),"",INDIRECT("'liste action'!D"&amp;MATCH(E36,'liste action'!$E:$E,0),1))</f>
        <v/>
      </c>
      <c r="AH36" s="100" t="str">
        <f aca="false">CONCATENATE(AE36,AF36,AG36)</f>
        <v>IDN</v>
      </c>
      <c r="AI36" s="102" t="n">
        <f aca="false">K36</f>
        <v>0</v>
      </c>
      <c r="AJ36" s="103" t="n">
        <f aca="false">N36</f>
        <v>0</v>
      </c>
      <c r="AK36" s="103" t="n">
        <f aca="false">L36</f>
        <v>0</v>
      </c>
      <c r="AL36" s="103" t="n">
        <f aca="false">O36</f>
        <v>0</v>
      </c>
      <c r="AM36" s="103" t="n">
        <f aca="false">M36</f>
        <v>0</v>
      </c>
      <c r="AN36" s="103" t="n">
        <f aca="false">P36</f>
        <v>0</v>
      </c>
      <c r="AO36" s="104" t="n">
        <f aca="false">SUM(AI36:AN36)</f>
        <v>0</v>
      </c>
      <c r="AP36" s="3" t="n">
        <f aca="false">IF(OR(D36="T",D36="TF"),2,0)</f>
        <v>0</v>
      </c>
      <c r="AQ36" s="3" t="n">
        <f aca="false">IF(OR(E36="T",E36="TF"),3,0)</f>
        <v>0</v>
      </c>
      <c r="AR36" s="2" t="n">
        <f aca="false">AP36+AQ36</f>
        <v>0</v>
      </c>
      <c r="AS36" s="46" t="n">
        <f aca="false">IF(AR36=5,$AS$7,IF(AR36=2,$AS$8,IF(AR36=3,$AS$9,IF(AR36=0,$AS$10))))</f>
        <v>0</v>
      </c>
      <c r="AT36" s="3" t="n">
        <f aca="false">SUM(IF(D36="CP",0.5,0),IF(E36="CP",0.5,0))</f>
        <v>0</v>
      </c>
      <c r="AU36" s="3" t="n">
        <f aca="false">IF(D36="RTT",0.5,0)</f>
        <v>0</v>
      </c>
      <c r="AV36" s="3" t="n">
        <f aca="false">IF(E36="RTT",0.5,0)</f>
        <v>0</v>
      </c>
      <c r="AW36" s="3" t="n">
        <f aca="false">SUM(AU36:AV36)</f>
        <v>0</v>
      </c>
      <c r="AX36" s="3" t="n">
        <f aca="false">IF(D36="TM",0.5,0)</f>
        <v>0</v>
      </c>
      <c r="AY36" s="3" t="n">
        <f aca="false">IF(E36="TM",0.5,0)</f>
        <v>0</v>
      </c>
      <c r="AZ36" s="3" t="n">
        <f aca="false">SUM(AX36:AY36)</f>
        <v>0</v>
      </c>
      <c r="BA36" s="3" t="n">
        <f aca="false">AZ36/1547*17</f>
        <v>0</v>
      </c>
    </row>
    <row r="37" customFormat="false" ht="31.5" hidden="false" customHeight="true" outlineLevel="0" collapsed="false">
      <c r="A37" s="82"/>
      <c r="B37" s="27" t="s">
        <v>56</v>
      </c>
      <c r="C37" s="118" t="n">
        <f aca="false">IF(OR(C36="",C36=DATE(y,1,31)),"",C36+1)</f>
        <v>43489</v>
      </c>
      <c r="D37" s="119"/>
      <c r="E37" s="120"/>
      <c r="F37" s="120"/>
      <c r="G37" s="121"/>
      <c r="H37" s="121"/>
      <c r="I37" s="121"/>
      <c r="J37" s="122"/>
      <c r="K37" s="123"/>
      <c r="L37" s="124"/>
      <c r="M37" s="125"/>
      <c r="N37" s="126"/>
      <c r="O37" s="124"/>
      <c r="P37" s="125"/>
      <c r="Q37" s="127" t="n">
        <f aca="false">SUM(K37:P37)</f>
        <v>0</v>
      </c>
      <c r="R37" s="128"/>
      <c r="S37" s="123" t="str">
        <f aca="false">IF(C37="","",IF(D37="","",AW37))</f>
        <v/>
      </c>
      <c r="T37" s="129" t="str">
        <f aca="false">IF(C37="","",IF(D37="","",AT37))</f>
        <v/>
      </c>
      <c r="V37" s="97" t="str">
        <f aca="true">IFERROR(INDIRECT("'action sal 2018'!B"&amp;SMALL('action sal 2018'!C:C,ROW()-12),1),"")</f>
        <v/>
      </c>
      <c r="W37" s="98" t="str">
        <f aca="false">IF($V37="","",SUM(SUMIFS(AI$13:AI$49,AD$13:AD$49,$V37),SUMIFS(AJ$13:AJ$49,AH$13:AH$49,$V37)))</f>
        <v/>
      </c>
      <c r="X37" s="98" t="str">
        <f aca="false">IF($V37="","",SUM(SUMIFS(AK$13:AK$49,AD$13:AD$49,$V37),SUMIFS(AL$13:AL$49,AH$13:AH$49,$V37)))</f>
        <v/>
      </c>
      <c r="Y37" s="98" t="str">
        <f aca="false">IF($V37="","",SUM(SUMIFS(AM$13:AM$49,AD$13:AD$49,$V37),SUMIFS(AN$13:AN$49,AH$13:AH$49,$V37)))</f>
        <v/>
      </c>
      <c r="Z37" s="99" t="str">
        <f aca="false">IF($V37="","",W37+X37+Y37)</f>
        <v/>
      </c>
      <c r="AA37" s="100" t="str">
        <f aca="false">IF(H37="",LEFT($F$2,3),H37)</f>
        <v>IDN</v>
      </c>
      <c r="AB37" s="100" t="str">
        <f aca="true">IF(AC37="","",INDIRECT("'liste action'!C"&amp;MATCH(AC37,'liste action'!D:D,0),1))</f>
        <v/>
      </c>
      <c r="AC37" s="100" t="str">
        <f aca="true">IF(OR(D37="JF",D37=""),"",INDIRECT("'liste action'!D"&amp;MATCH(D37,'liste action'!E:E,0),1))</f>
        <v/>
      </c>
      <c r="AD37" s="100" t="str">
        <f aca="false">CONCATENATE(AA37,AB37,AC37)</f>
        <v>IDN</v>
      </c>
      <c r="AE37" s="101" t="str">
        <f aca="false">IF(I37="",LEFT($F$2,3),I37)</f>
        <v>IDN</v>
      </c>
      <c r="AF37" s="100" t="str">
        <f aca="true">IF(AG37="","",INDIRECT("'liste action'!C"&amp;MATCH(AG37,'liste action'!$D:$D,0),1))</f>
        <v/>
      </c>
      <c r="AG37" s="100" t="str">
        <f aca="true">IF(OR(E37="JF",E37=""),"",INDIRECT("'liste action'!D"&amp;MATCH(E37,'liste action'!$E:$E,0),1))</f>
        <v/>
      </c>
      <c r="AH37" s="100" t="str">
        <f aca="false">CONCATENATE(AE37,AF37,AG37)</f>
        <v>IDN</v>
      </c>
      <c r="AI37" s="102" t="n">
        <f aca="false">K37</f>
        <v>0</v>
      </c>
      <c r="AJ37" s="103" t="n">
        <f aca="false">N37</f>
        <v>0</v>
      </c>
      <c r="AK37" s="103" t="n">
        <f aca="false">L37</f>
        <v>0</v>
      </c>
      <c r="AL37" s="103" t="n">
        <f aca="false">O37</f>
        <v>0</v>
      </c>
      <c r="AM37" s="103" t="n">
        <f aca="false">M37</f>
        <v>0</v>
      </c>
      <c r="AN37" s="103" t="n">
        <f aca="false">P37</f>
        <v>0</v>
      </c>
      <c r="AO37" s="104" t="n">
        <f aca="false">SUM(AI37:AN37)</f>
        <v>0</v>
      </c>
      <c r="AP37" s="3" t="n">
        <f aca="false">IF(OR(D37="T",D37="TF"),2,0)</f>
        <v>0</v>
      </c>
      <c r="AQ37" s="3" t="n">
        <f aca="false">IF(OR(E37="T",E37="TF"),3,0)</f>
        <v>0</v>
      </c>
      <c r="AR37" s="2" t="n">
        <f aca="false">AP37+AQ37</f>
        <v>0</v>
      </c>
      <c r="AS37" s="46" t="n">
        <f aca="false">IF(AR37=5,$AS$7,IF(AR37=2,$AS$8,IF(AR37=3,$AS$9,IF(AR37=0,$AS$10))))</f>
        <v>0</v>
      </c>
      <c r="AT37" s="3" t="n">
        <f aca="false">SUM(IF(D37="CP",0.5,0),IF(E37="CP",0.5,0))</f>
        <v>0</v>
      </c>
      <c r="AU37" s="3" t="n">
        <f aca="false">IF(D37="RTT",0.5,0)</f>
        <v>0</v>
      </c>
      <c r="AV37" s="3" t="n">
        <f aca="false">IF(E37="RTT",0.5,0)</f>
        <v>0</v>
      </c>
      <c r="AW37" s="3" t="n">
        <f aca="false">SUM(AU37:AV37)</f>
        <v>0</v>
      </c>
      <c r="AX37" s="3" t="n">
        <f aca="false">IF(D37="TM",0.5,0)</f>
        <v>0</v>
      </c>
      <c r="AY37" s="3" t="n">
        <f aca="false">IF(E37="TM",0.5,0)</f>
        <v>0</v>
      </c>
      <c r="AZ37" s="3" t="n">
        <f aca="false">SUM(AX37:AY37)</f>
        <v>0</v>
      </c>
      <c r="BA37" s="3" t="n">
        <f aca="false">AZ37/1547*17</f>
        <v>0</v>
      </c>
    </row>
    <row r="38" customFormat="false" ht="31.5" hidden="false" customHeight="true" outlineLevel="0" collapsed="false">
      <c r="A38" s="82"/>
      <c r="B38" s="27" t="s">
        <v>58</v>
      </c>
      <c r="C38" s="118" t="n">
        <f aca="false">IF(OR(C37="",C37=DATE(y,1,31)),"",C37+1)</f>
        <v>43490</v>
      </c>
      <c r="D38" s="119"/>
      <c r="E38" s="120"/>
      <c r="F38" s="120"/>
      <c r="G38" s="121"/>
      <c r="H38" s="121"/>
      <c r="I38" s="121"/>
      <c r="J38" s="122"/>
      <c r="K38" s="123"/>
      <c r="L38" s="124"/>
      <c r="M38" s="125"/>
      <c r="N38" s="126"/>
      <c r="O38" s="124"/>
      <c r="P38" s="125"/>
      <c r="Q38" s="127" t="n">
        <f aca="false">SUM(K38:P38)</f>
        <v>0</v>
      </c>
      <c r="R38" s="128"/>
      <c r="S38" s="123" t="str">
        <f aca="false">IF(C38="","",IF(D38="","",AW38))</f>
        <v/>
      </c>
      <c r="T38" s="129" t="str">
        <f aca="false">IF(C38="","",IF(D38="","",AT38))</f>
        <v/>
      </c>
      <c r="V38" s="97" t="str">
        <f aca="true">IFERROR(INDIRECT("'action sal 2018'!B"&amp;SMALL('action sal 2018'!C:C,ROW()-12),1),"")</f>
        <v/>
      </c>
      <c r="W38" s="98" t="str">
        <f aca="false">IF($V38="","",SUM(SUMIFS(AI$13:AI$49,AD$13:AD$49,$V38),SUMIFS(AJ$13:AJ$49,AH$13:AH$49,$V38)))</f>
        <v/>
      </c>
      <c r="X38" s="98" t="str">
        <f aca="false">IF($V38="","",SUM(SUMIFS(AK$13:AK$49,AD$13:AD$49,$V38),SUMIFS(AL$13:AL$49,AH$13:AH$49,$V38)))</f>
        <v/>
      </c>
      <c r="Y38" s="98" t="str">
        <f aca="false">IF($V38="","",SUM(SUMIFS(AM$13:AM$49,AD$13:AD$49,$V38),SUMIFS(AN$13:AN$49,AH$13:AH$49,$V38)))</f>
        <v/>
      </c>
      <c r="Z38" s="99" t="str">
        <f aca="false">IF($V38="","",W38+X38+Y38)</f>
        <v/>
      </c>
      <c r="AA38" s="100" t="str">
        <f aca="false">IF(H38="",LEFT($F$2,3),H38)</f>
        <v>IDN</v>
      </c>
      <c r="AB38" s="100" t="str">
        <f aca="true">IF(AC38="","",INDIRECT("'liste action'!C"&amp;MATCH(AC38,'liste action'!D:D,0),1))</f>
        <v/>
      </c>
      <c r="AC38" s="100" t="str">
        <f aca="true">IF(OR(D38="JF",D38=""),"",INDIRECT("'liste action'!D"&amp;MATCH(D38,'liste action'!E:E,0),1))</f>
        <v/>
      </c>
      <c r="AD38" s="100" t="str">
        <f aca="false">CONCATENATE(AA38,AB38,AC38)</f>
        <v>IDN</v>
      </c>
      <c r="AE38" s="101" t="str">
        <f aca="false">IF(I38="",LEFT($F$2,3),I38)</f>
        <v>IDN</v>
      </c>
      <c r="AF38" s="100" t="str">
        <f aca="true">IF(AG38="","",INDIRECT("'liste action'!C"&amp;MATCH(AG38,'liste action'!$D:$D,0),1))</f>
        <v/>
      </c>
      <c r="AG38" s="100" t="str">
        <f aca="true">IF(OR(E38="JF",E38=""),"",INDIRECT("'liste action'!D"&amp;MATCH(E38,'liste action'!$E:$E,0),1))</f>
        <v/>
      </c>
      <c r="AH38" s="100" t="str">
        <f aca="false">CONCATENATE(AE38,AF38,AG38)</f>
        <v>IDN</v>
      </c>
      <c r="AI38" s="102" t="n">
        <f aca="false">K38</f>
        <v>0</v>
      </c>
      <c r="AJ38" s="103" t="n">
        <f aca="false">N38</f>
        <v>0</v>
      </c>
      <c r="AK38" s="103" t="n">
        <f aca="false">L38</f>
        <v>0</v>
      </c>
      <c r="AL38" s="103" t="n">
        <f aca="false">O38</f>
        <v>0</v>
      </c>
      <c r="AM38" s="103" t="n">
        <f aca="false">M38</f>
        <v>0</v>
      </c>
      <c r="AN38" s="103" t="n">
        <f aca="false">P38</f>
        <v>0</v>
      </c>
      <c r="AO38" s="104" t="n">
        <f aca="false">SUM(AI38:AN38)</f>
        <v>0</v>
      </c>
      <c r="AP38" s="3" t="n">
        <f aca="false">IF(OR(D38="T",D38="TF"),2,0)</f>
        <v>0</v>
      </c>
      <c r="AQ38" s="3" t="n">
        <f aca="false">IF(OR(E38="T",E38="TF"),3,0)</f>
        <v>0</v>
      </c>
      <c r="AR38" s="2" t="n">
        <f aca="false">AP38+AQ38</f>
        <v>0</v>
      </c>
      <c r="AS38" s="46" t="n">
        <f aca="false">IF(AR38=5,$AS$7,IF(AR38=2,$AS$8,IF(AR38=3,$AS$9,IF(AR38=0,$AS$10))))</f>
        <v>0</v>
      </c>
      <c r="AT38" s="3" t="n">
        <f aca="false">SUM(IF(D38="CP",0.5,0),IF(E38="CP",0.5,0))</f>
        <v>0</v>
      </c>
      <c r="AU38" s="3" t="n">
        <f aca="false">IF(D38="RTT",0.5,0)</f>
        <v>0</v>
      </c>
      <c r="AV38" s="3" t="n">
        <f aca="false">IF(E38="RTT",0.5,0)</f>
        <v>0</v>
      </c>
      <c r="AW38" s="3" t="n">
        <f aca="false">SUM(AU38:AV38)</f>
        <v>0</v>
      </c>
      <c r="AX38" s="3" t="n">
        <f aca="false">IF(D38="TM",0.5,0)</f>
        <v>0</v>
      </c>
      <c r="AY38" s="3" t="n">
        <f aca="false">IF(E38="TM",0.5,0)</f>
        <v>0</v>
      </c>
      <c r="AZ38" s="3" t="n">
        <f aca="false">SUM(AX38:AY38)</f>
        <v>0</v>
      </c>
      <c r="BA38" s="3" t="n">
        <f aca="false">AZ38/1547*17</f>
        <v>0</v>
      </c>
    </row>
    <row r="39" customFormat="false" ht="31.5" hidden="false" customHeight="true" outlineLevel="0" collapsed="false">
      <c r="A39" s="82"/>
      <c r="B39" s="134" t="s">
        <v>59</v>
      </c>
      <c r="C39" s="135" t="n">
        <f aca="false">IF(OR(C38="",C38=DATE(y,1,31)),"",C38+1)</f>
        <v>43491</v>
      </c>
      <c r="D39" s="136"/>
      <c r="E39" s="137"/>
      <c r="F39" s="137"/>
      <c r="G39" s="138"/>
      <c r="H39" s="138"/>
      <c r="I39" s="138"/>
      <c r="J39" s="139"/>
      <c r="K39" s="136"/>
      <c r="L39" s="137"/>
      <c r="M39" s="138"/>
      <c r="N39" s="140"/>
      <c r="O39" s="137"/>
      <c r="P39" s="138"/>
      <c r="Q39" s="141"/>
      <c r="R39" s="128"/>
      <c r="S39" s="136" t="str">
        <f aca="false">IF(C39="","",IF(D39="","",AW39))</f>
        <v/>
      </c>
      <c r="T39" s="139" t="str">
        <f aca="false">IF(C39="","",IF(D39="","",AT39))</f>
        <v/>
      </c>
      <c r="V39" s="97" t="str">
        <f aca="true">IFERROR(INDIRECT("'action sal 2018'!B"&amp;SMALL('action sal 2018'!C:C,ROW()-12),1),"")</f>
        <v/>
      </c>
      <c r="W39" s="98" t="str">
        <f aca="false">IF($V39="","",SUM(SUMIFS(AI$13:AI$49,AD$13:AD$49,$V39),SUMIFS(AJ$13:AJ$49,AH$13:AH$49,$V39)))</f>
        <v/>
      </c>
      <c r="X39" s="98" t="str">
        <f aca="false">IF($V39="","",SUM(SUMIFS(AK$13:AK$49,AD$13:AD$49,$V39),SUMIFS(AL$13:AL$49,AH$13:AH$49,$V39)))</f>
        <v/>
      </c>
      <c r="Y39" s="98" t="str">
        <f aca="false">IF($V39="","",SUM(SUMIFS(AM$13:AM$49,AD$13:AD$49,$V39),SUMIFS(AN$13:AN$49,AH$13:AH$49,$V39)))</f>
        <v/>
      </c>
      <c r="Z39" s="99" t="str">
        <f aca="false">IF($V39="","",W39+X39+Y39)</f>
        <v/>
      </c>
      <c r="AA39" s="100" t="str">
        <f aca="false">IF(H39="",LEFT($F$2,3),H39)</f>
        <v>IDN</v>
      </c>
      <c r="AB39" s="100" t="str">
        <f aca="true">IF(AC39="","",INDIRECT("'liste action'!C"&amp;MATCH(AC39,'liste action'!D:D,0),1))</f>
        <v/>
      </c>
      <c r="AC39" s="100" t="str">
        <f aca="true">IF(OR(D39="JF",D39=""),"",INDIRECT("'liste action'!D"&amp;MATCH(D39,'liste action'!E:E,0),1))</f>
        <v/>
      </c>
      <c r="AD39" s="100" t="str">
        <f aca="false">CONCATENATE(AA39,AB39,AC39)</f>
        <v>IDN</v>
      </c>
      <c r="AE39" s="101" t="str">
        <f aca="false">IF(I39="",LEFT($F$2,3),I39)</f>
        <v>IDN</v>
      </c>
      <c r="AF39" s="100" t="str">
        <f aca="true">IF(AG39="","",INDIRECT("'liste action'!C"&amp;MATCH(AG39,'liste action'!$D:$D,0),1))</f>
        <v/>
      </c>
      <c r="AG39" s="100" t="str">
        <f aca="true">IF(OR(E39="JF",E39=""),"",INDIRECT("'liste action'!D"&amp;MATCH(E39,'liste action'!$E:$E,0),1))</f>
        <v/>
      </c>
      <c r="AH39" s="100" t="str">
        <f aca="false">CONCATENATE(AE39,AF39,AG39)</f>
        <v>IDN</v>
      </c>
      <c r="AI39" s="102" t="n">
        <f aca="false">K39</f>
        <v>0</v>
      </c>
      <c r="AJ39" s="103" t="n">
        <f aca="false">N39</f>
        <v>0</v>
      </c>
      <c r="AK39" s="103" t="n">
        <f aca="false">L39</f>
        <v>0</v>
      </c>
      <c r="AL39" s="103" t="n">
        <f aca="false">O39</f>
        <v>0</v>
      </c>
      <c r="AM39" s="103" t="n">
        <f aca="false">M39</f>
        <v>0</v>
      </c>
      <c r="AN39" s="103" t="n">
        <f aca="false">P39</f>
        <v>0</v>
      </c>
      <c r="AO39" s="104" t="n">
        <f aca="false">SUM(AI39:AN39)</f>
        <v>0</v>
      </c>
      <c r="AP39" s="3" t="n">
        <f aca="false">IF(OR(D39="T",D39="TF"),2,0)</f>
        <v>0</v>
      </c>
      <c r="AQ39" s="3" t="n">
        <f aca="false">IF(OR(E39="T",E39="TF"),3,0)</f>
        <v>0</v>
      </c>
      <c r="AR39" s="2" t="n">
        <f aca="false">AP39+AQ39</f>
        <v>0</v>
      </c>
      <c r="AS39" s="46" t="n">
        <f aca="false">IF(AR39=5,$AS$7,IF(AR39=2,$AS$8,IF(AR39=3,$AS$9,IF(AR39=0,$AS$10))))</f>
        <v>0</v>
      </c>
      <c r="AT39" s="3" t="n">
        <f aca="false">SUM(IF(D39="CP",0.5,0),IF(E39="CP",0.5,0))</f>
        <v>0</v>
      </c>
      <c r="AU39" s="3" t="n">
        <f aca="false">IF(D39="RTT",0.5,0)</f>
        <v>0</v>
      </c>
      <c r="AV39" s="3" t="n">
        <f aca="false">IF(E39="RTT",0.5,0)</f>
        <v>0</v>
      </c>
      <c r="AW39" s="3" t="n">
        <f aca="false">SUM(AU39:AV39)</f>
        <v>0</v>
      </c>
      <c r="AX39" s="3" t="n">
        <f aca="false">IF(D39="TM",0.5,0)</f>
        <v>0</v>
      </c>
      <c r="AY39" s="3" t="n">
        <f aca="false">IF(E39="TM",0.5,0)</f>
        <v>0</v>
      </c>
      <c r="AZ39" s="3" t="n">
        <f aca="false">SUM(AX39:AY39)</f>
        <v>0</v>
      </c>
      <c r="BA39" s="3" t="n">
        <f aca="false">AZ39/1547*17</f>
        <v>0</v>
      </c>
    </row>
    <row r="40" customFormat="false" ht="31.5" hidden="false" customHeight="true" outlineLevel="0" collapsed="false">
      <c r="A40" s="82"/>
      <c r="B40" s="142" t="s">
        <v>60</v>
      </c>
      <c r="C40" s="143" t="n">
        <f aca="false">IF(OR(C39="",C39=DATE(y,1,31)),"",C39+1)</f>
        <v>43492</v>
      </c>
      <c r="D40" s="144"/>
      <c r="E40" s="145"/>
      <c r="F40" s="145"/>
      <c r="G40" s="146"/>
      <c r="H40" s="146"/>
      <c r="I40" s="146"/>
      <c r="J40" s="147"/>
      <c r="K40" s="144"/>
      <c r="L40" s="145"/>
      <c r="M40" s="146"/>
      <c r="N40" s="148"/>
      <c r="O40" s="145"/>
      <c r="P40" s="146"/>
      <c r="Q40" s="149"/>
      <c r="R40" s="128"/>
      <c r="S40" s="144" t="str">
        <f aca="false">IF(C40="","",IF(D40="","",AW40))</f>
        <v/>
      </c>
      <c r="T40" s="147" t="str">
        <f aca="false">IF(C40="","",IF(D40="","",AT40))</f>
        <v/>
      </c>
      <c r="V40" s="97" t="str">
        <f aca="true">IFERROR(INDIRECT("'action sal 2018'!B"&amp;SMALL('action sal 2018'!C:C,ROW()-12),1),"")</f>
        <v/>
      </c>
      <c r="W40" s="98" t="str">
        <f aca="false">IF($V40="","",SUM(SUMIFS(AI$13:AI$49,AD$13:AD$49,$V40),SUMIFS(AJ$13:AJ$49,AH$13:AH$49,$V40)))</f>
        <v/>
      </c>
      <c r="X40" s="98" t="str">
        <f aca="false">IF($V40="","",SUM(SUMIFS(AK$13:AK$49,AD$13:AD$49,$V40),SUMIFS(AL$13:AL$49,AH$13:AH$49,$V40)))</f>
        <v/>
      </c>
      <c r="Y40" s="98" t="str">
        <f aca="false">IF($V40="","",SUM(SUMIFS(AM$13:AM$49,AD$13:AD$49,$V40),SUMIFS(AN$13:AN$49,AH$13:AH$49,$V40)))</f>
        <v/>
      </c>
      <c r="Z40" s="99" t="str">
        <f aca="false">IF($V40="","",W40+X40+Y40)</f>
        <v/>
      </c>
      <c r="AA40" s="100" t="str">
        <f aca="false">IF(H40="",LEFT($F$2,3),H40)</f>
        <v>IDN</v>
      </c>
      <c r="AB40" s="100" t="str">
        <f aca="true">IF(AC40="","",INDIRECT("'liste action'!C"&amp;MATCH(AC40,'liste action'!D:D,0),1))</f>
        <v/>
      </c>
      <c r="AC40" s="100" t="str">
        <f aca="true">IF(OR(D40="JF",D40=""),"",INDIRECT("'liste action'!D"&amp;MATCH(D40,'liste action'!E:E,0),1))</f>
        <v/>
      </c>
      <c r="AD40" s="100" t="str">
        <f aca="false">CONCATENATE(AA40,AB40,AC40)</f>
        <v>IDN</v>
      </c>
      <c r="AE40" s="101" t="str">
        <f aca="false">IF(I40="",LEFT($F$2,3),I40)</f>
        <v>IDN</v>
      </c>
      <c r="AF40" s="100" t="str">
        <f aca="true">IF(AG40="","",INDIRECT("'liste action'!C"&amp;MATCH(AG40,'liste action'!$D:$D,0),1))</f>
        <v/>
      </c>
      <c r="AG40" s="100" t="str">
        <f aca="true">IF(OR(E40="JF",E40=""),"",INDIRECT("'liste action'!D"&amp;MATCH(E40,'liste action'!$E:$E,0),1))</f>
        <v/>
      </c>
      <c r="AH40" s="100" t="str">
        <f aca="false">CONCATENATE(AE40,AF40,AG40)</f>
        <v>IDN</v>
      </c>
      <c r="AI40" s="102" t="n">
        <f aca="false">K40</f>
        <v>0</v>
      </c>
      <c r="AJ40" s="103" t="n">
        <f aca="false">N40</f>
        <v>0</v>
      </c>
      <c r="AK40" s="103" t="n">
        <f aca="false">L40</f>
        <v>0</v>
      </c>
      <c r="AL40" s="103" t="n">
        <f aca="false">O40</f>
        <v>0</v>
      </c>
      <c r="AM40" s="103" t="n">
        <f aca="false">M40</f>
        <v>0</v>
      </c>
      <c r="AN40" s="103" t="n">
        <f aca="false">P40</f>
        <v>0</v>
      </c>
      <c r="AO40" s="104" t="n">
        <f aca="false">SUM(AI40:AN40)</f>
        <v>0</v>
      </c>
      <c r="AP40" s="3" t="n">
        <f aca="false">IF(OR(D40="T",D40="TF"),2,0)</f>
        <v>0</v>
      </c>
      <c r="AQ40" s="3" t="n">
        <f aca="false">IF(OR(E40="T",E40="TF"),3,0)</f>
        <v>0</v>
      </c>
      <c r="AR40" s="2" t="n">
        <f aca="false">AP40+AQ40</f>
        <v>0</v>
      </c>
      <c r="AS40" s="46" t="n">
        <f aca="false">IF(AR40=5,$AS$7,IF(AR40=2,$AS$8,IF(AR40=3,$AS$9,IF(AR40=0,$AS$10))))</f>
        <v>0</v>
      </c>
      <c r="AT40" s="3" t="n">
        <f aca="false">SUM(IF(D40="CP",0.5,0),IF(E40="CP",0.5,0))</f>
        <v>0</v>
      </c>
      <c r="AU40" s="3" t="n">
        <f aca="false">IF(D40="RTT",0.5,0)</f>
        <v>0</v>
      </c>
      <c r="AV40" s="3" t="n">
        <f aca="false">IF(E40="RTT",0.5,0)</f>
        <v>0</v>
      </c>
      <c r="AW40" s="3" t="n">
        <f aca="false">SUM(AU40:AV40)</f>
        <v>0</v>
      </c>
      <c r="AX40" s="3" t="n">
        <f aca="false">IF(D40="TM",0.5,0)</f>
        <v>0</v>
      </c>
      <c r="AY40" s="3" t="n">
        <f aca="false">IF(E40="TM",0.5,0)</f>
        <v>0</v>
      </c>
      <c r="AZ40" s="3" t="n">
        <f aca="false">SUM(AX40:AY40)</f>
        <v>0</v>
      </c>
      <c r="BA40" s="3" t="n">
        <f aca="false">AZ40/1547*17</f>
        <v>0</v>
      </c>
    </row>
    <row r="41" customFormat="false" ht="31.5" hidden="false" customHeight="true" outlineLevel="0" collapsed="false">
      <c r="A41" s="151" t="n">
        <v>5</v>
      </c>
      <c r="B41" s="27" t="s">
        <v>50</v>
      </c>
      <c r="C41" s="84" t="n">
        <f aca="false">IF(OR(C40="",C40=DATE(y,1,31)),"",C40+1)</f>
        <v>43493</v>
      </c>
      <c r="D41" s="119"/>
      <c r="E41" s="120"/>
      <c r="F41" s="120"/>
      <c r="G41" s="121"/>
      <c r="H41" s="121"/>
      <c r="I41" s="121"/>
      <c r="J41" s="122"/>
      <c r="K41" s="123"/>
      <c r="L41" s="124"/>
      <c r="M41" s="125"/>
      <c r="N41" s="126"/>
      <c r="O41" s="124"/>
      <c r="P41" s="125"/>
      <c r="Q41" s="127" t="n">
        <f aca="false">SUM(K41:P41)</f>
        <v>0</v>
      </c>
      <c r="R41" s="128"/>
      <c r="S41" s="95" t="str">
        <f aca="false">IF(C41="","",IF(D41="","",AW41))</f>
        <v/>
      </c>
      <c r="T41" s="129" t="str">
        <f aca="false">IF(C41="","",IF(D41="","",AT41))</f>
        <v/>
      </c>
      <c r="V41" s="97" t="str">
        <f aca="true">IFERROR(INDIRECT("'action sal 2018'!B"&amp;SMALL('action sal 2018'!C:C,ROW()-12),1),"")</f>
        <v/>
      </c>
      <c r="W41" s="98" t="str">
        <f aca="false">IF($V41="","",SUM(SUMIFS(AI$13:AI$49,AD$13:AD$49,$V41),SUMIFS(AJ$13:AJ$49,AH$13:AH$49,$V41)))</f>
        <v/>
      </c>
      <c r="X41" s="98" t="str">
        <f aca="false">IF($V41="","",SUM(SUMIFS(AK$13:AK$49,AD$13:AD$49,$V41),SUMIFS(AL$13:AL$49,AH$13:AH$49,$V41)))</f>
        <v/>
      </c>
      <c r="Y41" s="98" t="str">
        <f aca="false">IF($V41="","",SUM(SUMIFS(AM$13:AM$49,AD$13:AD$49,$V41),SUMIFS(AN$13:AN$49,AH$13:AH$49,$V41)))</f>
        <v/>
      </c>
      <c r="Z41" s="99" t="str">
        <f aca="false">IF($V41="","",W41+X41+Y41)</f>
        <v/>
      </c>
      <c r="AA41" s="100" t="str">
        <f aca="false">IF(H41="",LEFT($F$2,3),H41)</f>
        <v>IDN</v>
      </c>
      <c r="AB41" s="100" t="str">
        <f aca="true">IF(AC41="","",INDIRECT("'liste action'!C"&amp;MATCH(AC41,'liste action'!D:D,0),1))</f>
        <v/>
      </c>
      <c r="AC41" s="100" t="str">
        <f aca="true">IF(OR(D41="JF",D41=""),"",INDIRECT("'liste action'!D"&amp;MATCH(D41,'liste action'!E:E,0),1))</f>
        <v/>
      </c>
      <c r="AD41" s="100" t="str">
        <f aca="false">CONCATENATE(AA41,AB41,AC41)</f>
        <v>IDN</v>
      </c>
      <c r="AE41" s="101" t="str">
        <f aca="false">IF(I41="",LEFT($F$2,3),I41)</f>
        <v>IDN</v>
      </c>
      <c r="AF41" s="100" t="str">
        <f aca="true">IF(AG41="","",INDIRECT("'liste action'!C"&amp;MATCH(AG41,'liste action'!$D:$D,0),1))</f>
        <v/>
      </c>
      <c r="AG41" s="100" t="str">
        <f aca="true">IF(OR(E41="JF",E41=""),"",INDIRECT("'liste action'!D"&amp;MATCH(E41,'liste action'!$E:$E,0),1))</f>
        <v/>
      </c>
      <c r="AH41" s="100" t="str">
        <f aca="false">CONCATENATE(AE41,AF41,AG41)</f>
        <v>IDN</v>
      </c>
      <c r="AI41" s="102" t="n">
        <f aca="false">K41</f>
        <v>0</v>
      </c>
      <c r="AJ41" s="103" t="n">
        <f aca="false">N41</f>
        <v>0</v>
      </c>
      <c r="AK41" s="103" t="n">
        <f aca="false">L41</f>
        <v>0</v>
      </c>
      <c r="AL41" s="103" t="n">
        <f aca="false">O41</f>
        <v>0</v>
      </c>
      <c r="AM41" s="103" t="n">
        <f aca="false">M41</f>
        <v>0</v>
      </c>
      <c r="AN41" s="103" t="n">
        <f aca="false">P41</f>
        <v>0</v>
      </c>
      <c r="AO41" s="104" t="n">
        <f aca="false">SUM(AI41:AN41)</f>
        <v>0</v>
      </c>
      <c r="AP41" s="3" t="n">
        <f aca="false">IF(OR(D41="T",D41="TF"),2,0)</f>
        <v>0</v>
      </c>
      <c r="AQ41" s="3" t="n">
        <f aca="false">IF(OR(E41="T",E41="TF"),3,0)</f>
        <v>0</v>
      </c>
      <c r="AR41" s="2" t="n">
        <f aca="false">AP41+AQ41</f>
        <v>0</v>
      </c>
      <c r="AS41" s="46" t="n">
        <f aca="false">IF(AR41=5,$AS$7,IF(AR41=2,$AS$8,IF(AR41=3,$AS$9,IF(AR41=0,$AS$10))))</f>
        <v>0</v>
      </c>
      <c r="AT41" s="3" t="n">
        <f aca="false">SUM(IF(D41="CP",0.5,0),IF(E41="CP",0.5,0))</f>
        <v>0</v>
      </c>
      <c r="AU41" s="3" t="n">
        <f aca="false">IF(D41="RTT",0.5,0)</f>
        <v>0</v>
      </c>
      <c r="AV41" s="3" t="n">
        <f aca="false">IF(E41="RTT",0.5,0)</f>
        <v>0</v>
      </c>
      <c r="AW41" s="3" t="n">
        <f aca="false">SUM(AU41:AV41)</f>
        <v>0</v>
      </c>
      <c r="AX41" s="3" t="n">
        <f aca="false">IF(D41="TM",0.5,0)</f>
        <v>0</v>
      </c>
      <c r="AY41" s="3" t="n">
        <f aca="false">IF(E41="TM",0.5,0)</f>
        <v>0</v>
      </c>
      <c r="AZ41" s="3" t="n">
        <f aca="false">SUM(AX41:AY41)</f>
        <v>0</v>
      </c>
      <c r="BA41" s="3" t="n">
        <f aca="false">AZ41/1547*17</f>
        <v>0</v>
      </c>
    </row>
    <row r="42" customFormat="false" ht="31.5" hidden="false" customHeight="true" outlineLevel="0" collapsed="false">
      <c r="A42" s="151"/>
      <c r="B42" s="27" t="s">
        <v>51</v>
      </c>
      <c r="C42" s="118" t="n">
        <f aca="false">IF(OR(C41="",C41=DATE(y,1,31)),"",C41+1)</f>
        <v>43494</v>
      </c>
      <c r="D42" s="119"/>
      <c r="E42" s="120"/>
      <c r="F42" s="120"/>
      <c r="G42" s="121"/>
      <c r="H42" s="121"/>
      <c r="I42" s="121"/>
      <c r="J42" s="122"/>
      <c r="K42" s="123"/>
      <c r="L42" s="124"/>
      <c r="M42" s="125"/>
      <c r="N42" s="126"/>
      <c r="O42" s="124"/>
      <c r="P42" s="125"/>
      <c r="Q42" s="127" t="n">
        <f aca="false">SUM(K42:P42)</f>
        <v>0</v>
      </c>
      <c r="R42" s="128"/>
      <c r="S42" s="123" t="str">
        <f aca="false">IF(C42="","",IF(D42="","",AW42))</f>
        <v/>
      </c>
      <c r="T42" s="129" t="str">
        <f aca="false">IF(C42="","",IF(D42="","",AT42))</f>
        <v/>
      </c>
      <c r="V42" s="97" t="str">
        <f aca="true">IFERROR(INDIRECT("'action sal 2018'!B"&amp;SMALL('action sal 2018'!C:C,ROW()-12),1),"")</f>
        <v/>
      </c>
      <c r="W42" s="98" t="str">
        <f aca="false">IF($V42="","",SUM(SUMIFS(AI$13:AI$49,AD$13:AD$49,$V42),SUMIFS(AJ$13:AJ$49,AH$13:AH$49,$V42)))</f>
        <v/>
      </c>
      <c r="X42" s="98" t="str">
        <f aca="false">IF($V42="","",SUM(SUMIFS(AK$13:AK$49,AD$13:AD$49,$V42),SUMIFS(AL$13:AL$49,AH$13:AH$49,$V42)))</f>
        <v/>
      </c>
      <c r="Y42" s="98" t="str">
        <f aca="false">IF($V42="","",SUM(SUMIFS(AM$13:AM$49,AD$13:AD$49,$V42),SUMIFS(AN$13:AN$49,AH$13:AH$49,$V42)))</f>
        <v/>
      </c>
      <c r="Z42" s="99" t="str">
        <f aca="false">IF($V42="","",W42+X42+Y42)</f>
        <v/>
      </c>
      <c r="AA42" s="100" t="str">
        <f aca="false">IF(H42="",LEFT($F$2,3),H42)</f>
        <v>IDN</v>
      </c>
      <c r="AB42" s="100" t="str">
        <f aca="true">IF(AC42="","",INDIRECT("'liste action'!C"&amp;MATCH(AC42,'liste action'!D:D,0),1))</f>
        <v/>
      </c>
      <c r="AC42" s="100" t="str">
        <f aca="true">IF(OR(D42="JF",D42=""),"",INDIRECT("'liste action'!D"&amp;MATCH(D42,'liste action'!E:E,0),1))</f>
        <v/>
      </c>
      <c r="AD42" s="100" t="str">
        <f aca="false">CONCATENATE(AA42,AB42,AC42)</f>
        <v>IDN</v>
      </c>
      <c r="AE42" s="101" t="str">
        <f aca="false">IF(I42="",LEFT($F$2,3),I42)</f>
        <v>IDN</v>
      </c>
      <c r="AF42" s="100" t="str">
        <f aca="true">IF(AG42="","",INDIRECT("'liste action'!C"&amp;MATCH(AG42,'liste action'!$D:$D,0),1))</f>
        <v/>
      </c>
      <c r="AG42" s="100" t="str">
        <f aca="true">IF(OR(E42="JF",E42=""),"",INDIRECT("'liste action'!D"&amp;MATCH(E42,'liste action'!$E:$E,0),1))</f>
        <v/>
      </c>
      <c r="AH42" s="100" t="str">
        <f aca="false">CONCATENATE(AE42,AF42,AG42)</f>
        <v>IDN</v>
      </c>
      <c r="AI42" s="102" t="n">
        <f aca="false">K42</f>
        <v>0</v>
      </c>
      <c r="AJ42" s="103" t="n">
        <f aca="false">N42</f>
        <v>0</v>
      </c>
      <c r="AK42" s="103" t="n">
        <f aca="false">L42</f>
        <v>0</v>
      </c>
      <c r="AL42" s="103" t="n">
        <f aca="false">O42</f>
        <v>0</v>
      </c>
      <c r="AM42" s="103" t="n">
        <f aca="false">M42</f>
        <v>0</v>
      </c>
      <c r="AN42" s="103" t="n">
        <f aca="false">P42</f>
        <v>0</v>
      </c>
      <c r="AO42" s="104" t="n">
        <f aca="false">SUM(AI42:AN42)</f>
        <v>0</v>
      </c>
      <c r="AP42" s="3" t="n">
        <f aca="false">IF(OR(D42="T",D42="TF"),2,0)</f>
        <v>0</v>
      </c>
      <c r="AQ42" s="3" t="n">
        <f aca="false">IF(OR(E42="T",E42="TF"),3,0)</f>
        <v>0</v>
      </c>
      <c r="AR42" s="2" t="n">
        <f aca="false">AP42+AQ42</f>
        <v>0</v>
      </c>
      <c r="AS42" s="46" t="n">
        <f aca="false">IF(AR42=5,$AS$7,IF(AR42=2,$AS$8,IF(AR42=3,$AS$9,IF(AR42=0,$AS$10))))</f>
        <v>0</v>
      </c>
      <c r="AT42" s="3" t="n">
        <f aca="false">SUM(IF(D42="CP",0.5,0),IF(E42="CP",0.5,0))</f>
        <v>0</v>
      </c>
      <c r="AU42" s="3" t="n">
        <f aca="false">IF(D42="RTT",0.5,0)</f>
        <v>0</v>
      </c>
      <c r="AV42" s="3" t="n">
        <f aca="false">IF(E42="RTT",0.5,0)</f>
        <v>0</v>
      </c>
      <c r="AW42" s="3" t="n">
        <f aca="false">SUM(AU42:AV42)</f>
        <v>0</v>
      </c>
      <c r="AX42" s="3" t="n">
        <f aca="false">IF(D42="TM",0.5,0)</f>
        <v>0</v>
      </c>
      <c r="AY42" s="3" t="n">
        <f aca="false">IF(E42="TM",0.5,0)</f>
        <v>0</v>
      </c>
      <c r="AZ42" s="3" t="n">
        <f aca="false">SUM(AX42:AY42)</f>
        <v>0</v>
      </c>
      <c r="BA42" s="3" t="n">
        <f aca="false">AZ42/1547*17</f>
        <v>0</v>
      </c>
    </row>
    <row r="43" customFormat="false" ht="31.5" hidden="false" customHeight="true" outlineLevel="0" collapsed="false">
      <c r="A43" s="151"/>
      <c r="B43" s="27" t="s">
        <v>53</v>
      </c>
      <c r="C43" s="118" t="n">
        <f aca="false">IF(OR(C42="",C42=DATE(y,1,31)),"",C42+1)</f>
        <v>43495</v>
      </c>
      <c r="D43" s="119"/>
      <c r="E43" s="120"/>
      <c r="F43" s="120"/>
      <c r="G43" s="121"/>
      <c r="H43" s="121"/>
      <c r="I43" s="121"/>
      <c r="J43" s="122"/>
      <c r="K43" s="123"/>
      <c r="L43" s="124"/>
      <c r="M43" s="125"/>
      <c r="N43" s="126"/>
      <c r="O43" s="124"/>
      <c r="P43" s="125"/>
      <c r="Q43" s="127" t="n">
        <f aca="false">SUM(K43:P43)</f>
        <v>0</v>
      </c>
      <c r="R43" s="128"/>
      <c r="S43" s="123" t="str">
        <f aca="false">IF(C43="","",IF(D43="","",AW43))</f>
        <v/>
      </c>
      <c r="T43" s="129" t="str">
        <f aca="false">IF(C43="","",IF(D43="","",AT43))</f>
        <v/>
      </c>
      <c r="V43" s="97" t="str">
        <f aca="true">IFERROR(INDIRECT("'action sal 2018'!B"&amp;SMALL('action sal 2018'!C:C,ROW()-12),1),"")</f>
        <v/>
      </c>
      <c r="W43" s="98" t="str">
        <f aca="false">IF($V43="","",SUM(SUMIFS(AI$13:AI$49,AD$13:AD$49,$V43),SUMIFS(AJ$13:AJ$49,AH$13:AH$49,$V43)))</f>
        <v/>
      </c>
      <c r="X43" s="98" t="str">
        <f aca="false">IF($V43="","",SUM(SUMIFS(AK$13:AK$49,AD$13:AD$49,$V43),SUMIFS(AL$13:AL$49,AH$13:AH$49,$V43)))</f>
        <v/>
      </c>
      <c r="Y43" s="98" t="str">
        <f aca="false">IF($V43="","",SUM(SUMIFS(AM$13:AM$49,AD$13:AD$49,$V43),SUMIFS(AN$13:AN$49,AH$13:AH$49,$V43)))</f>
        <v/>
      </c>
      <c r="Z43" s="99" t="str">
        <f aca="false">IF($V43="","",W43+X43+Y43)</f>
        <v/>
      </c>
      <c r="AA43" s="100" t="str">
        <f aca="false">IF(H43="",LEFT($F$2,3),H43)</f>
        <v>IDN</v>
      </c>
      <c r="AB43" s="100" t="str">
        <f aca="true">IF(AC43="","",INDIRECT("'liste action'!C"&amp;MATCH(AC43,'liste action'!D:D,0),1))</f>
        <v/>
      </c>
      <c r="AC43" s="100" t="str">
        <f aca="true">IF(OR(D43="JF",D43=""),"",INDIRECT("'liste action'!D"&amp;MATCH(D43,'liste action'!E:E,0),1))</f>
        <v/>
      </c>
      <c r="AD43" s="100" t="str">
        <f aca="false">CONCATENATE(AA43,AB43,AC43)</f>
        <v>IDN</v>
      </c>
      <c r="AE43" s="101" t="str">
        <f aca="false">IF(I43="",LEFT($F$2,3),I43)</f>
        <v>IDN</v>
      </c>
      <c r="AF43" s="100" t="str">
        <f aca="true">IF(AG43="","",INDIRECT("'liste action'!C"&amp;MATCH(AG43,'liste action'!$D:$D,0),1))</f>
        <v/>
      </c>
      <c r="AG43" s="100" t="str">
        <f aca="true">IF(OR(E43="JF",E43=""),"",INDIRECT("'liste action'!D"&amp;MATCH(E43,'liste action'!$E:$E,0),1))</f>
        <v/>
      </c>
      <c r="AH43" s="100" t="str">
        <f aca="false">CONCATENATE(AE43,AF43,AG43)</f>
        <v>IDN</v>
      </c>
      <c r="AI43" s="102" t="n">
        <f aca="false">K43</f>
        <v>0</v>
      </c>
      <c r="AJ43" s="103" t="n">
        <f aca="false">N43</f>
        <v>0</v>
      </c>
      <c r="AK43" s="103" t="n">
        <f aca="false">L43</f>
        <v>0</v>
      </c>
      <c r="AL43" s="103" t="n">
        <f aca="false">O43</f>
        <v>0</v>
      </c>
      <c r="AM43" s="103" t="n">
        <f aca="false">M43</f>
        <v>0</v>
      </c>
      <c r="AN43" s="103" t="n">
        <f aca="false">P43</f>
        <v>0</v>
      </c>
      <c r="AO43" s="104" t="n">
        <f aca="false">SUM(AI43:AN43)</f>
        <v>0</v>
      </c>
      <c r="AP43" s="3" t="n">
        <f aca="false">IF(OR(D43="T",D43="TF"),2,0)</f>
        <v>0</v>
      </c>
      <c r="AQ43" s="3" t="n">
        <f aca="false">IF(OR(E43="T",E43="TF"),3,0)</f>
        <v>0</v>
      </c>
      <c r="AR43" s="2" t="n">
        <f aca="false">AP43+AQ43</f>
        <v>0</v>
      </c>
      <c r="AS43" s="46" t="n">
        <f aca="false">IF(AR43=5,$AS$7,IF(AR43=2,$AS$8,IF(AR43=3,$AS$9,IF(AR43=0,$AS$10))))</f>
        <v>0</v>
      </c>
      <c r="AT43" s="3" t="n">
        <f aca="false">SUM(IF(D43="CP",0.5,0),IF(E43="CP",0.5,0))</f>
        <v>0</v>
      </c>
      <c r="AU43" s="3" t="n">
        <f aca="false">IF(D43="RTT",0.5,0)</f>
        <v>0</v>
      </c>
      <c r="AV43" s="3" t="n">
        <f aca="false">IF(E43="RTT",0.5,0)</f>
        <v>0</v>
      </c>
      <c r="AW43" s="3" t="n">
        <f aca="false">SUM(AU43:AV43)</f>
        <v>0</v>
      </c>
      <c r="AX43" s="3" t="n">
        <f aca="false">IF(D43="TM",0.5,0)</f>
        <v>0</v>
      </c>
      <c r="AY43" s="3" t="n">
        <f aca="false">IF(E43="TM",0.5,0)</f>
        <v>0</v>
      </c>
      <c r="AZ43" s="3" t="n">
        <f aca="false">SUM(AX43:AY43)</f>
        <v>0</v>
      </c>
      <c r="BA43" s="3" t="n">
        <f aca="false">AZ43/1547*17</f>
        <v>0</v>
      </c>
    </row>
    <row r="44" customFormat="false" ht="31.5" hidden="false" customHeight="true" outlineLevel="0" collapsed="false">
      <c r="A44" s="151"/>
      <c r="B44" s="27" t="s">
        <v>56</v>
      </c>
      <c r="C44" s="118" t="n">
        <f aca="false">IF(OR(C43="",C43=DATE(y,1,31)),"",C43+1)</f>
        <v>43496</v>
      </c>
      <c r="D44" s="119"/>
      <c r="E44" s="120"/>
      <c r="F44" s="120"/>
      <c r="G44" s="121"/>
      <c r="H44" s="121"/>
      <c r="I44" s="121"/>
      <c r="J44" s="122"/>
      <c r="K44" s="123"/>
      <c r="L44" s="124"/>
      <c r="M44" s="125"/>
      <c r="N44" s="126"/>
      <c r="O44" s="124"/>
      <c r="P44" s="125"/>
      <c r="Q44" s="127" t="n">
        <f aca="false">SUM(K44:P44)</f>
        <v>0</v>
      </c>
      <c r="R44" s="128"/>
      <c r="S44" s="123" t="str">
        <f aca="false">IF(C44="","",IF(D44="","",AW44))</f>
        <v/>
      </c>
      <c r="T44" s="129" t="str">
        <f aca="false">IF(C44="","",IF(D44="","",AT44))</f>
        <v/>
      </c>
      <c r="V44" s="97" t="str">
        <f aca="true">IFERROR(INDIRECT("'action sal 2018'!B"&amp;SMALL('action sal 2018'!C:C,ROW()-12),1),"")</f>
        <v/>
      </c>
      <c r="W44" s="98" t="str">
        <f aca="false">IF($V44="","",SUM(SUMIFS(AI$13:AI$49,AD$13:AD$49,$V44),SUMIFS(AJ$13:AJ$49,AH$13:AH$49,$V44)))</f>
        <v/>
      </c>
      <c r="X44" s="98" t="str">
        <f aca="false">IF($V44="","",SUM(SUMIFS(AK$13:AK$49,AD$13:AD$49,$V44),SUMIFS(AL$13:AL$49,AH$13:AH$49,$V44)))</f>
        <v/>
      </c>
      <c r="Y44" s="98" t="str">
        <f aca="false">IF($V44="","",SUM(SUMIFS(AM$13:AM$49,AD$13:AD$49,$V44),SUMIFS(AN$13:AN$49,AH$13:AH$49,$V44)))</f>
        <v/>
      </c>
      <c r="Z44" s="99" t="str">
        <f aca="false">IF($V44="","",W44+X44+Y44)</f>
        <v/>
      </c>
      <c r="AA44" s="100" t="str">
        <f aca="false">IF(H44="",LEFT($F$2,3),H44)</f>
        <v>IDN</v>
      </c>
      <c r="AB44" s="100" t="str">
        <f aca="true">IF(AC44="","",INDIRECT("'liste action'!C"&amp;MATCH(AC44,'liste action'!D:D,0),1))</f>
        <v/>
      </c>
      <c r="AC44" s="100" t="str">
        <f aca="true">IF(OR(D44="JF",D44=""),"",INDIRECT("'liste action'!D"&amp;MATCH(D44,'liste action'!E:E,0),1))</f>
        <v/>
      </c>
      <c r="AD44" s="100" t="str">
        <f aca="false">CONCATENATE(AA44,AB44,AC44)</f>
        <v>IDN</v>
      </c>
      <c r="AE44" s="101" t="str">
        <f aca="false">IF(I44="",LEFT($F$2,3),I44)</f>
        <v>IDN</v>
      </c>
      <c r="AF44" s="100" t="str">
        <f aca="true">IF(AG44="","",INDIRECT("'liste action'!C"&amp;MATCH(AG44,'liste action'!$D:$D,0),1))</f>
        <v/>
      </c>
      <c r="AG44" s="100" t="str">
        <f aca="true">IF(OR(E44="JF",E44=""),"",INDIRECT("'liste action'!D"&amp;MATCH(E44,'liste action'!$E:$E,0),1))</f>
        <v/>
      </c>
      <c r="AH44" s="100" t="str">
        <f aca="false">CONCATENATE(AE44,AF44,AG44)</f>
        <v>IDN</v>
      </c>
      <c r="AI44" s="102" t="n">
        <f aca="false">K44</f>
        <v>0</v>
      </c>
      <c r="AJ44" s="103" t="n">
        <f aca="false">N44</f>
        <v>0</v>
      </c>
      <c r="AK44" s="103" t="n">
        <f aca="false">L44</f>
        <v>0</v>
      </c>
      <c r="AL44" s="103" t="n">
        <f aca="false">O44</f>
        <v>0</v>
      </c>
      <c r="AM44" s="103" t="n">
        <f aca="false">M44</f>
        <v>0</v>
      </c>
      <c r="AN44" s="103" t="n">
        <f aca="false">P44</f>
        <v>0</v>
      </c>
      <c r="AO44" s="104" t="n">
        <f aca="false">SUM(AI44:AN44)</f>
        <v>0</v>
      </c>
      <c r="AP44" s="3" t="n">
        <f aca="false">IF(OR(D44="T",D44="TF"),2,0)</f>
        <v>0</v>
      </c>
      <c r="AQ44" s="3" t="n">
        <f aca="false">IF(OR(E44="T",E44="TF"),3,0)</f>
        <v>0</v>
      </c>
      <c r="AR44" s="2" t="n">
        <f aca="false">AP44+AQ44</f>
        <v>0</v>
      </c>
      <c r="AS44" s="46" t="n">
        <f aca="false">IF(AR44=5,$AS$7,IF(AR44=2,$AS$8,IF(AR44=3,$AS$9,IF(AR44=0,$AS$10))))</f>
        <v>0</v>
      </c>
      <c r="AT44" s="3" t="n">
        <f aca="false">SUM(IF(D44="CP",0.5,0),IF(E44="CP",0.5,0))</f>
        <v>0</v>
      </c>
      <c r="AU44" s="3" t="n">
        <f aca="false">IF(D44="RTT",0.5,0)</f>
        <v>0</v>
      </c>
      <c r="AV44" s="3" t="n">
        <f aca="false">IF(E44="RTT",0.5,0)</f>
        <v>0</v>
      </c>
      <c r="AW44" s="3" t="n">
        <f aca="false">SUM(AU44:AV44)</f>
        <v>0</v>
      </c>
      <c r="AX44" s="3" t="n">
        <f aca="false">IF(D44="TM",0.5,0)</f>
        <v>0</v>
      </c>
      <c r="AY44" s="3" t="n">
        <f aca="false">IF(E44="TM",0.5,0)</f>
        <v>0</v>
      </c>
      <c r="AZ44" s="3" t="n">
        <f aca="false">SUM(AX44:AY44)</f>
        <v>0</v>
      </c>
      <c r="BA44" s="3" t="n">
        <f aca="false">AZ44/1547*17</f>
        <v>0</v>
      </c>
    </row>
    <row r="45" customFormat="false" ht="31.5" hidden="false" customHeight="true" outlineLevel="0" collapsed="false">
      <c r="A45" s="151"/>
      <c r="B45" s="27" t="s">
        <v>58</v>
      </c>
      <c r="C45" s="152"/>
      <c r="D45" s="119"/>
      <c r="E45" s="120"/>
      <c r="F45" s="120"/>
      <c r="G45" s="121"/>
      <c r="H45" s="121"/>
      <c r="I45" s="121"/>
      <c r="J45" s="122"/>
      <c r="K45" s="123"/>
      <c r="L45" s="124"/>
      <c r="M45" s="125"/>
      <c r="N45" s="126"/>
      <c r="O45" s="124"/>
      <c r="P45" s="125"/>
      <c r="Q45" s="127" t="n">
        <f aca="false">SUM(K45:P45)</f>
        <v>0</v>
      </c>
      <c r="R45" s="128"/>
      <c r="S45" s="123" t="str">
        <f aca="false">IF(C45="","",IF(D45="","",AW45))</f>
        <v/>
      </c>
      <c r="T45" s="129" t="str">
        <f aca="false">IF(C45="","",IF(D45="","",AT45))</f>
        <v/>
      </c>
      <c r="V45" s="97" t="str">
        <f aca="true">IFERROR(INDIRECT("'action sal 2018'!B"&amp;SMALL('action sal 2018'!C:C,ROW()-12),1),"")</f>
        <v/>
      </c>
      <c r="W45" s="98" t="str">
        <f aca="false">IF($V45="","",SUM(SUMIFS(AI$13:AI$49,AD$13:AD$49,$V45),SUMIFS(AJ$13:AJ$49,AH$13:AH$49,$V45)))</f>
        <v/>
      </c>
      <c r="X45" s="98" t="str">
        <f aca="false">IF($V45="","",SUM(SUMIFS(AK$13:AK$49,AD$13:AD$49,$V45),SUMIFS(AL$13:AL$49,AH$13:AH$49,$V45)))</f>
        <v/>
      </c>
      <c r="Y45" s="98" t="str">
        <f aca="false">IF($V45="","",SUM(SUMIFS(AM$13:AM$49,AD$13:AD$49,$V45),SUMIFS(AN$13:AN$49,AH$13:AH$49,$V45)))</f>
        <v/>
      </c>
      <c r="Z45" s="99" t="str">
        <f aca="false">IF($V45="","",W45+X45+Y45)</f>
        <v/>
      </c>
      <c r="AA45" s="100" t="str">
        <f aca="false">IF(H45="",LEFT($F$2,3),H45)</f>
        <v>IDN</v>
      </c>
      <c r="AB45" s="100" t="str">
        <f aca="true">IF(AC45="","",INDIRECT("'liste action'!C"&amp;MATCH(AC45,'liste action'!D:D,0),1))</f>
        <v/>
      </c>
      <c r="AC45" s="100" t="str">
        <f aca="true">IF(OR(D45="JF",D45=""),"",INDIRECT("'liste action'!D"&amp;MATCH(D45,'liste action'!E:E,0),1))</f>
        <v/>
      </c>
      <c r="AD45" s="100" t="str">
        <f aca="false">CONCATENATE(AA45,AB45,AC45)</f>
        <v>IDN</v>
      </c>
      <c r="AE45" s="101" t="str">
        <f aca="false">IF(I45="",LEFT($F$2,3),I45)</f>
        <v>IDN</v>
      </c>
      <c r="AF45" s="100" t="str">
        <f aca="true">IF(AG45="","",INDIRECT("'liste action'!C"&amp;MATCH(AG45,'liste action'!$D:$D,0),1))</f>
        <v/>
      </c>
      <c r="AG45" s="100" t="str">
        <f aca="true">IF(OR(E45="JF",E45=""),"",INDIRECT("'liste action'!D"&amp;MATCH(E45,'liste action'!$E:$E,0),1))</f>
        <v/>
      </c>
      <c r="AH45" s="100" t="str">
        <f aca="false">CONCATENATE(AE45,AF45,AG45)</f>
        <v>IDN</v>
      </c>
      <c r="AI45" s="102" t="n">
        <f aca="false">K45</f>
        <v>0</v>
      </c>
      <c r="AJ45" s="103" t="n">
        <f aca="false">N45</f>
        <v>0</v>
      </c>
      <c r="AK45" s="103" t="n">
        <f aca="false">L45</f>
        <v>0</v>
      </c>
      <c r="AL45" s="103" t="n">
        <f aca="false">O45</f>
        <v>0</v>
      </c>
      <c r="AM45" s="103" t="n">
        <f aca="false">M45</f>
        <v>0</v>
      </c>
      <c r="AN45" s="103" t="n">
        <f aca="false">P45</f>
        <v>0</v>
      </c>
      <c r="AO45" s="104" t="n">
        <f aca="false">SUM(AI45:AN45)</f>
        <v>0</v>
      </c>
      <c r="AP45" s="3" t="n">
        <f aca="false">IF(OR(D45="T",D45="TF"),2,0)</f>
        <v>0</v>
      </c>
      <c r="AQ45" s="3" t="n">
        <f aca="false">IF(OR(E45="T",E45="TF"),3,0)</f>
        <v>0</v>
      </c>
      <c r="AR45" s="2" t="n">
        <f aca="false">AP45+AQ45</f>
        <v>0</v>
      </c>
      <c r="AS45" s="46" t="n">
        <f aca="false">IF(AR45=5,$AS$7,IF(AR45=2,$AS$8,IF(AR45=3,$AS$9,IF(AR45=0,$AS$10))))</f>
        <v>0</v>
      </c>
      <c r="AT45" s="3" t="n">
        <f aca="false">SUM(IF(D45="CP",0.5,0),IF(E45="CP",0.5,0))</f>
        <v>0</v>
      </c>
      <c r="AU45" s="3" t="n">
        <f aca="false">IF(D45="RTT",0.5,0)</f>
        <v>0</v>
      </c>
      <c r="AV45" s="3" t="n">
        <f aca="false">IF(E45="RTT",0.5,0)</f>
        <v>0</v>
      </c>
      <c r="AW45" s="3" t="n">
        <f aca="false">SUM(AU45:AV45)</f>
        <v>0</v>
      </c>
      <c r="AX45" s="3" t="n">
        <f aca="false">IF(D45="TM",0.5,0)</f>
        <v>0</v>
      </c>
      <c r="AY45" s="3" t="n">
        <f aca="false">IF(E45="TM",0.5,0)</f>
        <v>0</v>
      </c>
      <c r="AZ45" s="3" t="n">
        <f aca="false">SUM(AX45:AY45)</f>
        <v>0</v>
      </c>
      <c r="BA45" s="3" t="n">
        <f aca="false">AZ45/1547*17</f>
        <v>0</v>
      </c>
    </row>
    <row r="46" customFormat="false" ht="31.5" hidden="false" customHeight="true" outlineLevel="0" collapsed="false">
      <c r="A46" s="151"/>
      <c r="B46" s="134" t="s">
        <v>59</v>
      </c>
      <c r="C46" s="153"/>
      <c r="D46" s="136"/>
      <c r="E46" s="137"/>
      <c r="F46" s="137"/>
      <c r="G46" s="138"/>
      <c r="H46" s="138"/>
      <c r="I46" s="138"/>
      <c r="J46" s="139"/>
      <c r="K46" s="136"/>
      <c r="L46" s="137"/>
      <c r="M46" s="138"/>
      <c r="N46" s="140"/>
      <c r="O46" s="137"/>
      <c r="P46" s="138"/>
      <c r="Q46" s="141"/>
      <c r="R46" s="128"/>
      <c r="S46" s="136" t="str">
        <f aca="false">IF(C46="","",IF(D46="","",AW46))</f>
        <v/>
      </c>
      <c r="T46" s="139" t="str">
        <f aca="false">IF(C46="","",IF(D46="","",AT46))</f>
        <v/>
      </c>
      <c r="V46" s="97" t="str">
        <f aca="true">IFERROR(INDIRECT("'action sal 2018'!B"&amp;SMALL('action sal 2018'!C:C,ROW()-12),1),"")</f>
        <v/>
      </c>
      <c r="W46" s="98" t="str">
        <f aca="false">IF($V46="","",SUM(SUMIFS(AI$13:AI$49,AD$13:AD$49,$V46),SUMIFS(AJ$13:AJ$49,AH$13:AH$49,$V46)))</f>
        <v/>
      </c>
      <c r="X46" s="98" t="str">
        <f aca="false">IF($V46="","",SUM(SUMIFS(AK$13:AK$49,AD$13:AD$49,$V46),SUMIFS(AL$13:AL$49,AH$13:AH$49,$V46)))</f>
        <v/>
      </c>
      <c r="Y46" s="98" t="str">
        <f aca="false">IF($V46="","",SUM(SUMIFS(AM$13:AM$49,AD$13:AD$49,$V46),SUMIFS(AN$13:AN$49,AH$13:AH$49,$V46)))</f>
        <v/>
      </c>
      <c r="Z46" s="99" t="str">
        <f aca="false">IF($V46="","",W46+X46+Y46)</f>
        <v/>
      </c>
      <c r="AA46" s="100" t="str">
        <f aca="false">IF(H46="",LEFT($F$2,3),H46)</f>
        <v>IDN</v>
      </c>
      <c r="AB46" s="100" t="str">
        <f aca="true">IF(AC46="","",INDIRECT("'liste action'!C"&amp;MATCH(AC46,'liste action'!D:D,0),1))</f>
        <v/>
      </c>
      <c r="AC46" s="100" t="str">
        <f aca="true">IF(OR(D46="JF",D46=""),"",INDIRECT("'liste action'!D"&amp;MATCH(D46,'liste action'!E:E,0),1))</f>
        <v/>
      </c>
      <c r="AD46" s="100" t="str">
        <f aca="false">CONCATENATE(AA46,AB46,AC46)</f>
        <v>IDN</v>
      </c>
      <c r="AE46" s="101" t="str">
        <f aca="false">IF(I46="",LEFT($F$2,3),I46)</f>
        <v>IDN</v>
      </c>
      <c r="AF46" s="100" t="str">
        <f aca="true">IF(AG46="","",INDIRECT("'liste action'!C"&amp;MATCH(AG46,'liste action'!$D:$D,0),1))</f>
        <v/>
      </c>
      <c r="AG46" s="100" t="str">
        <f aca="true">IF(OR(E46="JF",E46=""),"",INDIRECT("'liste action'!D"&amp;MATCH(E46,'liste action'!$E:$E,0),1))</f>
        <v/>
      </c>
      <c r="AH46" s="100" t="str">
        <f aca="false">CONCATENATE(AE46,AF46,AG46)</f>
        <v>IDN</v>
      </c>
      <c r="AI46" s="102" t="n">
        <f aca="false">K46</f>
        <v>0</v>
      </c>
      <c r="AJ46" s="103" t="n">
        <f aca="false">N46</f>
        <v>0</v>
      </c>
      <c r="AK46" s="103" t="n">
        <f aca="false">L46</f>
        <v>0</v>
      </c>
      <c r="AL46" s="103" t="n">
        <f aca="false">O46</f>
        <v>0</v>
      </c>
      <c r="AM46" s="103" t="n">
        <f aca="false">M46</f>
        <v>0</v>
      </c>
      <c r="AN46" s="103" t="n">
        <f aca="false">P46</f>
        <v>0</v>
      </c>
      <c r="AO46" s="104" t="n">
        <f aca="false">SUM(AI46:AN46)</f>
        <v>0</v>
      </c>
      <c r="AP46" s="3" t="n">
        <f aca="false">IF(OR(D46="T",D46="TF"),2,0)</f>
        <v>0</v>
      </c>
      <c r="AQ46" s="3" t="n">
        <f aca="false">IF(OR(E46="T",E46="TF"),3,0)</f>
        <v>0</v>
      </c>
      <c r="AR46" s="2" t="n">
        <f aca="false">AP46+AQ46</f>
        <v>0</v>
      </c>
      <c r="AS46" s="46" t="n">
        <f aca="false">IF(AR46=5,$AS$7,IF(AR46=2,$AS$8,IF(AR46=3,$AS$9,IF(AR46=0,$AS$10))))</f>
        <v>0</v>
      </c>
      <c r="AT46" s="3" t="n">
        <f aca="false">SUM(IF(D46="CP",0.5,0),IF(E46="CP",0.5,0))</f>
        <v>0</v>
      </c>
      <c r="AU46" s="3" t="n">
        <f aca="false">IF(D46="RTT",0.5,0)</f>
        <v>0</v>
      </c>
      <c r="AV46" s="3" t="n">
        <f aca="false">IF(E46="RTT",0.5,0)</f>
        <v>0</v>
      </c>
      <c r="AW46" s="3" t="n">
        <f aca="false">SUM(AU46:AV46)</f>
        <v>0</v>
      </c>
      <c r="AX46" s="3" t="n">
        <f aca="false">IF(D46="TM",0.5,0)</f>
        <v>0</v>
      </c>
      <c r="AY46" s="3" t="n">
        <f aca="false">IF(E46="TM",0.5,0)</f>
        <v>0</v>
      </c>
      <c r="AZ46" s="3" t="n">
        <f aca="false">SUM(AX46:AY46)</f>
        <v>0</v>
      </c>
      <c r="BA46" s="3" t="n">
        <f aca="false">AZ46/1547*17</f>
        <v>0</v>
      </c>
    </row>
    <row r="47" customFormat="false" ht="31.5" hidden="false" customHeight="true" outlineLevel="0" collapsed="false">
      <c r="A47" s="151"/>
      <c r="B47" s="142" t="s">
        <v>60</v>
      </c>
      <c r="C47" s="154"/>
      <c r="D47" s="144"/>
      <c r="E47" s="145"/>
      <c r="F47" s="145"/>
      <c r="G47" s="146"/>
      <c r="H47" s="146"/>
      <c r="I47" s="146"/>
      <c r="J47" s="147"/>
      <c r="K47" s="144"/>
      <c r="L47" s="145"/>
      <c r="M47" s="146"/>
      <c r="N47" s="148"/>
      <c r="O47" s="145"/>
      <c r="P47" s="146"/>
      <c r="Q47" s="149"/>
      <c r="R47" s="128"/>
      <c r="S47" s="144" t="str">
        <f aca="false">IF(C47="","",IF(D47="","",AW47))</f>
        <v/>
      </c>
      <c r="T47" s="147" t="str">
        <f aca="false">IF(C47="","",IF(D47="","",AT47))</f>
        <v/>
      </c>
      <c r="V47" s="97" t="str">
        <f aca="true">IFERROR(INDIRECT("'action sal 2018'!B"&amp;SMALL('action sal 2018'!C:C,ROW()-12),1),"")</f>
        <v/>
      </c>
      <c r="W47" s="98" t="str">
        <f aca="false">IF($V47="","",SUM(SUMIFS(AI$13:AI$49,AD$13:AD$49,$V47),SUMIFS(AJ$13:AJ$49,AH$13:AH$49,$V47)))</f>
        <v/>
      </c>
      <c r="X47" s="98" t="str">
        <f aca="false">IF($V47="","",SUM(SUMIFS(AK$13:AK$49,AD$13:AD$49,$V47),SUMIFS(AL$13:AL$49,AH$13:AH$49,$V47)))</f>
        <v/>
      </c>
      <c r="Y47" s="98" t="str">
        <f aca="false">IF($V47="","",SUM(SUMIFS(AM$13:AM$49,AD$13:AD$49,$V47),SUMIFS(AN$13:AN$49,AH$13:AH$49,$V47)))</f>
        <v/>
      </c>
      <c r="Z47" s="99" t="str">
        <f aca="false">IF($V47="","",W47+X47+Y47)</f>
        <v/>
      </c>
      <c r="AA47" s="100" t="str">
        <f aca="false">IF(H47="",LEFT($F$2,3),H47)</f>
        <v>IDN</v>
      </c>
      <c r="AB47" s="100" t="str">
        <f aca="true">IF(AC47="","",INDIRECT("'liste action'!C"&amp;MATCH(AC47,'liste action'!D:D,0),1))</f>
        <v/>
      </c>
      <c r="AC47" s="100" t="str">
        <f aca="true">IF(OR(D47="JF",D47=""),"",INDIRECT("'liste action'!D"&amp;MATCH(D47,'liste action'!E:E,0),1))</f>
        <v/>
      </c>
      <c r="AD47" s="100" t="str">
        <f aca="false">CONCATENATE(AA47,AB47,AC47)</f>
        <v>IDN</v>
      </c>
      <c r="AE47" s="101" t="str">
        <f aca="false">IF(I47="",LEFT($F$2,3),I47)</f>
        <v>IDN</v>
      </c>
      <c r="AF47" s="100" t="str">
        <f aca="true">IF(AG47="","",INDIRECT("'liste action'!C"&amp;MATCH(AG47,'liste action'!$D:$D,0),1))</f>
        <v/>
      </c>
      <c r="AG47" s="100" t="str">
        <f aca="true">IF(OR(E47="JF",E47=""),"",INDIRECT("'liste action'!D"&amp;MATCH(E47,'liste action'!$E:$E,0),1))</f>
        <v/>
      </c>
      <c r="AH47" s="100" t="str">
        <f aca="false">CONCATENATE(AE47,AF47,AG47)</f>
        <v>IDN</v>
      </c>
      <c r="AI47" s="102" t="n">
        <f aca="false">K47</f>
        <v>0</v>
      </c>
      <c r="AJ47" s="103" t="n">
        <f aca="false">N47</f>
        <v>0</v>
      </c>
      <c r="AK47" s="103" t="n">
        <f aca="false">L47</f>
        <v>0</v>
      </c>
      <c r="AL47" s="103" t="n">
        <f aca="false">O47</f>
        <v>0</v>
      </c>
      <c r="AM47" s="103" t="n">
        <f aca="false">M47</f>
        <v>0</v>
      </c>
      <c r="AN47" s="103" t="n">
        <f aca="false">P47</f>
        <v>0</v>
      </c>
      <c r="AO47" s="104" t="n">
        <f aca="false">SUM(AI47:AN47)</f>
        <v>0</v>
      </c>
      <c r="AP47" s="3" t="n">
        <f aca="false">IF(OR(D47="T",D47="TF"),2,0)</f>
        <v>0</v>
      </c>
      <c r="AQ47" s="3" t="n">
        <f aca="false">IF(OR(E47="T",E47="TF"),3,0)</f>
        <v>0</v>
      </c>
      <c r="AR47" s="2" t="n">
        <f aca="false">AP47+AQ47</f>
        <v>0</v>
      </c>
      <c r="AS47" s="46" t="n">
        <f aca="false">IF(AR47=5,$AS$7,IF(AR47=2,$AS$8,IF(AR47=3,$AS$9,IF(AR47=0,$AS$10))))</f>
        <v>0</v>
      </c>
      <c r="AT47" s="3" t="n">
        <f aca="false">SUM(IF(D47="CP",0.5,0),IF(E47="CP",0.5,0))</f>
        <v>0</v>
      </c>
      <c r="AU47" s="3" t="n">
        <f aca="false">IF(D47="RTT",0.5,0)</f>
        <v>0</v>
      </c>
      <c r="AV47" s="3" t="n">
        <f aca="false">IF(E47="RTT",0.5,0)</f>
        <v>0</v>
      </c>
      <c r="AW47" s="3" t="n">
        <f aca="false">SUM(AU47:AV47)</f>
        <v>0</v>
      </c>
      <c r="AX47" s="3" t="n">
        <f aca="false">IF(D47="TM",0.5,0)</f>
        <v>0</v>
      </c>
      <c r="AY47" s="3" t="n">
        <f aca="false">IF(E47="TM",0.5,0)</f>
        <v>0</v>
      </c>
      <c r="AZ47" s="3" t="n">
        <f aca="false">SUM(AX47:AY47)</f>
        <v>0</v>
      </c>
      <c r="BA47" s="3" t="n">
        <f aca="false">AZ47/1547*17</f>
        <v>0</v>
      </c>
    </row>
    <row r="48" customFormat="false" ht="31.5" hidden="false" customHeight="true" outlineLevel="0" collapsed="false">
      <c r="A48" s="82"/>
      <c r="B48" s="27" t="s">
        <v>50</v>
      </c>
      <c r="C48" s="152"/>
      <c r="D48" s="119"/>
      <c r="E48" s="120"/>
      <c r="F48" s="120"/>
      <c r="G48" s="121"/>
      <c r="H48" s="121"/>
      <c r="I48" s="121"/>
      <c r="J48" s="122"/>
      <c r="K48" s="123"/>
      <c r="L48" s="124"/>
      <c r="M48" s="125"/>
      <c r="N48" s="126"/>
      <c r="O48" s="124"/>
      <c r="P48" s="125"/>
      <c r="Q48" s="127" t="n">
        <f aca="false">SUM(K48:P48)</f>
        <v>0</v>
      </c>
      <c r="R48" s="128"/>
      <c r="S48" s="95" t="str">
        <f aca="false">IF(C48="","",IF(D48="","",AW48))</f>
        <v/>
      </c>
      <c r="T48" s="129" t="str">
        <f aca="false">IF(C48="","",IF(D48="","",AT48))</f>
        <v/>
      </c>
      <c r="V48" s="97" t="str">
        <f aca="true">IFERROR(INDIRECT("'action sal 2018'!B"&amp;SMALL('action sal 2018'!C:C,ROW()-12),1),"")</f>
        <v/>
      </c>
      <c r="W48" s="98" t="str">
        <f aca="false">IF($V48="","",SUM(SUMIFS(AI$13:AI$49,AD$13:AD$49,$V48),SUMIFS(AJ$13:AJ$49,AH$13:AH$49,$V48)))</f>
        <v/>
      </c>
      <c r="X48" s="98" t="str">
        <f aca="false">IF($V48="","",SUM(SUMIFS(AK$13:AK$49,AD$13:AD$49,$V48),SUMIFS(AL$13:AL$49,AH$13:AH$49,$V48)))</f>
        <v/>
      </c>
      <c r="Y48" s="98" t="str">
        <f aca="false">IF($V48="","",SUM(SUMIFS(AM$13:AM$49,AD$13:AD$49,$V48),SUMIFS(AN$13:AN$49,AH$13:AH$49,$V48)))</f>
        <v/>
      </c>
      <c r="Z48" s="99" t="str">
        <f aca="false">IF($V48="","",W48+X48+Y48)</f>
        <v/>
      </c>
      <c r="AA48" s="100" t="str">
        <f aca="false">IF(H48="",LEFT($F$2,3),H48)</f>
        <v>IDN</v>
      </c>
      <c r="AB48" s="100" t="str">
        <f aca="true">IF(AC48="","",INDIRECT("'liste action'!C"&amp;MATCH(AC48,'liste action'!D:D,0),1))</f>
        <v/>
      </c>
      <c r="AC48" s="100" t="str">
        <f aca="true">IF(OR(D48="JF",D48=""),"",INDIRECT("'liste action'!D"&amp;MATCH(D48,'liste action'!E:E,0),1))</f>
        <v/>
      </c>
      <c r="AD48" s="100" t="str">
        <f aca="false">CONCATENATE(AA48,AB48,AC48)</f>
        <v>IDN</v>
      </c>
      <c r="AE48" s="101" t="str">
        <f aca="false">IF(I48="",LEFT($F$2,3),I48)</f>
        <v>IDN</v>
      </c>
      <c r="AF48" s="100" t="str">
        <f aca="true">IF(AG48="","",INDIRECT("'liste action'!C"&amp;MATCH(AG48,'liste action'!$D:$D,0),1))</f>
        <v/>
      </c>
      <c r="AG48" s="100" t="str">
        <f aca="true">IF(OR(E48="JF",E48=""),"",INDIRECT("'liste action'!D"&amp;MATCH(E48,'liste action'!$E:$E,0),1))</f>
        <v/>
      </c>
      <c r="AH48" s="100" t="str">
        <f aca="false">CONCATENATE(AE48,AF48,AG48)</f>
        <v>IDN</v>
      </c>
      <c r="AI48" s="102" t="n">
        <f aca="false">K48</f>
        <v>0</v>
      </c>
      <c r="AJ48" s="103" t="n">
        <f aca="false">N48</f>
        <v>0</v>
      </c>
      <c r="AK48" s="103" t="n">
        <f aca="false">L48</f>
        <v>0</v>
      </c>
      <c r="AL48" s="103" t="n">
        <f aca="false">O48</f>
        <v>0</v>
      </c>
      <c r="AM48" s="103" t="n">
        <f aca="false">M48</f>
        <v>0</v>
      </c>
      <c r="AN48" s="103" t="n">
        <f aca="false">P48</f>
        <v>0</v>
      </c>
      <c r="AO48" s="104" t="n">
        <f aca="false">SUM(AI48:AN48)</f>
        <v>0</v>
      </c>
      <c r="AP48" s="3" t="n">
        <f aca="false">IF(OR(D48="T",D48="TF"),2,0)</f>
        <v>0</v>
      </c>
      <c r="AQ48" s="3" t="n">
        <f aca="false">IF(OR(E48="T",E48="TF"),3,0)</f>
        <v>0</v>
      </c>
      <c r="AR48" s="2" t="n">
        <f aca="false">AP48+AQ48</f>
        <v>0</v>
      </c>
      <c r="AS48" s="46" t="n">
        <f aca="false">IF(AR48=5,$AS$7,IF(AR48=2,$AS$8,IF(AR48=3,$AS$9,IF(AR48=0,$AS$10))))</f>
        <v>0</v>
      </c>
      <c r="AT48" s="3" t="n">
        <f aca="false">SUM(IF(D48="CP",0.5,0),IF(E48="CP",0.5,0))</f>
        <v>0</v>
      </c>
      <c r="AU48" s="3" t="n">
        <f aca="false">IF(D48="RTT",0.5,0)</f>
        <v>0</v>
      </c>
      <c r="AV48" s="3" t="n">
        <f aca="false">IF(E48="RTT",0.5,0)</f>
        <v>0</v>
      </c>
      <c r="AW48" s="3" t="n">
        <f aca="false">SUM(AU48:AV48)</f>
        <v>0</v>
      </c>
      <c r="AX48" s="3" t="n">
        <f aca="false">IF(D48="TM",0.5,0)</f>
        <v>0</v>
      </c>
      <c r="AY48" s="3" t="n">
        <f aca="false">IF(E48="TM",0.5,0)</f>
        <v>0</v>
      </c>
      <c r="AZ48" s="3" t="n">
        <f aca="false">SUM(AX48:AY48)</f>
        <v>0</v>
      </c>
      <c r="BA48" s="3" t="n">
        <f aca="false">AZ48/1547*17</f>
        <v>0</v>
      </c>
    </row>
    <row r="49" customFormat="false" ht="31.5" hidden="false" customHeight="true" outlineLevel="0" collapsed="false">
      <c r="A49" s="82"/>
      <c r="B49" s="155" t="s">
        <v>51</v>
      </c>
      <c r="C49" s="156"/>
      <c r="D49" s="157"/>
      <c r="E49" s="158"/>
      <c r="F49" s="158"/>
      <c r="G49" s="159"/>
      <c r="H49" s="159"/>
      <c r="I49" s="159"/>
      <c r="J49" s="160"/>
      <c r="K49" s="161"/>
      <c r="L49" s="162"/>
      <c r="M49" s="163"/>
      <c r="N49" s="164"/>
      <c r="O49" s="162"/>
      <c r="P49" s="163"/>
      <c r="Q49" s="165" t="n">
        <f aca="false">SUM(K49:P49)</f>
        <v>0</v>
      </c>
      <c r="R49" s="166"/>
      <c r="S49" s="161" t="str">
        <f aca="false">IF(C49="","",IF(D49="","",AW49))</f>
        <v/>
      </c>
      <c r="T49" s="167" t="str">
        <f aca="false">IF(C49="","",IF(D49="","",AT49))</f>
        <v/>
      </c>
      <c r="V49" s="97" t="str">
        <f aca="true">IFERROR(INDIRECT("'action sal 2018'!B"&amp;SMALL('action sal 2018'!C:C,ROW()-12),1),"")</f>
        <v/>
      </c>
      <c r="W49" s="98" t="str">
        <f aca="false">IF($V49="","",SUM(SUMIFS(AI$13:AI$49,AD$13:AD$49,$V49),SUMIFS(AJ$13:AJ$49,AH$13:AH$49,$V49)))</f>
        <v/>
      </c>
      <c r="X49" s="98" t="str">
        <f aca="false">IF($V49="","",SUM(SUMIFS(AK$13:AK$49,AD$13:AD$49,$V49),SUMIFS(AL$13:AL$49,AH$13:AH$49,$V49)))</f>
        <v/>
      </c>
      <c r="Y49" s="98" t="str">
        <f aca="false">IF($V49="","",SUM(SUMIFS(AM$13:AM$49,AD$13:AD$49,$V49),SUMIFS(AN$13:AN$49,AH$13:AH$49,$V49)))</f>
        <v/>
      </c>
      <c r="Z49" s="99" t="str">
        <f aca="false">IF($V49="","",W49+X49+Y49)</f>
        <v/>
      </c>
      <c r="AA49" s="100" t="str">
        <f aca="false">IF(H49="",LEFT($F$2,3),H49)</f>
        <v>IDN</v>
      </c>
      <c r="AB49" s="100" t="str">
        <f aca="true">IF(AC49="","",INDIRECT("'liste action'!C"&amp;MATCH(AC49,'liste action'!D:D,0),1))</f>
        <v/>
      </c>
      <c r="AC49" s="100" t="str">
        <f aca="true">IF(OR(D49="JF",D49=""),"",INDIRECT("'liste action'!D"&amp;MATCH(D49,'liste action'!E:E,0),1))</f>
        <v/>
      </c>
      <c r="AD49" s="100" t="str">
        <f aca="false">CONCATENATE(AA49,AB49,AC49)</f>
        <v>IDN</v>
      </c>
      <c r="AE49" s="101" t="str">
        <f aca="false">IF(I49="",LEFT($F$2,3),I49)</f>
        <v>IDN</v>
      </c>
      <c r="AF49" s="100" t="str">
        <f aca="true">IF(AG49="","",INDIRECT("'liste action'!C"&amp;MATCH(AG49,'liste action'!$D:$D,0),1))</f>
        <v/>
      </c>
      <c r="AG49" s="100" t="str">
        <f aca="true">IF(OR(E49="JF",E49=""),"",INDIRECT("'liste action'!D"&amp;MATCH(E49,'liste action'!$E:$E,0),1))</f>
        <v/>
      </c>
      <c r="AH49" s="100" t="str">
        <f aca="false">CONCATENATE(AE49,AF49,AG49)</f>
        <v>IDN</v>
      </c>
      <c r="AI49" s="102" t="n">
        <f aca="false">K49</f>
        <v>0</v>
      </c>
      <c r="AJ49" s="103" t="n">
        <f aca="false">N49</f>
        <v>0</v>
      </c>
      <c r="AK49" s="103" t="n">
        <f aca="false">L49</f>
        <v>0</v>
      </c>
      <c r="AL49" s="103" t="n">
        <f aca="false">O49</f>
        <v>0</v>
      </c>
      <c r="AM49" s="103" t="n">
        <f aca="false">M49</f>
        <v>0</v>
      </c>
      <c r="AN49" s="103" t="n">
        <f aca="false">P49</f>
        <v>0</v>
      </c>
      <c r="AO49" s="104" t="n">
        <f aca="false">SUM(AI49:AN49)</f>
        <v>0</v>
      </c>
      <c r="AP49" s="3" t="n">
        <f aca="false">IF(OR(D49="T",D49="TF"),2,0)</f>
        <v>0</v>
      </c>
      <c r="AQ49" s="3" t="n">
        <f aca="false">IF(OR(E49="T",E49="TF"),3,0)</f>
        <v>0</v>
      </c>
      <c r="AR49" s="2" t="n">
        <f aca="false">AP49+AQ49</f>
        <v>0</v>
      </c>
      <c r="AS49" s="46" t="n">
        <f aca="false">IF(AR49=5,$AS$7,IF(AR49=2,$AS$8,IF(AR49=3,$AS$9,IF(AR49=0,$AS$10))))</f>
        <v>0</v>
      </c>
      <c r="AT49" s="3" t="n">
        <f aca="false">SUM(IF(D49="CP",0.5,0),IF(E49="CP",0.5,0))</f>
        <v>0</v>
      </c>
      <c r="AU49" s="3" t="n">
        <f aca="false">IF(D49="RTT",0.5,0)</f>
        <v>0</v>
      </c>
      <c r="AV49" s="3" t="n">
        <f aca="false">IF(E49="RTT",0.5,0)</f>
        <v>0</v>
      </c>
      <c r="AW49" s="3" t="n">
        <f aca="false">SUM(AU49:AV49)</f>
        <v>0</v>
      </c>
      <c r="AX49" s="3" t="n">
        <f aca="false">IF(D49="TM",0.5,0)</f>
        <v>0</v>
      </c>
      <c r="AY49" s="3" t="n">
        <f aca="false">IF(E49="TM",0.5,0)</f>
        <v>0</v>
      </c>
      <c r="AZ49" s="3" t="n">
        <f aca="false">SUM(AX49:AY49)</f>
        <v>0</v>
      </c>
      <c r="BA49" s="3" t="n">
        <f aca="false">AZ49/1547*17</f>
        <v>0</v>
      </c>
    </row>
    <row r="50" customFormat="false" ht="31.5" hidden="false" customHeight="true" outlineLevel="0" collapsed="false">
      <c r="A50" s="168"/>
      <c r="B50" s="168"/>
      <c r="C50" s="168"/>
      <c r="D50" s="169"/>
      <c r="E50" s="169"/>
      <c r="F50" s="169"/>
      <c r="G50" s="169"/>
      <c r="H50" s="169"/>
      <c r="I50" s="169"/>
      <c r="J50" s="169"/>
      <c r="K50" s="170"/>
      <c r="L50" s="170"/>
      <c r="M50" s="170"/>
      <c r="N50" s="170"/>
      <c r="O50" s="170"/>
      <c r="P50" s="170"/>
      <c r="Q50" s="170"/>
      <c r="R50" s="171"/>
      <c r="S50" s="170"/>
      <c r="T50" s="170"/>
      <c r="AI50" s="172" t="n">
        <f aca="false">SUM(AI13:AI49)</f>
        <v>9</v>
      </c>
      <c r="AJ50" s="172" t="n">
        <f aca="false">SUM(AJ13:AJ49)</f>
        <v>10</v>
      </c>
      <c r="AK50" s="172" t="n">
        <f aca="false">SUM(AK13:AK49)</f>
        <v>1.1</v>
      </c>
      <c r="AL50" s="172" t="n">
        <f aca="false">SUM(AL13:AL49)</f>
        <v>5.4</v>
      </c>
      <c r="AM50" s="172" t="n">
        <f aca="false">SUM(AM13:AM49)</f>
        <v>8.8</v>
      </c>
      <c r="AN50" s="172" t="n">
        <f aca="false">SUM(AN13:AN49)</f>
        <v>10.1</v>
      </c>
      <c r="AO50" s="172" t="n">
        <f aca="false">SUM(AO13:AO49)</f>
        <v>44.4</v>
      </c>
    </row>
    <row r="51" customFormat="false" ht="31.5" hidden="false" customHeight="true" outlineLevel="0" collapsed="false">
      <c r="A51" s="47"/>
      <c r="B51" s="47"/>
      <c r="C51" s="47"/>
      <c r="D51" s="173"/>
      <c r="E51" s="173"/>
      <c r="F51" s="173"/>
      <c r="G51" s="173"/>
      <c r="H51" s="173"/>
      <c r="I51" s="173"/>
      <c r="J51" s="174"/>
      <c r="K51" s="175" t="n">
        <f aca="false">SUM(K13:K49)</f>
        <v>9</v>
      </c>
      <c r="L51" s="176" t="n">
        <f aca="false">SUM(L13:L49)</f>
        <v>1.1</v>
      </c>
      <c r="M51" s="177" t="n">
        <f aca="false">SUM(M13:M49)</f>
        <v>8.8</v>
      </c>
      <c r="N51" s="178" t="n">
        <f aca="false">SUM(N13:N49)</f>
        <v>10</v>
      </c>
      <c r="O51" s="176" t="n">
        <f aca="false">SUM(O13:O49)</f>
        <v>5.4</v>
      </c>
      <c r="P51" s="179" t="n">
        <f aca="false">SUM(P13:P49)</f>
        <v>10.1</v>
      </c>
      <c r="Q51" s="180" t="n">
        <f aca="false">SUM(Q13:Q49)</f>
        <v>44.4</v>
      </c>
      <c r="R51" s="171"/>
      <c r="S51" s="181" t="n">
        <f aca="false">S10-SUM(S13:S49)</f>
        <v>-0.5</v>
      </c>
      <c r="T51" s="182" t="n">
        <f aca="false">T10-SUM(T13:T49)</f>
        <v>-1.5</v>
      </c>
    </row>
    <row r="52" customFormat="false" ht="22.5" hidden="false" customHeight="true" outlineLevel="0" collapsed="false">
      <c r="S52" s="183" t="s">
        <v>69</v>
      </c>
      <c r="T52" s="183"/>
    </row>
    <row r="53" s="61" customFormat="true" ht="18.75" hidden="false" customHeight="false" outlineLevel="0" collapsed="false">
      <c r="A53" s="184"/>
      <c r="B53" s="185"/>
      <c r="C53" s="185"/>
      <c r="D53" s="186" t="s">
        <v>70</v>
      </c>
      <c r="E53" s="35"/>
      <c r="F53" s="186" t="s">
        <v>71</v>
      </c>
      <c r="G53" s="186"/>
      <c r="J53" s="186" t="s">
        <v>72</v>
      </c>
      <c r="K53" s="186"/>
      <c r="L53" s="186"/>
      <c r="M53" s="186"/>
      <c r="N53" s="35"/>
      <c r="O53" s="35"/>
      <c r="P53" s="27"/>
      <c r="R53" s="67"/>
      <c r="S53" s="186" t="s">
        <v>73</v>
      </c>
      <c r="T53" s="186"/>
      <c r="U53" s="187"/>
      <c r="V53" s="188"/>
      <c r="W53" s="189"/>
      <c r="X53" s="189"/>
      <c r="Y53" s="189"/>
      <c r="Z53" s="189"/>
      <c r="AA53" s="190"/>
      <c r="AB53" s="190"/>
      <c r="AC53" s="190"/>
      <c r="AD53" s="190"/>
      <c r="AE53" s="190"/>
      <c r="AF53" s="190"/>
      <c r="AG53" s="190"/>
      <c r="AH53" s="190"/>
      <c r="AI53" s="190"/>
      <c r="AJ53" s="191"/>
      <c r="AK53" s="190"/>
      <c r="AM53" s="190"/>
      <c r="AZ53" s="192"/>
      <c r="BA53" s="192"/>
    </row>
    <row r="54" customFormat="false" ht="27" hidden="false" customHeight="true" outlineLevel="0" collapsed="false">
      <c r="A54" s="47"/>
      <c r="B54" s="48"/>
      <c r="C54" s="48"/>
      <c r="D54" s="193"/>
      <c r="E54" s="47"/>
      <c r="F54" s="193"/>
      <c r="G54" s="193"/>
      <c r="J54" s="193"/>
      <c r="K54" s="193"/>
      <c r="L54" s="193"/>
      <c r="M54" s="193"/>
      <c r="N54" s="41"/>
      <c r="O54" s="41"/>
      <c r="P54" s="47"/>
      <c r="S54" s="193"/>
      <c r="T54" s="193"/>
    </row>
    <row r="55" customFormat="false" ht="15" hidden="false" customHeight="false" outlineLevel="0" collapsed="false">
      <c r="A55" s="47"/>
      <c r="B55" s="48"/>
      <c r="C55" s="48"/>
      <c r="D55" s="193"/>
      <c r="E55" s="47"/>
      <c r="F55" s="193"/>
      <c r="G55" s="193"/>
      <c r="J55" s="193"/>
      <c r="K55" s="193"/>
      <c r="L55" s="193"/>
      <c r="M55" s="193"/>
      <c r="N55" s="47"/>
      <c r="O55" s="47"/>
      <c r="P55" s="47"/>
      <c r="S55" s="193"/>
      <c r="T55" s="193"/>
    </row>
    <row r="56" customFormat="false" ht="15" hidden="false" customHeight="false" outlineLevel="0" collapsed="false">
      <c r="A56" s="47"/>
      <c r="B56" s="48"/>
      <c r="C56" s="48"/>
      <c r="D56" s="193"/>
      <c r="E56" s="47"/>
      <c r="F56" s="193"/>
      <c r="G56" s="193"/>
      <c r="J56" s="193"/>
      <c r="K56" s="193"/>
      <c r="L56" s="193"/>
      <c r="M56" s="193"/>
      <c r="N56" s="47"/>
      <c r="O56" s="47"/>
      <c r="P56" s="47"/>
      <c r="S56" s="193"/>
      <c r="T56" s="193"/>
    </row>
    <row r="57" customFormat="false" ht="15" hidden="false" customHeight="false" outlineLevel="0" collapsed="false">
      <c r="A57" s="47"/>
      <c r="B57" s="48"/>
      <c r="C57" s="48"/>
      <c r="D57" s="193"/>
      <c r="E57" s="47"/>
      <c r="F57" s="193"/>
      <c r="G57" s="193"/>
      <c r="J57" s="193"/>
      <c r="K57" s="193"/>
      <c r="L57" s="193"/>
      <c r="M57" s="193"/>
      <c r="N57" s="47"/>
      <c r="O57" s="47"/>
      <c r="P57" s="47"/>
      <c r="S57" s="193"/>
      <c r="T57" s="193"/>
    </row>
  </sheetData>
  <mergeCells count="42">
    <mergeCell ref="A1:B2"/>
    <mergeCell ref="C1:E2"/>
    <mergeCell ref="M1:P2"/>
    <mergeCell ref="Q1:Q2"/>
    <mergeCell ref="D5:D6"/>
    <mergeCell ref="E5:E6"/>
    <mergeCell ref="K5:M5"/>
    <mergeCell ref="L6:M6"/>
    <mergeCell ref="K7:M8"/>
    <mergeCell ref="V8:Z9"/>
    <mergeCell ref="Y10:Z10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P11:P12"/>
    <mergeCell ref="Q11:Q12"/>
    <mergeCell ref="S11:S12"/>
    <mergeCell ref="T11:T12"/>
    <mergeCell ref="V11:Z11"/>
    <mergeCell ref="A13:A19"/>
    <mergeCell ref="A20:A26"/>
    <mergeCell ref="A27:A33"/>
    <mergeCell ref="A34:A40"/>
    <mergeCell ref="A41:A47"/>
    <mergeCell ref="A48:A49"/>
    <mergeCell ref="S52:T52"/>
    <mergeCell ref="F53:G53"/>
    <mergeCell ref="J53:M53"/>
    <mergeCell ref="S53:T53"/>
    <mergeCell ref="D54:D57"/>
    <mergeCell ref="F54:G57"/>
    <mergeCell ref="J54:M57"/>
    <mergeCell ref="S54:T57"/>
  </mergeCells>
  <conditionalFormatting sqref="S51:T51">
    <cfRule type="expression" priority="2" aboveAverage="0" equalAverage="0" bottom="0" percent="0" rank="0" text="" dxfId="0">
      <formula>$S$51&lt;0</formula>
    </cfRule>
  </conditionalFormatting>
  <conditionalFormatting sqref="C13">
    <cfRule type="expression" priority="3" aboveAverage="0" equalAverage="0" bottom="0" percent="0" rank="0" text="" dxfId="1">
      <formula>OR($D$13="JF",$E$13="JF")</formula>
    </cfRule>
  </conditionalFormatting>
  <conditionalFormatting sqref="C14">
    <cfRule type="expression" priority="4" aboveAverage="0" equalAverage="0" bottom="0" percent="0" rank="0" text="" dxfId="2">
      <formula>OR($D$14="JF",$E$14="JF")</formula>
    </cfRule>
  </conditionalFormatting>
  <conditionalFormatting sqref="C15">
    <cfRule type="expression" priority="5" aboveAverage="0" equalAverage="0" bottom="0" percent="0" rank="0" text="" dxfId="3">
      <formula>OR($D$15="JF",$E$15="JF")</formula>
    </cfRule>
  </conditionalFormatting>
  <conditionalFormatting sqref="C16">
    <cfRule type="expression" priority="6" aboveAverage="0" equalAverage="0" bottom="0" percent="0" rank="0" text="" dxfId="4">
      <formula>OR($D$16="JF",$E$16="JF")</formula>
    </cfRule>
  </conditionalFormatting>
  <conditionalFormatting sqref="C17">
    <cfRule type="expression" priority="7" aboveAverage="0" equalAverage="0" bottom="0" percent="0" rank="0" text="" dxfId="5">
      <formula>OR($D$17="JF",$E$17="JF")</formula>
    </cfRule>
  </conditionalFormatting>
  <conditionalFormatting sqref="C18">
    <cfRule type="expression" priority="8" aboveAverage="0" equalAverage="0" bottom="0" percent="0" rank="0" text="" dxfId="6">
      <formula>OR($D$18="JF",$E$18="JF")</formula>
    </cfRule>
  </conditionalFormatting>
  <conditionalFormatting sqref="C19">
    <cfRule type="expression" priority="9" aboveAverage="0" equalAverage="0" bottom="0" percent="0" rank="0" text="" dxfId="7">
      <formula>OR($D$19="JF",$E$19="JF")</formula>
    </cfRule>
  </conditionalFormatting>
  <conditionalFormatting sqref="C20">
    <cfRule type="expression" priority="10" aboveAverage="0" equalAverage="0" bottom="0" percent="0" rank="0" text="" dxfId="8">
      <formula>OR($D$20="JF",$E$20="JF")</formula>
    </cfRule>
  </conditionalFormatting>
  <conditionalFormatting sqref="C21">
    <cfRule type="expression" priority="11" aboveAverage="0" equalAverage="0" bottom="0" percent="0" rank="0" text="" dxfId="9">
      <formula>OR($D$21="JF",$E$21="JF")</formula>
    </cfRule>
  </conditionalFormatting>
  <conditionalFormatting sqref="C22">
    <cfRule type="expression" priority="12" aboveAverage="0" equalAverage="0" bottom="0" percent="0" rank="0" text="" dxfId="10">
      <formula>OR($D$22="JF",$E$22="JF")</formula>
    </cfRule>
  </conditionalFormatting>
  <conditionalFormatting sqref="C23">
    <cfRule type="expression" priority="13" aboveAverage="0" equalAverage="0" bottom="0" percent="0" rank="0" text="" dxfId="11">
      <formula>OR($D$23="JF",$E$23="JF")</formula>
    </cfRule>
  </conditionalFormatting>
  <conditionalFormatting sqref="C24">
    <cfRule type="expression" priority="14" aboveAverage="0" equalAverage="0" bottom="0" percent="0" rank="0" text="" dxfId="12">
      <formula>OR($D$24="JF",$E$24="JF")</formula>
    </cfRule>
  </conditionalFormatting>
  <conditionalFormatting sqref="C25">
    <cfRule type="expression" priority="15" aboveAverage="0" equalAverage="0" bottom="0" percent="0" rank="0" text="" dxfId="13">
      <formula>OR($D$25="JF",$E$25="JF")</formula>
    </cfRule>
  </conditionalFormatting>
  <conditionalFormatting sqref="C26">
    <cfRule type="expression" priority="16" aboveAverage="0" equalAverage="0" bottom="0" percent="0" rank="0" text="" dxfId="14">
      <formula>OR($D$26="JF",$E$26="JF")</formula>
    </cfRule>
  </conditionalFormatting>
  <conditionalFormatting sqref="C27">
    <cfRule type="expression" priority="17" aboveAverage="0" equalAverage="0" bottom="0" percent="0" rank="0" text="" dxfId="15">
      <formula>OR($D$27="JF",$E$27="JF")</formula>
    </cfRule>
  </conditionalFormatting>
  <conditionalFormatting sqref="C28">
    <cfRule type="expression" priority="18" aboveAverage="0" equalAverage="0" bottom="0" percent="0" rank="0" text="" dxfId="16">
      <formula>OR($D$28="JF",$E$28="JF")</formula>
    </cfRule>
  </conditionalFormatting>
  <conditionalFormatting sqref="C29">
    <cfRule type="expression" priority="19" aboveAverage="0" equalAverage="0" bottom="0" percent="0" rank="0" text="" dxfId="17">
      <formula>OR($D$29="JF",$E$29="JF")</formula>
    </cfRule>
  </conditionalFormatting>
  <conditionalFormatting sqref="C30">
    <cfRule type="expression" priority="20" aboveAverage="0" equalAverage="0" bottom="0" percent="0" rank="0" text="" dxfId="18">
      <formula>OR($D$30="JF",$E$30="JF")</formula>
    </cfRule>
  </conditionalFormatting>
  <conditionalFormatting sqref="C31">
    <cfRule type="expression" priority="21" aboveAverage="0" equalAverage="0" bottom="0" percent="0" rank="0" text="" dxfId="19">
      <formula>OR($D$31="JF",$E$31="JF")</formula>
    </cfRule>
  </conditionalFormatting>
  <conditionalFormatting sqref="C32">
    <cfRule type="expression" priority="22" aboveAverage="0" equalAverage="0" bottom="0" percent="0" rank="0" text="" dxfId="20">
      <formula>OR($D$32="JF",$E$32="JF")</formula>
    </cfRule>
  </conditionalFormatting>
  <conditionalFormatting sqref="C33">
    <cfRule type="expression" priority="23" aboveAverage="0" equalAverage="0" bottom="0" percent="0" rank="0" text="" dxfId="21">
      <formula>OR($D$33="JF",$E$33="JF")</formula>
    </cfRule>
  </conditionalFormatting>
  <conditionalFormatting sqref="C34">
    <cfRule type="expression" priority="24" aboveAverage="0" equalAverage="0" bottom="0" percent="0" rank="0" text="" dxfId="22">
      <formula>OR($D$34="JF",$E$34="JF")</formula>
    </cfRule>
  </conditionalFormatting>
  <conditionalFormatting sqref="C35">
    <cfRule type="expression" priority="25" aboveAverage="0" equalAverage="0" bottom="0" percent="0" rank="0" text="" dxfId="23">
      <formula>OR($D$35="JF",$E$35="JF")</formula>
    </cfRule>
  </conditionalFormatting>
  <conditionalFormatting sqref="C36">
    <cfRule type="expression" priority="26" aboveAverage="0" equalAverage="0" bottom="0" percent="0" rank="0" text="" dxfId="24">
      <formula>OR($D$36="JF",$E$36="JF")</formula>
    </cfRule>
  </conditionalFormatting>
  <conditionalFormatting sqref="C37">
    <cfRule type="expression" priority="27" aboveAverage="0" equalAverage="0" bottom="0" percent="0" rank="0" text="" dxfId="25">
      <formula>OR($D$37="JF",$E$37="JF")</formula>
    </cfRule>
  </conditionalFormatting>
  <conditionalFormatting sqref="C38">
    <cfRule type="expression" priority="28" aboveAverage="0" equalAverage="0" bottom="0" percent="0" rank="0" text="" dxfId="26">
      <formula>OR($D$38="JF",$E$38="JF")</formula>
    </cfRule>
  </conditionalFormatting>
  <conditionalFormatting sqref="C39">
    <cfRule type="expression" priority="29" aboveAverage="0" equalAverage="0" bottom="0" percent="0" rank="0" text="" dxfId="27">
      <formula>OR($D$39="JF",$E$39="JF")</formula>
    </cfRule>
  </conditionalFormatting>
  <conditionalFormatting sqref="C40">
    <cfRule type="expression" priority="30" aboveAverage="0" equalAverage="0" bottom="0" percent="0" rank="0" text="" dxfId="28">
      <formula>OR($D$40="JF",$E$40="JF")</formula>
    </cfRule>
  </conditionalFormatting>
  <conditionalFormatting sqref="C41">
    <cfRule type="expression" priority="31" aboveAverage="0" equalAverage="0" bottom="0" percent="0" rank="0" text="" dxfId="29">
      <formula>OR($D$41="JF",$E$41="JF")</formula>
    </cfRule>
  </conditionalFormatting>
  <conditionalFormatting sqref="C42">
    <cfRule type="expression" priority="32" aboveAverage="0" equalAverage="0" bottom="0" percent="0" rank="0" text="" dxfId="30">
      <formula>OR($D$42="JF",$E$42="JF")</formula>
    </cfRule>
  </conditionalFormatting>
  <conditionalFormatting sqref="C43:C44">
    <cfRule type="expression" priority="33" aboveAverage="0" equalAverage="0" bottom="0" percent="0" rank="0" text="" dxfId="31">
      <formula>OR($D$43="JF",$E$43="JF")</formula>
    </cfRule>
  </conditionalFormatting>
  <dataValidations count="4">
    <dataValidation allowBlank="true" operator="between" showDropDown="false" showErrorMessage="true" showInputMessage="true" sqref="D13:E49" type="list">
      <formula1>intituaction</formula1>
      <formula2>0</formula2>
    </dataValidation>
    <dataValidation allowBlank="true" operator="between" showDropDown="false" showErrorMessage="true" showInputMessage="true" sqref="J13:J49" type="none">
      <formula1>0</formula1>
      <formula2>0</formula2>
    </dataValidation>
    <dataValidation allowBlank="true" operator="between" showDropDown="false" showErrorMessage="true" showInputMessage="true" sqref="H13:I49" type="list">
      <formula1>secteurs</formula1>
      <formula2>0</formula2>
    </dataValidation>
    <dataValidation allowBlank="true" operator="equal" showDropDown="false" showErrorMessage="true" showInputMessage="false" sqref="C1" type="list">
      <formula1>'action sal 2018'!$A:$A</formula1>
      <formula2>0</formula2>
    </dataValidation>
  </dataValidations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C18" activeCellId="0" sqref="C18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7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I1" s="14"/>
      <c r="J1" s="195" t="s">
        <v>74</v>
      </c>
      <c r="K1" s="195"/>
      <c r="L1" s="195"/>
      <c r="M1" s="195" t="n">
        <f aca="false">'JANV.'!Q1</f>
        <v>2019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I2" s="1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15</v>
      </c>
      <c r="F5" s="206"/>
      <c r="G5" s="207" t="n">
        <f aca="false">E5/60*100</f>
        <v>25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+'JANV.'!S51</f>
        <v>-0.5</v>
      </c>
      <c r="M13" s="225" t="n">
        <f aca="false">+'JANV.'!T51</f>
        <v>-1.5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5</v>
      </c>
      <c r="B14" s="228" t="s">
        <v>50</v>
      </c>
      <c r="C14" s="229" t="str">
        <f aca="false" t="array" ref="C14:C20">IF(MONTH(DATE(y,2,1))&lt;&gt;MONTH(DATE(y,2,1)-(WEEKDAY(DATE(y,2,1),3)-1)+{1;2;3;4;5;6;7}+{0,1,2,3,4,5}-2),"",DATE(y,2,1)-(WEEKDAY(DATE(y,2,1),3)-1)+{1;2;3;4;5;6;7}+{0,1,2,3,4,5}-2)</f>
        <v/>
      </c>
      <c r="D14" s="230"/>
      <c r="E14" s="230"/>
      <c r="F14" s="231"/>
      <c r="G14" s="232"/>
      <c r="H14" s="233"/>
      <c r="I14" s="234"/>
      <c r="J14" s="234"/>
      <c r="K14" s="234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str">
        <v/>
      </c>
      <c r="D15" s="237"/>
      <c r="E15" s="237"/>
      <c r="F15" s="238"/>
      <c r="G15" s="239"/>
      <c r="H15" s="224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str">
        <v/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str">
        <v/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n">
        <v>43497</v>
      </c>
      <c r="D18" s="241"/>
      <c r="E18" s="241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43498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43499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6</v>
      </c>
      <c r="B21" s="47" t="s">
        <v>50</v>
      </c>
      <c r="C21" s="229" t="n">
        <f aca="false">IF(OR(C20="",C20=DATE($M$1,2,28)),"",C20+1)</f>
        <v>43500</v>
      </c>
      <c r="D21" s="237"/>
      <c r="E21" s="237"/>
      <c r="F21" s="47"/>
      <c r="G21" s="239"/>
      <c r="H21" s="48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47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36" t="n">
        <f aca="false">IF(OR(C21="",C21=DATE($M$1,2,28)),"",C21+1)</f>
        <v>43501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36" t="n">
        <f aca="false">IF(OR(C22="",C22=DATE($M$1,2,28)),"",C22+1)</f>
        <v>43502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36" t="n">
        <f aca="false">IF(OR(C23="",C23=DATE($M$1,2,28)),"",C23+1)</f>
        <v>43503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36" t="n">
        <f aca="false">IF(OR(C24="",C24=DATE($M$1,2,28)),"",C24+1)</f>
        <v>43504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IF(OR(C25="",C25=DATE($M$1,2,28)),"",C25+1)</f>
        <v>43505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IF(OR(C26="",C26=DATE($M$1,2,28)),"",C26+1)</f>
        <v>43506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7</v>
      </c>
      <c r="B28" s="228" t="s">
        <v>50</v>
      </c>
      <c r="C28" s="229" t="n">
        <f aca="false">IF(OR(C27="",C27=DATE($M$1,2,28)),"",C27+1)</f>
        <v>43507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36" t="n">
        <f aca="false">IF(OR(C28="",C28=DATE($M$1,2,28)),"",C28+1)</f>
        <v>43508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36" t="n">
        <f aca="false">IF(OR(C29="",C29=DATE($M$1,2,28)),"",C29+1)</f>
        <v>43509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36" t="n">
        <f aca="false">IF(OR(C30="",C30=DATE($M$1,2,28)),"",C30+1)</f>
        <v>43510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36" t="n">
        <f aca="false">IF(OR(C31="",C31=DATE($M$1,2,28)),"",C31+1)</f>
        <v>43511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IF(OR(C32="",C32=DATE($M$1,2,28)),"",C32+1)</f>
        <v>43512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IF(OR(C33="",C33=DATE($M$1,2,28)),"",C33+1)</f>
        <v>43513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8</v>
      </c>
      <c r="B35" s="228" t="s">
        <v>50</v>
      </c>
      <c r="C35" s="229" t="n">
        <f aca="false">IF(OR(C34="",C34=DATE($M$1,2,28)),"",C34+1)</f>
        <v>43514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36" t="n">
        <f aca="false">IF(OR(C35="",C35=DATE($M$1,2,28)),"",C35+1)</f>
        <v>43515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36" t="n">
        <f aca="false">IF(OR(C36="",C36=DATE($M$1,2,28)),"",C36+1)</f>
        <v>43516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36" t="n">
        <f aca="false">IF(OR(C37="",C37=DATE($M$1,2,28)),"",C37+1)</f>
        <v>43517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36" t="n">
        <f aca="false">IF(OR(C38="",C38=DATE($M$1,2,28)),"",C38+1)</f>
        <v>43518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IF(OR(C39="",C39=DATE($M$1,2,28)),"",C39+1)</f>
        <v>43519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IF(OR(C40="",C40=DATE($M$1,2,28)),"",C40+1)</f>
        <v>43520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9</v>
      </c>
      <c r="B42" s="47" t="s">
        <v>50</v>
      </c>
      <c r="C42" s="229" t="n">
        <f aca="false">IF(OR(C41=DATE(2020,2,28),C41=DATE(2024,2,28),C41=DATE(2028,2,28),C41=DATE(2032,2,28),C41=DATE(2036,2,28),C41=DATE(2040,2,28)),C41+1,IF(OR(C41="",C41=DATE($M$1,2,28),C41=DATE($M$1,2,29)),"",C41+1))</f>
        <v>43521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36" t="n">
        <f aca="false">IF(OR(C42=DATE(2020,2,28),C42=DATE(2024,2,28),C42=DATE(2028,2,28),C42=DATE(2032,2,28),C42=DATE(2036,2,28),C42=DATE(2040,2,28)),C42+1,IF(OR(C42="",C42=DATE($M$1,2,28),C42=DATE($M$1,2,29)),"",C42+1))</f>
        <v>43522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36" t="n">
        <f aca="false">IF(OR(C43=DATE(2020,2,28),C43=DATE(2024,2,28),C43=DATE(2028,2,28),C43=DATE(2032,2,28),C43=DATE(2036,2,28),C43=DATE(2040,2,28)),C43+1,IF(OR(C43="",C43=DATE($M$1,2,28),C43=DATE($M$1,2,29)),"",C43+1))</f>
        <v>43523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36" t="n">
        <f aca="false">IF(OR(C44=DATE(2020,2,28),C44=DATE(2024,2,28),C44=DATE(2028,2,28),C44=DATE(2032,2,28),C44=DATE(2036,2,28),C44=DATE(2040,2,28)),C44+1,IF(OR(C44="",C44=DATE($M$1,2,28),C44=DATE($M$1,2,29)),"",C44+1))</f>
        <v>43524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36" t="str">
        <f aca="false">IF(OR(C45=DATE(2020,2,28),C45=DATE(2024,2,28),C45=DATE(2028,2,28),C45=DATE(2032,2,28),C45=DATE(2036,2,28),C45=DATE(2040,2,28)),C45+1,IF(OR(C45="",C45=DATE($M$1,2,28),C45=DATE($M$1,2,29)),"",C45+1))</f>
        <v/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str">
        <f aca="false">IF(OR(C46=DATE(2020,2,28),C46=DATE(2024,2,28),C46=DATE(2028,2,28),C46=DATE(2032,2,28),C46=DATE(2036,2,28),C46=DATE(2040,2,28)),C46+1,IF(OR(C46="",C46=DATE($M$1,2,28),C46=DATE($M$1,2,29)),"",C46+1))</f>
        <v/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str">
        <f aca="false">IF(OR(C47=DATE(2020,2,28),C47=DATE(2024,2,28),C47=DATE(2028,2,28),C47=DATE(2032,2,28),C47=DATE(2036,2,28),C47=DATE(2040,2,28)),C47+1,IF(OR(C47="",C47=DATE($M$1,2,28),C47=DATE($M$1,2,29)),"",C47+1))</f>
        <v/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47" t="s">
        <v>50</v>
      </c>
      <c r="C49" s="229" t="str">
        <f aca="false">IF(OR(C48=DATE(2020,2,28),C48=DATE(2024,2,28),C48=DATE(2028,2,28),C48=DATE(2032,2,28),C48=DATE(2036,2,28),C48=DATE(2040,2,28)),C48+1,IF(OR(C48="",C48=DATE($M$1,2,28),C48=DATE($M$1,2,29)),"",C48+1))</f>
        <v/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str">
        <f aca="false">IF(OR(C49=DATE(2020,2,28),C49=DATE(2024,2,28),C49=DATE(2028,2,28),C49=DATE(2032,2,28),C49=DATE(2036,2,28),C49=DATE(2040,2,28)),C49+1,IF(OR(C49="",C49=DATE($M$1,2,28),C49=DATE($M$1,2,29)),"",C49+1))</f>
        <v/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-1.5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70"/>
      <c r="M54" s="271"/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32">
      <formula>+$K$52&lt;0</formula>
    </cfRule>
  </conditionalFormatting>
  <conditionalFormatting sqref="M52">
    <cfRule type="expression" priority="3" aboveAverage="0" equalAverage="0" bottom="0" percent="0" rank="0" text="" dxfId="33">
      <formula>+$M$52&lt;0</formula>
    </cfRule>
  </conditionalFormatting>
  <conditionalFormatting sqref="M13">
    <cfRule type="expression" priority="4" aboveAverage="0" equalAverage="0" bottom="0" percent="0" rank="0" text="" dxfId="34">
      <formula>+$M$13&lt;0</formula>
    </cfRule>
  </conditionalFormatting>
  <conditionalFormatting sqref="C14">
    <cfRule type="expression" priority="5" aboveAverage="0" equalAverage="0" bottom="0" percent="0" rank="0" text="" dxfId="35">
      <formula>OR($D$14="JF",$E$14="JF")</formula>
    </cfRule>
  </conditionalFormatting>
  <conditionalFormatting sqref="C15">
    <cfRule type="expression" priority="6" aboveAverage="0" equalAverage="0" bottom="0" percent="0" rank="0" text="" dxfId="36">
      <formula>OR($D$15="JF",$E$15="JF")</formula>
    </cfRule>
  </conditionalFormatting>
  <conditionalFormatting sqref="C16">
    <cfRule type="expression" priority="7" aboveAverage="0" equalAverage="0" bottom="0" percent="0" rank="0" text="" dxfId="37">
      <formula>OR($D$16="JF",$E$16="JF")</formula>
    </cfRule>
  </conditionalFormatting>
  <conditionalFormatting sqref="C17">
    <cfRule type="expression" priority="8" aboveAverage="0" equalAverage="0" bottom="0" percent="0" rank="0" text="" dxfId="38">
      <formula>OR($D$17="JF",$E$17="JF")</formula>
    </cfRule>
  </conditionalFormatting>
  <conditionalFormatting sqref="C18">
    <cfRule type="expression" priority="9" aboveAverage="0" equalAverage="0" bottom="0" percent="0" rank="0" text="" dxfId="39">
      <formula>OR($D$18="JF",$E$18="JF")</formula>
    </cfRule>
  </conditionalFormatting>
  <conditionalFormatting sqref="C19">
    <cfRule type="expression" priority="10" aboveAverage="0" equalAverage="0" bottom="0" percent="0" rank="0" text="" dxfId="40">
      <formula>OR($D$19="JF",$E$19="JF")</formula>
    </cfRule>
  </conditionalFormatting>
  <conditionalFormatting sqref="C20">
    <cfRule type="expression" priority="11" aboveAverage="0" equalAverage="0" bottom="0" percent="0" rank="0" text="" dxfId="41">
      <formula>OR($D$20="JF",$E$20="JF")</formula>
    </cfRule>
  </conditionalFormatting>
  <conditionalFormatting sqref="C21">
    <cfRule type="expression" priority="12" aboveAverage="0" equalAverage="0" bottom="0" percent="0" rank="0" text="" dxfId="42">
      <formula>OR($D$21="JF",$E$21="JF")</formula>
    </cfRule>
  </conditionalFormatting>
  <conditionalFormatting sqref="C22">
    <cfRule type="expression" priority="13" aboveAverage="0" equalAverage="0" bottom="0" percent="0" rank="0" text="" dxfId="43">
      <formula>OR($D$22="JF",$E$22="JF")</formula>
    </cfRule>
  </conditionalFormatting>
  <conditionalFormatting sqref="C23">
    <cfRule type="expression" priority="14" aboveAverage="0" equalAverage="0" bottom="0" percent="0" rank="0" text="" dxfId="44">
      <formula>OR($D$23="JF",$E$23="JF")</formula>
    </cfRule>
  </conditionalFormatting>
  <conditionalFormatting sqref="C24">
    <cfRule type="expression" priority="15" aboveAverage="0" equalAverage="0" bottom="0" percent="0" rank="0" text="" dxfId="45">
      <formula>OR($D$24="JF",$E$24="JF")</formula>
    </cfRule>
  </conditionalFormatting>
  <conditionalFormatting sqref="C25">
    <cfRule type="expression" priority="16" aboveAverage="0" equalAverage="0" bottom="0" percent="0" rank="0" text="" dxfId="46">
      <formula>OR($D$25="JF",$E$25="JF")</formula>
    </cfRule>
  </conditionalFormatting>
  <conditionalFormatting sqref="C26">
    <cfRule type="expression" priority="17" aboveAverage="0" equalAverage="0" bottom="0" percent="0" rank="0" text="" dxfId="47">
      <formula>OR($D$26="JF",$E$26="JF")</formula>
    </cfRule>
  </conditionalFormatting>
  <conditionalFormatting sqref="C27">
    <cfRule type="expression" priority="18" aboveAverage="0" equalAverage="0" bottom="0" percent="0" rank="0" text="" dxfId="48">
      <formula>OR($D$27="JF",$E$27="JF")</formula>
    </cfRule>
  </conditionalFormatting>
  <conditionalFormatting sqref="C28">
    <cfRule type="expression" priority="19" aboveAverage="0" equalAverage="0" bottom="0" percent="0" rank="0" text="" dxfId="49">
      <formula>OR($D$28="JF",$E$28="JF")</formula>
    </cfRule>
  </conditionalFormatting>
  <conditionalFormatting sqref="C29">
    <cfRule type="expression" priority="20" aboveAverage="0" equalAverage="0" bottom="0" percent="0" rank="0" text="" dxfId="50">
      <formula>OR($D$29="JF",$E$29="JF")</formula>
    </cfRule>
  </conditionalFormatting>
  <conditionalFormatting sqref="C30">
    <cfRule type="expression" priority="21" aboveAverage="0" equalAverage="0" bottom="0" percent="0" rank="0" text="" dxfId="51">
      <formula>OR($D$30="JF",$E$30="JF")</formula>
    </cfRule>
  </conditionalFormatting>
  <conditionalFormatting sqref="C31">
    <cfRule type="expression" priority="22" aboveAverage="0" equalAverage="0" bottom="0" percent="0" rank="0" text="" dxfId="52">
      <formula>OR($D$31="JF",$E$31="JF")</formula>
    </cfRule>
  </conditionalFormatting>
  <conditionalFormatting sqref="C32">
    <cfRule type="expression" priority="23" aboveAverage="0" equalAverage="0" bottom="0" percent="0" rank="0" text="" dxfId="53">
      <formula>OR($D$32="JF",$E$32="JF")</formula>
    </cfRule>
  </conditionalFormatting>
  <conditionalFormatting sqref="C33">
    <cfRule type="expression" priority="24" aboveAverage="0" equalAverage="0" bottom="0" percent="0" rank="0" text="" dxfId="54">
      <formula>OR($D$33="JF",$E$33="JF")</formula>
    </cfRule>
  </conditionalFormatting>
  <conditionalFormatting sqref="C34">
    <cfRule type="expression" priority="25" aboveAverage="0" equalAverage="0" bottom="0" percent="0" rank="0" text="" dxfId="55">
      <formula>OR($D$34="JF",$E$34="JF")</formula>
    </cfRule>
  </conditionalFormatting>
  <conditionalFormatting sqref="C35">
    <cfRule type="expression" priority="26" aboveAverage="0" equalAverage="0" bottom="0" percent="0" rank="0" text="" dxfId="56">
      <formula>OR($D$35="JF",$E$35="JF")</formula>
    </cfRule>
  </conditionalFormatting>
  <conditionalFormatting sqref="C36">
    <cfRule type="expression" priority="27" aboveAverage="0" equalAverage="0" bottom="0" percent="0" rank="0" text="" dxfId="57">
      <formula>OR($D$36="JF",$E$36="JF")</formula>
    </cfRule>
  </conditionalFormatting>
  <conditionalFormatting sqref="C37">
    <cfRule type="expression" priority="28" aboveAverage="0" equalAverage="0" bottom="0" percent="0" rank="0" text="" dxfId="58">
      <formula>OR($D$37="JF",$E$37="JF")</formula>
    </cfRule>
  </conditionalFormatting>
  <conditionalFormatting sqref="C38">
    <cfRule type="expression" priority="29" aboveAverage="0" equalAverage="0" bottom="0" percent="0" rank="0" text="" dxfId="59">
      <formula>OR($D$38="JF",$E$38="JF")</formula>
    </cfRule>
  </conditionalFormatting>
  <conditionalFormatting sqref="C39">
    <cfRule type="expression" priority="30" aboveAverage="0" equalAverage="0" bottom="0" percent="0" rank="0" text="" dxfId="60">
      <formula>OR($D$39="JF",$E$39="JF")</formula>
    </cfRule>
  </conditionalFormatting>
  <conditionalFormatting sqref="C40">
    <cfRule type="expression" priority="31" aboveAverage="0" equalAverage="0" bottom="0" percent="0" rank="0" text="" dxfId="61">
      <formula>OR($D$40="JF",$E$40="JF")</formula>
    </cfRule>
  </conditionalFormatting>
  <conditionalFormatting sqref="C41">
    <cfRule type="expression" priority="32" aboveAverage="0" equalAverage="0" bottom="0" percent="0" rank="0" text="" dxfId="62">
      <formula>OR($D$41="JF",$E$41="JF")</formula>
    </cfRule>
  </conditionalFormatting>
  <conditionalFormatting sqref="C42">
    <cfRule type="expression" priority="33" aboveAverage="0" equalAverage="0" bottom="0" percent="0" rank="0" text="" dxfId="63">
      <formula>OR($D$42="JF",$E$42="JF")</formula>
    </cfRule>
  </conditionalFormatting>
  <conditionalFormatting sqref="C43">
    <cfRule type="expression" priority="34" aboveAverage="0" equalAverage="0" bottom="0" percent="0" rank="0" text="" dxfId="64">
      <formula>OR($D$43="JF",$E$43="JF")</formula>
    </cfRule>
  </conditionalFormatting>
  <conditionalFormatting sqref="C44">
    <cfRule type="expression" priority="35" aboveAverage="0" equalAverage="0" bottom="0" percent="0" rank="0" text="" dxfId="65">
      <formula>OR($D$44="JF",$E$44="JF")</formula>
    </cfRule>
  </conditionalFormatting>
  <conditionalFormatting sqref="C45">
    <cfRule type="expression" priority="36" aboveAverage="0" equalAverage="0" bottom="0" percent="0" rank="0" text="" dxfId="66">
      <formula>OR($D$45="JF",$E$45="JF")</formula>
    </cfRule>
  </conditionalFormatting>
  <conditionalFormatting sqref="C46">
    <cfRule type="expression" priority="37" aboveAverage="0" equalAverage="0" bottom="0" percent="0" rank="0" text="" dxfId="67">
      <formula>OR($D$46="JF",$E$46="JF")</formula>
    </cfRule>
  </conditionalFormatting>
  <conditionalFormatting sqref="C47">
    <cfRule type="expression" priority="38" aboveAverage="0" equalAverage="0" bottom="0" percent="0" rank="0" text="" dxfId="68">
      <formula>OR($D$47="JF",$E$47="JF")</formula>
    </cfRule>
  </conditionalFormatting>
  <conditionalFormatting sqref="C48">
    <cfRule type="expression" priority="39" aboveAverage="0" equalAverage="0" bottom="0" percent="0" rank="0" text="" dxfId="69">
      <formula>OR($D$48="JF",$E$48="JF")</formula>
    </cfRule>
  </conditionalFormatting>
  <conditionalFormatting sqref="C49">
    <cfRule type="expression" priority="40" aboveAverage="0" equalAverage="0" bottom="0" percent="0" rank="0" text="" dxfId="70">
      <formula>OR($D$49="JF",$E$49="JF")</formula>
    </cfRule>
  </conditionalFormatting>
  <conditionalFormatting sqref="C50">
    <cfRule type="expression" priority="41" aboveAverage="0" equalAverage="0" bottom="0" percent="0" rank="0" text="" dxfId="71">
      <formula>OR($D$50="JF",$E$50="JF")</formula>
    </cfRule>
  </conditionalFormatting>
  <conditionalFormatting sqref="C42">
    <cfRule type="expression" priority="42" aboveAverage="0" equalAverage="0" bottom="0" percent="0" rank="0" text="" dxfId="72">
      <formula>$AE42="FERIE"</formula>
    </cfRule>
  </conditionalFormatting>
  <conditionalFormatting sqref="C43">
    <cfRule type="expression" priority="43" aboveAverage="0" equalAverage="0" bottom="0" percent="0" rank="0" text="" dxfId="73">
      <formula>$AE43="FERIE"</formula>
    </cfRule>
  </conditionalFormatting>
  <conditionalFormatting sqref="C44">
    <cfRule type="expression" priority="44" aboveAverage="0" equalAverage="0" bottom="0" percent="0" rank="0" text="" dxfId="74">
      <formula>$AE44="FERIE"</formula>
    </cfRule>
  </conditionalFormatting>
  <conditionalFormatting sqref="C45">
    <cfRule type="expression" priority="45" aboveAverage="0" equalAverage="0" bottom="0" percent="0" rank="0" text="" dxfId="75">
      <formula>$AE45="FERIE"</formula>
    </cfRule>
  </conditionalFormatting>
  <conditionalFormatting sqref="C46">
    <cfRule type="expression" priority="46" aboveAverage="0" equalAverage="0" bottom="0" percent="0" rank="0" text="" dxfId="76">
      <formula>$AE46="FERIE"</formula>
    </cfRule>
  </conditionalFormatting>
  <conditionalFormatting sqref="C47">
    <cfRule type="expression" priority="47" aboveAverage="0" equalAverage="0" bottom="0" percent="0" rank="0" text="" dxfId="77">
      <formula>$AE47="FERIE"</formula>
    </cfRule>
  </conditionalFormatting>
  <conditionalFormatting sqref="C48">
    <cfRule type="expression" priority="48" aboveAverage="0" equalAverage="0" bottom="0" percent="0" rank="0" text="" dxfId="78">
      <formula>$AE48="FERIE"</formula>
    </cfRule>
  </conditionalFormatting>
  <conditionalFormatting sqref="C49">
    <cfRule type="expression" priority="49" aboveAverage="0" equalAverage="0" bottom="0" percent="0" rank="0" text="" dxfId="79">
      <formula>$AE49="FERIE"</formula>
    </cfRule>
  </conditionalFormatting>
  <conditionalFormatting sqref="C50">
    <cfRule type="expression" priority="50" aboveAverage="0" equalAverage="0" bottom="0" percent="0" rank="0" text="" dxfId="80">
      <formula>$AE50="FERIE"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3" activeCellId="0" sqref="M3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103</v>
      </c>
      <c r="K1" s="195"/>
      <c r="L1" s="195"/>
      <c r="M1" s="195" t="n">
        <f aca="false">'FEV.'!M1</f>
        <v>2019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281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20</v>
      </c>
      <c r="F5" s="206"/>
      <c r="G5" s="207" t="n">
        <f aca="false">E5/60*100</f>
        <v>33.3333333333333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+'FEV.'!K52</f>
        <v>-0.5</v>
      </c>
      <c r="M13" s="225" t="n">
        <f aca="false">+'FEV.'!M52</f>
        <v>-1.5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9</v>
      </c>
      <c r="B14" s="228" t="s">
        <v>50</v>
      </c>
      <c r="C14" s="229" t="str">
        <f aca="false" t="array" ref="C14:C20">IF(MONTH(DATE(y,3,1))&lt;&gt;MONTH(DATE(y,3,1)-(WEEKDAY(DATE(y,3,1),3)-1)+{1;2;3;4;5;6;7}+{0,1,2,3,4,5}-2),"",DATE(y,3,1)-(WEEKDAY(DATE(y,3,1),3)-1)+{1;2;3;4;5;6;7}+{0,1,2,3,4,5}-2)</f>
        <v/>
      </c>
      <c r="D14" s="230"/>
      <c r="E14" s="230"/>
      <c r="F14" s="231"/>
      <c r="G14" s="232"/>
      <c r="H14" s="233"/>
      <c r="I14" s="234"/>
      <c r="J14" s="234"/>
      <c r="K14" s="234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str">
        <v/>
      </c>
      <c r="D15" s="237"/>
      <c r="E15" s="237"/>
      <c r="F15" s="238"/>
      <c r="G15" s="239"/>
      <c r="H15" s="224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str">
        <v/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str">
        <v/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n">
        <v>43525</v>
      </c>
      <c r="D18" s="241"/>
      <c r="E18" s="241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43526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43527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10</v>
      </c>
      <c r="B21" s="47" t="s">
        <v>50</v>
      </c>
      <c r="C21" s="229" t="n">
        <f aca="false">IF(OR(C20="",C20=DATE($M$1,3,31)),"",C20+1)</f>
        <v>43528</v>
      </c>
      <c r="D21" s="237"/>
      <c r="E21" s="237"/>
      <c r="F21" s="47"/>
      <c r="G21" s="239"/>
      <c r="H21" s="48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47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IF(OR(C21="",C21=DATE($M$1,3,31)),"",C21+1)</f>
        <v>43529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IF(OR(C22="",C22=DATE($M$1,3,31)),"",C22+1)</f>
        <v>43530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IF(OR(C23="",C23=DATE($M$1,3,31)),"",C23+1)</f>
        <v>43531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IF(OR(C24="",C24=DATE($M$1,3,31)),"",C24+1)</f>
        <v>43532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IF(OR(C25="",C25=DATE($M$1,3,31)),"",C25+1)</f>
        <v>43533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IF(OR(C26="",C26=DATE($M$1,3,31)),"",C26+1)</f>
        <v>43534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11</v>
      </c>
      <c r="B28" s="228" t="s">
        <v>50</v>
      </c>
      <c r="C28" s="283" t="n">
        <f aca="false">IF(OR(C27="",C27=DATE($M$1,3,31)),"",C27+1)</f>
        <v>43535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IF(OR(C28="",C28=DATE($M$1,3,31)),"",C28+1)</f>
        <v>43536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IF(OR(C29="",C29=DATE($M$1,3,31)),"",C29+1)</f>
        <v>43537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IF(OR(C30="",C30=DATE($M$1,3,31)),"",C30+1)</f>
        <v>43538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IF(OR(C31="",C31=DATE($M$1,3,31)),"",C31+1)</f>
        <v>43539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IF(OR(C32="",C32=DATE($M$1,3,31)),"",C32+1)</f>
        <v>43540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IF(OR(C33="",C33=DATE($M$1,3,31)),"",C33+1)</f>
        <v>43541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12</v>
      </c>
      <c r="B35" s="228" t="s">
        <v>50</v>
      </c>
      <c r="C35" s="283" t="n">
        <f aca="false">IF(OR(C34="",C34=DATE($M$1,3,31)),"",C34+1)</f>
        <v>43542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IF(OR(C35="",C35=DATE($M$1,3,31)),"",C35+1)</f>
        <v>43543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IF(OR(C36="",C36=DATE($M$1,3,31)),"",C36+1)</f>
        <v>43544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IF(OR(C37="",C37=DATE($M$1,3,31)),"",C37+1)</f>
        <v>43545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IF(OR(C38="",C38=DATE($M$1,3,31)),"",C38+1)</f>
        <v>43546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IF(OR(C39="",C39=DATE($M$1,3,31)),"",C39+1)</f>
        <v>43547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IF(OR(C40="",C40=DATE($M$1,3,31)),"",C40+1)</f>
        <v>43548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13</v>
      </c>
      <c r="B42" s="47" t="s">
        <v>50</v>
      </c>
      <c r="C42" s="283" t="n">
        <f aca="false">IF(OR(C41="",C41=DATE($M$1,3,31)),"",C41+1)</f>
        <v>43549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IF(OR(C42="",C42=DATE($M$1,3,31)),"",C42+1)</f>
        <v>43550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IF(OR(C43="",C43=DATE($M$1,3,31)),"",C43+1)</f>
        <v>43551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IF(OR(C44="",C44=DATE($M$1,3,31)),"",C44+1)</f>
        <v>43552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IF(OR(C45="",C45=DATE($M$1,3,31)),"",C45+1)</f>
        <v>43553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IF(OR(C46="",C46=DATE($M$1,3,31)),"",C46+1)</f>
        <v>43554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IF(OR(C47="",C47=DATE($M$1,3,31)),"",C47+1)</f>
        <v>43555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47" t="s">
        <v>50</v>
      </c>
      <c r="C49" s="282" t="str">
        <f aca="false">IF(OR(C48="",C48=DATE($M$1,3,31)),"",C48+1)</f>
        <v/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str">
        <f aca="false">IF(OR(C49="",C49=DATE($M$1,3,31)),"",C49+1)</f>
        <v/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-1.5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70"/>
      <c r="M54" s="271"/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81">
      <formula>+$K$52&lt;0</formula>
    </cfRule>
  </conditionalFormatting>
  <conditionalFormatting sqref="M52">
    <cfRule type="expression" priority="3" aboveAverage="0" equalAverage="0" bottom="0" percent="0" rank="0" text="" dxfId="82">
      <formula>+$M$52&lt;0</formula>
    </cfRule>
  </conditionalFormatting>
  <conditionalFormatting sqref="M13">
    <cfRule type="expression" priority="4" aboveAverage="0" equalAverage="0" bottom="0" percent="0" rank="0" text="" dxfId="83">
      <formula>+$M$13&lt;0</formula>
    </cfRule>
  </conditionalFormatting>
  <conditionalFormatting sqref="C14">
    <cfRule type="expression" priority="5" aboveAverage="0" equalAverage="0" bottom="0" percent="0" rank="0" text="" dxfId="84">
      <formula>OR($D$14="JF",$E$14="JF")</formula>
    </cfRule>
  </conditionalFormatting>
  <conditionalFormatting sqref="C15">
    <cfRule type="expression" priority="6" aboveAverage="0" equalAverage="0" bottom="0" percent="0" rank="0" text="" dxfId="85">
      <formula>OR($D$15="JF",$E$15="JF")</formula>
    </cfRule>
  </conditionalFormatting>
  <conditionalFormatting sqref="C16">
    <cfRule type="expression" priority="7" aboveAverage="0" equalAverage="0" bottom="0" percent="0" rank="0" text="" dxfId="86">
      <formula>OR($D$16="JF",$E$16="JF")</formula>
    </cfRule>
  </conditionalFormatting>
  <conditionalFormatting sqref="C17">
    <cfRule type="expression" priority="8" aboveAverage="0" equalAverage="0" bottom="0" percent="0" rank="0" text="" dxfId="87">
      <formula>OR($D$17="JF",$E$17="JF")</formula>
    </cfRule>
  </conditionalFormatting>
  <conditionalFormatting sqref="C18">
    <cfRule type="expression" priority="9" aboveAverage="0" equalAverage="0" bottom="0" percent="0" rank="0" text="" dxfId="88">
      <formula>OR($D$18="JF",$E$18="JF")</formula>
    </cfRule>
  </conditionalFormatting>
  <conditionalFormatting sqref="C19">
    <cfRule type="expression" priority="10" aboveAverage="0" equalAverage="0" bottom="0" percent="0" rank="0" text="" dxfId="89">
      <formula>OR($D$19="JF",$E$19="JF")</formula>
    </cfRule>
  </conditionalFormatting>
  <conditionalFormatting sqref="C20">
    <cfRule type="expression" priority="11" aboveAverage="0" equalAverage="0" bottom="0" percent="0" rank="0" text="" dxfId="90">
      <formula>OR($D$20="JF",$E$20="JF")</formula>
    </cfRule>
  </conditionalFormatting>
  <conditionalFormatting sqref="C21">
    <cfRule type="expression" priority="12" aboveAverage="0" equalAverage="0" bottom="0" percent="0" rank="0" text="" dxfId="91">
      <formula>OR($D$21="JF",$E$21="JF")</formula>
    </cfRule>
  </conditionalFormatting>
  <conditionalFormatting sqref="C22">
    <cfRule type="expression" priority="13" aboveAverage="0" equalAverage="0" bottom="0" percent="0" rank="0" text="" dxfId="92">
      <formula>OR($D$22="JF",$E$22="JF")</formula>
    </cfRule>
  </conditionalFormatting>
  <conditionalFormatting sqref="C23">
    <cfRule type="expression" priority="14" aboveAverage="0" equalAverage="0" bottom="0" percent="0" rank="0" text="" dxfId="93">
      <formula>OR($D$23="JF",$E$23="JF")</formula>
    </cfRule>
  </conditionalFormatting>
  <conditionalFormatting sqref="C24">
    <cfRule type="expression" priority="15" aboveAverage="0" equalAverage="0" bottom="0" percent="0" rank="0" text="" dxfId="94">
      <formula>OR($D$24="JF",$E$24="JF")</formula>
    </cfRule>
  </conditionalFormatting>
  <conditionalFormatting sqref="C25">
    <cfRule type="expression" priority="16" aboveAverage="0" equalAverage="0" bottom="0" percent="0" rank="0" text="" dxfId="95">
      <formula>OR($D$25="JF",$E$25="JF")</formula>
    </cfRule>
  </conditionalFormatting>
  <conditionalFormatting sqref="C26">
    <cfRule type="expression" priority="17" aboveAverage="0" equalAverage="0" bottom="0" percent="0" rank="0" text="" dxfId="96">
      <formula>OR($D$26="JF",$E$26="JF")</formula>
    </cfRule>
  </conditionalFormatting>
  <conditionalFormatting sqref="C27">
    <cfRule type="expression" priority="18" aboveAverage="0" equalAverage="0" bottom="0" percent="0" rank="0" text="" dxfId="97">
      <formula>OR($D$27="JF",$E$27="JF")</formula>
    </cfRule>
  </conditionalFormatting>
  <conditionalFormatting sqref="C28">
    <cfRule type="expression" priority="19" aboveAverage="0" equalAverage="0" bottom="0" percent="0" rank="0" text="" dxfId="98">
      <formula>OR($D$28="JF",$E$28="JF")</formula>
    </cfRule>
  </conditionalFormatting>
  <conditionalFormatting sqref="C29">
    <cfRule type="expression" priority="20" aboveAverage="0" equalAverage="0" bottom="0" percent="0" rank="0" text="" dxfId="99">
      <formula>OR($D$29="JF",$E$29="JF")</formula>
    </cfRule>
  </conditionalFormatting>
  <conditionalFormatting sqref="C30">
    <cfRule type="expression" priority="21" aboveAverage="0" equalAverage="0" bottom="0" percent="0" rank="0" text="" dxfId="100">
      <formula>OR($D$30="JF",$E$30="JF")</formula>
    </cfRule>
  </conditionalFormatting>
  <conditionalFormatting sqref="C31">
    <cfRule type="expression" priority="22" aboveAverage="0" equalAverage="0" bottom="0" percent="0" rank="0" text="" dxfId="101">
      <formula>OR($D$31="JF",$E$31="JF")</formula>
    </cfRule>
  </conditionalFormatting>
  <conditionalFormatting sqref="C32">
    <cfRule type="expression" priority="23" aboveAverage="0" equalAverage="0" bottom="0" percent="0" rank="0" text="" dxfId="102">
      <formula>OR($D$32="JF",$E$32="JF")</formula>
    </cfRule>
  </conditionalFormatting>
  <conditionalFormatting sqref="C33">
    <cfRule type="expression" priority="24" aboveAverage="0" equalAverage="0" bottom="0" percent="0" rank="0" text="" dxfId="103">
      <formula>OR($D$33="JF",$E$33="JF")</formula>
    </cfRule>
  </conditionalFormatting>
  <conditionalFormatting sqref="C34">
    <cfRule type="expression" priority="25" aboveAverage="0" equalAverage="0" bottom="0" percent="0" rank="0" text="" dxfId="104">
      <formula>OR($D$34="JF",$E$34="JF")</formula>
    </cfRule>
  </conditionalFormatting>
  <conditionalFormatting sqref="C35">
    <cfRule type="expression" priority="26" aboveAverage="0" equalAverage="0" bottom="0" percent="0" rank="0" text="" dxfId="105">
      <formula>OR($D$35="JF",$E$35="JF")</formula>
    </cfRule>
  </conditionalFormatting>
  <conditionalFormatting sqref="C36">
    <cfRule type="expression" priority="27" aboveAverage="0" equalAverage="0" bottom="0" percent="0" rank="0" text="" dxfId="106">
      <formula>OR($D$36="JF",$E$36="JF")</formula>
    </cfRule>
  </conditionalFormatting>
  <conditionalFormatting sqref="C37">
    <cfRule type="expression" priority="28" aboveAverage="0" equalAverage="0" bottom="0" percent="0" rank="0" text="" dxfId="107">
      <formula>OR($D$37="JF",$E$37="JF")</formula>
    </cfRule>
  </conditionalFormatting>
  <conditionalFormatting sqref="C38">
    <cfRule type="expression" priority="29" aboveAverage="0" equalAverage="0" bottom="0" percent="0" rank="0" text="" dxfId="108">
      <formula>OR($D$38="JF",$E$38="JF")</formula>
    </cfRule>
  </conditionalFormatting>
  <conditionalFormatting sqref="C39">
    <cfRule type="expression" priority="30" aboveAverage="0" equalAverage="0" bottom="0" percent="0" rank="0" text="" dxfId="109">
      <formula>OR($D$39="JF",$E$39="JF")</formula>
    </cfRule>
  </conditionalFormatting>
  <conditionalFormatting sqref="C40">
    <cfRule type="expression" priority="31" aboveAverage="0" equalAverage="0" bottom="0" percent="0" rank="0" text="" dxfId="110">
      <formula>OR($D$40="JF",$E$40="JF")</formula>
    </cfRule>
  </conditionalFormatting>
  <conditionalFormatting sqref="C41">
    <cfRule type="expression" priority="32" aboveAverage="0" equalAverage="0" bottom="0" percent="0" rank="0" text="" dxfId="111">
      <formula>OR($D$41="JF",$E$41="JF")</formula>
    </cfRule>
  </conditionalFormatting>
  <conditionalFormatting sqref="C42">
    <cfRule type="expression" priority="33" aboveAverage="0" equalAverage="0" bottom="0" percent="0" rank="0" text="" dxfId="112">
      <formula>OR($D$42="JF",$E$42="JF")</formula>
    </cfRule>
  </conditionalFormatting>
  <conditionalFormatting sqref="C43">
    <cfRule type="expression" priority="34" aboveAverage="0" equalAverage="0" bottom="0" percent="0" rank="0" text="" dxfId="113">
      <formula>OR($D$43="JF",$E$43="JF")</formula>
    </cfRule>
  </conditionalFormatting>
  <conditionalFormatting sqref="C44">
    <cfRule type="expression" priority="35" aboveAverage="0" equalAverage="0" bottom="0" percent="0" rank="0" text="" dxfId="114">
      <formula>OR($D$44="JF",$E$44="JF")</formula>
    </cfRule>
  </conditionalFormatting>
  <conditionalFormatting sqref="C45">
    <cfRule type="expression" priority="36" aboveAverage="0" equalAverage="0" bottom="0" percent="0" rank="0" text="" dxfId="115">
      <formula>OR($D$45="JF",$E$45="JF")</formula>
    </cfRule>
  </conditionalFormatting>
  <conditionalFormatting sqref="C46">
    <cfRule type="expression" priority="37" aboveAverage="0" equalAverage="0" bottom="0" percent="0" rank="0" text="" dxfId="116">
      <formula>OR($D$46="JF",$E$46="JF")</formula>
    </cfRule>
  </conditionalFormatting>
  <conditionalFormatting sqref="C47">
    <cfRule type="expression" priority="38" aboveAverage="0" equalAverage="0" bottom="0" percent="0" rank="0" text="" dxfId="117">
      <formula>OR($D$47="JF",$E$47="JF")</formula>
    </cfRule>
  </conditionalFormatting>
  <conditionalFormatting sqref="C48">
    <cfRule type="expression" priority="39" aboveAverage="0" equalAverage="0" bottom="0" percent="0" rank="0" text="" dxfId="118">
      <formula>OR($D$48="JF",$E$48="JF")</formula>
    </cfRule>
  </conditionalFormatting>
  <conditionalFormatting sqref="C49">
    <cfRule type="expression" priority="40" aboveAverage="0" equalAverage="0" bottom="0" percent="0" rank="0" text="" dxfId="119">
      <formula>OR($D$49="JF",$E$49="JF")</formula>
    </cfRule>
  </conditionalFormatting>
  <conditionalFormatting sqref="C50">
    <cfRule type="expression" priority="41" aboveAverage="0" equalAverage="0" bottom="0" percent="0" rank="0" text="" dxfId="120">
      <formula>OR($D$50="JF",$E$50="JF")</formula>
    </cfRule>
  </conditionalFormatting>
  <conditionalFormatting sqref="C21">
    <cfRule type="expression" priority="42" aboveAverage="0" equalAverage="0" bottom="0" percent="0" rank="0" text="" dxfId="121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3" activeCellId="0" sqref="M3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I1" s="3"/>
      <c r="J1" s="195" t="s">
        <v>104</v>
      </c>
      <c r="K1" s="195"/>
      <c r="L1" s="195"/>
      <c r="M1" s="195" t="n">
        <f aca="false">MARS!M1</f>
        <v>2019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10</v>
      </c>
      <c r="F5" s="206"/>
      <c r="G5" s="207" t="n">
        <f aca="false">E5/60*100</f>
        <v>16.6666666666667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+MARS!K52</f>
        <v>-0.5</v>
      </c>
      <c r="M13" s="225" t="n">
        <f aca="false">+MARS!M52</f>
        <v>-1.5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13</v>
      </c>
      <c r="B14" s="228" t="s">
        <v>50</v>
      </c>
      <c r="C14" s="229" t="n">
        <f aca="false" t="array" ref="C14:C20">IF(MONTH(DATE(y,4,1))&lt;&gt;MONTH(DATE(y,4,1)-(WEEKDAY(DATE(y,4,1),3)-1)+{1;2;3;4;5;6;7}+{0,1,2,3,4,5}-2),"",DATE(y,4,1)-(WEEKDAY(DATE(y,4,1),3)-1)+{1;2;3;4;5;6;7}+{0,1,2,3,4,5}-2)</f>
        <v>43556</v>
      </c>
      <c r="D14" s="230"/>
      <c r="E14" s="230"/>
      <c r="F14" s="231"/>
      <c r="G14" s="232"/>
      <c r="H14" s="233"/>
      <c r="I14" s="234"/>
      <c r="J14" s="234"/>
      <c r="K14" s="234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n">
        <v>43557</v>
      </c>
      <c r="D15" s="237"/>
      <c r="E15" s="237"/>
      <c r="F15" s="238"/>
      <c r="G15" s="239"/>
      <c r="H15" s="224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n">
        <v>43558</v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n">
        <v>43559</v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n">
        <v>43560</v>
      </c>
      <c r="D18" s="241"/>
      <c r="E18" s="241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43561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43562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14</v>
      </c>
      <c r="B21" s="284" t="s">
        <v>50</v>
      </c>
      <c r="C21" s="229" t="n">
        <f aca="false">IF(OR(C20="",C20=DATE($M$1,4,30)),"",C20+1)</f>
        <v>43563</v>
      </c>
      <c r="D21" s="285" t="s">
        <v>52</v>
      </c>
      <c r="E21" s="285" t="s">
        <v>52</v>
      </c>
      <c r="F21" s="284"/>
      <c r="G21" s="286" t="n">
        <v>0</v>
      </c>
      <c r="H21" s="287"/>
      <c r="I21" s="288" t="n">
        <f aca="false">IF(G21&gt;T21,(G21-T21),0)</f>
        <v>0</v>
      </c>
      <c r="J21" s="288" t="n">
        <f aca="false">IF(G21&lt;T21,(G21-T21),0)</f>
        <v>0</v>
      </c>
      <c r="K21" s="289" t="n">
        <f aca="false">+K18+I21+J21</f>
        <v>-0.5</v>
      </c>
      <c r="L21" s="284"/>
      <c r="M21" s="290" t="n">
        <f aca="false">-U21</f>
        <v>-0</v>
      </c>
      <c r="P21" s="3"/>
      <c r="Q21" s="3" t="n">
        <f aca="false">IF(D21="T",2,IF(D21="CP",0,IF(D21="TF",2,IF(D21="TM",0,IF(D21="JF",0,IF(D21="RTT",0,IF(D21="JNT",0,"0")))))))</f>
        <v>0</v>
      </c>
      <c r="R21" s="3" t="n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IF(OR(C21="",C21=DATE($M$1,4,30)),"",C21+1)</f>
        <v>43564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IF(OR(C22="",C22=DATE($M$1,4,30)),"",C22+1)</f>
        <v>43565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IF(OR(C23="",C23=DATE($M$1,4,30)),"",C23+1)</f>
        <v>43566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IF(OR(C24="",C24=DATE($M$1,4,30)),"",C24+1)</f>
        <v>43567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IF(OR(C25="",C25=DATE($M$1,4,30)),"",C25+1)</f>
        <v>43568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4" t="n">
        <f aca="false">IF(OR(C26="",C26=DATE($M$1,4,30)),"",C26+1)</f>
        <v>43569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15</v>
      </c>
      <c r="B28" s="228" t="s">
        <v>50</v>
      </c>
      <c r="C28" s="283" t="n">
        <f aca="false">IF(OR(C27="",C27=DATE($M$1,4,30)),"",C27+1)</f>
        <v>43570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IF(OR(C28="",C28=DATE($M$1,4,30)),"",C28+1)</f>
        <v>43571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IF(OR(C29="",C29=DATE($M$1,4,30)),"",C29+1)</f>
        <v>43572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IF(OR(C30="",C30=DATE($M$1,4,30)),"",C30+1)</f>
        <v>43573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IF(OR(C31="",C31=DATE($M$1,4,30)),"",C31+1)</f>
        <v>43574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IF(OR(C32="",C32=DATE($M$1,4,30)),"",C32+1)</f>
        <v>43575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4" t="n">
        <f aca="false">IF(OR(C33="",C33=DATE($M$1,4,30)),"",C33+1)</f>
        <v>43576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16</v>
      </c>
      <c r="B35" s="228" t="s">
        <v>50</v>
      </c>
      <c r="C35" s="283" t="n">
        <f aca="false">IF(OR(C34="",C34=DATE($M$1,4,30)),"",C34+1)</f>
        <v>43577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IF(OR(C35="",C35=DATE($M$1,4,30)),"",C35+1)</f>
        <v>43578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IF(OR(C36="",C36=DATE($M$1,4,30)),"",C36+1)</f>
        <v>43579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IF(OR(C37="",C37=DATE($M$1,4,30)),"",C37+1)</f>
        <v>43580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IF(OR(C38="",C38=DATE($M$1,4,30)),"",C38+1)</f>
        <v>43581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IF(OR(C39="",C39=DATE($M$1,4,30)),"",C39+1)</f>
        <v>43582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IF(OR(C40="",C40=DATE($M$1,4,30)),"",C40+1)</f>
        <v>43583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17</v>
      </c>
      <c r="B42" s="47" t="s">
        <v>50</v>
      </c>
      <c r="C42" s="282" t="n">
        <f aca="false">IF(OR(C41="",C41=DATE($M$1,4,30)),"",C41+1)</f>
        <v>43584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IF(OR(C42="",C42=DATE($M$1,4,30)),"",C42+1)</f>
        <v>43585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str">
        <f aca="false">IF(OR(C43="",C43=DATE($M$1,4,30)),"",C43+1)</f>
        <v/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str">
        <f aca="false">IF(OR(C44="",C44=DATE($M$1,4,30)),"",C44+1)</f>
        <v/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str">
        <f aca="false">IF(OR(C45="",C45=DATE($M$1,4,30)),"",C45+1)</f>
        <v/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str">
        <f aca="false">IF(OR(C46="",C46=DATE($M$1,4,30)),"",C46+1)</f>
        <v/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str">
        <f aca="false">IF(OR(C47="",C47=DATE($M$1,4,30)),"",C47+1)</f>
        <v/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 t="n">
        <v>18</v>
      </c>
      <c r="B49" s="47" t="s">
        <v>50</v>
      </c>
      <c r="C49" s="282" t="str">
        <f aca="false">IF(OR(C48="",C48=DATE($M$1,4,30)),"",C48+1)</f>
        <v/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str">
        <f aca="false">IF(OR(C49="",C49=DATE($M$1,4,30)),"",C49+1)</f>
        <v/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-1.5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91"/>
      <c r="M54" s="271"/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122">
      <formula>+$K$52&lt;0</formula>
    </cfRule>
  </conditionalFormatting>
  <conditionalFormatting sqref="M52">
    <cfRule type="expression" priority="3" aboveAverage="0" equalAverage="0" bottom="0" percent="0" rank="0" text="" dxfId="123">
      <formula>+$M$52&lt;0</formula>
    </cfRule>
  </conditionalFormatting>
  <conditionalFormatting sqref="K13">
    <cfRule type="expression" priority="4" aboveAverage="0" equalAverage="0" bottom="0" percent="0" rank="0" text="" dxfId="124">
      <formula>+$K$13&lt;0</formula>
    </cfRule>
  </conditionalFormatting>
  <conditionalFormatting sqref="M13">
    <cfRule type="expression" priority="5" aboveAverage="0" equalAverage="0" bottom="0" percent="0" rank="0" text="" dxfId="125">
      <formula>+$M$13&lt;0</formula>
    </cfRule>
  </conditionalFormatting>
  <conditionalFormatting sqref="C14">
    <cfRule type="expression" priority="6" aboveAverage="0" equalAverage="0" bottom="0" percent="0" rank="0" text="" dxfId="126">
      <formula>OR($D$14="JF",$E$14="JF")</formula>
    </cfRule>
  </conditionalFormatting>
  <conditionalFormatting sqref="C15">
    <cfRule type="expression" priority="7" aboveAverage="0" equalAverage="0" bottom="0" percent="0" rank="0" text="" dxfId="127">
      <formula>OR($D$15="JF",$E$15="JF")</formula>
    </cfRule>
  </conditionalFormatting>
  <conditionalFormatting sqref="C16">
    <cfRule type="expression" priority="8" aboveAverage="0" equalAverage="0" bottom="0" percent="0" rank="0" text="" dxfId="128">
      <formula>OR($D$16="JF",$E$16="JF")</formula>
    </cfRule>
  </conditionalFormatting>
  <conditionalFormatting sqref="C17">
    <cfRule type="expression" priority="9" aboveAverage="0" equalAverage="0" bottom="0" percent="0" rank="0" text="" dxfId="129">
      <formula>OR($D$17="JF",$E$17="JF")</formula>
    </cfRule>
  </conditionalFormatting>
  <conditionalFormatting sqref="C18">
    <cfRule type="expression" priority="10" aboveAverage="0" equalAverage="0" bottom="0" percent="0" rank="0" text="" dxfId="130">
      <formula>OR($D$18="JF",$E$18="JF")</formula>
    </cfRule>
  </conditionalFormatting>
  <conditionalFormatting sqref="C19">
    <cfRule type="expression" priority="11" aboveAverage="0" equalAverage="0" bottom="0" percent="0" rank="0" text="" dxfId="131">
      <formula>OR($D$19="JF",$E$19="JF")</formula>
    </cfRule>
  </conditionalFormatting>
  <conditionalFormatting sqref="C20">
    <cfRule type="expression" priority="12" aboveAverage="0" equalAverage="0" bottom="0" percent="0" rank="0" text="" dxfId="132">
      <formula>OR($D$20="JF",$E$20="JF")</formula>
    </cfRule>
  </conditionalFormatting>
  <conditionalFormatting sqref="C21">
    <cfRule type="expression" priority="13" aboveAverage="0" equalAverage="0" bottom="0" percent="0" rank="0" text="" dxfId="133">
      <formula>OR($D$21="JF",$E$21="JF")</formula>
    </cfRule>
  </conditionalFormatting>
  <conditionalFormatting sqref="C22">
    <cfRule type="expression" priority="14" aboveAverage="0" equalAverage="0" bottom="0" percent="0" rank="0" text="" dxfId="134">
      <formula>OR($D$22="JF",$E$22="JF")</formula>
    </cfRule>
  </conditionalFormatting>
  <conditionalFormatting sqref="C23">
    <cfRule type="expression" priority="15" aboveAverage="0" equalAverage="0" bottom="0" percent="0" rank="0" text="" dxfId="135">
      <formula>OR($D$23="JF",$E$23="JF")</formula>
    </cfRule>
  </conditionalFormatting>
  <conditionalFormatting sqref="C24">
    <cfRule type="expression" priority="16" aboveAverage="0" equalAverage="0" bottom="0" percent="0" rank="0" text="" dxfId="136">
      <formula>OR($D$24="JF",$E$24="JF")</formula>
    </cfRule>
  </conditionalFormatting>
  <conditionalFormatting sqref="C25">
    <cfRule type="expression" priority="17" aboveAverage="0" equalAverage="0" bottom="0" percent="0" rank="0" text="" dxfId="137">
      <formula>OR($D$25="JF",$E$25="JF")</formula>
    </cfRule>
  </conditionalFormatting>
  <conditionalFormatting sqref="C26">
    <cfRule type="expression" priority="18" aboveAverage="0" equalAverage="0" bottom="0" percent="0" rank="0" text="" dxfId="138">
      <formula>OR($D$26="JF",$E$26="JF")</formula>
    </cfRule>
  </conditionalFormatting>
  <conditionalFormatting sqref="C27">
    <cfRule type="expression" priority="19" aboveAverage="0" equalAverage="0" bottom="0" percent="0" rank="0" text="" dxfId="139">
      <formula>OR($D$27="JF",$E$27="JF")</formula>
    </cfRule>
  </conditionalFormatting>
  <conditionalFormatting sqref="C28">
    <cfRule type="expression" priority="20" aboveAverage="0" equalAverage="0" bottom="0" percent="0" rank="0" text="" dxfId="140">
      <formula>OR($D$28="JF",$E$28="JF")</formula>
    </cfRule>
  </conditionalFormatting>
  <conditionalFormatting sqref="C29">
    <cfRule type="expression" priority="21" aboveAverage="0" equalAverage="0" bottom="0" percent="0" rank="0" text="" dxfId="141">
      <formula>OR($D$29="JF",$E$29="JF")</formula>
    </cfRule>
  </conditionalFormatting>
  <conditionalFormatting sqref="C30">
    <cfRule type="expression" priority="22" aboveAverage="0" equalAverage="0" bottom="0" percent="0" rank="0" text="" dxfId="142">
      <formula>OR($D$30="JF",$E$30="JF")</formula>
    </cfRule>
  </conditionalFormatting>
  <conditionalFormatting sqref="C31">
    <cfRule type="expression" priority="23" aboveAverage="0" equalAverage="0" bottom="0" percent="0" rank="0" text="" dxfId="143">
      <formula>OR($D$31="JF",$E$31="JF")</formula>
    </cfRule>
  </conditionalFormatting>
  <conditionalFormatting sqref="C32">
    <cfRule type="expression" priority="24" aboveAverage="0" equalAverage="0" bottom="0" percent="0" rank="0" text="" dxfId="144">
      <formula>OR($D$32="JF",$E$32="JF")</formula>
    </cfRule>
  </conditionalFormatting>
  <conditionalFormatting sqref="C33">
    <cfRule type="expression" priority="25" aboveAverage="0" equalAverage="0" bottom="0" percent="0" rank="0" text="" dxfId="145">
      <formula>OR($D$33="JF",$E$33="JF")</formula>
    </cfRule>
  </conditionalFormatting>
  <conditionalFormatting sqref="C34">
    <cfRule type="expression" priority="26" aboveAverage="0" equalAverage="0" bottom="0" percent="0" rank="0" text="" dxfId="146">
      <formula>OR($D$34="JF",$E$34="JF")</formula>
    </cfRule>
  </conditionalFormatting>
  <conditionalFormatting sqref="C35">
    <cfRule type="expression" priority="27" aboveAverage="0" equalAverage="0" bottom="0" percent="0" rank="0" text="" dxfId="147">
      <formula>OR($D$35="JF",$E$35="JF")</formula>
    </cfRule>
  </conditionalFormatting>
  <conditionalFormatting sqref="C36">
    <cfRule type="expression" priority="28" aboveAverage="0" equalAverage="0" bottom="0" percent="0" rank="0" text="" dxfId="148">
      <formula>OR($D$36="JF",$E$36="JF")</formula>
    </cfRule>
  </conditionalFormatting>
  <conditionalFormatting sqref="C37">
    <cfRule type="expression" priority="29" aboveAverage="0" equalAverage="0" bottom="0" percent="0" rank="0" text="" dxfId="149">
      <formula>OR($D$37="JF",$E$37="JF")</formula>
    </cfRule>
  </conditionalFormatting>
  <conditionalFormatting sqref="C38">
    <cfRule type="expression" priority="30" aboveAverage="0" equalAverage="0" bottom="0" percent="0" rank="0" text="" dxfId="150">
      <formula>OR($D$38="JF",$E$38="JF")</formula>
    </cfRule>
  </conditionalFormatting>
  <conditionalFormatting sqref="C39">
    <cfRule type="expression" priority="31" aboveAverage="0" equalAverage="0" bottom="0" percent="0" rank="0" text="" dxfId="151">
      <formula>OR($D$39="JF",$E$39="JF")</formula>
    </cfRule>
  </conditionalFormatting>
  <conditionalFormatting sqref="C40">
    <cfRule type="expression" priority="32" aboveAverage="0" equalAverage="0" bottom="0" percent="0" rank="0" text="" dxfId="152">
      <formula>OR($D$40="JF",$E$40="JF")</formula>
    </cfRule>
  </conditionalFormatting>
  <conditionalFormatting sqref="C41">
    <cfRule type="expression" priority="33" aboveAverage="0" equalAverage="0" bottom="0" percent="0" rank="0" text="" dxfId="153">
      <formula>OR($D$41="JF",$E$41="JF")</formula>
    </cfRule>
  </conditionalFormatting>
  <conditionalFormatting sqref="C42">
    <cfRule type="expression" priority="34" aboveAverage="0" equalAverage="0" bottom="0" percent="0" rank="0" text="" dxfId="154">
      <formula>OR($D$42="JF",$E$42="JF")</formula>
    </cfRule>
  </conditionalFormatting>
  <conditionalFormatting sqref="C43">
    <cfRule type="expression" priority="35" aboveAverage="0" equalAverage="0" bottom="0" percent="0" rank="0" text="" dxfId="155">
      <formula>OR($D$43="JF",$E$43="JF")</formula>
    </cfRule>
  </conditionalFormatting>
  <conditionalFormatting sqref="C44">
    <cfRule type="expression" priority="36" aboveAverage="0" equalAverage="0" bottom="0" percent="0" rank="0" text="" dxfId="156">
      <formula>OR($D$44="JF",$E$44="JF")</formula>
    </cfRule>
  </conditionalFormatting>
  <conditionalFormatting sqref="C45">
    <cfRule type="expression" priority="37" aboveAverage="0" equalAverage="0" bottom="0" percent="0" rank="0" text="" dxfId="157">
      <formula>OR($D$45="JF",$E$45="JF")</formula>
    </cfRule>
  </conditionalFormatting>
  <conditionalFormatting sqref="C46">
    <cfRule type="expression" priority="38" aboveAverage="0" equalAverage="0" bottom="0" percent="0" rank="0" text="" dxfId="158">
      <formula>OR($D$46="JF",$E$46="JF")</formula>
    </cfRule>
  </conditionalFormatting>
  <conditionalFormatting sqref="C47">
    <cfRule type="expression" priority="39" aboveAverage="0" equalAverage="0" bottom="0" percent="0" rank="0" text="" dxfId="159">
      <formula>OR($D$47="JF",$E$47="JF")</formula>
    </cfRule>
  </conditionalFormatting>
  <conditionalFormatting sqref="C48">
    <cfRule type="expression" priority="40" aboveAverage="0" equalAverage="0" bottom="0" percent="0" rank="0" text="" dxfId="160">
      <formula>OR($D$48="JF",$E$48="JF")</formula>
    </cfRule>
  </conditionalFormatting>
  <conditionalFormatting sqref="C49">
    <cfRule type="expression" priority="41" aboveAverage="0" equalAverage="0" bottom="0" percent="0" rank="0" text="" dxfId="161">
      <formula>OR($D$49="JF",$E$49="JF")</formula>
    </cfRule>
  </conditionalFormatting>
  <conditionalFormatting sqref="C50">
    <cfRule type="expression" priority="42" aboveAverage="0" equalAverage="0" bottom="0" percent="0" rank="0" text="" dxfId="162">
      <formula>OR($D$50="JF",$E$50="JF")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35" activeCellId="0" sqref="D35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105</v>
      </c>
      <c r="K1" s="195"/>
      <c r="L1" s="195"/>
      <c r="M1" s="195" t="n">
        <v>2018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15</v>
      </c>
      <c r="F5" s="206"/>
      <c r="G5" s="207" t="n">
        <f aca="false">E5/60*100</f>
        <v>25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+AVRIL!K52</f>
        <v>-0.5</v>
      </c>
      <c r="M13" s="225" t="n">
        <f aca="false">+AVRIL!M52</f>
        <v>-1.5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18</v>
      </c>
      <c r="B14" s="228" t="s">
        <v>50</v>
      </c>
      <c r="C14" s="229" t="str">
        <f aca="false" t="array" ref="C14:C20">IF(MONTH(DATE(y,5,1))&lt;&gt;MONTH(DATE(y,5,1)-(WEEKDAY(DATE(y,5,1),3)-1)+{1;2;3;4;5;6;7}+{0,1,2,3,4,5}-2),"",DATE(y,5,1)-(WEEKDAY(DATE(y,5,1),3)-1)+{1;2;3;4;5;6;7}+{0,1,2,3,4,5}-2)</f>
        <v/>
      </c>
      <c r="D14" s="230"/>
      <c r="E14" s="230"/>
      <c r="F14" s="231"/>
      <c r="G14" s="232"/>
      <c r="H14" s="233"/>
      <c r="I14" s="234"/>
      <c r="J14" s="234"/>
      <c r="K14" s="292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284" t="s">
        <v>51</v>
      </c>
      <c r="C15" s="236" t="str">
        <v/>
      </c>
      <c r="D15" s="285" t="s">
        <v>52</v>
      </c>
      <c r="E15" s="285" t="s">
        <v>52</v>
      </c>
      <c r="F15" s="284"/>
      <c r="G15" s="286"/>
      <c r="H15" s="287"/>
      <c r="I15" s="288" t="n">
        <f aca="false">IF(G15&gt;T15,(G15-T15),0)</f>
        <v>0</v>
      </c>
      <c r="J15" s="288" t="n">
        <f aca="false">IF(G15&lt;T15,(G15-T15),0)</f>
        <v>0</v>
      </c>
      <c r="K15" s="288" t="n">
        <f aca="false">K14+I15+J15</f>
        <v>-0.5</v>
      </c>
      <c r="L15" s="284"/>
      <c r="M15" s="290" t="n">
        <f aca="false">-U15</f>
        <v>0</v>
      </c>
      <c r="P15" s="3"/>
      <c r="Q15" s="3" t="n">
        <f aca="false">IF(D15="T",2,IF(D15="CP",0,IF(D15="TF",2,IF(D15="TM",0,IF(D15="JF",0,IF(D15="RTT",0,IF(D15="JNT",0,"0")))))))</f>
        <v>0</v>
      </c>
      <c r="R15" s="3" t="n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n">
        <v>43586</v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n">
        <v>43587</v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n">
        <v>43588</v>
      </c>
      <c r="D18" s="237"/>
      <c r="E18" s="237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43589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43590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19</v>
      </c>
      <c r="B21" s="228" t="s">
        <v>50</v>
      </c>
      <c r="C21" s="229" t="n">
        <f aca="false">IF(OR(C20="",C20=DATE($M$1,5,31)),"",C20+1)</f>
        <v>43591</v>
      </c>
      <c r="D21" s="237"/>
      <c r="E21" s="237"/>
      <c r="F21" s="47"/>
      <c r="G21" s="239" t="n">
        <v>0</v>
      </c>
      <c r="H21" s="48"/>
      <c r="I21" s="219" t="n">
        <f aca="false">IF(G21&gt;T21,(G21-T21),0)</f>
        <v>0</v>
      </c>
      <c r="J21" s="219" t="n">
        <f aca="false">IF(G21&lt;T21,(G21-T21),0)</f>
        <v>0</v>
      </c>
      <c r="K21" s="293" t="n">
        <f aca="false">+K18+I21+J21</f>
        <v>-0.5</v>
      </c>
      <c r="L21" s="47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284" t="s">
        <v>51</v>
      </c>
      <c r="C22" s="236" t="n">
        <f aca="false">IF(OR(C21="",C21=DATE($M$1,5,31)),"",C21+1)</f>
        <v>43592</v>
      </c>
      <c r="D22" s="285"/>
      <c r="E22" s="285"/>
      <c r="F22" s="284"/>
      <c r="G22" s="286" t="n">
        <v>0</v>
      </c>
      <c r="H22" s="287"/>
      <c r="I22" s="288" t="n">
        <f aca="false">IF(G22&gt;T22,(G22-T22),0)</f>
        <v>0</v>
      </c>
      <c r="J22" s="288" t="n">
        <f aca="false">IF(G22&lt;T22,(G22-T22),0)</f>
        <v>0</v>
      </c>
      <c r="K22" s="288" t="n">
        <f aca="false">K21+I22+J22</f>
        <v>-0.5</v>
      </c>
      <c r="L22" s="284"/>
      <c r="M22" s="29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36" t="n">
        <f aca="false">IF(OR(C22="",C22=DATE($M$1,5,31)),"",C22+1)</f>
        <v>43593</v>
      </c>
      <c r="D23" s="237"/>
      <c r="E23" s="237"/>
      <c r="F23" s="47"/>
      <c r="G23" s="239" t="n">
        <v>0</v>
      </c>
      <c r="H23" s="48"/>
      <c r="I23" s="219" t="n">
        <f aca="false">IF(G23&gt;T23,(G23-T23),0)</f>
        <v>0</v>
      </c>
      <c r="J23" s="219" t="n">
        <f aca="false">IF(G23&lt;T23,(G23-T23),0)</f>
        <v>0</v>
      </c>
      <c r="K23" s="293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284" t="s">
        <v>56</v>
      </c>
      <c r="C24" s="236" t="n">
        <f aca="false">IF(OR(C23="",C23=DATE($M$1,5,31)),"",C23+1)</f>
        <v>43594</v>
      </c>
      <c r="D24" s="285"/>
      <c r="E24" s="285"/>
      <c r="F24" s="284"/>
      <c r="G24" s="286" t="n">
        <v>0</v>
      </c>
      <c r="H24" s="287"/>
      <c r="I24" s="288" t="n">
        <f aca="false">IF(G24&gt;T24,(G24-T24),0)</f>
        <v>0</v>
      </c>
      <c r="J24" s="288" t="n">
        <f aca="false">IF(G24&lt;T24,(G24-T24),0)</f>
        <v>0</v>
      </c>
      <c r="K24" s="288" t="n">
        <f aca="false">K23+I24+J24</f>
        <v>-0.5</v>
      </c>
      <c r="L24" s="284"/>
      <c r="M24" s="29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36" t="n">
        <f aca="false">IF(OR(C24="",C24=DATE($M$1,5,31)),"",C24+1)</f>
        <v>43595</v>
      </c>
      <c r="D25" s="237"/>
      <c r="E25" s="237"/>
      <c r="F25" s="47"/>
      <c r="G25" s="239" t="n">
        <v>0</v>
      </c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IF(OR(C25="",C25=DATE($M$1,5,31)),"",C25+1)</f>
        <v>43596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IF(OR(C26="",C26=DATE($M$1,5,31)),"",C26+1)</f>
        <v>43597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20</v>
      </c>
      <c r="B28" s="228" t="s">
        <v>50</v>
      </c>
      <c r="C28" s="283" t="n">
        <f aca="false">IF(OR(C27="",C27=DATE($M$1,5,31)),"",C27+1)</f>
        <v>43598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IF(OR(C28="",C28=DATE($M$1,5,31)),"",C28+1)</f>
        <v>43599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IF(OR(C29="",C29=DATE($M$1,5,31)),"",C29+1)</f>
        <v>43600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IF(OR(C30="",C30=DATE($M$1,5,31)),"",C30+1)</f>
        <v>43601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IF(OR(C31="",C31=DATE($M$1,5,31)),"",C31+1)</f>
        <v>43602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IF(OR(C32="",C32=DATE($M$1,5,31)),"",C32+1)</f>
        <v>43603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4" t="n">
        <f aca="false">IF(OR(C33="",C33=DATE($M$1,5,31)),"",C33+1)</f>
        <v>43604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21</v>
      </c>
      <c r="B35" s="284" t="s">
        <v>50</v>
      </c>
      <c r="C35" s="283" t="n">
        <f aca="false">IF(OR(C34="",C34=DATE($M$1,5,31)),"",C34+1)</f>
        <v>43605</v>
      </c>
      <c r="D35" s="285"/>
      <c r="E35" s="285"/>
      <c r="F35" s="284"/>
      <c r="G35" s="286"/>
      <c r="H35" s="287"/>
      <c r="I35" s="288" t="n">
        <f aca="false">IF(G35&gt;T35,(G35-T35),0)</f>
        <v>0</v>
      </c>
      <c r="J35" s="288" t="n">
        <f aca="false">IF(G35&lt;T35,(G35-T35),0)</f>
        <v>0</v>
      </c>
      <c r="K35" s="289" t="n">
        <f aca="false">+K32+I35+J35</f>
        <v>-0.5</v>
      </c>
      <c r="L35" s="284"/>
      <c r="M35" s="29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IF(OR(C35="",C35=DATE($M$1,5,31)),"",C35+1)</f>
        <v>43606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IF(OR(C36="",C36=DATE($M$1,5,31)),"",C36+1)</f>
        <v>43607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IF(OR(C37="",C37=DATE($M$1,5,31)),"",C37+1)</f>
        <v>43608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IF(OR(C38="",C38=DATE($M$1,5,31)),"",C38+1)</f>
        <v>43609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IF(OR(C39="",C39=DATE($M$1,5,31)),"",C39+1)</f>
        <v>43610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IF(OR(C40="",C40=DATE($M$1,5,31)),"",C40+1)</f>
        <v>43611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22</v>
      </c>
      <c r="B42" s="47" t="s">
        <v>50</v>
      </c>
      <c r="C42" s="282" t="n">
        <f aca="false">IF(OR(C41="",C41=DATE($M$1,5,31)),"",C41+1)</f>
        <v>43612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IF(OR(C42="",C42=DATE($M$1,5,31)),"",C42+1)</f>
        <v>43613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IF(OR(C43="",C43=DATE($M$1,5,31)),"",C43+1)</f>
        <v>43614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IF(OR(C44="",C44=DATE($M$1,5,31)),"",C44+1)</f>
        <v>43615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IF(OR(C45="",C45=DATE($M$1,5,31)),"",C45+1)</f>
        <v>43616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IF(OR(C46="",C46=DATE($M$1,5,31)),"",C46+1)</f>
        <v>43617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IF(OR(C47="",C47=DATE($M$1,5,31)),"",C47+1)</f>
        <v>43618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47" t="s">
        <v>50</v>
      </c>
      <c r="C49" s="282" t="n">
        <f aca="false">IF(OR(C48="",C48=DATE($M$1,5,31)),"",C48+1)</f>
        <v>43619</v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n">
        <f aca="false">IF(OR(C49="",C49=DATE($M$1,5,31)),"",C49+1)</f>
        <v>43620</v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-1.5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94" t="n">
        <v>43251</v>
      </c>
      <c r="M54" s="294"/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5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  <mergeCell ref="L54:M54"/>
  </mergeCells>
  <conditionalFormatting sqref="K13">
    <cfRule type="expression" priority="2" aboveAverage="0" equalAverage="0" bottom="0" percent="0" rank="0" text="" dxfId="163">
      <formula>+$K$13&lt;0</formula>
    </cfRule>
  </conditionalFormatting>
  <conditionalFormatting sqref="M13">
    <cfRule type="expression" priority="3" aboveAverage="0" equalAverage="0" bottom="0" percent="0" rank="0" text="" dxfId="164">
      <formula>+$M$13&lt;0</formula>
    </cfRule>
  </conditionalFormatting>
  <conditionalFormatting sqref="K52">
    <cfRule type="expression" priority="4" aboveAverage="0" equalAverage="0" bottom="0" percent="0" rank="0" text="" dxfId="165">
      <formula>+$K$52&lt;0</formula>
    </cfRule>
  </conditionalFormatting>
  <conditionalFormatting sqref="M52">
    <cfRule type="expression" priority="5" aboveAverage="0" equalAverage="0" bottom="0" percent="0" rank="0" text="" dxfId="166">
      <formula>+$M$52&lt;0</formula>
    </cfRule>
  </conditionalFormatting>
  <conditionalFormatting sqref="C14">
    <cfRule type="expression" priority="6" aboveAverage="0" equalAverage="0" bottom="0" percent="0" rank="0" text="" dxfId="167">
      <formula>OR($D$14="JF",$E$14="JF")</formula>
    </cfRule>
  </conditionalFormatting>
  <conditionalFormatting sqref="C15">
    <cfRule type="expression" priority="7" aboveAverage="0" equalAverage="0" bottom="0" percent="0" rank="0" text="" dxfId="168">
      <formula>OR($D$15="JF",$E$15="JF")</formula>
    </cfRule>
  </conditionalFormatting>
  <conditionalFormatting sqref="C16">
    <cfRule type="expression" priority="8" aboveAverage="0" equalAverage="0" bottom="0" percent="0" rank="0" text="" dxfId="169">
      <formula>OR($D$16="JF",$E$16="JF")</formula>
    </cfRule>
  </conditionalFormatting>
  <conditionalFormatting sqref="C17">
    <cfRule type="expression" priority="9" aboveAverage="0" equalAverage="0" bottom="0" percent="0" rank="0" text="" dxfId="170">
      <formula>OR($D$17="JF",$E$17="JF")</formula>
    </cfRule>
  </conditionalFormatting>
  <conditionalFormatting sqref="C18">
    <cfRule type="expression" priority="10" aboveAverage="0" equalAverage="0" bottom="0" percent="0" rank="0" text="" dxfId="171">
      <formula>OR($D$18="JF",$E$18="JF")</formula>
    </cfRule>
  </conditionalFormatting>
  <conditionalFormatting sqref="C19">
    <cfRule type="expression" priority="11" aboveAverage="0" equalAverage="0" bottom="0" percent="0" rank="0" text="" dxfId="172">
      <formula>OR($D$19="JF",$E$19="JF")</formula>
    </cfRule>
  </conditionalFormatting>
  <conditionalFormatting sqref="C20">
    <cfRule type="expression" priority="12" aboveAverage="0" equalAverage="0" bottom="0" percent="0" rank="0" text="" dxfId="173">
      <formula>OR($D$20="JF",$E$20="JF")</formula>
    </cfRule>
  </conditionalFormatting>
  <conditionalFormatting sqref="C21">
    <cfRule type="expression" priority="13" aboveAverage="0" equalAverage="0" bottom="0" percent="0" rank="0" text="" dxfId="174">
      <formula>OR($D$21="JF",$E$21="JF")</formula>
    </cfRule>
  </conditionalFormatting>
  <conditionalFormatting sqref="C22">
    <cfRule type="expression" priority="14" aboveAverage="0" equalAverage="0" bottom="0" percent="0" rank="0" text="" dxfId="175">
      <formula>OR($D$22="JF",$E$22="JF")</formula>
    </cfRule>
  </conditionalFormatting>
  <conditionalFormatting sqref="C23">
    <cfRule type="expression" priority="15" aboveAverage="0" equalAverage="0" bottom="0" percent="0" rank="0" text="" dxfId="176">
      <formula>OR($D$23="JF",$E$23="JF")</formula>
    </cfRule>
  </conditionalFormatting>
  <conditionalFormatting sqref="C24">
    <cfRule type="expression" priority="16" aboveAverage="0" equalAverage="0" bottom="0" percent="0" rank="0" text="" dxfId="177">
      <formula>OR($D$24="JF",$E$24="JF")</formula>
    </cfRule>
  </conditionalFormatting>
  <conditionalFormatting sqref="C25">
    <cfRule type="expression" priority="17" aboveAverage="0" equalAverage="0" bottom="0" percent="0" rank="0" text="" dxfId="178">
      <formula>OR($D$25="JF",$E$25="JF")</formula>
    </cfRule>
  </conditionalFormatting>
  <conditionalFormatting sqref="C26">
    <cfRule type="expression" priority="18" aboveAverage="0" equalAverage="0" bottom="0" percent="0" rank="0" text="" dxfId="179">
      <formula>OR($D$26="JF",$E$26="JF")</formula>
    </cfRule>
  </conditionalFormatting>
  <conditionalFormatting sqref="C27">
    <cfRule type="expression" priority="19" aboveAverage="0" equalAverage="0" bottom="0" percent="0" rank="0" text="" dxfId="180">
      <formula>OR($D$27="JF",$E$27="JF")</formula>
    </cfRule>
  </conditionalFormatting>
  <conditionalFormatting sqref="C28">
    <cfRule type="expression" priority="20" aboveAverage="0" equalAverage="0" bottom="0" percent="0" rank="0" text="" dxfId="181">
      <formula>OR($D$28="JF",$E$28="JF")</formula>
    </cfRule>
  </conditionalFormatting>
  <conditionalFormatting sqref="C29">
    <cfRule type="expression" priority="21" aboveAverage="0" equalAverage="0" bottom="0" percent="0" rank="0" text="" dxfId="182">
      <formula>OR($D$29="JF",$E$29="JF")</formula>
    </cfRule>
  </conditionalFormatting>
  <conditionalFormatting sqref="C30">
    <cfRule type="expression" priority="22" aboveAverage="0" equalAverage="0" bottom="0" percent="0" rank="0" text="" dxfId="183">
      <formula>OR($D$30="JF",$E$30="JF")</formula>
    </cfRule>
  </conditionalFormatting>
  <conditionalFormatting sqref="C31">
    <cfRule type="expression" priority="23" aboveAverage="0" equalAverage="0" bottom="0" percent="0" rank="0" text="" dxfId="184">
      <formula>OR($D$31="JF",$E$31="JF")</formula>
    </cfRule>
  </conditionalFormatting>
  <conditionalFormatting sqref="C32">
    <cfRule type="expression" priority="24" aboveAverage="0" equalAverage="0" bottom="0" percent="0" rank="0" text="" dxfId="185">
      <formula>OR($D$32="JF",$E$32="JF")</formula>
    </cfRule>
  </conditionalFormatting>
  <conditionalFormatting sqref="C33">
    <cfRule type="expression" priority="25" aboveAverage="0" equalAverage="0" bottom="0" percent="0" rank="0" text="" dxfId="186">
      <formula>OR($D$33="JF",$E$33="JF")</formula>
    </cfRule>
  </conditionalFormatting>
  <conditionalFormatting sqref="C34">
    <cfRule type="expression" priority="26" aboveAverage="0" equalAverage="0" bottom="0" percent="0" rank="0" text="" dxfId="187">
      <formula>OR($D$34="JF",$E$34="JF")</formula>
    </cfRule>
  </conditionalFormatting>
  <conditionalFormatting sqref="C35">
    <cfRule type="expression" priority="27" aboveAverage="0" equalAverage="0" bottom="0" percent="0" rank="0" text="" dxfId="188">
      <formula>OR($D$35="JF",$E$35="JF")</formula>
    </cfRule>
  </conditionalFormatting>
  <conditionalFormatting sqref="C36">
    <cfRule type="expression" priority="28" aboveAverage="0" equalAverage="0" bottom="0" percent="0" rank="0" text="" dxfId="189">
      <formula>OR($D$36="JF",$E$36="JF")</formula>
    </cfRule>
  </conditionalFormatting>
  <conditionalFormatting sqref="C37">
    <cfRule type="expression" priority="29" aboveAverage="0" equalAverage="0" bottom="0" percent="0" rank="0" text="" dxfId="190">
      <formula>OR($D$37="JF",$E$37="JF")</formula>
    </cfRule>
  </conditionalFormatting>
  <conditionalFormatting sqref="C38">
    <cfRule type="expression" priority="30" aboveAverage="0" equalAverage="0" bottom="0" percent="0" rank="0" text="" dxfId="191">
      <formula>OR($D$38="JF",$E$38="JF")</formula>
    </cfRule>
  </conditionalFormatting>
  <conditionalFormatting sqref="C39">
    <cfRule type="expression" priority="31" aboveAverage="0" equalAverage="0" bottom="0" percent="0" rank="0" text="" dxfId="192">
      <formula>OR($D$39="JF",$E$39="JF")</formula>
    </cfRule>
  </conditionalFormatting>
  <conditionalFormatting sqref="C40">
    <cfRule type="expression" priority="32" aboveAverage="0" equalAverage="0" bottom="0" percent="0" rank="0" text="" dxfId="193">
      <formula>OR($D$40="JF",$E$40="JF")</formula>
    </cfRule>
  </conditionalFormatting>
  <conditionalFormatting sqref="C41">
    <cfRule type="expression" priority="33" aboveAverage="0" equalAverage="0" bottom="0" percent="0" rank="0" text="" dxfId="194">
      <formula>OR($D$41="JF",$E$41="JF")</formula>
    </cfRule>
  </conditionalFormatting>
  <conditionalFormatting sqref="C42">
    <cfRule type="expression" priority="34" aboveAverage="0" equalAverage="0" bottom="0" percent="0" rank="0" text="" dxfId="195">
      <formula>OR($D$42="JF",$E$42="JF")</formula>
    </cfRule>
  </conditionalFormatting>
  <conditionalFormatting sqref="C43">
    <cfRule type="expression" priority="35" aboveAverage="0" equalAverage="0" bottom="0" percent="0" rank="0" text="" dxfId="196">
      <formula>OR($D$43="JF",$E$43="JF")</formula>
    </cfRule>
  </conditionalFormatting>
  <conditionalFormatting sqref="C44">
    <cfRule type="expression" priority="36" aboveAverage="0" equalAverage="0" bottom="0" percent="0" rank="0" text="" dxfId="197">
      <formula>OR($D$44="JF",$E$44="JF")</formula>
    </cfRule>
  </conditionalFormatting>
  <conditionalFormatting sqref="C45">
    <cfRule type="expression" priority="37" aboveAverage="0" equalAverage="0" bottom="0" percent="0" rank="0" text="" dxfId="198">
      <formula>OR($D$45="JF",$E$45="JF")</formula>
    </cfRule>
  </conditionalFormatting>
  <conditionalFormatting sqref="C46">
    <cfRule type="expression" priority="38" aboveAverage="0" equalAverage="0" bottom="0" percent="0" rank="0" text="" dxfId="199">
      <formula>OR($D$46="JF",$E$46="JF")</formula>
    </cfRule>
  </conditionalFormatting>
  <conditionalFormatting sqref="C47">
    <cfRule type="expression" priority="39" aboveAverage="0" equalAverage="0" bottom="0" percent="0" rank="0" text="" dxfId="200">
      <formula>OR($D$47="JF",$E$47="JF")</formula>
    </cfRule>
  </conditionalFormatting>
  <conditionalFormatting sqref="C48">
    <cfRule type="expression" priority="40" aboveAverage="0" equalAverage="0" bottom="0" percent="0" rank="0" text="" dxfId="201">
      <formula>OR($D$48="JF",$E$48="JF")</formula>
    </cfRule>
  </conditionalFormatting>
  <conditionalFormatting sqref="C49">
    <cfRule type="expression" priority="41" aboveAverage="0" equalAverage="0" bottom="0" percent="0" rank="0" text="" dxfId="202">
      <formula>OR($D$49="JF",$E$49="JF")</formula>
    </cfRule>
  </conditionalFormatting>
  <conditionalFormatting sqref="C50">
    <cfRule type="expression" priority="42" aboveAverage="0" equalAverage="0" bottom="0" percent="0" rank="0" text="" dxfId="203">
      <formula>OR($D$50="JF",$E$50="JF")</formula>
    </cfRule>
  </conditionalFormatting>
  <conditionalFormatting sqref="C14">
    <cfRule type="expression" priority="43" aboveAverage="0" equalAverage="0" bottom="0" percent="0" rank="0" text="" dxfId="204">
      <formula>$AE14="FERIE"</formula>
    </cfRule>
  </conditionalFormatting>
  <conditionalFormatting sqref="C15">
    <cfRule type="expression" priority="44" aboveAverage="0" equalAverage="0" bottom="0" percent="0" rank="0" text="" dxfId="205">
      <formula>$AE15="FERIE"</formula>
    </cfRule>
  </conditionalFormatting>
  <conditionalFormatting sqref="C16">
    <cfRule type="expression" priority="45" aboveAverage="0" equalAverage="0" bottom="0" percent="0" rank="0" text="" dxfId="206">
      <formula>$AE16="FERIE"</formula>
    </cfRule>
  </conditionalFormatting>
  <conditionalFormatting sqref="C18">
    <cfRule type="expression" priority="46" aboveAverage="0" equalAverage="0" bottom="0" percent="0" rank="0" text="" dxfId="207">
      <formula>$AE18="FERIE"</formula>
    </cfRule>
  </conditionalFormatting>
  <conditionalFormatting sqref="C19">
    <cfRule type="expression" priority="47" aboveAverage="0" equalAverage="0" bottom="0" percent="0" rank="0" text="" dxfId="208">
      <formula>$AE19="FERIE"</formula>
    </cfRule>
  </conditionalFormatting>
  <conditionalFormatting sqref="C20">
    <cfRule type="expression" priority="48" aboveAverage="0" equalAverage="0" bottom="0" percent="0" rank="0" text="" dxfId="209">
      <formula>$AE20="FERIE"</formula>
    </cfRule>
  </conditionalFormatting>
  <conditionalFormatting sqref="C17">
    <cfRule type="expression" priority="49" aboveAverage="0" equalAverage="0" bottom="0" percent="0" rank="0" text="" dxfId="210">
      <formula>$AE6="FERIE"</formula>
    </cfRule>
  </conditionalFormatting>
  <conditionalFormatting sqref="C21">
    <cfRule type="expression" priority="50" aboveAverage="0" equalAverage="0" bottom="0" percent="0" rank="0" text="" dxfId="211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D18" activeCellId="0" sqref="D18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106</v>
      </c>
      <c r="K1" s="195"/>
      <c r="L1" s="195"/>
      <c r="M1" s="195" t="n">
        <v>2018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30</v>
      </c>
      <c r="F5" s="206"/>
      <c r="G5" s="207" t="n">
        <f aca="false">E5/60*100</f>
        <v>50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B12" s="295" t="s">
        <v>107</v>
      </c>
      <c r="C12" s="296" t="n">
        <v>27.5</v>
      </c>
      <c r="D12" s="265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+MAI!K52</f>
        <v>-0.5</v>
      </c>
      <c r="M13" s="225" t="n">
        <f aca="false">+MAI!M52+C12</f>
        <v>26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22</v>
      </c>
      <c r="B14" s="228" t="s">
        <v>50</v>
      </c>
      <c r="C14" s="229" t="str">
        <f aca="false" t="array" ref="C14:C20">IF(MONTH(DATE(y,6,1))&lt;&gt;MONTH(DATE(y,6,1)-(WEEKDAY(DATE(y,6,1),3)-1)+{1;2;3;4;5;6;7}+{0,1,2,3,4,5}-2),"",DATE(y,6,1)-(WEEKDAY(DATE(y,6,1),3)-1)+{1;2;3;4;5;6;7}+{0,1,2,3,4,5}-2)</f>
        <v/>
      </c>
      <c r="D14" s="230"/>
      <c r="E14" s="230"/>
      <c r="F14" s="231"/>
      <c r="G14" s="232"/>
      <c r="H14" s="233"/>
      <c r="I14" s="234"/>
      <c r="J14" s="234"/>
      <c r="K14" s="297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str">
        <v/>
      </c>
      <c r="D15" s="237"/>
      <c r="E15" s="237"/>
      <c r="F15" s="238"/>
      <c r="G15" s="239"/>
      <c r="H15" s="48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str">
        <v/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str">
        <v/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str">
        <v/>
      </c>
      <c r="D18" s="241"/>
      <c r="E18" s="241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N18" s="2" t="s">
        <v>108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43617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43618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23</v>
      </c>
      <c r="B21" s="228" t="s">
        <v>50</v>
      </c>
      <c r="C21" s="229" t="n">
        <f aca="false">IF(OR(C20="",C20=DATE($M$1,6,30)),"",C20+1)</f>
        <v>43619</v>
      </c>
      <c r="D21" s="237"/>
      <c r="E21" s="237"/>
      <c r="F21" s="47"/>
      <c r="G21" s="239"/>
      <c r="H21" s="251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228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IF(OR(C21="",C21=DATE($M$1,6,30)),"",C21+1)</f>
        <v>43620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IF(OR(C22="",C22=DATE($M$1,6,30)),"",C22+1)</f>
        <v>43621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IF(OR(C23="",C23=DATE($M$1,6,30)),"",C23+1)</f>
        <v>43622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IF(OR(C24="",C24=DATE($M$1,6,30)),"",C24+1)</f>
        <v>43623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IF(OR(C25="",C25=DATE($M$1,6,30)),"",C25+1)</f>
        <v>43624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IF(OR(C26="",C26=DATE($M$1,6,30)),"",C26+1)</f>
        <v>43625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24</v>
      </c>
      <c r="B28" s="228" t="s">
        <v>50</v>
      </c>
      <c r="C28" s="283" t="n">
        <f aca="false">IF(OR(C27="",C27=DATE($M$1,6,30)),"",C27+1)</f>
        <v>43626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IF(OR(C28="",C28=DATE($M$1,6,30)),"",C28+1)</f>
        <v>43627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IF(OR(C29="",C29=DATE($M$1,6,30)),"",C29+1)</f>
        <v>43628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IF(OR(C30="",C30=DATE($M$1,6,30)),"",C30+1)</f>
        <v>43629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IF(OR(C31="",C31=DATE($M$1,6,30)),"",C31+1)</f>
        <v>43630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IF(OR(C32="",C32=DATE($M$1,6,30)),"",C32+1)</f>
        <v>43631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N33" s="2" t="s">
        <v>109</v>
      </c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IF(OR(C33="",C33=DATE($M$1,6,30)),"",C33+1)</f>
        <v>43632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25</v>
      </c>
      <c r="B35" s="228" t="s">
        <v>50</v>
      </c>
      <c r="C35" s="283" t="n">
        <f aca="false">IF(OR(C34="",C34=DATE($M$1,6,30)),"",C34+1)</f>
        <v>43633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IF(OR(C35="",C35=DATE($M$1,6,30)),"",C35+1)</f>
        <v>43634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IF(OR(C36="",C36=DATE($M$1,6,30)),"",C36+1)</f>
        <v>43635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IF(OR(C37="",C37=DATE($M$1,6,30)),"",C37+1)</f>
        <v>43636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N38" s="2" t="s">
        <v>110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IF(OR(C38="",C38=DATE($M$1,6,30)),"",C38+1)</f>
        <v>43637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IF(OR(C39="",C39=DATE($M$1,6,30)),"",C39+1)</f>
        <v>43638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IF(OR(C40="",C40=DATE($M$1,6,30)),"",C40+1)</f>
        <v>43639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26</v>
      </c>
      <c r="B42" s="228" t="s">
        <v>50</v>
      </c>
      <c r="C42" s="283" t="n">
        <f aca="false">IF(OR(C41="",C41=DATE($M$1,6,30)),"",C41+1)</f>
        <v>43640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IF(OR(C42="",C42=DATE($M$1,6,30)),"",C42+1)</f>
        <v>43641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N43" s="2" t="s">
        <v>111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IF(OR(C43="",C43=DATE($M$1,6,30)),"",C43+1)</f>
        <v>43642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IF(OR(C44="",C44=DATE($M$1,6,30)),"",C44+1)</f>
        <v>43643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IF(OR(C45="",C45=DATE($M$1,6,30)),"",C45+1)</f>
        <v>43644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N46" s="298" t="s">
        <v>112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IF(OR(C46="",C46=DATE($M$1,6,30)),"",C46+1)</f>
        <v>43645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IF(OR(C47="",C47=DATE($M$1,6,30)),"",C47+1)</f>
        <v>43646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47" t="s">
        <v>50</v>
      </c>
      <c r="C49" s="282" t="n">
        <f aca="false">IF(OR(C48="",C48=DATE($M$1,6,30)),"",C48+1)</f>
        <v>43647</v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n">
        <f aca="false">IF(OR(C49="",C49=DATE($M$1,6,30)),"",C49+1)</f>
        <v>43648</v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26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70"/>
      <c r="M54" s="299" t="n">
        <v>43280</v>
      </c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13">
    <cfRule type="expression" priority="2" aboveAverage="0" equalAverage="0" bottom="0" percent="0" rank="0" text="" dxfId="212">
      <formula>+$K$13&lt;0</formula>
    </cfRule>
  </conditionalFormatting>
  <conditionalFormatting sqref="M13">
    <cfRule type="expression" priority="3" aboveAverage="0" equalAverage="0" bottom="0" percent="0" rank="0" text="" dxfId="213">
      <formula>+$M$13&lt;0</formula>
    </cfRule>
  </conditionalFormatting>
  <conditionalFormatting sqref="K52">
    <cfRule type="expression" priority="4" aboveAverage="0" equalAverage="0" bottom="0" percent="0" rank="0" text="" dxfId="214">
      <formula>+$K$52&lt;0</formula>
    </cfRule>
  </conditionalFormatting>
  <conditionalFormatting sqref="M52">
    <cfRule type="expression" priority="5" aboveAverage="0" equalAverage="0" bottom="0" percent="0" rank="0" text="" dxfId="215">
      <formula>+$M$52&lt;0</formula>
    </cfRule>
  </conditionalFormatting>
  <conditionalFormatting sqref="C14">
    <cfRule type="expression" priority="6" aboveAverage="0" equalAverage="0" bottom="0" percent="0" rank="0" text="" dxfId="216">
      <formula>OR($D$14="JF",$E$14="JF")</formula>
    </cfRule>
  </conditionalFormatting>
  <conditionalFormatting sqref="C15">
    <cfRule type="expression" priority="7" aboveAverage="0" equalAverage="0" bottom="0" percent="0" rank="0" text="" dxfId="217">
      <formula>OR($D$15="JF",$E$15="JF")</formula>
    </cfRule>
  </conditionalFormatting>
  <conditionalFormatting sqref="C16">
    <cfRule type="expression" priority="8" aboveAverage="0" equalAverage="0" bottom="0" percent="0" rank="0" text="" dxfId="218">
      <formula>OR($D$16="JF",$E$16="JF")</formula>
    </cfRule>
  </conditionalFormatting>
  <conditionalFormatting sqref="C17">
    <cfRule type="expression" priority="9" aboveAverage="0" equalAverage="0" bottom="0" percent="0" rank="0" text="" dxfId="219">
      <formula>OR($D$17="JF",$E$17="JF")</formula>
    </cfRule>
  </conditionalFormatting>
  <conditionalFormatting sqref="C18">
    <cfRule type="expression" priority="10" aboveAverage="0" equalAverage="0" bottom="0" percent="0" rank="0" text="" dxfId="220">
      <formula>OR($D$18="JF",$E$18="JF")</formula>
    </cfRule>
  </conditionalFormatting>
  <conditionalFormatting sqref="C19">
    <cfRule type="expression" priority="11" aboveAverage="0" equalAverage="0" bottom="0" percent="0" rank="0" text="" dxfId="221">
      <formula>OR($D$19="JF",$E$19="JF")</formula>
    </cfRule>
  </conditionalFormatting>
  <conditionalFormatting sqref="C20">
    <cfRule type="expression" priority="12" aboveAverage="0" equalAverage="0" bottom="0" percent="0" rank="0" text="" dxfId="222">
      <formula>OR($D$20="JF",$E$20="JF")</formula>
    </cfRule>
  </conditionalFormatting>
  <conditionalFormatting sqref="C21">
    <cfRule type="expression" priority="13" aboveAverage="0" equalAverage="0" bottom="0" percent="0" rank="0" text="" dxfId="223">
      <formula>OR($D$21="JF",$E$21="JF")</formula>
    </cfRule>
  </conditionalFormatting>
  <conditionalFormatting sqref="C22">
    <cfRule type="expression" priority="14" aboveAverage="0" equalAverage="0" bottom="0" percent="0" rank="0" text="" dxfId="224">
      <formula>OR($D$22="JF",$E$22="JF")</formula>
    </cfRule>
  </conditionalFormatting>
  <conditionalFormatting sqref="C23">
    <cfRule type="expression" priority="15" aboveAverage="0" equalAverage="0" bottom="0" percent="0" rank="0" text="" dxfId="225">
      <formula>OR($D$23="JF",$E$23="JF")</formula>
    </cfRule>
  </conditionalFormatting>
  <conditionalFormatting sqref="C24">
    <cfRule type="expression" priority="16" aboveAverage="0" equalAverage="0" bottom="0" percent="0" rank="0" text="" dxfId="226">
      <formula>OR($D$24="JF",$E$24="JF")</formula>
    </cfRule>
  </conditionalFormatting>
  <conditionalFormatting sqref="C25">
    <cfRule type="expression" priority="17" aboveAverage="0" equalAverage="0" bottom="0" percent="0" rank="0" text="" dxfId="227">
      <formula>OR($D$25="JF",$E$25="JF")</formula>
    </cfRule>
  </conditionalFormatting>
  <conditionalFormatting sqref="C26">
    <cfRule type="expression" priority="18" aboveAverage="0" equalAverage="0" bottom="0" percent="0" rank="0" text="" dxfId="228">
      <formula>OR($D$26="JF",$E$26="JF")</formula>
    </cfRule>
  </conditionalFormatting>
  <conditionalFormatting sqref="C27">
    <cfRule type="expression" priority="19" aboveAverage="0" equalAverage="0" bottom="0" percent="0" rank="0" text="" dxfId="229">
      <formula>OR($D$27="JF",$E$27="JF")</formula>
    </cfRule>
  </conditionalFormatting>
  <conditionalFormatting sqref="C28">
    <cfRule type="expression" priority="20" aboveAverage="0" equalAverage="0" bottom="0" percent="0" rank="0" text="" dxfId="230">
      <formula>OR($D$28="JF",$E$28="JF")</formula>
    </cfRule>
  </conditionalFormatting>
  <conditionalFormatting sqref="C29">
    <cfRule type="expression" priority="21" aboveAverage="0" equalAverage="0" bottom="0" percent="0" rank="0" text="" dxfId="231">
      <formula>OR($D$29="JF",$E$29="JF")</formula>
    </cfRule>
  </conditionalFormatting>
  <conditionalFormatting sqref="C30">
    <cfRule type="expression" priority="22" aboveAverage="0" equalAverage="0" bottom="0" percent="0" rank="0" text="" dxfId="232">
      <formula>OR($D$30="JF",$E$30="JF")</formula>
    </cfRule>
  </conditionalFormatting>
  <conditionalFormatting sqref="C31">
    <cfRule type="expression" priority="23" aboveAverage="0" equalAverage="0" bottom="0" percent="0" rank="0" text="" dxfId="233">
      <formula>OR($D$31="JF",$E$31="JF")</formula>
    </cfRule>
  </conditionalFormatting>
  <conditionalFormatting sqref="C32">
    <cfRule type="expression" priority="24" aboveAverage="0" equalAverage="0" bottom="0" percent="0" rank="0" text="" dxfId="234">
      <formula>OR($D$32="JF",$E$32="JF")</formula>
    </cfRule>
  </conditionalFormatting>
  <conditionalFormatting sqref="C33">
    <cfRule type="expression" priority="25" aboveAverage="0" equalAverage="0" bottom="0" percent="0" rank="0" text="" dxfId="235">
      <formula>OR($D$33="JF",$E$33="JF")</formula>
    </cfRule>
  </conditionalFormatting>
  <conditionalFormatting sqref="C34">
    <cfRule type="expression" priority="26" aboveAverage="0" equalAverage="0" bottom="0" percent="0" rank="0" text="" dxfId="236">
      <formula>OR($D$34="JF",$E$34="JF")</formula>
    </cfRule>
  </conditionalFormatting>
  <conditionalFormatting sqref="C35">
    <cfRule type="expression" priority="27" aboveAverage="0" equalAverage="0" bottom="0" percent="0" rank="0" text="" dxfId="237">
      <formula>OR($D$35="JF",$E$35="JF")</formula>
    </cfRule>
  </conditionalFormatting>
  <conditionalFormatting sqref="C36">
    <cfRule type="expression" priority="28" aboveAverage="0" equalAverage="0" bottom="0" percent="0" rank="0" text="" dxfId="238">
      <formula>OR($D$36="JF",$E$36="JF")</formula>
    </cfRule>
  </conditionalFormatting>
  <conditionalFormatting sqref="C37">
    <cfRule type="expression" priority="29" aboveAverage="0" equalAverage="0" bottom="0" percent="0" rank="0" text="" dxfId="239">
      <formula>OR($D$37="JF",$E$37="JF")</formula>
    </cfRule>
  </conditionalFormatting>
  <conditionalFormatting sqref="C38">
    <cfRule type="expression" priority="30" aboveAverage="0" equalAverage="0" bottom="0" percent="0" rank="0" text="" dxfId="240">
      <formula>OR($D$38="JF",$E$38="JF")</formula>
    </cfRule>
  </conditionalFormatting>
  <conditionalFormatting sqref="C39">
    <cfRule type="expression" priority="31" aboveAverage="0" equalAverage="0" bottom="0" percent="0" rank="0" text="" dxfId="241">
      <formula>OR($D$39="JF",$E$39="JF")</formula>
    </cfRule>
  </conditionalFormatting>
  <conditionalFormatting sqref="C40">
    <cfRule type="expression" priority="32" aboveAverage="0" equalAverage="0" bottom="0" percent="0" rank="0" text="" dxfId="242">
      <formula>OR($D$40="JF",$E$40="JF")</formula>
    </cfRule>
  </conditionalFormatting>
  <conditionalFormatting sqref="C41">
    <cfRule type="expression" priority="33" aboveAverage="0" equalAverage="0" bottom="0" percent="0" rank="0" text="" dxfId="243">
      <formula>OR($D$41="JF",$E$41="JF")</formula>
    </cfRule>
  </conditionalFormatting>
  <conditionalFormatting sqref="C42">
    <cfRule type="expression" priority="34" aboveAverage="0" equalAverage="0" bottom="0" percent="0" rank="0" text="" dxfId="244">
      <formula>OR($D$42="JF",$E$42="JF")</formula>
    </cfRule>
  </conditionalFormatting>
  <conditionalFormatting sqref="C43">
    <cfRule type="expression" priority="35" aboveAverage="0" equalAverage="0" bottom="0" percent="0" rank="0" text="" dxfId="245">
      <formula>OR($D$43="JF",$E$43="JF")</formula>
    </cfRule>
  </conditionalFormatting>
  <conditionalFormatting sqref="C44">
    <cfRule type="expression" priority="36" aboveAverage="0" equalAverage="0" bottom="0" percent="0" rank="0" text="" dxfId="246">
      <formula>OR($D$44="JF",$E$44="JF")</formula>
    </cfRule>
  </conditionalFormatting>
  <conditionalFormatting sqref="C45">
    <cfRule type="expression" priority="37" aboveAverage="0" equalAverage="0" bottom="0" percent="0" rank="0" text="" dxfId="247">
      <formula>OR($D$45="JF",$E$45="JF")</formula>
    </cfRule>
  </conditionalFormatting>
  <conditionalFormatting sqref="C46">
    <cfRule type="expression" priority="38" aboveAverage="0" equalAverage="0" bottom="0" percent="0" rank="0" text="" dxfId="248">
      <formula>OR($D$46="JF",$E$46="JF")</formula>
    </cfRule>
  </conditionalFormatting>
  <conditionalFormatting sqref="C47">
    <cfRule type="expression" priority="39" aboveAverage="0" equalAverage="0" bottom="0" percent="0" rank="0" text="" dxfId="249">
      <formula>OR($D$47="JF",$E$47="JF")</formula>
    </cfRule>
  </conditionalFormatting>
  <conditionalFormatting sqref="C48">
    <cfRule type="expression" priority="40" aboveAverage="0" equalAverage="0" bottom="0" percent="0" rank="0" text="" dxfId="250">
      <formula>OR($D$48="JF",$E$48="JF")</formula>
    </cfRule>
  </conditionalFormatting>
  <conditionalFormatting sqref="C49">
    <cfRule type="expression" priority="41" aboveAverage="0" equalAverage="0" bottom="0" percent="0" rank="0" text="" dxfId="251">
      <formula>OR($D$49="JF",$E$49="JF")</formula>
    </cfRule>
  </conditionalFormatting>
  <conditionalFormatting sqref="C50">
    <cfRule type="expression" priority="42" aboveAverage="0" equalAverage="0" bottom="0" percent="0" rank="0" text="" dxfId="252">
      <formula>OR($D$50="JF",$E$50="JF")</formula>
    </cfRule>
  </conditionalFormatting>
  <conditionalFormatting sqref="C14">
    <cfRule type="expression" priority="43" aboveAverage="0" equalAverage="0" bottom="0" percent="0" rank="0" text="" dxfId="253">
      <formula>$AE14="FERIE"</formula>
    </cfRule>
  </conditionalFormatting>
  <conditionalFormatting sqref="C15">
    <cfRule type="expression" priority="44" aboveAverage="0" equalAverage="0" bottom="0" percent="0" rank="0" text="" dxfId="254">
      <formula>$AE15="FERIE"</formula>
    </cfRule>
  </conditionalFormatting>
  <conditionalFormatting sqref="C16">
    <cfRule type="expression" priority="45" aboveAverage="0" equalAverage="0" bottom="0" percent="0" rank="0" text="" dxfId="255">
      <formula>$AE16="FERIE"</formula>
    </cfRule>
  </conditionalFormatting>
  <conditionalFormatting sqref="C18">
    <cfRule type="expression" priority="46" aboveAverage="0" equalAverage="0" bottom="0" percent="0" rank="0" text="" dxfId="256">
      <formula>$AE18="FERIE"</formula>
    </cfRule>
  </conditionalFormatting>
  <conditionalFormatting sqref="C19">
    <cfRule type="expression" priority="47" aboveAverage="0" equalAverage="0" bottom="0" percent="0" rank="0" text="" dxfId="257">
      <formula>$AE19="FERIE"</formula>
    </cfRule>
  </conditionalFormatting>
  <conditionalFormatting sqref="C20">
    <cfRule type="expression" priority="48" aboveAverage="0" equalAverage="0" bottom="0" percent="0" rank="0" text="" dxfId="258">
      <formula>$AE20="FERIE"</formula>
    </cfRule>
  </conditionalFormatting>
  <conditionalFormatting sqref="C17">
    <cfRule type="expression" priority="49" aboveAverage="0" equalAverage="0" bottom="0" percent="0" rank="0" text="" dxfId="259">
      <formula>$AE6="FERIE"</formula>
    </cfRule>
  </conditionalFormatting>
  <conditionalFormatting sqref="C21">
    <cfRule type="expression" priority="50" aboveAverage="0" equalAverage="0" bottom="0" percent="0" rank="0" text="" dxfId="260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37" colorId="64" zoomScale="100" zoomScaleNormal="100" zoomScalePageLayoutView="100" workbookViewId="0">
      <selection pane="topLeft" activeCell="G50" activeCellId="0" sqref="G50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113</v>
      </c>
      <c r="K1" s="195"/>
      <c r="L1" s="195"/>
      <c r="M1" s="195" t="n">
        <v>2018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10</v>
      </c>
      <c r="F5" s="206"/>
      <c r="G5" s="207" t="n">
        <f aca="false">E5/60*100</f>
        <v>16.6666666666667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+JUIN!K52</f>
        <v>-0.5</v>
      </c>
      <c r="M13" s="225" t="n">
        <f aca="false">+JUIN!M52</f>
        <v>26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26</v>
      </c>
      <c r="B14" s="228" t="s">
        <v>50</v>
      </c>
      <c r="C14" s="229" t="n">
        <f aca="false" t="array" ref="C14:C20">IF(MONTH(DATE(y,7,1))&lt;&gt;MONTH(DATE(y,7,1)-(WEEKDAY(DATE(y,7,1),3)-1)+{1;2;3;4;5;6;7}+{0,1,2,3,4,5}-2),"",DATE(y,7,1)-(WEEKDAY(DATE(y,7,1),3)-1)+{1;2;3;4;5;6;7}+{0,1,2,3,4,5}-2)</f>
        <v>43647</v>
      </c>
      <c r="D14" s="230"/>
      <c r="E14" s="230"/>
      <c r="F14" s="231"/>
      <c r="G14" s="232"/>
      <c r="H14" s="233"/>
      <c r="I14" s="234"/>
      <c r="J14" s="234"/>
      <c r="K14" s="297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n">
        <v>43648</v>
      </c>
      <c r="D15" s="237"/>
      <c r="E15" s="237"/>
      <c r="F15" s="238"/>
      <c r="G15" s="239"/>
      <c r="H15" s="48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n">
        <v>43649</v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n">
        <v>43650</v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n">
        <v>43651</v>
      </c>
      <c r="D18" s="241"/>
      <c r="E18" s="241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43652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43653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27</v>
      </c>
      <c r="B21" s="228" t="s">
        <v>50</v>
      </c>
      <c r="C21" s="229" t="n">
        <f aca="false">IF(OR(C20="",C20=DATE($M$1,7,31)),"",C20+1)</f>
        <v>43654</v>
      </c>
      <c r="D21" s="237"/>
      <c r="E21" s="237"/>
      <c r="F21" s="47"/>
      <c r="G21" s="239"/>
      <c r="H21" s="251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228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IF(OR(C21="",C21=DATE($M$1,7,31)),"",C21+1)</f>
        <v>43655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N22" s="2" t="s">
        <v>114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IF(OR(C22="",C22=DATE($M$1,7,31)),"",C22+1)</f>
        <v>43656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IF(OR(C23="",C23=DATE($M$1,7,31)),"",C23+1)</f>
        <v>43657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IF(OR(C24="",C24=DATE($M$1,7,31)),"",C24+1)</f>
        <v>43658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N25" s="2" t="s">
        <v>115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IF(OR(C25="",C25=DATE($M$1,7,31)),"",C25+1)</f>
        <v>43659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IF(OR(C26="",C26=DATE($M$1,7,31)),"",C26+1)</f>
        <v>43660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28</v>
      </c>
      <c r="B28" s="228" t="s">
        <v>50</v>
      </c>
      <c r="C28" s="283" t="n">
        <f aca="false">IF(OR(C27="",C27=DATE($M$1,7,31)),"",C27+1)</f>
        <v>43661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IF(OR(C28="",C28=DATE($M$1,7,31)),"",C28+1)</f>
        <v>43662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IF(OR(C29="",C29=DATE($M$1,7,31)),"",C29+1)</f>
        <v>43663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IF(OR(C30="",C30=DATE($M$1,7,31)),"",C30+1)</f>
        <v>43664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IF(OR(C31="",C31=DATE($M$1,7,31)),"",C31+1)</f>
        <v>43665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300" t="s">
        <v>59</v>
      </c>
      <c r="C33" s="244" t="n">
        <f aca="false">IF(OR(C32="",C32=DATE($M$1,7,31)),"",C32+1)</f>
        <v>43666</v>
      </c>
      <c r="D33" s="301"/>
      <c r="E33" s="301"/>
      <c r="F33" s="284"/>
      <c r="G33" s="301"/>
      <c r="H33" s="287"/>
      <c r="I33" s="301"/>
      <c r="J33" s="301"/>
      <c r="K33" s="301"/>
      <c r="L33" s="284"/>
      <c r="M33" s="301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IF(OR(C33="",C33=DATE($M$1,7,31)),"",C33+1)</f>
        <v>43667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29</v>
      </c>
      <c r="B35" s="228" t="s">
        <v>50</v>
      </c>
      <c r="C35" s="283" t="n">
        <f aca="false">IF(OR(C34="",C34=DATE($M$1,7,31)),"",C34+1)</f>
        <v>43668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IF(OR(C35="",C35=DATE($M$1,7,31)),"",C35+1)</f>
        <v>43669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IF(OR(C36="",C36=DATE($M$1,7,31)),"",C36+1)</f>
        <v>43670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IF(OR(C37="",C37=DATE($M$1,7,31)),"",C37+1)</f>
        <v>43671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IF(OR(C38="",C38=DATE($M$1,7,31)),"",C38+1)</f>
        <v>43672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IF(OR(C39="",C39=DATE($M$1,7,31)),"",C39+1)</f>
        <v>43673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IF(OR(C40="",C40=DATE($M$1,7,31)),"",C40+1)</f>
        <v>43674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30</v>
      </c>
      <c r="B42" s="228" t="s">
        <v>50</v>
      </c>
      <c r="C42" s="283" t="n">
        <f aca="false">IF(OR(C41="",C41=DATE($M$1,7,31)),"",C41+1)</f>
        <v>43675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IF(OR(C42="",C42=DATE($M$1,7,31)),"",C42+1)</f>
        <v>43676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IF(OR(C43="",C43=DATE($M$1,7,31)),"",C43+1)</f>
        <v>43677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IF(OR(C44="",C44=DATE($M$1,7,31)),"",C44+1)</f>
        <v>43678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IF(OR(C45="",C45=DATE($M$1,7,31)),"",C45+1)</f>
        <v>43679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IF(OR(C46="",C46=DATE($M$1,7,31)),"",C46+1)</f>
        <v>43680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IF(OR(C47="",C47=DATE($M$1,7,31)),"",C47+1)</f>
        <v>43681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 t="n">
        <v>31</v>
      </c>
      <c r="B49" s="47" t="s">
        <v>50</v>
      </c>
      <c r="C49" s="283" t="n">
        <f aca="false">IF(OR(C48="",C48=DATE($M$1,7,31)),"",C48+1)</f>
        <v>43682</v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n">
        <f aca="false">IF(OR(C49="",C49=DATE($M$1,7,31)),"",C49+1)</f>
        <v>43683</v>
      </c>
      <c r="D50" s="237"/>
      <c r="E50" s="237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26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70"/>
      <c r="M54" s="299" t="n">
        <f aca="false">C50</f>
        <v>43683</v>
      </c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261">
      <formula>+$K$52&lt;0</formula>
    </cfRule>
  </conditionalFormatting>
  <conditionalFormatting sqref="M52">
    <cfRule type="expression" priority="3" aboveAverage="0" equalAverage="0" bottom="0" percent="0" rank="0" text="" dxfId="262">
      <formula>+$M$52&lt;0</formula>
    </cfRule>
  </conditionalFormatting>
  <conditionalFormatting sqref="K13">
    <cfRule type="expression" priority="4" aboveAverage="0" equalAverage="0" bottom="0" percent="0" rank="0" text="" dxfId="263">
      <formula>+$K$13&lt;0</formula>
    </cfRule>
  </conditionalFormatting>
  <conditionalFormatting sqref="M13">
    <cfRule type="expression" priority="5" aboveAverage="0" equalAverage="0" bottom="0" percent="0" rank="0" text="" dxfId="264">
      <formula>+$M$13&lt;0</formula>
    </cfRule>
  </conditionalFormatting>
  <conditionalFormatting sqref="C14">
    <cfRule type="expression" priority="6" aboveAverage="0" equalAverage="0" bottom="0" percent="0" rank="0" text="" dxfId="265">
      <formula>OR($D$14="JF",$E$14="JF")</formula>
    </cfRule>
  </conditionalFormatting>
  <conditionalFormatting sqref="C15">
    <cfRule type="expression" priority="7" aboveAverage="0" equalAverage="0" bottom="0" percent="0" rank="0" text="" dxfId="266">
      <formula>OR($D$15="JF",$E$15="JF")</formula>
    </cfRule>
  </conditionalFormatting>
  <conditionalFormatting sqref="C16">
    <cfRule type="expression" priority="8" aboveAverage="0" equalAverage="0" bottom="0" percent="0" rank="0" text="" dxfId="267">
      <formula>OR($D$16="JF",$E$16="JF")</formula>
    </cfRule>
  </conditionalFormatting>
  <conditionalFormatting sqref="C17">
    <cfRule type="expression" priority="9" aboveAverage="0" equalAverage="0" bottom="0" percent="0" rank="0" text="" dxfId="268">
      <formula>OR($D$17="JF",$E$17="JF")</formula>
    </cfRule>
  </conditionalFormatting>
  <conditionalFormatting sqref="C18">
    <cfRule type="expression" priority="10" aboveAverage="0" equalAverage="0" bottom="0" percent="0" rank="0" text="" dxfId="269">
      <formula>OR($D$18="JF",$E$18="JF")</formula>
    </cfRule>
  </conditionalFormatting>
  <conditionalFormatting sqref="C19">
    <cfRule type="expression" priority="11" aboveAverage="0" equalAverage="0" bottom="0" percent="0" rank="0" text="" dxfId="270">
      <formula>OR($D$19="JF",$E$19="JF")</formula>
    </cfRule>
  </conditionalFormatting>
  <conditionalFormatting sqref="C20">
    <cfRule type="expression" priority="12" aboveAverage="0" equalAverage="0" bottom="0" percent="0" rank="0" text="" dxfId="271">
      <formula>OR($D$20="JF",$E$20="JF")</formula>
    </cfRule>
  </conditionalFormatting>
  <conditionalFormatting sqref="C21">
    <cfRule type="expression" priority="13" aboveAverage="0" equalAverage="0" bottom="0" percent="0" rank="0" text="" dxfId="272">
      <formula>OR($D$21="JF",$E$21="JF")</formula>
    </cfRule>
  </conditionalFormatting>
  <conditionalFormatting sqref="C22">
    <cfRule type="expression" priority="14" aboveAverage="0" equalAverage="0" bottom="0" percent="0" rank="0" text="" dxfId="273">
      <formula>OR($D$22="JF",$E$22="JF")</formula>
    </cfRule>
  </conditionalFormatting>
  <conditionalFormatting sqref="C23">
    <cfRule type="expression" priority="15" aboveAverage="0" equalAverage="0" bottom="0" percent="0" rank="0" text="" dxfId="274">
      <formula>OR($D$23="JF",$E$23="JF")</formula>
    </cfRule>
  </conditionalFormatting>
  <conditionalFormatting sqref="C24">
    <cfRule type="expression" priority="16" aboveAverage="0" equalAverage="0" bottom="0" percent="0" rank="0" text="" dxfId="275">
      <formula>OR($D$24="JF",$E$24="JF")</formula>
    </cfRule>
  </conditionalFormatting>
  <conditionalFormatting sqref="C25">
    <cfRule type="expression" priority="17" aboveAverage="0" equalAverage="0" bottom="0" percent="0" rank="0" text="" dxfId="276">
      <formula>OR($D$25="JF",$E$25="JF")</formula>
    </cfRule>
  </conditionalFormatting>
  <conditionalFormatting sqref="C26">
    <cfRule type="expression" priority="18" aboveAverage="0" equalAverage="0" bottom="0" percent="0" rank="0" text="" dxfId="277">
      <formula>OR($D$26="JF",$E$26="JF")</formula>
    </cfRule>
  </conditionalFormatting>
  <conditionalFormatting sqref="C27">
    <cfRule type="expression" priority="19" aboveAverage="0" equalAverage="0" bottom="0" percent="0" rank="0" text="" dxfId="278">
      <formula>OR($D$27="JF",$E$27="JF")</formula>
    </cfRule>
  </conditionalFormatting>
  <conditionalFormatting sqref="C28">
    <cfRule type="expression" priority="20" aboveAverage="0" equalAverage="0" bottom="0" percent="0" rank="0" text="" dxfId="279">
      <formula>OR($D$28="JF",$E$28="JF")</formula>
    </cfRule>
  </conditionalFormatting>
  <conditionalFormatting sqref="C29">
    <cfRule type="expression" priority="21" aboveAverage="0" equalAverage="0" bottom="0" percent="0" rank="0" text="" dxfId="280">
      <formula>OR($D$29="JF",$E$29="JF")</formula>
    </cfRule>
  </conditionalFormatting>
  <conditionalFormatting sqref="C30">
    <cfRule type="expression" priority="22" aboveAverage="0" equalAverage="0" bottom="0" percent="0" rank="0" text="" dxfId="281">
      <formula>OR($D$30="JF",$E$30="JF")</formula>
    </cfRule>
  </conditionalFormatting>
  <conditionalFormatting sqref="C31">
    <cfRule type="expression" priority="23" aboveAverage="0" equalAverage="0" bottom="0" percent="0" rank="0" text="" dxfId="282">
      <formula>OR($D$31="JF",$E$31="JF")</formula>
    </cfRule>
  </conditionalFormatting>
  <conditionalFormatting sqref="C32">
    <cfRule type="expression" priority="24" aboveAverage="0" equalAverage="0" bottom="0" percent="0" rank="0" text="" dxfId="283">
      <formula>OR($D$32="JF",$E$32="JF")</formula>
    </cfRule>
  </conditionalFormatting>
  <conditionalFormatting sqref="C33">
    <cfRule type="expression" priority="25" aboveAverage="0" equalAverage="0" bottom="0" percent="0" rank="0" text="" dxfId="284">
      <formula>OR($D$33="JF",$E$33="JF")</formula>
    </cfRule>
  </conditionalFormatting>
  <conditionalFormatting sqref="C34">
    <cfRule type="expression" priority="26" aboveAverage="0" equalAverage="0" bottom="0" percent="0" rank="0" text="" dxfId="285">
      <formula>OR($D$34="JF",$E$34="JF")</formula>
    </cfRule>
  </conditionalFormatting>
  <conditionalFormatting sqref="C35">
    <cfRule type="expression" priority="27" aboveAverage="0" equalAverage="0" bottom="0" percent="0" rank="0" text="" dxfId="286">
      <formula>OR($D$35="JF",$E$35="JF")</formula>
    </cfRule>
  </conditionalFormatting>
  <conditionalFormatting sqref="C36">
    <cfRule type="expression" priority="28" aboveAverage="0" equalAverage="0" bottom="0" percent="0" rank="0" text="" dxfId="287">
      <formula>OR($D$36="JF",$E$36="JF")</formula>
    </cfRule>
  </conditionalFormatting>
  <conditionalFormatting sqref="C37">
    <cfRule type="expression" priority="29" aboveAverage="0" equalAverage="0" bottom="0" percent="0" rank="0" text="" dxfId="288">
      <formula>OR($D$37="JF",$E$37="JF")</formula>
    </cfRule>
  </conditionalFormatting>
  <conditionalFormatting sqref="C38">
    <cfRule type="expression" priority="30" aboveAverage="0" equalAverage="0" bottom="0" percent="0" rank="0" text="" dxfId="289">
      <formula>OR($D$38="JF",$E$38="JF")</formula>
    </cfRule>
  </conditionalFormatting>
  <conditionalFormatting sqref="C39">
    <cfRule type="expression" priority="31" aboveAverage="0" equalAverage="0" bottom="0" percent="0" rank="0" text="" dxfId="290">
      <formula>OR($D$39="JF",$E$39="JF")</formula>
    </cfRule>
  </conditionalFormatting>
  <conditionalFormatting sqref="C40">
    <cfRule type="expression" priority="32" aboveAverage="0" equalAverage="0" bottom="0" percent="0" rank="0" text="" dxfId="291">
      <formula>OR($D$40="JF",$E$40="JF")</formula>
    </cfRule>
  </conditionalFormatting>
  <conditionalFormatting sqref="C41">
    <cfRule type="expression" priority="33" aboveAverage="0" equalAverage="0" bottom="0" percent="0" rank="0" text="" dxfId="292">
      <formula>OR($D$41="JF",$E$41="JF")</formula>
    </cfRule>
  </conditionalFormatting>
  <conditionalFormatting sqref="C42">
    <cfRule type="expression" priority="34" aboveAverage="0" equalAverage="0" bottom="0" percent="0" rank="0" text="" dxfId="293">
      <formula>OR($D$42="JF",$E$42="JF")</formula>
    </cfRule>
  </conditionalFormatting>
  <conditionalFormatting sqref="C43">
    <cfRule type="expression" priority="35" aboveAverage="0" equalAverage="0" bottom="0" percent="0" rank="0" text="" dxfId="294">
      <formula>OR($D$43="JF",$E$43="JF")</formula>
    </cfRule>
  </conditionalFormatting>
  <conditionalFormatting sqref="C44">
    <cfRule type="expression" priority="36" aboveAverage="0" equalAverage="0" bottom="0" percent="0" rank="0" text="" dxfId="295">
      <formula>OR($D$44="JF",$E$44="JF")</formula>
    </cfRule>
  </conditionalFormatting>
  <conditionalFormatting sqref="C45">
    <cfRule type="expression" priority="37" aboveAverage="0" equalAverage="0" bottom="0" percent="0" rank="0" text="" dxfId="296">
      <formula>OR($D$45="JF",$E$45="JF")</formula>
    </cfRule>
  </conditionalFormatting>
  <conditionalFormatting sqref="C46">
    <cfRule type="expression" priority="38" aboveAverage="0" equalAverage="0" bottom="0" percent="0" rank="0" text="" dxfId="297">
      <formula>OR($D$46="JF",$E$46="JF")</formula>
    </cfRule>
  </conditionalFormatting>
  <conditionalFormatting sqref="C47">
    <cfRule type="expression" priority="39" aboveAverage="0" equalAverage="0" bottom="0" percent="0" rank="0" text="" dxfId="298">
      <formula>OR($D$47="JF",$E$47="JF")</formula>
    </cfRule>
  </conditionalFormatting>
  <conditionalFormatting sqref="C48">
    <cfRule type="expression" priority="40" aboveAverage="0" equalAverage="0" bottom="0" percent="0" rank="0" text="" dxfId="299">
      <formula>OR($D$48="JF",$E$48="JF")</formula>
    </cfRule>
  </conditionalFormatting>
  <conditionalFormatting sqref="C49">
    <cfRule type="expression" priority="41" aboveAverage="0" equalAverage="0" bottom="0" percent="0" rank="0" text="" dxfId="300">
      <formula>OR($D$49="JF",$E$49="JF")</formula>
    </cfRule>
  </conditionalFormatting>
  <conditionalFormatting sqref="C50">
    <cfRule type="expression" priority="42" aboveAverage="0" equalAverage="0" bottom="0" percent="0" rank="0" text="" dxfId="301">
      <formula>OR($D$50="JF",$E$50="JF")</formula>
    </cfRule>
  </conditionalFormatting>
  <conditionalFormatting sqref="C14">
    <cfRule type="expression" priority="43" aboveAverage="0" equalAverage="0" bottom="0" percent="0" rank="0" text="" dxfId="302">
      <formula>$AE14="FERIE"</formula>
    </cfRule>
  </conditionalFormatting>
  <conditionalFormatting sqref="C15">
    <cfRule type="expression" priority="44" aboveAverage="0" equalAverage="0" bottom="0" percent="0" rank="0" text="" dxfId="303">
      <formula>$AE15="FERIE"</formula>
    </cfRule>
  </conditionalFormatting>
  <conditionalFormatting sqref="C16">
    <cfRule type="expression" priority="45" aboveAverage="0" equalAverage="0" bottom="0" percent="0" rank="0" text="" dxfId="304">
      <formula>$AE16="FERIE"</formula>
    </cfRule>
  </conditionalFormatting>
  <conditionalFormatting sqref="C18">
    <cfRule type="expression" priority="46" aboveAverage="0" equalAverage="0" bottom="0" percent="0" rank="0" text="" dxfId="305">
      <formula>$AE18="FERIE"</formula>
    </cfRule>
  </conditionalFormatting>
  <conditionalFormatting sqref="C19">
    <cfRule type="expression" priority="47" aboveAverage="0" equalAverage="0" bottom="0" percent="0" rank="0" text="" dxfId="306">
      <formula>$AE19="FERIE"</formula>
    </cfRule>
  </conditionalFormatting>
  <conditionalFormatting sqref="C20">
    <cfRule type="expression" priority="48" aboveAverage="0" equalAverage="0" bottom="0" percent="0" rank="0" text="" dxfId="307">
      <formula>$AE20="FERIE"</formula>
    </cfRule>
  </conditionalFormatting>
  <conditionalFormatting sqref="C17">
    <cfRule type="expression" priority="49" aboveAverage="0" equalAverage="0" bottom="0" percent="0" rank="0" text="" dxfId="308">
      <formula>$AE6="FERIE"</formula>
    </cfRule>
  </conditionalFormatting>
  <conditionalFormatting sqref="C21">
    <cfRule type="expression" priority="50" aboveAverage="0" equalAverage="0" bottom="0" percent="0" rank="0" text="" dxfId="309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D16" activeCellId="0" sqref="D16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116</v>
      </c>
      <c r="K1" s="195"/>
      <c r="L1" s="195"/>
      <c r="M1" s="195" t="n">
        <v>2018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10</v>
      </c>
      <c r="F5" s="206"/>
      <c r="G5" s="207" t="n">
        <f aca="false">E5/60*100</f>
        <v>16.6666666666667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+JUILLET!K52</f>
        <v>-0.5</v>
      </c>
      <c r="M13" s="225" t="n">
        <f aca="false">+JUILLET!M52</f>
        <v>26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31</v>
      </c>
      <c r="B14" s="228" t="s">
        <v>50</v>
      </c>
      <c r="C14" s="229" t="str">
        <f aca="false" t="array" ref="C14:C20">IF(MONTH(DATE(y,8,1))&lt;&gt;MONTH(DATE(y,8,1)-(WEEKDAY(DATE(y,8,1),3)-1)+{1;2;3;4;5;6;7}+{0,1,2,3,4,5}-2),"",DATE(y,8,1)-(WEEKDAY(DATE(y,8,1),3)-1)+{1;2;3;4;5;6;7}+{0,1,2,3,4,5}-2)</f>
        <v/>
      </c>
      <c r="D14" s="230"/>
      <c r="E14" s="230"/>
      <c r="F14" s="231"/>
      <c r="G14" s="232"/>
      <c r="H14" s="233"/>
      <c r="I14" s="234"/>
      <c r="J14" s="234"/>
      <c r="K14" s="297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str">
        <v/>
      </c>
      <c r="D15" s="237"/>
      <c r="E15" s="237"/>
      <c r="F15" s="238"/>
      <c r="G15" s="239"/>
      <c r="H15" s="48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str">
        <v/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n">
        <v>43678</v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n">
        <v>43679</v>
      </c>
      <c r="D18" s="237"/>
      <c r="E18" s="237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43680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43681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32</v>
      </c>
      <c r="B21" s="228" t="s">
        <v>50</v>
      </c>
      <c r="C21" s="229" t="n">
        <f aca="false">IF(OR(C20="",C20=DATE($M$1,8,31)),"",C20+1)</f>
        <v>43682</v>
      </c>
      <c r="D21" s="237"/>
      <c r="E21" s="237"/>
      <c r="F21" s="47"/>
      <c r="G21" s="239"/>
      <c r="H21" s="251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228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IF(OR(C21="",C21=DATE($M$1,8,31)),"",C21+1)</f>
        <v>43683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N22" s="2" t="s">
        <v>117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IF(OR(C22="",C22=DATE($M$1,8,31)),"",C22+1)</f>
        <v>43684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IF(OR(C23="",C23=DATE($M$1,8,31)),"",C23+1)</f>
        <v>43685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IF(OR(C24="",C24=DATE($M$1,8,31)),"",C24+1)</f>
        <v>43686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IF(OR(C25="",C25=DATE($M$1,8,31)),"",C25+1)</f>
        <v>43687</v>
      </c>
      <c r="D26" s="245"/>
      <c r="E26" s="245"/>
      <c r="F26" s="47"/>
      <c r="G26" s="245"/>
      <c r="H26" s="48"/>
      <c r="I26" s="245"/>
      <c r="J26" s="245"/>
      <c r="K26" s="245"/>
      <c r="L26" s="47"/>
      <c r="M26" s="302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IF(OR(C26="",C26=DATE($M$1,8,31)),"",C26+1)</f>
        <v>43688</v>
      </c>
      <c r="D27" s="248"/>
      <c r="E27" s="248"/>
      <c r="F27" s="249"/>
      <c r="G27" s="248"/>
      <c r="H27" s="250"/>
      <c r="I27" s="248"/>
      <c r="J27" s="248"/>
      <c r="K27" s="248"/>
      <c r="L27" s="249"/>
      <c r="M27" s="303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33</v>
      </c>
      <c r="B28" s="228" t="s">
        <v>50</v>
      </c>
      <c r="C28" s="283" t="n">
        <f aca="false">IF(OR(C27="",C27=DATE($M$1,8,31)),"",C27+1)</f>
        <v>43689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IF(OR(C28="",C28=DATE($M$1,8,31)),"",C28+1)</f>
        <v>43690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284" t="s">
        <v>53</v>
      </c>
      <c r="C30" s="282" t="n">
        <f aca="false">IF(OR(C29="",C29=DATE($M$1,8,31)),"",C29+1)</f>
        <v>43691</v>
      </c>
      <c r="D30" s="285"/>
      <c r="E30" s="285"/>
      <c r="F30" s="284"/>
      <c r="G30" s="286"/>
      <c r="H30" s="287"/>
      <c r="I30" s="288" t="n">
        <f aca="false">IF(G30&gt;T30,(G30-T30),0)</f>
        <v>0</v>
      </c>
      <c r="J30" s="288" t="n">
        <f aca="false">IF(G30&lt;T30,(G30-T30),0)</f>
        <v>0</v>
      </c>
      <c r="K30" s="288" t="n">
        <f aca="false">K29+I30+J30</f>
        <v>-0.5</v>
      </c>
      <c r="L30" s="284"/>
      <c r="M30" s="29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IF(OR(C30="",C30=DATE($M$1,8,31)),"",C30+1)</f>
        <v>43692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IF(OR(C31="",C31=DATE($M$1,8,31)),"",C31+1)</f>
        <v>43693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N32" s="2" t="s">
        <v>118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IF(OR(C32="",C32=DATE($M$1,8,31)),"",C32+1)</f>
        <v>43694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N33" s="2" t="s">
        <v>118</v>
      </c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IF(OR(C33="",C33=DATE($M$1,8,31)),"",C33+1)</f>
        <v>43695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N34" s="2" t="s">
        <v>118</v>
      </c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34</v>
      </c>
      <c r="B35" s="228" t="s">
        <v>50</v>
      </c>
      <c r="C35" s="283" t="n">
        <f aca="false">IF(OR(C34="",C34=DATE($M$1,8,31)),"",C34+1)</f>
        <v>43696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IF(OR(C35="",C35=DATE($M$1,8,31)),"",C35+1)</f>
        <v>43697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IF(OR(C36="",C36=DATE($M$1,8,31)),"",C36+1)</f>
        <v>43698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IF(OR(C37="",C37=DATE($M$1,8,31)),"",C37+1)</f>
        <v>43699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IF(OR(C38="",C38=DATE($M$1,8,31)),"",C38+1)</f>
        <v>43700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IF(OR(C39="",C39=DATE($M$1,8,31)),"",C39+1)</f>
        <v>43701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N40" s="2" t="s">
        <v>119</v>
      </c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IF(OR(C40="",C40=DATE($M$1,8,31)),"",C40+1)</f>
        <v>43702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35</v>
      </c>
      <c r="B42" s="228" t="s">
        <v>50</v>
      </c>
      <c r="C42" s="283" t="n">
        <f aca="false">IF(OR(C41="",C41=DATE($M$1,8,31)),"",C41+1)</f>
        <v>43703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IF(OR(C42="",C42=DATE($M$1,8,31)),"",C42+1)</f>
        <v>43704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IF(OR(C43="",C43=DATE($M$1,8,31)),"",C43+1)</f>
        <v>43705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IF(OR(C44="",C44=DATE($M$1,8,31)),"",C44+1)</f>
        <v>43706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IF(OR(C45="",C45=DATE($M$1,8,31)),"",C45+1)</f>
        <v>43707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IF(OR(C46="",C46=DATE($M$1,8,31)),"",C46+1)</f>
        <v>43708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IF(OR(C47="",C47=DATE($M$1,8,31)),"",C47+1)</f>
        <v>43709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228" t="s">
        <v>50</v>
      </c>
      <c r="C49" s="283" t="n">
        <f aca="false">IF(OR(C48="",C48=DATE($M$1,8,31)),"",C48+1)</f>
        <v>43710</v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n">
        <f aca="false">IF(OR(C49="",C49=DATE($M$1,8,31)),"",C49+1)</f>
        <v>43711</v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 t="n">
        <f aca="false">-SUM(M14:M50)</f>
        <v>0</v>
      </c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26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70"/>
      <c r="M54" s="299" t="n">
        <f aca="false">C46</f>
        <v>43707</v>
      </c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310">
      <formula>+$K$52&lt;0</formula>
    </cfRule>
  </conditionalFormatting>
  <conditionalFormatting sqref="M52">
    <cfRule type="expression" priority="3" aboveAverage="0" equalAverage="0" bottom="0" percent="0" rank="0" text="" dxfId="311">
      <formula>+$M$52&lt;0</formula>
    </cfRule>
  </conditionalFormatting>
  <conditionalFormatting sqref="K13">
    <cfRule type="expression" priority="4" aboveAverage="0" equalAverage="0" bottom="0" percent="0" rank="0" text="" dxfId="312">
      <formula>+$K$13&lt;0</formula>
    </cfRule>
  </conditionalFormatting>
  <conditionalFormatting sqref="M13">
    <cfRule type="expression" priority="5" aboveAverage="0" equalAverage="0" bottom="0" percent="0" rank="0" text="" dxfId="313">
      <formula>+$M$13&lt;0</formula>
    </cfRule>
  </conditionalFormatting>
  <conditionalFormatting sqref="C14">
    <cfRule type="expression" priority="6" aboveAverage="0" equalAverage="0" bottom="0" percent="0" rank="0" text="" dxfId="314">
      <formula>OR($D$14="JF",$E$14="JF")</formula>
    </cfRule>
  </conditionalFormatting>
  <conditionalFormatting sqref="C15">
    <cfRule type="expression" priority="7" aboveAverage="0" equalAverage="0" bottom="0" percent="0" rank="0" text="" dxfId="315">
      <formula>OR($D$15="JF",$E$15="JF")</formula>
    </cfRule>
  </conditionalFormatting>
  <conditionalFormatting sqref="C16">
    <cfRule type="expression" priority="8" aboveAverage="0" equalAverage="0" bottom="0" percent="0" rank="0" text="" dxfId="316">
      <formula>OR($D$16="JF",$E$16="JF")</formula>
    </cfRule>
  </conditionalFormatting>
  <conditionalFormatting sqref="C17">
    <cfRule type="expression" priority="9" aboveAverage="0" equalAverage="0" bottom="0" percent="0" rank="0" text="" dxfId="317">
      <formula>OR($D$17="JF",$E$17="JF")</formula>
    </cfRule>
  </conditionalFormatting>
  <conditionalFormatting sqref="C18">
    <cfRule type="expression" priority="10" aboveAverage="0" equalAverage="0" bottom="0" percent="0" rank="0" text="" dxfId="318">
      <formula>OR($D$18="JF",$E$18="JF")</formula>
    </cfRule>
  </conditionalFormatting>
  <conditionalFormatting sqref="C19">
    <cfRule type="expression" priority="11" aboveAverage="0" equalAverage="0" bottom="0" percent="0" rank="0" text="" dxfId="319">
      <formula>OR($D$19="JF",$E$19="JF")</formula>
    </cfRule>
  </conditionalFormatting>
  <conditionalFormatting sqref="C20">
    <cfRule type="expression" priority="12" aboveAverage="0" equalAverage="0" bottom="0" percent="0" rank="0" text="" dxfId="320">
      <formula>OR($D$20="JF",$E$20="JF")</formula>
    </cfRule>
  </conditionalFormatting>
  <conditionalFormatting sqref="C21">
    <cfRule type="expression" priority="13" aboveAverage="0" equalAverage="0" bottom="0" percent="0" rank="0" text="" dxfId="321">
      <formula>OR($D$21="JF",$E$21="JF")</formula>
    </cfRule>
  </conditionalFormatting>
  <conditionalFormatting sqref="C22">
    <cfRule type="expression" priority="14" aboveAverage="0" equalAverage="0" bottom="0" percent="0" rank="0" text="" dxfId="322">
      <formula>OR($D$22="JF",$E$22="JF")</formula>
    </cfRule>
  </conditionalFormatting>
  <conditionalFormatting sqref="C23">
    <cfRule type="expression" priority="15" aboveAverage="0" equalAverage="0" bottom="0" percent="0" rank="0" text="" dxfId="323">
      <formula>OR($D$23="JF",$E$23="JF")</formula>
    </cfRule>
  </conditionalFormatting>
  <conditionalFormatting sqref="C24">
    <cfRule type="expression" priority="16" aboveAverage="0" equalAverage="0" bottom="0" percent="0" rank="0" text="" dxfId="324">
      <formula>OR($D$24="JF",$E$24="JF")</formula>
    </cfRule>
  </conditionalFormatting>
  <conditionalFormatting sqref="C25">
    <cfRule type="expression" priority="17" aboveAverage="0" equalAverage="0" bottom="0" percent="0" rank="0" text="" dxfId="325">
      <formula>OR($D$25="JF",$E$25="JF")</formula>
    </cfRule>
  </conditionalFormatting>
  <conditionalFormatting sqref="C26">
    <cfRule type="expression" priority="18" aboveAverage="0" equalAverage="0" bottom="0" percent="0" rank="0" text="" dxfId="326">
      <formula>OR($D$26="JF",$E$26="JF")</formula>
    </cfRule>
  </conditionalFormatting>
  <conditionalFormatting sqref="C27">
    <cfRule type="expression" priority="19" aboveAverage="0" equalAverage="0" bottom="0" percent="0" rank="0" text="" dxfId="327">
      <formula>OR($D$27="JF",$E$27="JF")</formula>
    </cfRule>
  </conditionalFormatting>
  <conditionalFormatting sqref="C28">
    <cfRule type="expression" priority="20" aboveAverage="0" equalAverage="0" bottom="0" percent="0" rank="0" text="" dxfId="328">
      <formula>OR($D$28="JF",$E$28="JF")</formula>
    </cfRule>
  </conditionalFormatting>
  <conditionalFormatting sqref="C29">
    <cfRule type="expression" priority="21" aboveAverage="0" equalAverage="0" bottom="0" percent="0" rank="0" text="" dxfId="329">
      <formula>OR($D$29="JF",$E$29="JF")</formula>
    </cfRule>
  </conditionalFormatting>
  <conditionalFormatting sqref="C30">
    <cfRule type="expression" priority="22" aboveAverage="0" equalAverage="0" bottom="0" percent="0" rank="0" text="" dxfId="330">
      <formula>OR($D$30="JF",$E$30="JF")</formula>
    </cfRule>
  </conditionalFormatting>
  <conditionalFormatting sqref="C31">
    <cfRule type="expression" priority="23" aboveAverage="0" equalAverage="0" bottom="0" percent="0" rank="0" text="" dxfId="331">
      <formula>OR($D$31="JF",$E$31="JF")</formula>
    </cfRule>
  </conditionalFormatting>
  <conditionalFormatting sqref="C32">
    <cfRule type="expression" priority="24" aboveAverage="0" equalAverage="0" bottom="0" percent="0" rank="0" text="" dxfId="332">
      <formula>OR($D$32="JF",$E$32="JF")</formula>
    </cfRule>
  </conditionalFormatting>
  <conditionalFormatting sqref="C33">
    <cfRule type="expression" priority="25" aboveAverage="0" equalAverage="0" bottom="0" percent="0" rank="0" text="" dxfId="333">
      <formula>OR($D$33="JF",$E$33="JF")</formula>
    </cfRule>
  </conditionalFormatting>
  <conditionalFormatting sqref="C34">
    <cfRule type="expression" priority="26" aboveAverage="0" equalAverage="0" bottom="0" percent="0" rank="0" text="" dxfId="334">
      <formula>OR($D$34="JF",$E$34="JF")</formula>
    </cfRule>
  </conditionalFormatting>
  <conditionalFormatting sqref="C35">
    <cfRule type="expression" priority="27" aboveAverage="0" equalAverage="0" bottom="0" percent="0" rank="0" text="" dxfId="335">
      <formula>OR($D$35="JF",$E$35="JF")</formula>
    </cfRule>
  </conditionalFormatting>
  <conditionalFormatting sqref="C36">
    <cfRule type="expression" priority="28" aboveAverage="0" equalAverage="0" bottom="0" percent="0" rank="0" text="" dxfId="336">
      <formula>OR($D$36="JF",$E$36="JF")</formula>
    </cfRule>
  </conditionalFormatting>
  <conditionalFormatting sqref="C37">
    <cfRule type="expression" priority="29" aboveAverage="0" equalAverage="0" bottom="0" percent="0" rank="0" text="" dxfId="337">
      <formula>OR($D$37="JF",$E$37="JF")</formula>
    </cfRule>
  </conditionalFormatting>
  <conditionalFormatting sqref="C38">
    <cfRule type="expression" priority="30" aboveAverage="0" equalAverage="0" bottom="0" percent="0" rank="0" text="" dxfId="338">
      <formula>OR($D$38="JF",$E$38="JF")</formula>
    </cfRule>
  </conditionalFormatting>
  <conditionalFormatting sqref="C39">
    <cfRule type="expression" priority="31" aboveAverage="0" equalAverage="0" bottom="0" percent="0" rank="0" text="" dxfId="339">
      <formula>OR($D$39="JF",$E$39="JF")</formula>
    </cfRule>
  </conditionalFormatting>
  <conditionalFormatting sqref="C40">
    <cfRule type="expression" priority="32" aboveAverage="0" equalAverage="0" bottom="0" percent="0" rank="0" text="" dxfId="340">
      <formula>OR($D$40="JF",$E$40="JF")</formula>
    </cfRule>
  </conditionalFormatting>
  <conditionalFormatting sqref="C41">
    <cfRule type="expression" priority="33" aboveAverage="0" equalAverage="0" bottom="0" percent="0" rank="0" text="" dxfId="341">
      <formula>OR($D$41="JF",$E$41="JF")</formula>
    </cfRule>
  </conditionalFormatting>
  <conditionalFormatting sqref="C42">
    <cfRule type="expression" priority="34" aboveAverage="0" equalAverage="0" bottom="0" percent="0" rank="0" text="" dxfId="342">
      <formula>OR($D$42="JF",$E$42="JF")</formula>
    </cfRule>
  </conditionalFormatting>
  <conditionalFormatting sqref="C43">
    <cfRule type="expression" priority="35" aboveAverage="0" equalAverage="0" bottom="0" percent="0" rank="0" text="" dxfId="343">
      <formula>OR($D$43="JF",$E$43="JF")</formula>
    </cfRule>
  </conditionalFormatting>
  <conditionalFormatting sqref="C44">
    <cfRule type="expression" priority="36" aboveAverage="0" equalAverage="0" bottom="0" percent="0" rank="0" text="" dxfId="344">
      <formula>OR($D$44="JF",$E$44="JF")</formula>
    </cfRule>
  </conditionalFormatting>
  <conditionalFormatting sqref="C45">
    <cfRule type="expression" priority="37" aboveAverage="0" equalAverage="0" bottom="0" percent="0" rank="0" text="" dxfId="345">
      <formula>OR($D$45="JF",$E$45="JF")</formula>
    </cfRule>
  </conditionalFormatting>
  <conditionalFormatting sqref="C46">
    <cfRule type="expression" priority="38" aboveAverage="0" equalAverage="0" bottom="0" percent="0" rank="0" text="" dxfId="346">
      <formula>OR($D$46="JF",$E$46="JF")</formula>
    </cfRule>
  </conditionalFormatting>
  <conditionalFormatting sqref="C47">
    <cfRule type="expression" priority="39" aboveAverage="0" equalAverage="0" bottom="0" percent="0" rank="0" text="" dxfId="347">
      <formula>OR($D$47="JF",$E$47="JF")</formula>
    </cfRule>
  </conditionalFormatting>
  <conditionalFormatting sqref="C48">
    <cfRule type="expression" priority="40" aboveAverage="0" equalAverage="0" bottom="0" percent="0" rank="0" text="" dxfId="348">
      <formula>OR($D$48="JF",$E$48="JF")</formula>
    </cfRule>
  </conditionalFormatting>
  <conditionalFormatting sqref="C49">
    <cfRule type="expression" priority="41" aboveAverage="0" equalAverage="0" bottom="0" percent="0" rank="0" text="" dxfId="349">
      <formula>OR($D$49="JF",$E$49="JF")</formula>
    </cfRule>
  </conditionalFormatting>
  <conditionalFormatting sqref="C50">
    <cfRule type="expression" priority="42" aboveAverage="0" equalAverage="0" bottom="0" percent="0" rank="0" text="" dxfId="350">
      <formula>OR($D$50="JF",$E$50="JF")</formula>
    </cfRule>
  </conditionalFormatting>
  <conditionalFormatting sqref="C14">
    <cfRule type="expression" priority="43" aboveAverage="0" equalAverage="0" bottom="0" percent="0" rank="0" text="" dxfId="351">
      <formula>$AE14="FERIE"</formula>
    </cfRule>
  </conditionalFormatting>
  <conditionalFormatting sqref="C15">
    <cfRule type="expression" priority="44" aboveAverage="0" equalAverage="0" bottom="0" percent="0" rank="0" text="" dxfId="352">
      <formula>$AE15="FERIE"</formula>
    </cfRule>
  </conditionalFormatting>
  <conditionalFormatting sqref="C16">
    <cfRule type="expression" priority="45" aboveAverage="0" equalAverage="0" bottom="0" percent="0" rank="0" text="" dxfId="353">
      <formula>$AE16="FERIE"</formula>
    </cfRule>
  </conditionalFormatting>
  <conditionalFormatting sqref="C18">
    <cfRule type="expression" priority="46" aboveAverage="0" equalAverage="0" bottom="0" percent="0" rank="0" text="" dxfId="354">
      <formula>$AE18="FERIE"</formula>
    </cfRule>
  </conditionalFormatting>
  <conditionalFormatting sqref="C19">
    <cfRule type="expression" priority="47" aboveAverage="0" equalAverage="0" bottom="0" percent="0" rank="0" text="" dxfId="355">
      <formula>$AE19="FERIE"</formula>
    </cfRule>
  </conditionalFormatting>
  <conditionalFormatting sqref="C20">
    <cfRule type="expression" priority="48" aboveAverage="0" equalAverage="0" bottom="0" percent="0" rank="0" text="" dxfId="356">
      <formula>$AE20="FERIE"</formula>
    </cfRule>
  </conditionalFormatting>
  <conditionalFormatting sqref="C17">
    <cfRule type="expression" priority="49" aboveAverage="0" equalAverage="0" bottom="0" percent="0" rank="0" text="" dxfId="357">
      <formula>$AE6="FERIE"</formula>
    </cfRule>
  </conditionalFormatting>
  <conditionalFormatting sqref="C21">
    <cfRule type="expression" priority="50" aboveAverage="0" equalAverage="0" bottom="0" percent="0" rank="0" text="" dxfId="358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8" colorId="64" zoomScale="100" zoomScaleNormal="100" zoomScalePageLayoutView="100" workbookViewId="0">
      <selection pane="topLeft" activeCell="D21" activeCellId="0" sqref="D21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120</v>
      </c>
      <c r="K1" s="195"/>
      <c r="L1" s="195"/>
      <c r="M1" s="195" t="n">
        <v>2018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10</v>
      </c>
      <c r="F5" s="206"/>
      <c r="G5" s="207" t="n">
        <f aca="false">E5/60*100</f>
        <v>16.6666666666667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+AOUT!K52</f>
        <v>-0.5</v>
      </c>
      <c r="M13" s="225" t="n">
        <f aca="false">+AOUT!M52</f>
        <v>26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31</v>
      </c>
      <c r="B14" s="228" t="s">
        <v>50</v>
      </c>
      <c r="C14" s="229" t="str">
        <f aca="false" t="array" ref="C14:C20">IF(MONTH(DATE(y,9,1))&lt;&gt;MONTH(DATE(y,9,1)-(WEEKDAY(DATE(y,9,1),3)-1)+{1;2;3;4;5;6;7}+{0,1,2,3,4,5}-2),"",DATE(y,9,1)-(WEEKDAY(DATE(y,9,1),3)-1)+{1;2;3;4;5;6;7}+{0,1,2,3,4,5}-2)</f>
        <v/>
      </c>
      <c r="D14" s="230"/>
      <c r="E14" s="230"/>
      <c r="F14" s="231"/>
      <c r="G14" s="232"/>
      <c r="H14" s="233"/>
      <c r="I14" s="234"/>
      <c r="J14" s="234"/>
      <c r="K14" s="297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str">
        <v/>
      </c>
      <c r="D15" s="237"/>
      <c r="E15" s="237"/>
      <c r="F15" s="238"/>
      <c r="G15" s="239"/>
      <c r="H15" s="48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str">
        <v/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str">
        <v/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str">
        <v/>
      </c>
      <c r="D18" s="241"/>
      <c r="E18" s="241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str">
        <v/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43709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32</v>
      </c>
      <c r="B21" s="228" t="s">
        <v>50</v>
      </c>
      <c r="C21" s="229" t="n">
        <f aca="false">IF(OR(C20="",C20=DATE($M$1,9,30)),"",C20+1)</f>
        <v>43710</v>
      </c>
      <c r="D21" s="237"/>
      <c r="E21" s="237"/>
      <c r="F21" s="47"/>
      <c r="G21" s="239"/>
      <c r="H21" s="251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228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IF(OR(C21="",C21=DATE($M$1,9,30)),"",C21+1)</f>
        <v>43711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IF(OR(C22="",C22=DATE($M$1,9,30)),"",C22+1)</f>
        <v>43712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IF(OR(C23="",C23=DATE($M$1,9,30)),"",C23+1)</f>
        <v>43713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IF(OR(C24="",C24=DATE($M$1,9,30)),"",C24+1)</f>
        <v>43714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IF(OR(C25="",C25=DATE($M$1,9,30)),"",C25+1)</f>
        <v>43715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IF(OR(C26="",C26=DATE($M$1,9,30)),"",C26+1)</f>
        <v>43716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33</v>
      </c>
      <c r="B28" s="228" t="s">
        <v>50</v>
      </c>
      <c r="C28" s="283" t="n">
        <f aca="false">IF(OR(C27="",C27=DATE($M$1,9,30)),"",C27+1)</f>
        <v>43717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IF(OR(C28="",C28=DATE($M$1,9,30)),"",C28+1)</f>
        <v>43718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IF(OR(C29="",C29=DATE($M$1,9,30)),"",C29+1)</f>
        <v>43719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IF(OR(C30="",C30=DATE($M$1,9,30)),"",C30+1)</f>
        <v>43720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IF(OR(C31="",C31=DATE($M$1,9,30)),"",C31+1)</f>
        <v>43721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N32" s="2" t="s">
        <v>121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IF(OR(C32="",C32=DATE($M$1,9,30)),"",C32+1)</f>
        <v>43722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IF(OR(C33="",C33=DATE($M$1,9,30)),"",C33+1)</f>
        <v>43723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34</v>
      </c>
      <c r="B35" s="228" t="s">
        <v>50</v>
      </c>
      <c r="C35" s="283" t="n">
        <f aca="false">IF(OR(C34="",C34=DATE($M$1,9,30)),"",C34+1)</f>
        <v>43724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N35" s="2" t="s">
        <v>121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IF(OR(C35="",C35=DATE($M$1,9,30)),"",C35+1)</f>
        <v>43725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304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N36" s="2" t="s">
        <v>121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IF(OR(C36="",C36=DATE($M$1,9,30)),"",C36+1)</f>
        <v>43726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304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IF(OR(C37="",C37=DATE($M$1,9,30)),"",C37+1)</f>
        <v>43727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IF(OR(C38="",C38=DATE($M$1,9,30)),"",C38+1)</f>
        <v>43728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IF(OR(C39="",C39=DATE($M$1,9,30)),"",C39+1)</f>
        <v>43729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IF(OR(C40="",C40=DATE($M$1,9,30)),"",C40+1)</f>
        <v>43730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35</v>
      </c>
      <c r="B42" s="228" t="s">
        <v>50</v>
      </c>
      <c r="C42" s="283" t="n">
        <f aca="false">IF(OR(C41="",C41=DATE($M$1,9,30)),"",C41+1)</f>
        <v>43731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IF(OR(C42="",C42=DATE($M$1,9,30)),"",C42+1)</f>
        <v>43732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IF(OR(C43="",C43=DATE($M$1,9,30)),"",C43+1)</f>
        <v>43733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IF(OR(C44="",C44=DATE($M$1,9,30)),"",C44+1)</f>
        <v>43734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IF(OR(C45="",C45=DATE($M$1,9,30)),"",C45+1)</f>
        <v>43735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IF(OR(C46="",C46=DATE($M$1,9,30)),"",C46+1)</f>
        <v>43736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IF(OR(C47="",C47=DATE($M$1,9,30)),"",C47+1)</f>
        <v>43737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228" t="s">
        <v>50</v>
      </c>
      <c r="C49" s="283" t="n">
        <f aca="false">IF(OR(C48="",C48=DATE($M$1,9,30)),"",C48+1)</f>
        <v>43738</v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n">
        <f aca="false">IF(OR(C49="",C49=DATE($M$1,9,30)),"",C49+1)</f>
        <v>43739</v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26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91"/>
      <c r="M54" s="299" t="n">
        <v>43371</v>
      </c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359">
      <formula>+$K$52&lt;0</formula>
    </cfRule>
  </conditionalFormatting>
  <conditionalFormatting sqref="M52">
    <cfRule type="expression" priority="3" aboveAverage="0" equalAverage="0" bottom="0" percent="0" rank="0" text="" dxfId="360">
      <formula>+$M$52&lt;0</formula>
    </cfRule>
  </conditionalFormatting>
  <conditionalFormatting sqref="K13">
    <cfRule type="expression" priority="4" aboveAverage="0" equalAverage="0" bottom="0" percent="0" rank="0" text="" dxfId="361">
      <formula>+$K$13&lt;0</formula>
    </cfRule>
  </conditionalFormatting>
  <conditionalFormatting sqref="M13">
    <cfRule type="expression" priority="5" aboveAverage="0" equalAverage="0" bottom="0" percent="0" rank="0" text="" dxfId="362">
      <formula>+$M$13&lt;0</formula>
    </cfRule>
  </conditionalFormatting>
  <conditionalFormatting sqref="C14">
    <cfRule type="expression" priority="6" aboveAverage="0" equalAverage="0" bottom="0" percent="0" rank="0" text="" dxfId="363">
      <formula>OR($D$14="JF",$E$14="JF")</formula>
    </cfRule>
  </conditionalFormatting>
  <conditionalFormatting sqref="C15">
    <cfRule type="expression" priority="7" aboveAverage="0" equalAverage="0" bottom="0" percent="0" rank="0" text="" dxfId="364">
      <formula>OR($D$15="JF",$E$15="JF")</formula>
    </cfRule>
  </conditionalFormatting>
  <conditionalFormatting sqref="C16">
    <cfRule type="expression" priority="8" aboveAverage="0" equalAverage="0" bottom="0" percent="0" rank="0" text="" dxfId="365">
      <formula>OR($D$16="JF",$E$16="JF")</formula>
    </cfRule>
  </conditionalFormatting>
  <conditionalFormatting sqref="C17">
    <cfRule type="expression" priority="9" aboveAverage="0" equalAverage="0" bottom="0" percent="0" rank="0" text="" dxfId="366">
      <formula>OR($D$17="JF",$E$17="JF")</formula>
    </cfRule>
  </conditionalFormatting>
  <conditionalFormatting sqref="C18">
    <cfRule type="expression" priority="10" aboveAverage="0" equalAverage="0" bottom="0" percent="0" rank="0" text="" dxfId="367">
      <formula>OR($D$18="JF",$E$18="JF")</formula>
    </cfRule>
  </conditionalFormatting>
  <conditionalFormatting sqref="C19">
    <cfRule type="expression" priority="11" aboveAverage="0" equalAverage="0" bottom="0" percent="0" rank="0" text="" dxfId="368">
      <formula>OR($D$19="JF",$E$19="JF")</formula>
    </cfRule>
  </conditionalFormatting>
  <conditionalFormatting sqref="C20">
    <cfRule type="expression" priority="12" aboveAverage="0" equalAverage="0" bottom="0" percent="0" rank="0" text="" dxfId="369">
      <formula>OR($D$20="JF",$E$20="JF")</formula>
    </cfRule>
  </conditionalFormatting>
  <conditionalFormatting sqref="C21">
    <cfRule type="expression" priority="13" aboveAverage="0" equalAverage="0" bottom="0" percent="0" rank="0" text="" dxfId="370">
      <formula>OR($D$21="JF",$E$21="JF")</formula>
    </cfRule>
  </conditionalFormatting>
  <conditionalFormatting sqref="C22">
    <cfRule type="expression" priority="14" aboveAverage="0" equalAverage="0" bottom="0" percent="0" rank="0" text="" dxfId="371">
      <formula>OR($D$22="JF",$E$22="JF")</formula>
    </cfRule>
  </conditionalFormatting>
  <conditionalFormatting sqref="C23">
    <cfRule type="expression" priority="15" aboveAverage="0" equalAverage="0" bottom="0" percent="0" rank="0" text="" dxfId="372">
      <formula>OR($D$23="JF",$E$23="JF")</formula>
    </cfRule>
  </conditionalFormatting>
  <conditionalFormatting sqref="C24">
    <cfRule type="expression" priority="16" aboveAverage="0" equalAverage="0" bottom="0" percent="0" rank="0" text="" dxfId="373">
      <formula>OR($D$24="JF",$E$24="JF")</formula>
    </cfRule>
  </conditionalFormatting>
  <conditionalFormatting sqref="C25">
    <cfRule type="expression" priority="17" aboveAverage="0" equalAverage="0" bottom="0" percent="0" rank="0" text="" dxfId="374">
      <formula>OR($D$25="JF",$E$25="JF")</formula>
    </cfRule>
  </conditionalFormatting>
  <conditionalFormatting sqref="C26">
    <cfRule type="expression" priority="18" aboveAverage="0" equalAverage="0" bottom="0" percent="0" rank="0" text="" dxfId="375">
      <formula>OR($D$26="JF",$E$26="JF")</formula>
    </cfRule>
  </conditionalFormatting>
  <conditionalFormatting sqref="C27">
    <cfRule type="expression" priority="19" aboveAverage="0" equalAverage="0" bottom="0" percent="0" rank="0" text="" dxfId="376">
      <formula>OR($D$27="JF",$E$27="JF")</formula>
    </cfRule>
  </conditionalFormatting>
  <conditionalFormatting sqref="C28">
    <cfRule type="expression" priority="20" aboveAverage="0" equalAverage="0" bottom="0" percent="0" rank="0" text="" dxfId="377">
      <formula>OR($D$28="JF",$E$28="JF")</formula>
    </cfRule>
  </conditionalFormatting>
  <conditionalFormatting sqref="C29">
    <cfRule type="expression" priority="21" aboveAverage="0" equalAverage="0" bottom="0" percent="0" rank="0" text="" dxfId="378">
      <formula>OR($D$29="JF",$E$29="JF")</formula>
    </cfRule>
  </conditionalFormatting>
  <conditionalFormatting sqref="C30">
    <cfRule type="expression" priority="22" aboveAverage="0" equalAverage="0" bottom="0" percent="0" rank="0" text="" dxfId="379">
      <formula>OR($D$30="JF",$E$30="JF")</formula>
    </cfRule>
  </conditionalFormatting>
  <conditionalFormatting sqref="C31">
    <cfRule type="expression" priority="23" aboveAverage="0" equalAverage="0" bottom="0" percent="0" rank="0" text="" dxfId="380">
      <formula>OR($D$31="JF",$E$31="JF")</formula>
    </cfRule>
  </conditionalFormatting>
  <conditionalFormatting sqref="C32">
    <cfRule type="expression" priority="24" aboveAverage="0" equalAverage="0" bottom="0" percent="0" rank="0" text="" dxfId="381">
      <formula>OR($D$32="JF",$E$32="JF")</formula>
    </cfRule>
  </conditionalFormatting>
  <conditionalFormatting sqref="C33">
    <cfRule type="expression" priority="25" aboveAverage="0" equalAverage="0" bottom="0" percent="0" rank="0" text="" dxfId="382">
      <formula>OR($D$33="JF",$E$33="JF")</formula>
    </cfRule>
  </conditionalFormatting>
  <conditionalFormatting sqref="C34">
    <cfRule type="expression" priority="26" aboveAverage="0" equalAverage="0" bottom="0" percent="0" rank="0" text="" dxfId="383">
      <formula>OR($D$34="JF",$E$34="JF")</formula>
    </cfRule>
  </conditionalFormatting>
  <conditionalFormatting sqref="C35">
    <cfRule type="expression" priority="27" aboveAverage="0" equalAverage="0" bottom="0" percent="0" rank="0" text="" dxfId="384">
      <formula>OR($D$35="JF",$E$35="JF")</formula>
    </cfRule>
  </conditionalFormatting>
  <conditionalFormatting sqref="C36">
    <cfRule type="expression" priority="28" aboveAverage="0" equalAverage="0" bottom="0" percent="0" rank="0" text="" dxfId="385">
      <formula>OR($D$36="JF",$E$36="JF")</formula>
    </cfRule>
  </conditionalFormatting>
  <conditionalFormatting sqref="C37">
    <cfRule type="expression" priority="29" aboveAverage="0" equalAverage="0" bottom="0" percent="0" rank="0" text="" dxfId="386">
      <formula>OR($D$37="JF",$E$37="JF")</formula>
    </cfRule>
  </conditionalFormatting>
  <conditionalFormatting sqref="C38">
    <cfRule type="expression" priority="30" aboveAverage="0" equalAverage="0" bottom="0" percent="0" rank="0" text="" dxfId="387">
      <formula>OR($D$38="JF",$E$38="JF")</formula>
    </cfRule>
  </conditionalFormatting>
  <conditionalFormatting sqref="C39">
    <cfRule type="expression" priority="31" aboveAverage="0" equalAverage="0" bottom="0" percent="0" rank="0" text="" dxfId="388">
      <formula>OR($D$39="JF",$E$39="JF")</formula>
    </cfRule>
  </conditionalFormatting>
  <conditionalFormatting sqref="C40">
    <cfRule type="expression" priority="32" aboveAverage="0" equalAverage="0" bottom="0" percent="0" rank="0" text="" dxfId="389">
      <formula>OR($D$40="JF",$E$40="JF")</formula>
    </cfRule>
  </conditionalFormatting>
  <conditionalFormatting sqref="C41">
    <cfRule type="expression" priority="33" aboveAverage="0" equalAverage="0" bottom="0" percent="0" rank="0" text="" dxfId="390">
      <formula>OR($D$41="JF",$E$41="JF")</formula>
    </cfRule>
  </conditionalFormatting>
  <conditionalFormatting sqref="C42">
    <cfRule type="expression" priority="34" aboveAverage="0" equalAverage="0" bottom="0" percent="0" rank="0" text="" dxfId="391">
      <formula>OR($D$42="JF",$E$42="JF")</formula>
    </cfRule>
  </conditionalFormatting>
  <conditionalFormatting sqref="C43">
    <cfRule type="expression" priority="35" aboveAverage="0" equalAverage="0" bottom="0" percent="0" rank="0" text="" dxfId="392">
      <formula>OR($D$43="JF",$E$43="JF")</formula>
    </cfRule>
  </conditionalFormatting>
  <conditionalFormatting sqref="C44">
    <cfRule type="expression" priority="36" aboveAverage="0" equalAverage="0" bottom="0" percent="0" rank="0" text="" dxfId="393">
      <formula>OR($D$44="JF",$E$44="JF")</formula>
    </cfRule>
  </conditionalFormatting>
  <conditionalFormatting sqref="C45">
    <cfRule type="expression" priority="37" aboveAverage="0" equalAverage="0" bottom="0" percent="0" rank="0" text="" dxfId="394">
      <formula>OR($D$45="JF",$E$45="JF")</formula>
    </cfRule>
  </conditionalFormatting>
  <conditionalFormatting sqref="C46">
    <cfRule type="expression" priority="38" aboveAverage="0" equalAverage="0" bottom="0" percent="0" rank="0" text="" dxfId="395">
      <formula>OR($D$46="JF",$E$46="JF")</formula>
    </cfRule>
  </conditionalFormatting>
  <conditionalFormatting sqref="C47">
    <cfRule type="expression" priority="39" aboveAverage="0" equalAverage="0" bottom="0" percent="0" rank="0" text="" dxfId="396">
      <formula>OR($D$47="JF",$E$47="JF")</formula>
    </cfRule>
  </conditionalFormatting>
  <conditionalFormatting sqref="C48">
    <cfRule type="expression" priority="40" aboveAverage="0" equalAverage="0" bottom="0" percent="0" rank="0" text="" dxfId="397">
      <formula>OR($D$48="JF",$E$48="JF")</formula>
    </cfRule>
  </conditionalFormatting>
  <conditionalFormatting sqref="C49">
    <cfRule type="expression" priority="41" aboveAverage="0" equalAverage="0" bottom="0" percent="0" rank="0" text="" dxfId="398">
      <formula>OR($D$49="JF",$E$49="JF")</formula>
    </cfRule>
  </conditionalFormatting>
  <conditionalFormatting sqref="C50">
    <cfRule type="expression" priority="42" aboveAverage="0" equalAverage="0" bottom="0" percent="0" rank="0" text="" dxfId="399">
      <formula>OR($D$50="JF",$E$50="JF")</formula>
    </cfRule>
  </conditionalFormatting>
  <conditionalFormatting sqref="C14">
    <cfRule type="expression" priority="43" aboveAverage="0" equalAverage="0" bottom="0" percent="0" rank="0" text="" dxfId="400">
      <formula>$AE14="FERIE"</formula>
    </cfRule>
  </conditionalFormatting>
  <conditionalFormatting sqref="C15">
    <cfRule type="expression" priority="44" aboveAverage="0" equalAverage="0" bottom="0" percent="0" rank="0" text="" dxfId="401">
      <formula>$AE15="FERIE"</formula>
    </cfRule>
  </conditionalFormatting>
  <conditionalFormatting sqref="C16">
    <cfRule type="expression" priority="45" aboveAverage="0" equalAverage="0" bottom="0" percent="0" rank="0" text="" dxfId="402">
      <formula>$AE16="FERIE"</formula>
    </cfRule>
  </conditionalFormatting>
  <conditionalFormatting sqref="C18">
    <cfRule type="expression" priority="46" aboveAverage="0" equalAverage="0" bottom="0" percent="0" rank="0" text="" dxfId="403">
      <formula>$AE18="FERIE"</formula>
    </cfRule>
  </conditionalFormatting>
  <conditionalFormatting sqref="C19">
    <cfRule type="expression" priority="47" aboveAverage="0" equalAverage="0" bottom="0" percent="0" rank="0" text="" dxfId="404">
      <formula>$AE19="FERIE"</formula>
    </cfRule>
  </conditionalFormatting>
  <conditionalFormatting sqref="C20">
    <cfRule type="expression" priority="48" aboveAverage="0" equalAverage="0" bottom="0" percent="0" rank="0" text="" dxfId="405">
      <formula>$AE20="FERIE"</formula>
    </cfRule>
  </conditionalFormatting>
  <conditionalFormatting sqref="C17">
    <cfRule type="expression" priority="49" aboveAverage="0" equalAverage="0" bottom="0" percent="0" rank="0" text="" dxfId="406">
      <formula>$AE6="FERIE"</formula>
    </cfRule>
  </conditionalFormatting>
  <conditionalFormatting sqref="C21">
    <cfRule type="expression" priority="50" aboveAverage="0" equalAverage="0" bottom="0" percent="0" rank="0" text="" dxfId="407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40" colorId="64" zoomScale="100" zoomScaleNormal="100" zoomScalePageLayoutView="100" workbookViewId="0">
      <selection pane="topLeft" activeCell="G44" activeCellId="0" sqref="G44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122</v>
      </c>
      <c r="K1" s="195"/>
      <c r="L1" s="195"/>
      <c r="M1" s="195" t="n">
        <v>2018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10</v>
      </c>
      <c r="F5" s="206"/>
      <c r="G5" s="207" t="n">
        <f aca="false">E5/60*100</f>
        <v>16.6666666666667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+'SEPT.'!K52</f>
        <v>-0.5</v>
      </c>
      <c r="M13" s="225" t="n">
        <f aca="false">+'SEPT.'!M52</f>
        <v>26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31</v>
      </c>
      <c r="B14" s="228" t="s">
        <v>50</v>
      </c>
      <c r="C14" s="229" t="str">
        <f aca="false" t="array" ref="C14:C20">IF(MONTH(DATE(y,10,1))&lt;&gt;MONTH(DATE(y,10,1)-(WEEKDAY(DATE(y,10,1),3)-1)+{1;2;3;4;5;6;7}+{0,1,2,3,4,5}-2),"",DATE(y,10,1)-(WEEKDAY(DATE(y,10,1),3)-1)+{1;2;3;4;5;6;7}+{0,1,2,3,4,5}-2)</f>
        <v/>
      </c>
      <c r="D14" s="237"/>
      <c r="E14" s="237"/>
      <c r="F14" s="47"/>
      <c r="G14" s="239"/>
      <c r="H14" s="233"/>
      <c r="I14" s="219" t="n">
        <f aca="false">IF(G14&gt;T14,(G14-T14),0)</f>
        <v>0</v>
      </c>
      <c r="J14" s="219" t="n">
        <f aca="false">IF(G14&lt;T14,(G14-T14),0)</f>
        <v>0</v>
      </c>
      <c r="K14" s="297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n">
        <v>43739</v>
      </c>
      <c r="D15" s="237"/>
      <c r="E15" s="237"/>
      <c r="F15" s="47"/>
      <c r="G15" s="239"/>
      <c r="H15" s="48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n">
        <v>43740</v>
      </c>
      <c r="D16" s="237"/>
      <c r="E16" s="237"/>
      <c r="F16" s="47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n">
        <v>43741</v>
      </c>
      <c r="D17" s="237"/>
      <c r="E17" s="237"/>
      <c r="F17" s="47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n">
        <v>43742</v>
      </c>
      <c r="D18" s="237"/>
      <c r="E18" s="237"/>
      <c r="F18" s="47"/>
      <c r="G18" s="239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43743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43744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32</v>
      </c>
      <c r="B21" s="228" t="s">
        <v>50</v>
      </c>
      <c r="C21" s="229" t="n">
        <f aca="false">IF(OR(C20="",C20=DATE($M$1,10,31)),"",C20+1)</f>
        <v>43745</v>
      </c>
      <c r="D21" s="237"/>
      <c r="E21" s="237"/>
      <c r="F21" s="47"/>
      <c r="G21" s="239"/>
      <c r="H21" s="251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228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IF(OR(C21="",C21=DATE($M$1,10,31)),"",C21+1)</f>
        <v>43746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IF(OR(C22="",C22=DATE($M$1,10,31)),"",C22+1)</f>
        <v>43747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IF(OR(C23="",C23=DATE($M$1,10,31)),"",C23+1)</f>
        <v>43748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IF(OR(C24="",C24=DATE($M$1,10,31)),"",C24+1)</f>
        <v>43749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IF(OR(C25="",C25=DATE($M$1,10,31)),"",C25+1)</f>
        <v>43750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IF(OR(C26="",C26=DATE($M$1,10,31)),"",C26+1)</f>
        <v>43751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33</v>
      </c>
      <c r="B28" s="228" t="s">
        <v>50</v>
      </c>
      <c r="C28" s="283" t="n">
        <f aca="false">IF(OR(C27="",C27=DATE($M$1,10,31)),"",C27+1)</f>
        <v>43752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IF(OR(C28="",C28=DATE($M$1,10,31)),"",C28+1)</f>
        <v>43753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IF(OR(C29="",C29=DATE($M$1,10,31)),"",C29+1)</f>
        <v>43754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IF(OR(C30="",C30=DATE($M$1,10,31)),"",C30+1)</f>
        <v>43755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IF(OR(C31="",C31=DATE($M$1,10,31)),"",C31+1)</f>
        <v>43756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IF(OR(C32="",C32=DATE($M$1,10,31)),"",C32+1)</f>
        <v>43757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IF(OR(C33="",C33=DATE($M$1,10,31)),"",C33+1)</f>
        <v>43758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34</v>
      </c>
      <c r="B35" s="228" t="s">
        <v>50</v>
      </c>
      <c r="C35" s="283" t="n">
        <f aca="false">IF(OR(C34="",C34=DATE($M$1,10,31)),"",C34+1)</f>
        <v>43759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IF(OR(C35="",C35=DATE($M$1,10,31)),"",C35+1)</f>
        <v>43760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IF(OR(C36="",C36=DATE($M$1,10,31)),"",C36+1)</f>
        <v>43761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IF(OR(C37="",C37=DATE($M$1,10,31)),"",C37+1)</f>
        <v>43762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IF(OR(C38="",C38=DATE($M$1,10,31)),"",C38+1)</f>
        <v>43763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IF(OR(C39="",C39=DATE($M$1,10,31)),"",C39+1)</f>
        <v>43764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IF(OR(C40="",C40=DATE($M$1,10,31)),"",C40+1)</f>
        <v>43765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35</v>
      </c>
      <c r="B42" s="228" t="s">
        <v>50</v>
      </c>
      <c r="C42" s="283" t="n">
        <f aca="false">IF(OR(C41="",C41=DATE($M$1,10,31)),"",C41+1)</f>
        <v>43766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IF(OR(C42="",C42=DATE($M$1,10,31)),"",C42+1)</f>
        <v>43767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IF(OR(C43="",C43=DATE($M$1,10,31)),"",C43+1)</f>
        <v>43768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IF(OR(C44="",C44=DATE($M$1,10,31)),"",C44+1)</f>
        <v>43769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IF(OR(C45="",C45=DATE($M$1,10,31)),"",C45+1)</f>
        <v>43770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IF(OR(C46="",C46=DATE($M$1,10,31)),"",C46+1)</f>
        <v>43771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IF(OR(C47="",C47=DATE($M$1,10,31)),"",C47+1)</f>
        <v>43772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228" t="s">
        <v>50</v>
      </c>
      <c r="C49" s="283" t="n">
        <f aca="false">IF(OR(C48="",C48=DATE($M$1,10,31)),"",C48+1)</f>
        <v>43773</v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n">
        <f aca="false">IF(OR(C49="",C49=DATE($M$1,10,31)),"",C49+1)</f>
        <v>43774</v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26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70"/>
      <c r="M54" s="299" t="n">
        <f aca="false">C44</f>
        <v>43768</v>
      </c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408">
      <formula>+$K$52&lt;0</formula>
    </cfRule>
  </conditionalFormatting>
  <conditionalFormatting sqref="M52">
    <cfRule type="expression" priority="3" aboveAverage="0" equalAverage="0" bottom="0" percent="0" rank="0" text="" dxfId="409">
      <formula>+$M$52&lt;0</formula>
    </cfRule>
  </conditionalFormatting>
  <conditionalFormatting sqref="K13">
    <cfRule type="expression" priority="4" aboveAverage="0" equalAverage="0" bottom="0" percent="0" rank="0" text="" dxfId="410">
      <formula>+$K$13&lt;0</formula>
    </cfRule>
  </conditionalFormatting>
  <conditionalFormatting sqref="M13">
    <cfRule type="expression" priority="5" aboveAverage="0" equalAverage="0" bottom="0" percent="0" rank="0" text="" dxfId="411">
      <formula>+$M$13&lt;0</formula>
    </cfRule>
  </conditionalFormatting>
  <conditionalFormatting sqref="C14">
    <cfRule type="expression" priority="6" aboveAverage="0" equalAverage="0" bottom="0" percent="0" rank="0" text="" dxfId="412">
      <formula>OR($D$14="JF",$E$14="JF")</formula>
    </cfRule>
  </conditionalFormatting>
  <conditionalFormatting sqref="C15">
    <cfRule type="expression" priority="7" aboveAverage="0" equalAverage="0" bottom="0" percent="0" rank="0" text="" dxfId="413">
      <formula>OR($D$15="JF",$E$15="JF")</formula>
    </cfRule>
  </conditionalFormatting>
  <conditionalFormatting sqref="C16">
    <cfRule type="expression" priority="8" aboveAverage="0" equalAverage="0" bottom="0" percent="0" rank="0" text="" dxfId="414">
      <formula>OR($D$16="JF",$E$16="JF")</formula>
    </cfRule>
  </conditionalFormatting>
  <conditionalFormatting sqref="C17">
    <cfRule type="expression" priority="9" aboveAverage="0" equalAverage="0" bottom="0" percent="0" rank="0" text="" dxfId="415">
      <formula>OR($D$17="JF",$E$17="JF")</formula>
    </cfRule>
  </conditionalFormatting>
  <conditionalFormatting sqref="C18">
    <cfRule type="expression" priority="10" aboveAverage="0" equalAverage="0" bottom="0" percent="0" rank="0" text="" dxfId="416">
      <formula>OR($D$18="JF",$E$18="JF")</formula>
    </cfRule>
  </conditionalFormatting>
  <conditionalFormatting sqref="C19">
    <cfRule type="expression" priority="11" aboveAverage="0" equalAverage="0" bottom="0" percent="0" rank="0" text="" dxfId="417">
      <formula>OR($D$19="JF",$E$19="JF")</formula>
    </cfRule>
  </conditionalFormatting>
  <conditionalFormatting sqref="C20">
    <cfRule type="expression" priority="12" aboveAverage="0" equalAverage="0" bottom="0" percent="0" rank="0" text="" dxfId="418">
      <formula>OR($D$20="JF",$E$20="JF")</formula>
    </cfRule>
  </conditionalFormatting>
  <conditionalFormatting sqref="C21">
    <cfRule type="expression" priority="13" aboveAverage="0" equalAverage="0" bottom="0" percent="0" rank="0" text="" dxfId="419">
      <formula>OR($D$21="JF",$E$21="JF")</formula>
    </cfRule>
  </conditionalFormatting>
  <conditionalFormatting sqref="C22">
    <cfRule type="expression" priority="14" aboveAverage="0" equalAverage="0" bottom="0" percent="0" rank="0" text="" dxfId="420">
      <formula>OR($D$22="JF",$E$22="JF")</formula>
    </cfRule>
  </conditionalFormatting>
  <conditionalFormatting sqref="C23">
    <cfRule type="expression" priority="15" aboveAverage="0" equalAverage="0" bottom="0" percent="0" rank="0" text="" dxfId="421">
      <formula>OR($D$23="JF",$E$23="JF")</formula>
    </cfRule>
  </conditionalFormatting>
  <conditionalFormatting sqref="C24">
    <cfRule type="expression" priority="16" aboveAverage="0" equalAverage="0" bottom="0" percent="0" rank="0" text="" dxfId="422">
      <formula>OR($D$24="JF",$E$24="JF")</formula>
    </cfRule>
  </conditionalFormatting>
  <conditionalFormatting sqref="C25">
    <cfRule type="expression" priority="17" aboveAverage="0" equalAverage="0" bottom="0" percent="0" rank="0" text="" dxfId="423">
      <formula>OR($D$25="JF",$E$25="JF")</formula>
    </cfRule>
  </conditionalFormatting>
  <conditionalFormatting sqref="C26">
    <cfRule type="expression" priority="18" aboveAverage="0" equalAverage="0" bottom="0" percent="0" rank="0" text="" dxfId="424">
      <formula>OR($D$26="JF",$E$26="JF")</formula>
    </cfRule>
  </conditionalFormatting>
  <conditionalFormatting sqref="C27">
    <cfRule type="expression" priority="19" aboveAverage="0" equalAverage="0" bottom="0" percent="0" rank="0" text="" dxfId="425">
      <formula>OR($D$27="JF",$E$27="JF")</formula>
    </cfRule>
  </conditionalFormatting>
  <conditionalFormatting sqref="C28">
    <cfRule type="expression" priority="20" aboveAverage="0" equalAverage="0" bottom="0" percent="0" rank="0" text="" dxfId="426">
      <formula>OR($D$28="JF",$E$28="JF")</formula>
    </cfRule>
  </conditionalFormatting>
  <conditionalFormatting sqref="C29">
    <cfRule type="expression" priority="21" aboveAverage="0" equalAverage="0" bottom="0" percent="0" rank="0" text="" dxfId="427">
      <formula>OR($D$29="JF",$E$29="JF")</formula>
    </cfRule>
  </conditionalFormatting>
  <conditionalFormatting sqref="C30">
    <cfRule type="expression" priority="22" aboveAverage="0" equalAverage="0" bottom="0" percent="0" rank="0" text="" dxfId="428">
      <formula>OR($D$30="JF",$E$30="JF")</formula>
    </cfRule>
  </conditionalFormatting>
  <conditionalFormatting sqref="C31">
    <cfRule type="expression" priority="23" aboveAverage="0" equalAverage="0" bottom="0" percent="0" rank="0" text="" dxfId="429">
      <formula>OR($D$31="JF",$E$31="JF")</formula>
    </cfRule>
  </conditionalFormatting>
  <conditionalFormatting sqref="C32">
    <cfRule type="expression" priority="24" aboveAverage="0" equalAverage="0" bottom="0" percent="0" rank="0" text="" dxfId="430">
      <formula>OR($D$32="JF",$E$32="JF")</formula>
    </cfRule>
  </conditionalFormatting>
  <conditionalFormatting sqref="C33">
    <cfRule type="expression" priority="25" aboveAverage="0" equalAverage="0" bottom="0" percent="0" rank="0" text="" dxfId="431">
      <formula>OR($D$33="JF",$E$33="JF")</formula>
    </cfRule>
  </conditionalFormatting>
  <conditionalFormatting sqref="C34">
    <cfRule type="expression" priority="26" aboveAverage="0" equalAverage="0" bottom="0" percent="0" rank="0" text="" dxfId="432">
      <formula>OR($D$34="JF",$E$34="JF")</formula>
    </cfRule>
  </conditionalFormatting>
  <conditionalFormatting sqref="C35">
    <cfRule type="expression" priority="27" aboveAverage="0" equalAverage="0" bottom="0" percent="0" rank="0" text="" dxfId="433">
      <formula>OR($D$35="JF",$E$35="JF")</formula>
    </cfRule>
  </conditionalFormatting>
  <conditionalFormatting sqref="C36">
    <cfRule type="expression" priority="28" aboveAverage="0" equalAverage="0" bottom="0" percent="0" rank="0" text="" dxfId="434">
      <formula>OR($D$36="JF",$E$36="JF")</formula>
    </cfRule>
  </conditionalFormatting>
  <conditionalFormatting sqref="C37">
    <cfRule type="expression" priority="29" aboveAverage="0" equalAverage="0" bottom="0" percent="0" rank="0" text="" dxfId="435">
      <formula>OR($D$37="JF",$E$37="JF")</formula>
    </cfRule>
  </conditionalFormatting>
  <conditionalFormatting sqref="C38">
    <cfRule type="expression" priority="30" aboveAverage="0" equalAverage="0" bottom="0" percent="0" rank="0" text="" dxfId="436">
      <formula>OR($D$38="JF",$E$38="JF")</formula>
    </cfRule>
  </conditionalFormatting>
  <conditionalFormatting sqref="C39">
    <cfRule type="expression" priority="31" aboveAverage="0" equalAverage="0" bottom="0" percent="0" rank="0" text="" dxfId="437">
      <formula>OR($D$39="JF",$E$39="JF")</formula>
    </cfRule>
  </conditionalFormatting>
  <conditionalFormatting sqref="C40">
    <cfRule type="expression" priority="32" aboveAverage="0" equalAverage="0" bottom="0" percent="0" rank="0" text="" dxfId="438">
      <formula>OR($D$40="JF",$E$40="JF")</formula>
    </cfRule>
  </conditionalFormatting>
  <conditionalFormatting sqref="C41">
    <cfRule type="expression" priority="33" aboveAverage="0" equalAverage="0" bottom="0" percent="0" rank="0" text="" dxfId="439">
      <formula>OR($D$41="JF",$E$41="JF")</formula>
    </cfRule>
  </conditionalFormatting>
  <conditionalFormatting sqref="C42">
    <cfRule type="expression" priority="34" aboveAverage="0" equalAverage="0" bottom="0" percent="0" rank="0" text="" dxfId="440">
      <formula>OR($D$42="JF",$E$42="JF")</formula>
    </cfRule>
  </conditionalFormatting>
  <conditionalFormatting sqref="C43">
    <cfRule type="expression" priority="35" aboveAverage="0" equalAverage="0" bottom="0" percent="0" rank="0" text="" dxfId="441">
      <formula>OR($D$43="JF",$E$43="JF")</formula>
    </cfRule>
  </conditionalFormatting>
  <conditionalFormatting sqref="C44">
    <cfRule type="expression" priority="36" aboveAverage="0" equalAverage="0" bottom="0" percent="0" rank="0" text="" dxfId="442">
      <formula>OR($D$44="JF",$E$44="JF")</formula>
    </cfRule>
  </conditionalFormatting>
  <conditionalFormatting sqref="C45">
    <cfRule type="expression" priority="37" aboveAverage="0" equalAverage="0" bottom="0" percent="0" rank="0" text="" dxfId="443">
      <formula>OR($D$45="JF",$E$45="JF")</formula>
    </cfRule>
  </conditionalFormatting>
  <conditionalFormatting sqref="C46">
    <cfRule type="expression" priority="38" aboveAverage="0" equalAverage="0" bottom="0" percent="0" rank="0" text="" dxfId="444">
      <formula>OR($D$46="JF",$E$46="JF")</formula>
    </cfRule>
  </conditionalFormatting>
  <conditionalFormatting sqref="C47">
    <cfRule type="expression" priority="39" aboveAverage="0" equalAverage="0" bottom="0" percent="0" rank="0" text="" dxfId="445">
      <formula>OR($D$47="JF",$E$47="JF")</formula>
    </cfRule>
  </conditionalFormatting>
  <conditionalFormatting sqref="C48">
    <cfRule type="expression" priority="40" aboveAverage="0" equalAverage="0" bottom="0" percent="0" rank="0" text="" dxfId="446">
      <formula>OR($D$48="JF",$E$48="JF")</formula>
    </cfRule>
  </conditionalFormatting>
  <conditionalFormatting sqref="C49">
    <cfRule type="expression" priority="41" aboveAverage="0" equalAverage="0" bottom="0" percent="0" rank="0" text="" dxfId="447">
      <formula>OR($D$49="JF",$E$49="JF")</formula>
    </cfRule>
  </conditionalFormatting>
  <conditionalFormatting sqref="C50">
    <cfRule type="expression" priority="42" aboveAverage="0" equalAverage="0" bottom="0" percent="0" rank="0" text="" dxfId="448">
      <formula>OR($D$50="JF",$E$50="JF")</formula>
    </cfRule>
  </conditionalFormatting>
  <conditionalFormatting sqref="C14">
    <cfRule type="expression" priority="43" aboveAverage="0" equalAverage="0" bottom="0" percent="0" rank="0" text="" dxfId="449">
      <formula>$AE14="FERIE"</formula>
    </cfRule>
  </conditionalFormatting>
  <conditionalFormatting sqref="C15">
    <cfRule type="expression" priority="44" aboveAverage="0" equalAverage="0" bottom="0" percent="0" rank="0" text="" dxfId="450">
      <formula>$AE15="FERIE"</formula>
    </cfRule>
  </conditionalFormatting>
  <conditionalFormatting sqref="C16">
    <cfRule type="expression" priority="45" aboveAverage="0" equalAverage="0" bottom="0" percent="0" rank="0" text="" dxfId="451">
      <formula>$AE16="FERIE"</formula>
    </cfRule>
  </conditionalFormatting>
  <conditionalFormatting sqref="C18">
    <cfRule type="expression" priority="46" aboveAverage="0" equalAverage="0" bottom="0" percent="0" rank="0" text="" dxfId="452">
      <formula>$AE18="FERIE"</formula>
    </cfRule>
  </conditionalFormatting>
  <conditionalFormatting sqref="C19">
    <cfRule type="expression" priority="47" aboveAverage="0" equalAverage="0" bottom="0" percent="0" rank="0" text="" dxfId="453">
      <formula>$AE19="FERIE"</formula>
    </cfRule>
  </conditionalFormatting>
  <conditionalFormatting sqref="C20">
    <cfRule type="expression" priority="48" aboveAverage="0" equalAverage="0" bottom="0" percent="0" rank="0" text="" dxfId="454">
      <formula>$AE20="FERIE"</formula>
    </cfRule>
  </conditionalFormatting>
  <conditionalFormatting sqref="C17">
    <cfRule type="expression" priority="49" aboveAverage="0" equalAverage="0" bottom="0" percent="0" rank="0" text="" dxfId="455">
      <formula>$AE6="FERIE"</formula>
    </cfRule>
  </conditionalFormatting>
  <conditionalFormatting sqref="C21">
    <cfRule type="expression" priority="50" aboveAverage="0" equalAverage="0" bottom="0" percent="0" rank="0" text="" dxfId="456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33" colorId="64" zoomScale="100" zoomScaleNormal="100" zoomScalePageLayoutView="100" workbookViewId="0">
      <selection pane="topLeft" activeCell="G46" activeCellId="0" sqref="G46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123</v>
      </c>
      <c r="K1" s="195"/>
      <c r="L1" s="195"/>
      <c r="M1" s="195" t="n">
        <v>2018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10</v>
      </c>
      <c r="F5" s="206"/>
      <c r="G5" s="207" t="n">
        <f aca="false">E5/60*100</f>
        <v>16.6666666666667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+'OCT.'!K52</f>
        <v>-0.5</v>
      </c>
      <c r="M13" s="225" t="n">
        <f aca="false">+'OCT.'!M52</f>
        <v>26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31</v>
      </c>
      <c r="B14" s="228" t="s">
        <v>50</v>
      </c>
      <c r="C14" s="229" t="str">
        <f aca="false" t="array" ref="C14:C20">IF(MONTH(DATE(y,11,1))&lt;&gt;MONTH(DATE(y,11,1)-(WEEKDAY(DATE(y,11,1),3)-1)+{1;2;3;4;5;6;7}+{0,1,2,3,4,5}-2),"",DATE(y,11,1)-(WEEKDAY(DATE(y,11,1),3)-1)+{1;2;3;4;5;6;7}+{0,1,2,3,4,5}-2)</f>
        <v/>
      </c>
      <c r="D14" s="230"/>
      <c r="E14" s="230"/>
      <c r="F14" s="231"/>
      <c r="G14" s="232"/>
      <c r="H14" s="233"/>
      <c r="I14" s="234"/>
      <c r="J14" s="234"/>
      <c r="K14" s="297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str">
        <v/>
      </c>
      <c r="D15" s="237"/>
      <c r="E15" s="237"/>
      <c r="F15" s="238"/>
      <c r="G15" s="239"/>
      <c r="H15" s="48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str">
        <v/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284" t="s">
        <v>56</v>
      </c>
      <c r="C17" s="236" t="str">
        <v/>
      </c>
      <c r="D17" s="285"/>
      <c r="E17" s="285"/>
      <c r="F17" s="284"/>
      <c r="G17" s="286"/>
      <c r="H17" s="287"/>
      <c r="I17" s="288" t="n">
        <f aca="false">IF(G17&gt;T17,(G17-T17),0)</f>
        <v>0</v>
      </c>
      <c r="J17" s="288" t="n">
        <f aca="false">IF(G17&lt;T17,(G17-T17),0)</f>
        <v>0</v>
      </c>
      <c r="K17" s="288" t="n">
        <f aca="false">K16+I17+J17</f>
        <v>-0.5</v>
      </c>
      <c r="L17" s="284"/>
      <c r="M17" s="29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n">
        <v>43770</v>
      </c>
      <c r="D18" s="241"/>
      <c r="E18" s="241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n">
        <v>43771</v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43772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32</v>
      </c>
      <c r="B21" s="228" t="s">
        <v>50</v>
      </c>
      <c r="C21" s="229" t="n">
        <f aca="false">IF(OR(C20="",C20=DATE($M$1,11,30)),"",C20+1)</f>
        <v>43773</v>
      </c>
      <c r="D21" s="237"/>
      <c r="E21" s="237"/>
      <c r="F21" s="47"/>
      <c r="G21" s="239"/>
      <c r="H21" s="251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228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IF(OR(C21="",C21=DATE($M$1,11,30)),"",C21+1)</f>
        <v>43774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IF(OR(C22="",C22=DATE($M$1,11,30)),"",C22+1)</f>
        <v>43775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IF(OR(C23="",C23=DATE($M$1,11,30)),"",C23+1)</f>
        <v>43776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IF(OR(C24="",C24=DATE($M$1,11,30)),"",C24+1)</f>
        <v>43777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IF(OR(C25="",C25=DATE($M$1,11,30)),"",C25+1)</f>
        <v>43778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305" t="s">
        <v>60</v>
      </c>
      <c r="C27" s="247" t="n">
        <f aca="false">IF(OR(C26="",C26=DATE($M$1,11,30)),"",C26+1)</f>
        <v>43779</v>
      </c>
      <c r="D27" s="306"/>
      <c r="E27" s="306"/>
      <c r="F27" s="307"/>
      <c r="G27" s="306"/>
      <c r="H27" s="308"/>
      <c r="I27" s="306"/>
      <c r="J27" s="306"/>
      <c r="K27" s="306"/>
      <c r="L27" s="307"/>
      <c r="M27" s="306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33</v>
      </c>
      <c r="B28" s="228" t="s">
        <v>50</v>
      </c>
      <c r="C28" s="283" t="n">
        <f aca="false">IF(OR(C27="",C27=DATE($M$1,11,30)),"",C27+1)</f>
        <v>43780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IF(OR(C28="",C28=DATE($M$1,11,30)),"",C28+1)</f>
        <v>43781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IF(OR(C29="",C29=DATE($M$1,11,30)),"",C29+1)</f>
        <v>43782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IF(OR(C30="",C30=DATE($M$1,11,30)),"",C30+1)</f>
        <v>43783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IF(OR(C31="",C31=DATE($M$1,11,30)),"",C31+1)</f>
        <v>43784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IF(OR(C32="",C32=DATE($M$1,11,30)),"",C32+1)</f>
        <v>43785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IF(OR(C33="",C33=DATE($M$1,11,30)),"",C33+1)</f>
        <v>43786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34</v>
      </c>
      <c r="B35" s="228" t="s">
        <v>50</v>
      </c>
      <c r="C35" s="283" t="n">
        <f aca="false">IF(OR(C34="",C34=DATE($M$1,11,30)),"",C34+1)</f>
        <v>43787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IF(OR(C35="",C35=DATE($M$1,11,30)),"",C35+1)</f>
        <v>43788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IF(OR(C36="",C36=DATE($M$1,11,30)),"",C36+1)</f>
        <v>43789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IF(OR(C37="",C37=DATE($M$1,11,30)),"",C37+1)</f>
        <v>43790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IF(OR(C38="",C38=DATE($M$1,11,30)),"",C38+1)</f>
        <v>43791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IF(OR(C39="",C39=DATE($M$1,11,30)),"",C39+1)</f>
        <v>43792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IF(OR(C40="",C40=DATE($M$1,11,30)),"",C40+1)</f>
        <v>43793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35</v>
      </c>
      <c r="B42" s="228" t="s">
        <v>50</v>
      </c>
      <c r="C42" s="283" t="n">
        <f aca="false">IF(OR(C41="",C41=DATE($M$1,11,30)),"",C41+1)</f>
        <v>43794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47" t="s">
        <v>51</v>
      </c>
      <c r="C43" s="282" t="n">
        <f aca="false">IF(OR(C42="",C42=DATE($M$1,11,30)),"",C42+1)</f>
        <v>43795</v>
      </c>
      <c r="D43" s="237"/>
      <c r="E43" s="237"/>
      <c r="F43" s="47"/>
      <c r="G43" s="239"/>
      <c r="H43" s="48"/>
      <c r="I43" s="219" t="n">
        <f aca="false">IF(G43&gt;T43,(G43-T43),0)</f>
        <v>0</v>
      </c>
      <c r="J43" s="219" t="n">
        <f aca="false">IF(G43&lt;T43,(G43-T43),0)</f>
        <v>0</v>
      </c>
      <c r="K43" s="219" t="n">
        <f aca="false">K42+I43+J43</f>
        <v>-0.5</v>
      </c>
      <c r="L43" s="47"/>
      <c r="M43" s="24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IF(OR(C43="",C43=DATE($M$1,11,30)),"",C43+1)</f>
        <v>43796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IF(OR(C44="",C44=DATE($M$1,11,30)),"",C44+1)</f>
        <v>43797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IF(OR(C45="",C45=DATE($M$1,11,30)),"",C45+1)</f>
        <v>43798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IF(OR(C46="",C46=DATE($M$1,11,30)),"",C46+1)</f>
        <v>43799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IF(OR(C47="",C47=DATE($M$1,11,30)),"",C47+1)</f>
        <v>43800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228" t="s">
        <v>50</v>
      </c>
      <c r="C49" s="283" t="n">
        <f aca="false">IF(OR(C48="",C48=DATE($M$1,11,30)),"",C48+1)</f>
        <v>43801</v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n">
        <f aca="false">IF(OR(C49="",C49=DATE($M$1,11,30)),"",C49+1)</f>
        <v>43802</v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26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70"/>
      <c r="M54" s="299" t="n">
        <f aca="false">C46</f>
        <v>43798</v>
      </c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457">
      <formula>+$K$52&lt;0</formula>
    </cfRule>
  </conditionalFormatting>
  <conditionalFormatting sqref="M52">
    <cfRule type="expression" priority="3" aboveAverage="0" equalAverage="0" bottom="0" percent="0" rank="0" text="" dxfId="458">
      <formula>+$M$52&lt;0</formula>
    </cfRule>
  </conditionalFormatting>
  <conditionalFormatting sqref="K13">
    <cfRule type="expression" priority="4" aboveAverage="0" equalAverage="0" bottom="0" percent="0" rank="0" text="" dxfId="459">
      <formula>+$K$13&lt;0</formula>
    </cfRule>
  </conditionalFormatting>
  <conditionalFormatting sqref="M13">
    <cfRule type="expression" priority="5" aboveAverage="0" equalAverage="0" bottom="0" percent="0" rank="0" text="" dxfId="460">
      <formula>+$M$13&lt;0</formula>
    </cfRule>
  </conditionalFormatting>
  <conditionalFormatting sqref="C14">
    <cfRule type="expression" priority="6" aboveAverage="0" equalAverage="0" bottom="0" percent="0" rank="0" text="" dxfId="461">
      <formula>OR($D$14="JF",$E$14="JF")</formula>
    </cfRule>
  </conditionalFormatting>
  <conditionalFormatting sqref="C15">
    <cfRule type="expression" priority="7" aboveAverage="0" equalAverage="0" bottom="0" percent="0" rank="0" text="" dxfId="462">
      <formula>OR($D$15="JF",$E$15="JF")</formula>
    </cfRule>
  </conditionalFormatting>
  <conditionalFormatting sqref="C16">
    <cfRule type="expression" priority="8" aboveAverage="0" equalAverage="0" bottom="0" percent="0" rank="0" text="" dxfId="463">
      <formula>OR($D$16="JF",$E$16="JF")</formula>
    </cfRule>
  </conditionalFormatting>
  <conditionalFormatting sqref="C17">
    <cfRule type="expression" priority="9" aboveAverage="0" equalAverage="0" bottom="0" percent="0" rank="0" text="" dxfId="464">
      <formula>OR($D$17="JF",$E$17="JF")</formula>
    </cfRule>
  </conditionalFormatting>
  <conditionalFormatting sqref="C18">
    <cfRule type="expression" priority="10" aboveAverage="0" equalAverage="0" bottom="0" percent="0" rank="0" text="" dxfId="465">
      <formula>OR($D$18="JF",$E$18="JF")</formula>
    </cfRule>
  </conditionalFormatting>
  <conditionalFormatting sqref="C19">
    <cfRule type="expression" priority="11" aboveAverage="0" equalAverage="0" bottom="0" percent="0" rank="0" text="" dxfId="466">
      <formula>OR($D$19="JF",$E$19="JF")</formula>
    </cfRule>
  </conditionalFormatting>
  <conditionalFormatting sqref="C20">
    <cfRule type="expression" priority="12" aboveAverage="0" equalAverage="0" bottom="0" percent="0" rank="0" text="" dxfId="467">
      <formula>OR($D$20="JF",$E$20="JF")</formula>
    </cfRule>
  </conditionalFormatting>
  <conditionalFormatting sqref="C21">
    <cfRule type="expression" priority="13" aboveAverage="0" equalAverage="0" bottom="0" percent="0" rank="0" text="" dxfId="468">
      <formula>OR($D$21="JF",$E$21="JF")</formula>
    </cfRule>
  </conditionalFormatting>
  <conditionalFormatting sqref="C22">
    <cfRule type="expression" priority="14" aboveAverage="0" equalAverage="0" bottom="0" percent="0" rank="0" text="" dxfId="469">
      <formula>OR($D$22="JF",$E$22="JF")</formula>
    </cfRule>
  </conditionalFormatting>
  <conditionalFormatting sqref="C23">
    <cfRule type="expression" priority="15" aboveAverage="0" equalAverage="0" bottom="0" percent="0" rank="0" text="" dxfId="470">
      <formula>OR($D$23="JF",$E$23="JF")</formula>
    </cfRule>
  </conditionalFormatting>
  <conditionalFormatting sqref="C24">
    <cfRule type="expression" priority="16" aboveAverage="0" equalAverage="0" bottom="0" percent="0" rank="0" text="" dxfId="471">
      <formula>OR($D$24="JF",$E$24="JF")</formula>
    </cfRule>
  </conditionalFormatting>
  <conditionalFormatting sqref="C25">
    <cfRule type="expression" priority="17" aboveAverage="0" equalAverage="0" bottom="0" percent="0" rank="0" text="" dxfId="472">
      <formula>OR($D$25="JF",$E$25="JF")</formula>
    </cfRule>
  </conditionalFormatting>
  <conditionalFormatting sqref="C26">
    <cfRule type="expression" priority="18" aboveAverage="0" equalAverage="0" bottom="0" percent="0" rank="0" text="" dxfId="473">
      <formula>OR($D$26="JF",$E$26="JF")</formula>
    </cfRule>
  </conditionalFormatting>
  <conditionalFormatting sqref="C27">
    <cfRule type="expression" priority="19" aboveAverage="0" equalAverage="0" bottom="0" percent="0" rank="0" text="" dxfId="474">
      <formula>OR($D$27="JF",$E$27="JF")</formula>
    </cfRule>
  </conditionalFormatting>
  <conditionalFormatting sqref="C28">
    <cfRule type="expression" priority="20" aboveAverage="0" equalAverage="0" bottom="0" percent="0" rank="0" text="" dxfId="475">
      <formula>OR($D$28="JF",$E$28="JF")</formula>
    </cfRule>
  </conditionalFormatting>
  <conditionalFormatting sqref="C29">
    <cfRule type="expression" priority="21" aboveAverage="0" equalAverage="0" bottom="0" percent="0" rank="0" text="" dxfId="476">
      <formula>OR($D$29="JF",$E$29="JF")</formula>
    </cfRule>
  </conditionalFormatting>
  <conditionalFormatting sqref="C30">
    <cfRule type="expression" priority="22" aboveAverage="0" equalAverage="0" bottom="0" percent="0" rank="0" text="" dxfId="477">
      <formula>OR($D$30="JF",$E$30="JF")</formula>
    </cfRule>
  </conditionalFormatting>
  <conditionalFormatting sqref="C31">
    <cfRule type="expression" priority="23" aboveAverage="0" equalAverage="0" bottom="0" percent="0" rank="0" text="" dxfId="478">
      <formula>OR($D$31="JF",$E$31="JF")</formula>
    </cfRule>
  </conditionalFormatting>
  <conditionalFormatting sqref="C32">
    <cfRule type="expression" priority="24" aboveAverage="0" equalAverage="0" bottom="0" percent="0" rank="0" text="" dxfId="479">
      <formula>OR($D$32="JF",$E$32="JF")</formula>
    </cfRule>
  </conditionalFormatting>
  <conditionalFormatting sqref="C33">
    <cfRule type="expression" priority="25" aboveAverage="0" equalAverage="0" bottom="0" percent="0" rank="0" text="" dxfId="480">
      <formula>OR($D$33="JF",$E$33="JF")</formula>
    </cfRule>
  </conditionalFormatting>
  <conditionalFormatting sqref="C34">
    <cfRule type="expression" priority="26" aboveAverage="0" equalAverage="0" bottom="0" percent="0" rank="0" text="" dxfId="481">
      <formula>OR($D$34="JF",$E$34="JF")</formula>
    </cfRule>
  </conditionalFormatting>
  <conditionalFormatting sqref="C35">
    <cfRule type="expression" priority="27" aboveAverage="0" equalAverage="0" bottom="0" percent="0" rank="0" text="" dxfId="482">
      <formula>OR($D$35="JF",$E$35="JF")</formula>
    </cfRule>
  </conditionalFormatting>
  <conditionalFormatting sqref="C36">
    <cfRule type="expression" priority="28" aboveAverage="0" equalAverage="0" bottom="0" percent="0" rank="0" text="" dxfId="483">
      <formula>OR($D$36="JF",$E$36="JF")</formula>
    </cfRule>
  </conditionalFormatting>
  <conditionalFormatting sqref="C37">
    <cfRule type="expression" priority="29" aboveAverage="0" equalAverage="0" bottom="0" percent="0" rank="0" text="" dxfId="484">
      <formula>OR($D$37="JF",$E$37="JF")</formula>
    </cfRule>
  </conditionalFormatting>
  <conditionalFormatting sqref="C38">
    <cfRule type="expression" priority="30" aboveAverage="0" equalAverage="0" bottom="0" percent="0" rank="0" text="" dxfId="485">
      <formula>OR($D$38="JF",$E$38="JF")</formula>
    </cfRule>
  </conditionalFormatting>
  <conditionalFormatting sqref="C39">
    <cfRule type="expression" priority="31" aboveAverage="0" equalAverage="0" bottom="0" percent="0" rank="0" text="" dxfId="486">
      <formula>OR($D$39="JF",$E$39="JF")</formula>
    </cfRule>
  </conditionalFormatting>
  <conditionalFormatting sqref="C40">
    <cfRule type="expression" priority="32" aboveAverage="0" equalAverage="0" bottom="0" percent="0" rank="0" text="" dxfId="487">
      <formula>OR($D$40="JF",$E$40="JF")</formula>
    </cfRule>
  </conditionalFormatting>
  <conditionalFormatting sqref="C41">
    <cfRule type="expression" priority="33" aboveAverage="0" equalAverage="0" bottom="0" percent="0" rank="0" text="" dxfId="488">
      <formula>OR($D$41="JF",$E$41="JF")</formula>
    </cfRule>
  </conditionalFormatting>
  <conditionalFormatting sqref="C42">
    <cfRule type="expression" priority="34" aboveAverage="0" equalAverage="0" bottom="0" percent="0" rank="0" text="" dxfId="489">
      <formula>OR($D$42="JF",$E$42="JF")</formula>
    </cfRule>
  </conditionalFormatting>
  <conditionalFormatting sqref="C43">
    <cfRule type="expression" priority="35" aboveAverage="0" equalAverage="0" bottom="0" percent="0" rank="0" text="" dxfId="490">
      <formula>OR($D$43="JF",$E$43="JF")</formula>
    </cfRule>
  </conditionalFormatting>
  <conditionalFormatting sqref="C44">
    <cfRule type="expression" priority="36" aboveAverage="0" equalAverage="0" bottom="0" percent="0" rank="0" text="" dxfId="491">
      <formula>OR($D$44="JF",$E$44="JF")</formula>
    </cfRule>
  </conditionalFormatting>
  <conditionalFormatting sqref="C45">
    <cfRule type="expression" priority="37" aboveAverage="0" equalAverage="0" bottom="0" percent="0" rank="0" text="" dxfId="492">
      <formula>OR($D$45="JF",$E$45="JF")</formula>
    </cfRule>
  </conditionalFormatting>
  <conditionalFormatting sqref="C46">
    <cfRule type="expression" priority="38" aboveAverage="0" equalAverage="0" bottom="0" percent="0" rank="0" text="" dxfId="493">
      <formula>OR($D$46="JF",$E$46="JF")</formula>
    </cfRule>
  </conditionalFormatting>
  <conditionalFormatting sqref="C47">
    <cfRule type="expression" priority="39" aboveAverage="0" equalAverage="0" bottom="0" percent="0" rank="0" text="" dxfId="494">
      <formula>OR($D$47="JF",$E$47="JF")</formula>
    </cfRule>
  </conditionalFormatting>
  <conditionalFormatting sqref="C48">
    <cfRule type="expression" priority="40" aboveAverage="0" equalAverage="0" bottom="0" percent="0" rank="0" text="" dxfId="495">
      <formula>OR($D$48="JF",$E$48="JF")</formula>
    </cfRule>
  </conditionalFormatting>
  <conditionalFormatting sqref="C49">
    <cfRule type="expression" priority="41" aboveAverage="0" equalAverage="0" bottom="0" percent="0" rank="0" text="" dxfId="496">
      <formula>OR($D$49="JF",$E$49="JF")</formula>
    </cfRule>
  </conditionalFormatting>
  <conditionalFormatting sqref="C50">
    <cfRule type="expression" priority="42" aboveAverage="0" equalAverage="0" bottom="0" percent="0" rank="0" text="" dxfId="497">
      <formula>OR($D$50="JF",$E$50="JF")</formula>
    </cfRule>
  </conditionalFormatting>
  <conditionalFormatting sqref="C14">
    <cfRule type="expression" priority="43" aboveAverage="0" equalAverage="0" bottom="0" percent="0" rank="0" text="" dxfId="498">
      <formula>$AE14="FERIE"</formula>
    </cfRule>
  </conditionalFormatting>
  <conditionalFormatting sqref="C15">
    <cfRule type="expression" priority="44" aboveAverage="0" equalAverage="0" bottom="0" percent="0" rank="0" text="" dxfId="499">
      <formula>$AE15="FERIE"</formula>
    </cfRule>
  </conditionalFormatting>
  <conditionalFormatting sqref="C16">
    <cfRule type="expression" priority="45" aboveAverage="0" equalAverage="0" bottom="0" percent="0" rank="0" text="" dxfId="500">
      <formula>$AE16="FERIE"</formula>
    </cfRule>
  </conditionalFormatting>
  <conditionalFormatting sqref="C18">
    <cfRule type="expression" priority="46" aboveAverage="0" equalAverage="0" bottom="0" percent="0" rank="0" text="" dxfId="501">
      <formula>$AE18="FERIE"</formula>
    </cfRule>
  </conditionalFormatting>
  <conditionalFormatting sqref="C19">
    <cfRule type="expression" priority="47" aboveAverage="0" equalAverage="0" bottom="0" percent="0" rank="0" text="" dxfId="502">
      <formula>$AE19="FERIE"</formula>
    </cfRule>
  </conditionalFormatting>
  <conditionalFormatting sqref="C20">
    <cfRule type="expression" priority="48" aboveAverage="0" equalAverage="0" bottom="0" percent="0" rank="0" text="" dxfId="503">
      <formula>$AE20="FERIE"</formula>
    </cfRule>
  </conditionalFormatting>
  <conditionalFormatting sqref="C17">
    <cfRule type="expression" priority="49" aboveAverage="0" equalAverage="0" bottom="0" percent="0" rank="0" text="" dxfId="504">
      <formula>$AE6="FERIE"</formula>
    </cfRule>
  </conditionalFormatting>
  <conditionalFormatting sqref="C21">
    <cfRule type="expression" priority="50" aboveAverage="0" equalAverage="0" bottom="0" percent="0" rank="0" text="" dxfId="505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AD59"/>
  <sheetViews>
    <sheetView showFormulas="false" showGridLines="true" showRowColHeaders="true" showZeros="true" rightToLeft="false" tabSelected="false" showOutlineSymbols="true" defaultGridColor="true" view="normal" topLeftCell="A36" colorId="64" zoomScale="100" zoomScaleNormal="100" zoomScalePageLayoutView="100" workbookViewId="0">
      <selection pane="topLeft" activeCell="G49" activeCellId="0" sqref="G49"/>
    </sheetView>
  </sheetViews>
  <sheetFormatPr defaultRowHeight="15" zeroHeight="false" outlineLevelRow="0" outlineLevelCol="0"/>
  <cols>
    <col collapsed="false" customWidth="true" hidden="false" outlineLevel="0" max="1" min="1" style="1" width="7.57"/>
    <col collapsed="false" customWidth="true" hidden="false" outlineLevel="0" max="2" min="2" style="2" width="14.28"/>
    <col collapsed="false" customWidth="true" hidden="false" outlineLevel="0" max="3" min="3" style="3" width="12.86"/>
    <col collapsed="false" customWidth="true" hidden="false" outlineLevel="0" max="5" min="4" style="3" width="11.29"/>
    <col collapsed="false" customWidth="true" hidden="false" outlineLevel="0" max="6" min="6" style="2" width="3.14"/>
    <col collapsed="false" customWidth="true" hidden="false" outlineLevel="0" max="7" min="7" style="2" width="13.29"/>
    <col collapsed="false" customWidth="true" hidden="false" outlineLevel="0" max="8" min="8" style="2" width="4.71"/>
    <col collapsed="false" customWidth="true" hidden="false" outlineLevel="0" max="10" min="9" style="2" width="13.43"/>
    <col collapsed="false" customWidth="true" hidden="false" outlineLevel="0" max="11" min="11" style="2" width="13.57"/>
    <col collapsed="false" customWidth="true" hidden="false" outlineLevel="0" max="12" min="12" style="2" width="3.99"/>
    <col collapsed="false" customWidth="true" hidden="false" outlineLevel="0" max="13" min="13" style="2" width="12.71"/>
    <col collapsed="false" customWidth="false" hidden="false" outlineLevel="0" max="14" min="14" style="2" width="11.42"/>
    <col collapsed="false" customWidth="false" hidden="false" outlineLevel="0" max="15" min="15" style="4" width="11.42"/>
    <col collapsed="false" customWidth="false" hidden="false" outlineLevel="0" max="247" min="16" style="2" width="11.42"/>
    <col collapsed="false" customWidth="true" hidden="false" outlineLevel="0" max="248" min="248" style="2" width="7.57"/>
    <col collapsed="false" customWidth="true" hidden="false" outlineLevel="0" max="249" min="249" style="2" width="14.28"/>
    <col collapsed="false" customWidth="true" hidden="false" outlineLevel="0" max="250" min="250" style="2" width="13.86"/>
    <col collapsed="false" customWidth="true" hidden="false" outlineLevel="0" max="252" min="251" style="2" width="15.71"/>
    <col collapsed="false" customWidth="false" hidden="false" outlineLevel="0" max="253" min="253" style="2" width="11.42"/>
    <col collapsed="false" customWidth="true" hidden="false" outlineLevel="0" max="254" min="254" style="2" width="8.29"/>
    <col collapsed="false" customWidth="true" hidden="false" outlineLevel="0" max="255" min="255" style="2" width="20.29"/>
    <col collapsed="false" customWidth="false" hidden="false" outlineLevel="0" max="503" min="256" style="2" width="11.42"/>
    <col collapsed="false" customWidth="true" hidden="false" outlineLevel="0" max="504" min="504" style="2" width="7.57"/>
    <col collapsed="false" customWidth="true" hidden="false" outlineLevel="0" max="505" min="505" style="2" width="14.28"/>
    <col collapsed="false" customWidth="true" hidden="false" outlineLevel="0" max="506" min="506" style="2" width="13.86"/>
    <col collapsed="false" customWidth="true" hidden="false" outlineLevel="0" max="508" min="507" style="2" width="15.71"/>
    <col collapsed="false" customWidth="false" hidden="false" outlineLevel="0" max="509" min="509" style="2" width="11.42"/>
    <col collapsed="false" customWidth="true" hidden="false" outlineLevel="0" max="510" min="510" style="2" width="8.29"/>
    <col collapsed="false" customWidth="true" hidden="false" outlineLevel="0" max="511" min="511" style="2" width="20.29"/>
    <col collapsed="false" customWidth="false" hidden="false" outlineLevel="0" max="759" min="512" style="2" width="11.42"/>
    <col collapsed="false" customWidth="true" hidden="false" outlineLevel="0" max="760" min="760" style="2" width="7.57"/>
    <col collapsed="false" customWidth="true" hidden="false" outlineLevel="0" max="761" min="761" style="2" width="14.28"/>
    <col collapsed="false" customWidth="true" hidden="false" outlineLevel="0" max="762" min="762" style="2" width="13.86"/>
    <col collapsed="false" customWidth="true" hidden="false" outlineLevel="0" max="764" min="763" style="2" width="15.71"/>
    <col collapsed="false" customWidth="false" hidden="false" outlineLevel="0" max="765" min="765" style="2" width="11.42"/>
    <col collapsed="false" customWidth="true" hidden="false" outlineLevel="0" max="766" min="766" style="2" width="8.29"/>
    <col collapsed="false" customWidth="true" hidden="false" outlineLevel="0" max="767" min="767" style="2" width="20.29"/>
    <col collapsed="false" customWidth="false" hidden="false" outlineLevel="0" max="1015" min="768" style="2" width="11.42"/>
    <col collapsed="false" customWidth="true" hidden="false" outlineLevel="0" max="1016" min="1016" style="2" width="7.57"/>
    <col collapsed="false" customWidth="true" hidden="false" outlineLevel="0" max="1017" min="1017" style="2" width="14.28"/>
    <col collapsed="false" customWidth="true" hidden="false" outlineLevel="0" max="1018" min="1018" style="2" width="13.86"/>
    <col collapsed="false" customWidth="true" hidden="false" outlineLevel="0" max="1020" min="1019" style="2" width="15.71"/>
    <col collapsed="false" customWidth="false" hidden="false" outlineLevel="0" max="1021" min="1021" style="2" width="11.42"/>
    <col collapsed="false" customWidth="true" hidden="false" outlineLevel="0" max="1022" min="1022" style="2" width="8.29"/>
    <col collapsed="false" customWidth="true" hidden="false" outlineLevel="0" max="1023" min="1023" style="2" width="20.29"/>
    <col collapsed="false" customWidth="false" hidden="false" outlineLevel="0" max="1025" min="1024" style="2" width="11.42"/>
  </cols>
  <sheetData>
    <row r="1" customFormat="false" ht="18" hidden="false" customHeight="true" outlineLevel="0" collapsed="false">
      <c r="A1" s="9" t="s">
        <v>0</v>
      </c>
      <c r="B1" s="9"/>
      <c r="C1" s="194" t="str">
        <f aca="false">+'JANV.'!C1</f>
        <v>AIELLO</v>
      </c>
      <c r="D1" s="194"/>
      <c r="E1" s="194"/>
      <c r="F1" s="194"/>
      <c r="G1" s="194"/>
      <c r="H1" s="194"/>
      <c r="J1" s="195" t="s">
        <v>124</v>
      </c>
      <c r="K1" s="195"/>
      <c r="L1" s="195"/>
      <c r="M1" s="195" t="n">
        <v>2018</v>
      </c>
    </row>
    <row r="2" customFormat="false" ht="18" hidden="false" customHeight="true" outlineLevel="0" collapsed="false">
      <c r="A2" s="9"/>
      <c r="B2" s="9"/>
      <c r="C2" s="194"/>
      <c r="D2" s="194"/>
      <c r="E2" s="194"/>
      <c r="F2" s="194"/>
      <c r="G2" s="194"/>
      <c r="H2" s="194"/>
      <c r="J2" s="195"/>
      <c r="K2" s="195"/>
      <c r="L2" s="195"/>
      <c r="M2" s="195"/>
    </row>
    <row r="3" s="2" customFormat="true" ht="18" hidden="false" customHeight="true" outlineLevel="0" collapsed="false">
      <c r="J3" s="28"/>
      <c r="K3" s="28"/>
      <c r="L3" s="28"/>
      <c r="O3" s="4"/>
    </row>
    <row r="4" customFormat="false" ht="18" hidden="false" customHeight="true" outlineLevel="0" collapsed="false">
      <c r="A4" s="2"/>
      <c r="B4" s="196" t="s">
        <v>7</v>
      </c>
      <c r="C4" s="197" t="s">
        <v>8</v>
      </c>
      <c r="D4" s="28"/>
      <c r="E4" s="198" t="s">
        <v>6</v>
      </c>
      <c r="F4" s="198"/>
      <c r="G4" s="198"/>
      <c r="H4" s="199"/>
      <c r="I4" s="200"/>
      <c r="J4" s="201" t="s">
        <v>75</v>
      </c>
      <c r="K4" s="202" t="s">
        <v>76</v>
      </c>
      <c r="L4" s="202"/>
      <c r="M4" s="203"/>
    </row>
    <row r="5" s="28" customFormat="true" ht="18" hidden="false" customHeight="true" outlineLevel="0" collapsed="false">
      <c r="B5" s="204" t="n">
        <v>15</v>
      </c>
      <c r="C5" s="205" t="n">
        <f aca="false">B5/60*100</f>
        <v>25</v>
      </c>
      <c r="D5" s="3"/>
      <c r="E5" s="206" t="n">
        <v>10</v>
      </c>
      <c r="F5" s="206"/>
      <c r="G5" s="207" t="n">
        <f aca="false">E5/60*100</f>
        <v>16.6666666666667</v>
      </c>
      <c r="H5" s="31"/>
      <c r="J5" s="208" t="s">
        <v>77</v>
      </c>
      <c r="K5" s="47" t="s">
        <v>78</v>
      </c>
      <c r="L5" s="47"/>
      <c r="M5" s="209"/>
      <c r="P5" s="2"/>
      <c r="Q5" s="2"/>
    </row>
    <row r="6" s="28" customFormat="true" ht="18" hidden="false" customHeight="true" outlineLevel="0" collapsed="false">
      <c r="B6" s="204" t="n">
        <v>30</v>
      </c>
      <c r="C6" s="205" t="n">
        <v>50</v>
      </c>
      <c r="D6" s="3"/>
      <c r="E6" s="48"/>
      <c r="F6" s="48"/>
      <c r="G6" s="31"/>
      <c r="H6" s="31"/>
      <c r="J6" s="208" t="s">
        <v>79</v>
      </c>
      <c r="K6" s="47" t="s">
        <v>80</v>
      </c>
      <c r="L6" s="41"/>
      <c r="M6" s="210"/>
      <c r="P6" s="2"/>
      <c r="Q6" s="2"/>
    </row>
    <row r="7" s="28" customFormat="true" ht="18" hidden="false" customHeight="true" outlineLevel="0" collapsed="false">
      <c r="B7" s="211" t="n">
        <v>45</v>
      </c>
      <c r="C7" s="212" t="n">
        <f aca="false">B7/60*100</f>
        <v>75</v>
      </c>
      <c r="D7" s="3"/>
      <c r="E7" s="213" t="s">
        <v>9</v>
      </c>
      <c r="F7" s="213"/>
      <c r="G7" s="213"/>
      <c r="H7" s="213"/>
      <c r="J7" s="208" t="s">
        <v>81</v>
      </c>
      <c r="K7" s="47" t="s">
        <v>82</v>
      </c>
      <c r="L7" s="41"/>
      <c r="M7" s="210"/>
      <c r="S7" s="2" t="n">
        <v>5</v>
      </c>
      <c r="T7" s="46" t="n">
        <v>7</v>
      </c>
      <c r="U7" s="2" t="s">
        <v>10</v>
      </c>
    </row>
    <row r="8" customFormat="false" ht="18" hidden="false" customHeight="true" outlineLevel="0" collapsed="false">
      <c r="A8" s="47"/>
      <c r="B8" s="214"/>
      <c r="C8" s="215"/>
      <c r="D8" s="48"/>
      <c r="E8" s="213"/>
      <c r="F8" s="213"/>
      <c r="G8" s="213"/>
      <c r="H8" s="213"/>
      <c r="I8" s="54"/>
      <c r="J8" s="208" t="s">
        <v>83</v>
      </c>
      <c r="K8" s="47" t="s">
        <v>84</v>
      </c>
      <c r="L8" s="47"/>
      <c r="M8" s="209"/>
      <c r="S8" s="2" t="n">
        <v>2</v>
      </c>
      <c r="T8" s="46" t="n">
        <v>3.5</v>
      </c>
      <c r="U8" s="2" t="s">
        <v>12</v>
      </c>
    </row>
    <row r="9" customFormat="false" ht="18" hidden="false" customHeight="true" outlineLevel="0" collapsed="false">
      <c r="A9" s="53"/>
      <c r="C9" s="49"/>
      <c r="D9" s="48"/>
      <c r="E9" s="47"/>
      <c r="F9" s="47"/>
      <c r="G9" s="49"/>
      <c r="H9" s="49"/>
      <c r="I9" s="54"/>
      <c r="J9" s="208" t="s">
        <v>85</v>
      </c>
      <c r="K9" s="47" t="s">
        <v>86</v>
      </c>
      <c r="L9" s="47"/>
      <c r="M9" s="209"/>
      <c r="S9" s="2" t="n">
        <v>3</v>
      </c>
      <c r="T9" s="46" t="n">
        <v>3.5</v>
      </c>
      <c r="U9" s="2" t="s">
        <v>13</v>
      </c>
    </row>
    <row r="10" customFormat="false" ht="18" hidden="false" customHeight="true" outlineLevel="0" collapsed="false">
      <c r="A10" s="53"/>
      <c r="B10" s="216" t="s">
        <v>87</v>
      </c>
      <c r="C10" s="217"/>
      <c r="D10" s="218"/>
      <c r="E10" s="219" t="n">
        <v>7</v>
      </c>
      <c r="J10" s="220" t="s">
        <v>88</v>
      </c>
      <c r="K10" s="221" t="s">
        <v>89</v>
      </c>
      <c r="L10" s="221"/>
      <c r="M10" s="222"/>
      <c r="S10" s="2" t="n">
        <v>0</v>
      </c>
      <c r="T10" s="46" t="n">
        <v>0</v>
      </c>
      <c r="U10" s="2" t="s">
        <v>90</v>
      </c>
    </row>
    <row r="11" s="2" customFormat="true" ht="18" hidden="false" customHeight="true" outlineLevel="0" collapsed="false">
      <c r="O11" s="4"/>
      <c r="T11" s="46"/>
    </row>
    <row r="12" customFormat="false" ht="45" hidden="false" customHeight="true" outlineLevel="0" collapsed="false">
      <c r="C12" s="223"/>
      <c r="D12" s="193" t="s">
        <v>91</v>
      </c>
      <c r="E12" s="193" t="s">
        <v>92</v>
      </c>
      <c r="G12" s="43" t="s">
        <v>93</v>
      </c>
      <c r="H12" s="224"/>
      <c r="I12" s="43" t="s">
        <v>94</v>
      </c>
      <c r="J12" s="43" t="s">
        <v>95</v>
      </c>
      <c r="K12" s="43" t="s">
        <v>96</v>
      </c>
      <c r="M12" s="43" t="s">
        <v>30</v>
      </c>
      <c r="P12" s="71"/>
    </row>
    <row r="13" customFormat="false" ht="32.25" hidden="false" customHeight="true" outlineLevel="0" collapsed="false">
      <c r="B13" s="2" t="s">
        <v>97</v>
      </c>
      <c r="C13" s="223"/>
      <c r="D13" s="48"/>
      <c r="E13" s="48"/>
      <c r="G13" s="48"/>
      <c r="H13" s="224"/>
      <c r="I13" s="47"/>
      <c r="J13" s="47"/>
      <c r="K13" s="225" t="n">
        <f aca="false">+'NOV.'!K52</f>
        <v>-0.5</v>
      </c>
      <c r="M13" s="225" t="n">
        <f aca="false">+'NOV.'!M52</f>
        <v>26</v>
      </c>
      <c r="Q13" s="3"/>
      <c r="R13" s="3"/>
      <c r="U13" s="3" t="s">
        <v>42</v>
      </c>
      <c r="V13" s="81" t="s">
        <v>43</v>
      </c>
      <c r="W13" s="81" t="s">
        <v>44</v>
      </c>
      <c r="X13" s="226" t="s">
        <v>45</v>
      </c>
      <c r="Y13" s="81" t="s">
        <v>46</v>
      </c>
      <c r="Z13" s="81" t="s">
        <v>98</v>
      </c>
      <c r="AA13" s="28" t="s">
        <v>48</v>
      </c>
      <c r="AB13" s="81" t="s">
        <v>49</v>
      </c>
      <c r="AC13" s="81"/>
      <c r="AD13" s="81"/>
    </row>
    <row r="14" customFormat="false" ht="22.5" hidden="false" customHeight="true" outlineLevel="0" collapsed="false">
      <c r="A14" s="227" t="n">
        <v>31</v>
      </c>
      <c r="B14" s="228" t="s">
        <v>50</v>
      </c>
      <c r="C14" s="229" t="str">
        <f aca="false" t="array" ref="C14:C20">IF(MONTH(DATE(y,12,1))&lt;&gt;MONTH(DATE(y,12,1)-(WEEKDAY(DATE(y,12,1),3)-1)+{1;2;3;4;5;6;7}+{0,1,2,3,4,5}-2),"",DATE(y,12,1)-(WEEKDAY(DATE(y,12,1),3)-1)+{1;2;3;4;5;6;7}+{0,1,2,3,4,5}-2)</f>
        <v/>
      </c>
      <c r="D14" s="230"/>
      <c r="E14" s="230"/>
      <c r="F14" s="231"/>
      <c r="G14" s="232"/>
      <c r="H14" s="233"/>
      <c r="I14" s="234"/>
      <c r="J14" s="234"/>
      <c r="K14" s="297" t="n">
        <f aca="false">K13+I14+J14</f>
        <v>-0.5</v>
      </c>
      <c r="L14" s="228"/>
      <c r="M14" s="235" t="n">
        <f aca="false">-U14</f>
        <v>0</v>
      </c>
      <c r="P14" s="3"/>
      <c r="Q14" s="3" t="str">
        <f aca="false">IF(D14="T",2,IF(D14="CP",0,IF(D14="TF",2,IF(D14="TM",0,IF(D14="JF",0,IF(D14="RTT",0,IF(D14="JNT",0,"0")))))))</f>
        <v>0</v>
      </c>
      <c r="R14" s="3" t="str">
        <f aca="false">IF(E14="T",3,IF(E14="CP",0,IF(E14="TF",3,IF(E14="TM",0,IF(E14="JF",0,IF(E14="RTT",0,IF(E14="JNT",0,"0")))))))</f>
        <v>0</v>
      </c>
      <c r="S14" s="2" t="n">
        <f aca="false">Q14+R14</f>
        <v>0</v>
      </c>
      <c r="T14" s="46" t="n">
        <f aca="false">IF(S14=5,$T$7,IF(S14=2,$T$8,IF(S14=3,$T$9,IF(S14=0,$T$10))))</f>
        <v>0</v>
      </c>
      <c r="U14" s="3" t="n">
        <f aca="false">IF(AND(D14="CP",E14="CP"),1,IF(AND(D14="CP",E14&lt;&gt;"CP"),0.5,IF(AND(D14&lt;&gt;"CP",E14="CP"),0.5,0)))</f>
        <v>0</v>
      </c>
      <c r="V14" s="3" t="n">
        <f aca="false">IF(D14="RTT",0.5,0)</f>
        <v>0</v>
      </c>
      <c r="W14" s="3" t="n">
        <f aca="false">IF(E14="RTT",0.5,0)</f>
        <v>0</v>
      </c>
      <c r="X14" s="1" t="n">
        <f aca="false">SUM(V14:W14)</f>
        <v>0</v>
      </c>
      <c r="Y14" s="3" t="n">
        <f aca="false">IF(D14="TM",0.5,0)</f>
        <v>0</v>
      </c>
      <c r="Z14" s="3" t="n">
        <f aca="false">IF(E14="TM",0.5,0)</f>
        <v>0</v>
      </c>
      <c r="AA14" s="28" t="n">
        <f aca="false">SUM(Y14:Z14)</f>
        <v>0</v>
      </c>
      <c r="AB14" s="2" t="n">
        <f aca="false">AA14/1547*17</f>
        <v>0</v>
      </c>
    </row>
    <row r="15" customFormat="false" ht="22.5" hidden="false" customHeight="true" outlineLevel="0" collapsed="false">
      <c r="A15" s="227"/>
      <c r="B15" s="47" t="s">
        <v>51</v>
      </c>
      <c r="C15" s="236" t="str">
        <v/>
      </c>
      <c r="D15" s="237"/>
      <c r="E15" s="237"/>
      <c r="F15" s="238"/>
      <c r="G15" s="239"/>
      <c r="H15" s="48"/>
      <c r="I15" s="219" t="n">
        <f aca="false">IF(G15&gt;T15,(G15-T15),0)</f>
        <v>0</v>
      </c>
      <c r="J15" s="219" t="n">
        <f aca="false">IF(G15&lt;T15,(G15-T15),0)</f>
        <v>0</v>
      </c>
      <c r="K15" s="219" t="n">
        <f aca="false">K14+I15+J15</f>
        <v>-0.5</v>
      </c>
      <c r="L15" s="47"/>
      <c r="M15" s="240" t="n">
        <f aca="false">-U15</f>
        <v>0</v>
      </c>
      <c r="P15" s="3"/>
      <c r="Q15" s="3" t="str">
        <f aca="false">IF(D15="T",2,IF(D15="CP",0,IF(D15="TF",2,IF(D15="TM",0,IF(D15="JF",0,IF(D15="RTT",0,IF(D15="JNT",0,"0")))))))</f>
        <v>0</v>
      </c>
      <c r="R15" s="3" t="str">
        <f aca="false">IF(E15="T",3,IF(E15="CP",0,IF(E15="TF",3,IF(E15="TM",0,IF(E15="JF",0,IF(E15="RTT",0,IF(E15="JNT",0,"0")))))))</f>
        <v>0</v>
      </c>
      <c r="S15" s="2" t="n">
        <f aca="false">Q15+R15</f>
        <v>0</v>
      </c>
      <c r="T15" s="46" t="n">
        <f aca="false">IF(S15=5,$T$7,IF(S15=2,$T$8,IF(S15=3,$T$9,IF(S15=0,$T$10))))</f>
        <v>0</v>
      </c>
      <c r="U15" s="3" t="n">
        <f aca="false">IF(AND(D15="CP",E15="CP"),1,IF(AND(D15="CP",E15&lt;&gt;"CP"),0.5,IF(AND(D15&lt;&gt;"CP",E15="CP"),0.5,0)))</f>
        <v>0</v>
      </c>
      <c r="V15" s="3" t="n">
        <f aca="false">IF(D15="RTT",0.5,0)</f>
        <v>0</v>
      </c>
      <c r="W15" s="3" t="n">
        <f aca="false">IF(E15="RTT",0.5,0)</f>
        <v>0</v>
      </c>
      <c r="X15" s="1" t="n">
        <f aca="false">SUM(V15:W15)</f>
        <v>0</v>
      </c>
      <c r="Y15" s="3" t="n">
        <f aca="false">IF(D15="TM",0.5,0)</f>
        <v>0</v>
      </c>
      <c r="Z15" s="3" t="n">
        <f aca="false">IF(E15="TM",0.5,0)</f>
        <v>0</v>
      </c>
      <c r="AA15" s="28" t="n">
        <f aca="false">SUM(Y15:Z15)</f>
        <v>0</v>
      </c>
      <c r="AB15" s="2" t="n">
        <f aca="false">AA15/1547*17</f>
        <v>0</v>
      </c>
    </row>
    <row r="16" customFormat="false" ht="22.5" hidden="false" customHeight="true" outlineLevel="0" collapsed="false">
      <c r="A16" s="227"/>
      <c r="B16" s="47" t="s">
        <v>53</v>
      </c>
      <c r="C16" s="236" t="str">
        <v/>
      </c>
      <c r="D16" s="237"/>
      <c r="E16" s="237"/>
      <c r="F16" s="238"/>
      <c r="G16" s="239"/>
      <c r="H16" s="48"/>
      <c r="I16" s="219" t="n">
        <f aca="false">IF(G16&gt;T16,(G16-T16),0)</f>
        <v>0</v>
      </c>
      <c r="J16" s="219" t="n">
        <f aca="false">IF(G16&lt;T16,(G16-T16),0)</f>
        <v>0</v>
      </c>
      <c r="K16" s="219" t="n">
        <f aca="false">K15+I16+J16</f>
        <v>-0.5</v>
      </c>
      <c r="L16" s="47"/>
      <c r="M16" s="240" t="n">
        <f aca="false">-U16</f>
        <v>-0</v>
      </c>
      <c r="P16" s="3"/>
      <c r="Q16" s="3" t="str">
        <f aca="false">IF(D16="T",2,IF(D16="CP",0,IF(D16="TF",2,IF(D16="TM",0,IF(D16="JF",0,IF(D16="RTT",0,IF(D16="JNT",0,"0")))))))</f>
        <v>0</v>
      </c>
      <c r="R16" s="3" t="str">
        <f aca="false">IF(E16="T",3,IF(E16="CP",0,IF(E16="TF",3,IF(E16="TM",0,IF(E16="JF",0,IF(E16="RTT",0,IF(E16="JNT",0,"0")))))))</f>
        <v>0</v>
      </c>
      <c r="S16" s="2" t="n">
        <f aca="false">Q16+R16</f>
        <v>0</v>
      </c>
      <c r="T16" s="46" t="n">
        <f aca="false">IF(S16=5,$T$7,IF(S16=2,$T$8,IF(S16=3,$T$9,IF(S16=0,$T$10))))</f>
        <v>0</v>
      </c>
      <c r="U16" s="3" t="n">
        <f aca="false">IF(AND(D16="CP",E16="CP"),1,IF(AND(D16="CP",E16&lt;&gt;"CP"),0.5,IF(AND(D16&lt;&gt;"CP",E16="CP"),0.5,0)))</f>
        <v>0</v>
      </c>
      <c r="V16" s="3" t="n">
        <f aca="false">IF(D16="RTT",0.5,0)</f>
        <v>0</v>
      </c>
      <c r="W16" s="3" t="n">
        <f aca="false">IF(E16="RTT",0.5,0)</f>
        <v>0</v>
      </c>
      <c r="X16" s="1" t="n">
        <f aca="false">SUM(V16:W16)</f>
        <v>0</v>
      </c>
      <c r="Y16" s="3" t="n">
        <f aca="false">IF(D16="TM",0.5,0)</f>
        <v>0</v>
      </c>
      <c r="Z16" s="3" t="n">
        <f aca="false">IF(E16="TM",0.5,0)</f>
        <v>0</v>
      </c>
      <c r="AA16" s="28" t="n">
        <f aca="false">SUM(Y16:Z16)</f>
        <v>0</v>
      </c>
      <c r="AB16" s="2" t="n">
        <f aca="false">AA16/1547*17</f>
        <v>0</v>
      </c>
    </row>
    <row r="17" customFormat="false" ht="22.5" hidden="false" customHeight="true" outlineLevel="0" collapsed="false">
      <c r="A17" s="227"/>
      <c r="B17" s="47" t="s">
        <v>56</v>
      </c>
      <c r="C17" s="236" t="str">
        <v/>
      </c>
      <c r="D17" s="237"/>
      <c r="E17" s="237"/>
      <c r="F17" s="238"/>
      <c r="G17" s="239"/>
      <c r="H17" s="48"/>
      <c r="I17" s="219" t="n">
        <f aca="false">IF(G17&gt;T17,(G17-T17),0)</f>
        <v>0</v>
      </c>
      <c r="J17" s="219" t="n">
        <f aca="false">IF(G17&lt;T17,(G17-T17),0)</f>
        <v>0</v>
      </c>
      <c r="K17" s="219" t="n">
        <f aca="false">K16+I17+J17</f>
        <v>-0.5</v>
      </c>
      <c r="L17" s="47"/>
      <c r="M17" s="240" t="n">
        <f aca="false">-U17</f>
        <v>-0</v>
      </c>
      <c r="P17" s="3"/>
      <c r="Q17" s="3" t="str">
        <f aca="false">IF(D17="T",2,IF(D17="CP",0,IF(D17="TF",2,IF(D17="TM",0,IF(D17="JF",0,IF(D17="RTT",0,IF(D17="JNT",0,"0")))))))</f>
        <v>0</v>
      </c>
      <c r="R17" s="3" t="str">
        <f aca="false">IF(E17="T",3,IF(E17="CP",0,IF(E17="TF",3,IF(E17="TM",0,IF(E17="JF",0,IF(E17="RTT",0,IF(E17="JNT",0,"0")))))))</f>
        <v>0</v>
      </c>
      <c r="S17" s="2" t="n">
        <f aca="false">Q17+R17</f>
        <v>0</v>
      </c>
      <c r="T17" s="46" t="n">
        <f aca="false">IF(S17=5,$T$7,IF(S17=2,$T$8,IF(S17=3,$T$9,IF(S17=0,$T$10))))</f>
        <v>0</v>
      </c>
      <c r="U17" s="3" t="n">
        <f aca="false">IF(AND(D17="CP",E17="CP"),1,IF(AND(D17="CP",E17&lt;&gt;"CP"),0.5,IF(AND(D17&lt;&gt;"CP",E17="CP"),0.5,0)))</f>
        <v>0</v>
      </c>
      <c r="V17" s="3" t="n">
        <f aca="false">IF(D17="RTT",0.5,0)</f>
        <v>0</v>
      </c>
      <c r="W17" s="3" t="n">
        <f aca="false">IF(E17="RTT",0.5,0)</f>
        <v>0</v>
      </c>
      <c r="X17" s="1" t="n">
        <f aca="false">SUM(V17:W17)</f>
        <v>0</v>
      </c>
      <c r="Y17" s="3" t="n">
        <f aca="false">IF(D17="TM",0.5,0)</f>
        <v>0</v>
      </c>
      <c r="Z17" s="3" t="n">
        <f aca="false">IF(E17="TM",0.5,0)</f>
        <v>0</v>
      </c>
      <c r="AA17" s="28" t="n">
        <f aca="false">SUM(Y17:Z17)</f>
        <v>0</v>
      </c>
      <c r="AB17" s="2" t="n">
        <f aca="false">AA17/1547*17</f>
        <v>0</v>
      </c>
    </row>
    <row r="18" customFormat="false" ht="22.5" hidden="false" customHeight="true" outlineLevel="0" collapsed="false">
      <c r="A18" s="227"/>
      <c r="B18" s="47" t="s">
        <v>58</v>
      </c>
      <c r="C18" s="236" t="str">
        <v/>
      </c>
      <c r="D18" s="241"/>
      <c r="E18" s="241"/>
      <c r="F18" s="238"/>
      <c r="G18" s="242"/>
      <c r="H18" s="48"/>
      <c r="I18" s="219" t="n">
        <f aca="false">IF(G18&gt;T18,(G18-T18),0)</f>
        <v>0</v>
      </c>
      <c r="J18" s="219" t="n">
        <f aca="false">IF(G18&lt;T18,(G18-T18),0)</f>
        <v>0</v>
      </c>
      <c r="K18" s="219" t="n">
        <f aca="false">K17+I18+J18</f>
        <v>-0.5</v>
      </c>
      <c r="L18" s="47"/>
      <c r="M18" s="240" t="n">
        <f aca="false">-U18</f>
        <v>-0</v>
      </c>
      <c r="P18" s="3"/>
      <c r="Q18" s="3" t="str">
        <f aca="false">IF(D18="T",2,IF(D18="CP",0,IF(D18="TF",2,IF(D18="TM",0,IF(D18="JF",0,IF(D18="RTT",0,IF(D18="JNT",0,"0")))))))</f>
        <v>0</v>
      </c>
      <c r="R18" s="3" t="str">
        <f aca="false">IF(E18="T",3,IF(E18="CP",0,IF(E18="TF",3,IF(E18="TM",0,IF(E18="JF",0,IF(E18="RTT",0,IF(E18="JNT",0,"0")))))))</f>
        <v>0</v>
      </c>
      <c r="S18" s="2" t="n">
        <f aca="false">Q18+R18</f>
        <v>0</v>
      </c>
      <c r="T18" s="46" t="n">
        <f aca="false">IF(S18=5,$T$7,IF(S18=2,$T$8,IF(S18=3,$T$9,IF(S18=0,$T$10))))</f>
        <v>0</v>
      </c>
      <c r="U18" s="3" t="n">
        <f aca="false">IF(AND(D18="CP",E18="CP"),1,IF(AND(D18="CP",E18&lt;&gt;"CP"),0.5,IF(AND(D18&lt;&gt;"CP",E18="CP"),0.5,0)))</f>
        <v>0</v>
      </c>
      <c r="V18" s="3" t="n">
        <f aca="false">IF(D18="RTT",0.5,0)</f>
        <v>0</v>
      </c>
      <c r="W18" s="3" t="n">
        <f aca="false">IF(E18="RTT",0.5,0)</f>
        <v>0</v>
      </c>
      <c r="X18" s="1" t="n">
        <f aca="false">SUM(V18:W18)</f>
        <v>0</v>
      </c>
      <c r="Y18" s="3" t="n">
        <f aca="false">IF(D18="TM",0.5,0)</f>
        <v>0</v>
      </c>
      <c r="Z18" s="3" t="n">
        <f aca="false">IF(E18="TM",0.5,0)</f>
        <v>0</v>
      </c>
      <c r="AA18" s="28" t="n">
        <f aca="false">SUM(Y18:Z18)</f>
        <v>0</v>
      </c>
      <c r="AB18" s="2" t="n">
        <f aca="false">AA18/1547*17</f>
        <v>0</v>
      </c>
    </row>
    <row r="19" customFormat="false" ht="22.5" hidden="false" customHeight="true" outlineLevel="0" collapsed="false">
      <c r="A19" s="227"/>
      <c r="B19" s="243" t="s">
        <v>59</v>
      </c>
      <c r="C19" s="244" t="str">
        <v/>
      </c>
      <c r="D19" s="245"/>
      <c r="E19" s="245"/>
      <c r="F19" s="47"/>
      <c r="G19" s="245"/>
      <c r="H19" s="48"/>
      <c r="I19" s="245"/>
      <c r="J19" s="245"/>
      <c r="K19" s="245"/>
      <c r="L19" s="47"/>
      <c r="M19" s="245"/>
      <c r="P19" s="3"/>
      <c r="Q19" s="3" t="str">
        <f aca="false">IF(D19="T",2,IF(D19="CP",0,IF(D19="TF",2,IF(D19="TM",0,IF(D19="JF",0,IF(D19="RTT",0,IF(D19="JNT",0,"0")))))))</f>
        <v>0</v>
      </c>
      <c r="R19" s="3" t="str">
        <f aca="false">IF(E19="T",3,IF(E19="CP",0,IF(E19="TF",3,IF(E19="TM",0,IF(E19="JF",0,IF(E19="RTT",0,IF(E19="JNT",0,"0")))))))</f>
        <v>0</v>
      </c>
      <c r="S19" s="2" t="n">
        <f aca="false">Q19+R19</f>
        <v>0</v>
      </c>
      <c r="T19" s="46" t="n">
        <f aca="false">IF(S19=5,$T$7,IF(S19=2,$T$8,IF(S19=3,$T$9,IF(S19=0,$T$10))))</f>
        <v>0</v>
      </c>
      <c r="U19" s="3" t="n">
        <f aca="false">IF(AND(D19="CP",E19="CP"),1,IF(AND(D19="CP",E19&lt;&gt;"CP"),0.5,IF(AND(D19&lt;&gt;"CP",E19="CP"),0.5,0)))</f>
        <v>0</v>
      </c>
      <c r="V19" s="3" t="n">
        <f aca="false">IF(D19="RTT",0.5,0)</f>
        <v>0</v>
      </c>
      <c r="W19" s="3" t="n">
        <f aca="false">IF(E19="RTT",0.5,0)</f>
        <v>0</v>
      </c>
      <c r="X19" s="1" t="n">
        <f aca="false">SUM(V19:W19)</f>
        <v>0</v>
      </c>
      <c r="Y19" s="3" t="n">
        <f aca="false">IF(D19="TM",0.5,0)</f>
        <v>0</v>
      </c>
      <c r="Z19" s="3" t="n">
        <f aca="false">IF(E19="TM",0.5,0)</f>
        <v>0</v>
      </c>
      <c r="AA19" s="28" t="n">
        <f aca="false">SUM(Y19:Z19)</f>
        <v>0</v>
      </c>
      <c r="AB19" s="2" t="n">
        <f aca="false">AA19/1547*17</f>
        <v>0</v>
      </c>
    </row>
    <row r="20" customFormat="false" ht="22.5" hidden="false" customHeight="true" outlineLevel="0" collapsed="false">
      <c r="A20" s="227"/>
      <c r="B20" s="246" t="s">
        <v>60</v>
      </c>
      <c r="C20" s="247" t="n">
        <v>43800</v>
      </c>
      <c r="D20" s="248"/>
      <c r="E20" s="248"/>
      <c r="F20" s="249"/>
      <c r="G20" s="248"/>
      <c r="H20" s="250"/>
      <c r="I20" s="248"/>
      <c r="J20" s="248"/>
      <c r="K20" s="248"/>
      <c r="L20" s="249"/>
      <c r="M20" s="248"/>
      <c r="P20" s="3"/>
      <c r="Q20" s="3" t="str">
        <f aca="false">IF(D20="T",2,IF(D20="CP",0,IF(D20="TF",2,IF(D20="TM",0,IF(D20="JF",0,IF(D20="RTT",0,IF(D20="JNT",0,"0")))))))</f>
        <v>0</v>
      </c>
      <c r="R20" s="3" t="str">
        <f aca="false">IF(E20="T",3,IF(E20="CP",0,IF(E20="TF",3,IF(E20="TM",0,IF(E20="JF",0,IF(E20="RTT",0,IF(E20="JNT",0,"0")))))))</f>
        <v>0</v>
      </c>
      <c r="S20" s="2" t="n">
        <f aca="false">Q20+R20</f>
        <v>0</v>
      </c>
      <c r="T20" s="46" t="n">
        <f aca="false">IF(S20=5,$T$7,IF(S20=2,$T$8,IF(S20=3,$T$9,IF(S20=0,$T$10))))</f>
        <v>0</v>
      </c>
      <c r="U20" s="3" t="n">
        <f aca="false">IF(AND(D20="CP",E20="CP"),1,IF(AND(D20="CP",E20&lt;&gt;"CP"),0.5,IF(AND(D20&lt;&gt;"CP",E20="CP"),0.5,0)))</f>
        <v>0</v>
      </c>
      <c r="V20" s="3" t="n">
        <f aca="false">IF(D20="RTT",0.5,0)</f>
        <v>0</v>
      </c>
      <c r="W20" s="3" t="n">
        <f aca="false">IF(E20="RTT",0.5,0)</f>
        <v>0</v>
      </c>
      <c r="X20" s="1" t="n">
        <f aca="false">SUM(V20:W20)</f>
        <v>0</v>
      </c>
      <c r="Y20" s="3" t="n">
        <f aca="false">IF(D20="TM",0.5,0)</f>
        <v>0</v>
      </c>
      <c r="Z20" s="3" t="n">
        <f aca="false">IF(E20="TM",0.5,0)</f>
        <v>0</v>
      </c>
      <c r="AA20" s="28" t="n">
        <f aca="false">SUM(Y20:Z20)</f>
        <v>0</v>
      </c>
      <c r="AB20" s="2" t="n">
        <f aca="false">AA20/1547*17</f>
        <v>0</v>
      </c>
    </row>
    <row r="21" customFormat="false" ht="22.5" hidden="false" customHeight="true" outlineLevel="0" collapsed="false">
      <c r="A21" s="227" t="n">
        <v>32</v>
      </c>
      <c r="B21" s="228" t="s">
        <v>50</v>
      </c>
      <c r="C21" s="229" t="n">
        <f aca="false">IF(OR(C20="",C20=DATE($M$1,12,31)),"",C20+1)</f>
        <v>43801</v>
      </c>
      <c r="D21" s="237"/>
      <c r="E21" s="237"/>
      <c r="F21" s="47"/>
      <c r="G21" s="239"/>
      <c r="H21" s="251"/>
      <c r="I21" s="219" t="n">
        <f aca="false">IF(G21&gt;T21,(G21-T21),0)</f>
        <v>0</v>
      </c>
      <c r="J21" s="219" t="n">
        <f aca="false">IF(G21&lt;T21,(G21-T21),0)</f>
        <v>0</v>
      </c>
      <c r="K21" s="234" t="n">
        <f aca="false">+K18+I21+J21</f>
        <v>-0.5</v>
      </c>
      <c r="L21" s="228"/>
      <c r="M21" s="240" t="n">
        <f aca="false">-U21</f>
        <v>-0</v>
      </c>
      <c r="P21" s="3"/>
      <c r="Q21" s="3" t="str">
        <f aca="false">IF(D21="T",2,IF(D21="CP",0,IF(D21="TF",2,IF(D21="TM",0,IF(D21="JF",0,IF(D21="RTT",0,IF(D21="JNT",0,"0")))))))</f>
        <v>0</v>
      </c>
      <c r="R21" s="3" t="str">
        <f aca="false">IF(E21="T",3,IF(E21="CP",0,IF(E21="TF",3,IF(E21="TM",0,IF(E21="JF",0,IF(E21="RTT",0,IF(E21="JNT",0,"0")))))))</f>
        <v>0</v>
      </c>
      <c r="S21" s="2" t="n">
        <f aca="false">Q21+R21</f>
        <v>0</v>
      </c>
      <c r="T21" s="46" t="n">
        <f aca="false">IF(S21=5,$T$7,IF(S21=2,$T$8,IF(S21=3,$T$9,IF(S21=0,$T$10))))</f>
        <v>0</v>
      </c>
      <c r="U21" s="3" t="n">
        <f aca="false">IF(AND(D21="CP",E21="CP"),1,IF(AND(D21="CP",E21&lt;&gt;"CP"),0.5,IF(AND(D21&lt;&gt;"CP",E21="CP"),0.5,0)))</f>
        <v>0</v>
      </c>
      <c r="V21" s="3" t="n">
        <f aca="false">IF(D21="RTT",0.5,0)</f>
        <v>0</v>
      </c>
      <c r="W21" s="3" t="n">
        <f aca="false">IF(E21="RTT",0.5,0)</f>
        <v>0</v>
      </c>
      <c r="X21" s="1" t="n">
        <f aca="false">SUM(V21:W21)</f>
        <v>0</v>
      </c>
      <c r="Y21" s="3" t="n">
        <f aca="false">IF(D21="TM",0.5,0)</f>
        <v>0</v>
      </c>
      <c r="Z21" s="3" t="n">
        <f aca="false">IF(E21="TM",0.5,0)</f>
        <v>0</v>
      </c>
      <c r="AA21" s="28" t="n">
        <f aca="false">SUM(Y21:Z21)</f>
        <v>0</v>
      </c>
      <c r="AB21" s="2" t="n">
        <f aca="false">AA21/1547*17</f>
        <v>0</v>
      </c>
    </row>
    <row r="22" customFormat="false" ht="22.5" hidden="false" customHeight="true" outlineLevel="0" collapsed="false">
      <c r="A22" s="227"/>
      <c r="B22" s="47" t="s">
        <v>51</v>
      </c>
      <c r="C22" s="282" t="n">
        <f aca="false">IF(OR(C21="",C21=DATE($M$1,12,31)),"",C21+1)</f>
        <v>43802</v>
      </c>
      <c r="D22" s="237"/>
      <c r="E22" s="237"/>
      <c r="F22" s="47"/>
      <c r="G22" s="239"/>
      <c r="H22" s="48"/>
      <c r="I22" s="219" t="n">
        <f aca="false">IF(G22&gt;T22,(G22-T22),0)</f>
        <v>0</v>
      </c>
      <c r="J22" s="219" t="n">
        <f aca="false">IF(G22&lt;T22,(G22-T22),0)</f>
        <v>0</v>
      </c>
      <c r="K22" s="219" t="n">
        <f aca="false">K21+I22+J22</f>
        <v>-0.5</v>
      </c>
      <c r="L22" s="47"/>
      <c r="M22" s="240" t="n">
        <f aca="false">-U22</f>
        <v>-0</v>
      </c>
      <c r="P22" s="3"/>
      <c r="Q22" s="3" t="str">
        <f aca="false">IF(D22="T",2,IF(D22="CP",0,IF(D22="TF",2,IF(D22="TM",0,IF(D22="JF",0,IF(D22="RTT",0,IF(D22="JNT",0,"0")))))))</f>
        <v>0</v>
      </c>
      <c r="R22" s="3" t="str">
        <f aca="false">IF(E22="T",3,IF(E22="CP",0,IF(E22="TF",3,IF(E22="TM",0,IF(E22="JF",0,IF(E22="RTT",0,IF(E22="JNT",0,"0")))))))</f>
        <v>0</v>
      </c>
      <c r="S22" s="2" t="n">
        <f aca="false">Q22+R22</f>
        <v>0</v>
      </c>
      <c r="T22" s="46" t="n">
        <f aca="false">IF(S22=5,$T$7,IF(S22=2,$T$8,IF(S22=3,$T$9,IF(S22=0,$T$10))))</f>
        <v>0</v>
      </c>
      <c r="U22" s="3" t="n">
        <f aca="false">IF(AND(D22="CP",E22="CP"),1,IF(AND(D22="CP",E22&lt;&gt;"CP"),0.5,IF(AND(D22&lt;&gt;"CP",E22="CP"),0.5,0)))</f>
        <v>0</v>
      </c>
      <c r="V22" s="3" t="n">
        <f aca="false">IF(D22="RTT",0.5,0)</f>
        <v>0</v>
      </c>
      <c r="W22" s="3" t="n">
        <f aca="false">IF(E22="RTT",0.5,0)</f>
        <v>0</v>
      </c>
      <c r="X22" s="1" t="n">
        <f aca="false">SUM(V22:W22)</f>
        <v>0</v>
      </c>
      <c r="Y22" s="3" t="n">
        <f aca="false">IF(D22="TM",0.5,0)</f>
        <v>0</v>
      </c>
      <c r="Z22" s="3" t="n">
        <f aca="false">IF(E22="TM",0.5,0)</f>
        <v>0</v>
      </c>
      <c r="AA22" s="28" t="n">
        <f aca="false">SUM(Y22:Z22)</f>
        <v>0</v>
      </c>
      <c r="AB22" s="2" t="n">
        <f aca="false">AA22/1547*17</f>
        <v>0</v>
      </c>
    </row>
    <row r="23" customFormat="false" ht="22.5" hidden="false" customHeight="true" outlineLevel="0" collapsed="false">
      <c r="A23" s="227"/>
      <c r="B23" s="47" t="s">
        <v>53</v>
      </c>
      <c r="C23" s="282" t="n">
        <f aca="false">IF(OR(C22="",C22=DATE($M$1,12,31)),"",C22+1)</f>
        <v>43803</v>
      </c>
      <c r="D23" s="237"/>
      <c r="E23" s="237"/>
      <c r="F23" s="47"/>
      <c r="G23" s="239"/>
      <c r="H23" s="48"/>
      <c r="I23" s="219" t="n">
        <f aca="false">IF(G23&gt;T23,(G23-T23),0)</f>
        <v>0</v>
      </c>
      <c r="J23" s="219" t="n">
        <f aca="false">IF(G23&lt;T23,(G23-T23),0)</f>
        <v>0</v>
      </c>
      <c r="K23" s="219" t="n">
        <f aca="false">K22+I23+J23</f>
        <v>-0.5</v>
      </c>
      <c r="L23" s="47"/>
      <c r="M23" s="240" t="n">
        <f aca="false">-U23</f>
        <v>-0</v>
      </c>
      <c r="P23" s="3"/>
      <c r="Q23" s="3" t="str">
        <f aca="false">IF(D23="T",2,IF(D23="CP",0,IF(D23="TF",2,IF(D23="TM",0,IF(D23="JF",0,IF(D23="RTT",0,IF(D23="JNT",0,"0")))))))</f>
        <v>0</v>
      </c>
      <c r="R23" s="3" t="str">
        <f aca="false">IF(E23="T",3,IF(E23="CP",0,IF(E23="TF",3,IF(E23="TM",0,IF(E23="JF",0,IF(E23="RTT",0,IF(E23="JNT",0,"0")))))))</f>
        <v>0</v>
      </c>
      <c r="S23" s="2" t="n">
        <f aca="false">Q23+R23</f>
        <v>0</v>
      </c>
      <c r="T23" s="46" t="n">
        <f aca="false">IF(S23=5,$T$7,IF(S23=2,$T$8,IF(S23=3,$T$9,IF(S23=0,$T$10))))</f>
        <v>0</v>
      </c>
      <c r="U23" s="3" t="n">
        <f aca="false">IF(AND(D23="CP",E23="CP"),1,IF(AND(D23="CP",E23&lt;&gt;"CP"),0.5,IF(AND(D23&lt;&gt;"CP",E23="CP"),0.5,0)))</f>
        <v>0</v>
      </c>
      <c r="V23" s="3" t="n">
        <f aca="false">IF(D23="RTT",0.5,0)</f>
        <v>0</v>
      </c>
      <c r="W23" s="3" t="n">
        <f aca="false">IF(E23="RTT",0.5,0)</f>
        <v>0</v>
      </c>
      <c r="X23" s="1" t="n">
        <f aca="false">SUM(V23:W23)</f>
        <v>0</v>
      </c>
      <c r="Y23" s="3" t="n">
        <f aca="false">IF(D23="TM",0.5,0)</f>
        <v>0</v>
      </c>
      <c r="Z23" s="3" t="n">
        <f aca="false">IF(E23="TM",0.5,0)</f>
        <v>0</v>
      </c>
      <c r="AA23" s="28" t="n">
        <f aca="false">SUM(Y23:Z23)</f>
        <v>0</v>
      </c>
      <c r="AB23" s="2" t="n">
        <f aca="false">AA23/1547*17</f>
        <v>0</v>
      </c>
    </row>
    <row r="24" customFormat="false" ht="22.5" hidden="false" customHeight="true" outlineLevel="0" collapsed="false">
      <c r="A24" s="227"/>
      <c r="B24" s="47" t="s">
        <v>56</v>
      </c>
      <c r="C24" s="282" t="n">
        <f aca="false">IF(OR(C23="",C23=DATE($M$1,12,31)),"",C23+1)</f>
        <v>43804</v>
      </c>
      <c r="D24" s="237"/>
      <c r="E24" s="237"/>
      <c r="F24" s="47"/>
      <c r="G24" s="239"/>
      <c r="H24" s="48"/>
      <c r="I24" s="219" t="n">
        <f aca="false">IF(G24&gt;T24,(G24-T24),0)</f>
        <v>0</v>
      </c>
      <c r="J24" s="219" t="n">
        <f aca="false">IF(G24&lt;T24,(G24-T24),0)</f>
        <v>0</v>
      </c>
      <c r="K24" s="219" t="n">
        <f aca="false">K23+I24+J24</f>
        <v>-0.5</v>
      </c>
      <c r="L24" s="47"/>
      <c r="M24" s="240" t="n">
        <f aca="false">-U24</f>
        <v>-0</v>
      </c>
      <c r="P24" s="3"/>
      <c r="Q24" s="3" t="str">
        <f aca="false">IF(D24="T",2,IF(D24="CP",0,IF(D24="TF",2,IF(D24="TM",0,IF(D24="JF",0,IF(D24="RTT",0,IF(D24="JNT",0,"0")))))))</f>
        <v>0</v>
      </c>
      <c r="R24" s="3" t="str">
        <f aca="false">IF(E24="T",3,IF(E24="CP",0,IF(E24="TF",3,IF(E24="TM",0,IF(E24="JF",0,IF(E24="RTT",0,IF(E24="JNT",0,"0")))))))</f>
        <v>0</v>
      </c>
      <c r="S24" s="2" t="n">
        <f aca="false">Q24+R24</f>
        <v>0</v>
      </c>
      <c r="T24" s="46" t="n">
        <f aca="false">IF(S24=5,$T$7,IF(S24=2,$T$8,IF(S24=3,$T$9,IF(S24=0,$T$10))))</f>
        <v>0</v>
      </c>
      <c r="U24" s="3" t="n">
        <f aca="false">IF(AND(D24="CP",E24="CP"),1,IF(AND(D24="CP",E24&lt;&gt;"CP"),0.5,IF(AND(D24&lt;&gt;"CP",E24="CP"),0.5,0)))</f>
        <v>0</v>
      </c>
      <c r="V24" s="3" t="n">
        <f aca="false">IF(D24="RTT",0.5,0)</f>
        <v>0</v>
      </c>
      <c r="W24" s="3" t="n">
        <f aca="false">IF(E24="RTT",0.5,0)</f>
        <v>0</v>
      </c>
      <c r="X24" s="1" t="n">
        <f aca="false">SUM(U24:W24)</f>
        <v>0</v>
      </c>
      <c r="Y24" s="3" t="n">
        <f aca="false">IF(D24="TM",0.5,0)</f>
        <v>0</v>
      </c>
      <c r="Z24" s="3" t="n">
        <f aca="false">IF(E24="TM",0.5,0)</f>
        <v>0</v>
      </c>
      <c r="AA24" s="28" t="n">
        <f aca="false">SUM(Y24:Z24)</f>
        <v>0</v>
      </c>
      <c r="AB24" s="2" t="n">
        <f aca="false">AA24/1547*17</f>
        <v>0</v>
      </c>
    </row>
    <row r="25" customFormat="false" ht="22.5" hidden="false" customHeight="true" outlineLevel="0" collapsed="false">
      <c r="A25" s="227"/>
      <c r="B25" s="47" t="s">
        <v>58</v>
      </c>
      <c r="C25" s="282" t="n">
        <f aca="false">IF(OR(C24="",C24=DATE($M$1,12,31)),"",C24+1)</f>
        <v>43805</v>
      </c>
      <c r="D25" s="237"/>
      <c r="E25" s="237"/>
      <c r="F25" s="47"/>
      <c r="G25" s="239"/>
      <c r="H25" s="48"/>
      <c r="I25" s="219" t="n">
        <f aca="false">IF(G25&gt;T25,(G25-T25),0)</f>
        <v>0</v>
      </c>
      <c r="J25" s="219" t="n">
        <f aca="false">IF(G25&lt;T25,(G25-T25),0)</f>
        <v>0</v>
      </c>
      <c r="K25" s="219" t="n">
        <f aca="false">K24+I25+J25</f>
        <v>-0.5</v>
      </c>
      <c r="L25" s="47"/>
      <c r="M25" s="240" t="n">
        <f aca="false">-U25</f>
        <v>-0</v>
      </c>
      <c r="P25" s="3"/>
      <c r="Q25" s="3" t="str">
        <f aca="false">IF(D25="T",2,IF(D25="CP",0,IF(D25="TF",2,IF(D25="TM",0,IF(D25="JF",0,IF(D25="RTT",0,IF(D25="JNT",0,"0")))))))</f>
        <v>0</v>
      </c>
      <c r="R25" s="3" t="str">
        <f aca="false">IF(E25="T",3,IF(E25="CP",0,IF(E25="TF",3,IF(E25="TM",0,IF(E25="JF",0,IF(E25="RTT",0,IF(E25="JNT",0,"0")))))))</f>
        <v>0</v>
      </c>
      <c r="S25" s="2" t="n">
        <f aca="false">Q25+R25</f>
        <v>0</v>
      </c>
      <c r="T25" s="46" t="n">
        <f aca="false">IF(S25=5,$T$7,IF(S25=2,$T$8,IF(S25=3,$T$9,IF(S25=0,$T$10))))</f>
        <v>0</v>
      </c>
      <c r="U25" s="3" t="n">
        <f aca="false">IF(AND(D25="CP",E25="CP"),1,IF(AND(D25="CP",E25&lt;&gt;"CP"),0.5,IF(AND(D25&lt;&gt;"CP",E25="CP"),0.5,0)))</f>
        <v>0</v>
      </c>
      <c r="V25" s="3" t="n">
        <f aca="false">IF(D25="RTT",0.5,0)</f>
        <v>0</v>
      </c>
      <c r="W25" s="3" t="n">
        <f aca="false">IF(E25="RTT",0.5,0)</f>
        <v>0</v>
      </c>
      <c r="X25" s="1" t="n">
        <f aca="false">SUM(U25:W25)</f>
        <v>0</v>
      </c>
      <c r="Y25" s="3" t="n">
        <f aca="false">IF(D25="TM",0.5,0)</f>
        <v>0</v>
      </c>
      <c r="Z25" s="3" t="n">
        <f aca="false">IF(E25="TM",0.5,0)</f>
        <v>0</v>
      </c>
      <c r="AA25" s="28" t="n">
        <f aca="false">SUM(Y25:Z25)</f>
        <v>0</v>
      </c>
      <c r="AB25" s="2" t="n">
        <f aca="false">AA25/1547*17</f>
        <v>0</v>
      </c>
    </row>
    <row r="26" customFormat="false" ht="22.5" hidden="false" customHeight="true" outlineLevel="0" collapsed="false">
      <c r="A26" s="227"/>
      <c r="B26" s="243" t="s">
        <v>59</v>
      </c>
      <c r="C26" s="244" t="n">
        <f aca="false">IF(OR(C25="",C25=DATE($M$1,12,31)),"",C25+1)</f>
        <v>43806</v>
      </c>
      <c r="D26" s="245"/>
      <c r="E26" s="245"/>
      <c r="F26" s="47"/>
      <c r="G26" s="245"/>
      <c r="H26" s="48"/>
      <c r="I26" s="245"/>
      <c r="J26" s="245"/>
      <c r="K26" s="245"/>
      <c r="L26" s="47"/>
      <c r="M26" s="245"/>
      <c r="P26" s="3"/>
      <c r="Q26" s="3" t="str">
        <f aca="false">IF(D26="T",2,IF(D26="CP",0,IF(D26="TF",2,IF(D26="TM",0,IF(D26="JF",0,IF(D26="RTT",0,IF(D26="JNT",0,"0")))))))</f>
        <v>0</v>
      </c>
      <c r="R26" s="3" t="str">
        <f aca="false">IF(E26="T",3,IF(E26="CP",0,IF(E26="TF",3,IF(E26="TM",0,IF(E26="JF",0,IF(E26="RTT",0,IF(E26="JNT",0,"0")))))))</f>
        <v>0</v>
      </c>
      <c r="S26" s="2" t="n">
        <f aca="false">Q26+R26</f>
        <v>0</v>
      </c>
      <c r="T26" s="46" t="n">
        <f aca="false">IF(S26=5,$T$7,IF(S26=2,$T$8,IF(S26=3,$T$9,IF(S26=0,$T$10))))</f>
        <v>0</v>
      </c>
      <c r="U26" s="3" t="n">
        <f aca="false">IF(AND(D26="CP",E26="CP"),1,IF(AND(D26="CP",E26&lt;&gt;"CP"),0.5,IF(AND(D26&lt;&gt;"CP",E26="CP"),0.5,0)))</f>
        <v>0</v>
      </c>
      <c r="V26" s="3" t="n">
        <f aca="false">IF(D26="RTT",0.5,0)</f>
        <v>0</v>
      </c>
      <c r="W26" s="3" t="n">
        <f aca="false">IF(E26="RTT",0.5,0)</f>
        <v>0</v>
      </c>
      <c r="X26" s="1" t="n">
        <f aca="false">SUM(U26:W26)</f>
        <v>0</v>
      </c>
      <c r="Y26" s="3" t="n">
        <f aca="false">IF(D26="TM",0.5,0)</f>
        <v>0</v>
      </c>
      <c r="Z26" s="3" t="n">
        <f aca="false">IF(E26="TM",0.5,0)</f>
        <v>0</v>
      </c>
      <c r="AA26" s="28" t="n">
        <f aca="false">SUM(Y26:Z26)</f>
        <v>0</v>
      </c>
      <c r="AB26" s="2" t="n">
        <f aca="false">AA26/1547*17</f>
        <v>0</v>
      </c>
    </row>
    <row r="27" customFormat="false" ht="22.5" hidden="false" customHeight="true" outlineLevel="0" collapsed="false">
      <c r="A27" s="227"/>
      <c r="B27" s="246" t="s">
        <v>60</v>
      </c>
      <c r="C27" s="247" t="n">
        <f aca="false">IF(OR(C26="",C26=DATE($M$1,12,31)),"",C26+1)</f>
        <v>43807</v>
      </c>
      <c r="D27" s="248"/>
      <c r="E27" s="248"/>
      <c r="F27" s="249"/>
      <c r="G27" s="248"/>
      <c r="H27" s="250"/>
      <c r="I27" s="248"/>
      <c r="J27" s="248"/>
      <c r="K27" s="248"/>
      <c r="L27" s="249"/>
      <c r="M27" s="248"/>
      <c r="P27" s="3"/>
      <c r="Q27" s="3" t="str">
        <f aca="false">IF(D27="T",2,IF(D27="CP",0,IF(D27="TF",2,IF(D27="TM",0,IF(D27="JF",0,IF(D27="RTT",0,IF(D27="JNT",0,"0")))))))</f>
        <v>0</v>
      </c>
      <c r="R27" s="3" t="str">
        <f aca="false">IF(E27="T",3,IF(E27="CP",0,IF(E27="TF",3,IF(E27="TM",0,IF(E27="JF",0,IF(E27="RTT",0,IF(E27="JNT",0,"0")))))))</f>
        <v>0</v>
      </c>
      <c r="S27" s="2" t="n">
        <f aca="false">Q27+R27</f>
        <v>0</v>
      </c>
      <c r="T27" s="46" t="n">
        <f aca="false">IF(S27=5,$T$7,IF(S27=2,$T$8,IF(S27=3,$T$9,IF(S27=0,$T$10))))</f>
        <v>0</v>
      </c>
      <c r="U27" s="3" t="n">
        <f aca="false">IF(AND(D27="CP",E27="CP"),1,IF(AND(D27="CP",E27&lt;&gt;"CP"),0.5,IF(AND(D27&lt;&gt;"CP",E27="CP"),0.5,0)))</f>
        <v>0</v>
      </c>
      <c r="V27" s="3" t="n">
        <f aca="false">IF(D27="RTT",0.5,0)</f>
        <v>0</v>
      </c>
      <c r="W27" s="3" t="n">
        <f aca="false">IF(E27="RTT",0.5,0)</f>
        <v>0</v>
      </c>
      <c r="X27" s="1" t="n">
        <f aca="false">SUM(U27:W27)</f>
        <v>0</v>
      </c>
      <c r="Y27" s="3" t="n">
        <f aca="false">IF(D27="TM",0.5,0)</f>
        <v>0</v>
      </c>
      <c r="Z27" s="3" t="n">
        <f aca="false">IF(E27="TM",0.5,0)</f>
        <v>0</v>
      </c>
      <c r="AA27" s="28" t="n">
        <f aca="false">SUM(Y27:Z27)</f>
        <v>0</v>
      </c>
      <c r="AB27" s="2" t="n">
        <f aca="false">AA27/1547*17</f>
        <v>0</v>
      </c>
    </row>
    <row r="28" customFormat="false" ht="22.5" hidden="false" customHeight="true" outlineLevel="0" collapsed="false">
      <c r="A28" s="227" t="n">
        <v>33</v>
      </c>
      <c r="B28" s="228" t="s">
        <v>50</v>
      </c>
      <c r="C28" s="283" t="n">
        <f aca="false">IF(OR(C27="",C27=DATE($M$1,12,31)),"",C27+1)</f>
        <v>43808</v>
      </c>
      <c r="D28" s="237"/>
      <c r="E28" s="237"/>
      <c r="F28" s="47"/>
      <c r="G28" s="239"/>
      <c r="H28" s="251"/>
      <c r="I28" s="219" t="n">
        <f aca="false">IF(G28&gt;T28,(G28-T28),0)</f>
        <v>0</v>
      </c>
      <c r="J28" s="219" t="n">
        <f aca="false">IF(G28&lt;T28,(G28-T28),0)</f>
        <v>0</v>
      </c>
      <c r="K28" s="234" t="n">
        <f aca="false">+K25+I28+J28</f>
        <v>-0.5</v>
      </c>
      <c r="L28" s="228"/>
      <c r="M28" s="240" t="n">
        <f aca="false">-U28</f>
        <v>-0</v>
      </c>
      <c r="P28" s="3"/>
      <c r="Q28" s="3" t="str">
        <f aca="false">IF(D28="T",2,IF(D28="CP",0,IF(D28="TF",2,IF(D28="TM",0,IF(D28="JF",0,IF(D28="RTT",0,IF(D28="JNT",0,"0")))))))</f>
        <v>0</v>
      </c>
      <c r="R28" s="3" t="str">
        <f aca="false">IF(E28="T",3,IF(E28="CP",0,IF(E28="TF",3,IF(E28="TM",0,IF(E28="JF",0,IF(E28="RTT",0,IF(E28="JNT",0,"0")))))))</f>
        <v>0</v>
      </c>
      <c r="S28" s="2" t="n">
        <f aca="false">Q28+R28</f>
        <v>0</v>
      </c>
      <c r="T28" s="46" t="n">
        <f aca="false">IF(S28=5,$T$7,IF(S28=2,$T$8,IF(S28=3,$T$9,IF(S28=0,$T$10))))</f>
        <v>0</v>
      </c>
      <c r="U28" s="3" t="n">
        <f aca="false">IF(AND(D28="CP",E28="CP"),1,IF(AND(D28="CP",E28&lt;&gt;"CP"),0.5,IF(AND(D28&lt;&gt;"CP",E28="CP"),0.5,0)))</f>
        <v>0</v>
      </c>
      <c r="V28" s="3" t="n">
        <f aca="false">IF(D28="RTT",0.5,0)</f>
        <v>0</v>
      </c>
      <c r="W28" s="3" t="n">
        <f aca="false">IF(E28="RTT",0.5,0)</f>
        <v>0</v>
      </c>
      <c r="X28" s="1" t="n">
        <f aca="false">SUM(U28:W28)</f>
        <v>0</v>
      </c>
      <c r="Y28" s="3" t="n">
        <f aca="false">IF(D28="TM",0.5,0)</f>
        <v>0</v>
      </c>
      <c r="Z28" s="3" t="n">
        <f aca="false">IF(E28="TM",0.5,0)</f>
        <v>0</v>
      </c>
      <c r="AA28" s="28" t="n">
        <f aca="false">SUM(Y28:Z28)</f>
        <v>0</v>
      </c>
      <c r="AB28" s="2" t="n">
        <f aca="false">AA28/1547*17</f>
        <v>0</v>
      </c>
    </row>
    <row r="29" customFormat="false" ht="22.5" hidden="false" customHeight="true" outlineLevel="0" collapsed="false">
      <c r="A29" s="227"/>
      <c r="B29" s="47" t="s">
        <v>51</v>
      </c>
      <c r="C29" s="282" t="n">
        <f aca="false">IF(OR(C28="",C28=DATE($M$1,12,31)),"",C28+1)</f>
        <v>43809</v>
      </c>
      <c r="D29" s="237"/>
      <c r="E29" s="237"/>
      <c r="F29" s="47"/>
      <c r="G29" s="239"/>
      <c r="H29" s="48"/>
      <c r="I29" s="219" t="n">
        <f aca="false">IF(G29&gt;T29,(G29-T29),0)</f>
        <v>0</v>
      </c>
      <c r="J29" s="219" t="n">
        <f aca="false">IF(G29&lt;T29,(G29-T29),0)</f>
        <v>0</v>
      </c>
      <c r="K29" s="219" t="n">
        <f aca="false">K28+I29+J29</f>
        <v>-0.5</v>
      </c>
      <c r="L29" s="47"/>
      <c r="M29" s="240" t="n">
        <f aca="false">-U29</f>
        <v>-0</v>
      </c>
      <c r="P29" s="3"/>
      <c r="Q29" s="3" t="str">
        <f aca="false">IF(D29="T",2,IF(D29="CP",0,IF(D29="TF",2,IF(D29="TM",0,IF(D29="JF",0,IF(D29="RTT",0,IF(D29="JNT",0,"0")))))))</f>
        <v>0</v>
      </c>
      <c r="R29" s="3" t="str">
        <f aca="false">IF(E29="T",3,IF(E29="CP",0,IF(E29="TF",3,IF(E29="TM",0,IF(E29="JF",0,IF(E29="RTT",0,IF(E29="JNT",0,"0")))))))</f>
        <v>0</v>
      </c>
      <c r="S29" s="2" t="n">
        <f aca="false">Q29+R29</f>
        <v>0</v>
      </c>
      <c r="T29" s="46" t="n">
        <f aca="false">IF(S29=5,$T$7,IF(S29=2,$T$8,IF(S29=3,$T$9,IF(S29=0,$T$10))))</f>
        <v>0</v>
      </c>
      <c r="U29" s="3" t="n">
        <f aca="false">IF(AND(D29="CP",E29="CP"),1,IF(AND(D29="CP",E29&lt;&gt;"CP"),0.5,IF(AND(D29&lt;&gt;"CP",E29="CP"),0.5,0)))</f>
        <v>0</v>
      </c>
      <c r="V29" s="3" t="n">
        <f aca="false">IF(I29="RTT",0.5,0)</f>
        <v>0</v>
      </c>
      <c r="W29" s="1" t="n">
        <f aca="false">SUM(T29:V29)</f>
        <v>0</v>
      </c>
      <c r="X29" s="3" t="n">
        <f aca="false">IF(H29="TM",0.5,0)</f>
        <v>0</v>
      </c>
      <c r="Y29" s="3" t="n">
        <f aca="false">IF(I29="TM",0.5,0)</f>
        <v>0</v>
      </c>
      <c r="Z29" s="28" t="n">
        <f aca="false">SUM(X29:Y29)</f>
        <v>0</v>
      </c>
      <c r="AA29" s="2" t="n">
        <f aca="false">Z29/1547*17</f>
        <v>0</v>
      </c>
    </row>
    <row r="30" customFormat="false" ht="22.5" hidden="false" customHeight="true" outlineLevel="0" collapsed="false">
      <c r="A30" s="227"/>
      <c r="B30" s="47" t="s">
        <v>53</v>
      </c>
      <c r="C30" s="282" t="n">
        <f aca="false">IF(OR(C29="",C29=DATE($M$1,12,31)),"",C29+1)</f>
        <v>43810</v>
      </c>
      <c r="D30" s="237"/>
      <c r="E30" s="237"/>
      <c r="F30" s="47"/>
      <c r="G30" s="239"/>
      <c r="H30" s="48"/>
      <c r="I30" s="219" t="n">
        <f aca="false">IF(G30&gt;T30,(G30-T30),0)</f>
        <v>0</v>
      </c>
      <c r="J30" s="219" t="n">
        <f aca="false">IF(G30&lt;T30,(G30-T30),0)</f>
        <v>0</v>
      </c>
      <c r="K30" s="219" t="n">
        <f aca="false">K29+I30+J30</f>
        <v>-0.5</v>
      </c>
      <c r="L30" s="47"/>
      <c r="M30" s="240" t="n">
        <f aca="false">-U30</f>
        <v>-0</v>
      </c>
      <c r="P30" s="3"/>
      <c r="Q30" s="3" t="str">
        <f aca="false">IF(D30="T",2,IF(D30="CP",0,IF(D30="TF",2,IF(D30="TM",0,IF(D30="JF",0,IF(D30="RTT",0,IF(D30="JNT",0,"0")))))))</f>
        <v>0</v>
      </c>
      <c r="R30" s="3" t="str">
        <f aca="false">IF(E30="T",3,IF(E30="CP",0,IF(E30="TF",3,IF(E30="TM",0,IF(E30="JF",0,IF(E30="RTT",0,IF(E30="JNT",0,"0")))))))</f>
        <v>0</v>
      </c>
      <c r="S30" s="2" t="n">
        <f aca="false">Q30+R30</f>
        <v>0</v>
      </c>
      <c r="T30" s="46" t="n">
        <f aca="false">IF(S30=5,$T$7,IF(S30=2,$T$8,IF(S30=3,$T$9,IF(S30=0,$T$10))))</f>
        <v>0</v>
      </c>
      <c r="U30" s="3" t="n">
        <f aca="false">IF(AND(D30="CP",E30="CP"),1,IF(AND(D30="CP",E30&lt;&gt;"CP"),0.5,IF(AND(D30&lt;&gt;"CP",E30="CP"),0.5,0)))</f>
        <v>0</v>
      </c>
      <c r="V30" s="3" t="n">
        <f aca="false">IF(I30="RTT",0.5,0)</f>
        <v>0</v>
      </c>
      <c r="W30" s="1" t="n">
        <f aca="false">SUM(T30:V30)</f>
        <v>0</v>
      </c>
      <c r="X30" s="3" t="n">
        <f aca="false">IF(H30="TM",0.5,0)</f>
        <v>0</v>
      </c>
      <c r="Y30" s="3" t="n">
        <f aca="false">IF(I30="TM",0.5,0)</f>
        <v>0</v>
      </c>
      <c r="Z30" s="28" t="n">
        <f aca="false">SUM(X30:Y30)</f>
        <v>0</v>
      </c>
      <c r="AA30" s="2" t="n">
        <f aca="false">Z30/1547*17</f>
        <v>0</v>
      </c>
    </row>
    <row r="31" customFormat="false" ht="22.5" hidden="false" customHeight="true" outlineLevel="0" collapsed="false">
      <c r="A31" s="227"/>
      <c r="B31" s="47" t="s">
        <v>56</v>
      </c>
      <c r="C31" s="282" t="n">
        <f aca="false">IF(OR(C30="",C30=DATE($M$1,12,31)),"",C30+1)</f>
        <v>43811</v>
      </c>
      <c r="D31" s="237"/>
      <c r="E31" s="237"/>
      <c r="F31" s="47"/>
      <c r="G31" s="239"/>
      <c r="H31" s="48"/>
      <c r="I31" s="219" t="n">
        <f aca="false">IF(G31&gt;T31,(G31-T31),0)</f>
        <v>0</v>
      </c>
      <c r="J31" s="219" t="n">
        <f aca="false">IF(G31&lt;T31,(G31-T31),0)</f>
        <v>0</v>
      </c>
      <c r="K31" s="219" t="n">
        <f aca="false">K30+I31+J31</f>
        <v>-0.5</v>
      </c>
      <c r="L31" s="47"/>
      <c r="M31" s="240" t="n">
        <f aca="false">-U31</f>
        <v>-0</v>
      </c>
      <c r="P31" s="3"/>
      <c r="Q31" s="3" t="str">
        <f aca="false">IF(D31="T",2,IF(D31="CP",0,IF(D31="TF",2,IF(D31="TM",0,IF(D31="JF",0,IF(D31="RTT",0,IF(D31="JNT",0,"0")))))))</f>
        <v>0</v>
      </c>
      <c r="R31" s="3" t="str">
        <f aca="false">IF(E31="T",3,IF(E31="CP",0,IF(E31="TF",3,IF(E31="TM",0,IF(E31="JF",0,IF(E31="RTT",0,IF(E31="JNT",0,"0")))))))</f>
        <v>0</v>
      </c>
      <c r="S31" s="2" t="n">
        <f aca="false">Q31+R31</f>
        <v>0</v>
      </c>
      <c r="T31" s="46" t="n">
        <f aca="false">IF(S31=5,$T$7,IF(S31=2,$T$8,IF(S31=3,$T$9,IF(S31=0,$T$10))))</f>
        <v>0</v>
      </c>
      <c r="U31" s="3" t="n">
        <f aca="false">IF(AND(D31="CP",E31="CP"),1,IF(AND(D31="CP",E31&lt;&gt;"CP"),0.5,IF(AND(D31&lt;&gt;"CP",E31="CP"),0.5,0)))</f>
        <v>0</v>
      </c>
      <c r="V31" s="3" t="n">
        <f aca="false">IF(I31="RTT",0.5,0)</f>
        <v>0</v>
      </c>
      <c r="W31" s="1" t="n">
        <f aca="false">SUM(T31:V31)</f>
        <v>0</v>
      </c>
      <c r="X31" s="3" t="n">
        <f aca="false">IF(H31="TM",0.5,0)</f>
        <v>0</v>
      </c>
      <c r="Y31" s="3" t="n">
        <f aca="false">IF(I31="TM",0.5,0)</f>
        <v>0</v>
      </c>
      <c r="Z31" s="28" t="n">
        <f aca="false">SUM(X31:Y31)</f>
        <v>0</v>
      </c>
      <c r="AA31" s="2" t="n">
        <f aca="false">Z31/1547*17</f>
        <v>0</v>
      </c>
    </row>
    <row r="32" customFormat="false" ht="22.5" hidden="false" customHeight="true" outlineLevel="0" collapsed="false">
      <c r="A32" s="227"/>
      <c r="B32" s="47" t="s">
        <v>58</v>
      </c>
      <c r="C32" s="282" t="n">
        <f aca="false">IF(OR(C31="",C31=DATE($M$1,12,31)),"",C31+1)</f>
        <v>43812</v>
      </c>
      <c r="D32" s="237"/>
      <c r="E32" s="237"/>
      <c r="F32" s="47"/>
      <c r="G32" s="239"/>
      <c r="H32" s="48"/>
      <c r="I32" s="219" t="n">
        <f aca="false">IF(G32&gt;T32,(G32-T32),0)</f>
        <v>0</v>
      </c>
      <c r="J32" s="219" t="n">
        <f aca="false">IF(G32&lt;T32,(G32-T32),0)</f>
        <v>0</v>
      </c>
      <c r="K32" s="219" t="n">
        <f aca="false">K31+I32+J32</f>
        <v>-0.5</v>
      </c>
      <c r="L32" s="47"/>
      <c r="M32" s="240" t="n">
        <f aca="false">-U32</f>
        <v>-0</v>
      </c>
      <c r="P32" s="3"/>
      <c r="Q32" s="3" t="str">
        <f aca="false">IF(D32="T",2,IF(D32="CP",0,IF(D32="TF",2,IF(D32="TM",0,IF(D32="JF",0,IF(D32="RTT",0,IF(D32="JNT",0,"0")))))))</f>
        <v>0</v>
      </c>
      <c r="R32" s="3" t="str">
        <f aca="false">IF(E32="T",3,IF(E32="CP",0,IF(E32="TF",3,IF(E32="TM",0,IF(E32="JF",0,IF(E32="RTT",0,IF(E32="JNT",0,"0")))))))</f>
        <v>0</v>
      </c>
      <c r="S32" s="2" t="n">
        <f aca="false">Q32+R32</f>
        <v>0</v>
      </c>
      <c r="T32" s="46" t="n">
        <f aca="false">IF(S32=5,$T$7,IF(S32=2,$T$8,IF(S32=3,$T$9,IF(S32=0,$T$10))))</f>
        <v>0</v>
      </c>
      <c r="U32" s="3" t="n">
        <f aca="false">IF(AND(D32="CP",E32="CP"),1,IF(AND(D32="CP",E32&lt;&gt;"CP"),0.5,IF(AND(D32&lt;&gt;"CP",E32="CP"),0.5,0)))</f>
        <v>0</v>
      </c>
      <c r="V32" s="3" t="n">
        <f aca="false">IF(I32="RTT",0.5,0)</f>
        <v>0</v>
      </c>
      <c r="W32" s="1" t="n">
        <f aca="false">SUM(T32:V32)</f>
        <v>0</v>
      </c>
      <c r="X32" s="3" t="n">
        <f aca="false">IF(H32="TM",0.5,0)</f>
        <v>0</v>
      </c>
      <c r="Y32" s="3" t="n">
        <f aca="false">IF(I32="TM",0.5,0)</f>
        <v>0</v>
      </c>
      <c r="Z32" s="28" t="n">
        <f aca="false">SUM(X32:Y32)</f>
        <v>0</v>
      </c>
      <c r="AA32" s="2" t="n">
        <f aca="false">Z32/1547*17</f>
        <v>0</v>
      </c>
    </row>
    <row r="33" customFormat="false" ht="22.5" hidden="false" customHeight="true" outlineLevel="0" collapsed="false">
      <c r="A33" s="227"/>
      <c r="B33" s="243" t="s">
        <v>59</v>
      </c>
      <c r="C33" s="244" t="n">
        <f aca="false">IF(OR(C32="",C32=DATE($M$1,12,31)),"",C32+1)</f>
        <v>43813</v>
      </c>
      <c r="D33" s="245"/>
      <c r="E33" s="245"/>
      <c r="F33" s="47"/>
      <c r="G33" s="245"/>
      <c r="H33" s="48"/>
      <c r="I33" s="245"/>
      <c r="J33" s="245"/>
      <c r="K33" s="245"/>
      <c r="L33" s="47"/>
      <c r="M33" s="245"/>
      <c r="P33" s="3"/>
      <c r="Q33" s="3" t="str">
        <f aca="false">IF(D33="T",2,IF(D33="CP",0,IF(D33="TF",2,IF(D33="TM",0,IF(D33="JF",0,IF(D33="RTT",0,IF(D33="JNT",0,"0")))))))</f>
        <v>0</v>
      </c>
      <c r="R33" s="3" t="str">
        <f aca="false">IF(E33="T",3,IF(E33="CP",0,IF(E33="TF",3,IF(E33="TM",0,IF(E33="JF",0,IF(E33="RTT",0,IF(E33="JNT",0,"0")))))))</f>
        <v>0</v>
      </c>
      <c r="S33" s="2" t="n">
        <f aca="false">Q33+R33</f>
        <v>0</v>
      </c>
      <c r="T33" s="46" t="n">
        <f aca="false">IF(S33=5,$T$7,IF(S33=2,$T$8,IF(S33=3,$T$9,IF(S33=0,$T$10))))</f>
        <v>0</v>
      </c>
      <c r="U33" s="3" t="n">
        <f aca="false">IF(AND(D33="CP",E33="CP"),1,IF(AND(D33="CP",E33&lt;&gt;"CP"),0.5,IF(AND(D33&lt;&gt;"CP",E33="CP"),0.5,0)))</f>
        <v>0</v>
      </c>
      <c r="V33" s="3" t="n">
        <f aca="false">IF(I33="RTT",0.5,0)</f>
        <v>0</v>
      </c>
      <c r="W33" s="1" t="n">
        <f aca="false">SUM(T33:V33)</f>
        <v>0</v>
      </c>
      <c r="X33" s="3" t="n">
        <f aca="false">IF(H33="TM",0.5,0)</f>
        <v>0</v>
      </c>
      <c r="Y33" s="3" t="n">
        <f aca="false">IF(I33="TM",0.5,0)</f>
        <v>0</v>
      </c>
      <c r="Z33" s="28" t="n">
        <f aca="false">SUM(X33:Y33)</f>
        <v>0</v>
      </c>
      <c r="AA33" s="2" t="n">
        <f aca="false">Z33/1547*17</f>
        <v>0</v>
      </c>
    </row>
    <row r="34" customFormat="false" ht="22.5" hidden="false" customHeight="true" outlineLevel="0" collapsed="false">
      <c r="A34" s="227"/>
      <c r="B34" s="246" t="s">
        <v>60</v>
      </c>
      <c r="C34" s="247" t="n">
        <f aca="false">IF(OR(C33="",C33=DATE($M$1,12,31)),"",C33+1)</f>
        <v>43814</v>
      </c>
      <c r="D34" s="248"/>
      <c r="E34" s="248"/>
      <c r="F34" s="249"/>
      <c r="G34" s="248"/>
      <c r="H34" s="250"/>
      <c r="I34" s="248"/>
      <c r="J34" s="248"/>
      <c r="K34" s="248"/>
      <c r="L34" s="249"/>
      <c r="M34" s="248"/>
      <c r="Q34" s="3" t="str">
        <f aca="false">IF(D34="T",2,IF(D34="CP",0,IF(D34="TF",2,IF(D34="TM",0,IF(D34="JF",0,IF(D34="RTT",0,IF(D34="JNT",0,"0")))))))</f>
        <v>0</v>
      </c>
      <c r="R34" s="3" t="str">
        <f aca="false">IF(E34="T",3,IF(E34="CP",0,IF(E34="TF",3,IF(E34="TM",0,IF(E34="JF",0,IF(E34="RTT",0,IF(E34="JNT",0,"0")))))))</f>
        <v>0</v>
      </c>
      <c r="S34" s="2" t="n">
        <f aca="false">Q34+R34</f>
        <v>0</v>
      </c>
      <c r="T34" s="46" t="n">
        <f aca="false">IF(S34=5,$T$7,IF(S34=2,$T$8,IF(S34=3,$T$9,IF(S34=0,$T$10))))</f>
        <v>0</v>
      </c>
      <c r="U34" s="3" t="n">
        <f aca="false">IF(AND(D34="CP",E34="CP"),1,IF(AND(D34="CP",E34&lt;&gt;"CP"),0.5,IF(AND(D34&lt;&gt;"CP",E34="CP"),0.5,0)))</f>
        <v>0</v>
      </c>
      <c r="V34" s="3" t="n">
        <f aca="false">IF(I34="RTT",0.5,0)</f>
        <v>0</v>
      </c>
      <c r="W34" s="1" t="n">
        <f aca="false">SUM(T34:V34)</f>
        <v>0</v>
      </c>
      <c r="X34" s="3" t="n">
        <f aca="false">IF(H34="TM",0.5,0)</f>
        <v>0</v>
      </c>
      <c r="Y34" s="3" t="n">
        <f aca="false">IF(I34="TM",0.5,0)</f>
        <v>0</v>
      </c>
      <c r="Z34" s="28" t="n">
        <f aca="false">SUM(X34:Y34)</f>
        <v>0</v>
      </c>
      <c r="AA34" s="2" t="n">
        <f aca="false">Z34/1547*17</f>
        <v>0</v>
      </c>
    </row>
    <row r="35" customFormat="false" ht="22.5" hidden="false" customHeight="true" outlineLevel="0" collapsed="false">
      <c r="A35" s="227" t="n">
        <v>34</v>
      </c>
      <c r="B35" s="228" t="s">
        <v>50</v>
      </c>
      <c r="C35" s="283" t="n">
        <f aca="false">IF(OR(C34="",C34=DATE($M$1,12,31)),"",C34+1)</f>
        <v>43815</v>
      </c>
      <c r="D35" s="237"/>
      <c r="E35" s="237"/>
      <c r="F35" s="47"/>
      <c r="G35" s="239"/>
      <c r="H35" s="251"/>
      <c r="I35" s="219" t="n">
        <f aca="false">IF(G35&gt;T35,(G35-T35),0)</f>
        <v>0</v>
      </c>
      <c r="J35" s="219" t="n">
        <f aca="false">IF(G35&lt;T35,(G35-T35),0)</f>
        <v>0</v>
      </c>
      <c r="K35" s="234" t="n">
        <f aca="false">+K32+I35+J35</f>
        <v>-0.5</v>
      </c>
      <c r="L35" s="228"/>
      <c r="M35" s="240" t="n">
        <f aca="false">-U35</f>
        <v>-0</v>
      </c>
      <c r="Q35" s="3" t="str">
        <f aca="false">IF(D35="T",2,IF(D35="CP",0,IF(D35="TF",2,IF(D35="TM",0,IF(D35="JF",0,IF(D35="RTT",0,IF(D35="JNT",0,"0")))))))</f>
        <v>0</v>
      </c>
      <c r="R35" s="3" t="str">
        <f aca="false">IF(E35="T",3,IF(E35="CP",0,IF(E35="TF",3,IF(E35="TM",0,IF(E35="JF",0,IF(E35="RTT",0,IF(E35="JNT",0,"0")))))))</f>
        <v>0</v>
      </c>
      <c r="S35" s="2" t="n">
        <f aca="false">Q35+R35</f>
        <v>0</v>
      </c>
      <c r="T35" s="46" t="n">
        <f aca="false">IF(S35=5,$T$7,IF(S35=2,$T$8,IF(S35=3,$T$9,IF(S35=0,$T$10))))</f>
        <v>0</v>
      </c>
      <c r="U35" s="3" t="n">
        <f aca="false">IF(AND(D35="CP",E35="CP"),1,IF(AND(D35="CP",E35&lt;&gt;"CP"),0.5,IF(AND(D35&lt;&gt;"CP",E35="CP"),0.5,0)))</f>
        <v>0</v>
      </c>
      <c r="V35" s="3" t="n">
        <f aca="false">IF(I35="RTT",0.5,0)</f>
        <v>0</v>
      </c>
      <c r="W35" s="1" t="n">
        <f aca="false">SUM(T35:V35)</f>
        <v>0</v>
      </c>
      <c r="X35" s="3" t="n">
        <f aca="false">IF(H35="TM",0.5,0)</f>
        <v>0</v>
      </c>
      <c r="Y35" s="3" t="n">
        <f aca="false">IF(I35="TM",0.5,0)</f>
        <v>0</v>
      </c>
      <c r="Z35" s="28" t="n">
        <f aca="false">SUM(X35:Y35)</f>
        <v>0</v>
      </c>
      <c r="AA35" s="2" t="n">
        <f aca="false">Z35/1547*17</f>
        <v>0</v>
      </c>
    </row>
    <row r="36" customFormat="false" ht="22.5" hidden="false" customHeight="true" outlineLevel="0" collapsed="false">
      <c r="A36" s="227"/>
      <c r="B36" s="47" t="s">
        <v>51</v>
      </c>
      <c r="C36" s="282" t="n">
        <f aca="false">IF(OR(C35="",C35=DATE($M$1,12,31)),"",C35+1)</f>
        <v>43816</v>
      </c>
      <c r="D36" s="237"/>
      <c r="E36" s="237"/>
      <c r="F36" s="47"/>
      <c r="G36" s="239"/>
      <c r="H36" s="48"/>
      <c r="I36" s="219" t="n">
        <f aca="false">IF(G36&gt;T36,(G36-T36),0)</f>
        <v>0</v>
      </c>
      <c r="J36" s="219" t="n">
        <f aca="false">IF(G36&lt;T36,(G36-T36),0)</f>
        <v>0</v>
      </c>
      <c r="K36" s="219" t="n">
        <f aca="false">K35+I36+J36</f>
        <v>-0.5</v>
      </c>
      <c r="L36" s="47"/>
      <c r="M36" s="240" t="n">
        <f aca="false">-U36</f>
        <v>-0</v>
      </c>
      <c r="Q36" s="3" t="str">
        <f aca="false">IF(D36="T",2,IF(D36="CP",0,IF(D36="TF",2,IF(D36="TM",0,IF(D36="JF",0,IF(D36="RTT",0,IF(D36="JNT",0,"0")))))))</f>
        <v>0</v>
      </c>
      <c r="R36" s="3" t="str">
        <f aca="false">IF(E36="T",3,IF(E36="CP",0,IF(E36="TF",3,IF(E36="TM",0,IF(E36="JF",0,IF(E36="RTT",0,IF(E36="JNT",0,"0")))))))</f>
        <v>0</v>
      </c>
      <c r="S36" s="2" t="n">
        <f aca="false">Q36+R36</f>
        <v>0</v>
      </c>
      <c r="T36" s="46" t="n">
        <f aca="false">IF(S36=5,$T$7,IF(S36=2,$T$8,IF(S36=3,$T$9,IF(S36=0,$T$10))))</f>
        <v>0</v>
      </c>
      <c r="U36" s="3" t="n">
        <f aca="false">IF(AND(D36="CP",E36="CP"),1,IF(AND(D36="CP",E36&lt;&gt;"CP"),0.5,IF(AND(D36&lt;&gt;"CP",E36="CP"),0.5,0)))</f>
        <v>0</v>
      </c>
      <c r="V36" s="3" t="n">
        <f aca="false">IF(I36="RTT",0.5,0)</f>
        <v>0</v>
      </c>
      <c r="W36" s="1" t="n">
        <f aca="false">SUM(T36:V36)</f>
        <v>0</v>
      </c>
      <c r="X36" s="3" t="n">
        <f aca="false">IF(H36="TM",0.5,0)</f>
        <v>0</v>
      </c>
      <c r="Y36" s="3" t="n">
        <f aca="false">IF(I36="TM",0.5,0)</f>
        <v>0</v>
      </c>
      <c r="Z36" s="28" t="n">
        <f aca="false">SUM(X36:Y36)</f>
        <v>0</v>
      </c>
      <c r="AA36" s="2" t="n">
        <f aca="false">Z36/1547*17</f>
        <v>0</v>
      </c>
    </row>
    <row r="37" customFormat="false" ht="22.5" hidden="false" customHeight="true" outlineLevel="0" collapsed="false">
      <c r="A37" s="227"/>
      <c r="B37" s="47" t="s">
        <v>53</v>
      </c>
      <c r="C37" s="282" t="n">
        <f aca="false">IF(OR(C36="",C36=DATE($M$1,12,31)),"",C36+1)</f>
        <v>43817</v>
      </c>
      <c r="D37" s="237"/>
      <c r="E37" s="237"/>
      <c r="F37" s="47"/>
      <c r="G37" s="239"/>
      <c r="H37" s="48"/>
      <c r="I37" s="219" t="n">
        <f aca="false">IF(G37&gt;T37,(G37-T37),0)</f>
        <v>0</v>
      </c>
      <c r="J37" s="219" t="n">
        <f aca="false">IF(G37&lt;T37,(G37-T37),0)</f>
        <v>0</v>
      </c>
      <c r="K37" s="219" t="n">
        <f aca="false">K36+I37+J37</f>
        <v>-0.5</v>
      </c>
      <c r="L37" s="47"/>
      <c r="M37" s="240" t="n">
        <f aca="false">-U37</f>
        <v>-0</v>
      </c>
      <c r="Q37" s="3" t="str">
        <f aca="false">IF(D37="T",2,IF(D37="CP",0,IF(D37="TF",2,IF(D37="TM",0,IF(D37="JF",0,IF(D37="RTT",0,IF(D37="JNT",0,"0")))))))</f>
        <v>0</v>
      </c>
      <c r="R37" s="3" t="str">
        <f aca="false">IF(E37="T",3,IF(E37="CP",0,IF(E37="TF",3,IF(E37="TM",0,IF(E37="JF",0,IF(E37="RTT",0,IF(E37="JNT",0,"0")))))))</f>
        <v>0</v>
      </c>
      <c r="S37" s="2" t="n">
        <f aca="false">Q37+R37</f>
        <v>0</v>
      </c>
      <c r="T37" s="46" t="n">
        <f aca="false">IF(S37=5,$T$7,IF(S37=2,$T$8,IF(S37=3,$T$9,IF(S37=0,$T$10))))</f>
        <v>0</v>
      </c>
      <c r="U37" s="3" t="n">
        <f aca="false">IF(AND(D37="CP",E37="CP"),1,IF(AND(D37="CP",E37&lt;&gt;"CP"),0.5,IF(AND(D37&lt;&gt;"CP",E37="CP"),0.5,0)))</f>
        <v>0</v>
      </c>
      <c r="V37" s="3" t="n">
        <f aca="false">IF(I37="RTT",0.5,0)</f>
        <v>0</v>
      </c>
      <c r="W37" s="1" t="n">
        <f aca="false">SUM(T37:V37)</f>
        <v>0</v>
      </c>
      <c r="X37" s="3" t="n">
        <f aca="false">IF(H37="TM",0.5,0)</f>
        <v>0</v>
      </c>
      <c r="Y37" s="3" t="n">
        <f aca="false">IF(I37="TM",0.5,0)</f>
        <v>0</v>
      </c>
      <c r="Z37" s="28" t="n">
        <f aca="false">SUM(X37:Y37)</f>
        <v>0</v>
      </c>
      <c r="AA37" s="2" t="n">
        <f aca="false">Z37/1547*17</f>
        <v>0</v>
      </c>
    </row>
    <row r="38" customFormat="false" ht="22.5" hidden="false" customHeight="true" outlineLevel="0" collapsed="false">
      <c r="A38" s="227"/>
      <c r="B38" s="47" t="s">
        <v>56</v>
      </c>
      <c r="C38" s="282" t="n">
        <f aca="false">IF(OR(C37="",C37=DATE($M$1,12,31)),"",C37+1)</f>
        <v>43818</v>
      </c>
      <c r="D38" s="237"/>
      <c r="E38" s="237"/>
      <c r="F38" s="47"/>
      <c r="G38" s="239"/>
      <c r="H38" s="48"/>
      <c r="I38" s="219" t="n">
        <f aca="false">IF(G38&gt;T38,(G38-T38),0)</f>
        <v>0</v>
      </c>
      <c r="J38" s="219" t="n">
        <f aca="false">IF(G38&lt;T38,(G38-T38),0)</f>
        <v>0</v>
      </c>
      <c r="K38" s="219" t="n">
        <f aca="false">K37+I38+J38</f>
        <v>-0.5</v>
      </c>
      <c r="L38" s="47"/>
      <c r="M38" s="240" t="n">
        <f aca="false">-U38</f>
        <v>-0</v>
      </c>
      <c r="Q38" s="3" t="str">
        <f aca="false">IF(D38="T",2,IF(D38="CP",0,IF(D38="TF",2,IF(D38="TM",0,IF(D38="JF",0,IF(D38="RTT",0,IF(D38="JNT",0,"0")))))))</f>
        <v>0</v>
      </c>
      <c r="R38" s="3" t="str">
        <f aca="false">IF(E38="T",3,IF(E38="CP",0,IF(E38="TF",3,IF(E38="TM",0,IF(E38="JF",0,IF(E38="RTT",0,IF(E38="JNT",0,"0")))))))</f>
        <v>0</v>
      </c>
      <c r="S38" s="2" t="n">
        <f aca="false">Q38+R38</f>
        <v>0</v>
      </c>
      <c r="T38" s="46" t="n">
        <f aca="false">IF(S38=5,$T$7,IF(S38=2,$T$8,IF(S38=3,$T$9,IF(S38=0,$T$10))))</f>
        <v>0</v>
      </c>
      <c r="U38" s="3" t="n">
        <f aca="false">IF(AND(D38="CP",E38="CP"),1,IF(AND(D38="CP",E38&lt;&gt;"CP"),0.5,IF(AND(D38&lt;&gt;"CP",E38="CP"),0.5,0)))</f>
        <v>0</v>
      </c>
      <c r="V38" s="3" t="n">
        <f aca="false">IF(I38="RTT",0.5,0)</f>
        <v>0</v>
      </c>
      <c r="W38" s="1" t="n">
        <f aca="false">SUM(T38:V38)</f>
        <v>0</v>
      </c>
      <c r="X38" s="3" t="n">
        <f aca="false">IF(H38="TM",0.5,0)</f>
        <v>0</v>
      </c>
      <c r="Y38" s="3" t="n">
        <f aca="false">IF(I38="TM",0.5,0)</f>
        <v>0</v>
      </c>
      <c r="Z38" s="28" t="n">
        <f aca="false">SUM(X38:Y38)</f>
        <v>0</v>
      </c>
      <c r="AA38" s="2" t="n">
        <f aca="false">Z38/1547*17</f>
        <v>0</v>
      </c>
    </row>
    <row r="39" customFormat="false" ht="22.5" hidden="false" customHeight="true" outlineLevel="0" collapsed="false">
      <c r="A39" s="227"/>
      <c r="B39" s="47" t="s">
        <v>58</v>
      </c>
      <c r="C39" s="282" t="n">
        <f aca="false">IF(OR(C38="",C38=DATE($M$1,12,31)),"",C38+1)</f>
        <v>43819</v>
      </c>
      <c r="D39" s="237"/>
      <c r="E39" s="237"/>
      <c r="F39" s="47"/>
      <c r="G39" s="239"/>
      <c r="H39" s="48"/>
      <c r="I39" s="219" t="n">
        <f aca="false">IF(G39&gt;T39,(G39-T39),0)</f>
        <v>0</v>
      </c>
      <c r="J39" s="219" t="n">
        <f aca="false">IF(G39&lt;T39,(G39-T39),0)</f>
        <v>0</v>
      </c>
      <c r="K39" s="219" t="n">
        <f aca="false">K38+I39+J39</f>
        <v>-0.5</v>
      </c>
      <c r="L39" s="47"/>
      <c r="M39" s="240" t="n">
        <f aca="false">-U39</f>
        <v>-0</v>
      </c>
      <c r="Q39" s="3" t="str">
        <f aca="false">IF(D39="T",2,IF(D39="CP",0,IF(D39="TF",2,IF(D39="TM",0,IF(D39="JF",0,IF(D39="RTT",0,IF(D39="JNT",0,"0")))))))</f>
        <v>0</v>
      </c>
      <c r="R39" s="3" t="str">
        <f aca="false">IF(E39="T",3,IF(E39="CP",0,IF(E39="TF",3,IF(E39="TM",0,IF(E39="JF",0,IF(E39="RTT",0,IF(E39="JNT",0,"0")))))))</f>
        <v>0</v>
      </c>
      <c r="S39" s="2" t="n">
        <f aca="false">Q39+R39</f>
        <v>0</v>
      </c>
      <c r="T39" s="46" t="n">
        <f aca="false">IF(S39=5,$T$7,IF(S39=2,$T$8,IF(S39=3,$T$9,IF(S39=0,$T$10))))</f>
        <v>0</v>
      </c>
      <c r="U39" s="3" t="n">
        <f aca="false">IF(AND(D39="CP",E39="CP"),1,IF(AND(D39="CP",E39&lt;&gt;"CP"),0.5,IF(AND(D39&lt;&gt;"CP",E39="CP"),0.5,0)))</f>
        <v>0</v>
      </c>
      <c r="V39" s="3" t="n">
        <f aca="false">IF(I39="RTT",0.5,0)</f>
        <v>0</v>
      </c>
      <c r="W39" s="1" t="n">
        <f aca="false">SUM(T39:V39)</f>
        <v>0</v>
      </c>
      <c r="X39" s="3" t="n">
        <f aca="false">IF(H39="TM",0.5,0)</f>
        <v>0</v>
      </c>
      <c r="Y39" s="3" t="n">
        <f aca="false">IF(I39="TM",0.5,0)</f>
        <v>0</v>
      </c>
      <c r="Z39" s="28" t="n">
        <f aca="false">SUM(X39:Y39)</f>
        <v>0</v>
      </c>
      <c r="AA39" s="2" t="n">
        <f aca="false">Z39/1547*17</f>
        <v>0</v>
      </c>
    </row>
    <row r="40" customFormat="false" ht="22.5" hidden="false" customHeight="true" outlineLevel="0" collapsed="false">
      <c r="A40" s="227"/>
      <c r="B40" s="243" t="s">
        <v>59</v>
      </c>
      <c r="C40" s="244" t="n">
        <f aca="false">IF(OR(C39="",C39=DATE($M$1,12,31)),"",C39+1)</f>
        <v>43820</v>
      </c>
      <c r="D40" s="245"/>
      <c r="E40" s="245"/>
      <c r="F40" s="47"/>
      <c r="G40" s="245"/>
      <c r="H40" s="48"/>
      <c r="I40" s="245"/>
      <c r="J40" s="245"/>
      <c r="K40" s="245"/>
      <c r="L40" s="47"/>
      <c r="M40" s="245"/>
      <c r="Q40" s="3" t="str">
        <f aca="false">IF(D40="T",2,IF(D40="CP",0,IF(D40="TF",2,IF(D40="TM",0,IF(D40="JF",0,IF(D40="RTT",0,IF(D40="JNT",0,"0")))))))</f>
        <v>0</v>
      </c>
      <c r="R40" s="3" t="str">
        <f aca="false">IF(E40="T",3,IF(E40="CP",0,IF(E40="TF",3,IF(E40="TM",0,IF(E40="JF",0,IF(E40="RTT",0,IF(E40="JNT",0,"0")))))))</f>
        <v>0</v>
      </c>
      <c r="S40" s="2" t="n">
        <f aca="false">Q40+R40</f>
        <v>0</v>
      </c>
      <c r="T40" s="46" t="n">
        <f aca="false">IF(S40=5,$T$7,IF(S40=2,$T$8,IF(S40=3,$T$9,IF(S40=0,$T$10))))</f>
        <v>0</v>
      </c>
      <c r="U40" s="3" t="n">
        <f aca="false">IF(AND(D40="CP",E40="CP"),1,IF(AND(D40="CP",E40&lt;&gt;"CP"),0.5,IF(AND(D40&lt;&gt;"CP",E40="CP"),0.5,0)))</f>
        <v>0</v>
      </c>
      <c r="V40" s="3" t="n">
        <f aca="false">IF(I40="RTT",0.5,0)</f>
        <v>0</v>
      </c>
      <c r="W40" s="1" t="n">
        <f aca="false">SUM(T40:V40)</f>
        <v>0</v>
      </c>
      <c r="X40" s="3" t="n">
        <f aca="false">IF(H40="TM",0.5,0)</f>
        <v>0</v>
      </c>
      <c r="Y40" s="3" t="n">
        <f aca="false">IF(I40="TM",0.5,0)</f>
        <v>0</v>
      </c>
      <c r="Z40" s="28" t="n">
        <f aca="false">SUM(X40:Y40)</f>
        <v>0</v>
      </c>
      <c r="AA40" s="2" t="n">
        <f aca="false">Z40/1547*17</f>
        <v>0</v>
      </c>
    </row>
    <row r="41" customFormat="false" ht="22.5" hidden="false" customHeight="true" outlineLevel="0" collapsed="false">
      <c r="A41" s="227"/>
      <c r="B41" s="246" t="s">
        <v>60</v>
      </c>
      <c r="C41" s="247" t="n">
        <f aca="false">IF(OR(C40="",C40=DATE($M$1,12,31)),"",C40+1)</f>
        <v>43821</v>
      </c>
      <c r="D41" s="248"/>
      <c r="E41" s="248"/>
      <c r="F41" s="249"/>
      <c r="G41" s="248"/>
      <c r="H41" s="250"/>
      <c r="I41" s="248"/>
      <c r="J41" s="248"/>
      <c r="K41" s="248"/>
      <c r="L41" s="249"/>
      <c r="M41" s="248"/>
      <c r="Q41" s="3" t="str">
        <f aca="false">IF(D41="T",2,IF(D41="CP",0,IF(D41="TF",2,IF(D41="TM",0,IF(D41="JF",0,IF(D41="RTT",0,IF(D41="JNT",0,"0")))))))</f>
        <v>0</v>
      </c>
      <c r="R41" s="3" t="str">
        <f aca="false">IF(E41="T",3,IF(E41="CP",0,IF(E41="TF",3,IF(E41="TM",0,IF(E41="JF",0,IF(E41="RTT",0,IF(E41="JNT",0,"0")))))))</f>
        <v>0</v>
      </c>
      <c r="S41" s="2" t="n">
        <f aca="false">Q41+R41</f>
        <v>0</v>
      </c>
      <c r="T41" s="46" t="n">
        <f aca="false">IF(S41=5,$T$7,IF(S41=2,$T$8,IF(S41=3,$T$9,IF(S41=0,$T$10))))</f>
        <v>0</v>
      </c>
      <c r="U41" s="3" t="n">
        <f aca="false">IF(AND(D41="CP",E41="CP"),1,IF(AND(D41="CP",E41&lt;&gt;"CP"),0.5,IF(AND(D41&lt;&gt;"CP",E41="CP"),0.5,0)))</f>
        <v>0</v>
      </c>
      <c r="V41" s="3" t="n">
        <f aca="false">IF(I41="RTT",0.5,0)</f>
        <v>0</v>
      </c>
      <c r="W41" s="1" t="n">
        <f aca="false">SUM(T41:V41)</f>
        <v>0</v>
      </c>
      <c r="X41" s="3" t="n">
        <f aca="false">IF(H41="TM",0.5,0)</f>
        <v>0</v>
      </c>
      <c r="Y41" s="3" t="n">
        <f aca="false">IF(I41="TM",0.5,0)</f>
        <v>0</v>
      </c>
      <c r="Z41" s="28" t="n">
        <f aca="false">SUM(X41:Y41)</f>
        <v>0</v>
      </c>
      <c r="AA41" s="2" t="n">
        <f aca="false">Z41/1547*17</f>
        <v>0</v>
      </c>
    </row>
    <row r="42" customFormat="false" ht="22.5" hidden="false" customHeight="true" outlineLevel="0" collapsed="false">
      <c r="A42" s="252" t="n">
        <v>35</v>
      </c>
      <c r="B42" s="228" t="s">
        <v>50</v>
      </c>
      <c r="C42" s="283" t="n">
        <f aca="false">IF(OR(C41="",C41=DATE($M$1,12,31)),"",C41+1)</f>
        <v>43822</v>
      </c>
      <c r="D42" s="237"/>
      <c r="E42" s="237"/>
      <c r="F42" s="47"/>
      <c r="G42" s="239"/>
      <c r="H42" s="48"/>
      <c r="I42" s="219" t="n">
        <f aca="false">IF(G42&gt;T42,(G42-T42),0)</f>
        <v>0</v>
      </c>
      <c r="J42" s="219" t="n">
        <f aca="false">IF(G42&lt;T42,(G42-T42),0)</f>
        <v>0</v>
      </c>
      <c r="K42" s="234" t="n">
        <f aca="false">+K39+I42+J42</f>
        <v>-0.5</v>
      </c>
      <c r="L42" s="47"/>
      <c r="M42" s="240" t="n">
        <f aca="false">-U42</f>
        <v>-0</v>
      </c>
      <c r="Q42" s="3" t="str">
        <f aca="false">IF(D42="T",2,IF(D42="CP",0,IF(D42="TF",2,IF(D42="TM",0,IF(D42="JF",0,IF(D42="RTT",0,IF(D42="JNT",0,"0")))))))</f>
        <v>0</v>
      </c>
      <c r="R42" s="3" t="str">
        <f aca="false">IF(E42="T",3,IF(E42="CP",0,IF(E42="TF",3,IF(E42="TM",0,IF(E42="JF",0,IF(E42="RTT",0,IF(E42="JNT",0,"0")))))))</f>
        <v>0</v>
      </c>
      <c r="S42" s="2" t="n">
        <f aca="false">Q42+R42</f>
        <v>0</v>
      </c>
      <c r="T42" s="46" t="n">
        <f aca="false">IF(S42=5,$T$7,IF(S42=2,$T$8,IF(S42=3,$T$9,IF(S42=0,$T$10))))</f>
        <v>0</v>
      </c>
      <c r="U42" s="3" t="n">
        <f aca="false">IF(AND(D42="CP",E42="CP"),1,IF(AND(D42="CP",E42&lt;&gt;"CP"),0.5,IF(AND(D42&lt;&gt;"CP",E42="CP"),0.5,0)))</f>
        <v>0</v>
      </c>
      <c r="V42" s="3" t="n">
        <f aca="false">IF(I42="RTT",0.5,0)</f>
        <v>0</v>
      </c>
      <c r="W42" s="1" t="n">
        <f aca="false">SUM(T42:V42)</f>
        <v>0</v>
      </c>
      <c r="X42" s="3" t="n">
        <f aca="false">IF(H42="TM",0.5,0)</f>
        <v>0</v>
      </c>
      <c r="Y42" s="3" t="n">
        <f aca="false">IF(I42="TM",0.5,0)</f>
        <v>0</v>
      </c>
      <c r="Z42" s="28" t="n">
        <f aca="false">SUM(X42:Y42)</f>
        <v>0</v>
      </c>
      <c r="AA42" s="2" t="n">
        <f aca="false">Z42/1547*17</f>
        <v>0</v>
      </c>
    </row>
    <row r="43" customFormat="false" ht="22.5" hidden="false" customHeight="true" outlineLevel="0" collapsed="false">
      <c r="A43" s="252"/>
      <c r="B43" s="284" t="s">
        <v>51</v>
      </c>
      <c r="C43" s="282" t="n">
        <f aca="false">IF(OR(C42="",C42=DATE($M$1,12,31)),"",C42+1)</f>
        <v>43823</v>
      </c>
      <c r="D43" s="285"/>
      <c r="E43" s="285"/>
      <c r="F43" s="284"/>
      <c r="G43" s="286"/>
      <c r="H43" s="287"/>
      <c r="I43" s="288" t="n">
        <f aca="false">IF(G43&gt;T43,(G43-T43),0)</f>
        <v>0</v>
      </c>
      <c r="J43" s="288" t="n">
        <f aca="false">IF(G43&lt;T43,(G43-T43),0)</f>
        <v>0</v>
      </c>
      <c r="K43" s="288" t="n">
        <f aca="false">K42+I43+J43</f>
        <v>-0.5</v>
      </c>
      <c r="L43" s="284"/>
      <c r="M43" s="290" t="n">
        <f aca="false">-U43</f>
        <v>-0</v>
      </c>
      <c r="Q43" s="3" t="str">
        <f aca="false">IF(D43="T",2,IF(D43="CP",0,IF(D43="TF",2,IF(D43="TM",0,IF(D43="JF",0,IF(D43="RTT",0,IF(D43="JNT",0,"0")))))))</f>
        <v>0</v>
      </c>
      <c r="R43" s="3" t="str">
        <f aca="false">IF(E43="T",3,IF(E43="CP",0,IF(E43="TF",3,IF(E43="TM",0,IF(E43="JF",0,IF(E43="RTT",0,IF(E43="JNT",0,"0")))))))</f>
        <v>0</v>
      </c>
      <c r="S43" s="2" t="n">
        <f aca="false">Q43+R43</f>
        <v>0</v>
      </c>
      <c r="T43" s="46" t="n">
        <f aca="false">IF(S43=5,$T$7,IF(S43=2,$T$8,IF(S43=3,$T$9,IF(S43=0,$T$10))))</f>
        <v>0</v>
      </c>
      <c r="U43" s="3" t="n">
        <f aca="false">IF(AND(D43="CP",E43="CP"),1,IF(AND(D43="CP",E43&lt;&gt;"CP"),0.5,IF(AND(D43&lt;&gt;"CP",E43="CP"),0.5,0)))</f>
        <v>0</v>
      </c>
      <c r="V43" s="3" t="n">
        <f aca="false">IF(I43="RTT",0.5,0)</f>
        <v>0</v>
      </c>
      <c r="W43" s="1" t="n">
        <f aca="false">SUM(T43:V43)</f>
        <v>0</v>
      </c>
      <c r="X43" s="3" t="n">
        <f aca="false">IF(H43="TM",0.5,0)</f>
        <v>0</v>
      </c>
      <c r="Y43" s="3" t="n">
        <f aca="false">IF(I43="TM",0.5,0)</f>
        <v>0</v>
      </c>
      <c r="Z43" s="28" t="n">
        <f aca="false">SUM(X43:Y43)</f>
        <v>0</v>
      </c>
      <c r="AA43" s="2" t="n">
        <f aca="false">Z43/1547*17</f>
        <v>0</v>
      </c>
    </row>
    <row r="44" customFormat="false" ht="22.5" hidden="false" customHeight="true" outlineLevel="0" collapsed="false">
      <c r="A44" s="252"/>
      <c r="B44" s="47" t="s">
        <v>53</v>
      </c>
      <c r="C44" s="282" t="n">
        <f aca="false">IF(OR(C43="",C43=DATE($M$1,12,31)),"",C43+1)</f>
        <v>43824</v>
      </c>
      <c r="D44" s="237"/>
      <c r="E44" s="237"/>
      <c r="F44" s="47"/>
      <c r="G44" s="239"/>
      <c r="H44" s="48"/>
      <c r="I44" s="219" t="n">
        <f aca="false">IF(G44&gt;T44,(G44-T44),0)</f>
        <v>0</v>
      </c>
      <c r="J44" s="219" t="n">
        <f aca="false">IF(G44&lt;T44,(G44-T44),0)</f>
        <v>0</v>
      </c>
      <c r="K44" s="219" t="n">
        <f aca="false">K43+I44+J44</f>
        <v>-0.5</v>
      </c>
      <c r="L44" s="47"/>
      <c r="M44" s="240" t="n">
        <f aca="false">-U44</f>
        <v>-0</v>
      </c>
      <c r="Q44" s="3" t="str">
        <f aca="false">IF(D44="T",2,IF(D44="CP",0,IF(D44="TF",2,IF(D44="TM",0,IF(D44="JF",0,IF(D44="RTT",0,IF(D44="JNT",0,"0")))))))</f>
        <v>0</v>
      </c>
      <c r="R44" s="3" t="str">
        <f aca="false">IF(E44="T",3,IF(E44="CP",0,IF(E44="TF",3,IF(E44="TM",0,IF(E44="JF",0,IF(E44="RTT",0,IF(E44="JNT",0,"0")))))))</f>
        <v>0</v>
      </c>
      <c r="S44" s="2" t="n">
        <f aca="false">Q44+R44</f>
        <v>0</v>
      </c>
      <c r="T44" s="46" t="n">
        <f aca="false">IF(S44=5,$T$7,IF(S44=2,$T$8,IF(S44=3,$T$9,IF(S44=0,$T$10))))</f>
        <v>0</v>
      </c>
      <c r="U44" s="3" t="n">
        <f aca="false">IF(AND(D44="CP",E44="CP"),1,IF(AND(D44="CP",E44&lt;&gt;"CP"),0.5,IF(AND(D44&lt;&gt;"CP",E44="CP"),0.5,0)))</f>
        <v>0</v>
      </c>
      <c r="V44" s="3" t="n">
        <f aca="false">IF(I44="RTT",0.5,0)</f>
        <v>0</v>
      </c>
      <c r="W44" s="1" t="n">
        <f aca="false">SUM(T44:V44)</f>
        <v>0</v>
      </c>
      <c r="X44" s="3" t="n">
        <f aca="false">IF(H44="TM",0.5,0)</f>
        <v>0</v>
      </c>
      <c r="Y44" s="3" t="n">
        <f aca="false">IF(I44="TM",0.5,0)</f>
        <v>0</v>
      </c>
      <c r="Z44" s="28" t="n">
        <f aca="false">SUM(X44:Y44)</f>
        <v>0</v>
      </c>
      <c r="AA44" s="2" t="n">
        <f aca="false">Z44/1547*17</f>
        <v>0</v>
      </c>
    </row>
    <row r="45" customFormat="false" ht="22.5" hidden="false" customHeight="true" outlineLevel="0" collapsed="false">
      <c r="A45" s="252"/>
      <c r="B45" s="47" t="s">
        <v>56</v>
      </c>
      <c r="C45" s="282" t="n">
        <f aca="false">IF(OR(C44="",C44=DATE($M$1,12,31)),"",C44+1)</f>
        <v>43825</v>
      </c>
      <c r="D45" s="237"/>
      <c r="E45" s="237"/>
      <c r="F45" s="47"/>
      <c r="G45" s="239"/>
      <c r="H45" s="48"/>
      <c r="I45" s="219" t="n">
        <f aca="false">IF(G45&gt;T45,(G45-T45),0)</f>
        <v>0</v>
      </c>
      <c r="J45" s="219" t="n">
        <f aca="false">IF(G45&lt;T45,(G45-T45),0)</f>
        <v>0</v>
      </c>
      <c r="K45" s="219" t="n">
        <f aca="false">K44+I45+J45</f>
        <v>-0.5</v>
      </c>
      <c r="L45" s="47"/>
      <c r="M45" s="240" t="n">
        <f aca="false">-U45</f>
        <v>-0</v>
      </c>
      <c r="Q45" s="3" t="str">
        <f aca="false">IF(D45="T",2,IF(D45="CP",0,IF(D45="TF",2,IF(D45="TM",0,IF(D45="JF",0,IF(D45="RTT",0,IF(D45="JNT",0,"0")))))))</f>
        <v>0</v>
      </c>
      <c r="R45" s="3" t="str">
        <f aca="false">IF(E45="T",3,IF(E45="CP",0,IF(E45="TF",3,IF(E45="TM",0,IF(E45="JF",0,IF(E45="RTT",0,IF(E45="JNT",0,"0")))))))</f>
        <v>0</v>
      </c>
      <c r="S45" s="2" t="n">
        <f aca="false">Q45+R45</f>
        <v>0</v>
      </c>
      <c r="T45" s="46" t="n">
        <f aca="false">IF(S45=5,$T$7,IF(S45=2,$T$8,IF(S45=3,$T$9,IF(S45=0,$T$10))))</f>
        <v>0</v>
      </c>
      <c r="U45" s="3" t="n">
        <f aca="false">IF(AND(D45="CP",E45="CP"),1,IF(AND(D45="CP",E45&lt;&gt;"CP"),0.5,IF(AND(D45&lt;&gt;"CP",E45="CP"),0.5,0)))</f>
        <v>0</v>
      </c>
      <c r="V45" s="3" t="n">
        <f aca="false">IF(I45="RTT",0.5,0)</f>
        <v>0</v>
      </c>
      <c r="W45" s="1" t="n">
        <f aca="false">SUM(T45:V45)</f>
        <v>0</v>
      </c>
      <c r="X45" s="3" t="n">
        <f aca="false">IF(H45="TM",0.5,0)</f>
        <v>0</v>
      </c>
      <c r="Y45" s="3" t="n">
        <f aca="false">IF(I45="TM",0.5,0)</f>
        <v>0</v>
      </c>
      <c r="Z45" s="28" t="n">
        <f aca="false">SUM(X45:Y45)</f>
        <v>0</v>
      </c>
      <c r="AA45" s="2" t="n">
        <f aca="false">Z45/1547*17</f>
        <v>0</v>
      </c>
    </row>
    <row r="46" customFormat="false" ht="22.5" hidden="false" customHeight="true" outlineLevel="0" collapsed="false">
      <c r="A46" s="252"/>
      <c r="B46" s="47" t="s">
        <v>58</v>
      </c>
      <c r="C46" s="282" t="n">
        <f aca="false">IF(OR(C45="",C45=DATE($M$1,12,31)),"",C45+1)</f>
        <v>43826</v>
      </c>
      <c r="D46" s="237"/>
      <c r="E46" s="237"/>
      <c r="F46" s="47"/>
      <c r="G46" s="239"/>
      <c r="H46" s="48"/>
      <c r="I46" s="219" t="n">
        <f aca="false">IF(G46&gt;T46,(G46-T46),0)</f>
        <v>0</v>
      </c>
      <c r="J46" s="219" t="n">
        <f aca="false">IF(G46&lt;T46,(G46-T46),0)</f>
        <v>0</v>
      </c>
      <c r="K46" s="219" t="n">
        <f aca="false">K45+I46+J46</f>
        <v>-0.5</v>
      </c>
      <c r="L46" s="47"/>
      <c r="M46" s="240" t="n">
        <f aca="false">-U46</f>
        <v>-0</v>
      </c>
      <c r="Q46" s="3" t="str">
        <f aca="false">IF(D46="T",2,IF(D46="CP",0,IF(D46="TF",2,IF(D46="TM",0,IF(D46="JF",0,IF(D46="RTT",0,IF(D46="JNT",0,"0")))))))</f>
        <v>0</v>
      </c>
      <c r="R46" s="3" t="str">
        <f aca="false">IF(E46="T",3,IF(E46="CP",0,IF(E46="TF",3,IF(E46="TM",0,IF(E46="JF",0,IF(E46="RTT",0,IF(E46="JNT",0,"0")))))))</f>
        <v>0</v>
      </c>
      <c r="S46" s="2" t="n">
        <f aca="false">Q46+R46</f>
        <v>0</v>
      </c>
      <c r="T46" s="46" t="n">
        <f aca="false">IF(S46=5,$T$7,IF(S46=2,$T$8,IF(S46=3,$T$9,IF(S46=0,$T$10))))</f>
        <v>0</v>
      </c>
      <c r="U46" s="3" t="n">
        <f aca="false">IF(AND(D46="CP",E46="CP"),1,IF(AND(D46="CP",E46&lt;&gt;"CP"),0.5,IF(AND(D46&lt;&gt;"CP",E46="CP"),0.5,0)))</f>
        <v>0</v>
      </c>
      <c r="V46" s="3" t="n">
        <f aca="false">IF(I46="RTT",0.5,0)</f>
        <v>0</v>
      </c>
      <c r="W46" s="1" t="n">
        <f aca="false">SUM(T46:V46)</f>
        <v>0</v>
      </c>
      <c r="X46" s="3" t="n">
        <f aca="false">IF(H46="TM",0.5,0)</f>
        <v>0</v>
      </c>
      <c r="Y46" s="3" t="n">
        <f aca="false">IF(I46="TM",0.5,0)</f>
        <v>0</v>
      </c>
      <c r="Z46" s="28" t="n">
        <f aca="false">SUM(X46:Y46)</f>
        <v>0</v>
      </c>
      <c r="AA46" s="2" t="n">
        <f aca="false">Z46/1547*17</f>
        <v>0</v>
      </c>
    </row>
    <row r="47" customFormat="false" ht="22.5" hidden="false" customHeight="true" outlineLevel="0" collapsed="false">
      <c r="A47" s="252"/>
      <c r="B47" s="243" t="s">
        <v>59</v>
      </c>
      <c r="C47" s="244" t="n">
        <f aca="false">IF(OR(C46="",C46=DATE($M$1,12,31)),"",C46+1)</f>
        <v>43827</v>
      </c>
      <c r="D47" s="245"/>
      <c r="E47" s="245"/>
      <c r="F47" s="47"/>
      <c r="G47" s="245"/>
      <c r="H47" s="48"/>
      <c r="I47" s="245"/>
      <c r="J47" s="245"/>
      <c r="K47" s="245"/>
      <c r="L47" s="47"/>
      <c r="M47" s="245"/>
      <c r="Q47" s="3" t="str">
        <f aca="false">IF(D47="T",2,IF(D47="CP",0,IF(D47="TF",2,IF(D47="TM",0,IF(D47="JF",0,IF(D47="RTT",0,IF(D47="JNT",0,"0")))))))</f>
        <v>0</v>
      </c>
      <c r="R47" s="3" t="str">
        <f aca="false">IF(E47="T",3,IF(E47="CP",0,IF(E47="TF",3,IF(E47="TM",0,IF(E47="JF",0,IF(E47="RTT",0,IF(E47="JNT",0,"0")))))))</f>
        <v>0</v>
      </c>
      <c r="S47" s="2" t="n">
        <f aca="false">Q47+R47</f>
        <v>0</v>
      </c>
      <c r="T47" s="46" t="n">
        <f aca="false">IF(S47=5,$T$7,IF(S47=2,$T$8,IF(S47=3,$T$9,IF(S47=0,$T$10))))</f>
        <v>0</v>
      </c>
      <c r="U47" s="3" t="n">
        <f aca="false">IF(AND(D47="CP",E47="CP"),1,IF(AND(D47="CP",E47&lt;&gt;"CP"),0.5,IF(AND(D47&lt;&gt;"CP",E47="CP"),0.5,0)))</f>
        <v>0</v>
      </c>
      <c r="V47" s="3" t="n">
        <f aca="false">IF(I47="RTT",0.5,0)</f>
        <v>0</v>
      </c>
      <c r="W47" s="1" t="n">
        <f aca="false">SUM(T47:V47)</f>
        <v>0</v>
      </c>
      <c r="X47" s="3" t="n">
        <f aca="false">IF(H47="TM",0.5,0)</f>
        <v>0</v>
      </c>
      <c r="Y47" s="3" t="n">
        <f aca="false">IF(I47="TM",0.5,0)</f>
        <v>0</v>
      </c>
      <c r="Z47" s="28" t="n">
        <f aca="false">SUM(X47:Y47)</f>
        <v>0</v>
      </c>
      <c r="AA47" s="2" t="n">
        <f aca="false">Z47/1547*17</f>
        <v>0</v>
      </c>
    </row>
    <row r="48" customFormat="false" ht="22.5" hidden="false" customHeight="true" outlineLevel="0" collapsed="false">
      <c r="A48" s="252"/>
      <c r="B48" s="246" t="s">
        <v>60</v>
      </c>
      <c r="C48" s="247" t="n">
        <f aca="false">IF(OR(C47="",C47=DATE($M$1,12,31)),"",C47+1)</f>
        <v>43828</v>
      </c>
      <c r="D48" s="248"/>
      <c r="E48" s="248"/>
      <c r="F48" s="249"/>
      <c r="G48" s="248"/>
      <c r="H48" s="250"/>
      <c r="I48" s="248"/>
      <c r="J48" s="248"/>
      <c r="K48" s="248"/>
      <c r="L48" s="249"/>
      <c r="M48" s="248"/>
      <c r="Q48" s="3" t="str">
        <f aca="false">IF(D48="T",2,IF(D48="CP",0,IF(D48="TF",2,IF(D48="TM",0,IF(D48="JF",0,IF(D48="RTT",0,IF(D48="JNT",0,"0")))))))</f>
        <v>0</v>
      </c>
      <c r="R48" s="3" t="str">
        <f aca="false">IF(E48="T",3,IF(E48="CP",0,IF(E48="TF",3,IF(E48="TM",0,IF(E48="JF",0,IF(E48="RTT",0,IF(E48="JNT",0,"0")))))))</f>
        <v>0</v>
      </c>
      <c r="S48" s="2" t="n">
        <f aca="false">Q48+R48</f>
        <v>0</v>
      </c>
      <c r="T48" s="46" t="n">
        <f aca="false">IF(S48=5,$T$7,IF(S48=2,$T$8,IF(S48=3,$T$9,IF(S48=0,$T$10))))</f>
        <v>0</v>
      </c>
      <c r="U48" s="3" t="n">
        <f aca="false">IF(AND(D48="CP",E48="CP"),1,IF(AND(D48="CP",E48&lt;&gt;"CP"),0.5,IF(AND(D48&lt;&gt;"CP",E48="CP"),0.5,0)))</f>
        <v>0</v>
      </c>
      <c r="V48" s="3" t="n">
        <f aca="false">IF(I48="RTT",0.5,0)</f>
        <v>0</v>
      </c>
      <c r="W48" s="1" t="n">
        <f aca="false">SUM(T48:V48)</f>
        <v>0</v>
      </c>
      <c r="X48" s="3" t="n">
        <f aca="false">IF(H48="TM",0.5,0)</f>
        <v>0</v>
      </c>
      <c r="Y48" s="3" t="n">
        <f aca="false">IF(I48="TM",0.5,0)</f>
        <v>0</v>
      </c>
      <c r="Z48" s="28" t="n">
        <f aca="false">SUM(X48:Y48)</f>
        <v>0</v>
      </c>
      <c r="AA48" s="2" t="n">
        <f aca="false">Z48/1547*17</f>
        <v>0</v>
      </c>
    </row>
    <row r="49" customFormat="false" ht="22.5" hidden="false" customHeight="true" outlineLevel="0" collapsed="false">
      <c r="A49" s="227"/>
      <c r="B49" s="228" t="s">
        <v>50</v>
      </c>
      <c r="C49" s="283" t="n">
        <f aca="false">IF(OR(C48="",C48=DATE($M$1,12,31)),"",C48+1)</f>
        <v>43829</v>
      </c>
      <c r="D49" s="237"/>
      <c r="E49" s="237"/>
      <c r="F49" s="47"/>
      <c r="G49" s="239"/>
      <c r="H49" s="48"/>
      <c r="I49" s="219" t="n">
        <f aca="false">IF(G49&gt;T49,(G49-T49),0)</f>
        <v>0</v>
      </c>
      <c r="J49" s="219" t="n">
        <f aca="false">IF(G49&lt;T49,(G49-T49),0)</f>
        <v>0</v>
      </c>
      <c r="K49" s="234" t="n">
        <f aca="false">+K46+I49+J49</f>
        <v>-0.5</v>
      </c>
      <c r="L49" s="47"/>
      <c r="M49" s="240" t="n">
        <f aca="false">-U49</f>
        <v>-0</v>
      </c>
      <c r="Q49" s="3" t="str">
        <f aca="false">IF(D49="T",2,IF(D49="CP",0,IF(D49="TF",2,IF(D49="TM",0,IF(D49="JF",0,IF(D49="RTT",0,IF(D49="JNT",0,"0")))))))</f>
        <v>0</v>
      </c>
      <c r="R49" s="3" t="str">
        <f aca="false">IF(E49="T",3,IF(E49="CP",0,IF(E49="TF",3,IF(E49="TM",0,IF(E49="JF",0,IF(E49="RTT",0,IF(E49="JNT",0,"0")))))))</f>
        <v>0</v>
      </c>
      <c r="S49" s="2" t="n">
        <f aca="false">Q49+R49</f>
        <v>0</v>
      </c>
      <c r="T49" s="46" t="n">
        <f aca="false">IF(S49=5,$T$7,IF(S49=2,$T$8,IF(S49=3,$T$9,IF(S49=0,$T$10))))</f>
        <v>0</v>
      </c>
      <c r="U49" s="3" t="n">
        <f aca="false">IF(AND(D49="CP",E49="CP"),1,IF(AND(D49="CP",E49&lt;&gt;"CP"),0.5,IF(AND(D49&lt;&gt;"CP",E49="CP"),0.5,0)))</f>
        <v>0</v>
      </c>
      <c r="V49" s="3" t="n">
        <f aca="false">IF(I49="RTT",0.5,0)</f>
        <v>0</v>
      </c>
      <c r="W49" s="1" t="n">
        <f aca="false">SUM(T49:V49)</f>
        <v>0</v>
      </c>
      <c r="X49" s="3" t="n">
        <f aca="false">IF(H49="TM",0.5,0)</f>
        <v>0</v>
      </c>
      <c r="Y49" s="3" t="n">
        <f aca="false">IF(I49="TM",0.5,0)</f>
        <v>0</v>
      </c>
      <c r="Z49" s="28" t="n">
        <f aca="false">SUM(X49:Y49)</f>
        <v>0</v>
      </c>
      <c r="AA49" s="2" t="n">
        <f aca="false">Z49/1547*17</f>
        <v>0</v>
      </c>
    </row>
    <row r="50" customFormat="false" ht="22.5" hidden="false" customHeight="true" outlineLevel="0" collapsed="false">
      <c r="A50" s="227"/>
      <c r="B50" s="249" t="s">
        <v>51</v>
      </c>
      <c r="C50" s="253" t="n">
        <f aca="false">IF(OR(C49="",C49=DATE($M$1,12,31)),"",C49+1)</f>
        <v>43830</v>
      </c>
      <c r="D50" s="254"/>
      <c r="E50" s="254"/>
      <c r="F50" s="249"/>
      <c r="G50" s="255"/>
      <c r="H50" s="250"/>
      <c r="I50" s="256" t="n">
        <f aca="false">IF(G50&gt;T50,(G50-T50),0)</f>
        <v>0</v>
      </c>
      <c r="J50" s="256" t="n">
        <f aca="false">IF(G50&lt;T50,(G50-T50),0)</f>
        <v>0</v>
      </c>
      <c r="K50" s="256" t="n">
        <f aca="false">K49+I50+J50</f>
        <v>-0.5</v>
      </c>
      <c r="L50" s="249"/>
      <c r="M50" s="257" t="n">
        <f aca="false">-U50</f>
        <v>-0</v>
      </c>
      <c r="Q50" s="3" t="str">
        <f aca="false">IF(D50="T",2,IF(D50="CP",0,IF(D50="TF",2,IF(D50="TM",0,IF(D50="JF",0,IF(D50="RTT",0,IF(D50="JNT",0,"0")))))))</f>
        <v>0</v>
      </c>
      <c r="R50" s="3" t="str">
        <f aca="false">IF(E50="T",3,IF(E50="CP",0,IF(E50="TF",3,IF(E50="TM",0,IF(E50="JF",0,IF(E50="RTT",0,IF(E50="JNT",0,"0")))))))</f>
        <v>0</v>
      </c>
      <c r="S50" s="2" t="n">
        <f aca="false">Q50+R50</f>
        <v>0</v>
      </c>
      <c r="T50" s="46" t="n">
        <f aca="false">IF(S50=5,$T$7,IF(S50=2,$T$8,IF(S50=3,$T$9,IF(S50=0,$T$10))))</f>
        <v>0</v>
      </c>
      <c r="U50" s="3" t="n">
        <f aca="false">IF(AND(D50="CP",E50="CP"),1,IF(AND(D50="CP",E50&lt;&gt;"CP"),0.5,IF(AND(D50&lt;&gt;"CP",E50="CP"),0.5,0)))</f>
        <v>0</v>
      </c>
      <c r="V50" s="3" t="n">
        <f aca="false">IF(I50="RTT",0.5,0)</f>
        <v>0</v>
      </c>
      <c r="W50" s="1" t="n">
        <f aca="false">SUM(T50:V50)</f>
        <v>0</v>
      </c>
      <c r="X50" s="3" t="n">
        <f aca="false">IF(H50="TM",0.5,0)</f>
        <v>0</v>
      </c>
      <c r="Y50" s="3" t="n">
        <f aca="false">IF(I50="TM",0.5,0)</f>
        <v>0</v>
      </c>
      <c r="Z50" s="28" t="n">
        <f aca="false">SUM(X50:Y50)</f>
        <v>0</v>
      </c>
      <c r="AA50" s="2" t="n">
        <f aca="false">Z50/1547*17</f>
        <v>0</v>
      </c>
    </row>
    <row r="51" customFormat="false" ht="22.5" hidden="false" customHeight="true" outlineLevel="0" collapsed="false">
      <c r="A51" s="168"/>
      <c r="B51" s="168"/>
      <c r="C51" s="168"/>
      <c r="D51" s="48"/>
      <c r="E51" s="48"/>
      <c r="F51" s="258"/>
      <c r="G51" s="259"/>
      <c r="H51" s="48"/>
      <c r="I51" s="259"/>
      <c r="J51" s="259"/>
      <c r="K51" s="259"/>
      <c r="L51" s="259"/>
      <c r="M51" s="259"/>
      <c r="N51" s="259"/>
    </row>
    <row r="52" customFormat="false" ht="36" hidden="false" customHeight="true" outlineLevel="0" collapsed="false">
      <c r="A52" s="260" t="s">
        <v>99</v>
      </c>
      <c r="B52" s="260"/>
      <c r="C52" s="260"/>
      <c r="D52" s="260"/>
      <c r="E52" s="260"/>
      <c r="F52" s="260"/>
      <c r="G52" s="260"/>
      <c r="H52" s="260"/>
      <c r="I52" s="260"/>
      <c r="J52" s="260"/>
      <c r="K52" s="261" t="n">
        <f aca="false">K50</f>
        <v>-0.5</v>
      </c>
      <c r="L52" s="262"/>
      <c r="M52" s="261" t="n">
        <f aca="false">SUM(M13:M50)</f>
        <v>26</v>
      </c>
    </row>
    <row r="53" customFormat="false" ht="22.5" hidden="false" customHeight="true" outlineLevel="0" collapsed="false"/>
    <row r="54" customFormat="false" ht="15" hidden="false" customHeight="false" outlineLevel="0" collapsed="false">
      <c r="A54" s="263" t="s">
        <v>100</v>
      </c>
      <c r="B54" s="264"/>
      <c r="C54" s="265"/>
      <c r="E54" s="266" t="s">
        <v>101</v>
      </c>
      <c r="F54" s="267"/>
      <c r="G54" s="267"/>
      <c r="H54" s="267"/>
      <c r="I54" s="268"/>
      <c r="J54" s="47"/>
      <c r="K54" s="269" t="s">
        <v>102</v>
      </c>
      <c r="L54" s="270"/>
      <c r="M54" s="299" t="n">
        <f aca="false">C46</f>
        <v>43826</v>
      </c>
    </row>
    <row r="55" customFormat="false" ht="27" hidden="false" customHeight="true" outlineLevel="0" collapsed="false">
      <c r="A55" s="272"/>
      <c r="B55" s="48"/>
      <c r="C55" s="273"/>
      <c r="D55" s="2"/>
      <c r="E55" s="274"/>
      <c r="F55" s="202"/>
      <c r="G55" s="202"/>
      <c r="H55" s="202"/>
      <c r="I55" s="203"/>
      <c r="K55" s="275"/>
      <c r="L55" s="276"/>
      <c r="M55" s="277"/>
    </row>
    <row r="56" customFormat="false" ht="15" hidden="false" customHeight="false" outlineLevel="0" collapsed="false">
      <c r="A56" s="272"/>
      <c r="B56" s="48"/>
      <c r="C56" s="273"/>
      <c r="E56" s="272"/>
      <c r="F56" s="47"/>
      <c r="G56" s="47"/>
      <c r="H56" s="47"/>
      <c r="I56" s="209"/>
    </row>
    <row r="57" customFormat="false" ht="15" hidden="false" customHeight="false" outlineLevel="0" collapsed="false">
      <c r="A57" s="272"/>
      <c r="B57" s="48"/>
      <c r="C57" s="273"/>
      <c r="D57" s="2"/>
      <c r="E57" s="272"/>
      <c r="F57" s="47"/>
      <c r="G57" s="47"/>
      <c r="H57" s="47"/>
      <c r="I57" s="209"/>
    </row>
    <row r="58" customFormat="false" ht="15" hidden="false" customHeight="false" outlineLevel="0" collapsed="false">
      <c r="A58" s="272"/>
      <c r="B58" s="48"/>
      <c r="C58" s="273"/>
      <c r="D58" s="2"/>
      <c r="E58" s="272"/>
      <c r="F58" s="47"/>
      <c r="G58" s="47"/>
      <c r="H58" s="47"/>
      <c r="I58" s="209"/>
    </row>
    <row r="59" customFormat="false" ht="15" hidden="false" customHeight="false" outlineLevel="0" collapsed="false">
      <c r="A59" s="278"/>
      <c r="B59" s="279"/>
      <c r="C59" s="280"/>
      <c r="D59" s="2"/>
      <c r="E59" s="278"/>
      <c r="F59" s="221"/>
      <c r="G59" s="221"/>
      <c r="H59" s="221"/>
      <c r="I59" s="222"/>
    </row>
  </sheetData>
  <mergeCells count="14">
    <mergeCell ref="A1:B2"/>
    <mergeCell ref="C1:H2"/>
    <mergeCell ref="J1:L2"/>
    <mergeCell ref="M1:M2"/>
    <mergeCell ref="E4:G4"/>
    <mergeCell ref="E5:F5"/>
    <mergeCell ref="E7:H8"/>
    <mergeCell ref="A14:A20"/>
    <mergeCell ref="A21:A27"/>
    <mergeCell ref="A28:A34"/>
    <mergeCell ref="A35:A41"/>
    <mergeCell ref="A42:A48"/>
    <mergeCell ref="A49:A50"/>
    <mergeCell ref="A52:J52"/>
  </mergeCells>
  <conditionalFormatting sqref="K52">
    <cfRule type="expression" priority="2" aboveAverage="0" equalAverage="0" bottom="0" percent="0" rank="0" text="" dxfId="506">
      <formula>+$K$52&lt;0</formula>
    </cfRule>
  </conditionalFormatting>
  <conditionalFormatting sqref="M52">
    <cfRule type="expression" priority="3" aboveAverage="0" equalAverage="0" bottom="0" percent="0" rank="0" text="" dxfId="507">
      <formula>+$M$52&lt;0</formula>
    </cfRule>
  </conditionalFormatting>
  <conditionalFormatting sqref="K13">
    <cfRule type="expression" priority="4" aboveAverage="0" equalAverage="0" bottom="0" percent="0" rank="0" text="" dxfId="508">
      <formula>+$K$13&lt;0</formula>
    </cfRule>
  </conditionalFormatting>
  <conditionalFormatting sqref="M13">
    <cfRule type="expression" priority="5" aboveAverage="0" equalAverage="0" bottom="0" percent="0" rank="0" text="" dxfId="509">
      <formula>+$M$13&lt;0</formula>
    </cfRule>
  </conditionalFormatting>
  <conditionalFormatting sqref="C14">
    <cfRule type="expression" priority="6" aboveAverage="0" equalAverage="0" bottom="0" percent="0" rank="0" text="" dxfId="510">
      <formula>OR($D$14="JF",$E$14="JF")</formula>
    </cfRule>
  </conditionalFormatting>
  <conditionalFormatting sqref="C15">
    <cfRule type="expression" priority="7" aboveAverage="0" equalAverage="0" bottom="0" percent="0" rank="0" text="" dxfId="511">
      <formula>OR($D$15="JF",$E$15="JF")</formula>
    </cfRule>
  </conditionalFormatting>
  <conditionalFormatting sqref="C16">
    <cfRule type="expression" priority="8" aboveAverage="0" equalAverage="0" bottom="0" percent="0" rank="0" text="" dxfId="512">
      <formula>OR($D$16="JF",$E$16="JF")</formula>
    </cfRule>
  </conditionalFormatting>
  <conditionalFormatting sqref="C17">
    <cfRule type="expression" priority="9" aboveAverage="0" equalAverage="0" bottom="0" percent="0" rank="0" text="" dxfId="513">
      <formula>OR($D$17="JF",$E$17="JF")</formula>
    </cfRule>
  </conditionalFormatting>
  <conditionalFormatting sqref="C18">
    <cfRule type="expression" priority="10" aboveAverage="0" equalAverage="0" bottom="0" percent="0" rank="0" text="" dxfId="514">
      <formula>OR($D$18="JF",$E$18="JF")</formula>
    </cfRule>
  </conditionalFormatting>
  <conditionalFormatting sqref="C19">
    <cfRule type="expression" priority="11" aboveAverage="0" equalAverage="0" bottom="0" percent="0" rank="0" text="" dxfId="515">
      <formula>OR($D$19="JF",$E$19="JF")</formula>
    </cfRule>
  </conditionalFormatting>
  <conditionalFormatting sqref="C20">
    <cfRule type="expression" priority="12" aboveAverage="0" equalAverage="0" bottom="0" percent="0" rank="0" text="" dxfId="516">
      <formula>OR($D$20="JF",$E$20="JF")</formula>
    </cfRule>
  </conditionalFormatting>
  <conditionalFormatting sqref="C21">
    <cfRule type="expression" priority="13" aboveAverage="0" equalAverage="0" bottom="0" percent="0" rank="0" text="" dxfId="517">
      <formula>OR($D$21="JF",$E$21="JF")</formula>
    </cfRule>
  </conditionalFormatting>
  <conditionalFormatting sqref="C22">
    <cfRule type="expression" priority="14" aboveAverage="0" equalAverage="0" bottom="0" percent="0" rank="0" text="" dxfId="518">
      <formula>OR($D$22="JF",$E$22="JF")</formula>
    </cfRule>
  </conditionalFormatting>
  <conditionalFormatting sqref="C23">
    <cfRule type="expression" priority="15" aboveAverage="0" equalAverage="0" bottom="0" percent="0" rank="0" text="" dxfId="519">
      <formula>OR($D$23="JF",$E$23="JF")</formula>
    </cfRule>
  </conditionalFormatting>
  <conditionalFormatting sqref="C24">
    <cfRule type="expression" priority="16" aboveAverage="0" equalAverage="0" bottom="0" percent="0" rank="0" text="" dxfId="520">
      <formula>OR($D$24="JF",$E$24="JF")</formula>
    </cfRule>
  </conditionalFormatting>
  <conditionalFormatting sqref="C25">
    <cfRule type="expression" priority="17" aboveAverage="0" equalAverage="0" bottom="0" percent="0" rank="0" text="" dxfId="521">
      <formula>OR($D$25="JF",$E$25="JF")</formula>
    </cfRule>
  </conditionalFormatting>
  <conditionalFormatting sqref="C26">
    <cfRule type="expression" priority="18" aboveAverage="0" equalAverage="0" bottom="0" percent="0" rank="0" text="" dxfId="522">
      <formula>OR($D$26="JF",$E$26="JF")</formula>
    </cfRule>
  </conditionalFormatting>
  <conditionalFormatting sqref="C27">
    <cfRule type="expression" priority="19" aboveAverage="0" equalAverage="0" bottom="0" percent="0" rank="0" text="" dxfId="523">
      <formula>OR($D$27="JF",$E$27="JF")</formula>
    </cfRule>
  </conditionalFormatting>
  <conditionalFormatting sqref="C28">
    <cfRule type="expression" priority="20" aboveAverage="0" equalAverage="0" bottom="0" percent="0" rank="0" text="" dxfId="524">
      <formula>OR($D$28="JF",$E$28="JF")</formula>
    </cfRule>
  </conditionalFormatting>
  <conditionalFormatting sqref="C29">
    <cfRule type="expression" priority="21" aboveAverage="0" equalAverage="0" bottom="0" percent="0" rank="0" text="" dxfId="525">
      <formula>OR($D$29="JF",$E$29="JF")</formula>
    </cfRule>
  </conditionalFormatting>
  <conditionalFormatting sqref="C30">
    <cfRule type="expression" priority="22" aboveAverage="0" equalAverage="0" bottom="0" percent="0" rank="0" text="" dxfId="526">
      <formula>OR($D$30="JF",$E$30="JF")</formula>
    </cfRule>
  </conditionalFormatting>
  <conditionalFormatting sqref="C31">
    <cfRule type="expression" priority="23" aboveAverage="0" equalAverage="0" bottom="0" percent="0" rank="0" text="" dxfId="527">
      <formula>OR($D$31="JF",$E$31="JF")</formula>
    </cfRule>
  </conditionalFormatting>
  <conditionalFormatting sqref="C32">
    <cfRule type="expression" priority="24" aboveAverage="0" equalAverage="0" bottom="0" percent="0" rank="0" text="" dxfId="528">
      <formula>OR($D$32="JF",$E$32="JF")</formula>
    </cfRule>
  </conditionalFormatting>
  <conditionalFormatting sqref="C33">
    <cfRule type="expression" priority="25" aboveAverage="0" equalAverage="0" bottom="0" percent="0" rank="0" text="" dxfId="529">
      <formula>OR($D$33="JF",$E$33="JF")</formula>
    </cfRule>
  </conditionalFormatting>
  <conditionalFormatting sqref="C34">
    <cfRule type="expression" priority="26" aboveAverage="0" equalAverage="0" bottom="0" percent="0" rank="0" text="" dxfId="530">
      <formula>OR($D$34="JF",$E$34="JF")</formula>
    </cfRule>
  </conditionalFormatting>
  <conditionalFormatting sqref="C35">
    <cfRule type="expression" priority="27" aboveAverage="0" equalAverage="0" bottom="0" percent="0" rank="0" text="" dxfId="531">
      <formula>OR($D$35="JF",$E$35="JF")</formula>
    </cfRule>
  </conditionalFormatting>
  <conditionalFormatting sqref="C36">
    <cfRule type="expression" priority="28" aboveAverage="0" equalAverage="0" bottom="0" percent="0" rank="0" text="" dxfId="532">
      <formula>OR($D$36="JF",$E$36="JF")</formula>
    </cfRule>
  </conditionalFormatting>
  <conditionalFormatting sqref="C37">
    <cfRule type="expression" priority="29" aboveAverage="0" equalAverage="0" bottom="0" percent="0" rank="0" text="" dxfId="533">
      <formula>OR($D$37="JF",$E$37="JF")</formula>
    </cfRule>
  </conditionalFormatting>
  <conditionalFormatting sqref="C38">
    <cfRule type="expression" priority="30" aboveAverage="0" equalAverage="0" bottom="0" percent="0" rank="0" text="" dxfId="534">
      <formula>OR($D$38="JF",$E$38="JF")</formula>
    </cfRule>
  </conditionalFormatting>
  <conditionalFormatting sqref="C39">
    <cfRule type="expression" priority="31" aboveAverage="0" equalAverage="0" bottom="0" percent="0" rank="0" text="" dxfId="535">
      <formula>OR($D$39="JF",$E$39="JF")</formula>
    </cfRule>
  </conditionalFormatting>
  <conditionalFormatting sqref="C40">
    <cfRule type="expression" priority="32" aboveAverage="0" equalAverage="0" bottom="0" percent="0" rank="0" text="" dxfId="536">
      <formula>OR($D$40="JF",$E$40="JF")</formula>
    </cfRule>
  </conditionalFormatting>
  <conditionalFormatting sqref="C41">
    <cfRule type="expression" priority="33" aboveAverage="0" equalAverage="0" bottom="0" percent="0" rank="0" text="" dxfId="537">
      <formula>OR($D$41="JF",$E$41="JF")</formula>
    </cfRule>
  </conditionalFormatting>
  <conditionalFormatting sqref="C42">
    <cfRule type="expression" priority="34" aboveAverage="0" equalAverage="0" bottom="0" percent="0" rank="0" text="" dxfId="538">
      <formula>OR($D$42="JF",$E$42="JF")</formula>
    </cfRule>
  </conditionalFormatting>
  <conditionalFormatting sqref="C43">
    <cfRule type="expression" priority="35" aboveAverage="0" equalAverage="0" bottom="0" percent="0" rank="0" text="" dxfId="539">
      <formula>OR($D$43="JF",$E$43="JF")</formula>
    </cfRule>
  </conditionalFormatting>
  <conditionalFormatting sqref="C44">
    <cfRule type="expression" priority="36" aboveAverage="0" equalAverage="0" bottom="0" percent="0" rank="0" text="" dxfId="540">
      <formula>OR($D$44="JF",$E$44="JF")</formula>
    </cfRule>
  </conditionalFormatting>
  <conditionalFormatting sqref="C45">
    <cfRule type="expression" priority="37" aboveAverage="0" equalAverage="0" bottom="0" percent="0" rank="0" text="" dxfId="541">
      <formula>OR($D$45="JF",$E$45="JF")</formula>
    </cfRule>
  </conditionalFormatting>
  <conditionalFormatting sqref="C46">
    <cfRule type="expression" priority="38" aboveAverage="0" equalAverage="0" bottom="0" percent="0" rank="0" text="" dxfId="542">
      <formula>OR($D$46="JF",$E$46="JF")</formula>
    </cfRule>
  </conditionalFormatting>
  <conditionalFormatting sqref="C47">
    <cfRule type="expression" priority="39" aboveAverage="0" equalAverage="0" bottom="0" percent="0" rank="0" text="" dxfId="543">
      <formula>OR($D$47="JF",$E$47="JF")</formula>
    </cfRule>
  </conditionalFormatting>
  <conditionalFormatting sqref="C48">
    <cfRule type="expression" priority="40" aboveAverage="0" equalAverage="0" bottom="0" percent="0" rank="0" text="" dxfId="544">
      <formula>OR($D$48="JF",$E$48="JF")</formula>
    </cfRule>
  </conditionalFormatting>
  <conditionalFormatting sqref="C49">
    <cfRule type="expression" priority="41" aboveAverage="0" equalAverage="0" bottom="0" percent="0" rank="0" text="" dxfId="545">
      <formula>OR($D$49="JF",$E$49="JF")</formula>
    </cfRule>
  </conditionalFormatting>
  <conditionalFormatting sqref="C50">
    <cfRule type="expression" priority="42" aboveAverage="0" equalAverage="0" bottom="0" percent="0" rank="0" text="" dxfId="546">
      <formula>OR($D$50="JF",$E$50="JF")</formula>
    </cfRule>
  </conditionalFormatting>
  <conditionalFormatting sqref="C14">
    <cfRule type="expression" priority="43" aboveAverage="0" equalAverage="0" bottom="0" percent="0" rank="0" text="" dxfId="547">
      <formula>$AE14="FERIE"</formula>
    </cfRule>
  </conditionalFormatting>
  <conditionalFormatting sqref="C15">
    <cfRule type="expression" priority="44" aboveAverage="0" equalAverage="0" bottom="0" percent="0" rank="0" text="" dxfId="548">
      <formula>$AE15="FERIE"</formula>
    </cfRule>
  </conditionalFormatting>
  <conditionalFormatting sqref="C16">
    <cfRule type="expression" priority="45" aboveAverage="0" equalAverage="0" bottom="0" percent="0" rank="0" text="" dxfId="549">
      <formula>$AE16="FERIE"</formula>
    </cfRule>
  </conditionalFormatting>
  <conditionalFormatting sqref="C18">
    <cfRule type="expression" priority="46" aboveAverage="0" equalAverage="0" bottom="0" percent="0" rank="0" text="" dxfId="550">
      <formula>$AE18="FERIE"</formula>
    </cfRule>
  </conditionalFormatting>
  <conditionalFormatting sqref="C19">
    <cfRule type="expression" priority="47" aboveAverage="0" equalAverage="0" bottom="0" percent="0" rank="0" text="" dxfId="551">
      <formula>$AE19="FERIE"</formula>
    </cfRule>
  </conditionalFormatting>
  <conditionalFormatting sqref="C20">
    <cfRule type="expression" priority="48" aboveAverage="0" equalAverage="0" bottom="0" percent="0" rank="0" text="" dxfId="552">
      <formula>$AE20="FERIE"</formula>
    </cfRule>
  </conditionalFormatting>
  <conditionalFormatting sqref="C17">
    <cfRule type="expression" priority="49" aboveAverage="0" equalAverage="0" bottom="0" percent="0" rank="0" text="" dxfId="553">
      <formula>$AE6="FERIE"</formula>
    </cfRule>
  </conditionalFormatting>
  <conditionalFormatting sqref="C21">
    <cfRule type="expression" priority="50" aboveAverage="0" equalAverage="0" bottom="0" percent="0" rank="0" text="" dxfId="554">
      <formula>$AE21="FERIE"</formula>
    </cfRule>
  </conditionalFormatting>
  <printOptions headings="false" gridLines="false" gridLinesSet="true" horizontalCentered="true" verticalCentered="false"/>
  <pageMargins left="0.315277777777778" right="0.315277777777778" top="0.354166666666667" bottom="0.35416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2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4" activeCellId="0" sqref="B24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31.86"/>
    <col collapsed="false" customWidth="true" hidden="false" outlineLevel="0" max="1025" min="3" style="0" width="10.67"/>
  </cols>
  <sheetData>
    <row r="1" customFormat="false" ht="15" hidden="false" customHeight="false" outlineLevel="0" collapsed="false">
      <c r="A1" s="309" t="s">
        <v>125</v>
      </c>
      <c r="B1" s="309" t="s">
        <v>126</v>
      </c>
    </row>
    <row r="2" customFormat="false" ht="15" hidden="false" customHeight="false" outlineLevel="0" collapsed="false">
      <c r="A2" s="0" t="s">
        <v>127</v>
      </c>
      <c r="B2" s="0" t="s">
        <v>128</v>
      </c>
    </row>
    <row r="3" customFormat="false" ht="15" hidden="false" customHeight="false" outlineLevel="0" collapsed="false">
      <c r="A3" s="0" t="s">
        <v>129</v>
      </c>
      <c r="B3" s="0" t="s">
        <v>130</v>
      </c>
    </row>
    <row r="4" customFormat="false" ht="15" hidden="false" customHeight="false" outlineLevel="0" collapsed="false">
      <c r="A4" s="0" t="s">
        <v>131</v>
      </c>
      <c r="B4" s="0" t="s">
        <v>63</v>
      </c>
    </row>
    <row r="5" customFormat="false" ht="15" hidden="false" customHeight="false" outlineLevel="0" collapsed="false">
      <c r="A5" s="0" t="s">
        <v>127</v>
      </c>
      <c r="B5" s="0" t="s">
        <v>128</v>
      </c>
    </row>
    <row r="6" customFormat="false" ht="15" hidden="false" customHeight="false" outlineLevel="0" collapsed="false">
      <c r="A6" s="0" t="s">
        <v>132</v>
      </c>
      <c r="B6" s="0" t="s">
        <v>133</v>
      </c>
    </row>
    <row r="7" customFormat="false" ht="15" hidden="false" customHeight="false" outlineLevel="0" collapsed="false">
      <c r="A7" s="0" t="s">
        <v>132</v>
      </c>
      <c r="B7" s="0" t="s">
        <v>133</v>
      </c>
    </row>
    <row r="8" customFormat="false" ht="15" hidden="false" customHeight="false" outlineLevel="0" collapsed="false">
      <c r="A8" s="0" t="s">
        <v>134</v>
      </c>
      <c r="B8" s="0" t="s">
        <v>135</v>
      </c>
    </row>
    <row r="9" customFormat="false" ht="15" hidden="false" customHeight="false" outlineLevel="0" collapsed="false">
      <c r="A9" s="0" t="s">
        <v>136</v>
      </c>
      <c r="B9" s="0" t="s">
        <v>62</v>
      </c>
    </row>
    <row r="10" customFormat="false" ht="15" hidden="false" customHeight="false" outlineLevel="0" collapsed="false">
      <c r="A10" s="0" t="s">
        <v>137</v>
      </c>
      <c r="B10" s="0" t="s">
        <v>138</v>
      </c>
    </row>
    <row r="11" customFormat="false" ht="15" hidden="false" customHeight="false" outlineLevel="0" collapsed="false">
      <c r="A11" s="0" t="s">
        <v>139</v>
      </c>
      <c r="B11" s="0" t="s">
        <v>140</v>
      </c>
    </row>
    <row r="12" customFormat="false" ht="15" hidden="false" customHeight="false" outlineLevel="0" collapsed="false">
      <c r="A12" s="0" t="s">
        <v>141</v>
      </c>
      <c r="B12" s="0" t="s">
        <v>142</v>
      </c>
    </row>
    <row r="13" customFormat="false" ht="15" hidden="false" customHeight="false" outlineLevel="0" collapsed="false">
      <c r="A13" s="0" t="s">
        <v>143</v>
      </c>
      <c r="B13" s="0" t="s">
        <v>144</v>
      </c>
    </row>
    <row r="14" customFormat="false" ht="15" hidden="false" customHeight="false" outlineLevel="0" collapsed="false">
      <c r="A14" s="0" t="s">
        <v>145</v>
      </c>
      <c r="B14" s="0" t="s">
        <v>144</v>
      </c>
    </row>
    <row r="15" customFormat="false" ht="15" hidden="false" customHeight="false" outlineLevel="0" collapsed="false">
      <c r="A15" s="0" t="s">
        <v>146</v>
      </c>
      <c r="B15" s="0" t="s">
        <v>147</v>
      </c>
    </row>
    <row r="16" customFormat="false" ht="15" hidden="false" customHeight="false" outlineLevel="0" collapsed="false">
      <c r="A16" s="0" t="s">
        <v>134</v>
      </c>
      <c r="B16" s="0" t="s">
        <v>135</v>
      </c>
    </row>
    <row r="17" customFormat="false" ht="15" hidden="false" customHeight="false" outlineLevel="0" collapsed="false">
      <c r="A17" s="0" t="s">
        <v>148</v>
      </c>
      <c r="B17" s="0" t="s">
        <v>55</v>
      </c>
    </row>
    <row r="18" customFormat="false" ht="15" hidden="false" customHeight="false" outlineLevel="0" collapsed="false">
      <c r="A18" s="0" t="s">
        <v>149</v>
      </c>
      <c r="B18" s="0" t="s">
        <v>57</v>
      </c>
    </row>
    <row r="19" customFormat="false" ht="15" hidden="false" customHeight="false" outlineLevel="0" collapsed="false">
      <c r="A19" s="0" t="s">
        <v>150</v>
      </c>
    </row>
    <row r="20" customFormat="false" ht="15" hidden="false" customHeight="false" outlineLevel="0" collapsed="false">
      <c r="A20" s="0" t="s">
        <v>151</v>
      </c>
      <c r="B20" s="0" t="s">
        <v>152</v>
      </c>
    </row>
    <row r="21" customFormat="false" ht="15" hidden="false" customHeight="false" outlineLevel="0" collapsed="false">
      <c r="A21" s="0" t="s">
        <v>153</v>
      </c>
      <c r="B21" s="0" t="s">
        <v>154</v>
      </c>
    </row>
    <row r="22" customFormat="false" ht="15" hidden="false" customHeight="false" outlineLevel="0" collapsed="false">
      <c r="A22" s="0" t="s">
        <v>132</v>
      </c>
      <c r="B22" s="0" t="s">
        <v>133</v>
      </c>
    </row>
    <row r="23" customFormat="false" ht="15" hidden="false" customHeight="false" outlineLevel="0" collapsed="false">
      <c r="A23" s="0" t="s">
        <v>155</v>
      </c>
      <c r="B23" s="0" t="s">
        <v>156</v>
      </c>
    </row>
    <row r="24" customFormat="false" ht="15" hidden="false" customHeight="false" outlineLevel="0" collapsed="false">
      <c r="A24" s="0" t="s">
        <v>157</v>
      </c>
      <c r="B24" s="0" t="s">
        <v>158</v>
      </c>
    </row>
    <row r="25" customFormat="false" ht="15" hidden="false" customHeight="false" outlineLevel="0" collapsed="false">
      <c r="A25" s="0" t="s">
        <v>159</v>
      </c>
      <c r="B25" s="0" t="s">
        <v>156</v>
      </c>
    </row>
    <row r="26" customFormat="false" ht="15" hidden="false" customHeight="false" outlineLevel="0" collapsed="false">
      <c r="A26" s="0" t="s">
        <v>155</v>
      </c>
      <c r="B26" s="0" t="s">
        <v>156</v>
      </c>
    </row>
    <row r="27" customFormat="false" ht="15" hidden="false" customHeight="false" outlineLevel="0" collapsed="false">
      <c r="A27" s="0" t="s">
        <v>137</v>
      </c>
      <c r="B27" s="0" t="s">
        <v>138</v>
      </c>
    </row>
    <row r="28" customFormat="false" ht="15" hidden="false" customHeight="false" outlineLevel="0" collapsed="false">
      <c r="A28" s="0" t="s">
        <v>141</v>
      </c>
      <c r="B28" s="0" t="s">
        <v>142</v>
      </c>
    </row>
    <row r="29" customFormat="false" ht="15" hidden="false" customHeight="false" outlineLevel="0" collapsed="false">
      <c r="A29" s="0" t="s">
        <v>145</v>
      </c>
      <c r="B29" s="0" t="s">
        <v>144</v>
      </c>
    </row>
    <row r="30" customFormat="false" ht="15" hidden="false" customHeight="false" outlineLevel="0" collapsed="false">
      <c r="A30" s="0" t="s">
        <v>160</v>
      </c>
      <c r="B30" s="0" t="s">
        <v>54</v>
      </c>
    </row>
    <row r="31" customFormat="false" ht="15" hidden="false" customHeight="false" outlineLevel="0" collapsed="false">
      <c r="A31" s="0" t="s">
        <v>146</v>
      </c>
      <c r="B31" s="0" t="s">
        <v>147</v>
      </c>
    </row>
    <row r="32" customFormat="false" ht="15" hidden="false" customHeight="false" outlineLevel="0" collapsed="false">
      <c r="A32" s="0" t="s">
        <v>129</v>
      </c>
      <c r="B32" s="0" t="s">
        <v>130</v>
      </c>
    </row>
    <row r="33" customFormat="false" ht="15" hidden="false" customHeight="false" outlineLevel="0" collapsed="false">
      <c r="A33" s="0" t="s">
        <v>148</v>
      </c>
      <c r="B33" s="0" t="s">
        <v>55</v>
      </c>
    </row>
    <row r="34" customFormat="false" ht="15" hidden="false" customHeight="false" outlineLevel="0" collapsed="false">
      <c r="A34" s="0" t="s">
        <v>161</v>
      </c>
      <c r="B34" s="0" t="s">
        <v>162</v>
      </c>
    </row>
    <row r="35" customFormat="false" ht="15" hidden="false" customHeight="false" outlineLevel="0" collapsed="false">
      <c r="A35" s="0" t="s">
        <v>151</v>
      </c>
      <c r="B35" s="0" t="s">
        <v>152</v>
      </c>
    </row>
    <row r="36" customFormat="false" ht="15" hidden="false" customHeight="false" outlineLevel="0" collapsed="false">
      <c r="A36" s="0" t="s">
        <v>153</v>
      </c>
      <c r="B36" s="0" t="s">
        <v>154</v>
      </c>
    </row>
    <row r="37" customFormat="false" ht="15" hidden="false" customHeight="false" outlineLevel="0" collapsed="false">
      <c r="A37" s="0" t="s">
        <v>163</v>
      </c>
      <c r="B37" s="0" t="s">
        <v>164</v>
      </c>
    </row>
    <row r="38" customFormat="false" ht="15" hidden="false" customHeight="false" outlineLevel="0" collapsed="false">
      <c r="A38" s="0" t="s">
        <v>163</v>
      </c>
      <c r="B38" s="0" t="s">
        <v>164</v>
      </c>
    </row>
    <row r="39" customFormat="false" ht="15" hidden="false" customHeight="false" outlineLevel="0" collapsed="false">
      <c r="A39" s="0" t="s">
        <v>159</v>
      </c>
      <c r="B39" s="0" t="s">
        <v>156</v>
      </c>
    </row>
    <row r="40" customFormat="false" ht="15" hidden="false" customHeight="false" outlineLevel="0" collapsed="false">
      <c r="A40" s="0" t="s">
        <v>165</v>
      </c>
      <c r="B40" s="0" t="s">
        <v>166</v>
      </c>
    </row>
    <row r="41" customFormat="false" ht="15" hidden="false" customHeight="false" outlineLevel="0" collapsed="false">
      <c r="A41" s="0" t="s">
        <v>132</v>
      </c>
      <c r="B41" s="0" t="s">
        <v>133</v>
      </c>
    </row>
    <row r="42" customFormat="false" ht="15" hidden="false" customHeight="false" outlineLevel="0" collapsed="false">
      <c r="A42" s="0" t="s">
        <v>167</v>
      </c>
      <c r="B42" s="0" t="s">
        <v>168</v>
      </c>
    </row>
    <row r="43" customFormat="false" ht="15" hidden="false" customHeight="false" outlineLevel="0" collapsed="false">
      <c r="A43" s="0" t="s">
        <v>146</v>
      </c>
      <c r="B43" s="0" t="s">
        <v>147</v>
      </c>
    </row>
    <row r="44" customFormat="false" ht="15" hidden="false" customHeight="false" outlineLevel="0" collapsed="false">
      <c r="A44" s="0" t="s">
        <v>151</v>
      </c>
      <c r="B44" s="0" t="s">
        <v>152</v>
      </c>
    </row>
    <row r="45" customFormat="false" ht="15" hidden="false" customHeight="false" outlineLevel="0" collapsed="false">
      <c r="A45" s="0" t="s">
        <v>157</v>
      </c>
      <c r="B45" s="0" t="s">
        <v>158</v>
      </c>
    </row>
    <row r="46" customFormat="false" ht="15" hidden="false" customHeight="false" outlineLevel="0" collapsed="false">
      <c r="A46" s="0" t="s">
        <v>159</v>
      </c>
      <c r="B46" s="0" t="s">
        <v>156</v>
      </c>
    </row>
    <row r="47" customFormat="false" ht="15" hidden="false" customHeight="false" outlineLevel="0" collapsed="false">
      <c r="A47" s="0" t="s">
        <v>169</v>
      </c>
      <c r="B47" s="0" t="s">
        <v>170</v>
      </c>
    </row>
    <row r="48" customFormat="false" ht="15" hidden="false" customHeight="false" outlineLevel="0" collapsed="false">
      <c r="A48" s="0" t="s">
        <v>148</v>
      </c>
      <c r="B48" s="0" t="s">
        <v>55</v>
      </c>
    </row>
    <row r="49" customFormat="false" ht="15" hidden="false" customHeight="false" outlineLevel="0" collapsed="false">
      <c r="A49" s="0" t="s">
        <v>171</v>
      </c>
      <c r="B49" s="0" t="s">
        <v>172</v>
      </c>
    </row>
    <row r="50" customFormat="false" ht="15" hidden="false" customHeight="false" outlineLevel="0" collapsed="false">
      <c r="A50" s="0" t="s">
        <v>139</v>
      </c>
      <c r="B50" s="0" t="s">
        <v>140</v>
      </c>
    </row>
    <row r="51" customFormat="false" ht="15" hidden="false" customHeight="false" outlineLevel="0" collapsed="false">
      <c r="A51" s="0" t="s">
        <v>173</v>
      </c>
      <c r="B51" s="0" t="s">
        <v>174</v>
      </c>
    </row>
    <row r="52" customFormat="false" ht="15" hidden="false" customHeight="false" outlineLevel="0" collapsed="false">
      <c r="A52" s="0" t="s">
        <v>146</v>
      </c>
      <c r="B52" s="0" t="s">
        <v>147</v>
      </c>
    </row>
    <row r="53" customFormat="false" ht="15" hidden="false" customHeight="false" outlineLevel="0" collapsed="false">
      <c r="A53" s="0" t="s">
        <v>175</v>
      </c>
      <c r="B53" s="0" t="s">
        <v>176</v>
      </c>
    </row>
    <row r="54" customFormat="false" ht="15" hidden="false" customHeight="false" outlineLevel="0" collapsed="false">
      <c r="A54" s="0" t="s">
        <v>177</v>
      </c>
      <c r="B54" s="0" t="s">
        <v>178</v>
      </c>
    </row>
    <row r="55" customFormat="false" ht="15" hidden="false" customHeight="false" outlineLevel="0" collapsed="false">
      <c r="A55" s="0" t="s">
        <v>179</v>
      </c>
      <c r="B55" s="0" t="s">
        <v>180</v>
      </c>
    </row>
    <row r="56" customFormat="false" ht="15" hidden="false" customHeight="false" outlineLevel="0" collapsed="false">
      <c r="A56" s="0" t="s">
        <v>148</v>
      </c>
      <c r="B56" s="0" t="s">
        <v>55</v>
      </c>
    </row>
    <row r="57" customFormat="false" ht="15" hidden="false" customHeight="false" outlineLevel="0" collapsed="false">
      <c r="A57" s="0" t="s">
        <v>149</v>
      </c>
      <c r="B57" s="0" t="s">
        <v>57</v>
      </c>
    </row>
    <row r="58" customFormat="false" ht="15" hidden="false" customHeight="false" outlineLevel="0" collapsed="false">
      <c r="A58" s="0" t="s">
        <v>151</v>
      </c>
      <c r="B58" s="0" t="s">
        <v>152</v>
      </c>
    </row>
    <row r="59" customFormat="false" ht="15" hidden="false" customHeight="false" outlineLevel="0" collapsed="false">
      <c r="A59" s="0" t="s">
        <v>153</v>
      </c>
      <c r="B59" s="0" t="s">
        <v>154</v>
      </c>
    </row>
    <row r="60" customFormat="false" ht="15" hidden="false" customHeight="false" outlineLevel="0" collapsed="false">
      <c r="A60" s="0" t="s">
        <v>165</v>
      </c>
      <c r="B60" s="0" t="s">
        <v>166</v>
      </c>
    </row>
    <row r="61" customFormat="false" ht="15" hidden="false" customHeight="false" outlineLevel="0" collapsed="false">
      <c r="A61" s="0" t="s">
        <v>181</v>
      </c>
      <c r="B61" s="0" t="s">
        <v>182</v>
      </c>
    </row>
    <row r="62" customFormat="false" ht="15" hidden="false" customHeight="false" outlineLevel="0" collapsed="false">
      <c r="A62" s="0" t="s">
        <v>132</v>
      </c>
      <c r="B62" s="0" t="s">
        <v>133</v>
      </c>
    </row>
    <row r="63" customFormat="false" ht="15" hidden="false" customHeight="false" outlineLevel="0" collapsed="false">
      <c r="A63" s="0" t="s">
        <v>183</v>
      </c>
      <c r="B63" s="0" t="s">
        <v>184</v>
      </c>
    </row>
    <row r="64" customFormat="false" ht="15" hidden="false" customHeight="false" outlineLevel="0" collapsed="false">
      <c r="A64" s="0" t="s">
        <v>185</v>
      </c>
      <c r="B64" s="0" t="s">
        <v>61</v>
      </c>
    </row>
    <row r="65" customFormat="false" ht="15" hidden="false" customHeight="false" outlineLevel="0" collapsed="false">
      <c r="A65" s="0" t="s">
        <v>175</v>
      </c>
      <c r="B65" s="0" t="s">
        <v>176</v>
      </c>
    </row>
    <row r="66" customFormat="false" ht="15" hidden="false" customHeight="false" outlineLevel="0" collapsed="false">
      <c r="A66" s="0" t="s">
        <v>177</v>
      </c>
      <c r="B66" s="0" t="s">
        <v>178</v>
      </c>
    </row>
    <row r="67" customFormat="false" ht="15" hidden="false" customHeight="false" outlineLevel="0" collapsed="false">
      <c r="A67" s="0" t="s">
        <v>149</v>
      </c>
      <c r="B67" s="0" t="s">
        <v>57</v>
      </c>
    </row>
    <row r="68" customFormat="false" ht="15" hidden="false" customHeight="false" outlineLevel="0" collapsed="false">
      <c r="A68" s="0" t="s">
        <v>157</v>
      </c>
      <c r="B68" s="0" t="s">
        <v>158</v>
      </c>
    </row>
    <row r="69" customFormat="false" ht="15" hidden="false" customHeight="false" outlineLevel="0" collapsed="false">
      <c r="A69" s="0" t="s">
        <v>183</v>
      </c>
      <c r="B69" s="0" t="s">
        <v>184</v>
      </c>
    </row>
    <row r="70" customFormat="false" ht="15" hidden="false" customHeight="false" outlineLevel="0" collapsed="false">
      <c r="A70" s="0" t="s">
        <v>183</v>
      </c>
      <c r="B70" s="0" t="s">
        <v>184</v>
      </c>
    </row>
    <row r="71" customFormat="false" ht="15" hidden="false" customHeight="false" outlineLevel="0" collapsed="false">
      <c r="A71" s="0" t="s">
        <v>186</v>
      </c>
      <c r="B71" s="0" t="s">
        <v>64</v>
      </c>
    </row>
    <row r="72" customFormat="false" ht="15" hidden="false" customHeight="false" outlineLevel="0" collapsed="false">
      <c r="A72" s="0" t="s">
        <v>171</v>
      </c>
      <c r="B72" s="0" t="s">
        <v>172</v>
      </c>
    </row>
    <row r="73" customFormat="false" ht="15" hidden="false" customHeight="false" outlineLevel="0" collapsed="false">
      <c r="A73" s="0" t="s">
        <v>187</v>
      </c>
    </row>
    <row r="74" customFormat="false" ht="15" hidden="false" customHeight="false" outlineLevel="0" collapsed="false">
      <c r="A74" s="0" t="s">
        <v>167</v>
      </c>
      <c r="B74" s="0" t="s">
        <v>168</v>
      </c>
    </row>
    <row r="75" customFormat="false" ht="15" hidden="false" customHeight="false" outlineLevel="0" collapsed="false">
      <c r="A75" s="0" t="s">
        <v>146</v>
      </c>
      <c r="B75" s="0" t="s">
        <v>147</v>
      </c>
    </row>
    <row r="76" customFormat="false" ht="15" hidden="false" customHeight="false" outlineLevel="0" collapsed="false">
      <c r="A76" s="0" t="s">
        <v>148</v>
      </c>
      <c r="B76" s="0" t="s">
        <v>55</v>
      </c>
    </row>
    <row r="77" customFormat="false" ht="15" hidden="false" customHeight="false" outlineLevel="0" collapsed="false">
      <c r="A77" s="0" t="s">
        <v>149</v>
      </c>
      <c r="B77" s="0" t="s">
        <v>57</v>
      </c>
    </row>
    <row r="78" customFormat="false" ht="15" hidden="false" customHeight="false" outlineLevel="0" collapsed="false">
      <c r="A78" s="0" t="s">
        <v>151</v>
      </c>
      <c r="B78" s="0" t="s">
        <v>152</v>
      </c>
    </row>
    <row r="79" customFormat="false" ht="15" hidden="false" customHeight="false" outlineLevel="0" collapsed="false">
      <c r="A79" s="0" t="s">
        <v>183</v>
      </c>
      <c r="B79" s="0" t="s">
        <v>184</v>
      </c>
    </row>
    <row r="80" customFormat="false" ht="15" hidden="false" customHeight="false" outlineLevel="0" collapsed="false">
      <c r="A80" s="0" t="s">
        <v>185</v>
      </c>
      <c r="B80" s="0" t="s">
        <v>61</v>
      </c>
    </row>
    <row r="81" customFormat="false" ht="15" hidden="false" customHeight="false" outlineLevel="0" collapsed="false">
      <c r="A81" s="0" t="s">
        <v>132</v>
      </c>
      <c r="B81" s="0" t="s">
        <v>133</v>
      </c>
    </row>
    <row r="82" customFormat="false" ht="15" hidden="false" customHeight="false" outlineLevel="0" collapsed="false">
      <c r="A82" s="0" t="s">
        <v>136</v>
      </c>
      <c r="B82" s="0" t="s">
        <v>62</v>
      </c>
    </row>
    <row r="83" customFormat="false" ht="15" hidden="false" customHeight="false" outlineLevel="0" collapsed="false">
      <c r="A83" s="0" t="s">
        <v>137</v>
      </c>
      <c r="B83" s="0" t="s">
        <v>138</v>
      </c>
    </row>
    <row r="84" customFormat="false" ht="15" hidden="false" customHeight="false" outlineLevel="0" collapsed="false">
      <c r="A84" s="0" t="s">
        <v>188</v>
      </c>
    </row>
    <row r="85" customFormat="false" ht="15" hidden="false" customHeight="false" outlineLevel="0" collapsed="false">
      <c r="A85" s="0" t="s">
        <v>141</v>
      </c>
      <c r="B85" s="0" t="s">
        <v>142</v>
      </c>
    </row>
    <row r="86" customFormat="false" ht="15" hidden="false" customHeight="false" outlineLevel="0" collapsed="false">
      <c r="A86" s="0" t="s">
        <v>139</v>
      </c>
      <c r="B86" s="0" t="s">
        <v>140</v>
      </c>
    </row>
    <row r="87" customFormat="false" ht="15" hidden="false" customHeight="false" outlineLevel="0" collapsed="false">
      <c r="A87" s="0" t="s">
        <v>137</v>
      </c>
      <c r="B87" s="0" t="s">
        <v>138</v>
      </c>
    </row>
    <row r="88" customFormat="false" ht="15" hidden="false" customHeight="false" outlineLevel="0" collapsed="false">
      <c r="A88" s="0" t="s">
        <v>149</v>
      </c>
      <c r="B88" s="0" t="s">
        <v>57</v>
      </c>
    </row>
    <row r="89" customFormat="false" ht="15" hidden="false" customHeight="false" outlineLevel="0" collapsed="false">
      <c r="A89" s="0" t="s">
        <v>151</v>
      </c>
      <c r="B89" s="0" t="s">
        <v>152</v>
      </c>
    </row>
    <row r="90" customFormat="false" ht="15" hidden="false" customHeight="false" outlineLevel="0" collapsed="false">
      <c r="A90" s="0" t="s">
        <v>163</v>
      </c>
      <c r="B90" s="0" t="s">
        <v>164</v>
      </c>
    </row>
    <row r="91" customFormat="false" ht="15" hidden="false" customHeight="false" outlineLevel="0" collapsed="false">
      <c r="A91" s="0" t="s">
        <v>181</v>
      </c>
      <c r="B91" s="0" t="s">
        <v>182</v>
      </c>
    </row>
    <row r="92" customFormat="false" ht="15" hidden="false" customHeight="false" outlineLevel="0" collapsed="false">
      <c r="A92" s="0" t="s">
        <v>132</v>
      </c>
      <c r="B92" s="0" t="s">
        <v>133</v>
      </c>
    </row>
    <row r="93" customFormat="false" ht="15" hidden="false" customHeight="false" outlineLevel="0" collapsed="false">
      <c r="A93" s="0" t="s">
        <v>151</v>
      </c>
      <c r="B93" s="0" t="s">
        <v>152</v>
      </c>
    </row>
    <row r="94" customFormat="false" ht="15" hidden="false" customHeight="false" outlineLevel="0" collapsed="false">
      <c r="A94" s="0" t="s">
        <v>189</v>
      </c>
    </row>
    <row r="95" customFormat="false" ht="15" hidden="false" customHeight="false" outlineLevel="0" collapsed="false">
      <c r="A95" s="0" t="s">
        <v>189</v>
      </c>
    </row>
    <row r="96" customFormat="false" ht="15" hidden="false" customHeight="false" outlineLevel="0" collapsed="false">
      <c r="A96" s="0" t="s">
        <v>190</v>
      </c>
    </row>
    <row r="97" customFormat="false" ht="15" hidden="false" customHeight="false" outlineLevel="0" collapsed="false">
      <c r="A97" s="0" t="s">
        <v>191</v>
      </c>
    </row>
    <row r="98" customFormat="false" ht="15" hidden="false" customHeight="false" outlineLevel="0" collapsed="false">
      <c r="A98" s="0" t="s">
        <v>146</v>
      </c>
      <c r="B98" s="0" t="s">
        <v>147</v>
      </c>
    </row>
    <row r="99" customFormat="false" ht="15" hidden="false" customHeight="false" outlineLevel="0" collapsed="false">
      <c r="A99" s="0" t="s">
        <v>175</v>
      </c>
      <c r="B99" s="0" t="s">
        <v>176</v>
      </c>
    </row>
    <row r="100" customFormat="false" ht="15" hidden="false" customHeight="false" outlineLevel="0" collapsed="false">
      <c r="A100" s="0" t="s">
        <v>148</v>
      </c>
      <c r="B100" s="0" t="s">
        <v>55</v>
      </c>
    </row>
    <row r="101" customFormat="false" ht="15" hidden="false" customHeight="false" outlineLevel="0" collapsed="false">
      <c r="A101" s="0" t="s">
        <v>149</v>
      </c>
      <c r="B101" s="0" t="s">
        <v>57</v>
      </c>
    </row>
    <row r="102" customFormat="false" ht="15" hidden="false" customHeight="false" outlineLevel="0" collapsed="false">
      <c r="A102" s="0" t="s">
        <v>151</v>
      </c>
      <c r="B102" s="0" t="s">
        <v>152</v>
      </c>
    </row>
    <row r="103" customFormat="false" ht="15" hidden="false" customHeight="false" outlineLevel="0" collapsed="false">
      <c r="A103" s="0" t="s">
        <v>153</v>
      </c>
      <c r="B103" s="0" t="s">
        <v>154</v>
      </c>
    </row>
    <row r="104" customFormat="false" ht="15" hidden="false" customHeight="false" outlineLevel="0" collapsed="false">
      <c r="A104" s="0" t="s">
        <v>163</v>
      </c>
      <c r="B104" s="0" t="s">
        <v>164</v>
      </c>
    </row>
    <row r="105" customFormat="false" ht="15" hidden="false" customHeight="false" outlineLevel="0" collapsed="false">
      <c r="A105" s="0" t="s">
        <v>190</v>
      </c>
    </row>
    <row r="106" customFormat="false" ht="15" hidden="false" customHeight="false" outlineLevel="0" collapsed="false">
      <c r="A106" s="0" t="s">
        <v>137</v>
      </c>
      <c r="B106" s="0" t="s">
        <v>138</v>
      </c>
    </row>
    <row r="107" customFormat="false" ht="15" hidden="false" customHeight="false" outlineLevel="0" collapsed="false">
      <c r="A107" s="0" t="s">
        <v>132</v>
      </c>
      <c r="B107" s="0" t="s">
        <v>133</v>
      </c>
    </row>
    <row r="108" customFormat="false" ht="15" hidden="false" customHeight="false" outlineLevel="0" collapsed="false">
      <c r="A108" s="0" t="s">
        <v>192</v>
      </c>
      <c r="B108" s="0" t="s">
        <v>193</v>
      </c>
    </row>
    <row r="109" customFormat="false" ht="15" hidden="false" customHeight="false" outlineLevel="0" collapsed="false">
      <c r="A109" s="0" t="s">
        <v>132</v>
      </c>
      <c r="B109" s="0" t="s">
        <v>133</v>
      </c>
    </row>
    <row r="110" customFormat="false" ht="15" hidden="false" customHeight="false" outlineLevel="0" collapsed="false">
      <c r="A110" s="0" t="s">
        <v>132</v>
      </c>
      <c r="B110" s="0" t="s">
        <v>133</v>
      </c>
    </row>
    <row r="111" customFormat="false" ht="15" hidden="false" customHeight="false" outlineLevel="0" collapsed="false">
      <c r="A111" s="0" t="s">
        <v>194</v>
      </c>
      <c r="B111" s="0" t="s">
        <v>195</v>
      </c>
    </row>
    <row r="112" customFormat="false" ht="15" hidden="false" customHeight="false" outlineLevel="0" collapsed="false">
      <c r="A112" s="0" t="s">
        <v>196</v>
      </c>
      <c r="B112" s="0" t="s">
        <v>197</v>
      </c>
    </row>
    <row r="113" customFormat="false" ht="15" hidden="false" customHeight="false" outlineLevel="0" collapsed="false">
      <c r="A113" s="0" t="s">
        <v>198</v>
      </c>
      <c r="B113" s="0" t="s">
        <v>199</v>
      </c>
    </row>
    <row r="114" customFormat="false" ht="15" hidden="false" customHeight="false" outlineLevel="0" collapsed="false">
      <c r="A114" s="0" t="s">
        <v>200</v>
      </c>
      <c r="B114" s="0" t="s">
        <v>201</v>
      </c>
    </row>
    <row r="115" customFormat="false" ht="15" hidden="false" customHeight="false" outlineLevel="0" collapsed="false">
      <c r="A115" s="0" t="s">
        <v>202</v>
      </c>
      <c r="B115" s="0" t="s">
        <v>203</v>
      </c>
    </row>
    <row r="116" customFormat="false" ht="15" hidden="false" customHeight="false" outlineLevel="0" collapsed="false">
      <c r="A116" s="0" t="s">
        <v>204</v>
      </c>
      <c r="B116" s="0" t="s">
        <v>205</v>
      </c>
    </row>
    <row r="117" customFormat="false" ht="15" hidden="false" customHeight="false" outlineLevel="0" collapsed="false">
      <c r="A117" s="0" t="s">
        <v>132</v>
      </c>
      <c r="B117" s="0" t="s">
        <v>133</v>
      </c>
    </row>
    <row r="118" customFormat="false" ht="15" hidden="false" customHeight="false" outlineLevel="0" collapsed="false">
      <c r="A118" s="0" t="s">
        <v>206</v>
      </c>
    </row>
    <row r="119" customFormat="false" ht="15" hidden="false" customHeight="false" outlineLevel="0" collapsed="false">
      <c r="A119" s="0" t="s">
        <v>207</v>
      </c>
      <c r="B119" s="0" t="s">
        <v>208</v>
      </c>
    </row>
    <row r="120" customFormat="false" ht="15" hidden="false" customHeight="false" outlineLevel="0" collapsed="false">
      <c r="A120" s="0" t="s">
        <v>209</v>
      </c>
    </row>
    <row r="121" customFormat="false" ht="15" hidden="false" customHeight="false" outlineLevel="0" collapsed="false">
      <c r="A121" s="0" t="s">
        <v>132</v>
      </c>
      <c r="B121" s="0" t="s">
        <v>133</v>
      </c>
    </row>
    <row r="122" customFormat="false" ht="15" hidden="false" customHeight="false" outlineLevel="0" collapsed="false">
      <c r="A122" s="0" t="s">
        <v>210</v>
      </c>
      <c r="B122" s="0" t="s">
        <v>211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6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4" activeCellId="0" sqref="G4"/>
    </sheetView>
  </sheetViews>
  <sheetFormatPr defaultRowHeight="15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3.71"/>
    <col collapsed="false" customWidth="true" hidden="false" outlineLevel="0" max="3" min="3" style="0" width="12.71"/>
    <col collapsed="false" customWidth="true" hidden="false" outlineLevel="0" max="4" min="4" style="0" width="14.01"/>
    <col collapsed="false" customWidth="true" hidden="false" outlineLevel="0" max="5" min="5" style="0" width="32.57"/>
    <col collapsed="false" customWidth="true" hidden="false" outlineLevel="0" max="6" min="6" style="0" width="10.67"/>
    <col collapsed="false" customWidth="true" hidden="false" outlineLevel="0" max="7" min="7" style="0" width="42.14"/>
    <col collapsed="false" customWidth="true" hidden="false" outlineLevel="0" max="9" min="8" style="0" width="10.67"/>
    <col collapsed="false" customWidth="true" hidden="false" outlineLevel="0" max="10" min="10" style="0" width="4.43"/>
    <col collapsed="false" customWidth="true" hidden="false" outlineLevel="0" max="11" min="11" style="0" width="3.99"/>
    <col collapsed="false" customWidth="true" hidden="false" outlineLevel="0" max="12" min="12" style="0" width="23.15"/>
    <col collapsed="false" customWidth="true" hidden="false" outlineLevel="0" max="13" min="13" style="0" width="17.29"/>
    <col collapsed="false" customWidth="true" hidden="false" outlineLevel="0" max="1025" min="14" style="0" width="10.67"/>
  </cols>
  <sheetData>
    <row r="1" customFormat="false" ht="15" hidden="false" customHeight="true" outlineLevel="0" collapsed="false">
      <c r="A1" s="0" t="s">
        <v>37</v>
      </c>
      <c r="C1" s="309" t="s">
        <v>212</v>
      </c>
      <c r="D1" s="309" t="s">
        <v>125</v>
      </c>
      <c r="E1" s="309" t="s">
        <v>126</v>
      </c>
      <c r="G1" s="310"/>
      <c r="J1" s="311"/>
    </row>
    <row r="2" customFormat="false" ht="15" hidden="false" customHeight="true" outlineLevel="0" collapsed="false">
      <c r="A2" s="0" t="s">
        <v>213</v>
      </c>
      <c r="C2" s="0" t="s">
        <v>214</v>
      </c>
      <c r="D2" s="0" t="s">
        <v>151</v>
      </c>
      <c r="E2" s="0" t="s">
        <v>152</v>
      </c>
      <c r="G2" s="312" t="s">
        <v>215</v>
      </c>
    </row>
    <row r="3" customFormat="false" ht="15" hidden="false" customHeight="true" outlineLevel="0" collapsed="false">
      <c r="A3" s="0" t="s">
        <v>216</v>
      </c>
      <c r="C3" s="0" t="s">
        <v>214</v>
      </c>
      <c r="D3" s="0" t="s">
        <v>153</v>
      </c>
      <c r="E3" s="0" t="s">
        <v>154</v>
      </c>
      <c r="G3" s="0" t="s">
        <v>217</v>
      </c>
    </row>
    <row r="4" customFormat="false" ht="15" hidden="false" customHeight="true" outlineLevel="0" collapsed="false">
      <c r="A4" s="0" t="s">
        <v>218</v>
      </c>
      <c r="C4" s="0" t="s">
        <v>219</v>
      </c>
      <c r="D4" s="0" t="s">
        <v>183</v>
      </c>
      <c r="E4" s="0" t="s">
        <v>184</v>
      </c>
    </row>
    <row r="5" customFormat="false" ht="15" hidden="false" customHeight="true" outlineLevel="0" collapsed="false">
      <c r="A5" s="0" t="s">
        <v>220</v>
      </c>
      <c r="C5" s="0" t="s">
        <v>221</v>
      </c>
      <c r="D5" s="0" t="s">
        <v>183</v>
      </c>
      <c r="E5" s="0" t="s">
        <v>184</v>
      </c>
    </row>
    <row r="6" customFormat="false" ht="15" hidden="false" customHeight="true" outlineLevel="0" collapsed="false">
      <c r="A6" s="0" t="s">
        <v>222</v>
      </c>
      <c r="C6" s="0" t="s">
        <v>221</v>
      </c>
      <c r="D6" s="0" t="s">
        <v>186</v>
      </c>
      <c r="E6" s="0" t="s">
        <v>64</v>
      </c>
    </row>
    <row r="7" customFormat="false" ht="15" hidden="false" customHeight="true" outlineLevel="0" collapsed="false">
      <c r="A7" s="0" t="s">
        <v>223</v>
      </c>
      <c r="C7" s="0" t="s">
        <v>221</v>
      </c>
      <c r="D7" s="0" t="s">
        <v>185</v>
      </c>
      <c r="E7" s="0" t="s">
        <v>61</v>
      </c>
    </row>
    <row r="8" customFormat="false" ht="15" hidden="false" customHeight="true" outlineLevel="0" collapsed="false">
      <c r="A8" s="0" t="s">
        <v>224</v>
      </c>
      <c r="C8" s="0" t="s">
        <v>225</v>
      </c>
      <c r="D8" s="0" t="s">
        <v>194</v>
      </c>
      <c r="E8" s="0" t="s">
        <v>195</v>
      </c>
    </row>
    <row r="9" customFormat="false" ht="15" hidden="false" customHeight="true" outlineLevel="0" collapsed="false">
      <c r="A9" s="0" t="s">
        <v>226</v>
      </c>
      <c r="C9" s="0" t="s">
        <v>227</v>
      </c>
      <c r="D9" s="0" t="s">
        <v>161</v>
      </c>
      <c r="E9" s="0" t="s">
        <v>162</v>
      </c>
    </row>
    <row r="10" customFormat="false" ht="15" hidden="false" customHeight="true" outlineLevel="0" collapsed="false">
      <c r="A10" s="0" t="s">
        <v>228</v>
      </c>
      <c r="C10" s="0" t="s">
        <v>229</v>
      </c>
      <c r="D10" s="0" t="s">
        <v>127</v>
      </c>
      <c r="E10" s="0" t="s">
        <v>128</v>
      </c>
    </row>
    <row r="11" customFormat="false" ht="15" hidden="false" customHeight="false" outlineLevel="0" collapsed="false">
      <c r="A11" s="0" t="s">
        <v>230</v>
      </c>
      <c r="C11" s="0" t="s">
        <v>225</v>
      </c>
      <c r="D11" s="0" t="s">
        <v>129</v>
      </c>
      <c r="E11" s="0" t="s">
        <v>130</v>
      </c>
    </row>
    <row r="12" customFormat="false" ht="15" hidden="false" customHeight="false" outlineLevel="0" collapsed="false">
      <c r="A12" s="0" t="s">
        <v>67</v>
      </c>
      <c r="C12" s="0" t="s">
        <v>225</v>
      </c>
      <c r="D12" s="0" t="s">
        <v>196</v>
      </c>
      <c r="E12" s="0" t="s">
        <v>197</v>
      </c>
    </row>
    <row r="13" customFormat="false" ht="15" hidden="false" customHeight="false" outlineLevel="0" collapsed="false">
      <c r="A13" s="0" t="s">
        <v>231</v>
      </c>
      <c r="C13" s="0" t="s">
        <v>232</v>
      </c>
      <c r="D13" s="0" t="s">
        <v>192</v>
      </c>
      <c r="E13" s="0" t="s">
        <v>193</v>
      </c>
    </row>
    <row r="14" customFormat="false" ht="15" hidden="false" customHeight="false" outlineLevel="0" collapsed="false">
      <c r="A14" s="0" t="s">
        <v>233</v>
      </c>
      <c r="C14" s="0" t="s">
        <v>225</v>
      </c>
      <c r="D14" s="0" t="s">
        <v>198</v>
      </c>
      <c r="E14" s="0" t="s">
        <v>199</v>
      </c>
    </row>
    <row r="15" customFormat="false" ht="15" hidden="false" customHeight="false" outlineLevel="0" collapsed="false">
      <c r="A15" s="0" t="s">
        <v>234</v>
      </c>
      <c r="C15" s="0" t="s">
        <v>214</v>
      </c>
      <c r="D15" s="0" t="s">
        <v>163</v>
      </c>
      <c r="E15" s="0" t="s">
        <v>164</v>
      </c>
    </row>
    <row r="16" customFormat="false" ht="15" hidden="false" customHeight="false" outlineLevel="0" collapsed="false">
      <c r="A16" s="0" t="s">
        <v>235</v>
      </c>
      <c r="C16" s="0" t="s">
        <v>236</v>
      </c>
      <c r="D16" s="0" t="s">
        <v>146</v>
      </c>
      <c r="E16" s="0" t="s">
        <v>147</v>
      </c>
    </row>
    <row r="17" customFormat="false" ht="15" hidden="false" customHeight="false" outlineLevel="0" collapsed="false">
      <c r="A17" s="0" t="s">
        <v>237</v>
      </c>
      <c r="C17" s="0" t="s">
        <v>238</v>
      </c>
      <c r="D17" s="0" t="s">
        <v>169</v>
      </c>
      <c r="E17" s="0" t="s">
        <v>170</v>
      </c>
    </row>
    <row r="18" customFormat="false" ht="15" hidden="false" customHeight="false" outlineLevel="0" collapsed="false">
      <c r="A18" s="0" t="s">
        <v>239</v>
      </c>
      <c r="C18" s="0" t="s">
        <v>240</v>
      </c>
      <c r="D18" s="0" t="s">
        <v>136</v>
      </c>
      <c r="E18" s="0" t="s">
        <v>62</v>
      </c>
    </row>
    <row r="19" customFormat="false" ht="15" hidden="false" customHeight="false" outlineLevel="0" collapsed="false">
      <c r="C19" s="0" t="s">
        <v>221</v>
      </c>
      <c r="D19" s="0" t="s">
        <v>171</v>
      </c>
      <c r="E19" s="0" t="s">
        <v>172</v>
      </c>
    </row>
    <row r="20" customFormat="false" ht="15" hidden="false" customHeight="false" outlineLevel="0" collapsed="false">
      <c r="C20" s="0" t="s">
        <v>241</v>
      </c>
      <c r="D20" s="0" t="s">
        <v>210</v>
      </c>
      <c r="E20" s="0" t="s">
        <v>211</v>
      </c>
    </row>
    <row r="21" customFormat="false" ht="15" hidden="false" customHeight="false" outlineLevel="0" collapsed="false">
      <c r="C21" s="0" t="s">
        <v>225</v>
      </c>
      <c r="D21" s="0" t="s">
        <v>200</v>
      </c>
      <c r="E21" s="0" t="s">
        <v>201</v>
      </c>
    </row>
    <row r="22" customFormat="false" ht="15" hidden="false" customHeight="false" outlineLevel="0" collapsed="false">
      <c r="C22" s="0" t="s">
        <v>242</v>
      </c>
      <c r="D22" s="0" t="s">
        <v>131</v>
      </c>
      <c r="E22" s="0" t="s">
        <v>63</v>
      </c>
    </row>
    <row r="23" customFormat="false" ht="15" hidden="false" customHeight="false" outlineLevel="0" collapsed="false">
      <c r="C23" s="0" t="s">
        <v>243</v>
      </c>
      <c r="D23" s="0" t="s">
        <v>206</v>
      </c>
      <c r="E23" s="0" t="s">
        <v>244</v>
      </c>
    </row>
    <row r="24" customFormat="false" ht="15" hidden="false" customHeight="false" outlineLevel="0" collapsed="false">
      <c r="C24" s="0" t="s">
        <v>245</v>
      </c>
      <c r="D24" s="0" t="s">
        <v>149</v>
      </c>
      <c r="E24" s="0" t="s">
        <v>57</v>
      </c>
    </row>
    <row r="25" customFormat="false" ht="15" hidden="false" customHeight="false" outlineLevel="0" collapsed="false">
      <c r="C25" s="0" t="s">
        <v>245</v>
      </c>
      <c r="D25" s="0" t="s">
        <v>150</v>
      </c>
      <c r="E25" s="0" t="s">
        <v>57</v>
      </c>
    </row>
    <row r="26" customFormat="false" ht="15" hidden="false" customHeight="false" outlineLevel="0" collapsed="false">
      <c r="C26" s="0" t="s">
        <v>246</v>
      </c>
      <c r="D26" s="0" t="s">
        <v>188</v>
      </c>
      <c r="E26" s="0" t="s">
        <v>247</v>
      </c>
    </row>
    <row r="27" customFormat="false" ht="15" hidden="false" customHeight="false" outlineLevel="0" collapsed="false">
      <c r="C27" s="0" t="s">
        <v>232</v>
      </c>
      <c r="D27" s="0" t="s">
        <v>181</v>
      </c>
      <c r="E27" s="0" t="s">
        <v>182</v>
      </c>
    </row>
    <row r="28" customFormat="false" ht="15" hidden="false" customHeight="false" outlineLevel="0" collapsed="false">
      <c r="C28" s="0" t="s">
        <v>248</v>
      </c>
      <c r="D28" s="0" t="s">
        <v>141</v>
      </c>
      <c r="E28" s="0" t="s">
        <v>142</v>
      </c>
    </row>
    <row r="29" customFormat="false" ht="15" hidden="false" customHeight="false" outlineLevel="0" collapsed="false">
      <c r="C29" s="0" t="s">
        <v>243</v>
      </c>
      <c r="D29" s="0" t="s">
        <v>207</v>
      </c>
      <c r="E29" s="0" t="s">
        <v>208</v>
      </c>
    </row>
    <row r="30" customFormat="false" ht="15" hidden="false" customHeight="false" outlineLevel="0" collapsed="false">
      <c r="C30" s="0" t="s">
        <v>240</v>
      </c>
      <c r="D30" s="0" t="s">
        <v>139</v>
      </c>
      <c r="E30" s="0" t="s">
        <v>140</v>
      </c>
    </row>
    <row r="31" customFormat="false" ht="15" hidden="false" customHeight="false" outlineLevel="0" collapsed="false">
      <c r="C31" s="0" t="s">
        <v>246</v>
      </c>
      <c r="D31" s="0" t="s">
        <v>139</v>
      </c>
      <c r="E31" s="0" t="s">
        <v>140</v>
      </c>
    </row>
    <row r="32" customFormat="false" ht="15" hidden="false" customHeight="false" outlineLevel="0" collapsed="false">
      <c r="C32" s="0" t="s">
        <v>249</v>
      </c>
      <c r="D32" s="0" t="s">
        <v>139</v>
      </c>
      <c r="E32" s="0" t="s">
        <v>140</v>
      </c>
    </row>
    <row r="33" customFormat="false" ht="15" hidden="false" customHeight="false" outlineLevel="0" collapsed="false">
      <c r="C33" s="0" t="s">
        <v>225</v>
      </c>
      <c r="D33" s="0" t="s">
        <v>202</v>
      </c>
      <c r="E33" s="0" t="s">
        <v>203</v>
      </c>
    </row>
    <row r="34" customFormat="false" ht="15" hidden="false" customHeight="false" outlineLevel="0" collapsed="false">
      <c r="C34" s="0" t="s">
        <v>240</v>
      </c>
      <c r="D34" s="0" t="s">
        <v>137</v>
      </c>
      <c r="E34" s="0" t="s">
        <v>138</v>
      </c>
    </row>
    <row r="35" customFormat="false" ht="15" hidden="false" customHeight="false" outlineLevel="0" collapsed="false">
      <c r="C35" s="0" t="s">
        <v>249</v>
      </c>
      <c r="D35" s="0" t="s">
        <v>137</v>
      </c>
      <c r="E35" s="0" t="s">
        <v>138</v>
      </c>
    </row>
    <row r="36" customFormat="false" ht="15" hidden="false" customHeight="false" outlineLevel="0" collapsed="false">
      <c r="C36" s="0" t="s">
        <v>250</v>
      </c>
      <c r="D36" s="0" t="s">
        <v>137</v>
      </c>
      <c r="E36" s="0" t="s">
        <v>138</v>
      </c>
    </row>
    <row r="37" customFormat="false" ht="15" hidden="false" customHeight="false" outlineLevel="0" collapsed="false">
      <c r="C37" s="0" t="s">
        <v>251</v>
      </c>
      <c r="D37" s="0" t="s">
        <v>191</v>
      </c>
      <c r="E37" s="0" t="s">
        <v>252</v>
      </c>
    </row>
    <row r="38" customFormat="false" ht="15" hidden="false" customHeight="false" outlineLevel="0" collapsed="false">
      <c r="C38" s="0" t="s">
        <v>253</v>
      </c>
      <c r="D38" s="0" t="s">
        <v>179</v>
      </c>
      <c r="E38" s="0" t="s">
        <v>180</v>
      </c>
    </row>
    <row r="39" customFormat="false" ht="15" hidden="false" customHeight="false" outlineLevel="0" collapsed="false">
      <c r="C39" s="0" t="s">
        <v>254</v>
      </c>
      <c r="D39" s="0" t="s">
        <v>209</v>
      </c>
      <c r="E39" s="0" t="s">
        <v>255</v>
      </c>
    </row>
    <row r="40" customFormat="false" ht="15" hidden="false" customHeight="false" outlineLevel="0" collapsed="false">
      <c r="C40" s="0" t="s">
        <v>225</v>
      </c>
      <c r="D40" s="0" t="s">
        <v>204</v>
      </c>
      <c r="E40" s="0" t="s">
        <v>205</v>
      </c>
    </row>
    <row r="41" customFormat="false" ht="15" hidden="false" customHeight="false" outlineLevel="0" collapsed="false">
      <c r="C41" s="0" t="s">
        <v>256</v>
      </c>
      <c r="D41" s="0" t="s">
        <v>157</v>
      </c>
      <c r="E41" s="0" t="s">
        <v>158</v>
      </c>
    </row>
    <row r="42" customFormat="false" ht="15" hidden="false" customHeight="false" outlineLevel="0" collapsed="false">
      <c r="C42" s="0" t="s">
        <v>249</v>
      </c>
      <c r="D42" s="0" t="s">
        <v>143</v>
      </c>
      <c r="E42" s="0" t="s">
        <v>144</v>
      </c>
    </row>
    <row r="43" customFormat="false" ht="15" hidden="false" customHeight="false" outlineLevel="0" collapsed="false">
      <c r="C43" s="0" t="s">
        <v>249</v>
      </c>
      <c r="D43" s="0" t="s">
        <v>145</v>
      </c>
      <c r="E43" s="0" t="s">
        <v>144</v>
      </c>
    </row>
    <row r="44" customFormat="false" ht="15" hidden="false" customHeight="false" outlineLevel="0" collapsed="false">
      <c r="C44" s="0" t="s">
        <v>256</v>
      </c>
      <c r="D44" s="0" t="s">
        <v>159</v>
      </c>
      <c r="E44" s="0" t="s">
        <v>156</v>
      </c>
    </row>
    <row r="45" customFormat="false" ht="15" hidden="false" customHeight="false" outlineLevel="0" collapsed="false">
      <c r="C45" s="0" t="s">
        <v>257</v>
      </c>
      <c r="D45" s="0" t="s">
        <v>159</v>
      </c>
      <c r="E45" s="0" t="s">
        <v>156</v>
      </c>
    </row>
    <row r="46" customFormat="false" ht="15" hidden="false" customHeight="false" outlineLevel="0" collapsed="false">
      <c r="C46" s="0" t="s">
        <v>258</v>
      </c>
      <c r="D46" s="0" t="s">
        <v>175</v>
      </c>
      <c r="E46" s="0" t="s">
        <v>176</v>
      </c>
    </row>
    <row r="47" customFormat="false" ht="15" hidden="false" customHeight="false" outlineLevel="0" collapsed="false">
      <c r="C47" s="0" t="s">
        <v>221</v>
      </c>
      <c r="D47" s="0" t="s">
        <v>187</v>
      </c>
      <c r="E47" s="0" t="s">
        <v>259</v>
      </c>
    </row>
    <row r="48" customFormat="false" ht="15" hidden="false" customHeight="false" outlineLevel="0" collapsed="false">
      <c r="C48" s="0" t="s">
        <v>260</v>
      </c>
      <c r="D48" s="0" t="s">
        <v>173</v>
      </c>
      <c r="E48" s="0" t="s">
        <v>174</v>
      </c>
    </row>
    <row r="49" customFormat="false" ht="15" hidden="false" customHeight="false" outlineLevel="0" collapsed="false">
      <c r="C49" s="0" t="s">
        <v>258</v>
      </c>
      <c r="D49" s="0" t="s">
        <v>177</v>
      </c>
      <c r="E49" s="0" t="s">
        <v>178</v>
      </c>
    </row>
    <row r="50" customFormat="false" ht="15" hidden="false" customHeight="false" outlineLevel="0" collapsed="false">
      <c r="C50" s="0" t="s">
        <v>261</v>
      </c>
      <c r="D50" s="0" t="s">
        <v>189</v>
      </c>
      <c r="E50" s="0" t="s">
        <v>262</v>
      </c>
    </row>
    <row r="51" customFormat="false" ht="15" hidden="false" customHeight="false" outlineLevel="0" collapsed="false">
      <c r="C51" s="0" t="s">
        <v>221</v>
      </c>
      <c r="D51" s="0" t="s">
        <v>134</v>
      </c>
      <c r="E51" s="0" t="s">
        <v>135</v>
      </c>
    </row>
    <row r="52" customFormat="false" ht="15" hidden="false" customHeight="false" outlineLevel="0" collapsed="false">
      <c r="C52" s="0" t="s">
        <v>263</v>
      </c>
      <c r="D52" s="0" t="s">
        <v>165</v>
      </c>
      <c r="E52" s="0" t="s">
        <v>166</v>
      </c>
    </row>
    <row r="53" customFormat="false" ht="15" hidden="false" customHeight="false" outlineLevel="0" collapsed="false">
      <c r="C53" s="0" t="s">
        <v>232</v>
      </c>
      <c r="D53" s="0" t="s">
        <v>132</v>
      </c>
      <c r="E53" s="0" t="s">
        <v>264</v>
      </c>
    </row>
    <row r="54" customFormat="false" ht="15" hidden="false" customHeight="false" outlineLevel="0" collapsed="false">
      <c r="C54" s="0" t="s">
        <v>232</v>
      </c>
      <c r="D54" s="0" t="s">
        <v>132</v>
      </c>
      <c r="E54" s="0" t="s">
        <v>42</v>
      </c>
    </row>
    <row r="55" customFormat="false" ht="15" hidden="false" customHeight="false" outlineLevel="0" collapsed="false">
      <c r="C55" s="0" t="s">
        <v>232</v>
      </c>
      <c r="D55" s="0" t="s">
        <v>132</v>
      </c>
      <c r="E55" s="0" t="s">
        <v>29</v>
      </c>
    </row>
    <row r="56" customFormat="false" ht="15" hidden="false" customHeight="false" outlineLevel="0" collapsed="false">
      <c r="C56" s="0" t="s">
        <v>232</v>
      </c>
      <c r="D56" s="0" t="s">
        <v>132</v>
      </c>
      <c r="E56" s="0" t="s">
        <v>68</v>
      </c>
    </row>
    <row r="57" customFormat="false" ht="15" hidden="false" customHeight="false" outlineLevel="0" collapsed="false">
      <c r="C57" s="0" t="s">
        <v>232</v>
      </c>
      <c r="D57" s="0" t="s">
        <v>132</v>
      </c>
      <c r="E57" s="0" t="s">
        <v>265</v>
      </c>
    </row>
    <row r="58" customFormat="false" ht="15" hidden="false" customHeight="false" outlineLevel="0" collapsed="false">
      <c r="C58" s="0" t="s">
        <v>232</v>
      </c>
      <c r="D58" s="0" t="s">
        <v>132</v>
      </c>
      <c r="E58" s="0" t="s">
        <v>266</v>
      </c>
    </row>
    <row r="59" customFormat="false" ht="15" hidden="false" customHeight="false" outlineLevel="0" collapsed="false">
      <c r="C59" s="0" t="s">
        <v>267</v>
      </c>
      <c r="D59" s="0" t="s">
        <v>148</v>
      </c>
      <c r="E59" s="0" t="s">
        <v>55</v>
      </c>
    </row>
    <row r="60" customFormat="false" ht="15" hidden="false" customHeight="false" outlineLevel="0" collapsed="false">
      <c r="C60" s="0" t="s">
        <v>267</v>
      </c>
      <c r="D60" s="0" t="s">
        <v>148</v>
      </c>
      <c r="E60" s="0" t="s">
        <v>55</v>
      </c>
    </row>
    <row r="61" customFormat="false" ht="15" hidden="false" customHeight="false" outlineLevel="0" collapsed="false">
      <c r="C61" s="0" t="s">
        <v>268</v>
      </c>
      <c r="D61" s="0" t="s">
        <v>160</v>
      </c>
      <c r="E61" s="0" t="s">
        <v>54</v>
      </c>
    </row>
    <row r="62" customFormat="false" ht="15" hidden="false" customHeight="false" outlineLevel="0" collapsed="false">
      <c r="C62" s="0" t="s">
        <v>268</v>
      </c>
      <c r="D62" s="0" t="s">
        <v>167</v>
      </c>
      <c r="E62" s="0" t="s">
        <v>168</v>
      </c>
    </row>
    <row r="63" customFormat="false" ht="15" hidden="false" customHeight="false" outlineLevel="0" collapsed="false">
      <c r="C63" s="0" t="s">
        <v>269</v>
      </c>
      <c r="D63" s="0" t="s">
        <v>190</v>
      </c>
      <c r="E63" s="0" t="s">
        <v>270</v>
      </c>
    </row>
    <row r="64" customFormat="false" ht="15" hidden="false" customHeight="false" outlineLevel="0" collapsed="false">
      <c r="C64" s="0" t="s">
        <v>271</v>
      </c>
      <c r="D64" s="0" t="s">
        <v>190</v>
      </c>
      <c r="E64" s="0" t="s">
        <v>270</v>
      </c>
    </row>
  </sheetData>
  <autoFilter ref="C1:E119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417"/>
  <sheetViews>
    <sheetView showFormulas="false" showGridLines="true" showRowColHeaders="true" showZeros="true" rightToLeft="false" tabSelected="false" showOutlineSymbols="true" defaultGridColor="true" view="normal" topLeftCell="A405" colorId="64" zoomScale="100" zoomScaleNormal="100" zoomScalePageLayoutView="100" workbookViewId="0">
      <selection pane="topLeft" activeCell="C420" activeCellId="0" sqref="C420"/>
    </sheetView>
  </sheetViews>
  <sheetFormatPr defaultRowHeight="13.8" zeroHeight="false" outlineLevelRow="0" outlineLevelCol="0"/>
  <cols>
    <col collapsed="false" customWidth="true" hidden="false" outlineLevel="0" max="1" min="1" style="0" width="21.29"/>
    <col collapsed="false" customWidth="true" hidden="false" outlineLevel="0" max="2" min="2" style="0" width="14.86"/>
    <col collapsed="false" customWidth="true" hidden="false" outlineLevel="0" max="1025" min="3" style="0" width="10.67"/>
  </cols>
  <sheetData>
    <row r="1" customFormat="false" ht="15" hidden="false" customHeight="false" outlineLevel="0" collapsed="false">
      <c r="A1" s="309" t="s">
        <v>272</v>
      </c>
      <c r="B1" s="309" t="s">
        <v>273</v>
      </c>
    </row>
    <row r="2" customFormat="false" ht="13.8" hidden="false" customHeight="false" outlineLevel="0" collapsed="false">
      <c r="A2" s="0" t="s">
        <v>274</v>
      </c>
      <c r="B2" s="0" t="s">
        <v>275</v>
      </c>
      <c r="C2" s="313" t="str">
        <f aca="false">IF(A2='JANV.'!$C$1,ROW(),"")</f>
        <v/>
      </c>
    </row>
    <row r="3" customFormat="false" ht="13.8" hidden="false" customHeight="false" outlineLevel="0" collapsed="false">
      <c r="A3" s="0" t="s">
        <v>1</v>
      </c>
      <c r="B3" s="0" t="s">
        <v>276</v>
      </c>
      <c r="C3" s="0" t="n">
        <f aca="false">IF(A3='JANV.'!$C$1,ROW(),"")</f>
        <v>3</v>
      </c>
    </row>
    <row r="4" customFormat="false" ht="13.8" hidden="false" customHeight="false" outlineLevel="0" collapsed="false">
      <c r="A4" s="0" t="s">
        <v>1</v>
      </c>
      <c r="B4" s="0" t="s">
        <v>277</v>
      </c>
      <c r="C4" s="0" t="n">
        <f aca="false">IF(A4='JANV.'!$C$1,ROW(),"")</f>
        <v>4</v>
      </c>
    </row>
    <row r="5" customFormat="false" ht="13.8" hidden="false" customHeight="false" outlineLevel="0" collapsed="false">
      <c r="A5" s="0" t="s">
        <v>278</v>
      </c>
      <c r="B5" s="0" t="s">
        <v>279</v>
      </c>
      <c r="C5" s="0" t="str">
        <f aca="false">IF(A5='JANV.'!$C$1,ROW(),"")</f>
        <v/>
      </c>
    </row>
    <row r="6" customFormat="false" ht="13.8" hidden="false" customHeight="false" outlineLevel="0" collapsed="false">
      <c r="A6" s="0" t="s">
        <v>278</v>
      </c>
      <c r="B6" s="0" t="s">
        <v>280</v>
      </c>
      <c r="C6" s="0" t="str">
        <f aca="false">IF(A6='JANV.'!$C$1,ROW(),"")</f>
        <v/>
      </c>
    </row>
    <row r="7" customFormat="false" ht="13.8" hidden="false" customHeight="false" outlineLevel="0" collapsed="false">
      <c r="A7" s="0" t="s">
        <v>278</v>
      </c>
      <c r="B7" s="0" t="s">
        <v>281</v>
      </c>
      <c r="C7" s="0" t="str">
        <f aca="false">IF(A7='JANV.'!$C$1,ROW(),"")</f>
        <v/>
      </c>
    </row>
    <row r="8" customFormat="false" ht="13.8" hidden="false" customHeight="false" outlineLevel="0" collapsed="false">
      <c r="A8" s="0" t="s">
        <v>282</v>
      </c>
      <c r="B8" s="0" t="s">
        <v>283</v>
      </c>
      <c r="C8" s="0" t="str">
        <f aca="false">IF(A8='JANV.'!$C$1,ROW(),"")</f>
        <v/>
      </c>
    </row>
    <row r="9" customFormat="false" ht="13.8" hidden="false" customHeight="false" outlineLevel="0" collapsed="false">
      <c r="A9" s="0" t="s">
        <v>284</v>
      </c>
      <c r="B9" s="0" t="s">
        <v>285</v>
      </c>
      <c r="C9" s="0" t="str">
        <f aca="false">IF(A9='JANV.'!$C$1,ROW(),"")</f>
        <v/>
      </c>
    </row>
    <row r="10" customFormat="false" ht="13.8" hidden="false" customHeight="false" outlineLevel="0" collapsed="false">
      <c r="A10" s="0" t="s">
        <v>284</v>
      </c>
      <c r="B10" s="0" t="s">
        <v>286</v>
      </c>
      <c r="C10" s="0" t="str">
        <f aca="false">IF(A10='JANV.'!$C$1,ROW(),"")</f>
        <v/>
      </c>
    </row>
    <row r="11" customFormat="false" ht="13.8" hidden="false" customHeight="false" outlineLevel="0" collapsed="false">
      <c r="A11" s="0" t="s">
        <v>284</v>
      </c>
      <c r="B11" s="0" t="s">
        <v>287</v>
      </c>
      <c r="C11" s="0" t="str">
        <f aca="false">IF(A11='JANV.'!$C$1,ROW(),"")</f>
        <v/>
      </c>
    </row>
    <row r="12" customFormat="false" ht="13.8" hidden="false" customHeight="false" outlineLevel="0" collapsed="false">
      <c r="A12" s="0" t="s">
        <v>284</v>
      </c>
      <c r="B12" s="0" t="s">
        <v>288</v>
      </c>
      <c r="C12" s="0" t="str">
        <f aca="false">IF(A12='JANV.'!$C$1,ROW(),"")</f>
        <v/>
      </c>
    </row>
    <row r="13" customFormat="false" ht="13.8" hidden="false" customHeight="false" outlineLevel="0" collapsed="false">
      <c r="A13" s="0" t="s">
        <v>284</v>
      </c>
      <c r="B13" s="0" t="s">
        <v>289</v>
      </c>
      <c r="C13" s="0" t="str">
        <f aca="false">IF(A13='JANV.'!$C$1,ROW(),"")</f>
        <v/>
      </c>
    </row>
    <row r="14" customFormat="false" ht="13.8" hidden="false" customHeight="false" outlineLevel="0" collapsed="false">
      <c r="A14" s="0" t="s">
        <v>284</v>
      </c>
      <c r="B14" s="0" t="s">
        <v>290</v>
      </c>
      <c r="C14" s="0" t="str">
        <f aca="false">IF(A14='JANV.'!$C$1,ROW(),"")</f>
        <v/>
      </c>
    </row>
    <row r="15" customFormat="false" ht="13.8" hidden="false" customHeight="false" outlineLevel="0" collapsed="false">
      <c r="A15" s="0" t="s">
        <v>284</v>
      </c>
      <c r="B15" s="0" t="s">
        <v>291</v>
      </c>
      <c r="C15" s="0" t="str">
        <f aca="false">IF(A15='JANV.'!$C$1,ROW(),"")</f>
        <v/>
      </c>
    </row>
    <row r="16" customFormat="false" ht="13.8" hidden="false" customHeight="false" outlineLevel="0" collapsed="false">
      <c r="A16" s="0" t="s">
        <v>284</v>
      </c>
      <c r="B16" s="0" t="s">
        <v>4</v>
      </c>
      <c r="C16" s="0" t="str">
        <f aca="false">IF(A16='JANV.'!$C$1,ROW(),"")</f>
        <v/>
      </c>
    </row>
    <row r="17" customFormat="false" ht="13.8" hidden="false" customHeight="false" outlineLevel="0" collapsed="false">
      <c r="A17" s="0" t="s">
        <v>292</v>
      </c>
      <c r="B17" s="0" t="s">
        <v>293</v>
      </c>
      <c r="C17" s="0" t="str">
        <f aca="false">IF(A17='JANV.'!$C$1,ROW(),"")</f>
        <v/>
      </c>
    </row>
    <row r="18" customFormat="false" ht="13.8" hidden="false" customHeight="false" outlineLevel="0" collapsed="false">
      <c r="A18" s="0" t="s">
        <v>292</v>
      </c>
      <c r="B18" s="0" t="s">
        <v>294</v>
      </c>
      <c r="C18" s="0" t="str">
        <f aca="false">IF(A18='JANV.'!$C$1,ROW(),"")</f>
        <v/>
      </c>
    </row>
    <row r="19" customFormat="false" ht="13.8" hidden="false" customHeight="false" outlineLevel="0" collapsed="false">
      <c r="A19" s="0" t="s">
        <v>295</v>
      </c>
      <c r="B19" s="0" t="s">
        <v>296</v>
      </c>
      <c r="C19" s="0" t="str">
        <f aca="false">IF(A19='JANV.'!$C$1,ROW(),"")</f>
        <v/>
      </c>
    </row>
    <row r="20" customFormat="false" ht="13.8" hidden="false" customHeight="false" outlineLevel="0" collapsed="false">
      <c r="A20" s="0" t="s">
        <v>295</v>
      </c>
      <c r="B20" s="0" t="s">
        <v>297</v>
      </c>
      <c r="C20" s="0" t="str">
        <f aca="false">IF(A20='JANV.'!$C$1,ROW(),"")</f>
        <v/>
      </c>
    </row>
    <row r="21" customFormat="false" ht="13.8" hidden="false" customHeight="false" outlineLevel="0" collapsed="false">
      <c r="A21" s="0" t="s">
        <v>298</v>
      </c>
      <c r="B21" s="0" t="s">
        <v>279</v>
      </c>
      <c r="C21" s="0" t="str">
        <f aca="false">IF(A21='JANV.'!$C$1,ROW(),"")</f>
        <v/>
      </c>
    </row>
    <row r="22" customFormat="false" ht="13.8" hidden="false" customHeight="false" outlineLevel="0" collapsed="false">
      <c r="A22" s="0" t="s">
        <v>298</v>
      </c>
      <c r="B22" s="0" t="s">
        <v>280</v>
      </c>
      <c r="C22" s="0" t="str">
        <f aca="false">IF(A22='JANV.'!$C$1,ROW(),"")</f>
        <v/>
      </c>
    </row>
    <row r="23" customFormat="false" ht="13.8" hidden="false" customHeight="false" outlineLevel="0" collapsed="false">
      <c r="A23" s="0" t="s">
        <v>299</v>
      </c>
      <c r="B23" s="0" t="s">
        <v>300</v>
      </c>
      <c r="C23" s="0" t="str">
        <f aca="false">IF(A23='JANV.'!$C$1,ROW(),"")</f>
        <v/>
      </c>
    </row>
    <row r="24" customFormat="false" ht="13.8" hidden="false" customHeight="false" outlineLevel="0" collapsed="false">
      <c r="A24" s="0" t="s">
        <v>301</v>
      </c>
      <c r="B24" s="0" t="s">
        <v>302</v>
      </c>
      <c r="C24" s="0" t="str">
        <f aca="false">IF(A24='JANV.'!$C$1,ROW(),"")</f>
        <v/>
      </c>
    </row>
    <row r="25" customFormat="false" ht="13.8" hidden="false" customHeight="false" outlineLevel="0" collapsed="false">
      <c r="A25" s="0" t="s">
        <v>303</v>
      </c>
      <c r="B25" s="0" t="s">
        <v>304</v>
      </c>
      <c r="C25" s="0" t="str">
        <f aca="false">IF(A25='JANV.'!$C$1,ROW(),"")</f>
        <v/>
      </c>
    </row>
    <row r="26" customFormat="false" ht="13.8" hidden="false" customHeight="false" outlineLevel="0" collapsed="false">
      <c r="A26" s="0" t="s">
        <v>303</v>
      </c>
      <c r="B26" s="0" t="s">
        <v>305</v>
      </c>
      <c r="C26" s="0" t="str">
        <f aca="false">IF(A26='JANV.'!$C$1,ROW(),"")</f>
        <v/>
      </c>
    </row>
    <row r="27" customFormat="false" ht="13.8" hidden="false" customHeight="false" outlineLevel="0" collapsed="false">
      <c r="A27" s="0" t="s">
        <v>303</v>
      </c>
      <c r="B27" s="0" t="s">
        <v>306</v>
      </c>
      <c r="C27" s="0" t="str">
        <f aca="false">IF(A27='JANV.'!$C$1,ROW(),"")</f>
        <v/>
      </c>
    </row>
    <row r="28" customFormat="false" ht="13.8" hidden="false" customHeight="false" outlineLevel="0" collapsed="false">
      <c r="A28" s="0" t="s">
        <v>303</v>
      </c>
      <c r="B28" s="0" t="s">
        <v>307</v>
      </c>
      <c r="C28" s="0" t="str">
        <f aca="false">IF(A28='JANV.'!$C$1,ROW(),"")</f>
        <v/>
      </c>
    </row>
    <row r="29" customFormat="false" ht="13.8" hidden="false" customHeight="false" outlineLevel="0" collapsed="false">
      <c r="A29" s="0" t="s">
        <v>303</v>
      </c>
      <c r="B29" s="0" t="s">
        <v>308</v>
      </c>
      <c r="C29" s="0" t="str">
        <f aca="false">IF(A29='JANV.'!$C$1,ROW(),"")</f>
        <v/>
      </c>
    </row>
    <row r="30" customFormat="false" ht="13.8" hidden="false" customHeight="false" outlineLevel="0" collapsed="false">
      <c r="A30" s="0" t="s">
        <v>303</v>
      </c>
      <c r="B30" s="0" t="s">
        <v>309</v>
      </c>
      <c r="C30" s="0" t="str">
        <f aca="false">IF(A30='JANV.'!$C$1,ROW(),"")</f>
        <v/>
      </c>
    </row>
    <row r="31" customFormat="false" ht="13.8" hidden="false" customHeight="false" outlineLevel="0" collapsed="false">
      <c r="A31" s="0" t="s">
        <v>310</v>
      </c>
      <c r="B31" s="0" t="s">
        <v>285</v>
      </c>
      <c r="C31" s="0" t="str">
        <f aca="false">IF(A31='JANV.'!$C$1,ROW(),"")</f>
        <v/>
      </c>
    </row>
    <row r="32" customFormat="false" ht="13.8" hidden="false" customHeight="false" outlineLevel="0" collapsed="false">
      <c r="A32" s="0" t="s">
        <v>310</v>
      </c>
      <c r="B32" s="0" t="s">
        <v>289</v>
      </c>
      <c r="C32" s="0" t="str">
        <f aca="false">IF(A32='JANV.'!$C$1,ROW(),"")</f>
        <v/>
      </c>
    </row>
    <row r="33" customFormat="false" ht="13.8" hidden="false" customHeight="false" outlineLevel="0" collapsed="false">
      <c r="A33" s="0" t="s">
        <v>310</v>
      </c>
      <c r="B33" s="0" t="s">
        <v>311</v>
      </c>
      <c r="C33" s="0" t="str">
        <f aca="false">IF(A33='JANV.'!$C$1,ROW(),"")</f>
        <v/>
      </c>
    </row>
    <row r="34" customFormat="false" ht="13.8" hidden="false" customHeight="false" outlineLevel="0" collapsed="false">
      <c r="A34" s="0" t="s">
        <v>310</v>
      </c>
      <c r="B34" s="0" t="s">
        <v>312</v>
      </c>
      <c r="C34" s="0" t="str">
        <f aca="false">IF(A34='JANV.'!$C$1,ROW(),"")</f>
        <v/>
      </c>
    </row>
    <row r="35" customFormat="false" ht="13.8" hidden="false" customHeight="false" outlineLevel="0" collapsed="false">
      <c r="A35" s="0" t="s">
        <v>313</v>
      </c>
      <c r="B35" s="0" t="s">
        <v>286</v>
      </c>
      <c r="C35" s="0" t="str">
        <f aca="false">IF(A35='JANV.'!$C$1,ROW(),"")</f>
        <v/>
      </c>
    </row>
    <row r="36" customFormat="false" ht="13.8" hidden="false" customHeight="false" outlineLevel="0" collapsed="false">
      <c r="A36" s="0" t="s">
        <v>313</v>
      </c>
      <c r="B36" s="0" t="s">
        <v>287</v>
      </c>
      <c r="C36" s="0" t="str">
        <f aca="false">IF(A36='JANV.'!$C$1,ROW(),"")</f>
        <v/>
      </c>
    </row>
    <row r="37" customFormat="false" ht="13.8" hidden="false" customHeight="false" outlineLevel="0" collapsed="false">
      <c r="A37" s="0" t="s">
        <v>313</v>
      </c>
      <c r="B37" s="0" t="s">
        <v>289</v>
      </c>
      <c r="C37" s="0" t="str">
        <f aca="false">IF(A37='JANV.'!$C$1,ROW(),"")</f>
        <v/>
      </c>
    </row>
    <row r="38" customFormat="false" ht="13.8" hidden="false" customHeight="false" outlineLevel="0" collapsed="false">
      <c r="A38" s="0" t="s">
        <v>314</v>
      </c>
      <c r="B38" s="0" t="s">
        <v>315</v>
      </c>
      <c r="C38" s="0" t="str">
        <f aca="false">IF(A38='JANV.'!$C$1,ROW(),"")</f>
        <v/>
      </c>
    </row>
    <row r="39" customFormat="false" ht="13.8" hidden="false" customHeight="false" outlineLevel="0" collapsed="false">
      <c r="A39" s="0" t="s">
        <v>316</v>
      </c>
      <c r="B39" s="0" t="s">
        <v>317</v>
      </c>
      <c r="C39" s="0" t="str">
        <f aca="false">IF(A39='JANV.'!$C$1,ROW(),"")</f>
        <v/>
      </c>
    </row>
    <row r="40" customFormat="false" ht="13.8" hidden="false" customHeight="false" outlineLevel="0" collapsed="false">
      <c r="A40" s="0" t="s">
        <v>318</v>
      </c>
      <c r="B40" s="0" t="s">
        <v>319</v>
      </c>
      <c r="C40" s="0" t="str">
        <f aca="false">IF(A40='JANV.'!$C$1,ROW(),"")</f>
        <v/>
      </c>
    </row>
    <row r="41" customFormat="false" ht="13.8" hidden="false" customHeight="false" outlineLevel="0" collapsed="false">
      <c r="A41" s="0" t="s">
        <v>320</v>
      </c>
      <c r="B41" s="0" t="s">
        <v>275</v>
      </c>
      <c r="C41" s="0" t="str">
        <f aca="false">IF(A41='JANV.'!$C$1,ROW(),"")</f>
        <v/>
      </c>
    </row>
    <row r="42" customFormat="false" ht="13.8" hidden="false" customHeight="false" outlineLevel="0" collapsed="false">
      <c r="A42" s="0" t="s">
        <v>320</v>
      </c>
      <c r="B42" s="0" t="s">
        <v>319</v>
      </c>
      <c r="C42" s="0" t="str">
        <f aca="false">IF(A42='JANV.'!$C$1,ROW(),"")</f>
        <v/>
      </c>
    </row>
    <row r="43" customFormat="false" ht="13.8" hidden="false" customHeight="false" outlineLevel="0" collapsed="false">
      <c r="A43" s="0" t="s">
        <v>321</v>
      </c>
      <c r="B43" s="0" t="s">
        <v>322</v>
      </c>
      <c r="C43" s="0" t="str">
        <f aca="false">IF(A43='JANV.'!$C$1,ROW(),"")</f>
        <v/>
      </c>
    </row>
    <row r="44" customFormat="false" ht="13.8" hidden="false" customHeight="false" outlineLevel="0" collapsed="false">
      <c r="A44" s="0" t="s">
        <v>321</v>
      </c>
      <c r="B44" s="0" t="s">
        <v>323</v>
      </c>
      <c r="C44" s="0" t="str">
        <f aca="false">IF(A44='JANV.'!$C$1,ROW(),"")</f>
        <v/>
      </c>
    </row>
    <row r="45" customFormat="false" ht="13.8" hidden="false" customHeight="false" outlineLevel="0" collapsed="false">
      <c r="A45" s="0" t="s">
        <v>324</v>
      </c>
      <c r="B45" s="0" t="s">
        <v>325</v>
      </c>
      <c r="C45" s="0" t="str">
        <f aca="false">IF(A45='JANV.'!$C$1,ROW(),"")</f>
        <v/>
      </c>
    </row>
    <row r="46" customFormat="false" ht="13.8" hidden="false" customHeight="false" outlineLevel="0" collapsed="false">
      <c r="A46" s="0" t="s">
        <v>324</v>
      </c>
      <c r="B46" s="0" t="s">
        <v>326</v>
      </c>
      <c r="C46" s="0" t="str">
        <f aca="false">IF(A46='JANV.'!$C$1,ROW(),"")</f>
        <v/>
      </c>
    </row>
    <row r="47" customFormat="false" ht="13.8" hidden="false" customHeight="false" outlineLevel="0" collapsed="false">
      <c r="A47" s="0" t="s">
        <v>324</v>
      </c>
      <c r="B47" s="0" t="s">
        <v>319</v>
      </c>
      <c r="C47" s="0" t="str">
        <f aca="false">IF(A47='JANV.'!$C$1,ROW(),"")</f>
        <v/>
      </c>
    </row>
    <row r="48" customFormat="false" ht="13.8" hidden="false" customHeight="false" outlineLevel="0" collapsed="false">
      <c r="A48" s="0" t="s">
        <v>324</v>
      </c>
      <c r="B48" s="0" t="s">
        <v>327</v>
      </c>
      <c r="C48" s="0" t="str">
        <f aca="false">IF(A48='JANV.'!$C$1,ROW(),"")</f>
        <v/>
      </c>
    </row>
    <row r="49" customFormat="false" ht="13.8" hidden="false" customHeight="false" outlineLevel="0" collapsed="false">
      <c r="A49" s="0" t="s">
        <v>324</v>
      </c>
      <c r="B49" s="0" t="s">
        <v>328</v>
      </c>
      <c r="C49" s="0" t="str">
        <f aca="false">IF(A49='JANV.'!$C$1,ROW(),"")</f>
        <v/>
      </c>
    </row>
    <row r="50" customFormat="false" ht="13.8" hidden="false" customHeight="false" outlineLevel="0" collapsed="false">
      <c r="A50" s="0" t="s">
        <v>324</v>
      </c>
      <c r="B50" s="0" t="s">
        <v>329</v>
      </c>
      <c r="C50" s="0" t="str">
        <f aca="false">IF(A50='JANV.'!$C$1,ROW(),"")</f>
        <v/>
      </c>
    </row>
    <row r="51" customFormat="false" ht="13.8" hidden="false" customHeight="false" outlineLevel="0" collapsed="false">
      <c r="A51" s="0" t="s">
        <v>324</v>
      </c>
      <c r="B51" s="0" t="s">
        <v>280</v>
      </c>
      <c r="C51" s="0" t="str">
        <f aca="false">IF(A51='JANV.'!$C$1,ROW(),"")</f>
        <v/>
      </c>
    </row>
    <row r="52" customFormat="false" ht="13.8" hidden="false" customHeight="false" outlineLevel="0" collapsed="false">
      <c r="A52" s="0" t="s">
        <v>324</v>
      </c>
      <c r="B52" s="0" t="s">
        <v>330</v>
      </c>
      <c r="C52" s="0" t="str">
        <f aca="false">IF(A52='JANV.'!$C$1,ROW(),"")</f>
        <v/>
      </c>
    </row>
    <row r="53" customFormat="false" ht="13.8" hidden="false" customHeight="false" outlineLevel="0" collapsed="false">
      <c r="A53" s="0" t="s">
        <v>331</v>
      </c>
      <c r="B53" s="0" t="s">
        <v>332</v>
      </c>
      <c r="C53" s="0" t="str">
        <f aca="false">IF(A53='JANV.'!$C$1,ROW(),"")</f>
        <v/>
      </c>
    </row>
    <row r="54" customFormat="false" ht="13.8" hidden="false" customHeight="false" outlineLevel="0" collapsed="false">
      <c r="A54" s="0" t="s">
        <v>331</v>
      </c>
      <c r="B54" s="0" t="s">
        <v>333</v>
      </c>
      <c r="C54" s="0" t="str">
        <f aca="false">IF(A54='JANV.'!$C$1,ROW(),"")</f>
        <v/>
      </c>
    </row>
    <row r="55" customFormat="false" ht="13.8" hidden="false" customHeight="false" outlineLevel="0" collapsed="false">
      <c r="A55" s="0" t="s">
        <v>331</v>
      </c>
      <c r="B55" s="0" t="s">
        <v>334</v>
      </c>
      <c r="C55" s="0" t="str">
        <f aca="false">IF(A55='JANV.'!$C$1,ROW(),"")</f>
        <v/>
      </c>
    </row>
    <row r="56" customFormat="false" ht="13.8" hidden="false" customHeight="false" outlineLevel="0" collapsed="false">
      <c r="A56" s="0" t="s">
        <v>331</v>
      </c>
      <c r="B56" s="0" t="s">
        <v>296</v>
      </c>
      <c r="C56" s="0" t="str">
        <f aca="false">IF(A56='JANV.'!$C$1,ROW(),"")</f>
        <v/>
      </c>
    </row>
    <row r="57" customFormat="false" ht="13.8" hidden="false" customHeight="false" outlineLevel="0" collapsed="false">
      <c r="A57" s="0" t="s">
        <v>335</v>
      </c>
      <c r="B57" s="0" t="s">
        <v>336</v>
      </c>
      <c r="C57" s="0" t="str">
        <f aca="false">IF(A57='JANV.'!$C$1,ROW(),"")</f>
        <v/>
      </c>
    </row>
    <row r="58" customFormat="false" ht="13.8" hidden="false" customHeight="false" outlineLevel="0" collapsed="false">
      <c r="A58" s="0" t="s">
        <v>337</v>
      </c>
      <c r="B58" s="0" t="s">
        <v>296</v>
      </c>
      <c r="C58" s="0" t="str">
        <f aca="false">IF(A58='JANV.'!$C$1,ROW(),"")</f>
        <v/>
      </c>
    </row>
    <row r="59" customFormat="false" ht="13.8" hidden="false" customHeight="false" outlineLevel="0" collapsed="false">
      <c r="A59" s="0" t="s">
        <v>338</v>
      </c>
      <c r="B59" s="0" t="s">
        <v>339</v>
      </c>
      <c r="C59" s="0" t="str">
        <f aca="false">IF(A59='JANV.'!$C$1,ROW(),"")</f>
        <v/>
      </c>
    </row>
    <row r="60" customFormat="false" ht="13.8" hidden="false" customHeight="false" outlineLevel="0" collapsed="false">
      <c r="A60" s="0" t="s">
        <v>338</v>
      </c>
      <c r="B60" s="0" t="s">
        <v>340</v>
      </c>
      <c r="C60" s="0" t="str">
        <f aca="false">IF(A60='JANV.'!$C$1,ROW(),"")</f>
        <v/>
      </c>
    </row>
    <row r="61" customFormat="false" ht="13.8" hidden="false" customHeight="false" outlineLevel="0" collapsed="false">
      <c r="A61" s="0" t="s">
        <v>338</v>
      </c>
      <c r="B61" s="0" t="s">
        <v>293</v>
      </c>
      <c r="C61" s="0" t="str">
        <f aca="false">IF(A61='JANV.'!$C$1,ROW(),"")</f>
        <v/>
      </c>
    </row>
    <row r="62" customFormat="false" ht="13.8" hidden="false" customHeight="false" outlineLevel="0" collapsed="false">
      <c r="A62" s="0" t="s">
        <v>338</v>
      </c>
      <c r="B62" s="0" t="s">
        <v>341</v>
      </c>
      <c r="C62" s="0" t="str">
        <f aca="false">IF(A62='JANV.'!$C$1,ROW(),"")</f>
        <v/>
      </c>
    </row>
    <row r="63" customFormat="false" ht="13.8" hidden="false" customHeight="false" outlineLevel="0" collapsed="false">
      <c r="A63" s="0" t="s">
        <v>338</v>
      </c>
      <c r="B63" s="0" t="s">
        <v>342</v>
      </c>
      <c r="C63" s="0" t="str">
        <f aca="false">IF(A63='JANV.'!$C$1,ROW(),"")</f>
        <v/>
      </c>
    </row>
    <row r="64" customFormat="false" ht="13.8" hidden="false" customHeight="false" outlineLevel="0" collapsed="false">
      <c r="A64" s="0" t="s">
        <v>338</v>
      </c>
      <c r="B64" s="0" t="s">
        <v>343</v>
      </c>
      <c r="C64" s="0" t="str">
        <f aca="false">IF(A64='JANV.'!$C$1,ROW(),"")</f>
        <v/>
      </c>
    </row>
    <row r="65" customFormat="false" ht="13.8" hidden="false" customHeight="false" outlineLevel="0" collapsed="false">
      <c r="A65" s="0" t="s">
        <v>338</v>
      </c>
      <c r="B65" s="0" t="s">
        <v>344</v>
      </c>
      <c r="C65" s="0" t="str">
        <f aca="false">IF(A65='JANV.'!$C$1,ROW(),"")</f>
        <v/>
      </c>
    </row>
    <row r="66" customFormat="false" ht="13.8" hidden="false" customHeight="false" outlineLevel="0" collapsed="false">
      <c r="A66" s="0" t="s">
        <v>338</v>
      </c>
      <c r="B66" s="0" t="s">
        <v>281</v>
      </c>
      <c r="C66" s="0" t="str">
        <f aca="false">IF(A66='JANV.'!$C$1,ROW(),"")</f>
        <v/>
      </c>
    </row>
    <row r="67" customFormat="false" ht="13.8" hidden="false" customHeight="false" outlineLevel="0" collapsed="false">
      <c r="A67" s="0" t="s">
        <v>338</v>
      </c>
      <c r="B67" s="0" t="s">
        <v>345</v>
      </c>
      <c r="C67" s="0" t="str">
        <f aca="false">IF(A67='JANV.'!$C$1,ROW(),"")</f>
        <v/>
      </c>
    </row>
    <row r="68" customFormat="false" ht="13.8" hidden="false" customHeight="false" outlineLevel="0" collapsed="false">
      <c r="A68" s="0" t="s">
        <v>338</v>
      </c>
      <c r="B68" s="0" t="s">
        <v>346</v>
      </c>
      <c r="C68" s="0" t="str">
        <f aca="false">IF(A68='JANV.'!$C$1,ROW(),"")</f>
        <v/>
      </c>
    </row>
    <row r="69" customFormat="false" ht="13.8" hidden="false" customHeight="false" outlineLevel="0" collapsed="false">
      <c r="A69" s="0" t="s">
        <v>338</v>
      </c>
      <c r="B69" s="0" t="s">
        <v>347</v>
      </c>
      <c r="C69" s="0" t="str">
        <f aca="false">IF(A69='JANV.'!$C$1,ROW(),"")</f>
        <v/>
      </c>
    </row>
    <row r="70" customFormat="false" ht="13.8" hidden="false" customHeight="false" outlineLevel="0" collapsed="false">
      <c r="A70" s="0" t="s">
        <v>338</v>
      </c>
      <c r="B70" s="0" t="s">
        <v>294</v>
      </c>
      <c r="C70" s="0" t="str">
        <f aca="false">IF(A70='JANV.'!$C$1,ROW(),"")</f>
        <v/>
      </c>
    </row>
    <row r="71" customFormat="false" ht="13.8" hidden="false" customHeight="false" outlineLevel="0" collapsed="false">
      <c r="A71" s="0" t="s">
        <v>348</v>
      </c>
      <c r="B71" s="0" t="s">
        <v>336</v>
      </c>
      <c r="C71" s="0" t="str">
        <f aca="false">IF(A71='JANV.'!$C$1,ROW(),"")</f>
        <v/>
      </c>
    </row>
    <row r="72" customFormat="false" ht="13.8" hidden="false" customHeight="false" outlineLevel="0" collapsed="false">
      <c r="A72" s="0" t="s">
        <v>349</v>
      </c>
      <c r="B72" s="0" t="s">
        <v>315</v>
      </c>
      <c r="C72" s="0" t="str">
        <f aca="false">IF(A72='JANV.'!$C$1,ROW(),"")</f>
        <v/>
      </c>
    </row>
    <row r="73" customFormat="false" ht="13.8" hidden="false" customHeight="false" outlineLevel="0" collapsed="false">
      <c r="A73" s="0" t="s">
        <v>350</v>
      </c>
      <c r="B73" s="0" t="s">
        <v>281</v>
      </c>
      <c r="C73" s="0" t="str">
        <f aca="false">IF(A73='JANV.'!$C$1,ROW(),"")</f>
        <v/>
      </c>
    </row>
    <row r="74" customFormat="false" ht="13.8" hidden="false" customHeight="false" outlineLevel="0" collapsed="false">
      <c r="A74" s="0" t="s">
        <v>351</v>
      </c>
      <c r="B74" s="0" t="s">
        <v>352</v>
      </c>
      <c r="C74" s="0" t="str">
        <f aca="false">IF(A74='JANV.'!$C$1,ROW(),"")</f>
        <v/>
      </c>
    </row>
    <row r="75" customFormat="false" ht="13.8" hidden="false" customHeight="false" outlineLevel="0" collapsed="false">
      <c r="A75" s="0" t="s">
        <v>351</v>
      </c>
      <c r="B75" s="0" t="s">
        <v>353</v>
      </c>
      <c r="C75" s="0" t="str">
        <f aca="false">IF(A75='JANV.'!$C$1,ROW(),"")</f>
        <v/>
      </c>
    </row>
    <row r="76" customFormat="false" ht="13.8" hidden="false" customHeight="false" outlineLevel="0" collapsed="false">
      <c r="A76" s="0" t="s">
        <v>354</v>
      </c>
      <c r="B76" s="0" t="s">
        <v>317</v>
      </c>
      <c r="C76" s="0" t="str">
        <f aca="false">IF(A76='JANV.'!$C$1,ROW(),"")</f>
        <v/>
      </c>
    </row>
    <row r="77" customFormat="false" ht="13.8" hidden="false" customHeight="false" outlineLevel="0" collapsed="false">
      <c r="A77" s="0" t="s">
        <v>355</v>
      </c>
      <c r="B77" s="0" t="s">
        <v>279</v>
      </c>
      <c r="C77" s="0" t="str">
        <f aca="false">IF(A77='JANV.'!$C$1,ROW(),"")</f>
        <v/>
      </c>
    </row>
    <row r="78" customFormat="false" ht="13.8" hidden="false" customHeight="false" outlineLevel="0" collapsed="false">
      <c r="A78" s="0" t="s">
        <v>356</v>
      </c>
      <c r="B78" s="0" t="s">
        <v>319</v>
      </c>
      <c r="C78" s="0" t="str">
        <f aca="false">IF(A78='JANV.'!$C$1,ROW(),"")</f>
        <v/>
      </c>
    </row>
    <row r="79" customFormat="false" ht="13.8" hidden="false" customHeight="false" outlineLevel="0" collapsed="false">
      <c r="A79" s="0" t="s">
        <v>357</v>
      </c>
      <c r="B79" s="0" t="s">
        <v>358</v>
      </c>
      <c r="C79" s="0" t="str">
        <f aca="false">IF(A79='JANV.'!$C$1,ROW(),"")</f>
        <v/>
      </c>
    </row>
    <row r="80" customFormat="false" ht="13.8" hidden="false" customHeight="false" outlineLevel="0" collapsed="false">
      <c r="A80" s="0" t="s">
        <v>359</v>
      </c>
      <c r="B80" s="0" t="s">
        <v>360</v>
      </c>
      <c r="C80" s="0" t="str">
        <f aca="false">IF(A80='JANV.'!$C$1,ROW(),"")</f>
        <v/>
      </c>
    </row>
    <row r="81" customFormat="false" ht="13.8" hidden="false" customHeight="false" outlineLevel="0" collapsed="false">
      <c r="A81" s="0" t="s">
        <v>361</v>
      </c>
      <c r="B81" s="0" t="s">
        <v>362</v>
      </c>
      <c r="C81" s="0" t="str">
        <f aca="false">IF(A81='JANV.'!$C$1,ROW(),"")</f>
        <v/>
      </c>
    </row>
    <row r="82" customFormat="false" ht="13.8" hidden="false" customHeight="false" outlineLevel="0" collapsed="false">
      <c r="A82" s="0" t="s">
        <v>361</v>
      </c>
      <c r="B82" s="0" t="s">
        <v>319</v>
      </c>
      <c r="C82" s="0" t="str">
        <f aca="false">IF(A82='JANV.'!$C$1,ROW(),"")</f>
        <v/>
      </c>
    </row>
    <row r="83" customFormat="false" ht="13.8" hidden="false" customHeight="false" outlineLevel="0" collapsed="false">
      <c r="A83" s="0" t="s">
        <v>361</v>
      </c>
      <c r="B83" s="0" t="s">
        <v>327</v>
      </c>
      <c r="C83" s="0" t="str">
        <f aca="false">IF(A83='JANV.'!$C$1,ROW(),"")</f>
        <v/>
      </c>
    </row>
    <row r="84" customFormat="false" ht="13.8" hidden="false" customHeight="false" outlineLevel="0" collapsed="false">
      <c r="A84" s="0" t="s">
        <v>361</v>
      </c>
      <c r="B84" s="0" t="s">
        <v>330</v>
      </c>
      <c r="C84" s="0" t="str">
        <f aca="false">IF(A84='JANV.'!$C$1,ROW(),"")</f>
        <v/>
      </c>
    </row>
    <row r="85" customFormat="false" ht="13.8" hidden="false" customHeight="false" outlineLevel="0" collapsed="false">
      <c r="A85" s="0" t="s">
        <v>363</v>
      </c>
      <c r="B85" s="0" t="s">
        <v>334</v>
      </c>
      <c r="C85" s="0" t="str">
        <f aca="false">IF(A85='JANV.'!$C$1,ROW(),"")</f>
        <v/>
      </c>
    </row>
    <row r="86" customFormat="false" ht="13.8" hidden="false" customHeight="false" outlineLevel="0" collapsed="false">
      <c r="A86" s="0" t="s">
        <v>363</v>
      </c>
      <c r="B86" s="0" t="s">
        <v>296</v>
      </c>
      <c r="C86" s="0" t="str">
        <f aca="false">IF(A86='JANV.'!$C$1,ROW(),"")</f>
        <v/>
      </c>
    </row>
    <row r="87" customFormat="false" ht="13.8" hidden="false" customHeight="false" outlineLevel="0" collapsed="false">
      <c r="A87" s="0" t="s">
        <v>364</v>
      </c>
      <c r="B87" s="0" t="s">
        <v>365</v>
      </c>
      <c r="C87" s="0" t="str">
        <f aca="false">IF(A87='JANV.'!$C$1,ROW(),"")</f>
        <v/>
      </c>
    </row>
    <row r="88" customFormat="false" ht="13.8" hidden="false" customHeight="false" outlineLevel="0" collapsed="false">
      <c r="A88" s="0" t="s">
        <v>364</v>
      </c>
      <c r="B88" s="0" t="s">
        <v>366</v>
      </c>
      <c r="C88" s="0" t="str">
        <f aca="false">IF(A88='JANV.'!$C$1,ROW(),"")</f>
        <v/>
      </c>
    </row>
    <row r="89" customFormat="false" ht="13.8" hidden="false" customHeight="false" outlineLevel="0" collapsed="false">
      <c r="A89" s="0" t="s">
        <v>367</v>
      </c>
      <c r="B89" s="0" t="s">
        <v>368</v>
      </c>
      <c r="C89" s="0" t="str">
        <f aca="false">IF(A89='JANV.'!$C$1,ROW(),"")</f>
        <v/>
      </c>
    </row>
    <row r="90" customFormat="false" ht="13.8" hidden="false" customHeight="false" outlineLevel="0" collapsed="false">
      <c r="A90" s="0" t="s">
        <v>367</v>
      </c>
      <c r="B90" s="0" t="s">
        <v>332</v>
      </c>
      <c r="C90" s="0" t="str">
        <f aca="false">IF(A90='JANV.'!$C$1,ROW(),"")</f>
        <v/>
      </c>
    </row>
    <row r="91" customFormat="false" ht="13.8" hidden="false" customHeight="false" outlineLevel="0" collapsed="false">
      <c r="A91" s="0" t="s">
        <v>367</v>
      </c>
      <c r="B91" s="0" t="s">
        <v>333</v>
      </c>
      <c r="C91" s="0" t="str">
        <f aca="false">IF(A91='JANV.'!$C$1,ROW(),"")</f>
        <v/>
      </c>
    </row>
    <row r="92" customFormat="false" ht="13.8" hidden="false" customHeight="false" outlineLevel="0" collapsed="false">
      <c r="A92" s="0" t="s">
        <v>367</v>
      </c>
      <c r="B92" s="0" t="s">
        <v>296</v>
      </c>
      <c r="C92" s="0" t="str">
        <f aca="false">IF(A92='JANV.'!$C$1,ROW(),"")</f>
        <v/>
      </c>
    </row>
    <row r="93" customFormat="false" ht="13.8" hidden="false" customHeight="false" outlineLevel="0" collapsed="false">
      <c r="A93" s="0" t="s">
        <v>367</v>
      </c>
      <c r="B93" s="0" t="s">
        <v>369</v>
      </c>
      <c r="C93" s="0" t="str">
        <f aca="false">IF(A93='JANV.'!$C$1,ROW(),"")</f>
        <v/>
      </c>
    </row>
    <row r="94" customFormat="false" ht="13.8" hidden="false" customHeight="false" outlineLevel="0" collapsed="false">
      <c r="A94" s="0" t="s">
        <v>367</v>
      </c>
      <c r="B94" s="0" t="s">
        <v>370</v>
      </c>
      <c r="C94" s="0" t="str">
        <f aca="false">IF(A94='JANV.'!$C$1,ROW(),"")</f>
        <v/>
      </c>
    </row>
    <row r="95" customFormat="false" ht="13.8" hidden="false" customHeight="false" outlineLevel="0" collapsed="false">
      <c r="A95" s="0" t="s">
        <v>367</v>
      </c>
      <c r="B95" s="0" t="s">
        <v>371</v>
      </c>
      <c r="C95" s="0" t="str">
        <f aca="false">IF(A95='JANV.'!$C$1,ROW(),"")</f>
        <v/>
      </c>
    </row>
    <row r="96" customFormat="false" ht="13.8" hidden="false" customHeight="false" outlineLevel="0" collapsed="false">
      <c r="A96" s="0" t="s">
        <v>367</v>
      </c>
      <c r="B96" s="0" t="s">
        <v>300</v>
      </c>
      <c r="C96" s="0" t="str">
        <f aca="false">IF(A96='JANV.'!$C$1,ROW(),"")</f>
        <v/>
      </c>
    </row>
    <row r="97" customFormat="false" ht="13.8" hidden="false" customHeight="false" outlineLevel="0" collapsed="false">
      <c r="A97" s="0" t="s">
        <v>367</v>
      </c>
      <c r="B97" s="0" t="s">
        <v>317</v>
      </c>
      <c r="C97" s="0" t="str">
        <f aca="false">IF(A97='JANV.'!$C$1,ROW(),"")</f>
        <v/>
      </c>
    </row>
    <row r="98" customFormat="false" ht="13.8" hidden="false" customHeight="false" outlineLevel="0" collapsed="false">
      <c r="A98" s="0" t="s">
        <v>372</v>
      </c>
      <c r="B98" s="0" t="s">
        <v>373</v>
      </c>
      <c r="C98" s="0" t="str">
        <f aca="false">IF(A98='JANV.'!$C$1,ROW(),"")</f>
        <v/>
      </c>
    </row>
    <row r="99" customFormat="false" ht="13.8" hidden="false" customHeight="false" outlineLevel="0" collapsed="false">
      <c r="A99" s="0" t="s">
        <v>372</v>
      </c>
      <c r="B99" s="0" t="s">
        <v>336</v>
      </c>
      <c r="C99" s="0" t="str">
        <f aca="false">IF(A99='JANV.'!$C$1,ROW(),"")</f>
        <v/>
      </c>
    </row>
    <row r="100" customFormat="false" ht="13.8" hidden="false" customHeight="false" outlineLevel="0" collapsed="false">
      <c r="A100" s="0" t="s">
        <v>374</v>
      </c>
      <c r="B100" s="0" t="s">
        <v>375</v>
      </c>
      <c r="C100" s="0" t="str">
        <f aca="false">IF(A100='JANV.'!$C$1,ROW(),"")</f>
        <v/>
      </c>
    </row>
    <row r="101" customFormat="false" ht="13.8" hidden="false" customHeight="false" outlineLevel="0" collapsed="false">
      <c r="A101" s="0" t="s">
        <v>376</v>
      </c>
      <c r="B101" s="0" t="s">
        <v>302</v>
      </c>
      <c r="C101" s="0" t="str">
        <f aca="false">IF(A101='JANV.'!$C$1,ROW(),"")</f>
        <v/>
      </c>
    </row>
    <row r="102" customFormat="false" ht="13.8" hidden="false" customHeight="false" outlineLevel="0" collapsed="false">
      <c r="A102" s="0" t="s">
        <v>376</v>
      </c>
      <c r="B102" s="0" t="s">
        <v>319</v>
      </c>
      <c r="C102" s="0" t="str">
        <f aca="false">IF(A102='JANV.'!$C$1,ROW(),"")</f>
        <v/>
      </c>
    </row>
    <row r="103" customFormat="false" ht="13.8" hidden="false" customHeight="false" outlineLevel="0" collapsed="false">
      <c r="A103" s="0" t="s">
        <v>376</v>
      </c>
      <c r="B103" s="0" t="s">
        <v>377</v>
      </c>
      <c r="C103" s="0" t="str">
        <f aca="false">IF(A103='JANV.'!$C$1,ROW(),"")</f>
        <v/>
      </c>
    </row>
    <row r="104" customFormat="false" ht="13.8" hidden="false" customHeight="false" outlineLevel="0" collapsed="false">
      <c r="A104" s="0" t="s">
        <v>376</v>
      </c>
      <c r="B104" s="0" t="s">
        <v>280</v>
      </c>
      <c r="C104" s="0" t="str">
        <f aca="false">IF(A104='JANV.'!$C$1,ROW(),"")</f>
        <v/>
      </c>
    </row>
    <row r="105" customFormat="false" ht="13.8" hidden="false" customHeight="false" outlineLevel="0" collapsed="false">
      <c r="A105" s="0" t="s">
        <v>376</v>
      </c>
      <c r="B105" s="0" t="s">
        <v>378</v>
      </c>
      <c r="C105" s="0" t="str">
        <f aca="false">IF(A105='JANV.'!$C$1,ROW(),"")</f>
        <v/>
      </c>
    </row>
    <row r="106" customFormat="false" ht="13.8" hidden="false" customHeight="false" outlineLevel="0" collapsed="false">
      <c r="A106" s="0" t="s">
        <v>379</v>
      </c>
      <c r="B106" s="0" t="s">
        <v>380</v>
      </c>
      <c r="C106" s="0" t="str">
        <f aca="false">IF(A106='JANV.'!$C$1,ROW(),"")</f>
        <v/>
      </c>
    </row>
    <row r="107" customFormat="false" ht="13.8" hidden="false" customHeight="false" outlineLevel="0" collapsed="false">
      <c r="A107" s="0" t="s">
        <v>381</v>
      </c>
      <c r="B107" s="0" t="s">
        <v>319</v>
      </c>
      <c r="C107" s="0" t="str">
        <f aca="false">IF(A107='JANV.'!$C$1,ROW(),"")</f>
        <v/>
      </c>
    </row>
    <row r="108" customFormat="false" ht="13.8" hidden="false" customHeight="false" outlineLevel="0" collapsed="false">
      <c r="A108" s="0" t="s">
        <v>382</v>
      </c>
      <c r="B108" s="0" t="s">
        <v>360</v>
      </c>
      <c r="C108" s="0" t="str">
        <f aca="false">IF(A108='JANV.'!$C$1,ROW(),"")</f>
        <v/>
      </c>
    </row>
    <row r="109" customFormat="false" ht="13.8" hidden="false" customHeight="false" outlineLevel="0" collapsed="false">
      <c r="A109" s="0" t="s">
        <v>383</v>
      </c>
      <c r="B109" s="0" t="s">
        <v>333</v>
      </c>
      <c r="C109" s="0" t="str">
        <f aca="false">IF(A109='JANV.'!$C$1,ROW(),"")</f>
        <v/>
      </c>
    </row>
    <row r="110" customFormat="false" ht="13.8" hidden="false" customHeight="false" outlineLevel="0" collapsed="false">
      <c r="A110" s="0" t="s">
        <v>384</v>
      </c>
      <c r="B110" s="0" t="s">
        <v>319</v>
      </c>
      <c r="C110" s="0" t="str">
        <f aca="false">IF(A110='JANV.'!$C$1,ROW(),"")</f>
        <v/>
      </c>
    </row>
    <row r="111" customFormat="false" ht="13.8" hidden="false" customHeight="false" outlineLevel="0" collapsed="false">
      <c r="A111" s="0" t="s">
        <v>384</v>
      </c>
      <c r="B111" s="0" t="s">
        <v>378</v>
      </c>
      <c r="C111" s="0" t="str">
        <f aca="false">IF(A111='JANV.'!$C$1,ROW(),"")</f>
        <v/>
      </c>
    </row>
    <row r="112" customFormat="false" ht="13.8" hidden="false" customHeight="false" outlineLevel="0" collapsed="false">
      <c r="A112" s="0" t="s">
        <v>385</v>
      </c>
      <c r="B112" s="0" t="s">
        <v>370</v>
      </c>
      <c r="C112" s="0" t="str">
        <f aca="false">IF(A112='JANV.'!$C$1,ROW(),"")</f>
        <v/>
      </c>
    </row>
    <row r="113" customFormat="false" ht="13.8" hidden="false" customHeight="false" outlineLevel="0" collapsed="false">
      <c r="A113" s="0" t="s">
        <v>386</v>
      </c>
      <c r="B113" s="0" t="s">
        <v>380</v>
      </c>
      <c r="C113" s="0" t="str">
        <f aca="false">IF(A113='JANV.'!$C$1,ROW(),"")</f>
        <v/>
      </c>
    </row>
    <row r="114" customFormat="false" ht="13.8" hidden="false" customHeight="false" outlineLevel="0" collapsed="false">
      <c r="A114" s="0" t="s">
        <v>387</v>
      </c>
      <c r="B114" s="0" t="s">
        <v>280</v>
      </c>
      <c r="C114" s="0" t="str">
        <f aca="false">IF(A114='JANV.'!$C$1,ROW(),"")</f>
        <v/>
      </c>
    </row>
    <row r="115" customFormat="false" ht="13.8" hidden="false" customHeight="false" outlineLevel="0" collapsed="false">
      <c r="A115" s="0" t="s">
        <v>388</v>
      </c>
      <c r="B115" s="0" t="s">
        <v>317</v>
      </c>
      <c r="C115" s="0" t="str">
        <f aca="false">IF(A115='JANV.'!$C$1,ROW(),"")</f>
        <v/>
      </c>
    </row>
    <row r="116" customFormat="false" ht="13.8" hidden="false" customHeight="false" outlineLevel="0" collapsed="false">
      <c r="A116" s="0" t="s">
        <v>389</v>
      </c>
      <c r="B116" s="0" t="s">
        <v>296</v>
      </c>
      <c r="C116" s="0" t="str">
        <f aca="false">IF(A116='JANV.'!$C$1,ROW(),"")</f>
        <v/>
      </c>
    </row>
    <row r="117" customFormat="false" ht="13.8" hidden="false" customHeight="false" outlineLevel="0" collapsed="false">
      <c r="A117" s="0" t="s">
        <v>389</v>
      </c>
      <c r="B117" s="0" t="s">
        <v>365</v>
      </c>
      <c r="C117" s="0" t="str">
        <f aca="false">IF(A117='JANV.'!$C$1,ROW(),"")</f>
        <v/>
      </c>
    </row>
    <row r="118" customFormat="false" ht="13.8" hidden="false" customHeight="false" outlineLevel="0" collapsed="false">
      <c r="A118" s="0" t="s">
        <v>389</v>
      </c>
      <c r="B118" s="0" t="s">
        <v>390</v>
      </c>
      <c r="C118" s="0" t="str">
        <f aca="false">IF(A118='JANV.'!$C$1,ROW(),"")</f>
        <v/>
      </c>
    </row>
    <row r="119" customFormat="false" ht="13.8" hidden="false" customHeight="false" outlineLevel="0" collapsed="false">
      <c r="A119" s="0" t="s">
        <v>391</v>
      </c>
      <c r="B119" s="0" t="s">
        <v>312</v>
      </c>
      <c r="C119" s="0" t="str">
        <f aca="false">IF(A119='JANV.'!$C$1,ROW(),"")</f>
        <v/>
      </c>
    </row>
    <row r="120" customFormat="false" ht="13.8" hidden="false" customHeight="false" outlineLevel="0" collapsed="false">
      <c r="A120" s="0" t="s">
        <v>391</v>
      </c>
      <c r="B120" s="0" t="s">
        <v>392</v>
      </c>
      <c r="C120" s="0" t="str">
        <f aca="false">IF(A120='JANV.'!$C$1,ROW(),"")</f>
        <v/>
      </c>
    </row>
    <row r="121" customFormat="false" ht="13.8" hidden="false" customHeight="false" outlineLevel="0" collapsed="false">
      <c r="A121" s="0" t="s">
        <v>393</v>
      </c>
      <c r="B121" s="0" t="s">
        <v>394</v>
      </c>
      <c r="C121" s="0" t="str">
        <f aca="false">IF(A121='JANV.'!$C$1,ROW(),"")</f>
        <v/>
      </c>
    </row>
    <row r="122" customFormat="false" ht="13.8" hidden="false" customHeight="false" outlineLevel="0" collapsed="false">
      <c r="A122" s="0" t="s">
        <v>393</v>
      </c>
      <c r="B122" s="0" t="s">
        <v>395</v>
      </c>
      <c r="C122" s="0" t="str">
        <f aca="false">IF(A122='JANV.'!$C$1,ROW(),"")</f>
        <v/>
      </c>
    </row>
    <row r="123" customFormat="false" ht="13.8" hidden="false" customHeight="false" outlineLevel="0" collapsed="false">
      <c r="A123" s="0" t="s">
        <v>396</v>
      </c>
      <c r="B123" s="0" t="s">
        <v>312</v>
      </c>
      <c r="C123" s="0" t="str">
        <f aca="false">IF(A123='JANV.'!$C$1,ROW(),"")</f>
        <v/>
      </c>
    </row>
    <row r="124" customFormat="false" ht="13.8" hidden="false" customHeight="false" outlineLevel="0" collapsed="false">
      <c r="A124" s="0" t="s">
        <v>397</v>
      </c>
      <c r="B124" s="0" t="s">
        <v>302</v>
      </c>
      <c r="C124" s="0" t="str">
        <f aca="false">IF(A124='JANV.'!$C$1,ROW(),"")</f>
        <v/>
      </c>
    </row>
    <row r="125" customFormat="false" ht="13.8" hidden="false" customHeight="false" outlineLevel="0" collapsed="false">
      <c r="A125" s="0" t="s">
        <v>398</v>
      </c>
      <c r="B125" s="0" t="s">
        <v>399</v>
      </c>
      <c r="C125" s="0" t="str">
        <f aca="false">IF(A125='JANV.'!$C$1,ROW(),"")</f>
        <v/>
      </c>
    </row>
    <row r="126" customFormat="false" ht="13.8" hidden="false" customHeight="false" outlineLevel="0" collapsed="false">
      <c r="A126" s="0" t="s">
        <v>398</v>
      </c>
      <c r="B126" s="0" t="s">
        <v>285</v>
      </c>
      <c r="C126" s="0" t="str">
        <f aca="false">IF(A126='JANV.'!$C$1,ROW(),"")</f>
        <v/>
      </c>
    </row>
    <row r="127" customFormat="false" ht="13.8" hidden="false" customHeight="false" outlineLevel="0" collapsed="false">
      <c r="A127" s="0" t="s">
        <v>398</v>
      </c>
      <c r="B127" s="0" t="s">
        <v>400</v>
      </c>
      <c r="C127" s="0" t="str">
        <f aca="false">IF(A127='JANV.'!$C$1,ROW(),"")</f>
        <v/>
      </c>
    </row>
    <row r="128" customFormat="false" ht="13.8" hidden="false" customHeight="false" outlineLevel="0" collapsed="false">
      <c r="A128" s="0" t="s">
        <v>398</v>
      </c>
      <c r="B128" s="0" t="s">
        <v>401</v>
      </c>
      <c r="C128" s="0" t="str">
        <f aca="false">IF(A128='JANV.'!$C$1,ROW(),"")</f>
        <v/>
      </c>
    </row>
    <row r="129" customFormat="false" ht="13.8" hidden="false" customHeight="false" outlineLevel="0" collapsed="false">
      <c r="A129" s="0" t="s">
        <v>398</v>
      </c>
      <c r="B129" s="0" t="s">
        <v>279</v>
      </c>
      <c r="C129" s="0" t="str">
        <f aca="false">IF(A129='JANV.'!$C$1,ROW(),"")</f>
        <v/>
      </c>
    </row>
    <row r="130" customFormat="false" ht="13.8" hidden="false" customHeight="false" outlineLevel="0" collapsed="false">
      <c r="A130" s="0" t="s">
        <v>398</v>
      </c>
      <c r="B130" s="0" t="s">
        <v>288</v>
      </c>
      <c r="C130" s="0" t="str">
        <f aca="false">IF(A130='JANV.'!$C$1,ROW(),"")</f>
        <v/>
      </c>
    </row>
    <row r="131" customFormat="false" ht="13.8" hidden="false" customHeight="false" outlineLevel="0" collapsed="false">
      <c r="A131" s="0" t="s">
        <v>398</v>
      </c>
      <c r="B131" s="0" t="s">
        <v>289</v>
      </c>
      <c r="C131" s="0" t="str">
        <f aca="false">IF(A131='JANV.'!$C$1,ROW(),"")</f>
        <v/>
      </c>
    </row>
    <row r="132" customFormat="false" ht="13.8" hidden="false" customHeight="false" outlineLevel="0" collapsed="false">
      <c r="A132" s="0" t="s">
        <v>398</v>
      </c>
      <c r="B132" s="0" t="s">
        <v>311</v>
      </c>
      <c r="C132" s="0" t="str">
        <f aca="false">IF(A132='JANV.'!$C$1,ROW(),"")</f>
        <v/>
      </c>
    </row>
    <row r="133" customFormat="false" ht="13.8" hidden="false" customHeight="false" outlineLevel="0" collapsed="false">
      <c r="A133" s="0" t="s">
        <v>398</v>
      </c>
      <c r="B133" s="0" t="s">
        <v>4</v>
      </c>
      <c r="C133" s="0" t="str">
        <f aca="false">IF(A133='JANV.'!$C$1,ROW(),"")</f>
        <v/>
      </c>
    </row>
    <row r="134" customFormat="false" ht="13.8" hidden="false" customHeight="false" outlineLevel="0" collapsed="false">
      <c r="A134" s="0" t="s">
        <v>398</v>
      </c>
      <c r="B134" s="0" t="s">
        <v>302</v>
      </c>
      <c r="C134" s="0" t="str">
        <f aca="false">IF(A134='JANV.'!$C$1,ROW(),"")</f>
        <v/>
      </c>
    </row>
    <row r="135" customFormat="false" ht="13.8" hidden="false" customHeight="false" outlineLevel="0" collapsed="false">
      <c r="A135" s="0" t="s">
        <v>398</v>
      </c>
      <c r="B135" s="0" t="s">
        <v>344</v>
      </c>
      <c r="C135" s="0" t="str">
        <f aca="false">IF(A135='JANV.'!$C$1,ROW(),"")</f>
        <v/>
      </c>
    </row>
    <row r="136" customFormat="false" ht="13.8" hidden="false" customHeight="false" outlineLevel="0" collapsed="false">
      <c r="A136" s="0" t="s">
        <v>402</v>
      </c>
      <c r="B136" s="0" t="s">
        <v>395</v>
      </c>
      <c r="C136" s="0" t="str">
        <f aca="false">IF(A136='JANV.'!$C$1,ROW(),"")</f>
        <v/>
      </c>
    </row>
    <row r="137" customFormat="false" ht="13.8" hidden="false" customHeight="false" outlineLevel="0" collapsed="false">
      <c r="A137" s="0" t="s">
        <v>403</v>
      </c>
      <c r="B137" s="0" t="s">
        <v>300</v>
      </c>
      <c r="C137" s="0" t="str">
        <f aca="false">IF(A137='JANV.'!$C$1,ROW(),"")</f>
        <v/>
      </c>
    </row>
    <row r="138" customFormat="false" ht="13.8" hidden="false" customHeight="false" outlineLevel="0" collapsed="false">
      <c r="A138" s="0" t="s">
        <v>404</v>
      </c>
      <c r="B138" s="0" t="s">
        <v>319</v>
      </c>
      <c r="C138" s="0" t="str">
        <f aca="false">IF(A138='JANV.'!$C$1,ROW(),"")</f>
        <v/>
      </c>
    </row>
    <row r="139" customFormat="false" ht="13.8" hidden="false" customHeight="false" outlineLevel="0" collapsed="false">
      <c r="A139" s="0" t="s">
        <v>404</v>
      </c>
      <c r="B139" s="0" t="s">
        <v>377</v>
      </c>
      <c r="C139" s="0" t="str">
        <f aca="false">IF(A139='JANV.'!$C$1,ROW(),"")</f>
        <v/>
      </c>
    </row>
    <row r="140" customFormat="false" ht="13.8" hidden="false" customHeight="false" outlineLevel="0" collapsed="false">
      <c r="A140" s="0" t="s">
        <v>404</v>
      </c>
      <c r="B140" s="0" t="s">
        <v>378</v>
      </c>
      <c r="C140" s="0" t="str">
        <f aca="false">IF(A140='JANV.'!$C$1,ROW(),"")</f>
        <v/>
      </c>
    </row>
    <row r="141" customFormat="false" ht="13.8" hidden="false" customHeight="false" outlineLevel="0" collapsed="false">
      <c r="A141" s="0" t="s">
        <v>405</v>
      </c>
      <c r="B141" s="0" t="s">
        <v>406</v>
      </c>
      <c r="C141" s="0" t="str">
        <f aca="false">IF(A141='JANV.'!$C$1,ROW(),"")</f>
        <v/>
      </c>
    </row>
    <row r="142" customFormat="false" ht="13.8" hidden="false" customHeight="false" outlineLevel="0" collapsed="false">
      <c r="A142" s="0" t="s">
        <v>407</v>
      </c>
      <c r="B142" s="0" t="s">
        <v>317</v>
      </c>
      <c r="C142" s="0" t="str">
        <f aca="false">IF(A142='JANV.'!$C$1,ROW(),"")</f>
        <v/>
      </c>
    </row>
    <row r="143" customFormat="false" ht="13.8" hidden="false" customHeight="false" outlineLevel="0" collapsed="false">
      <c r="A143" s="0" t="s">
        <v>408</v>
      </c>
      <c r="B143" s="0" t="s">
        <v>409</v>
      </c>
      <c r="C143" s="0" t="str">
        <f aca="false">IF(A143='JANV.'!$C$1,ROW(),"")</f>
        <v/>
      </c>
    </row>
    <row r="144" customFormat="false" ht="13.8" hidden="false" customHeight="false" outlineLevel="0" collapsed="false">
      <c r="A144" s="0" t="s">
        <v>410</v>
      </c>
      <c r="B144" s="0" t="s">
        <v>409</v>
      </c>
      <c r="C144" s="0" t="str">
        <f aca="false">IF(A144='JANV.'!$C$1,ROW(),"")</f>
        <v/>
      </c>
    </row>
    <row r="145" customFormat="false" ht="13.8" hidden="false" customHeight="false" outlineLevel="0" collapsed="false">
      <c r="A145" s="0" t="s">
        <v>411</v>
      </c>
      <c r="B145" s="0" t="s">
        <v>289</v>
      </c>
      <c r="C145" s="0" t="str">
        <f aca="false">IF(A145='JANV.'!$C$1,ROW(),"")</f>
        <v/>
      </c>
    </row>
    <row r="146" customFormat="false" ht="13.8" hidden="false" customHeight="false" outlineLevel="0" collapsed="false">
      <c r="A146" s="0" t="s">
        <v>411</v>
      </c>
      <c r="B146" s="0" t="s">
        <v>412</v>
      </c>
      <c r="C146" s="0" t="str">
        <f aca="false">IF(A146='JANV.'!$C$1,ROW(),"")</f>
        <v/>
      </c>
    </row>
    <row r="147" customFormat="false" ht="13.8" hidden="false" customHeight="false" outlineLevel="0" collapsed="false">
      <c r="A147" s="0" t="s">
        <v>411</v>
      </c>
      <c r="B147" s="0" t="s">
        <v>4</v>
      </c>
      <c r="C147" s="0" t="str">
        <f aca="false">IF(A147='JANV.'!$C$1,ROW(),"")</f>
        <v/>
      </c>
    </row>
    <row r="148" customFormat="false" ht="13.8" hidden="false" customHeight="false" outlineLevel="0" collapsed="false">
      <c r="A148" s="0" t="s">
        <v>411</v>
      </c>
      <c r="B148" s="0" t="s">
        <v>312</v>
      </c>
      <c r="C148" s="0" t="str">
        <f aca="false">IF(A148='JANV.'!$C$1,ROW(),"")</f>
        <v/>
      </c>
    </row>
    <row r="149" customFormat="false" ht="13.8" hidden="false" customHeight="false" outlineLevel="0" collapsed="false">
      <c r="A149" s="0" t="s">
        <v>413</v>
      </c>
      <c r="B149" s="0" t="s">
        <v>304</v>
      </c>
      <c r="C149" s="0" t="str">
        <f aca="false">IF(A149='JANV.'!$C$1,ROW(),"")</f>
        <v/>
      </c>
    </row>
    <row r="150" customFormat="false" ht="13.8" hidden="false" customHeight="false" outlineLevel="0" collapsed="false">
      <c r="A150" s="0" t="s">
        <v>414</v>
      </c>
      <c r="B150" s="0" t="s">
        <v>319</v>
      </c>
      <c r="C150" s="0" t="str">
        <f aca="false">IF(A150='JANV.'!$C$1,ROW(),"")</f>
        <v/>
      </c>
    </row>
    <row r="151" customFormat="false" ht="13.8" hidden="false" customHeight="false" outlineLevel="0" collapsed="false">
      <c r="A151" s="0" t="s">
        <v>415</v>
      </c>
      <c r="B151" s="0" t="s">
        <v>416</v>
      </c>
      <c r="C151" s="0" t="str">
        <f aca="false">IF(A151='JANV.'!$C$1,ROW(),"")</f>
        <v/>
      </c>
    </row>
    <row r="152" customFormat="false" ht="13.8" hidden="false" customHeight="false" outlineLevel="0" collapsed="false">
      <c r="A152" s="0" t="s">
        <v>415</v>
      </c>
      <c r="B152" s="0" t="s">
        <v>417</v>
      </c>
      <c r="C152" s="0" t="str">
        <f aca="false">IF(A152='JANV.'!$C$1,ROW(),"")</f>
        <v/>
      </c>
    </row>
    <row r="153" customFormat="false" ht="13.8" hidden="false" customHeight="false" outlineLevel="0" collapsed="false">
      <c r="A153" s="0" t="s">
        <v>415</v>
      </c>
      <c r="B153" s="0" t="s">
        <v>418</v>
      </c>
      <c r="C153" s="0" t="str">
        <f aca="false">IF(A153='JANV.'!$C$1,ROW(),"")</f>
        <v/>
      </c>
    </row>
    <row r="154" customFormat="false" ht="13.8" hidden="false" customHeight="false" outlineLevel="0" collapsed="false">
      <c r="A154" s="0" t="s">
        <v>419</v>
      </c>
      <c r="B154" s="0" t="s">
        <v>304</v>
      </c>
      <c r="C154" s="0" t="str">
        <f aca="false">IF(A154='JANV.'!$C$1,ROW(),"")</f>
        <v/>
      </c>
    </row>
    <row r="155" customFormat="false" ht="13.8" hidden="false" customHeight="false" outlineLevel="0" collapsed="false">
      <c r="A155" s="0" t="s">
        <v>419</v>
      </c>
      <c r="B155" s="0" t="s">
        <v>305</v>
      </c>
      <c r="C155" s="0" t="str">
        <f aca="false">IF(A155='JANV.'!$C$1,ROW(),"")</f>
        <v/>
      </c>
    </row>
    <row r="156" customFormat="false" ht="13.8" hidden="false" customHeight="false" outlineLevel="0" collapsed="false">
      <c r="A156" s="0" t="s">
        <v>419</v>
      </c>
      <c r="B156" s="0" t="s">
        <v>306</v>
      </c>
      <c r="C156" s="0" t="str">
        <f aca="false">IF(A156='JANV.'!$C$1,ROW(),"")</f>
        <v/>
      </c>
    </row>
    <row r="157" customFormat="false" ht="13.8" hidden="false" customHeight="false" outlineLevel="0" collapsed="false">
      <c r="A157" s="0" t="s">
        <v>419</v>
      </c>
      <c r="B157" s="0" t="s">
        <v>307</v>
      </c>
      <c r="C157" s="0" t="str">
        <f aca="false">IF(A157='JANV.'!$C$1,ROW(),"")</f>
        <v/>
      </c>
    </row>
    <row r="158" customFormat="false" ht="13.8" hidden="false" customHeight="false" outlineLevel="0" collapsed="false">
      <c r="A158" s="0" t="s">
        <v>419</v>
      </c>
      <c r="B158" s="0" t="s">
        <v>309</v>
      </c>
      <c r="C158" s="0" t="str">
        <f aca="false">IF(A158='JANV.'!$C$1,ROW(),"")</f>
        <v/>
      </c>
    </row>
    <row r="159" customFormat="false" ht="13.8" hidden="false" customHeight="false" outlineLevel="0" collapsed="false">
      <c r="A159" s="0" t="s">
        <v>420</v>
      </c>
      <c r="B159" s="0" t="s">
        <v>319</v>
      </c>
      <c r="C159" s="0" t="str">
        <f aca="false">IF(A159='JANV.'!$C$1,ROW(),"")</f>
        <v/>
      </c>
    </row>
    <row r="160" customFormat="false" ht="13.8" hidden="false" customHeight="false" outlineLevel="0" collapsed="false">
      <c r="A160" s="0" t="s">
        <v>421</v>
      </c>
      <c r="B160" s="0" t="s">
        <v>319</v>
      </c>
      <c r="C160" s="0" t="str">
        <f aca="false">IF(A160='JANV.'!$C$1,ROW(),"")</f>
        <v/>
      </c>
    </row>
    <row r="161" customFormat="false" ht="13.8" hidden="false" customHeight="false" outlineLevel="0" collapsed="false">
      <c r="A161" s="0" t="s">
        <v>421</v>
      </c>
      <c r="B161" s="0" t="s">
        <v>377</v>
      </c>
      <c r="C161" s="0" t="str">
        <f aca="false">IF(A161='JANV.'!$C$1,ROW(),"")</f>
        <v/>
      </c>
    </row>
    <row r="162" customFormat="false" ht="13.8" hidden="false" customHeight="false" outlineLevel="0" collapsed="false">
      <c r="A162" s="0" t="s">
        <v>422</v>
      </c>
      <c r="B162" s="0" t="s">
        <v>319</v>
      </c>
      <c r="C162" s="0" t="str">
        <f aca="false">IF(A162='JANV.'!$C$1,ROW(),"")</f>
        <v/>
      </c>
    </row>
    <row r="163" customFormat="false" ht="13.8" hidden="false" customHeight="false" outlineLevel="0" collapsed="false">
      <c r="A163" s="0" t="s">
        <v>423</v>
      </c>
      <c r="B163" s="0" t="s">
        <v>424</v>
      </c>
      <c r="C163" s="0" t="str">
        <f aca="false">IF(A163='JANV.'!$C$1,ROW(),"")</f>
        <v/>
      </c>
    </row>
    <row r="164" customFormat="false" ht="13.8" hidden="false" customHeight="false" outlineLevel="0" collapsed="false">
      <c r="A164" s="0" t="s">
        <v>425</v>
      </c>
      <c r="B164" s="0" t="s">
        <v>400</v>
      </c>
      <c r="C164" s="0" t="str">
        <f aca="false">IF(A164='JANV.'!$C$1,ROW(),"")</f>
        <v/>
      </c>
    </row>
    <row r="165" customFormat="false" ht="13.8" hidden="false" customHeight="false" outlineLevel="0" collapsed="false">
      <c r="A165" s="0" t="s">
        <v>425</v>
      </c>
      <c r="B165" s="0" t="s">
        <v>401</v>
      </c>
      <c r="C165" s="0" t="str">
        <f aca="false">IF(A165='JANV.'!$C$1,ROW(),"")</f>
        <v/>
      </c>
    </row>
    <row r="166" customFormat="false" ht="13.8" hidden="false" customHeight="false" outlineLevel="0" collapsed="false">
      <c r="A166" s="0" t="s">
        <v>425</v>
      </c>
      <c r="B166" s="0" t="s">
        <v>279</v>
      </c>
      <c r="C166" s="0" t="str">
        <f aca="false">IF(A166='JANV.'!$C$1,ROW(),"")</f>
        <v/>
      </c>
    </row>
    <row r="167" customFormat="false" ht="13.8" hidden="false" customHeight="false" outlineLevel="0" collapsed="false">
      <c r="A167" s="0" t="s">
        <v>425</v>
      </c>
      <c r="B167" s="0" t="s">
        <v>288</v>
      </c>
      <c r="C167" s="0" t="str">
        <f aca="false">IF(A167='JANV.'!$C$1,ROW(),"")</f>
        <v/>
      </c>
    </row>
    <row r="168" customFormat="false" ht="13.8" hidden="false" customHeight="false" outlineLevel="0" collapsed="false">
      <c r="A168" s="0" t="s">
        <v>425</v>
      </c>
      <c r="B168" s="0" t="s">
        <v>289</v>
      </c>
      <c r="C168" s="0" t="str">
        <f aca="false">IF(A168='JANV.'!$C$1,ROW(),"")</f>
        <v/>
      </c>
    </row>
    <row r="169" customFormat="false" ht="13.8" hidden="false" customHeight="false" outlineLevel="0" collapsed="false">
      <c r="A169" s="0" t="s">
        <v>425</v>
      </c>
      <c r="B169" s="0" t="s">
        <v>426</v>
      </c>
      <c r="C169" s="0" t="str">
        <f aca="false">IF(A169='JANV.'!$C$1,ROW(),"")</f>
        <v/>
      </c>
    </row>
    <row r="170" customFormat="false" ht="13.8" hidden="false" customHeight="false" outlineLevel="0" collapsed="false">
      <c r="A170" s="0" t="s">
        <v>425</v>
      </c>
      <c r="B170" s="0" t="s">
        <v>311</v>
      </c>
      <c r="C170" s="0" t="str">
        <f aca="false">IF(A170='JANV.'!$C$1,ROW(),"")</f>
        <v/>
      </c>
    </row>
    <row r="171" customFormat="false" ht="13.8" hidden="false" customHeight="false" outlineLevel="0" collapsed="false">
      <c r="A171" s="0" t="s">
        <v>425</v>
      </c>
      <c r="B171" s="0" t="s">
        <v>291</v>
      </c>
      <c r="C171" s="0" t="str">
        <f aca="false">IF(A171='JANV.'!$C$1,ROW(),"")</f>
        <v/>
      </c>
    </row>
    <row r="172" customFormat="false" ht="13.8" hidden="false" customHeight="false" outlineLevel="0" collapsed="false">
      <c r="A172" s="0" t="s">
        <v>425</v>
      </c>
      <c r="B172" s="0" t="s">
        <v>4</v>
      </c>
      <c r="C172" s="0" t="str">
        <f aca="false">IF(A172='JANV.'!$C$1,ROW(),"")</f>
        <v/>
      </c>
    </row>
    <row r="173" customFormat="false" ht="13.8" hidden="false" customHeight="false" outlineLevel="0" collapsed="false">
      <c r="A173" s="0" t="s">
        <v>427</v>
      </c>
      <c r="B173" s="0" t="s">
        <v>428</v>
      </c>
      <c r="C173" s="0" t="str">
        <f aca="false">IF(A173='JANV.'!$C$1,ROW(),"")</f>
        <v/>
      </c>
    </row>
    <row r="174" customFormat="false" ht="13.8" hidden="false" customHeight="false" outlineLevel="0" collapsed="false">
      <c r="A174" s="0" t="s">
        <v>429</v>
      </c>
      <c r="B174" s="0" t="s">
        <v>370</v>
      </c>
      <c r="C174" s="0" t="str">
        <f aca="false">IF(A174='JANV.'!$C$1,ROW(),"")</f>
        <v/>
      </c>
    </row>
    <row r="175" customFormat="false" ht="13.8" hidden="false" customHeight="false" outlineLevel="0" collapsed="false">
      <c r="A175" s="0" t="s">
        <v>429</v>
      </c>
      <c r="B175" s="0" t="s">
        <v>365</v>
      </c>
      <c r="C175" s="0" t="str">
        <f aca="false">IF(A175='JANV.'!$C$1,ROW(),"")</f>
        <v/>
      </c>
    </row>
    <row r="176" customFormat="false" ht="13.8" hidden="false" customHeight="false" outlineLevel="0" collapsed="false">
      <c r="A176" s="0" t="s">
        <v>430</v>
      </c>
      <c r="B176" s="0" t="s">
        <v>431</v>
      </c>
      <c r="C176" s="0" t="str">
        <f aca="false">IF(A176='JANV.'!$C$1,ROW(),"")</f>
        <v/>
      </c>
    </row>
    <row r="177" customFormat="false" ht="13.8" hidden="false" customHeight="false" outlineLevel="0" collapsed="false">
      <c r="A177" s="0" t="s">
        <v>430</v>
      </c>
      <c r="B177" s="0" t="s">
        <v>392</v>
      </c>
      <c r="C177" s="0" t="str">
        <f aca="false">IF(A177='JANV.'!$C$1,ROW(),"")</f>
        <v/>
      </c>
    </row>
    <row r="178" customFormat="false" ht="13.8" hidden="false" customHeight="false" outlineLevel="0" collapsed="false">
      <c r="A178" s="0" t="s">
        <v>432</v>
      </c>
      <c r="B178" s="0" t="s">
        <v>428</v>
      </c>
      <c r="C178" s="0" t="str">
        <f aca="false">IF(A178='JANV.'!$C$1,ROW(),"")</f>
        <v/>
      </c>
    </row>
    <row r="179" customFormat="false" ht="13.8" hidden="false" customHeight="false" outlineLevel="0" collapsed="false">
      <c r="A179" s="0" t="s">
        <v>433</v>
      </c>
      <c r="B179" s="0" t="s">
        <v>317</v>
      </c>
      <c r="C179" s="0" t="str">
        <f aca="false">IF(A179='JANV.'!$C$1,ROW(),"")</f>
        <v/>
      </c>
    </row>
    <row r="180" customFormat="false" ht="13.8" hidden="false" customHeight="false" outlineLevel="0" collapsed="false">
      <c r="A180" s="0" t="s">
        <v>434</v>
      </c>
      <c r="B180" s="0" t="s">
        <v>317</v>
      </c>
      <c r="C180" s="0" t="str">
        <f aca="false">IF(A180='JANV.'!$C$1,ROW(),"")</f>
        <v/>
      </c>
    </row>
    <row r="181" customFormat="false" ht="13.8" hidden="false" customHeight="false" outlineLevel="0" collapsed="false">
      <c r="A181" s="0" t="s">
        <v>435</v>
      </c>
      <c r="B181" s="0" t="s">
        <v>300</v>
      </c>
      <c r="C181" s="0" t="str">
        <f aca="false">IF(A181='JANV.'!$C$1,ROW(),"")</f>
        <v/>
      </c>
    </row>
    <row r="182" customFormat="false" ht="13.8" hidden="false" customHeight="false" outlineLevel="0" collapsed="false">
      <c r="A182" s="0" t="s">
        <v>436</v>
      </c>
      <c r="B182" s="0" t="s">
        <v>370</v>
      </c>
      <c r="C182" s="0" t="str">
        <f aca="false">IF(A182='JANV.'!$C$1,ROW(),"")</f>
        <v/>
      </c>
    </row>
    <row r="183" customFormat="false" ht="13.8" hidden="false" customHeight="false" outlineLevel="0" collapsed="false">
      <c r="A183" s="0" t="s">
        <v>436</v>
      </c>
      <c r="B183" s="0" t="s">
        <v>279</v>
      </c>
      <c r="C183" s="0" t="str">
        <f aca="false">IF(A183='JANV.'!$C$1,ROW(),"")</f>
        <v/>
      </c>
    </row>
    <row r="184" customFormat="false" ht="13.8" hidden="false" customHeight="false" outlineLevel="0" collapsed="false">
      <c r="A184" s="0" t="s">
        <v>436</v>
      </c>
      <c r="B184" s="0" t="s">
        <v>302</v>
      </c>
      <c r="C184" s="0" t="str">
        <f aca="false">IF(A184='JANV.'!$C$1,ROW(),"")</f>
        <v/>
      </c>
    </row>
    <row r="185" customFormat="false" ht="13.8" hidden="false" customHeight="false" outlineLevel="0" collapsed="false">
      <c r="A185" s="0" t="s">
        <v>436</v>
      </c>
      <c r="B185" s="0" t="s">
        <v>275</v>
      </c>
      <c r="C185" s="0" t="str">
        <f aca="false">IF(A185='JANV.'!$C$1,ROW(),"")</f>
        <v/>
      </c>
    </row>
    <row r="186" customFormat="false" ht="13.8" hidden="false" customHeight="false" outlineLevel="0" collapsed="false">
      <c r="A186" s="0" t="s">
        <v>436</v>
      </c>
      <c r="B186" s="0" t="s">
        <v>281</v>
      </c>
      <c r="C186" s="0" t="str">
        <f aca="false">IF(A186='JANV.'!$C$1,ROW(),"")</f>
        <v/>
      </c>
    </row>
    <row r="187" customFormat="false" ht="13.8" hidden="false" customHeight="false" outlineLevel="0" collapsed="false">
      <c r="A187" s="0" t="s">
        <v>437</v>
      </c>
      <c r="B187" s="0" t="s">
        <v>370</v>
      </c>
      <c r="C187" s="0" t="str">
        <f aca="false">IF(A187='JANV.'!$C$1,ROW(),"")</f>
        <v/>
      </c>
    </row>
    <row r="188" customFormat="false" ht="13.8" hidden="false" customHeight="false" outlineLevel="0" collapsed="false">
      <c r="A188" s="0" t="s">
        <v>437</v>
      </c>
      <c r="B188" s="0" t="s">
        <v>280</v>
      </c>
      <c r="C188" s="0" t="str">
        <f aca="false">IF(A188='JANV.'!$C$1,ROW(),"")</f>
        <v/>
      </c>
    </row>
    <row r="189" customFormat="false" ht="13.8" hidden="false" customHeight="false" outlineLevel="0" collapsed="false">
      <c r="A189" s="0" t="s">
        <v>438</v>
      </c>
      <c r="B189" s="0" t="s">
        <v>370</v>
      </c>
      <c r="C189" s="0" t="str">
        <f aca="false">IF(A189='JANV.'!$C$1,ROW(),"")</f>
        <v/>
      </c>
    </row>
    <row r="190" customFormat="false" ht="13.8" hidden="false" customHeight="false" outlineLevel="0" collapsed="false">
      <c r="A190" s="0" t="s">
        <v>439</v>
      </c>
      <c r="B190" s="0" t="s">
        <v>360</v>
      </c>
      <c r="C190" s="0" t="str">
        <f aca="false">IF(A190='JANV.'!$C$1,ROW(),"")</f>
        <v/>
      </c>
    </row>
    <row r="191" customFormat="false" ht="13.8" hidden="false" customHeight="false" outlineLevel="0" collapsed="false">
      <c r="A191" s="0" t="s">
        <v>440</v>
      </c>
      <c r="B191" s="0" t="s">
        <v>428</v>
      </c>
      <c r="C191" s="0" t="str">
        <f aca="false">IF(A191='JANV.'!$C$1,ROW(),"")</f>
        <v/>
      </c>
    </row>
    <row r="192" customFormat="false" ht="13.8" hidden="false" customHeight="false" outlineLevel="0" collapsed="false">
      <c r="A192" s="0" t="s">
        <v>440</v>
      </c>
      <c r="B192" s="0" t="s">
        <v>360</v>
      </c>
      <c r="C192" s="0" t="str">
        <f aca="false">IF(A192='JANV.'!$C$1,ROW(),"")</f>
        <v/>
      </c>
    </row>
    <row r="193" customFormat="false" ht="13.8" hidden="false" customHeight="false" outlineLevel="0" collapsed="false">
      <c r="A193" s="0" t="s">
        <v>441</v>
      </c>
      <c r="B193" s="0" t="s">
        <v>428</v>
      </c>
      <c r="C193" s="0" t="str">
        <f aca="false">IF(A193='JANV.'!$C$1,ROW(),"")</f>
        <v/>
      </c>
    </row>
    <row r="194" customFormat="false" ht="13.8" hidden="false" customHeight="false" outlineLevel="0" collapsed="false">
      <c r="A194" s="0" t="s">
        <v>442</v>
      </c>
      <c r="B194" s="0" t="s">
        <v>281</v>
      </c>
      <c r="C194" s="0" t="str">
        <f aca="false">IF(A194='JANV.'!$C$1,ROW(),"")</f>
        <v/>
      </c>
    </row>
    <row r="195" customFormat="false" ht="13.8" hidden="false" customHeight="false" outlineLevel="0" collapsed="false">
      <c r="A195" s="0" t="s">
        <v>443</v>
      </c>
      <c r="B195" s="0" t="s">
        <v>302</v>
      </c>
      <c r="C195" s="0" t="str">
        <f aca="false">IF(A195='JANV.'!$C$1,ROW(),"")</f>
        <v/>
      </c>
    </row>
    <row r="196" customFormat="false" ht="13.8" hidden="false" customHeight="false" outlineLevel="0" collapsed="false">
      <c r="A196" s="0" t="s">
        <v>444</v>
      </c>
      <c r="B196" s="0" t="s">
        <v>300</v>
      </c>
      <c r="C196" s="0" t="str">
        <f aca="false">IF(A196='JANV.'!$C$1,ROW(),"")</f>
        <v/>
      </c>
    </row>
    <row r="197" customFormat="false" ht="13.8" hidden="false" customHeight="false" outlineLevel="0" collapsed="false">
      <c r="A197" s="0" t="s">
        <v>444</v>
      </c>
      <c r="B197" s="0" t="s">
        <v>445</v>
      </c>
      <c r="C197" s="0" t="str">
        <f aca="false">IF(A197='JANV.'!$C$1,ROW(),"")</f>
        <v/>
      </c>
    </row>
    <row r="198" customFormat="false" ht="13.8" hidden="false" customHeight="false" outlineLevel="0" collapsed="false">
      <c r="A198" s="0" t="s">
        <v>446</v>
      </c>
      <c r="B198" s="0" t="s">
        <v>302</v>
      </c>
      <c r="C198" s="0" t="str">
        <f aca="false">IF(A198='JANV.'!$C$1,ROW(),"")</f>
        <v/>
      </c>
    </row>
    <row r="199" customFormat="false" ht="13.8" hidden="false" customHeight="false" outlineLevel="0" collapsed="false">
      <c r="A199" s="0" t="s">
        <v>447</v>
      </c>
      <c r="B199" s="0" t="s">
        <v>322</v>
      </c>
      <c r="C199" s="0" t="str">
        <f aca="false">IF(A199='JANV.'!$C$1,ROW(),"")</f>
        <v/>
      </c>
    </row>
    <row r="200" customFormat="false" ht="13.8" hidden="false" customHeight="false" outlineLevel="0" collapsed="false">
      <c r="A200" s="0" t="s">
        <v>447</v>
      </c>
      <c r="B200" s="0" t="s">
        <v>448</v>
      </c>
      <c r="C200" s="0" t="str">
        <f aca="false">IF(A200='JANV.'!$C$1,ROW(),"")</f>
        <v/>
      </c>
    </row>
    <row r="201" customFormat="false" ht="13.8" hidden="false" customHeight="false" outlineLevel="0" collapsed="false">
      <c r="A201" s="0" t="s">
        <v>447</v>
      </c>
      <c r="B201" s="0" t="s">
        <v>339</v>
      </c>
      <c r="C201" s="0" t="str">
        <f aca="false">IF(A201='JANV.'!$C$1,ROW(),"")</f>
        <v/>
      </c>
    </row>
    <row r="202" customFormat="false" ht="13.8" hidden="false" customHeight="false" outlineLevel="0" collapsed="false">
      <c r="A202" s="0" t="s">
        <v>449</v>
      </c>
      <c r="B202" s="0" t="s">
        <v>317</v>
      </c>
      <c r="C202" s="0" t="str">
        <f aca="false">IF(A202='JANV.'!$C$1,ROW(),"")</f>
        <v/>
      </c>
    </row>
    <row r="203" customFormat="false" ht="13.8" hidden="false" customHeight="false" outlineLevel="0" collapsed="false">
      <c r="A203" s="0" t="s">
        <v>450</v>
      </c>
      <c r="B203" s="0" t="s">
        <v>302</v>
      </c>
      <c r="C203" s="0" t="str">
        <f aca="false">IF(A203='JANV.'!$C$1,ROW(),"")</f>
        <v/>
      </c>
    </row>
    <row r="204" customFormat="false" ht="13.8" hidden="false" customHeight="false" outlineLevel="0" collapsed="false">
      <c r="A204" s="0" t="s">
        <v>451</v>
      </c>
      <c r="B204" s="0" t="s">
        <v>302</v>
      </c>
      <c r="C204" s="0" t="str">
        <f aca="false">IF(A204='JANV.'!$C$1,ROW(),"")</f>
        <v/>
      </c>
    </row>
    <row r="205" customFormat="false" ht="13.8" hidden="false" customHeight="false" outlineLevel="0" collapsed="false">
      <c r="A205" s="0" t="s">
        <v>452</v>
      </c>
      <c r="B205" s="0" t="s">
        <v>317</v>
      </c>
      <c r="C205" s="0" t="str">
        <f aca="false">IF(A205='JANV.'!$C$1,ROW(),"")</f>
        <v/>
      </c>
    </row>
    <row r="206" customFormat="false" ht="13.8" hidden="false" customHeight="false" outlineLevel="0" collapsed="false">
      <c r="A206" s="0" t="s">
        <v>453</v>
      </c>
      <c r="B206" s="0" t="s">
        <v>281</v>
      </c>
      <c r="C206" s="0" t="str">
        <f aca="false">IF(A206='JANV.'!$C$1,ROW(),"")</f>
        <v/>
      </c>
    </row>
    <row r="207" customFormat="false" ht="13.8" hidden="false" customHeight="false" outlineLevel="0" collapsed="false">
      <c r="A207" s="0" t="s">
        <v>454</v>
      </c>
      <c r="B207" s="0" t="s">
        <v>455</v>
      </c>
      <c r="C207" s="0" t="str">
        <f aca="false">IF(A207='JANV.'!$C$1,ROW(),"")</f>
        <v/>
      </c>
    </row>
    <row r="208" customFormat="false" ht="13.8" hidden="false" customHeight="false" outlineLevel="0" collapsed="false">
      <c r="A208" s="0" t="s">
        <v>454</v>
      </c>
      <c r="B208" s="0" t="s">
        <v>456</v>
      </c>
      <c r="C208" s="0" t="str">
        <f aca="false">IF(A208='JANV.'!$C$1,ROW(),"")</f>
        <v/>
      </c>
    </row>
    <row r="209" customFormat="false" ht="13.8" hidden="false" customHeight="false" outlineLevel="0" collapsed="false">
      <c r="A209" s="0" t="s">
        <v>454</v>
      </c>
      <c r="B209" s="0" t="s">
        <v>312</v>
      </c>
      <c r="C209" s="0" t="str">
        <f aca="false">IF(A209='JANV.'!$C$1,ROW(),"")</f>
        <v/>
      </c>
    </row>
    <row r="210" customFormat="false" ht="13.8" hidden="false" customHeight="false" outlineLevel="0" collapsed="false">
      <c r="A210" s="0" t="s">
        <v>454</v>
      </c>
      <c r="B210" s="0" t="s">
        <v>457</v>
      </c>
      <c r="C210" s="0" t="str">
        <f aca="false">IF(A210='JANV.'!$C$1,ROW(),"")</f>
        <v/>
      </c>
    </row>
    <row r="211" customFormat="false" ht="13.8" hidden="false" customHeight="false" outlineLevel="0" collapsed="false">
      <c r="A211" s="0" t="s">
        <v>458</v>
      </c>
      <c r="B211" s="0" t="s">
        <v>281</v>
      </c>
      <c r="C211" s="0" t="str">
        <f aca="false">IF(A211='JANV.'!$C$1,ROW(),"")</f>
        <v/>
      </c>
    </row>
    <row r="212" customFormat="false" ht="13.8" hidden="false" customHeight="false" outlineLevel="0" collapsed="false">
      <c r="A212" s="0" t="s">
        <v>459</v>
      </c>
      <c r="B212" s="0" t="s">
        <v>315</v>
      </c>
      <c r="C212" s="0" t="str">
        <f aca="false">IF(A212='JANV.'!$C$1,ROW(),"")</f>
        <v/>
      </c>
    </row>
    <row r="213" customFormat="false" ht="13.8" hidden="false" customHeight="false" outlineLevel="0" collapsed="false">
      <c r="A213" s="0" t="s">
        <v>460</v>
      </c>
      <c r="B213" s="0" t="s">
        <v>279</v>
      </c>
      <c r="C213" s="0" t="str">
        <f aca="false">IF(A213='JANV.'!$C$1,ROW(),"")</f>
        <v/>
      </c>
    </row>
    <row r="214" customFormat="false" ht="13.8" hidden="false" customHeight="false" outlineLevel="0" collapsed="false">
      <c r="A214" s="0" t="s">
        <v>461</v>
      </c>
      <c r="B214" s="0" t="s">
        <v>370</v>
      </c>
      <c r="C214" s="0" t="str">
        <f aca="false">IF(A214='JANV.'!$C$1,ROW(),"")</f>
        <v/>
      </c>
    </row>
    <row r="215" customFormat="false" ht="13.8" hidden="false" customHeight="false" outlineLevel="0" collapsed="false">
      <c r="A215" s="0" t="s">
        <v>462</v>
      </c>
      <c r="B215" s="0" t="s">
        <v>296</v>
      </c>
      <c r="C215" s="0" t="str">
        <f aca="false">IF(A215='JANV.'!$C$1,ROW(),"")</f>
        <v/>
      </c>
    </row>
    <row r="216" customFormat="false" ht="13.8" hidden="false" customHeight="false" outlineLevel="0" collapsed="false">
      <c r="A216" s="0" t="s">
        <v>462</v>
      </c>
      <c r="B216" s="0" t="s">
        <v>365</v>
      </c>
      <c r="C216" s="0" t="str">
        <f aca="false">IF(A216='JANV.'!$C$1,ROW(),"")</f>
        <v/>
      </c>
    </row>
    <row r="217" customFormat="false" ht="13.8" hidden="false" customHeight="false" outlineLevel="0" collapsed="false">
      <c r="A217" s="0" t="s">
        <v>463</v>
      </c>
      <c r="B217" s="0" t="s">
        <v>279</v>
      </c>
      <c r="C217" s="0" t="str">
        <f aca="false">IF(A217='JANV.'!$C$1,ROW(),"")</f>
        <v/>
      </c>
    </row>
    <row r="218" customFormat="false" ht="13.8" hidden="false" customHeight="false" outlineLevel="0" collapsed="false">
      <c r="A218" s="0" t="s">
        <v>464</v>
      </c>
      <c r="B218" s="0" t="s">
        <v>360</v>
      </c>
      <c r="C218" s="0" t="str">
        <f aca="false">IF(A218='JANV.'!$C$1,ROW(),"")</f>
        <v/>
      </c>
    </row>
    <row r="219" customFormat="false" ht="13.8" hidden="false" customHeight="false" outlineLevel="0" collapsed="false">
      <c r="A219" s="0" t="s">
        <v>465</v>
      </c>
      <c r="B219" s="0" t="s">
        <v>317</v>
      </c>
      <c r="C219" s="0" t="str">
        <f aca="false">IF(A219='JANV.'!$C$1,ROW(),"")</f>
        <v/>
      </c>
    </row>
    <row r="220" customFormat="false" ht="13.8" hidden="false" customHeight="false" outlineLevel="0" collapsed="false">
      <c r="A220" s="0" t="s">
        <v>466</v>
      </c>
      <c r="B220" s="0" t="s">
        <v>467</v>
      </c>
      <c r="C220" s="0" t="str">
        <f aca="false">IF(A220='JANV.'!$C$1,ROW(),"")</f>
        <v/>
      </c>
    </row>
    <row r="221" customFormat="false" ht="13.8" hidden="false" customHeight="false" outlineLevel="0" collapsed="false">
      <c r="A221" s="0" t="s">
        <v>468</v>
      </c>
      <c r="B221" s="0" t="s">
        <v>469</v>
      </c>
      <c r="C221" s="0" t="str">
        <f aca="false">IF(A221='JANV.'!$C$1,ROW(),"")</f>
        <v/>
      </c>
    </row>
    <row r="222" customFormat="false" ht="13.8" hidden="false" customHeight="false" outlineLevel="0" collapsed="false">
      <c r="A222" s="0" t="s">
        <v>468</v>
      </c>
      <c r="B222" s="0" t="s">
        <v>309</v>
      </c>
      <c r="C222" s="0" t="str">
        <f aca="false">IF(A222='JANV.'!$C$1,ROW(),"")</f>
        <v/>
      </c>
    </row>
    <row r="223" customFormat="false" ht="13.8" hidden="false" customHeight="false" outlineLevel="0" collapsed="false">
      <c r="A223" s="0" t="s">
        <v>470</v>
      </c>
      <c r="B223" s="0" t="s">
        <v>286</v>
      </c>
      <c r="C223" s="0" t="str">
        <f aca="false">IF(A223='JANV.'!$C$1,ROW(),"")</f>
        <v/>
      </c>
    </row>
    <row r="224" customFormat="false" ht="13.8" hidden="false" customHeight="false" outlineLevel="0" collapsed="false">
      <c r="A224" s="0" t="s">
        <v>470</v>
      </c>
      <c r="B224" s="0" t="s">
        <v>279</v>
      </c>
      <c r="C224" s="0" t="str">
        <f aca="false">IF(A224='JANV.'!$C$1,ROW(),"")</f>
        <v/>
      </c>
    </row>
    <row r="225" customFormat="false" ht="13.8" hidden="false" customHeight="false" outlineLevel="0" collapsed="false">
      <c r="A225" s="0" t="s">
        <v>470</v>
      </c>
      <c r="B225" s="0" t="s">
        <v>412</v>
      </c>
      <c r="C225" s="0" t="str">
        <f aca="false">IF(A225='JANV.'!$C$1,ROW(),"")</f>
        <v/>
      </c>
    </row>
    <row r="226" customFormat="false" ht="13.8" hidden="false" customHeight="false" outlineLevel="0" collapsed="false">
      <c r="A226" s="0" t="s">
        <v>470</v>
      </c>
      <c r="B226" s="0" t="s">
        <v>291</v>
      </c>
      <c r="C226" s="0" t="str">
        <f aca="false">IF(A226='JANV.'!$C$1,ROW(),"")</f>
        <v/>
      </c>
    </row>
    <row r="227" customFormat="false" ht="13.8" hidden="false" customHeight="false" outlineLevel="0" collapsed="false">
      <c r="A227" s="0" t="s">
        <v>470</v>
      </c>
      <c r="B227" s="0" t="s">
        <v>4</v>
      </c>
      <c r="C227" s="0" t="str">
        <f aca="false">IF(A227='JANV.'!$C$1,ROW(),"")</f>
        <v/>
      </c>
    </row>
    <row r="228" customFormat="false" ht="13.8" hidden="false" customHeight="false" outlineLevel="0" collapsed="false">
      <c r="A228" s="0" t="s">
        <v>471</v>
      </c>
      <c r="B228" s="0" t="s">
        <v>315</v>
      </c>
      <c r="C228" s="0" t="str">
        <f aca="false">IF(A228='JANV.'!$C$1,ROW(),"")</f>
        <v/>
      </c>
    </row>
    <row r="229" customFormat="false" ht="13.8" hidden="false" customHeight="false" outlineLevel="0" collapsed="false">
      <c r="A229" s="0" t="s">
        <v>472</v>
      </c>
      <c r="B229" s="0" t="s">
        <v>473</v>
      </c>
      <c r="C229" s="0" t="str">
        <f aca="false">IF(A229='JANV.'!$C$1,ROW(),"")</f>
        <v/>
      </c>
    </row>
    <row r="230" customFormat="false" ht="13.8" hidden="false" customHeight="false" outlineLevel="0" collapsed="false">
      <c r="A230" s="0" t="s">
        <v>472</v>
      </c>
      <c r="B230" s="0" t="s">
        <v>474</v>
      </c>
      <c r="C230" s="0" t="str">
        <f aca="false">IF(A230='JANV.'!$C$1,ROW(),"")</f>
        <v/>
      </c>
    </row>
    <row r="231" customFormat="false" ht="13.8" hidden="false" customHeight="false" outlineLevel="0" collapsed="false">
      <c r="A231" s="0" t="s">
        <v>475</v>
      </c>
      <c r="B231" s="0" t="s">
        <v>476</v>
      </c>
      <c r="C231" s="0" t="str">
        <f aca="false">IF(A231='JANV.'!$C$1,ROW(),"")</f>
        <v/>
      </c>
    </row>
    <row r="232" customFormat="false" ht="13.8" hidden="false" customHeight="false" outlineLevel="0" collapsed="false">
      <c r="A232" s="0" t="s">
        <v>475</v>
      </c>
      <c r="B232" s="0" t="s">
        <v>4</v>
      </c>
      <c r="C232" s="0" t="str">
        <f aca="false">IF(A232='JANV.'!$C$1,ROW(),"")</f>
        <v/>
      </c>
    </row>
    <row r="233" customFormat="false" ht="13.8" hidden="false" customHeight="false" outlineLevel="0" collapsed="false">
      <c r="A233" s="0" t="s">
        <v>477</v>
      </c>
      <c r="B233" s="0" t="s">
        <v>448</v>
      </c>
      <c r="C233" s="0" t="str">
        <f aca="false">IF(A233='JANV.'!$C$1,ROW(),"")</f>
        <v/>
      </c>
    </row>
    <row r="234" customFormat="false" ht="13.8" hidden="false" customHeight="false" outlineLevel="0" collapsed="false">
      <c r="A234" s="0" t="s">
        <v>477</v>
      </c>
      <c r="B234" s="0" t="s">
        <v>478</v>
      </c>
      <c r="C234" s="0" t="str">
        <f aca="false">IF(A234='JANV.'!$C$1,ROW(),"")</f>
        <v/>
      </c>
    </row>
    <row r="235" customFormat="false" ht="13.8" hidden="false" customHeight="false" outlineLevel="0" collapsed="false">
      <c r="A235" s="0" t="s">
        <v>477</v>
      </c>
      <c r="B235" s="0" t="s">
        <v>339</v>
      </c>
      <c r="C235" s="0" t="str">
        <f aca="false">IF(A235='JANV.'!$C$1,ROW(),"")</f>
        <v/>
      </c>
    </row>
    <row r="236" customFormat="false" ht="13.8" hidden="false" customHeight="false" outlineLevel="0" collapsed="false">
      <c r="A236" s="0" t="s">
        <v>477</v>
      </c>
      <c r="B236" s="0" t="s">
        <v>281</v>
      </c>
      <c r="C236" s="0" t="str">
        <f aca="false">IF(A236='JANV.'!$C$1,ROW(),"")</f>
        <v/>
      </c>
    </row>
    <row r="237" customFormat="false" ht="13.8" hidden="false" customHeight="false" outlineLevel="0" collapsed="false">
      <c r="A237" s="0" t="s">
        <v>477</v>
      </c>
      <c r="B237" s="0" t="s">
        <v>345</v>
      </c>
      <c r="C237" s="0" t="str">
        <f aca="false">IF(A237='JANV.'!$C$1,ROW(),"")</f>
        <v/>
      </c>
    </row>
    <row r="238" customFormat="false" ht="13.8" hidden="false" customHeight="false" outlineLevel="0" collapsed="false">
      <c r="A238" s="0" t="s">
        <v>479</v>
      </c>
      <c r="B238" s="0" t="s">
        <v>417</v>
      </c>
      <c r="C238" s="0" t="str">
        <f aca="false">IF(A238='JANV.'!$C$1,ROW(),"")</f>
        <v/>
      </c>
    </row>
    <row r="239" customFormat="false" ht="13.8" hidden="false" customHeight="false" outlineLevel="0" collapsed="false">
      <c r="A239" s="0" t="s">
        <v>479</v>
      </c>
      <c r="B239" s="0" t="s">
        <v>418</v>
      </c>
      <c r="C239" s="0" t="str">
        <f aca="false">IF(A239='JANV.'!$C$1,ROW(),"")</f>
        <v/>
      </c>
    </row>
    <row r="240" customFormat="false" ht="13.8" hidden="false" customHeight="false" outlineLevel="0" collapsed="false">
      <c r="A240" s="0" t="s">
        <v>480</v>
      </c>
      <c r="B240" s="0" t="s">
        <v>431</v>
      </c>
      <c r="C240" s="0" t="str">
        <f aca="false">IF(A240='JANV.'!$C$1,ROW(),"")</f>
        <v/>
      </c>
    </row>
    <row r="241" customFormat="false" ht="13.8" hidden="false" customHeight="false" outlineLevel="0" collapsed="false">
      <c r="A241" s="0" t="s">
        <v>480</v>
      </c>
      <c r="B241" s="0" t="s">
        <v>481</v>
      </c>
      <c r="C241" s="0" t="str">
        <f aca="false">IF(A241='JANV.'!$C$1,ROW(),"")</f>
        <v/>
      </c>
    </row>
    <row r="242" customFormat="false" ht="13.8" hidden="false" customHeight="false" outlineLevel="0" collapsed="false">
      <c r="A242" s="0" t="s">
        <v>480</v>
      </c>
      <c r="B242" s="0" t="s">
        <v>319</v>
      </c>
      <c r="C242" s="0" t="str">
        <f aca="false">IF(A242='JANV.'!$C$1,ROW(),"")</f>
        <v/>
      </c>
    </row>
    <row r="243" customFormat="false" ht="13.8" hidden="false" customHeight="false" outlineLevel="0" collapsed="false">
      <c r="A243" s="0" t="s">
        <v>480</v>
      </c>
      <c r="B243" s="0" t="s">
        <v>482</v>
      </c>
      <c r="C243" s="0" t="str">
        <f aca="false">IF(A243='JANV.'!$C$1,ROW(),"")</f>
        <v/>
      </c>
    </row>
    <row r="244" customFormat="false" ht="13.8" hidden="false" customHeight="false" outlineLevel="0" collapsed="false">
      <c r="A244" s="0" t="s">
        <v>480</v>
      </c>
      <c r="B244" s="0" t="s">
        <v>483</v>
      </c>
      <c r="C244" s="0" t="str">
        <f aca="false">IF(A244='JANV.'!$C$1,ROW(),"")</f>
        <v/>
      </c>
    </row>
    <row r="245" customFormat="false" ht="13.8" hidden="false" customHeight="false" outlineLevel="0" collapsed="false">
      <c r="A245" s="0" t="s">
        <v>480</v>
      </c>
      <c r="B245" s="0" t="s">
        <v>280</v>
      </c>
      <c r="C245" s="0" t="str">
        <f aca="false">IF(A245='JANV.'!$C$1,ROW(),"")</f>
        <v/>
      </c>
    </row>
    <row r="246" customFormat="false" ht="13.8" hidden="false" customHeight="false" outlineLevel="0" collapsed="false">
      <c r="A246" s="0" t="s">
        <v>484</v>
      </c>
      <c r="B246" s="0" t="s">
        <v>289</v>
      </c>
      <c r="C246" s="0" t="str">
        <f aca="false">IF(A246='JANV.'!$C$1,ROW(),"")</f>
        <v/>
      </c>
    </row>
    <row r="247" customFormat="false" ht="13.8" hidden="false" customHeight="false" outlineLevel="0" collapsed="false">
      <c r="A247" s="0" t="s">
        <v>485</v>
      </c>
      <c r="B247" s="0" t="s">
        <v>309</v>
      </c>
      <c r="C247" s="0" t="str">
        <f aca="false">IF(A247='JANV.'!$C$1,ROW(),"")</f>
        <v/>
      </c>
    </row>
    <row r="248" customFormat="false" ht="13.8" hidden="false" customHeight="false" outlineLevel="0" collapsed="false">
      <c r="A248" s="0" t="s">
        <v>486</v>
      </c>
      <c r="B248" s="0" t="s">
        <v>409</v>
      </c>
      <c r="C248" s="0" t="str">
        <f aca="false">IF(A248='JANV.'!$C$1,ROW(),"")</f>
        <v/>
      </c>
    </row>
    <row r="249" customFormat="false" ht="13.8" hidden="false" customHeight="false" outlineLevel="0" collapsed="false">
      <c r="A249" s="0" t="s">
        <v>487</v>
      </c>
      <c r="B249" s="0" t="s">
        <v>370</v>
      </c>
      <c r="C249" s="0" t="str">
        <f aca="false">IF(A249='JANV.'!$C$1,ROW(),"")</f>
        <v/>
      </c>
    </row>
    <row r="250" customFormat="false" ht="13.8" hidden="false" customHeight="false" outlineLevel="0" collapsed="false">
      <c r="A250" s="0" t="s">
        <v>488</v>
      </c>
      <c r="B250" s="0" t="s">
        <v>448</v>
      </c>
      <c r="C250" s="0" t="str">
        <f aca="false">IF(A250='JANV.'!$C$1,ROW(),"")</f>
        <v/>
      </c>
    </row>
    <row r="251" customFormat="false" ht="13.8" hidden="false" customHeight="false" outlineLevel="0" collapsed="false">
      <c r="A251" s="0" t="s">
        <v>488</v>
      </c>
      <c r="B251" s="0" t="s">
        <v>293</v>
      </c>
      <c r="C251" s="0" t="str">
        <f aca="false">IF(A251='JANV.'!$C$1,ROW(),"")</f>
        <v/>
      </c>
    </row>
    <row r="252" customFormat="false" ht="13.8" hidden="false" customHeight="false" outlineLevel="0" collapsed="false">
      <c r="A252" s="0" t="s">
        <v>488</v>
      </c>
      <c r="B252" s="0" t="s">
        <v>344</v>
      </c>
      <c r="C252" s="0" t="str">
        <f aca="false">IF(A252='JANV.'!$C$1,ROW(),"")</f>
        <v/>
      </c>
    </row>
    <row r="253" customFormat="false" ht="13.8" hidden="false" customHeight="false" outlineLevel="0" collapsed="false">
      <c r="A253" s="0" t="s">
        <v>488</v>
      </c>
      <c r="B253" s="0" t="s">
        <v>345</v>
      </c>
      <c r="C253" s="0" t="str">
        <f aca="false">IF(A253='JANV.'!$C$1,ROW(),"")</f>
        <v/>
      </c>
    </row>
    <row r="254" customFormat="false" ht="13.8" hidden="false" customHeight="false" outlineLevel="0" collapsed="false">
      <c r="A254" s="0" t="s">
        <v>488</v>
      </c>
      <c r="B254" s="0" t="s">
        <v>346</v>
      </c>
      <c r="C254" s="0" t="str">
        <f aca="false">IF(A254='JANV.'!$C$1,ROW(),"")</f>
        <v/>
      </c>
    </row>
    <row r="255" customFormat="false" ht="13.8" hidden="false" customHeight="false" outlineLevel="0" collapsed="false">
      <c r="A255" s="0" t="s">
        <v>488</v>
      </c>
      <c r="B255" s="0" t="s">
        <v>489</v>
      </c>
      <c r="C255" s="0" t="str">
        <f aca="false">IF(A255='JANV.'!$C$1,ROW(),"")</f>
        <v/>
      </c>
    </row>
    <row r="256" customFormat="false" ht="13.8" hidden="false" customHeight="false" outlineLevel="0" collapsed="false">
      <c r="A256" s="0" t="s">
        <v>488</v>
      </c>
      <c r="B256" s="0" t="s">
        <v>294</v>
      </c>
      <c r="C256" s="0" t="str">
        <f aca="false">IF(A256='JANV.'!$C$1,ROW(),"")</f>
        <v/>
      </c>
    </row>
    <row r="257" customFormat="false" ht="13.8" hidden="false" customHeight="false" outlineLevel="0" collapsed="false">
      <c r="A257" s="0" t="s">
        <v>490</v>
      </c>
      <c r="B257" s="0" t="s">
        <v>448</v>
      </c>
      <c r="C257" s="0" t="str">
        <f aca="false">IF(A257='JANV.'!$C$1,ROW(),"")</f>
        <v/>
      </c>
    </row>
    <row r="258" customFormat="false" ht="13.8" hidden="false" customHeight="false" outlineLevel="0" collapsed="false">
      <c r="A258" s="0" t="s">
        <v>490</v>
      </c>
      <c r="B258" s="0" t="s">
        <v>323</v>
      </c>
      <c r="C258" s="0" t="str">
        <f aca="false">IF(A258='JANV.'!$C$1,ROW(),"")</f>
        <v/>
      </c>
    </row>
    <row r="259" customFormat="false" ht="13.8" hidden="false" customHeight="false" outlineLevel="0" collapsed="false">
      <c r="A259" s="0" t="s">
        <v>490</v>
      </c>
      <c r="B259" s="0" t="s">
        <v>339</v>
      </c>
      <c r="C259" s="0" t="str">
        <f aca="false">IF(A259='JANV.'!$C$1,ROW(),"")</f>
        <v/>
      </c>
    </row>
    <row r="260" customFormat="false" ht="13.8" hidden="false" customHeight="false" outlineLevel="0" collapsed="false">
      <c r="A260" s="0" t="s">
        <v>490</v>
      </c>
      <c r="B260" s="0" t="s">
        <v>293</v>
      </c>
      <c r="C260" s="0" t="str">
        <f aca="false">IF(A260='JANV.'!$C$1,ROW(),"")</f>
        <v/>
      </c>
    </row>
    <row r="261" customFormat="false" ht="13.8" hidden="false" customHeight="false" outlineLevel="0" collapsed="false">
      <c r="A261" s="0" t="s">
        <v>490</v>
      </c>
      <c r="B261" s="0" t="s">
        <v>345</v>
      </c>
      <c r="C261" s="0" t="str">
        <f aca="false">IF(A261='JANV.'!$C$1,ROW(),"")</f>
        <v/>
      </c>
    </row>
    <row r="262" customFormat="false" ht="13.8" hidden="false" customHeight="false" outlineLevel="0" collapsed="false">
      <c r="A262" s="0" t="s">
        <v>490</v>
      </c>
      <c r="B262" s="0" t="s">
        <v>346</v>
      </c>
      <c r="C262" s="0" t="str">
        <f aca="false">IF(A262='JANV.'!$C$1,ROW(),"")</f>
        <v/>
      </c>
    </row>
    <row r="263" customFormat="false" ht="13.8" hidden="false" customHeight="false" outlineLevel="0" collapsed="false">
      <c r="A263" s="0" t="s">
        <v>490</v>
      </c>
      <c r="B263" s="0" t="s">
        <v>294</v>
      </c>
      <c r="C263" s="0" t="str">
        <f aca="false">IF(A263='JANV.'!$C$1,ROW(),"")</f>
        <v/>
      </c>
    </row>
    <row r="264" customFormat="false" ht="13.8" hidden="false" customHeight="false" outlineLevel="0" collapsed="false">
      <c r="A264" s="0" t="s">
        <v>491</v>
      </c>
      <c r="B264" s="0" t="s">
        <v>300</v>
      </c>
      <c r="C264" s="0" t="str">
        <f aca="false">IF(A264='JANV.'!$C$1,ROW(),"")</f>
        <v/>
      </c>
    </row>
    <row r="265" customFormat="false" ht="13.8" hidden="false" customHeight="false" outlineLevel="0" collapsed="false">
      <c r="A265" s="0" t="s">
        <v>492</v>
      </c>
      <c r="B265" s="0" t="s">
        <v>365</v>
      </c>
      <c r="C265" s="0" t="str">
        <f aca="false">IF(A265='JANV.'!$C$1,ROW(),"")</f>
        <v/>
      </c>
    </row>
    <row r="266" customFormat="false" ht="13.8" hidden="false" customHeight="false" outlineLevel="0" collapsed="false">
      <c r="A266" s="0" t="s">
        <v>493</v>
      </c>
      <c r="B266" s="0" t="s">
        <v>494</v>
      </c>
      <c r="C266" s="0" t="str">
        <f aca="false">IF(A266='JANV.'!$C$1,ROW(),"")</f>
        <v/>
      </c>
    </row>
    <row r="267" customFormat="false" ht="13.8" hidden="false" customHeight="false" outlineLevel="0" collapsed="false">
      <c r="A267" s="0" t="s">
        <v>493</v>
      </c>
      <c r="B267" s="0" t="s">
        <v>495</v>
      </c>
      <c r="C267" s="0" t="str">
        <f aca="false">IF(A267='JANV.'!$C$1,ROW(),"")</f>
        <v/>
      </c>
    </row>
    <row r="268" customFormat="false" ht="13.8" hidden="false" customHeight="false" outlineLevel="0" collapsed="false">
      <c r="A268" s="0" t="s">
        <v>496</v>
      </c>
      <c r="B268" s="0" t="s">
        <v>365</v>
      </c>
      <c r="C268" s="0" t="str">
        <f aca="false">IF(A268='JANV.'!$C$1,ROW(),"")</f>
        <v/>
      </c>
    </row>
    <row r="269" customFormat="false" ht="13.8" hidden="false" customHeight="false" outlineLevel="0" collapsed="false">
      <c r="A269" s="0" t="s">
        <v>496</v>
      </c>
      <c r="B269" s="0" t="s">
        <v>390</v>
      </c>
      <c r="C269" s="0" t="str">
        <f aca="false">IF(A269='JANV.'!$C$1,ROW(),"")</f>
        <v/>
      </c>
    </row>
    <row r="270" customFormat="false" ht="13.8" hidden="false" customHeight="false" outlineLevel="0" collapsed="false">
      <c r="A270" s="0" t="s">
        <v>497</v>
      </c>
      <c r="B270" s="0" t="s">
        <v>428</v>
      </c>
      <c r="C270" s="0" t="str">
        <f aca="false">IF(A270='JANV.'!$C$1,ROW(),"")</f>
        <v/>
      </c>
    </row>
    <row r="271" customFormat="false" ht="13.8" hidden="false" customHeight="false" outlineLevel="0" collapsed="false">
      <c r="A271" s="0" t="s">
        <v>498</v>
      </c>
      <c r="B271" s="0" t="s">
        <v>280</v>
      </c>
      <c r="C271" s="0" t="str">
        <f aca="false">IF(A271='JANV.'!$C$1,ROW(),"")</f>
        <v/>
      </c>
    </row>
    <row r="272" customFormat="false" ht="13.8" hidden="false" customHeight="false" outlineLevel="0" collapsed="false">
      <c r="A272" s="0" t="s">
        <v>499</v>
      </c>
      <c r="B272" s="0" t="s">
        <v>360</v>
      </c>
      <c r="C272" s="0" t="str">
        <f aca="false">IF(A272='JANV.'!$C$1,ROW(),"")</f>
        <v/>
      </c>
    </row>
    <row r="273" customFormat="false" ht="13.8" hidden="false" customHeight="false" outlineLevel="0" collapsed="false">
      <c r="A273" s="0" t="s">
        <v>500</v>
      </c>
      <c r="B273" s="0" t="s">
        <v>428</v>
      </c>
      <c r="C273" s="0" t="str">
        <f aca="false">IF(A273='JANV.'!$C$1,ROW(),"")</f>
        <v/>
      </c>
    </row>
    <row r="274" customFormat="false" ht="13.8" hidden="false" customHeight="false" outlineLevel="0" collapsed="false">
      <c r="A274" s="0" t="s">
        <v>501</v>
      </c>
      <c r="B274" s="0" t="s">
        <v>365</v>
      </c>
      <c r="C274" s="0" t="str">
        <f aca="false">IF(A274='JANV.'!$C$1,ROW(),"")</f>
        <v/>
      </c>
    </row>
    <row r="275" customFormat="false" ht="13.8" hidden="false" customHeight="false" outlineLevel="0" collapsed="false">
      <c r="A275" s="0" t="s">
        <v>502</v>
      </c>
      <c r="B275" s="0" t="s">
        <v>370</v>
      </c>
      <c r="C275" s="0" t="str">
        <f aca="false">IF(A275='JANV.'!$C$1,ROW(),"")</f>
        <v/>
      </c>
    </row>
    <row r="276" customFormat="false" ht="13.8" hidden="false" customHeight="false" outlineLevel="0" collapsed="false">
      <c r="A276" s="0" t="s">
        <v>503</v>
      </c>
      <c r="B276" s="0" t="s">
        <v>302</v>
      </c>
      <c r="C276" s="0" t="str">
        <f aca="false">IF(A276='JANV.'!$C$1,ROW(),"")</f>
        <v/>
      </c>
    </row>
    <row r="277" customFormat="false" ht="13.8" hidden="false" customHeight="false" outlineLevel="0" collapsed="false">
      <c r="A277" s="0" t="s">
        <v>504</v>
      </c>
      <c r="B277" s="0" t="s">
        <v>280</v>
      </c>
      <c r="C277" s="0" t="str">
        <f aca="false">IF(A277='JANV.'!$C$1,ROW(),"")</f>
        <v/>
      </c>
    </row>
    <row r="278" customFormat="false" ht="13.8" hidden="false" customHeight="false" outlineLevel="0" collapsed="false">
      <c r="A278" s="0" t="s">
        <v>505</v>
      </c>
      <c r="B278" s="0" t="s">
        <v>370</v>
      </c>
      <c r="C278" s="0" t="str">
        <f aca="false">IF(A278='JANV.'!$C$1,ROW(),"")</f>
        <v/>
      </c>
    </row>
    <row r="279" customFormat="false" ht="13.8" hidden="false" customHeight="false" outlineLevel="0" collapsed="false">
      <c r="A279" s="0" t="s">
        <v>506</v>
      </c>
      <c r="B279" s="0" t="s">
        <v>473</v>
      </c>
      <c r="C279" s="0" t="str">
        <f aca="false">IF(A279='JANV.'!$C$1,ROW(),"")</f>
        <v/>
      </c>
    </row>
    <row r="280" customFormat="false" ht="13.8" hidden="false" customHeight="false" outlineLevel="0" collapsed="false">
      <c r="A280" s="0" t="s">
        <v>506</v>
      </c>
      <c r="B280" s="0" t="s">
        <v>474</v>
      </c>
      <c r="C280" s="0" t="str">
        <f aca="false">IF(A280='JANV.'!$C$1,ROW(),"")</f>
        <v/>
      </c>
    </row>
    <row r="281" customFormat="false" ht="13.8" hidden="false" customHeight="false" outlineLevel="0" collapsed="false">
      <c r="A281" s="0" t="s">
        <v>507</v>
      </c>
      <c r="B281" s="0" t="s">
        <v>302</v>
      </c>
      <c r="C281" s="0" t="str">
        <f aca="false">IF(A281='JANV.'!$C$1,ROW(),"")</f>
        <v/>
      </c>
    </row>
    <row r="282" customFormat="false" ht="13.8" hidden="false" customHeight="false" outlineLevel="0" collapsed="false">
      <c r="A282" s="0" t="s">
        <v>507</v>
      </c>
      <c r="B282" s="0" t="s">
        <v>275</v>
      </c>
      <c r="C282" s="0" t="str">
        <f aca="false">IF(A282='JANV.'!$C$1,ROW(),"")</f>
        <v/>
      </c>
    </row>
    <row r="283" customFormat="false" ht="13.8" hidden="false" customHeight="false" outlineLevel="0" collapsed="false">
      <c r="A283" s="0" t="s">
        <v>508</v>
      </c>
      <c r="B283" s="0" t="s">
        <v>368</v>
      </c>
      <c r="C283" s="0" t="str">
        <f aca="false">IF(A283='JANV.'!$C$1,ROW(),"")</f>
        <v/>
      </c>
    </row>
    <row r="284" customFormat="false" ht="13.8" hidden="false" customHeight="false" outlineLevel="0" collapsed="false">
      <c r="A284" s="0" t="s">
        <v>508</v>
      </c>
      <c r="B284" s="0" t="s">
        <v>332</v>
      </c>
      <c r="C284" s="0" t="str">
        <f aca="false">IF(A284='JANV.'!$C$1,ROW(),"")</f>
        <v/>
      </c>
    </row>
    <row r="285" customFormat="false" ht="13.8" hidden="false" customHeight="false" outlineLevel="0" collapsed="false">
      <c r="A285" s="0" t="s">
        <v>508</v>
      </c>
      <c r="B285" s="0" t="s">
        <v>296</v>
      </c>
      <c r="C285" s="0" t="str">
        <f aca="false">IF(A285='JANV.'!$C$1,ROW(),"")</f>
        <v/>
      </c>
    </row>
    <row r="286" customFormat="false" ht="13.8" hidden="false" customHeight="false" outlineLevel="0" collapsed="false">
      <c r="A286" s="0" t="s">
        <v>508</v>
      </c>
      <c r="B286" s="0" t="s">
        <v>370</v>
      </c>
      <c r="C286" s="0" t="str">
        <f aca="false">IF(A286='JANV.'!$C$1,ROW(),"")</f>
        <v/>
      </c>
    </row>
    <row r="287" customFormat="false" ht="13.8" hidden="false" customHeight="false" outlineLevel="0" collapsed="false">
      <c r="A287" s="0" t="s">
        <v>508</v>
      </c>
      <c r="B287" s="0" t="s">
        <v>371</v>
      </c>
      <c r="C287" s="0" t="str">
        <f aca="false">IF(A287='JANV.'!$C$1,ROW(),"")</f>
        <v/>
      </c>
    </row>
    <row r="288" customFormat="false" ht="13.8" hidden="false" customHeight="false" outlineLevel="0" collapsed="false">
      <c r="A288" s="0" t="s">
        <v>508</v>
      </c>
      <c r="B288" s="0" t="s">
        <v>509</v>
      </c>
      <c r="C288" s="0" t="str">
        <f aca="false">IF(A288='JANV.'!$C$1,ROW(),"")</f>
        <v/>
      </c>
    </row>
    <row r="289" customFormat="false" ht="13.8" hidden="false" customHeight="false" outlineLevel="0" collapsed="false">
      <c r="A289" s="0" t="s">
        <v>508</v>
      </c>
      <c r="B289" s="0" t="s">
        <v>300</v>
      </c>
      <c r="C289" s="0" t="str">
        <f aca="false">IF(A289='JANV.'!$C$1,ROW(),"")</f>
        <v/>
      </c>
    </row>
    <row r="290" customFormat="false" ht="13.8" hidden="false" customHeight="false" outlineLevel="0" collapsed="false">
      <c r="A290" s="0" t="s">
        <v>510</v>
      </c>
      <c r="B290" s="0" t="s">
        <v>317</v>
      </c>
      <c r="C290" s="0" t="str">
        <f aca="false">IF(A290='JANV.'!$C$1,ROW(),"")</f>
        <v/>
      </c>
    </row>
    <row r="291" customFormat="false" ht="13.8" hidden="false" customHeight="false" outlineLevel="0" collapsed="false">
      <c r="A291" s="0" t="s">
        <v>511</v>
      </c>
      <c r="B291" s="0" t="s">
        <v>304</v>
      </c>
      <c r="C291" s="0" t="str">
        <f aca="false">IF(A291='JANV.'!$C$1,ROW(),"")</f>
        <v/>
      </c>
    </row>
    <row r="292" customFormat="false" ht="13.8" hidden="false" customHeight="false" outlineLevel="0" collapsed="false">
      <c r="A292" s="0" t="s">
        <v>511</v>
      </c>
      <c r="B292" s="0" t="s">
        <v>305</v>
      </c>
      <c r="C292" s="0" t="str">
        <f aca="false">IF(A292='JANV.'!$C$1,ROW(),"")</f>
        <v/>
      </c>
    </row>
    <row r="293" customFormat="false" ht="13.8" hidden="false" customHeight="false" outlineLevel="0" collapsed="false">
      <c r="A293" s="0" t="s">
        <v>511</v>
      </c>
      <c r="B293" s="0" t="s">
        <v>306</v>
      </c>
      <c r="C293" s="0" t="str">
        <f aca="false">IF(A293='JANV.'!$C$1,ROW(),"")</f>
        <v/>
      </c>
    </row>
    <row r="294" customFormat="false" ht="13.8" hidden="false" customHeight="false" outlineLevel="0" collapsed="false">
      <c r="A294" s="0" t="s">
        <v>511</v>
      </c>
      <c r="B294" s="0" t="s">
        <v>307</v>
      </c>
      <c r="C294" s="0" t="str">
        <f aca="false">IF(A294='JANV.'!$C$1,ROW(),"")</f>
        <v/>
      </c>
    </row>
    <row r="295" customFormat="false" ht="13.8" hidden="false" customHeight="false" outlineLevel="0" collapsed="false">
      <c r="A295" s="0" t="s">
        <v>511</v>
      </c>
      <c r="B295" s="0" t="s">
        <v>309</v>
      </c>
      <c r="C295" s="0" t="str">
        <f aca="false">IF(A295='JANV.'!$C$1,ROW(),"")</f>
        <v/>
      </c>
    </row>
    <row r="296" customFormat="false" ht="13.8" hidden="false" customHeight="false" outlineLevel="0" collapsed="false">
      <c r="A296" s="0" t="s">
        <v>512</v>
      </c>
      <c r="B296" s="0" t="s">
        <v>445</v>
      </c>
      <c r="C296" s="0" t="str">
        <f aca="false">IF(A296='JANV.'!$C$1,ROW(),"")</f>
        <v/>
      </c>
    </row>
    <row r="297" customFormat="false" ht="13.8" hidden="false" customHeight="false" outlineLevel="0" collapsed="false">
      <c r="A297" s="0" t="s">
        <v>512</v>
      </c>
      <c r="B297" s="0" t="s">
        <v>513</v>
      </c>
      <c r="C297" s="0" t="str">
        <f aca="false">IF(A297='JANV.'!$C$1,ROW(),"")</f>
        <v/>
      </c>
    </row>
    <row r="298" customFormat="false" ht="13.8" hidden="false" customHeight="false" outlineLevel="0" collapsed="false">
      <c r="A298" s="0" t="s">
        <v>512</v>
      </c>
      <c r="B298" s="0" t="s">
        <v>317</v>
      </c>
      <c r="C298" s="0" t="str">
        <f aca="false">IF(A298='JANV.'!$C$1,ROW(),"")</f>
        <v/>
      </c>
    </row>
    <row r="299" customFormat="false" ht="13.8" hidden="false" customHeight="false" outlineLevel="0" collapsed="false">
      <c r="A299" s="0" t="s">
        <v>514</v>
      </c>
      <c r="B299" s="0" t="s">
        <v>300</v>
      </c>
      <c r="C299" s="0" t="str">
        <f aca="false">IF(A299='JANV.'!$C$1,ROW(),"")</f>
        <v/>
      </c>
    </row>
    <row r="300" customFormat="false" ht="13.8" hidden="false" customHeight="false" outlineLevel="0" collapsed="false">
      <c r="A300" s="0" t="s">
        <v>515</v>
      </c>
      <c r="B300" s="0" t="s">
        <v>368</v>
      </c>
      <c r="C300" s="0" t="str">
        <f aca="false">IF(A300='JANV.'!$C$1,ROW(),"")</f>
        <v/>
      </c>
    </row>
    <row r="301" customFormat="false" ht="13.8" hidden="false" customHeight="false" outlineLevel="0" collapsed="false">
      <c r="A301" s="0" t="s">
        <v>515</v>
      </c>
      <c r="B301" s="0" t="s">
        <v>332</v>
      </c>
      <c r="C301" s="0" t="str">
        <f aca="false">IF(A301='JANV.'!$C$1,ROW(),"")</f>
        <v/>
      </c>
    </row>
    <row r="302" customFormat="false" ht="13.8" hidden="false" customHeight="false" outlineLevel="0" collapsed="false">
      <c r="A302" s="0" t="s">
        <v>515</v>
      </c>
      <c r="B302" s="0" t="s">
        <v>369</v>
      </c>
      <c r="C302" s="0" t="str">
        <f aca="false">IF(A302='JANV.'!$C$1,ROW(),"")</f>
        <v/>
      </c>
    </row>
    <row r="303" customFormat="false" ht="13.8" hidden="false" customHeight="false" outlineLevel="0" collapsed="false">
      <c r="A303" s="0" t="s">
        <v>515</v>
      </c>
      <c r="B303" s="0" t="s">
        <v>371</v>
      </c>
      <c r="C303" s="0" t="str">
        <f aca="false">IF(A303='JANV.'!$C$1,ROW(),"")</f>
        <v/>
      </c>
    </row>
    <row r="304" customFormat="false" ht="13.8" hidden="false" customHeight="false" outlineLevel="0" collapsed="false">
      <c r="A304" s="0" t="s">
        <v>515</v>
      </c>
      <c r="B304" s="0" t="s">
        <v>300</v>
      </c>
      <c r="C304" s="0" t="str">
        <f aca="false">IF(A304='JANV.'!$C$1,ROW(),"")</f>
        <v/>
      </c>
    </row>
    <row r="305" customFormat="false" ht="13.8" hidden="false" customHeight="false" outlineLevel="0" collapsed="false">
      <c r="A305" s="0" t="s">
        <v>516</v>
      </c>
      <c r="B305" s="0" t="s">
        <v>370</v>
      </c>
      <c r="C305" s="0" t="str">
        <f aca="false">IF(A305='JANV.'!$C$1,ROW(),"")</f>
        <v/>
      </c>
    </row>
    <row r="306" customFormat="false" ht="13.8" hidden="false" customHeight="false" outlineLevel="0" collapsed="false">
      <c r="A306" s="0" t="s">
        <v>516</v>
      </c>
      <c r="B306" s="0" t="s">
        <v>280</v>
      </c>
      <c r="C306" s="0" t="str">
        <f aca="false">IF(A306='JANV.'!$C$1,ROW(),"")</f>
        <v/>
      </c>
    </row>
    <row r="307" customFormat="false" ht="13.8" hidden="false" customHeight="false" outlineLevel="0" collapsed="false">
      <c r="A307" s="0" t="s">
        <v>517</v>
      </c>
      <c r="B307" s="0" t="s">
        <v>370</v>
      </c>
      <c r="C307" s="0" t="str">
        <f aca="false">IF(A307='JANV.'!$C$1,ROW(),"")</f>
        <v/>
      </c>
    </row>
    <row r="308" customFormat="false" ht="13.8" hidden="false" customHeight="false" outlineLevel="0" collapsed="false">
      <c r="A308" s="0" t="s">
        <v>518</v>
      </c>
      <c r="B308" s="0" t="s">
        <v>428</v>
      </c>
      <c r="C308" s="0" t="str">
        <f aca="false">IF(A308='JANV.'!$C$1,ROW(),"")</f>
        <v/>
      </c>
    </row>
    <row r="309" customFormat="false" ht="13.8" hidden="false" customHeight="false" outlineLevel="0" collapsed="false">
      <c r="A309" s="0" t="s">
        <v>519</v>
      </c>
      <c r="B309" s="0" t="s">
        <v>317</v>
      </c>
      <c r="C309" s="0" t="str">
        <f aca="false">IF(A309='JANV.'!$C$1,ROW(),"")</f>
        <v/>
      </c>
    </row>
    <row r="310" customFormat="false" ht="13.8" hidden="false" customHeight="false" outlineLevel="0" collapsed="false">
      <c r="A310" s="0" t="s">
        <v>520</v>
      </c>
      <c r="B310" s="0" t="s">
        <v>281</v>
      </c>
      <c r="C310" s="0" t="str">
        <f aca="false">IF(A310='JANV.'!$C$1,ROW(),"")</f>
        <v/>
      </c>
    </row>
    <row r="311" customFormat="false" ht="13.8" hidden="false" customHeight="false" outlineLevel="0" collapsed="false">
      <c r="A311" s="0" t="s">
        <v>521</v>
      </c>
      <c r="B311" s="0" t="s">
        <v>375</v>
      </c>
      <c r="C311" s="0" t="str">
        <f aca="false">IF(A311='JANV.'!$C$1,ROW(),"")</f>
        <v/>
      </c>
    </row>
    <row r="312" customFormat="false" ht="13.8" hidden="false" customHeight="false" outlineLevel="0" collapsed="false">
      <c r="A312" s="0" t="s">
        <v>522</v>
      </c>
      <c r="B312" s="0" t="s">
        <v>293</v>
      </c>
      <c r="C312" s="0" t="str">
        <f aca="false">IF(A312='JANV.'!$C$1,ROW(),"")</f>
        <v/>
      </c>
    </row>
    <row r="313" customFormat="false" ht="13.8" hidden="false" customHeight="false" outlineLevel="0" collapsed="false">
      <c r="A313" s="0" t="s">
        <v>523</v>
      </c>
      <c r="B313" s="0" t="s">
        <v>293</v>
      </c>
      <c r="C313" s="0" t="str">
        <f aca="false">IF(A313='JANV.'!$C$1,ROW(),"")</f>
        <v/>
      </c>
    </row>
    <row r="314" customFormat="false" ht="13.8" hidden="false" customHeight="false" outlineLevel="0" collapsed="false">
      <c r="A314" s="0" t="s">
        <v>523</v>
      </c>
      <c r="B314" s="0" t="s">
        <v>294</v>
      </c>
      <c r="C314" s="0" t="str">
        <f aca="false">IF(A314='JANV.'!$C$1,ROW(),"")</f>
        <v/>
      </c>
    </row>
    <row r="315" customFormat="false" ht="13.8" hidden="false" customHeight="false" outlineLevel="0" collapsed="false">
      <c r="A315" s="0" t="s">
        <v>524</v>
      </c>
      <c r="B315" s="0" t="s">
        <v>319</v>
      </c>
      <c r="C315" s="0" t="str">
        <f aca="false">IF(A315='JANV.'!$C$1,ROW(),"")</f>
        <v/>
      </c>
    </row>
    <row r="316" customFormat="false" ht="13.8" hidden="false" customHeight="false" outlineLevel="0" collapsed="false">
      <c r="A316" s="0" t="s">
        <v>525</v>
      </c>
      <c r="B316" s="0" t="s">
        <v>370</v>
      </c>
      <c r="C316" s="0" t="str">
        <f aca="false">IF(A316='JANV.'!$C$1,ROW(),"")</f>
        <v/>
      </c>
    </row>
    <row r="317" customFormat="false" ht="13.8" hidden="false" customHeight="false" outlineLevel="0" collapsed="false">
      <c r="A317" s="0" t="s">
        <v>526</v>
      </c>
      <c r="B317" s="0" t="s">
        <v>317</v>
      </c>
      <c r="C317" s="0" t="str">
        <f aca="false">IF(A317='JANV.'!$C$1,ROW(),"")</f>
        <v/>
      </c>
    </row>
    <row r="318" customFormat="false" ht="13.8" hidden="false" customHeight="false" outlineLevel="0" collapsed="false">
      <c r="A318" s="0" t="s">
        <v>527</v>
      </c>
      <c r="B318" s="0" t="s">
        <v>304</v>
      </c>
      <c r="C318" s="0" t="str">
        <f aca="false">IF(A318='JANV.'!$C$1,ROW(),"")</f>
        <v/>
      </c>
    </row>
    <row r="319" customFormat="false" ht="13.8" hidden="false" customHeight="false" outlineLevel="0" collapsed="false">
      <c r="A319" s="0" t="s">
        <v>527</v>
      </c>
      <c r="B319" s="0" t="s">
        <v>305</v>
      </c>
      <c r="C319" s="0" t="str">
        <f aca="false">IF(A319='JANV.'!$C$1,ROW(),"")</f>
        <v/>
      </c>
    </row>
    <row r="320" customFormat="false" ht="13.8" hidden="false" customHeight="false" outlineLevel="0" collapsed="false">
      <c r="A320" s="0" t="s">
        <v>527</v>
      </c>
      <c r="B320" s="0" t="s">
        <v>306</v>
      </c>
      <c r="C320" s="0" t="str">
        <f aca="false">IF(A320='JANV.'!$C$1,ROW(),"")</f>
        <v/>
      </c>
    </row>
    <row r="321" customFormat="false" ht="13.8" hidden="false" customHeight="false" outlineLevel="0" collapsed="false">
      <c r="A321" s="0" t="s">
        <v>527</v>
      </c>
      <c r="B321" s="0" t="s">
        <v>309</v>
      </c>
      <c r="C321" s="0" t="str">
        <f aca="false">IF(A321='JANV.'!$C$1,ROW(),"")</f>
        <v/>
      </c>
    </row>
    <row r="322" customFormat="false" ht="13.8" hidden="false" customHeight="false" outlineLevel="0" collapsed="false">
      <c r="A322" s="0" t="s">
        <v>528</v>
      </c>
      <c r="B322" s="0" t="s">
        <v>281</v>
      </c>
      <c r="C322" s="0" t="str">
        <f aca="false">IF(A322='JANV.'!$C$1,ROW(),"")</f>
        <v/>
      </c>
    </row>
    <row r="323" customFormat="false" ht="13.8" hidden="false" customHeight="false" outlineLevel="0" collapsed="false">
      <c r="A323" s="0" t="s">
        <v>529</v>
      </c>
      <c r="B323" s="0" t="s">
        <v>317</v>
      </c>
      <c r="C323" s="0" t="str">
        <f aca="false">IF(A323='JANV.'!$C$1,ROW(),"")</f>
        <v/>
      </c>
    </row>
    <row r="324" customFormat="false" ht="13.8" hidden="false" customHeight="false" outlineLevel="0" collapsed="false">
      <c r="A324" s="0" t="s">
        <v>530</v>
      </c>
      <c r="B324" s="0" t="s">
        <v>279</v>
      </c>
      <c r="C324" s="0" t="str">
        <f aca="false">IF(A324='JANV.'!$C$1,ROW(),"")</f>
        <v/>
      </c>
    </row>
    <row r="325" customFormat="false" ht="13.8" hidden="false" customHeight="false" outlineLevel="0" collapsed="false">
      <c r="A325" s="0" t="s">
        <v>531</v>
      </c>
      <c r="B325" s="0" t="s">
        <v>481</v>
      </c>
      <c r="C325" s="0" t="str">
        <f aca="false">IF(A325='JANV.'!$C$1,ROW(),"")</f>
        <v/>
      </c>
    </row>
    <row r="326" customFormat="false" ht="13.8" hidden="false" customHeight="false" outlineLevel="0" collapsed="false">
      <c r="A326" s="0" t="s">
        <v>532</v>
      </c>
      <c r="B326" s="0" t="s">
        <v>533</v>
      </c>
      <c r="C326" s="0" t="str">
        <f aca="false">IF(A326='JANV.'!$C$1,ROW(),"")</f>
        <v/>
      </c>
    </row>
    <row r="327" customFormat="false" ht="13.8" hidden="false" customHeight="false" outlineLevel="0" collapsed="false">
      <c r="A327" s="0" t="s">
        <v>534</v>
      </c>
      <c r="B327" s="0" t="s">
        <v>373</v>
      </c>
      <c r="C327" s="0" t="str">
        <f aca="false">IF(A327='JANV.'!$C$1,ROW(),"")</f>
        <v/>
      </c>
    </row>
    <row r="328" customFormat="false" ht="13.8" hidden="false" customHeight="false" outlineLevel="0" collapsed="false">
      <c r="A328" s="0" t="s">
        <v>535</v>
      </c>
      <c r="B328" s="0" t="s">
        <v>536</v>
      </c>
      <c r="C328" s="0" t="str">
        <f aca="false">IF(A328='JANV.'!$C$1,ROW(),"")</f>
        <v/>
      </c>
    </row>
    <row r="329" customFormat="false" ht="13.8" hidden="false" customHeight="false" outlineLevel="0" collapsed="false">
      <c r="A329" s="0" t="s">
        <v>535</v>
      </c>
      <c r="B329" s="0" t="s">
        <v>304</v>
      </c>
      <c r="C329" s="0" t="str">
        <f aca="false">IF(A329='JANV.'!$C$1,ROW(),"")</f>
        <v/>
      </c>
    </row>
    <row r="330" customFormat="false" ht="13.8" hidden="false" customHeight="false" outlineLevel="0" collapsed="false">
      <c r="A330" s="0" t="s">
        <v>535</v>
      </c>
      <c r="B330" s="0" t="s">
        <v>537</v>
      </c>
      <c r="C330" s="0" t="str">
        <f aca="false">IF(A330='JANV.'!$C$1,ROW(),"")</f>
        <v/>
      </c>
    </row>
    <row r="331" customFormat="false" ht="13.8" hidden="false" customHeight="false" outlineLevel="0" collapsed="false">
      <c r="A331" s="0" t="s">
        <v>535</v>
      </c>
      <c r="B331" s="0" t="s">
        <v>305</v>
      </c>
      <c r="C331" s="0" t="str">
        <f aca="false">IF(A331='JANV.'!$C$1,ROW(),"")</f>
        <v/>
      </c>
    </row>
    <row r="332" customFormat="false" ht="13.8" hidden="false" customHeight="false" outlineLevel="0" collapsed="false">
      <c r="A332" s="0" t="s">
        <v>535</v>
      </c>
      <c r="B332" s="0" t="s">
        <v>307</v>
      </c>
      <c r="C332" s="0" t="str">
        <f aca="false">IF(A332='JANV.'!$C$1,ROW(),"")</f>
        <v/>
      </c>
    </row>
    <row r="333" customFormat="false" ht="13.8" hidden="false" customHeight="false" outlineLevel="0" collapsed="false">
      <c r="A333" s="0" t="s">
        <v>535</v>
      </c>
      <c r="B333" s="0" t="s">
        <v>309</v>
      </c>
      <c r="C333" s="0" t="str">
        <f aca="false">IF(A333='JANV.'!$C$1,ROW(),"")</f>
        <v/>
      </c>
    </row>
    <row r="334" customFormat="false" ht="13.8" hidden="false" customHeight="false" outlineLevel="0" collapsed="false">
      <c r="A334" s="0" t="s">
        <v>538</v>
      </c>
      <c r="B334" s="0" t="s">
        <v>296</v>
      </c>
      <c r="C334" s="0" t="str">
        <f aca="false">IF(A334='JANV.'!$C$1,ROW(),"")</f>
        <v/>
      </c>
    </row>
    <row r="335" customFormat="false" ht="13.8" hidden="false" customHeight="false" outlineLevel="0" collapsed="false">
      <c r="A335" s="0" t="s">
        <v>538</v>
      </c>
      <c r="B335" s="0" t="s">
        <v>365</v>
      </c>
      <c r="C335" s="0" t="str">
        <f aca="false">IF(A335='JANV.'!$C$1,ROW(),"")</f>
        <v/>
      </c>
    </row>
    <row r="336" customFormat="false" ht="13.8" hidden="false" customHeight="false" outlineLevel="0" collapsed="false">
      <c r="A336" s="0" t="s">
        <v>539</v>
      </c>
      <c r="B336" s="0" t="s">
        <v>540</v>
      </c>
      <c r="C336" s="0" t="str">
        <f aca="false">IF(A336='JANV.'!$C$1,ROW(),"")</f>
        <v/>
      </c>
    </row>
    <row r="337" customFormat="false" ht="13.8" hidden="false" customHeight="false" outlineLevel="0" collapsed="false">
      <c r="A337" s="0" t="s">
        <v>539</v>
      </c>
      <c r="B337" s="0" t="s">
        <v>417</v>
      </c>
      <c r="C337" s="0" t="str">
        <f aca="false">IF(A337='JANV.'!$C$1,ROW(),"")</f>
        <v/>
      </c>
    </row>
    <row r="338" customFormat="false" ht="13.8" hidden="false" customHeight="false" outlineLevel="0" collapsed="false">
      <c r="A338" s="0" t="s">
        <v>539</v>
      </c>
      <c r="B338" s="0" t="s">
        <v>541</v>
      </c>
      <c r="C338" s="0" t="str">
        <f aca="false">IF(A338='JANV.'!$C$1,ROW(),"")</f>
        <v/>
      </c>
    </row>
    <row r="339" customFormat="false" ht="13.8" hidden="false" customHeight="false" outlineLevel="0" collapsed="false">
      <c r="A339" s="0" t="s">
        <v>539</v>
      </c>
      <c r="B339" s="0" t="s">
        <v>418</v>
      </c>
      <c r="C339" s="0" t="str">
        <f aca="false">IF(A339='JANV.'!$C$1,ROW(),"")</f>
        <v/>
      </c>
    </row>
    <row r="340" customFormat="false" ht="13.8" hidden="false" customHeight="false" outlineLevel="0" collapsed="false">
      <c r="A340" s="0" t="s">
        <v>542</v>
      </c>
      <c r="B340" s="0" t="s">
        <v>304</v>
      </c>
      <c r="C340" s="0" t="str">
        <f aca="false">IF(A340='JANV.'!$C$1,ROW(),"")</f>
        <v/>
      </c>
    </row>
    <row r="341" customFormat="false" ht="13.8" hidden="false" customHeight="false" outlineLevel="0" collapsed="false">
      <c r="A341" s="0" t="s">
        <v>542</v>
      </c>
      <c r="B341" s="0" t="s">
        <v>543</v>
      </c>
      <c r="C341" s="0" t="str">
        <f aca="false">IF(A341='JANV.'!$C$1,ROW(),"")</f>
        <v/>
      </c>
    </row>
    <row r="342" customFormat="false" ht="13.8" hidden="false" customHeight="false" outlineLevel="0" collapsed="false">
      <c r="A342" s="0" t="s">
        <v>542</v>
      </c>
      <c r="B342" s="0" t="s">
        <v>544</v>
      </c>
      <c r="C342" s="0" t="str">
        <f aca="false">IF(A342='JANV.'!$C$1,ROW(),"")</f>
        <v/>
      </c>
    </row>
    <row r="343" customFormat="false" ht="13.8" hidden="false" customHeight="false" outlineLevel="0" collapsed="false">
      <c r="A343" s="0" t="s">
        <v>545</v>
      </c>
      <c r="B343" s="0" t="s">
        <v>300</v>
      </c>
      <c r="C343" s="0" t="str">
        <f aca="false">IF(A343='JANV.'!$C$1,ROW(),"")</f>
        <v/>
      </c>
    </row>
    <row r="344" customFormat="false" ht="13.8" hidden="false" customHeight="false" outlineLevel="0" collapsed="false">
      <c r="A344" s="0" t="s">
        <v>546</v>
      </c>
      <c r="B344" s="0" t="s">
        <v>547</v>
      </c>
      <c r="C344" s="0" t="str">
        <f aca="false">IF(A344='JANV.'!$C$1,ROW(),"")</f>
        <v/>
      </c>
    </row>
    <row r="345" customFormat="false" ht="13.8" hidden="false" customHeight="false" outlineLevel="0" collapsed="false">
      <c r="A345" s="0" t="s">
        <v>548</v>
      </c>
      <c r="B345" s="0" t="s">
        <v>281</v>
      </c>
      <c r="C345" s="0" t="str">
        <f aca="false">IF(A345='JANV.'!$C$1,ROW(),"")</f>
        <v/>
      </c>
    </row>
    <row r="346" customFormat="false" ht="13.8" hidden="false" customHeight="false" outlineLevel="0" collapsed="false">
      <c r="A346" s="0" t="s">
        <v>549</v>
      </c>
      <c r="B346" s="0" t="s">
        <v>296</v>
      </c>
      <c r="C346" s="0" t="str">
        <f aca="false">IF(A346='JANV.'!$C$1,ROW(),"")</f>
        <v/>
      </c>
    </row>
    <row r="347" customFormat="false" ht="13.8" hidden="false" customHeight="false" outlineLevel="0" collapsed="false">
      <c r="A347" s="0" t="s">
        <v>550</v>
      </c>
      <c r="B347" s="0" t="s">
        <v>279</v>
      </c>
      <c r="C347" s="0" t="str">
        <f aca="false">IF(A347='JANV.'!$C$1,ROW(),"")</f>
        <v/>
      </c>
    </row>
    <row r="348" customFormat="false" ht="13.8" hidden="false" customHeight="false" outlineLevel="0" collapsed="false">
      <c r="A348" s="0" t="s">
        <v>551</v>
      </c>
      <c r="B348" s="0" t="s">
        <v>4</v>
      </c>
      <c r="C348" s="0" t="str">
        <f aca="false">IF(A348='JANV.'!$C$1,ROW(),"")</f>
        <v/>
      </c>
    </row>
    <row r="349" customFormat="false" ht="13.8" hidden="false" customHeight="false" outlineLevel="0" collapsed="false">
      <c r="A349" s="0" t="s">
        <v>552</v>
      </c>
      <c r="B349" s="0" t="s">
        <v>317</v>
      </c>
      <c r="C349" s="0" t="str">
        <f aca="false">IF(A349='JANV.'!$C$1,ROW(),"")</f>
        <v/>
      </c>
    </row>
    <row r="350" customFormat="false" ht="13.8" hidden="false" customHeight="false" outlineLevel="0" collapsed="false">
      <c r="A350" s="0" t="s">
        <v>553</v>
      </c>
      <c r="B350" s="0" t="s">
        <v>554</v>
      </c>
      <c r="C350" s="0" t="str">
        <f aca="false">IF(A350='JANV.'!$C$1,ROW(),"")</f>
        <v/>
      </c>
    </row>
    <row r="351" customFormat="false" ht="13.8" hidden="false" customHeight="false" outlineLevel="0" collapsed="false">
      <c r="A351" s="0" t="s">
        <v>553</v>
      </c>
      <c r="B351" s="0" t="s">
        <v>555</v>
      </c>
      <c r="C351" s="0" t="str">
        <f aca="false">IF(A351='JANV.'!$C$1,ROW(),"")</f>
        <v/>
      </c>
    </row>
    <row r="352" customFormat="false" ht="13.8" hidden="false" customHeight="false" outlineLevel="0" collapsed="false">
      <c r="A352" s="0" t="s">
        <v>553</v>
      </c>
      <c r="B352" s="0" t="s">
        <v>286</v>
      </c>
      <c r="C352" s="0" t="str">
        <f aca="false">IF(A352='JANV.'!$C$1,ROW(),"")</f>
        <v/>
      </c>
    </row>
    <row r="353" customFormat="false" ht="13.8" hidden="false" customHeight="false" outlineLevel="0" collapsed="false">
      <c r="A353" s="0" t="s">
        <v>553</v>
      </c>
      <c r="B353" s="0" t="s">
        <v>287</v>
      </c>
      <c r="C353" s="0" t="str">
        <f aca="false">IF(A353='JANV.'!$C$1,ROW(),"")</f>
        <v/>
      </c>
    </row>
    <row r="354" customFormat="false" ht="13.8" hidden="false" customHeight="false" outlineLevel="0" collapsed="false">
      <c r="A354" s="0" t="s">
        <v>553</v>
      </c>
      <c r="B354" s="0" t="s">
        <v>401</v>
      </c>
      <c r="C354" s="0" t="str">
        <f aca="false">IF(A354='JANV.'!$C$1,ROW(),"")</f>
        <v/>
      </c>
    </row>
    <row r="355" customFormat="false" ht="13.8" hidden="false" customHeight="false" outlineLevel="0" collapsed="false">
      <c r="A355" s="0" t="s">
        <v>553</v>
      </c>
      <c r="B355" s="0" t="s">
        <v>556</v>
      </c>
      <c r="C355" s="0" t="str">
        <f aca="false">IF(A355='JANV.'!$C$1,ROW(),"")</f>
        <v/>
      </c>
    </row>
    <row r="356" customFormat="false" ht="13.8" hidden="false" customHeight="false" outlineLevel="0" collapsed="false">
      <c r="A356" s="0" t="s">
        <v>553</v>
      </c>
      <c r="B356" s="0" t="s">
        <v>279</v>
      </c>
      <c r="C356" s="0" t="str">
        <f aca="false">IF(A356='JANV.'!$C$1,ROW(),"")</f>
        <v/>
      </c>
    </row>
    <row r="357" customFormat="false" ht="13.8" hidden="false" customHeight="false" outlineLevel="0" collapsed="false">
      <c r="A357" s="0" t="s">
        <v>553</v>
      </c>
      <c r="B357" s="0" t="s">
        <v>289</v>
      </c>
      <c r="C357" s="0" t="str">
        <f aca="false">IF(A357='JANV.'!$C$1,ROW(),"")</f>
        <v/>
      </c>
    </row>
    <row r="358" customFormat="false" ht="13.8" hidden="false" customHeight="false" outlineLevel="0" collapsed="false">
      <c r="A358" s="0" t="s">
        <v>553</v>
      </c>
      <c r="B358" s="0" t="s">
        <v>412</v>
      </c>
      <c r="C358" s="0" t="str">
        <f aca="false">IF(A358='JANV.'!$C$1,ROW(),"")</f>
        <v/>
      </c>
    </row>
    <row r="359" customFormat="false" ht="13.8" hidden="false" customHeight="false" outlineLevel="0" collapsed="false">
      <c r="A359" s="0" t="s">
        <v>553</v>
      </c>
      <c r="B359" s="0" t="s">
        <v>290</v>
      </c>
      <c r="C359" s="0" t="str">
        <f aca="false">IF(A359='JANV.'!$C$1,ROW(),"")</f>
        <v/>
      </c>
    </row>
    <row r="360" customFormat="false" ht="13.8" hidden="false" customHeight="false" outlineLevel="0" collapsed="false">
      <c r="A360" s="0" t="s">
        <v>553</v>
      </c>
      <c r="B360" s="0" t="s">
        <v>4</v>
      </c>
      <c r="C360" s="0" t="str">
        <f aca="false">IF(A360='JANV.'!$C$1,ROW(),"")</f>
        <v/>
      </c>
    </row>
    <row r="361" customFormat="false" ht="13.8" hidden="false" customHeight="false" outlineLevel="0" collapsed="false">
      <c r="A361" s="0" t="s">
        <v>553</v>
      </c>
      <c r="B361" s="0" t="s">
        <v>340</v>
      </c>
      <c r="C361" s="0" t="str">
        <f aca="false">IF(A361='JANV.'!$C$1,ROW(),"")</f>
        <v/>
      </c>
    </row>
    <row r="362" customFormat="false" ht="13.8" hidden="false" customHeight="false" outlineLevel="0" collapsed="false">
      <c r="A362" s="0" t="s">
        <v>557</v>
      </c>
      <c r="B362" s="0" t="s">
        <v>428</v>
      </c>
      <c r="C362" s="0" t="str">
        <f aca="false">IF(A362='JANV.'!$C$1,ROW(),"")</f>
        <v/>
      </c>
    </row>
    <row r="363" customFormat="false" ht="13.8" hidden="false" customHeight="false" outlineLevel="0" collapsed="false">
      <c r="A363" s="0" t="s">
        <v>558</v>
      </c>
      <c r="B363" s="0" t="s">
        <v>317</v>
      </c>
      <c r="C363" s="0" t="str">
        <f aca="false">IF(A363='JANV.'!$C$1,ROW(),"")</f>
        <v/>
      </c>
    </row>
    <row r="364" customFormat="false" ht="13.8" hidden="false" customHeight="false" outlineLevel="0" collapsed="false">
      <c r="A364" s="0" t="s">
        <v>559</v>
      </c>
      <c r="B364" s="0" t="s">
        <v>302</v>
      </c>
      <c r="C364" s="0" t="str">
        <f aca="false">IF(A364='JANV.'!$C$1,ROW(),"")</f>
        <v/>
      </c>
    </row>
    <row r="365" customFormat="false" ht="13.8" hidden="false" customHeight="false" outlineLevel="0" collapsed="false">
      <c r="A365" s="0" t="s">
        <v>560</v>
      </c>
      <c r="B365" s="0" t="s">
        <v>370</v>
      </c>
      <c r="C365" s="0" t="str">
        <f aca="false">IF(A365='JANV.'!$C$1,ROW(),"")</f>
        <v/>
      </c>
    </row>
    <row r="366" customFormat="false" ht="13.8" hidden="false" customHeight="false" outlineLevel="0" collapsed="false">
      <c r="A366" s="0" t="s">
        <v>560</v>
      </c>
      <c r="B366" s="0" t="s">
        <v>362</v>
      </c>
      <c r="C366" s="0" t="str">
        <f aca="false">IF(A366='JANV.'!$C$1,ROW(),"")</f>
        <v/>
      </c>
    </row>
    <row r="367" customFormat="false" ht="13.8" hidden="false" customHeight="false" outlineLevel="0" collapsed="false">
      <c r="A367" s="0" t="s">
        <v>560</v>
      </c>
      <c r="B367" s="0" t="s">
        <v>302</v>
      </c>
      <c r="C367" s="0" t="str">
        <f aca="false">IF(A367='JANV.'!$C$1,ROW(),"")</f>
        <v/>
      </c>
    </row>
    <row r="368" customFormat="false" ht="13.8" hidden="false" customHeight="false" outlineLevel="0" collapsed="false">
      <c r="A368" s="0" t="s">
        <v>560</v>
      </c>
      <c r="B368" s="0" t="s">
        <v>319</v>
      </c>
      <c r="C368" s="0" t="str">
        <f aca="false">IF(A368='JANV.'!$C$1,ROW(),"")</f>
        <v/>
      </c>
    </row>
    <row r="369" customFormat="false" ht="13.8" hidden="false" customHeight="false" outlineLevel="0" collapsed="false">
      <c r="A369" s="0" t="s">
        <v>560</v>
      </c>
      <c r="B369" s="0" t="s">
        <v>327</v>
      </c>
      <c r="C369" s="0" t="str">
        <f aca="false">IF(A369='JANV.'!$C$1,ROW(),"")</f>
        <v/>
      </c>
    </row>
    <row r="370" customFormat="false" ht="13.8" hidden="false" customHeight="false" outlineLevel="0" collapsed="false">
      <c r="A370" s="0" t="s">
        <v>560</v>
      </c>
      <c r="B370" s="0" t="s">
        <v>329</v>
      </c>
      <c r="C370" s="0" t="str">
        <f aca="false">IF(A370='JANV.'!$C$1,ROW(),"")</f>
        <v/>
      </c>
    </row>
    <row r="371" customFormat="false" ht="13.8" hidden="false" customHeight="false" outlineLevel="0" collapsed="false">
      <c r="A371" s="0" t="s">
        <v>560</v>
      </c>
      <c r="B371" s="0" t="s">
        <v>561</v>
      </c>
      <c r="C371" s="0" t="str">
        <f aca="false">IF(A371='JANV.'!$C$1,ROW(),"")</f>
        <v/>
      </c>
    </row>
    <row r="372" customFormat="false" ht="13.8" hidden="false" customHeight="false" outlineLevel="0" collapsed="false">
      <c r="A372" s="0" t="s">
        <v>560</v>
      </c>
      <c r="B372" s="0" t="s">
        <v>562</v>
      </c>
      <c r="C372" s="0" t="str">
        <f aca="false">IF(A372='JANV.'!$C$1,ROW(),"")</f>
        <v/>
      </c>
    </row>
    <row r="373" customFormat="false" ht="13.8" hidden="false" customHeight="false" outlineLevel="0" collapsed="false">
      <c r="A373" s="0" t="s">
        <v>560</v>
      </c>
      <c r="B373" s="0" t="s">
        <v>563</v>
      </c>
      <c r="C373" s="0" t="str">
        <f aca="false">IF(A373='JANV.'!$C$1,ROW(),"")</f>
        <v/>
      </c>
    </row>
    <row r="374" customFormat="false" ht="13.8" hidden="false" customHeight="false" outlineLevel="0" collapsed="false">
      <c r="A374" s="0" t="s">
        <v>560</v>
      </c>
      <c r="B374" s="0" t="s">
        <v>280</v>
      </c>
      <c r="C374" s="0" t="str">
        <f aca="false">IF(A374='JANV.'!$C$1,ROW(),"")</f>
        <v/>
      </c>
    </row>
    <row r="375" customFormat="false" ht="13.8" hidden="false" customHeight="false" outlineLevel="0" collapsed="false">
      <c r="A375" s="0" t="s">
        <v>564</v>
      </c>
      <c r="B375" s="0" t="s">
        <v>279</v>
      </c>
      <c r="C375" s="0" t="str">
        <f aca="false">IF(A375='JANV.'!$C$1,ROW(),"")</f>
        <v/>
      </c>
    </row>
    <row r="376" customFormat="false" ht="13.8" hidden="false" customHeight="false" outlineLevel="0" collapsed="false">
      <c r="A376" s="0" t="s">
        <v>565</v>
      </c>
      <c r="B376" s="0" t="s">
        <v>281</v>
      </c>
      <c r="C376" s="0" t="str">
        <f aca="false">IF(A376='JANV.'!$C$1,ROW(),"")</f>
        <v/>
      </c>
    </row>
    <row r="377" customFormat="false" ht="13.8" hidden="false" customHeight="false" outlineLevel="0" collapsed="false">
      <c r="A377" s="0" t="s">
        <v>566</v>
      </c>
      <c r="B377" s="0" t="s">
        <v>281</v>
      </c>
      <c r="C377" s="0" t="str">
        <f aca="false">IF(A377='JANV.'!$C$1,ROW(),"")</f>
        <v/>
      </c>
    </row>
    <row r="378" customFormat="false" ht="13.8" hidden="false" customHeight="false" outlineLevel="0" collapsed="false">
      <c r="A378" s="0" t="s">
        <v>567</v>
      </c>
      <c r="B378" s="0" t="s">
        <v>302</v>
      </c>
      <c r="C378" s="0" t="str">
        <f aca="false">IF(A378='JANV.'!$C$1,ROW(),"")</f>
        <v/>
      </c>
    </row>
    <row r="379" customFormat="false" ht="13.8" hidden="false" customHeight="false" outlineLevel="0" collapsed="false">
      <c r="A379" s="0" t="s">
        <v>568</v>
      </c>
      <c r="B379" s="0" t="s">
        <v>279</v>
      </c>
      <c r="C379" s="0" t="str">
        <f aca="false">IF(A379='JANV.'!$C$1,ROW(),"")</f>
        <v/>
      </c>
    </row>
    <row r="380" customFormat="false" ht="13.8" hidden="false" customHeight="false" outlineLevel="0" collapsed="false">
      <c r="A380" s="0" t="s">
        <v>569</v>
      </c>
      <c r="B380" s="0" t="s">
        <v>371</v>
      </c>
      <c r="C380" s="0" t="str">
        <f aca="false">IF(A380='JANV.'!$C$1,ROW(),"")</f>
        <v/>
      </c>
    </row>
    <row r="381" customFormat="false" ht="13.8" hidden="false" customHeight="false" outlineLevel="0" collapsed="false">
      <c r="A381" s="0" t="s">
        <v>569</v>
      </c>
      <c r="B381" s="0" t="s">
        <v>300</v>
      </c>
      <c r="C381" s="0" t="str">
        <f aca="false">IF(A381='JANV.'!$C$1,ROW(),"")</f>
        <v/>
      </c>
    </row>
    <row r="382" customFormat="false" ht="13.8" hidden="false" customHeight="false" outlineLevel="0" collapsed="false">
      <c r="A382" s="0" t="s">
        <v>570</v>
      </c>
      <c r="B382" s="0" t="s">
        <v>281</v>
      </c>
      <c r="C382" s="0" t="str">
        <f aca="false">IF(A382='JANV.'!$C$1,ROW(),"")</f>
        <v/>
      </c>
    </row>
    <row r="383" customFormat="false" ht="13.8" hidden="false" customHeight="false" outlineLevel="0" collapsed="false">
      <c r="A383" s="0" t="s">
        <v>571</v>
      </c>
      <c r="B383" s="0" t="s">
        <v>280</v>
      </c>
      <c r="C383" s="0" t="str">
        <f aca="false">IF(A383='JANV.'!$C$1,ROW(),"")</f>
        <v/>
      </c>
    </row>
    <row r="384" customFormat="false" ht="13.8" hidden="false" customHeight="false" outlineLevel="0" collapsed="false">
      <c r="A384" s="0" t="s">
        <v>572</v>
      </c>
      <c r="B384" s="0" t="s">
        <v>319</v>
      </c>
      <c r="C384" s="0" t="str">
        <f aca="false">IF(A384='JANV.'!$C$1,ROW(),"")</f>
        <v/>
      </c>
    </row>
    <row r="385" customFormat="false" ht="13.8" hidden="false" customHeight="false" outlineLevel="0" collapsed="false">
      <c r="A385" s="0" t="s">
        <v>572</v>
      </c>
      <c r="B385" s="0" t="s">
        <v>573</v>
      </c>
      <c r="C385" s="0" t="str">
        <f aca="false">IF(A385='JANV.'!$C$1,ROW(),"")</f>
        <v/>
      </c>
    </row>
    <row r="386" customFormat="false" ht="13.8" hidden="false" customHeight="false" outlineLevel="0" collapsed="false">
      <c r="A386" s="0" t="s">
        <v>574</v>
      </c>
      <c r="B386" s="0" t="s">
        <v>317</v>
      </c>
      <c r="C386" s="0" t="str">
        <f aca="false">IF(A386='JANV.'!$C$1,ROW(),"")</f>
        <v/>
      </c>
    </row>
    <row r="387" customFormat="false" ht="13.8" hidden="false" customHeight="false" outlineLevel="0" collapsed="false">
      <c r="A387" s="0" t="s">
        <v>575</v>
      </c>
      <c r="B387" s="0" t="s">
        <v>4</v>
      </c>
      <c r="C387" s="0" t="str">
        <f aca="false">IF(A387='JANV.'!$C$1,ROW(),"")</f>
        <v/>
      </c>
    </row>
    <row r="388" customFormat="false" ht="13.8" hidden="false" customHeight="false" outlineLevel="0" collapsed="false">
      <c r="A388" s="0" t="s">
        <v>576</v>
      </c>
      <c r="B388" s="0" t="s">
        <v>300</v>
      </c>
      <c r="C388" s="0" t="str">
        <f aca="false">IF(A388='JANV.'!$C$1,ROW(),"")</f>
        <v/>
      </c>
    </row>
    <row r="389" customFormat="false" ht="13.8" hidden="false" customHeight="false" outlineLevel="0" collapsed="false">
      <c r="A389" s="0" t="s">
        <v>577</v>
      </c>
      <c r="B389" s="0" t="s">
        <v>309</v>
      </c>
      <c r="C389" s="0" t="str">
        <f aca="false">IF(A389='JANV.'!$C$1,ROW(),"")</f>
        <v/>
      </c>
    </row>
    <row r="390" customFormat="false" ht="13.8" hidden="false" customHeight="false" outlineLevel="0" collapsed="false">
      <c r="A390" s="0" t="s">
        <v>578</v>
      </c>
      <c r="B390" s="0" t="s">
        <v>428</v>
      </c>
      <c r="C390" s="0" t="str">
        <f aca="false">IF(A390='JANV.'!$C$1,ROW(),"")</f>
        <v/>
      </c>
    </row>
    <row r="391" customFormat="false" ht="13.8" hidden="false" customHeight="false" outlineLevel="0" collapsed="false">
      <c r="A391" s="0" t="s">
        <v>579</v>
      </c>
      <c r="B391" s="0" t="s">
        <v>302</v>
      </c>
      <c r="C391" s="0" t="str">
        <f aca="false">IF(A391='JANV.'!$C$1,ROW(),"")</f>
        <v/>
      </c>
    </row>
    <row r="392" customFormat="false" ht="13.8" hidden="false" customHeight="false" outlineLevel="0" collapsed="false">
      <c r="A392" s="0" t="s">
        <v>580</v>
      </c>
      <c r="B392" s="0" t="s">
        <v>302</v>
      </c>
      <c r="C392" s="0" t="str">
        <f aca="false">IF(A392='JANV.'!$C$1,ROW(),"")</f>
        <v/>
      </c>
    </row>
    <row r="393" customFormat="false" ht="13.8" hidden="false" customHeight="false" outlineLevel="0" collapsed="false">
      <c r="A393" s="0" t="s">
        <v>580</v>
      </c>
      <c r="B393" s="0" t="s">
        <v>319</v>
      </c>
      <c r="C393" s="0" t="str">
        <f aca="false">IF(A393='JANV.'!$C$1,ROW(),"")</f>
        <v/>
      </c>
    </row>
    <row r="394" customFormat="false" ht="13.8" hidden="false" customHeight="false" outlineLevel="0" collapsed="false">
      <c r="A394" s="0" t="s">
        <v>580</v>
      </c>
      <c r="B394" s="0" t="s">
        <v>280</v>
      </c>
      <c r="C394" s="0" t="str">
        <f aca="false">IF(A394='JANV.'!$C$1,ROW(),"")</f>
        <v/>
      </c>
    </row>
    <row r="395" customFormat="false" ht="13.8" hidden="false" customHeight="false" outlineLevel="0" collapsed="false">
      <c r="A395" s="0" t="s">
        <v>581</v>
      </c>
      <c r="B395" s="0" t="s">
        <v>336</v>
      </c>
      <c r="C395" s="0" t="str">
        <f aca="false">IF(A395='JANV.'!$C$1,ROW(),"")</f>
        <v/>
      </c>
    </row>
    <row r="396" customFormat="false" ht="13.8" hidden="false" customHeight="false" outlineLevel="0" collapsed="false">
      <c r="A396" s="0" t="s">
        <v>581</v>
      </c>
      <c r="B396" s="0" t="s">
        <v>582</v>
      </c>
      <c r="C396" s="0" t="str">
        <f aca="false">IF(A396='JANV.'!$C$1,ROW(),"")</f>
        <v/>
      </c>
    </row>
    <row r="397" customFormat="false" ht="13.8" hidden="false" customHeight="false" outlineLevel="0" collapsed="false">
      <c r="A397" s="0" t="s">
        <v>581</v>
      </c>
      <c r="B397" s="0" t="s">
        <v>302</v>
      </c>
      <c r="C397" s="0" t="str">
        <f aca="false">IF(A397='JANV.'!$C$1,ROW(),"")</f>
        <v/>
      </c>
    </row>
    <row r="398" customFormat="false" ht="13.8" hidden="false" customHeight="false" outlineLevel="0" collapsed="false">
      <c r="A398" s="0" t="s">
        <v>581</v>
      </c>
      <c r="B398" s="0" t="s">
        <v>319</v>
      </c>
      <c r="C398" s="0" t="str">
        <f aca="false">IF(A398='JANV.'!$C$1,ROW(),"")</f>
        <v/>
      </c>
    </row>
    <row r="399" customFormat="false" ht="13.8" hidden="false" customHeight="false" outlineLevel="0" collapsed="false">
      <c r="A399" s="0" t="s">
        <v>581</v>
      </c>
      <c r="B399" s="0" t="s">
        <v>483</v>
      </c>
      <c r="C399" s="0" t="str">
        <f aca="false">IF(A399='JANV.'!$C$1,ROW(),"")</f>
        <v/>
      </c>
    </row>
    <row r="400" customFormat="false" ht="13.8" hidden="false" customHeight="false" outlineLevel="0" collapsed="false">
      <c r="A400" s="0" t="s">
        <v>583</v>
      </c>
      <c r="B400" s="0" t="s">
        <v>536</v>
      </c>
      <c r="C400" s="0" t="str">
        <f aca="false">IF(A400='JANV.'!$C$1,ROW(),"")</f>
        <v/>
      </c>
    </row>
    <row r="401" customFormat="false" ht="13.8" hidden="false" customHeight="false" outlineLevel="0" collapsed="false">
      <c r="A401" s="0" t="s">
        <v>583</v>
      </c>
      <c r="B401" s="0" t="s">
        <v>304</v>
      </c>
      <c r="C401" s="0" t="str">
        <f aca="false">IF(A401='JANV.'!$C$1,ROW(),"")</f>
        <v/>
      </c>
    </row>
    <row r="402" customFormat="false" ht="13.8" hidden="false" customHeight="false" outlineLevel="0" collapsed="false">
      <c r="A402" s="0" t="s">
        <v>583</v>
      </c>
      <c r="B402" s="0" t="s">
        <v>305</v>
      </c>
      <c r="C402" s="0" t="str">
        <f aca="false">IF(A402='JANV.'!$C$1,ROW(),"")</f>
        <v/>
      </c>
    </row>
    <row r="403" customFormat="false" ht="13.8" hidden="false" customHeight="false" outlineLevel="0" collapsed="false">
      <c r="A403" s="0" t="s">
        <v>583</v>
      </c>
      <c r="B403" s="0" t="s">
        <v>306</v>
      </c>
      <c r="C403" s="0" t="str">
        <f aca="false">IF(A403='JANV.'!$C$1,ROW(),"")</f>
        <v/>
      </c>
    </row>
    <row r="404" customFormat="false" ht="13.8" hidden="false" customHeight="false" outlineLevel="0" collapsed="false">
      <c r="A404" s="0" t="s">
        <v>583</v>
      </c>
      <c r="B404" s="0" t="s">
        <v>309</v>
      </c>
      <c r="C404" s="0" t="str">
        <f aca="false">IF(A404='JANV.'!$C$1,ROW(),"")</f>
        <v/>
      </c>
    </row>
    <row r="405" customFormat="false" ht="13.8" hidden="false" customHeight="false" outlineLevel="0" collapsed="false">
      <c r="A405" s="0" t="s">
        <v>584</v>
      </c>
      <c r="B405" s="0" t="s">
        <v>281</v>
      </c>
      <c r="C405" s="0" t="str">
        <f aca="false">IF(A405='JANV.'!$C$1,ROW(),"")</f>
        <v/>
      </c>
    </row>
    <row r="406" customFormat="false" ht="13.8" hidden="false" customHeight="false" outlineLevel="0" collapsed="false">
      <c r="A406" s="0" t="s">
        <v>585</v>
      </c>
      <c r="B406" s="0" t="s">
        <v>279</v>
      </c>
      <c r="C406" s="0" t="str">
        <f aca="false">IF(A406='JANV.'!$C$1,ROW(),"")</f>
        <v/>
      </c>
    </row>
    <row r="407" customFormat="false" ht="13.8" hidden="false" customHeight="false" outlineLevel="0" collapsed="false">
      <c r="A407" s="0" t="s">
        <v>586</v>
      </c>
      <c r="B407" s="0" t="s">
        <v>281</v>
      </c>
      <c r="C407" s="0" t="str">
        <f aca="false">IF(A407='JANV.'!$C$1,ROW(),"")</f>
        <v/>
      </c>
    </row>
    <row r="408" customFormat="false" ht="13.8" hidden="false" customHeight="false" outlineLevel="0" collapsed="false">
      <c r="A408" s="0" t="s">
        <v>587</v>
      </c>
      <c r="B408" s="0" t="s">
        <v>370</v>
      </c>
      <c r="C408" s="0" t="str">
        <f aca="false">IF(A408='JANV.'!$C$1,ROW(),"")</f>
        <v/>
      </c>
    </row>
    <row r="409" customFormat="false" ht="13.8" hidden="false" customHeight="false" outlineLevel="0" collapsed="false">
      <c r="A409" s="0" t="s">
        <v>588</v>
      </c>
      <c r="B409" s="0" t="s">
        <v>589</v>
      </c>
      <c r="C409" s="0" t="str">
        <f aca="false">IF(A409='JANV.'!$C$1,ROW(),"")</f>
        <v/>
      </c>
    </row>
    <row r="410" customFormat="false" ht="13.8" hidden="false" customHeight="false" outlineLevel="0" collapsed="false">
      <c r="A410" s="0" t="s">
        <v>588</v>
      </c>
      <c r="B410" s="0" t="s">
        <v>590</v>
      </c>
      <c r="C410" s="0" t="str">
        <f aca="false">IF(A410='JANV.'!$C$1,ROW(),"")</f>
        <v/>
      </c>
    </row>
    <row r="411" customFormat="false" ht="13.8" hidden="false" customHeight="false" outlineLevel="0" collapsed="false">
      <c r="A411" s="0" t="s">
        <v>588</v>
      </c>
      <c r="B411" s="0" t="s">
        <v>591</v>
      </c>
      <c r="C411" s="0" t="str">
        <f aca="false">IF(A411='JANV.'!$C$1,ROW(),"")</f>
        <v/>
      </c>
    </row>
    <row r="412" customFormat="false" ht="13.8" hidden="false" customHeight="false" outlineLevel="0" collapsed="false">
      <c r="A412" s="0" t="s">
        <v>588</v>
      </c>
      <c r="B412" s="0" t="s">
        <v>400</v>
      </c>
      <c r="C412" s="0" t="str">
        <f aca="false">IF(A412='JANV.'!$C$1,ROW(),"")</f>
        <v/>
      </c>
    </row>
    <row r="413" customFormat="false" ht="13.8" hidden="false" customHeight="false" outlineLevel="0" collapsed="false">
      <c r="A413" s="0" t="s">
        <v>588</v>
      </c>
      <c r="B413" s="0" t="s">
        <v>592</v>
      </c>
      <c r="C413" s="0" t="str">
        <f aca="false">IF(A413='JANV.'!$C$1,ROW(),"")</f>
        <v/>
      </c>
    </row>
    <row r="414" customFormat="false" ht="13.8" hidden="false" customHeight="false" outlineLevel="0" collapsed="false">
      <c r="A414" s="0" t="s">
        <v>588</v>
      </c>
      <c r="B414" s="0" t="s">
        <v>279</v>
      </c>
      <c r="C414" s="0" t="str">
        <f aca="false">IF(A414='JANV.'!$C$1,ROW(),"")</f>
        <v/>
      </c>
    </row>
    <row r="415" customFormat="false" ht="13.8" hidden="false" customHeight="false" outlineLevel="0" collapsed="false">
      <c r="A415" s="0" t="s">
        <v>588</v>
      </c>
      <c r="B415" s="0" t="s">
        <v>593</v>
      </c>
      <c r="C415" s="0" t="str">
        <f aca="false">IF(A415='JANV.'!$C$1,ROW(),"")</f>
        <v/>
      </c>
    </row>
    <row r="416" customFormat="false" ht="13.8" hidden="false" customHeight="false" outlineLevel="0" collapsed="false">
      <c r="A416" s="0" t="s">
        <v>588</v>
      </c>
      <c r="B416" s="0" t="s">
        <v>4</v>
      </c>
      <c r="C416" s="0" t="str">
        <f aca="false">IF(A416='JANV.'!$C$1,ROW(),"")</f>
        <v/>
      </c>
    </row>
    <row r="417" customFormat="false" ht="13.8" hidden="false" customHeight="false" outlineLevel="0" collapsed="false">
      <c r="A417" s="0" t="s">
        <v>588</v>
      </c>
      <c r="B417" s="0" t="s">
        <v>594</v>
      </c>
      <c r="C417" s="0" t="str">
        <f aca="false">IF(A417='JANV.'!$C$1,ROW(),"")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LibreOffice/6.1.0.3$Windows_X86_64 LibreOffice_project/efb621ed25068d70781dc026f7e9c5187a4decd1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2016-07-07T08:05:03Z</dcterms:created>
  <dc:creator>v.thiaudiere</dc:creator>
  <dc:description/>
  <dc:language>fr-FR</dc:language>
  <cp:lastModifiedBy/>
  <cp:lastPrinted>2018-09-07T14:08:17Z</cp:lastPrinted>
  <dcterms:modified xsi:type="dcterms:W3CDTF">2018-09-07T23:13:18Z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