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7.png" ContentType="image/png"/>
  <Override PartName="/xl/media/image8.wmf" ContentType="image/x-wmf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Feuil2 (2)" sheetId="1" state="visible" r:id="rId2"/>
    <sheet name="F2" sheetId="2" state="visible" r:id="rId3"/>
  </sheets>
  <externalReferences>
    <externalReference r:id="rId4"/>
  </externalReferences>
  <definedNames>
    <definedName function="false" hidden="false" name="soum" vbProcedure="false">[1]Feuil3!$A$9:$A$32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<sst xmlns="http://schemas.openxmlformats.org/spreadsheetml/2006/main" count="61" uniqueCount="55">
  <si>
    <t xml:space="preserve">DONNEES</t>
  </si>
  <si>
    <t xml:space="preserve">E Alu (N/mm²) =</t>
  </si>
  <si>
    <t xml:space="preserve">Largeur (L):</t>
  </si>
  <si>
    <t xml:space="preserve">mm</t>
  </si>
  <si>
    <t xml:space="preserve">Contrainte maxi Alu (N/mm²) =</t>
  </si>
  <si>
    <t xml:space="preserve">Hauteur (H):</t>
  </si>
  <si>
    <t xml:space="preserve">Demi Trame a (mm)=</t>
  </si>
  <si>
    <t xml:space="preserve">Pression (P):</t>
  </si>
  <si>
    <t xml:space="preserve">Pa</t>
  </si>
  <si>
    <r>
      <rPr>
        <b val="true"/>
        <sz val="10"/>
        <rFont val="Arial"/>
        <family val="2"/>
        <charset val="1"/>
      </rPr>
      <t xml:space="preserve">Surface trapèze (mm</t>
    </r>
    <r>
      <rPr>
        <b val="true"/>
        <vertAlign val="superscript"/>
        <sz val="10"/>
        <rFont val="Arial"/>
        <family val="2"/>
        <charset val="1"/>
      </rPr>
      <t xml:space="preserve">2</t>
    </r>
    <r>
      <rPr>
        <b val="true"/>
        <sz val="10"/>
        <rFont val="Arial"/>
        <family val="2"/>
        <charset val="1"/>
      </rPr>
      <t xml:space="preserve">)=</t>
    </r>
  </si>
  <si>
    <r>
      <rPr>
        <b val="true"/>
        <sz val="10"/>
        <rFont val="Arial"/>
        <family val="2"/>
        <charset val="1"/>
      </rPr>
      <t xml:space="preserve">Module de flexion (cm</t>
    </r>
    <r>
      <rPr>
        <b val="true"/>
        <vertAlign val="superscript"/>
        <sz val="10"/>
        <rFont val="Arial"/>
        <family val="2"/>
        <charset val="1"/>
      </rPr>
      <t xml:space="preserve">3</t>
    </r>
    <r>
      <rPr>
        <b val="true"/>
        <sz val="10"/>
        <rFont val="Arial"/>
        <family val="2"/>
        <charset val="1"/>
      </rPr>
      <t xml:space="preserve">)=</t>
    </r>
  </si>
  <si>
    <t xml:space="preserve">Critère</t>
  </si>
  <si>
    <t xml:space="preserve">Flèche maximale admissible (f):</t>
  </si>
  <si>
    <t xml:space="preserve">(D/150) voir 15 mm sous 800 Pa</t>
  </si>
  <si>
    <t xml:space="preserve">Profilés</t>
  </si>
  <si>
    <t xml:space="preserve">Ix(cm4)</t>
  </si>
  <si>
    <t xml:space="preserve">Ix/V(cm3)</t>
  </si>
  <si>
    <t xml:space="preserve">485 390  /485 390</t>
  </si>
  <si>
    <t xml:space="preserve">485 390 /468 300</t>
  </si>
  <si>
    <t xml:space="preserve">468 390/468 320 </t>
  </si>
  <si>
    <t xml:space="preserve">Inertie (I) exigée</t>
  </si>
  <si>
    <r>
      <rPr>
        <sz val="11"/>
        <color rgb="FF000000"/>
        <rFont val="Calibri"/>
        <family val="2"/>
        <charset val="1"/>
      </rPr>
      <t xml:space="preserve">mm</t>
    </r>
    <r>
      <rPr>
        <vertAlign val="superscript"/>
        <sz val="11"/>
        <color rgb="FF000000"/>
        <rFont val="Calibri"/>
        <family val="2"/>
        <charset val="1"/>
      </rPr>
      <t xml:space="preserve">4</t>
    </r>
  </si>
  <si>
    <r>
      <rPr>
        <sz val="11"/>
        <color rgb="FF000000"/>
        <rFont val="Calibri"/>
        <family val="2"/>
        <charset val="1"/>
      </rPr>
      <t xml:space="preserve">cm</t>
    </r>
    <r>
      <rPr>
        <vertAlign val="superscript"/>
        <sz val="11"/>
        <color rgb="FF000000"/>
        <rFont val="Calibri"/>
        <family val="2"/>
        <charset val="1"/>
      </rPr>
      <t xml:space="preserve">4</t>
    </r>
  </si>
  <si>
    <t xml:space="preserve">468 300/ 468 300 </t>
  </si>
  <si>
    <t xml:space="preserve">Flèche (fmaxi):</t>
  </si>
  <si>
    <t xml:space="preserve">468 300 /468 310 </t>
  </si>
  <si>
    <t xml:space="preserve">Moment fléchissant (Mf):</t>
  </si>
  <si>
    <t xml:space="preserve">N.mm</t>
  </si>
  <si>
    <t xml:space="preserve">468 300 /468 320 </t>
  </si>
  <si>
    <t xml:space="preserve">Contrainte (σ):</t>
  </si>
  <si>
    <r>
      <rPr>
        <sz val="11"/>
        <color rgb="FF000000"/>
        <rFont val="Calibri"/>
        <family val="2"/>
        <charset val="1"/>
      </rPr>
      <t xml:space="preserve">N.mm</t>
    </r>
    <r>
      <rPr>
        <vertAlign val="superscript"/>
        <sz val="11"/>
        <color rgb="FF000000"/>
        <rFont val="Calibri"/>
        <family val="2"/>
        <charset val="1"/>
      </rPr>
      <t xml:space="preserve">2</t>
    </r>
  </si>
  <si>
    <t xml:space="preserve">468 310 /468 310 </t>
  </si>
  <si>
    <t xml:space="preserve">468 300 /468 320</t>
  </si>
  <si>
    <t xml:space="preserve">468 310 /468 320 </t>
  </si>
  <si>
    <t xml:space="preserve">Chicane point 4</t>
  </si>
  <si>
    <t xml:space="preserve">468 320 /468 320 </t>
  </si>
  <si>
    <t xml:space="preserve">489 890 /489 890 </t>
  </si>
  <si>
    <t xml:space="preserve">489 890 /468 750 </t>
  </si>
  <si>
    <t xml:space="preserve">489 890/468 760 </t>
  </si>
  <si>
    <t xml:space="preserve">489 890 /446 270 </t>
  </si>
  <si>
    <t xml:space="preserve">468 750 /468 750 </t>
  </si>
  <si>
    <t xml:space="preserve">468 750 /468 760 </t>
  </si>
  <si>
    <t xml:space="preserve">468 750 /446 270 </t>
  </si>
  <si>
    <t xml:space="preserve">468 750 /485 870 </t>
  </si>
  <si>
    <t xml:space="preserve">468 760 /468 760 </t>
  </si>
  <si>
    <t xml:space="preserve">468 760 /446 270 </t>
  </si>
  <si>
    <t xml:space="preserve">468 760 /485 870 </t>
  </si>
  <si>
    <t xml:space="preserve">446 270 /446 270 </t>
  </si>
  <si>
    <t xml:space="preserve">446 270 /485 870 </t>
  </si>
  <si>
    <t xml:space="preserve">485 280 /485 870 </t>
  </si>
  <si>
    <t xml:space="preserve">Plus proche</t>
  </si>
  <si>
    <t xml:space="preserve">Delta</t>
  </si>
  <si>
    <t xml:space="preserve">Valeur
cherchée : </t>
  </si>
  <si>
    <t xml:space="preserve">Ligne</t>
  </si>
  <si>
    <t xml:space="preserve">Erreur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</si>
</sst>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0.00"/>
    <numFmt numFmtId="167" formatCode="#,##0"/>
    <numFmt numFmtId="168" formatCode="0.000000000000000"/>
    <numFmt numFmtId="169" formatCode="0.00000"/>
    <numFmt numFmtId="170" formatCode="0.00\ %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36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0"/>
      <name val="Arial"/>
      <family val="2"/>
      <charset val="1"/>
    </font>
    <font>
      <b val="true"/>
      <vertAlign val="superscript"/>
      <sz val="10"/>
      <name val="Arial"/>
      <family val="2"/>
      <charset val="1"/>
    </font>
    <font>
      <vertAlign val="superscript"/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</font>
    <font>
      <sz val="7"/>
      <color rgb="FFDCDCDC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000000"/>
        <bgColor rgb="FF003300"/>
      </patternFill>
    </fill>
    <fill>
      <patternFill patternType="solid">
        <fgColor rgb="FFCCFFCC"/>
        <bgColor rgb="FFCCFFFF"/>
      </patternFill>
    </fill>
    <fill>
      <patternFill patternType="solid">
        <fgColor rgb="FFFFFF99"/>
        <bgColor rgb="FFFFFFCC"/>
      </patternFill>
    </fill>
    <fill>
      <patternFill patternType="solid">
        <fgColor rgb="FFF4B183"/>
        <bgColor rgb="FFFF99CC"/>
      </patternFill>
    </fill>
    <fill>
      <patternFill patternType="solid">
        <fgColor rgb="FFFFFF00"/>
        <bgColor rgb="FFFFFF00"/>
      </patternFill>
    </fill>
    <fill>
      <patternFill patternType="solid">
        <fgColor rgb="FFB0C4DE"/>
        <bgColor rgb="FF99CCFF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2" borderId="0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0" fillId="2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left" vertical="bottom" textRotation="0" wrapText="true" indent="0" shrinkToFit="false"/>
      <protection locked="false" hidden="false"/>
    </xf>
    <xf numFmtId="164" fontId="7" fillId="4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0" fillId="2" borderId="2" xfId="0" applyFont="fals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5" borderId="4" xfId="0" applyFont="fals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4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0" fillId="2" borderId="4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5" borderId="4" xfId="0" applyFont="false" applyBorder="true" applyAlignment="true" applyProtection="true">
      <alignment horizontal="left" vertical="bottom" textRotation="0" wrapText="true" indent="0" shrinkToFit="false"/>
      <protection locked="fals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5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2" borderId="6" xfId="0" applyFont="fals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6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10" xfId="0" applyFont="false" applyBorder="true" applyAlignment="true" applyProtection="false">
      <alignment horizontal="general" vertical="bottom" textRotation="90" wrapText="false" indent="0" shrinkToFit="false"/>
      <protection locked="true" hidden="false"/>
    </xf>
    <xf numFmtId="167" fontId="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13" xfId="0" applyFont="false" applyBorder="true" applyAlignment="true" applyProtection="false">
      <alignment horizontal="general" vertical="bottom" textRotation="90" wrapText="false" indent="0" shrinkToFit="false"/>
      <protection locked="true" hidden="false"/>
    </xf>
    <xf numFmtId="164" fontId="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6" borderId="4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6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6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0" fillId="8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8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13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6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2">
    <dxf>
      <font>
        <name val="Calibri"/>
        <charset val="1"/>
        <family val="2"/>
        <color rgb="FF000000"/>
      </font>
    </dxf>
    <dxf>
      <font>
        <name val="Calibri"/>
        <charset val="1"/>
        <family val="2"/>
        <b val="0"/>
        <i val="0"/>
        <color rgb="FFCC0000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8000"/>
      <rgbColor rgb="FF000080"/>
      <rgbColor rgb="FF808000"/>
      <rgbColor rgb="FF800080"/>
      <rgbColor rgb="FF008080"/>
      <rgbColor rgb="FFB0C4D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CDCD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externalLink" Target="externalLinks/externalLink1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7.png"/><Relationship Id="rId2" Type="http://schemas.openxmlformats.org/officeDocument/2006/relationships/image" Target="../media/image8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19080</xdr:colOff>
      <xdr:row>4</xdr:row>
      <xdr:rowOff>9720</xdr:rowOff>
    </xdr:from>
    <xdr:to>
      <xdr:col>15</xdr:col>
      <xdr:colOff>1138320</xdr:colOff>
      <xdr:row>15</xdr:row>
      <xdr:rowOff>18360</xdr:rowOff>
    </xdr:to>
    <xdr:pic>
      <xdr:nvPicPr>
        <xdr:cNvPr id="0" name="Image 1" descr=""/>
        <xdr:cNvPicPr/>
      </xdr:nvPicPr>
      <xdr:blipFill>
        <a:blip r:embed="rId1"/>
        <a:stretch/>
      </xdr:blipFill>
      <xdr:spPr>
        <a:xfrm>
          <a:off x="9937080" y="1209600"/>
          <a:ext cx="4129200" cy="2170800"/>
        </a:xfrm>
        <a:prstGeom prst="rect">
          <a:avLst/>
        </a:prstGeom>
        <a:ln>
          <a:solidFill>
            <a:srgbClr val="ffffff"/>
          </a:solidFill>
        </a:ln>
      </xdr:spPr>
    </xdr:pic>
    <xdr:clientData/>
  </xdr:twoCellAnchor>
  <xdr:twoCellAnchor editAs="oneCell">
    <xdr:from>
      <xdr:col>17</xdr:col>
      <xdr:colOff>581040</xdr:colOff>
      <xdr:row>4</xdr:row>
      <xdr:rowOff>38520</xdr:rowOff>
    </xdr:from>
    <xdr:to>
      <xdr:col>23</xdr:col>
      <xdr:colOff>177120</xdr:colOff>
      <xdr:row>15</xdr:row>
      <xdr:rowOff>66240</xdr:rowOff>
    </xdr:to>
    <xdr:pic>
      <xdr:nvPicPr>
        <xdr:cNvPr id="1" name="Image 2" descr=""/>
        <xdr:cNvPicPr/>
      </xdr:nvPicPr>
      <xdr:blipFill>
        <a:blip r:embed="rId2"/>
        <a:stretch/>
      </xdr:blipFill>
      <xdr:spPr>
        <a:xfrm>
          <a:off x="16108560" y="1238400"/>
          <a:ext cx="4110840" cy="2189880"/>
        </a:xfrm>
        <a:prstGeom prst="rect">
          <a:avLst/>
        </a:prstGeom>
        <a:ln>
          <a:solidFill>
            <a:srgbClr val="ffffff"/>
          </a:solidFill>
        </a:ln>
      </xdr:spPr>
    </xdr:pic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J:/TEK/R&amp;D/Statique/Calcul/Essai.xlsm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le officielle"/>
      <sheetName val="Feuil3"/>
      <sheetName val="Feuil4"/>
      <sheetName val="Feuil5"/>
      <sheetName val="Feuil6"/>
      <sheetName val="Feuil7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65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H30" activeCellId="0" sqref="H30"/>
    </sheetView>
  </sheetViews>
  <sheetFormatPr defaultRowHeight="15" zeroHeight="false" outlineLevelRow="0" outlineLevelCol="0"/>
  <cols>
    <col collapsed="false" customWidth="true" hidden="false" outlineLevel="0" max="1" min="1" style="0" width="18.71"/>
    <col collapsed="false" customWidth="true" hidden="false" outlineLevel="0" max="2" min="2" style="0" width="10.66"/>
    <col collapsed="false" customWidth="true" hidden="false" outlineLevel="0" max="3" min="3" style="0" width="15.57"/>
    <col collapsed="false" customWidth="true" hidden="false" outlineLevel="0" max="6" min="4" style="0" width="10.66"/>
    <col collapsed="false" customWidth="true" hidden="false" outlineLevel="0" max="7" min="7" style="0" width="21.86"/>
    <col collapsed="false" customWidth="true" hidden="false" outlineLevel="0" max="9" min="8" style="0" width="10.66"/>
    <col collapsed="false" customWidth="true" hidden="false" outlineLevel="0" max="10" min="10" style="0" width="18.58"/>
    <col collapsed="false" customWidth="true" hidden="false" outlineLevel="0" max="11" min="11" style="0" width="1.85"/>
    <col collapsed="false" customWidth="true" hidden="false" outlineLevel="0" max="15" min="12" style="0" width="10.66"/>
    <col collapsed="false" customWidth="true" hidden="false" outlineLevel="0" max="16" min="16" style="0" width="16.14"/>
    <col collapsed="false" customWidth="true" hidden="false" outlineLevel="0" max="17" min="17" style="0" width="20.71"/>
    <col collapsed="false" customWidth="true" hidden="false" outlineLevel="0" max="1025" min="18" style="0" width="10.66"/>
  </cols>
  <sheetData>
    <row r="1" customFormat="false" ht="49.5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2"/>
      <c r="W1" s="2"/>
    </row>
    <row r="2" customFormat="false" ht="15" hidden="false" customHeight="false" outlineLevel="0" collapsed="false">
      <c r="A2" s="3"/>
      <c r="B2" s="4"/>
      <c r="C2" s="2"/>
      <c r="D2" s="2"/>
      <c r="E2" s="2"/>
      <c r="F2" s="2"/>
      <c r="G2" s="2"/>
      <c r="H2" s="2"/>
      <c r="I2" s="2"/>
      <c r="J2" s="2"/>
      <c r="K2" s="5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customFormat="false" ht="15" hidden="false" customHeight="true" outlineLevel="0" collapsed="false">
      <c r="A3" s="6"/>
      <c r="B3" s="7"/>
      <c r="C3" s="8"/>
      <c r="D3" s="8"/>
      <c r="E3" s="8"/>
      <c r="F3" s="8"/>
      <c r="G3" s="8"/>
      <c r="H3" s="2"/>
      <c r="I3" s="2"/>
      <c r="J3" s="2"/>
      <c r="K3" s="5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customFormat="false" ht="15" hidden="false" customHeight="false" outlineLevel="0" collapsed="false">
      <c r="A4" s="6"/>
      <c r="B4" s="7"/>
      <c r="C4" s="8"/>
      <c r="D4" s="8"/>
      <c r="E4" s="8"/>
      <c r="F4" s="8"/>
      <c r="G4" s="8"/>
      <c r="H4" s="2"/>
      <c r="I4" s="2"/>
      <c r="J4" s="2"/>
      <c r="K4" s="5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customFormat="false" ht="15.75" hidden="false" customHeight="false" outlineLevel="0" collapsed="false">
      <c r="A5" s="9"/>
      <c r="B5" s="10"/>
      <c r="C5" s="8"/>
      <c r="D5" s="8"/>
      <c r="E5" s="8"/>
      <c r="F5" s="8"/>
      <c r="G5" s="8"/>
      <c r="H5" s="2"/>
      <c r="I5" s="2"/>
      <c r="J5" s="2"/>
      <c r="K5" s="5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customFormat="false" ht="15" hidden="false" customHeight="false" outlineLevel="0" collapsed="false">
      <c r="A6" s="2"/>
      <c r="B6" s="2"/>
      <c r="C6" s="8"/>
      <c r="D6" s="8"/>
      <c r="E6" s="8"/>
      <c r="F6" s="8"/>
      <c r="G6" s="8"/>
      <c r="H6" s="2"/>
      <c r="I6" s="2"/>
      <c r="J6" s="2"/>
      <c r="K6" s="5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customFormat="false" ht="15" hidden="false" customHeight="false" outlineLevel="0" collapsed="false">
      <c r="A7" s="2"/>
      <c r="B7" s="2"/>
      <c r="C7" s="2"/>
      <c r="D7" s="2"/>
      <c r="E7" s="2"/>
      <c r="F7" s="2"/>
      <c r="G7" s="2"/>
      <c r="H7" s="2"/>
      <c r="I7" s="2"/>
      <c r="J7" s="2"/>
      <c r="K7" s="5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customFormat="false" ht="15" hidden="false" customHeight="false" outlineLevel="0" collapsed="false">
      <c r="A8" s="2"/>
      <c r="B8" s="2"/>
      <c r="C8" s="2"/>
      <c r="D8" s="2"/>
      <c r="E8" s="2"/>
      <c r="F8" s="2"/>
      <c r="G8" s="2"/>
      <c r="H8" s="2"/>
      <c r="I8" s="2"/>
      <c r="J8" s="2"/>
      <c r="K8" s="5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customFormat="false" ht="15.75" hidden="false" customHeight="fals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5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customFormat="false" ht="15.75" hidden="false" customHeight="false" outlineLevel="0" collapsed="false">
      <c r="A10" s="11" t="s">
        <v>0</v>
      </c>
      <c r="B10" s="11"/>
      <c r="K10" s="5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customFormat="false" ht="15" hidden="false" customHeight="true" outlineLevel="0" collapsed="false">
      <c r="C11" s="12"/>
      <c r="G11" s="13" t="s">
        <v>1</v>
      </c>
      <c r="H11" s="13"/>
      <c r="I11" s="13"/>
      <c r="J11" s="14" t="n">
        <v>70000</v>
      </c>
      <c r="K11" s="5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customFormat="false" ht="15" hidden="false" customHeight="true" outlineLevel="0" collapsed="false">
      <c r="A12" s="15" t="s">
        <v>2</v>
      </c>
      <c r="B12" s="15"/>
      <c r="C12" s="16" t="n">
        <v>2600</v>
      </c>
      <c r="D12" s="0" t="s">
        <v>3</v>
      </c>
      <c r="G12" s="17" t="s">
        <v>4</v>
      </c>
      <c r="H12" s="17"/>
      <c r="I12" s="17"/>
      <c r="J12" s="18" t="n">
        <v>150</v>
      </c>
      <c r="K12" s="5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customFormat="false" ht="17.25" hidden="false" customHeight="true" outlineLevel="0" collapsed="false">
      <c r="A13" s="19" t="s">
        <v>5</v>
      </c>
      <c r="B13" s="19"/>
      <c r="C13" s="16" t="n">
        <v>25</v>
      </c>
      <c r="D13" s="0" t="s">
        <v>3</v>
      </c>
      <c r="G13" s="17" t="s">
        <v>6</v>
      </c>
      <c r="H13" s="17"/>
      <c r="I13" s="17"/>
      <c r="J13" s="20" t="n">
        <v>450</v>
      </c>
      <c r="K13" s="5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customFormat="false" ht="15" hidden="false" customHeight="true" outlineLevel="0" collapsed="false">
      <c r="A14" s="19" t="s">
        <v>7</v>
      </c>
      <c r="B14" s="19"/>
      <c r="C14" s="16" t="n">
        <v>200</v>
      </c>
      <c r="D14" s="0" t="s">
        <v>8</v>
      </c>
      <c r="G14" s="17" t="s">
        <v>9</v>
      </c>
      <c r="H14" s="17"/>
      <c r="I14" s="17"/>
      <c r="J14" s="18" t="n">
        <f aca="false">(C13-J13)*J13</f>
        <v>-191250</v>
      </c>
      <c r="K14" s="5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customFormat="false" ht="15.75" hidden="false" customHeight="true" outlineLevel="0" collapsed="false">
      <c r="C15" s="21"/>
      <c r="G15" s="17" t="s">
        <v>10</v>
      </c>
      <c r="H15" s="17"/>
      <c r="I15" s="17"/>
      <c r="J15" s="20" t="n">
        <v>52</v>
      </c>
      <c r="K15" s="5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customFormat="false" ht="15.75" hidden="false" customHeight="true" outlineLevel="0" collapsed="false">
      <c r="A16" s="11" t="s">
        <v>11</v>
      </c>
      <c r="B16" s="11"/>
      <c r="C16" s="21"/>
      <c r="G16" s="22"/>
      <c r="H16" s="22"/>
      <c r="I16" s="22"/>
      <c r="J16" s="23"/>
      <c r="K16" s="5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customFormat="false" ht="15" hidden="false" customHeight="false" outlineLevel="0" collapsed="false">
      <c r="C17" s="21"/>
      <c r="K17" s="5"/>
      <c r="L17" s="2"/>
      <c r="M17" s="2"/>
      <c r="N17" s="2"/>
      <c r="O17" s="2"/>
      <c r="P17" s="24"/>
      <c r="Q17" s="2"/>
      <c r="R17" s="2"/>
      <c r="S17" s="2"/>
      <c r="T17" s="2"/>
      <c r="U17" s="2"/>
      <c r="V17" s="2"/>
      <c r="W17" s="2"/>
    </row>
    <row r="18" customFormat="false" ht="15.75" hidden="false" customHeight="false" outlineLevel="0" collapsed="false">
      <c r="A18" s="0" t="s">
        <v>12</v>
      </c>
      <c r="C18" s="25" t="n">
        <f aca="false">IF(C14=800,MIN(C13/150,15),C13/150)</f>
        <v>0.166666666666667</v>
      </c>
      <c r="D18" s="0" t="s">
        <v>3</v>
      </c>
      <c r="E18" s="26" t="s">
        <v>13</v>
      </c>
      <c r="F18" s="26"/>
      <c r="G18" s="26"/>
      <c r="K18" s="5"/>
      <c r="L18" s="2"/>
      <c r="M18" s="2"/>
      <c r="N18" s="2"/>
      <c r="O18" s="2"/>
      <c r="P18" s="27"/>
      <c r="Q18" s="28" t="s">
        <v>14</v>
      </c>
      <c r="R18" s="28" t="s">
        <v>15</v>
      </c>
      <c r="S18" s="28" t="s">
        <v>16</v>
      </c>
      <c r="T18" s="2"/>
      <c r="U18" s="2"/>
      <c r="V18" s="2"/>
      <c r="W18" s="2"/>
    </row>
    <row r="19" customFormat="false" ht="15" hidden="false" customHeight="false" outlineLevel="0" collapsed="false">
      <c r="C19" s="21"/>
      <c r="K19" s="5"/>
      <c r="L19" s="2"/>
      <c r="M19" s="2"/>
      <c r="N19" s="2"/>
      <c r="O19" s="2"/>
      <c r="P19" s="29"/>
      <c r="Q19" s="30" t="s">
        <v>17</v>
      </c>
      <c r="R19" s="31" t="n">
        <v>7</v>
      </c>
      <c r="S19" s="31" t="n">
        <v>2.61</v>
      </c>
      <c r="T19" s="2"/>
      <c r="U19" s="2"/>
      <c r="V19" s="2"/>
      <c r="W19" s="2"/>
    </row>
    <row r="20" customFormat="false" ht="15" hidden="false" customHeight="false" outlineLevel="0" collapsed="false">
      <c r="C20" s="21"/>
      <c r="K20" s="5"/>
      <c r="L20" s="2"/>
      <c r="M20" s="2"/>
      <c r="N20" s="2"/>
      <c r="O20" s="2"/>
      <c r="P20" s="32"/>
      <c r="Q20" s="33" t="s">
        <v>18</v>
      </c>
      <c r="R20" s="31" t="n">
        <v>12.67</v>
      </c>
      <c r="S20" s="31" t="n">
        <v>3.53</v>
      </c>
      <c r="T20" s="2"/>
      <c r="U20" s="2"/>
      <c r="V20" s="2"/>
      <c r="W20" s="2"/>
    </row>
    <row r="21" customFormat="false" ht="15" hidden="false" customHeight="false" outlineLevel="0" collapsed="false">
      <c r="C21" s="21"/>
      <c r="K21" s="5"/>
      <c r="L21" s="2"/>
      <c r="M21" s="2"/>
      <c r="N21" s="2"/>
      <c r="O21" s="2"/>
      <c r="P21" s="32"/>
      <c r="Q21" s="33" t="s">
        <v>19</v>
      </c>
      <c r="R21" s="31" t="n">
        <v>30.31</v>
      </c>
      <c r="S21" s="31" t="n">
        <v>5.97</v>
      </c>
      <c r="T21" s="2"/>
      <c r="U21" s="2"/>
      <c r="V21" s="2"/>
      <c r="W21" s="2"/>
    </row>
    <row r="22" customFormat="false" ht="17.25" hidden="false" customHeight="false" outlineLevel="0" collapsed="false">
      <c r="A22" s="19" t="s">
        <v>20</v>
      </c>
      <c r="B22" s="19"/>
      <c r="C22" s="25" t="n">
        <f aca="false">(C14/1000000)*J14*((5*(C13)^2)-((4*(J13)^2)))^2/(1920*(C13-J13)*J11*C18)</f>
        <v>2615.81490652902</v>
      </c>
      <c r="D22" s="34" t="s">
        <v>21</v>
      </c>
      <c r="G22" s="35" t="n">
        <f aca="false">C22*10^-4</f>
        <v>0.261581490652902</v>
      </c>
      <c r="H22" s="34" t="s">
        <v>22</v>
      </c>
      <c r="K22" s="5"/>
      <c r="L22" s="2"/>
      <c r="M22" s="2"/>
      <c r="N22" s="2"/>
      <c r="O22" s="2"/>
      <c r="P22" s="32"/>
      <c r="Q22" s="33" t="s">
        <v>23</v>
      </c>
      <c r="R22" s="31" t="n">
        <v>18.34</v>
      </c>
      <c r="S22" s="31" t="n">
        <v>5.11</v>
      </c>
      <c r="T22" s="2"/>
      <c r="U22" s="2"/>
      <c r="V22" s="2"/>
      <c r="W22" s="2"/>
    </row>
    <row r="23" customFormat="false" ht="15" hidden="false" customHeight="false" outlineLevel="0" collapsed="false">
      <c r="A23" s="19" t="s">
        <v>24</v>
      </c>
      <c r="B23" s="19"/>
      <c r="C23" s="36" t="n">
        <f aca="false">(C14/1*10^6)*((5*C13^2)-(4*J13^2))^2/(1920*J11*C22)</f>
        <v>370370370.37037</v>
      </c>
      <c r="D23" s="34" t="s">
        <v>3</v>
      </c>
      <c r="K23" s="5"/>
      <c r="L23" s="2"/>
      <c r="M23" s="2"/>
      <c r="N23" s="2"/>
      <c r="O23" s="2"/>
      <c r="P23" s="37"/>
      <c r="Q23" s="33" t="s">
        <v>25</v>
      </c>
      <c r="R23" s="31" t="n">
        <v>26.49</v>
      </c>
      <c r="S23" s="31" t="n">
        <v>6.28</v>
      </c>
      <c r="T23" s="2"/>
      <c r="U23" s="2"/>
      <c r="V23" s="2"/>
      <c r="W23" s="2"/>
    </row>
    <row r="24" customFormat="false" ht="13.8" hidden="false" customHeight="false" outlineLevel="0" collapsed="false">
      <c r="A24" s="19" t="s">
        <v>26</v>
      </c>
      <c r="B24" s="19"/>
      <c r="C24" s="38" t="n">
        <f aca="false">(C14/1000000)*((3*(C13)^2)-(4*(J13)^2))/(24)</f>
        <v>-6.734375</v>
      </c>
      <c r="D24" s="0" t="s">
        <v>27</v>
      </c>
      <c r="G24" s="39" t="n">
        <f aca="true">INDIRECT("F2!A"&amp;F2!E3,1)</f>
        <v>0.254450856870902</v>
      </c>
      <c r="H24" s="40" t="str">
        <f aca="false">HYPERLINK(CONCATENATE("#","F2.A",F2!E3),"ligne "&amp;F2!E3)</f>
        <v>ligne 15</v>
      </c>
      <c r="K24" s="5"/>
      <c r="L24" s="2"/>
      <c r="M24" s="2"/>
      <c r="N24" s="2"/>
      <c r="O24" s="2"/>
      <c r="P24" s="32"/>
      <c r="Q24" s="33" t="s">
        <v>28</v>
      </c>
      <c r="R24" s="31" t="n">
        <v>35.98</v>
      </c>
      <c r="S24" s="31" t="n">
        <v>7.08</v>
      </c>
      <c r="T24" s="2"/>
      <c r="U24" s="2"/>
      <c r="V24" s="2"/>
      <c r="W24" s="2"/>
    </row>
    <row r="25" customFormat="false" ht="13.8" hidden="false" customHeight="false" outlineLevel="0" collapsed="false">
      <c r="A25" s="19" t="s">
        <v>29</v>
      </c>
      <c r="B25" s="19"/>
      <c r="C25" s="41" t="n">
        <f aca="false">C24/J15</f>
        <v>-0.129507211538462</v>
      </c>
      <c r="D25" s="34" t="s">
        <v>30</v>
      </c>
      <c r="G25" s="42"/>
      <c r="K25" s="5"/>
      <c r="L25" s="2"/>
      <c r="M25" s="2"/>
      <c r="N25" s="2"/>
      <c r="O25" s="2"/>
      <c r="P25" s="32"/>
      <c r="Q25" s="33" t="s">
        <v>31</v>
      </c>
      <c r="R25" s="31" t="n">
        <v>34.74</v>
      </c>
      <c r="S25" s="31" t="n">
        <v>8.23</v>
      </c>
      <c r="T25" s="2"/>
      <c r="U25" s="2"/>
      <c r="V25" s="2"/>
      <c r="W25" s="2"/>
    </row>
    <row r="26" customFormat="false" ht="13.8" hidden="false" customHeight="false" outlineLevel="0" collapsed="false">
      <c r="C26" s="21"/>
      <c r="K26" s="5"/>
      <c r="L26" s="2"/>
      <c r="M26" s="2"/>
      <c r="N26" s="2"/>
      <c r="O26" s="2"/>
      <c r="P26" s="32"/>
      <c r="Q26" s="33" t="s">
        <v>32</v>
      </c>
      <c r="R26" s="31" t="n">
        <v>35.98</v>
      </c>
      <c r="S26" s="31" t="n">
        <v>7.08</v>
      </c>
      <c r="T26" s="2"/>
      <c r="U26" s="2"/>
      <c r="V26" s="2"/>
      <c r="W26" s="2"/>
    </row>
    <row r="27" customFormat="false" ht="13.8" hidden="false" customHeight="false" outlineLevel="0" collapsed="false">
      <c r="G27" s="43"/>
      <c r="K27" s="5"/>
      <c r="L27" s="2"/>
      <c r="M27" s="2"/>
      <c r="N27" s="2"/>
      <c r="O27" s="2"/>
      <c r="P27" s="32"/>
      <c r="Q27" s="33" t="s">
        <v>31</v>
      </c>
      <c r="R27" s="31" t="n">
        <v>34.74</v>
      </c>
      <c r="S27" s="31" t="n">
        <v>8.23</v>
      </c>
      <c r="T27" s="2"/>
      <c r="U27" s="2"/>
      <c r="V27" s="2"/>
      <c r="W27" s="2"/>
    </row>
    <row r="28" customFormat="false" ht="15" hidden="false" customHeight="true" outlineLevel="0" collapsed="false">
      <c r="G28" s="44"/>
      <c r="K28" s="5"/>
      <c r="L28" s="2"/>
      <c r="M28" s="2"/>
      <c r="N28" s="2"/>
      <c r="O28" s="2"/>
      <c r="P28" s="32"/>
      <c r="Q28" s="33" t="s">
        <v>33</v>
      </c>
      <c r="R28" s="31" t="n">
        <v>44.18</v>
      </c>
      <c r="S28" s="31" t="n">
        <v>8.7</v>
      </c>
      <c r="T28" s="2"/>
      <c r="U28" s="2"/>
      <c r="V28" s="2"/>
      <c r="W28" s="2"/>
    </row>
    <row r="29" customFormat="false" ht="13.8" hidden="false" customHeight="false" outlineLevel="0" collapsed="false">
      <c r="G29" s="21"/>
      <c r="K29" s="5"/>
      <c r="L29" s="2"/>
      <c r="M29" s="2"/>
      <c r="N29" s="2"/>
      <c r="O29" s="2"/>
      <c r="P29" s="45" t="s">
        <v>34</v>
      </c>
      <c r="Q29" s="33" t="s">
        <v>35</v>
      </c>
      <c r="R29" s="31" t="n">
        <v>53.62</v>
      </c>
      <c r="S29" s="31" t="n">
        <v>10.58</v>
      </c>
      <c r="T29" s="2"/>
      <c r="U29" s="2"/>
      <c r="V29" s="2"/>
      <c r="W29" s="2"/>
    </row>
    <row r="30" customFormat="false" ht="13.8" hidden="false" customHeight="false" outlineLevel="0" collapsed="false">
      <c r="G30" s="44"/>
      <c r="K30" s="5"/>
      <c r="L30" s="2"/>
      <c r="M30" s="2"/>
      <c r="N30" s="2"/>
      <c r="O30" s="2"/>
      <c r="P30" s="37"/>
      <c r="Q30" s="33" t="s">
        <v>36</v>
      </c>
      <c r="R30" s="31" t="n">
        <v>7.09</v>
      </c>
      <c r="S30" s="31" t="n">
        <v>2.63</v>
      </c>
      <c r="T30" s="2"/>
      <c r="U30" s="2"/>
      <c r="V30" s="2"/>
      <c r="W30" s="2"/>
    </row>
    <row r="31" customFormat="false" ht="13.8" hidden="false" customHeight="false" outlineLevel="0" collapsed="false">
      <c r="K31" s="5"/>
      <c r="L31" s="2"/>
      <c r="M31" s="2"/>
      <c r="N31" s="2"/>
      <c r="O31" s="2"/>
      <c r="P31" s="37"/>
      <c r="Q31" s="33" t="s">
        <v>37</v>
      </c>
      <c r="R31" s="31" t="n">
        <v>13.31</v>
      </c>
      <c r="S31" s="31" t="n">
        <v>3.61</v>
      </c>
      <c r="T31" s="2"/>
      <c r="U31" s="2"/>
      <c r="V31" s="2"/>
      <c r="W31" s="2"/>
    </row>
    <row r="32" customFormat="false" ht="15" hidden="false" customHeight="false" outlineLevel="0" collapsed="false">
      <c r="K32" s="5"/>
      <c r="L32" s="2"/>
      <c r="M32" s="2"/>
      <c r="N32" s="2"/>
      <c r="O32" s="2"/>
      <c r="P32" s="37"/>
      <c r="Q32" s="33" t="s">
        <v>38</v>
      </c>
      <c r="R32" s="31" t="n">
        <v>26.74</v>
      </c>
      <c r="S32" s="31" t="n">
        <v>5.79</v>
      </c>
      <c r="T32" s="2"/>
      <c r="U32" s="2"/>
      <c r="V32" s="2"/>
      <c r="W32" s="2"/>
    </row>
    <row r="33" customFormat="false" ht="15" hidden="false" customHeight="false" outlineLevel="0" collapsed="false">
      <c r="K33" s="5"/>
      <c r="L33" s="2"/>
      <c r="M33" s="2"/>
      <c r="N33" s="2"/>
      <c r="O33" s="2"/>
      <c r="P33" s="37"/>
      <c r="Q33" s="33" t="s">
        <v>39</v>
      </c>
      <c r="R33" s="31" t="n">
        <v>33.66</v>
      </c>
      <c r="S33" s="31" t="n">
        <v>6.6</v>
      </c>
      <c r="T33" s="2"/>
      <c r="U33" s="2"/>
      <c r="V33" s="2"/>
      <c r="W33" s="2"/>
    </row>
    <row r="34" customFormat="false" ht="15" hidden="false" customHeight="false" outlineLevel="0" collapsed="false">
      <c r="K34" s="5"/>
      <c r="L34" s="2"/>
      <c r="M34" s="2"/>
      <c r="N34" s="2"/>
      <c r="P34" s="37"/>
      <c r="Q34" s="33" t="s">
        <v>40</v>
      </c>
      <c r="R34" s="31" t="n">
        <v>19.53</v>
      </c>
      <c r="S34" s="31" t="n">
        <v>5.29</v>
      </c>
      <c r="T34" s="2"/>
      <c r="U34" s="2"/>
      <c r="V34" s="2"/>
      <c r="W34" s="2"/>
    </row>
    <row r="35" customFormat="false" ht="15" hidden="false" customHeight="false" outlineLevel="0" collapsed="false">
      <c r="K35" s="5"/>
      <c r="L35" s="2"/>
      <c r="M35" s="2"/>
      <c r="N35" s="2"/>
      <c r="O35" s="2"/>
      <c r="P35" s="37"/>
      <c r="Q35" s="33" t="s">
        <v>41</v>
      </c>
      <c r="R35" s="31" t="n">
        <v>32.95</v>
      </c>
      <c r="S35" s="31" t="n">
        <v>7.13</v>
      </c>
      <c r="T35" s="2"/>
      <c r="U35" s="2"/>
      <c r="V35" s="2"/>
      <c r="W35" s="2"/>
    </row>
    <row r="36" customFormat="false" ht="15" hidden="false" customHeight="false" outlineLevel="0" collapsed="false">
      <c r="K36" s="5"/>
      <c r="L36" s="2"/>
      <c r="M36" s="2"/>
      <c r="N36" s="2"/>
      <c r="O36" s="2"/>
      <c r="P36" s="37"/>
      <c r="Q36" s="33" t="s">
        <v>42</v>
      </c>
      <c r="R36" s="31" t="n">
        <v>39.88</v>
      </c>
      <c r="S36" s="31" t="n">
        <v>7.62</v>
      </c>
      <c r="T36" s="2"/>
      <c r="U36" s="2"/>
      <c r="V36" s="2"/>
      <c r="W36" s="2"/>
    </row>
    <row r="37" customFormat="false" ht="15" hidden="false" customHeight="false" outlineLevel="0" collapsed="false">
      <c r="E37" s="21"/>
      <c r="K37" s="5"/>
      <c r="L37" s="2"/>
      <c r="M37" s="2"/>
      <c r="N37" s="2"/>
      <c r="O37" s="2"/>
      <c r="P37" s="37"/>
      <c r="Q37" s="33" t="s">
        <v>43</v>
      </c>
      <c r="R37" s="31" t="n">
        <v>58.69</v>
      </c>
      <c r="S37" s="31" t="n">
        <v>9.8</v>
      </c>
      <c r="T37" s="2"/>
      <c r="U37" s="2"/>
      <c r="V37" s="2"/>
      <c r="W37" s="2"/>
    </row>
    <row r="38" customFormat="false" ht="15" hidden="false" customHeight="false" outlineLevel="0" collapsed="false">
      <c r="K38" s="5"/>
      <c r="L38" s="2"/>
      <c r="M38" s="2"/>
      <c r="N38" s="2"/>
      <c r="O38" s="2"/>
      <c r="P38" s="37"/>
      <c r="Q38" s="33" t="s">
        <v>44</v>
      </c>
      <c r="R38" s="31" t="n">
        <v>46.39</v>
      </c>
      <c r="S38" s="31" t="n">
        <v>10.04</v>
      </c>
      <c r="T38" s="2"/>
      <c r="U38" s="2"/>
      <c r="V38" s="2"/>
      <c r="W38" s="2"/>
    </row>
    <row r="39" customFormat="false" ht="15" hidden="false" customHeight="false" outlineLevel="0" collapsed="false">
      <c r="K39" s="5"/>
      <c r="L39" s="2"/>
      <c r="M39" s="2"/>
      <c r="N39" s="2"/>
      <c r="O39" s="2"/>
      <c r="P39" s="37"/>
      <c r="Q39" s="33" t="s">
        <v>45</v>
      </c>
      <c r="R39" s="31" t="n">
        <v>53.31</v>
      </c>
      <c r="S39" s="31" t="n">
        <v>10.45</v>
      </c>
      <c r="T39" s="2"/>
      <c r="U39" s="2"/>
      <c r="V39" s="2"/>
      <c r="W39" s="2"/>
    </row>
    <row r="40" customFormat="false" ht="15" hidden="false" customHeight="false" outlineLevel="0" collapsed="false">
      <c r="K40" s="5"/>
      <c r="L40" s="2"/>
      <c r="M40" s="2"/>
      <c r="N40" s="2"/>
      <c r="O40" s="2"/>
      <c r="P40" s="37"/>
      <c r="Q40" s="33" t="s">
        <v>46</v>
      </c>
      <c r="R40" s="31" t="n">
        <v>72.12</v>
      </c>
      <c r="S40" s="31" t="n">
        <v>13.2</v>
      </c>
      <c r="T40" s="2"/>
      <c r="U40" s="2"/>
      <c r="V40" s="2"/>
      <c r="W40" s="2"/>
    </row>
    <row r="41" customFormat="false" ht="15" hidden="false" customHeight="false" outlineLevel="0" collapsed="false">
      <c r="K41" s="5"/>
      <c r="L41" s="2"/>
      <c r="M41" s="2"/>
      <c r="N41" s="2"/>
      <c r="O41" s="2"/>
      <c r="P41" s="37"/>
      <c r="Q41" s="33" t="s">
        <v>47</v>
      </c>
      <c r="R41" s="31" t="n">
        <v>60.23</v>
      </c>
      <c r="S41" s="31" t="n">
        <v>11.81</v>
      </c>
      <c r="T41" s="2"/>
      <c r="U41" s="2"/>
      <c r="V41" s="2"/>
      <c r="W41" s="2"/>
    </row>
    <row r="42" customFormat="false" ht="15" hidden="false" customHeight="false" outlineLevel="0" collapsed="false">
      <c r="K42" s="5"/>
      <c r="L42" s="2"/>
      <c r="M42" s="2"/>
      <c r="N42" s="2"/>
      <c r="O42" s="2"/>
      <c r="P42" s="37"/>
      <c r="Q42" s="33" t="s">
        <v>48</v>
      </c>
      <c r="R42" s="31" t="n">
        <v>79.04</v>
      </c>
      <c r="S42" s="31" t="n">
        <v>13.2</v>
      </c>
      <c r="T42" s="2"/>
      <c r="U42" s="2"/>
      <c r="V42" s="2"/>
      <c r="W42" s="2"/>
    </row>
    <row r="43" customFormat="false" ht="15.75" hidden="false" customHeight="false" outlineLevel="0" collapsed="false">
      <c r="K43" s="5"/>
      <c r="L43" s="2"/>
      <c r="M43" s="2"/>
      <c r="N43" s="2"/>
      <c r="O43" s="2"/>
      <c r="P43" s="46"/>
      <c r="Q43" s="33" t="s">
        <v>49</v>
      </c>
      <c r="R43" s="31" t="n">
        <v>97.84</v>
      </c>
      <c r="S43" s="31" t="n">
        <v>16.33</v>
      </c>
      <c r="T43" s="2"/>
      <c r="U43" s="2"/>
      <c r="V43" s="2"/>
      <c r="W43" s="2"/>
    </row>
    <row r="44" customFormat="false" ht="15" hidden="false" customHeight="false" outlineLevel="0" collapsed="false">
      <c r="K44" s="5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customFormat="false" ht="15" hidden="false" customHeight="false" outlineLevel="0" collapsed="false">
      <c r="K45" s="5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customFormat="false" ht="15" hidden="false" customHeight="false" outlineLevel="0" collapsed="false">
      <c r="K46" s="5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customFormat="false" ht="15" hidden="false" customHeight="false" outlineLevel="0" collapsed="false">
      <c r="K47" s="5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customFormat="false" ht="15" hidden="false" customHeight="false" outlineLevel="0" collapsed="false">
      <c r="K48" s="5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customFormat="false" ht="15" hidden="false" customHeight="false" outlineLevel="0" collapsed="false">
      <c r="K49" s="5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customFormat="false" ht="15" hidden="false" customHeight="false" outlineLevel="0" collapsed="false">
      <c r="K50" s="5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customFormat="false" ht="15" hidden="false" customHeight="false" outlineLevel="0" collapsed="false">
      <c r="K51" s="5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customFormat="false" ht="15" hidden="false" customHeight="false" outlineLevel="0" collapsed="false">
      <c r="K52" s="5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customFormat="false" ht="15" hidden="false" customHeight="false" outlineLevel="0" collapsed="false">
      <c r="K53" s="5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customFormat="false" ht="15" hidden="false" customHeight="false" outlineLevel="0" collapsed="false">
      <c r="K54" s="5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customFormat="false" ht="15" hidden="false" customHeight="false" outlineLevel="0" collapsed="false">
      <c r="K55" s="5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customFormat="false" ht="15" hidden="false" customHeight="false" outlineLevel="0" collapsed="false">
      <c r="K56" s="5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customFormat="false" ht="15" hidden="false" customHeight="false" outlineLevel="0" collapsed="false">
      <c r="K57" s="5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customFormat="false" ht="15" hidden="false" customHeight="false" outlineLevel="0" collapsed="false">
      <c r="K58" s="5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customFormat="false" ht="15" hidden="false" customHeight="false" outlineLevel="0" collapsed="false">
      <c r="K59" s="5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customFormat="false" ht="15" hidden="false" customHeight="false" outlineLevel="0" collapsed="false">
      <c r="K60" s="5"/>
      <c r="L60" s="2"/>
      <c r="M60" s="2"/>
      <c r="N60" s="2"/>
      <c r="P60" s="2"/>
      <c r="Q60" s="2"/>
      <c r="R60" s="2"/>
      <c r="S60" s="2"/>
      <c r="T60" s="2"/>
      <c r="U60" s="2"/>
      <c r="V60" s="2"/>
      <c r="W60" s="2"/>
    </row>
    <row r="61" customFormat="false" ht="15" hidden="false" customHeight="false" outlineLevel="0" collapsed="false">
      <c r="K61" s="5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customFormat="false" ht="15" hidden="false" customHeight="false" outlineLevel="0" collapsed="false">
      <c r="K62" s="5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customFormat="false" ht="15" hidden="false" customHeight="false" outlineLevel="0" collapsed="false">
      <c r="K63" s="5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customFormat="false" ht="15" hidden="false" customHeight="false" outlineLevel="0" collapsed="false">
      <c r="K64" s="5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customFormat="false" ht="15" hidden="false" customHeight="false" outlineLevel="0" collapsed="false">
      <c r="K65" s="5"/>
      <c r="L65" s="2"/>
      <c r="M65" s="2"/>
      <c r="N65" s="2"/>
      <c r="O65" s="2"/>
      <c r="P65" s="2"/>
      <c r="Q65" s="2"/>
      <c r="R65" s="2"/>
    </row>
  </sheetData>
  <mergeCells count="17">
    <mergeCell ref="A1:O1"/>
    <mergeCell ref="C3:G6"/>
    <mergeCell ref="A10:B10"/>
    <mergeCell ref="G11:I11"/>
    <mergeCell ref="A12:B12"/>
    <mergeCell ref="G12:I12"/>
    <mergeCell ref="A13:B13"/>
    <mergeCell ref="G13:I13"/>
    <mergeCell ref="A14:B14"/>
    <mergeCell ref="G14:I14"/>
    <mergeCell ref="G15:I15"/>
    <mergeCell ref="A16:B16"/>
    <mergeCell ref="G16:I16"/>
    <mergeCell ref="A22:B22"/>
    <mergeCell ref="A23:B23"/>
    <mergeCell ref="A24:B24"/>
    <mergeCell ref="A25:B25"/>
  </mergeCells>
  <conditionalFormatting sqref="R19:R43">
    <cfRule type="expression" priority="2" aboveAverage="0" equalAverage="0" bottom="0" percent="0" rank="0" text="" dxfId="0">
      <formula>$G$22=($R$19:$R$43)</formula>
    </cfRule>
  </conditionalFormatting>
  <dataValidations count="1">
    <dataValidation allowBlank="true" operator="between" showDropDown="false" showErrorMessage="true" showInputMessage="true" sqref="C14" type="list">
      <formula1>soum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RowHeight="13.8" zeroHeight="false" outlineLevelRow="0" outlineLevelCol="0"/>
  <cols>
    <col collapsed="false" customWidth="true" hidden="false" outlineLevel="0" max="1" min="1" style="0" width="20.14"/>
    <col collapsed="false" customWidth="true" hidden="false" outlineLevel="0" max="2" min="2" style="0" width="16.26"/>
    <col collapsed="false" customWidth="true" hidden="false" outlineLevel="0" max="5" min="5" style="0" width="21.95"/>
  </cols>
  <sheetData>
    <row r="1" customFormat="false" ht="23.85" hidden="false" customHeight="false" outlineLevel="0" collapsed="false">
      <c r="A1" s="0" t="s">
        <v>50</v>
      </c>
      <c r="B1" s="47" t="s">
        <v>51</v>
      </c>
      <c r="D1" s="48" t="s">
        <v>52</v>
      </c>
      <c r="E1" s="49" t="n">
        <f aca="false">'Feuil2 (2)'!G22</f>
        <v>0.261581490652902</v>
      </c>
    </row>
    <row r="2" customFormat="false" ht="13.8" hidden="false" customHeight="false" outlineLevel="0" collapsed="false">
      <c r="A2" s="47"/>
      <c r="B2" s="47"/>
      <c r="D2" s="0" t="s">
        <v>50</v>
      </c>
      <c r="E2" s="0" t="n">
        <f aca="true">INDIRECT("A"&amp;MATCH(SMALL(B3:B24,1),B1:B24,0),1)</f>
        <v>0.254450856870902</v>
      </c>
    </row>
    <row r="3" customFormat="false" ht="13.8" hidden="false" customHeight="false" outlineLevel="0" collapsed="false">
      <c r="A3" s="50" t="n">
        <v>0.186718434992119</v>
      </c>
      <c r="B3" s="50" t="n">
        <f aca="false">ABS(A3-'Feuil2 (2)'!$G$22)</f>
        <v>0.0748630556607828</v>
      </c>
      <c r="D3" s="0" t="s">
        <v>53</v>
      </c>
      <c r="E3" s="0" t="n">
        <f aca="false">MATCH(SMALL(B3:B24,1),B1:B24,0)</f>
        <v>15</v>
      </c>
    </row>
    <row r="4" customFormat="false" ht="13.8" hidden="false" customHeight="false" outlineLevel="0" collapsed="false">
      <c r="A4" s="50" t="n">
        <v>0.214733795957835</v>
      </c>
      <c r="B4" s="50" t="n">
        <f aca="false">ABS(A4-'Feuil2 (2)'!$G$22)</f>
        <v>0.0468476946950665</v>
      </c>
      <c r="D4" s="0" t="s">
        <v>51</v>
      </c>
      <c r="E4" s="0" t="n">
        <f aca="false">SMALL(B3:B24,1)</f>
        <v>0.00713063378199985</v>
      </c>
    </row>
    <row r="5" customFormat="false" ht="13.8" hidden="false" customHeight="false" outlineLevel="0" collapsed="false">
      <c r="A5" s="50" t="n">
        <v>0.325337130723748</v>
      </c>
      <c r="B5" s="50" t="n">
        <f aca="false">ABS(A5-'Feuil2 (2)'!$G$22)</f>
        <v>0.0637556400708461</v>
      </c>
      <c r="D5" s="0" t="s">
        <v>54</v>
      </c>
      <c r="E5" s="51" t="n">
        <f aca="false">E4/E1</f>
        <v>0.027259703139553</v>
      </c>
      <c r="F5" s="0" t="str">
        <f aca="false">IF(ABS(E5)&gt;0.03,"disproportionné",IF(ABS(E5)&gt;0.015,"acceptable",IF(ABS(E5)&lt;0.005,"négligeable")))</f>
        <v>acceptable</v>
      </c>
    </row>
    <row r="6" customFormat="false" ht="13.8" hidden="false" customHeight="false" outlineLevel="0" collapsed="false">
      <c r="A6" s="50" t="n">
        <v>0.129371040469117</v>
      </c>
      <c r="B6" s="50" t="n">
        <f aca="false">ABS(A6-'Feuil2 (2)'!$G$22)</f>
        <v>0.132210450183784</v>
      </c>
    </row>
    <row r="7" customFormat="false" ht="13.8" hidden="false" customHeight="false" outlineLevel="0" collapsed="false">
      <c r="A7" s="50" t="n">
        <v>0.518454147389269</v>
      </c>
      <c r="B7" s="50" t="n">
        <f aca="false">ABS(A7-'Feuil2 (2)'!$G$22)</f>
        <v>0.256872656736367</v>
      </c>
    </row>
    <row r="8" customFormat="false" ht="13.8" hidden="false" customHeight="false" outlineLevel="0" collapsed="false">
      <c r="A8" s="50" t="n">
        <v>0.112213671693058</v>
      </c>
      <c r="B8" s="50" t="n">
        <f aca="false">ABS(A8-'Feuil2 (2)'!$G$22)</f>
        <v>0.149367818959844</v>
      </c>
    </row>
    <row r="9" customFormat="false" ht="13.8" hidden="false" customHeight="false" outlineLevel="0" collapsed="false">
      <c r="A9" s="50" t="n">
        <v>0.771527219159491</v>
      </c>
      <c r="B9" s="50" t="n">
        <f aca="false">ABS(A9-'Feuil2 (2)'!$G$22)</f>
        <v>0.509945728506589</v>
      </c>
    </row>
    <row r="10" customFormat="false" ht="13.8" hidden="false" customHeight="false" outlineLevel="0" collapsed="false">
      <c r="A10" s="50" t="n">
        <v>0.820072330217089</v>
      </c>
      <c r="B10" s="50" t="n">
        <f aca="false">ABS(A10-'Feuil2 (2)'!$G$22)</f>
        <v>0.558490839564187</v>
      </c>
    </row>
    <row r="11" customFormat="false" ht="13.8" hidden="false" customHeight="false" outlineLevel="0" collapsed="false">
      <c r="A11" s="50" t="n">
        <v>0.213794305417859</v>
      </c>
      <c r="B11" s="50" t="n">
        <f aca="false">ABS(A11-'Feuil2 (2)'!$G$22)</f>
        <v>0.0477871852350425</v>
      </c>
    </row>
    <row r="12" customFormat="false" ht="13.8" hidden="false" customHeight="false" outlineLevel="0" collapsed="false">
      <c r="A12" s="50" t="n">
        <v>0.229938565792058</v>
      </c>
      <c r="B12" s="50" t="n">
        <f aca="false">ABS(A12-'Feuil2 (2)'!$G$22)</f>
        <v>0.0316429248608436</v>
      </c>
    </row>
    <row r="13" customFormat="false" ht="13.8" hidden="false" customHeight="false" outlineLevel="0" collapsed="false">
      <c r="A13" s="50" t="n">
        <v>0.190555140188803</v>
      </c>
      <c r="B13" s="50" t="n">
        <f aca="false">ABS(A13-'Feuil2 (2)'!$G$22)</f>
        <v>0.0710263504640985</v>
      </c>
    </row>
    <row r="14" customFormat="false" ht="13.8" hidden="false" customHeight="false" outlineLevel="0" collapsed="false">
      <c r="A14" s="50" t="n">
        <v>0.0290037479453806</v>
      </c>
      <c r="B14" s="50" t="n">
        <f aca="false">ABS(A14-'Feuil2 (2)'!$G$22)</f>
        <v>0.232577742707521</v>
      </c>
    </row>
    <row r="15" customFormat="false" ht="13.8" hidden="false" customHeight="false" outlineLevel="0" collapsed="false">
      <c r="A15" s="50" t="n">
        <v>0.254450856870902</v>
      </c>
      <c r="B15" s="50" t="n">
        <f aca="false">ABS(A15-'Feuil2 (2)'!$G$22)</f>
        <v>0.00713063378199985</v>
      </c>
    </row>
    <row r="16" customFormat="false" ht="13.8" hidden="false" customHeight="false" outlineLevel="0" collapsed="false">
      <c r="A16" s="50" t="n">
        <v>0.0894670272913322</v>
      </c>
      <c r="B16" s="50" t="n">
        <f aca="false">ABS(A16-'Feuil2 (2)'!$G$22)</f>
        <v>0.17211446336157</v>
      </c>
    </row>
    <row r="17" customFormat="false" ht="13.8" hidden="false" customHeight="false" outlineLevel="0" collapsed="false">
      <c r="A17" s="50" t="n">
        <v>0.480040970338863</v>
      </c>
      <c r="B17" s="50" t="n">
        <f aca="false">ABS(A17-'Feuil2 (2)'!$G$22)</f>
        <v>0.218459479685961</v>
      </c>
    </row>
    <row r="18" customFormat="false" ht="13.8" hidden="false" customHeight="false" outlineLevel="0" collapsed="false">
      <c r="A18" s="50" t="n">
        <v>0.201799906661988</v>
      </c>
      <c r="B18" s="50" t="n">
        <f aca="false">ABS(A18-'Feuil2 (2)'!$G$22)</f>
        <v>0.0597815839909133</v>
      </c>
    </row>
    <row r="19" customFormat="false" ht="13.8" hidden="false" customHeight="false" outlineLevel="0" collapsed="false">
      <c r="A19" s="50" t="n">
        <v>0.873814650945478</v>
      </c>
      <c r="B19" s="50" t="n">
        <f aca="false">ABS(A19-'Feuil2 (2)'!$G$22)</f>
        <v>0.612233160292576</v>
      </c>
    </row>
    <row r="20" customFormat="false" ht="13.8" hidden="false" customHeight="false" outlineLevel="0" collapsed="false">
      <c r="A20" s="50" t="n">
        <v>0.436612805865748</v>
      </c>
      <c r="B20" s="50" t="n">
        <f aca="false">ABS(A20-'Feuil2 (2)'!$G$22)</f>
        <v>0.175031315212847</v>
      </c>
    </row>
    <row r="21" customFormat="false" ht="13.8" hidden="false" customHeight="false" outlineLevel="0" collapsed="false">
      <c r="A21" s="50" t="n">
        <v>0.389239630382479</v>
      </c>
      <c r="B21" s="50" t="n">
        <f aca="false">ABS(A21-'Feuil2 (2)'!$G$22)</f>
        <v>0.127658139729577</v>
      </c>
    </row>
    <row r="22" customFormat="false" ht="13.8" hidden="false" customHeight="false" outlineLevel="0" collapsed="false">
      <c r="A22" s="50" t="n">
        <v>0.754714979109721</v>
      </c>
      <c r="B22" s="50" t="n">
        <f aca="false">ABS(A22-'Feuil2 (2)'!$G$22)</f>
        <v>0.49313348845682</v>
      </c>
    </row>
    <row r="23" customFormat="false" ht="13.8" hidden="false" customHeight="false" outlineLevel="0" collapsed="false">
      <c r="A23" s="50" t="n">
        <v>0.995600969304366</v>
      </c>
      <c r="B23" s="50" t="n">
        <f aca="false">ABS(A23-'Feuil2 (2)'!$G$22)</f>
        <v>0.734019478651464</v>
      </c>
    </row>
    <row r="24" customFormat="false" ht="13.8" hidden="false" customHeight="false" outlineLevel="0" collapsed="false">
      <c r="A24" s="50" t="n">
        <v>0.83272898140233</v>
      </c>
      <c r="B24" s="50" t="n">
        <f aca="false">ABS(A24-'Feuil2 (2)'!$G$22)</f>
        <v>0.571147490749428</v>
      </c>
    </row>
  </sheetData>
  <conditionalFormatting sqref="A2:B24 B1">
    <cfRule type="expression" priority="2" aboveAverage="0" equalAverage="0" bottom="0" percent="0" rank="0" text="" dxfId="0">
      <formula>ROW()=$E$3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LibreOffice/6.0.5.2$Windows_X86_64 LibreOffice_project/54c8cbb85f300ac59db32fe8a675ff7683cd5a16</Application>
  <Company>Schüco International KG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2018-07-04T12:02:05Z</dcterms:created>
  <dc:creator>Soumia</dc:creator>
  <dc:description/>
  <dc:language>fr-FR</dc:language>
  <cp:lastModifiedBy/>
  <cp:lastPrinted>2018-07-04T13:05:05Z</cp:lastPrinted>
  <dcterms:modified xsi:type="dcterms:W3CDTF">2018-07-08T09:07:56Z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Schüco International KG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