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970" windowHeight="77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6" i="1" l="1"/>
  <c r="N35" i="1"/>
  <c r="M34" i="1"/>
  <c r="I34" i="1"/>
  <c r="J34" i="1" s="1"/>
  <c r="H34" i="1"/>
  <c r="G34" i="1"/>
  <c r="F34" i="1"/>
  <c r="H33" i="1"/>
  <c r="G33" i="1"/>
  <c r="F33" i="1"/>
  <c r="I33" i="1" s="1"/>
  <c r="J33" i="1" s="1"/>
  <c r="H32" i="1"/>
  <c r="G32" i="1"/>
  <c r="F32" i="1"/>
  <c r="I32" i="1" s="1"/>
  <c r="J32" i="1" s="1"/>
  <c r="H31" i="1"/>
  <c r="G31" i="1"/>
  <c r="F31" i="1"/>
  <c r="I31" i="1" s="1"/>
  <c r="J31" i="1" s="1"/>
  <c r="I30" i="1"/>
  <c r="J30" i="1" s="1"/>
  <c r="H30" i="1"/>
  <c r="G30" i="1"/>
  <c r="F30" i="1"/>
  <c r="I29" i="1"/>
  <c r="J29" i="1" s="1"/>
  <c r="K29" i="1" s="1"/>
  <c r="L29" i="1" s="1"/>
  <c r="H29" i="1"/>
  <c r="G29" i="1"/>
  <c r="F28" i="1"/>
  <c r="I28" i="1" s="1"/>
  <c r="J28" i="1" s="1"/>
  <c r="K28" i="1" s="1"/>
  <c r="L28" i="1" s="1"/>
  <c r="H28" i="1"/>
  <c r="G28" i="1"/>
  <c r="I27" i="1"/>
  <c r="J27" i="1" s="1"/>
  <c r="H27" i="1"/>
  <c r="G27" i="1"/>
  <c r="F27" i="1"/>
  <c r="I26" i="1"/>
  <c r="J26" i="1" s="1"/>
  <c r="H26" i="1"/>
  <c r="G26" i="1"/>
  <c r="F26" i="1"/>
  <c r="I25" i="1"/>
  <c r="J25" i="1" s="1"/>
  <c r="H25" i="1"/>
  <c r="G25" i="1"/>
  <c r="F25" i="1"/>
  <c r="I24" i="1"/>
  <c r="J24" i="1" s="1"/>
  <c r="H24" i="1"/>
  <c r="G24" i="1"/>
  <c r="F24" i="1"/>
  <c r="I23" i="1"/>
  <c r="J23" i="1" s="1"/>
  <c r="K23" i="1" s="1"/>
  <c r="L23" i="1" s="1"/>
  <c r="H23" i="1"/>
  <c r="G23" i="1"/>
  <c r="J18" i="1"/>
  <c r="J11" i="1"/>
  <c r="J12" i="1"/>
  <c r="J13" i="1"/>
  <c r="J14" i="1"/>
  <c r="J15" i="1"/>
  <c r="I17" i="1"/>
  <c r="J17" i="1" s="1"/>
  <c r="K17" i="1" s="1"/>
  <c r="I18" i="1"/>
  <c r="I19" i="1"/>
  <c r="J19" i="1" s="1"/>
  <c r="I20" i="1"/>
  <c r="J20" i="1" s="1"/>
  <c r="I21" i="1"/>
  <c r="J21" i="1" s="1"/>
  <c r="I22" i="1"/>
  <c r="J22" i="1" s="1"/>
  <c r="H17" i="1"/>
  <c r="H18" i="1"/>
  <c r="H19" i="1"/>
  <c r="H20" i="1"/>
  <c r="H21" i="1"/>
  <c r="H22" i="1"/>
  <c r="G17" i="1"/>
  <c r="G18" i="1"/>
  <c r="G19" i="1"/>
  <c r="G20" i="1"/>
  <c r="G21" i="1"/>
  <c r="G22" i="1"/>
  <c r="F18" i="1"/>
  <c r="F19" i="1"/>
  <c r="F20" i="1"/>
  <c r="F21" i="1"/>
  <c r="K32" i="1" l="1"/>
  <c r="L32" i="1" s="1"/>
  <c r="K33" i="1"/>
  <c r="L33" i="1" s="1"/>
  <c r="K31" i="1"/>
  <c r="L31" i="1" s="1"/>
  <c r="K30" i="1"/>
  <c r="L30" i="1" s="1"/>
  <c r="K34" i="1"/>
  <c r="L34" i="1" s="1"/>
  <c r="K24" i="1"/>
  <c r="L24" i="1" s="1"/>
  <c r="K26" i="1"/>
  <c r="L26" i="1" s="1"/>
  <c r="K27" i="1"/>
  <c r="L27" i="1" s="1"/>
  <c r="K25" i="1"/>
  <c r="L25" i="1" s="1"/>
  <c r="K22" i="1"/>
  <c r="L22" i="1" s="1"/>
  <c r="K19" i="1"/>
  <c r="L19" i="1" s="1"/>
  <c r="K20" i="1"/>
  <c r="L20" i="1" s="1"/>
  <c r="K21" i="1"/>
  <c r="L21" i="1" s="1"/>
  <c r="K18" i="1"/>
  <c r="L18" i="1" s="1"/>
  <c r="L17" i="1"/>
  <c r="F10" i="1"/>
  <c r="G10" i="1"/>
  <c r="H10" i="1"/>
  <c r="I10" i="1"/>
  <c r="J10" i="1" s="1"/>
  <c r="K10" i="1" s="1"/>
  <c r="L10" i="1" s="1"/>
  <c r="F11" i="1"/>
  <c r="I11" i="1" s="1"/>
  <c r="K11" i="1" s="1"/>
  <c r="G11" i="1"/>
  <c r="H11" i="1"/>
  <c r="F12" i="1"/>
  <c r="I12" i="1" s="1"/>
  <c r="K12" i="1" s="1"/>
  <c r="G12" i="1"/>
  <c r="H12" i="1"/>
  <c r="F13" i="1"/>
  <c r="I13" i="1" s="1"/>
  <c r="K13" i="1" s="1"/>
  <c r="G13" i="1"/>
  <c r="H13" i="1"/>
  <c r="F14" i="1"/>
  <c r="I14" i="1" s="1"/>
  <c r="G14" i="1"/>
  <c r="H14" i="1"/>
  <c r="F15" i="1"/>
  <c r="I15" i="1" s="1"/>
  <c r="K15" i="1" s="1"/>
  <c r="G15" i="1"/>
  <c r="H15" i="1"/>
  <c r="I16" i="1"/>
  <c r="J16" i="1" s="1"/>
  <c r="G16" i="1"/>
  <c r="H16" i="1"/>
  <c r="F8" i="1"/>
  <c r="F9" i="1"/>
  <c r="I9" i="1" s="1"/>
  <c r="J9" i="1" s="1"/>
  <c r="G8" i="1"/>
  <c r="G9" i="1"/>
  <c r="I8" i="1"/>
  <c r="J8" i="1" s="1"/>
  <c r="K8" i="1" s="1"/>
  <c r="L8" i="1" s="1"/>
  <c r="H8" i="1"/>
  <c r="H9" i="1"/>
  <c r="K14" i="1" l="1"/>
  <c r="L14" i="1" s="1"/>
  <c r="K16" i="1"/>
  <c r="L16" i="1" s="1"/>
  <c r="L13" i="1"/>
  <c r="L11" i="1"/>
  <c r="L12" i="1"/>
  <c r="L15" i="1"/>
  <c r="K9" i="1"/>
  <c r="L9" i="1" s="1"/>
  <c r="D4" i="1" l="1"/>
  <c r="B4" i="1"/>
  <c r="G3" i="1" s="1"/>
</calcChain>
</file>

<file path=xl/sharedStrings.xml><?xml version="1.0" encoding="utf-8"?>
<sst xmlns="http://schemas.openxmlformats.org/spreadsheetml/2006/main" count="19" uniqueCount="16">
  <si>
    <t>Horaire  de base</t>
  </si>
  <si>
    <t>Date</t>
  </si>
  <si>
    <t>Matin</t>
  </si>
  <si>
    <t>Aprè-midi</t>
  </si>
  <si>
    <t>Pause</t>
  </si>
  <si>
    <t>Début</t>
  </si>
  <si>
    <t>Fin</t>
  </si>
  <si>
    <t>Réalisé</t>
  </si>
  <si>
    <t>Après-midi</t>
  </si>
  <si>
    <t>Total j</t>
  </si>
  <si>
    <t>Heures supplémentaires</t>
  </si>
  <si>
    <t>du jour</t>
  </si>
  <si>
    <t>non récupérables</t>
  </si>
  <si>
    <t>cumulées/sem</t>
  </si>
  <si>
    <t xml:space="preserve">total mois </t>
  </si>
  <si>
    <t xml:space="preserve">black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</si>
</sst>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h]:mm;@"/>
    <numFmt numFmtId="165" formatCode="[$-F800]dddd\,\ mmmm\ dd\,\ yyyy"/>
    <numFmt numFmtId="167" formatCode="[$-F400]h:mm:ss\ AM/PM"/>
    <numFmt numFmtId="169" formatCode="#,##0.00\ &quot;€&quot;"/>
    <numFmt numFmtId="170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0">
    <xf numFmtId="0" fontId="0" fillId="0" borderId="0" xfId="0"/>
    <xf numFmtId="20" fontId="0" fillId="0" borderId="0" xfId="0" applyNumberFormat="1"/>
    <xf numFmtId="20" fontId="0" fillId="2" borderId="1" xfId="0" applyNumberFormat="1" applyFill="1" applyBorder="1" applyAlignment="1">
      <alignment horizontal="centerContinuous"/>
    </xf>
    <xf numFmtId="20" fontId="0" fillId="2" borderId="2" xfId="0" applyNumberFormat="1" applyFill="1" applyBorder="1" applyAlignment="1">
      <alignment horizontal="centerContinuous"/>
    </xf>
    <xf numFmtId="20" fontId="0" fillId="2" borderId="5" xfId="0" applyNumberFormat="1" applyFill="1" applyBorder="1"/>
    <xf numFmtId="0" fontId="0" fillId="2" borderId="6" xfId="0" applyFill="1" applyBorder="1" applyAlignment="1">
      <alignment horizontal="centerContinuous"/>
    </xf>
    <xf numFmtId="20" fontId="0" fillId="0" borderId="7" xfId="0" applyNumberFormat="1" applyBorder="1" applyAlignment="1">
      <alignment horizontal="center"/>
    </xf>
    <xf numFmtId="20" fontId="0" fillId="2" borderId="6" xfId="0" applyNumberFormat="1" applyFill="1" applyBorder="1" applyAlignment="1">
      <alignment horizontal="centerContinuous"/>
    </xf>
    <xf numFmtId="165" fontId="1" fillId="0" borderId="1" xfId="0" applyNumberFormat="1" applyFont="1" applyBorder="1" applyAlignment="1">
      <alignment horizontal="left"/>
    </xf>
    <xf numFmtId="20" fontId="0" fillId="0" borderId="6" xfId="0" applyNumberFormat="1" applyBorder="1" applyAlignment="1">
      <alignment horizontal="center"/>
    </xf>
    <xf numFmtId="20" fontId="0" fillId="3" borderId="6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20" fontId="0" fillId="3" borderId="2" xfId="0" applyNumberFormat="1" applyFill="1" applyBorder="1" applyAlignment="1">
      <alignment horizontal="center"/>
    </xf>
    <xf numFmtId="165" fontId="1" fillId="0" borderId="8" xfId="0" applyNumberFormat="1" applyFont="1" applyBorder="1" applyAlignment="1">
      <alignment horizontal="left"/>
    </xf>
    <xf numFmtId="2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0" fontId="0" fillId="3" borderId="0" xfId="0" applyNumberForma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20" fontId="0" fillId="3" borderId="9" xfId="0" applyNumberFormat="1" applyFill="1" applyBorder="1" applyAlignment="1">
      <alignment horizontal="center"/>
    </xf>
    <xf numFmtId="165" fontId="1" fillId="0" borderId="3" xfId="0" applyNumberFormat="1" applyFont="1" applyBorder="1" applyAlignment="1">
      <alignment horizontal="left"/>
    </xf>
    <xf numFmtId="0" fontId="0" fillId="0" borderId="7" xfId="0" applyBorder="1" applyAlignment="1">
      <alignment horizontal="center"/>
    </xf>
    <xf numFmtId="20" fontId="0" fillId="3" borderId="7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20" fontId="0" fillId="3" borderId="4" xfId="0" applyNumberFormat="1" applyFill="1" applyBorder="1" applyAlignment="1">
      <alignment horizontal="center"/>
    </xf>
    <xf numFmtId="20" fontId="0" fillId="2" borderId="8" xfId="0" applyNumberFormat="1" applyFill="1" applyBorder="1" applyAlignment="1">
      <alignment horizontal="center"/>
    </xf>
    <xf numFmtId="20" fontId="0" fillId="2" borderId="9" xfId="0" applyNumberFormat="1" applyFill="1" applyBorder="1" applyAlignment="1">
      <alignment horizontal="center"/>
    </xf>
    <xf numFmtId="20" fontId="0" fillId="2" borderId="10" xfId="0" applyNumberFormat="1" applyFill="1" applyBorder="1" applyAlignment="1">
      <alignment horizontal="center" vertical="top"/>
    </xf>
    <xf numFmtId="20" fontId="0" fillId="2" borderId="0" xfId="0" applyNumberFormat="1" applyFill="1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20" fontId="0" fillId="4" borderId="7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167" fontId="0" fillId="0" borderId="0" xfId="0" applyNumberFormat="1"/>
    <xf numFmtId="46" fontId="0" fillId="0" borderId="0" xfId="0" applyNumberFormat="1"/>
    <xf numFmtId="169" fontId="0" fillId="0" borderId="0" xfId="0" applyNumberFormat="1"/>
    <xf numFmtId="170" fontId="0" fillId="0" borderId="0" xfId="0" applyNumberFormat="1" applyAlignment="1">
      <alignment horizontal="center"/>
    </xf>
    <xf numFmtId="164" fontId="0" fillId="0" borderId="8" xfId="0" applyNumberFormat="1" applyBorder="1" applyAlignment="1">
      <alignment horizontal="center"/>
    </xf>
    <xf numFmtId="6" fontId="0" fillId="0" borderId="0" xfId="0" applyNumberFormat="1"/>
    <xf numFmtId="0" fontId="0" fillId="0" borderId="0" xfId="0" applyNumberFormat="1"/>
    <xf numFmtId="169" fontId="3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285750</xdr:colOff>
      <xdr:row>1</xdr:row>
      <xdr:rowOff>76201</xdr:rowOff>
    </xdr:from>
    <xdr:to>
      <xdr:col>0</xdr:col>
      <xdr:colOff>1323975</xdr:colOff>
      <xdr:row>4</xdr:row>
      <xdr:rowOff>66675</xdr:rowOff>
    </xdr:to>
    <xdr:sp macro="[0]!AjouterUneSemain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0" y="266701"/>
          <a:ext cx="1038225" cy="5619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une semaine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2"/>
  <sheetViews>
    <sheetView tabSelected="1" zoomScale="90" zoomScaleNormal="90" workbookViewId="0">
      <pane ySplit="7" topLeftCell="A8" activePane="bottomLeft" state="frozenSplit"/>
      <selection pane="bottomLeft" activeCell="I41" sqref="I41"/>
    </sheetView>
  </sheetViews>
  <sheetFormatPr baseColWidth="10" defaultRowHeight="15" x14ac:dyDescent="0.25"/>
  <cols>
    <col min="1" max="1" width="25.5703125" bestFit="1" customWidth="1"/>
    <col min="8" max="8" width="16" customWidth="1"/>
    <col min="10" max="10" width="15" customWidth="1"/>
    <col min="11" max="11" width="16.85546875" customWidth="1"/>
    <col min="12" max="12" width="22" customWidth="1"/>
  </cols>
  <sheetData>
    <row r="1" spans="1:13" x14ac:dyDescent="0.25">
      <c r="A1" t="s">
        <v>0</v>
      </c>
    </row>
    <row r="2" spans="1:13" x14ac:dyDescent="0.25">
      <c r="K2" s="34"/>
    </row>
    <row r="3" spans="1:13" x14ac:dyDescent="0.25">
      <c r="B3" s="1">
        <v>0.3125</v>
      </c>
      <c r="C3" s="1">
        <v>0.5</v>
      </c>
      <c r="D3" s="1">
        <v>0.54166666666666663</v>
      </c>
      <c r="E3" s="1">
        <v>0.69791666666666663</v>
      </c>
      <c r="F3" s="1">
        <v>1.0416666666666666E-2</v>
      </c>
      <c r="G3" s="1">
        <f>B4+D4-F3</f>
        <v>0.33333333333333331</v>
      </c>
      <c r="H3" s="1"/>
      <c r="I3" s="1">
        <v>0.5</v>
      </c>
      <c r="J3" s="38">
        <v>14</v>
      </c>
      <c r="K3" s="1"/>
      <c r="L3" s="1"/>
      <c r="M3" s="1"/>
    </row>
    <row r="4" spans="1:13" x14ac:dyDescent="0.25">
      <c r="A4" s="1"/>
      <c r="B4" s="1">
        <f>C3-B3</f>
        <v>0.1875</v>
      </c>
      <c r="C4" s="1"/>
      <c r="D4" s="1">
        <f>E3-D3</f>
        <v>0.15625</v>
      </c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 t="s">
        <v>1</v>
      </c>
      <c r="B6" s="2" t="s">
        <v>2</v>
      </c>
      <c r="C6" s="3"/>
      <c r="D6" s="2" t="s">
        <v>3</v>
      </c>
      <c r="E6" s="3"/>
      <c r="F6" s="4"/>
      <c r="G6" s="2" t="s">
        <v>7</v>
      </c>
      <c r="H6" s="5"/>
      <c r="I6" s="3"/>
      <c r="J6" s="2" t="s">
        <v>10</v>
      </c>
      <c r="K6" s="7"/>
      <c r="L6" s="3"/>
      <c r="M6" s="1"/>
    </row>
    <row r="7" spans="1:13" x14ac:dyDescent="0.25">
      <c r="A7" s="1"/>
      <c r="B7" s="24" t="s">
        <v>5</v>
      </c>
      <c r="C7" s="25" t="s">
        <v>6</v>
      </c>
      <c r="D7" s="24" t="s">
        <v>5</v>
      </c>
      <c r="E7" s="25" t="s">
        <v>6</v>
      </c>
      <c r="F7" s="26" t="s">
        <v>4</v>
      </c>
      <c r="G7" s="24" t="s">
        <v>2</v>
      </c>
      <c r="H7" s="27" t="s">
        <v>8</v>
      </c>
      <c r="I7" s="25" t="s">
        <v>9</v>
      </c>
      <c r="J7" s="24" t="s">
        <v>11</v>
      </c>
      <c r="K7" s="27" t="s">
        <v>13</v>
      </c>
      <c r="L7" s="25" t="s">
        <v>12</v>
      </c>
      <c r="M7" s="1"/>
    </row>
    <row r="8" spans="1:13" ht="24.75" customHeight="1" x14ac:dyDescent="0.25">
      <c r="A8" s="8">
        <v>42887</v>
      </c>
      <c r="B8" s="9">
        <v>0.29166666666666669</v>
      </c>
      <c r="C8" s="9">
        <v>0.5</v>
      </c>
      <c r="D8" s="9">
        <v>0.53125</v>
      </c>
      <c r="E8" s="9">
        <v>0.9375</v>
      </c>
      <c r="F8" s="10">
        <f t="shared" ref="F8:F9" si="0">IF(B8="","",1/96)</f>
        <v>1.0416666666666666E-2</v>
      </c>
      <c r="G8" s="10">
        <f t="shared" ref="G8:G9" si="1">IF(B8="","",IF(C8="",5-B8,C8-B8))</f>
        <v>0.20833333333333331</v>
      </c>
      <c r="H8" s="10">
        <f>IF(B8="","",IF(D8="",E8-0.5,E8-D8))</f>
        <v>0.40625</v>
      </c>
      <c r="I8" s="11">
        <f t="shared" ref="I8:I9" si="2">IF(B8="","",C8-B8+E8-D8-F8)</f>
        <v>0.60416666666666663</v>
      </c>
      <c r="J8" s="10">
        <f>IFERROR(IF(WEEKDAY(A8) = 7,I8,I8-1/3),"")</f>
        <v>0.27083333333333331</v>
      </c>
      <c r="K8" s="10">
        <f>IF(J8="","",SUM($J$8:J8))</f>
        <v>0.27083333333333331</v>
      </c>
      <c r="L8" s="12">
        <f t="shared" ref="L8:L22" si="3">IF(K8="","",MAX(0,K8-0.5))</f>
        <v>0</v>
      </c>
      <c r="M8" s="1"/>
    </row>
    <row r="9" spans="1:13" x14ac:dyDescent="0.25">
      <c r="A9" s="13">
        <v>42888</v>
      </c>
      <c r="B9" s="14">
        <v>0.3125</v>
      </c>
      <c r="C9" s="14">
        <v>0.5</v>
      </c>
      <c r="D9" s="14">
        <v>0.5</v>
      </c>
      <c r="E9" s="14">
        <v>0.72916666666666663</v>
      </c>
      <c r="F9" s="16">
        <f t="shared" si="0"/>
        <v>1.0416666666666666E-2</v>
      </c>
      <c r="G9" s="16">
        <f t="shared" si="1"/>
        <v>0.1875</v>
      </c>
      <c r="H9" s="16">
        <f>IF(B9="","",IF(D9="",E9-0.5,E9-D9))</f>
        <v>0.22916666666666663</v>
      </c>
      <c r="I9" s="17">
        <f t="shared" si="2"/>
        <v>0.40624999999999994</v>
      </c>
      <c r="J9" s="16">
        <f>IFERROR(IF(WEEKDAY(A9) = 7,I9,I9-1/3),"")</f>
        <v>7.291666666666663E-2</v>
      </c>
      <c r="K9" s="28">
        <f>IF(J9="","",SUM($J$8:J9))</f>
        <v>0.34374999999999994</v>
      </c>
      <c r="L9" s="18">
        <f t="shared" si="3"/>
        <v>0</v>
      </c>
      <c r="M9" s="1"/>
    </row>
    <row r="10" spans="1:13" x14ac:dyDescent="0.25">
      <c r="A10" s="19">
        <v>42889</v>
      </c>
      <c r="B10" s="6"/>
      <c r="C10" s="6"/>
      <c r="D10" s="20"/>
      <c r="E10" s="6"/>
      <c r="F10" s="21" t="str">
        <f t="shared" ref="F10:F22" si="4">IF(B10="","",1/96)</f>
        <v/>
      </c>
      <c r="G10" s="21" t="str">
        <f t="shared" ref="G10:G25" si="5">IF(B10="","",IF(C10="",5-B10,C10-B10))</f>
        <v/>
      </c>
      <c r="H10" s="21" t="str">
        <f t="shared" ref="H10:H22" si="6">IF(B10="","",IF(D10="",E10-0.5,E10-D10))</f>
        <v/>
      </c>
      <c r="I10" s="22" t="str">
        <f t="shared" ref="I10:I22" si="7">IF(B10="","",C10-B10+E10-D10-F10)</f>
        <v/>
      </c>
      <c r="J10" s="21" t="str">
        <f t="shared" ref="J10:J22" si="8">IFERROR(IF(WEEKDAY(A10) = 7,I10,I10-1/3),"")</f>
        <v/>
      </c>
      <c r="K10" s="21" t="str">
        <f>IF(J10="","",SUM($J$8:J10))</f>
        <v/>
      </c>
      <c r="L10" s="23" t="str">
        <f>IF(K10="","",MAX(0,K10-0.5))</f>
        <v/>
      </c>
    </row>
    <row r="11" spans="1:13" x14ac:dyDescent="0.25">
      <c r="A11" s="8">
        <v>42891</v>
      </c>
      <c r="B11" s="9">
        <v>0.28125</v>
      </c>
      <c r="C11" s="9">
        <v>0.51041666666666663</v>
      </c>
      <c r="D11" s="9">
        <v>0.53125</v>
      </c>
      <c r="E11" s="9">
        <v>0.70833333333333337</v>
      </c>
      <c r="F11" s="10">
        <f t="shared" si="4"/>
        <v>1.0416666666666666E-2</v>
      </c>
      <c r="G11" s="10">
        <f t="shared" si="5"/>
        <v>0.22916666666666663</v>
      </c>
      <c r="H11" s="10">
        <f t="shared" si="6"/>
        <v>0.17708333333333337</v>
      </c>
      <c r="I11" s="11">
        <f t="shared" si="7"/>
        <v>0.39583333333333331</v>
      </c>
      <c r="J11" s="10">
        <f t="shared" si="8"/>
        <v>6.25E-2</v>
      </c>
      <c r="K11" s="10">
        <f>IF(J11="","",J11)</f>
        <v>6.25E-2</v>
      </c>
      <c r="L11" s="12">
        <f t="shared" si="3"/>
        <v>0</v>
      </c>
    </row>
    <row r="12" spans="1:13" x14ac:dyDescent="0.25">
      <c r="A12" s="13">
        <v>42892</v>
      </c>
      <c r="B12" s="14">
        <v>0.28125</v>
      </c>
      <c r="C12" s="14">
        <v>0.51041666666666663</v>
      </c>
      <c r="D12" s="14">
        <v>0.53125</v>
      </c>
      <c r="E12" s="14">
        <v>0.70833333333333337</v>
      </c>
      <c r="F12" s="16">
        <f t="shared" si="4"/>
        <v>1.0416666666666666E-2</v>
      </c>
      <c r="G12" s="16">
        <f t="shared" si="5"/>
        <v>0.22916666666666663</v>
      </c>
      <c r="H12" s="16">
        <f t="shared" si="6"/>
        <v>0.17708333333333337</v>
      </c>
      <c r="I12" s="17">
        <f t="shared" si="7"/>
        <v>0.39583333333333331</v>
      </c>
      <c r="J12" s="16">
        <f t="shared" si="8"/>
        <v>6.25E-2</v>
      </c>
      <c r="K12" s="16">
        <f>IF(J12="","",SUM(J11:J12))</f>
        <v>0.125</v>
      </c>
      <c r="L12" s="18">
        <f t="shared" si="3"/>
        <v>0</v>
      </c>
    </row>
    <row r="13" spans="1:13" x14ac:dyDescent="0.25">
      <c r="A13" s="13">
        <v>42893</v>
      </c>
      <c r="B13" s="14">
        <v>0.28125</v>
      </c>
      <c r="C13" s="14">
        <v>0.51041666666666663</v>
      </c>
      <c r="D13" s="14">
        <v>0.53125</v>
      </c>
      <c r="E13" s="14">
        <v>0.70833333333333337</v>
      </c>
      <c r="F13" s="16">
        <f t="shared" si="4"/>
        <v>1.0416666666666666E-2</v>
      </c>
      <c r="G13" s="16">
        <f t="shared" si="5"/>
        <v>0.22916666666666663</v>
      </c>
      <c r="H13" s="16">
        <f t="shared" si="6"/>
        <v>0.17708333333333337</v>
      </c>
      <c r="I13" s="17">
        <f t="shared" si="7"/>
        <v>0.39583333333333331</v>
      </c>
      <c r="J13" s="16">
        <f t="shared" si="8"/>
        <v>6.25E-2</v>
      </c>
      <c r="K13" s="16">
        <f>IF(J13="","",SUM(J11:J13))</f>
        <v>0.1875</v>
      </c>
      <c r="L13" s="18">
        <f t="shared" si="3"/>
        <v>0</v>
      </c>
    </row>
    <row r="14" spans="1:13" x14ac:dyDescent="0.25">
      <c r="A14" s="13">
        <v>42894</v>
      </c>
      <c r="B14" s="14">
        <v>0.28125</v>
      </c>
      <c r="C14" s="14">
        <v>0.51041666666666663</v>
      </c>
      <c r="D14" s="14">
        <v>0.53125</v>
      </c>
      <c r="E14" s="14">
        <v>0.70833333333333337</v>
      </c>
      <c r="F14" s="16">
        <f t="shared" si="4"/>
        <v>1.0416666666666666E-2</v>
      </c>
      <c r="G14" s="16">
        <f t="shared" si="5"/>
        <v>0.22916666666666663</v>
      </c>
      <c r="H14" s="16">
        <f t="shared" si="6"/>
        <v>0.17708333333333337</v>
      </c>
      <c r="I14" s="17">
        <f t="shared" si="7"/>
        <v>0.39583333333333331</v>
      </c>
      <c r="J14" s="16">
        <f t="shared" si="8"/>
        <v>6.25E-2</v>
      </c>
      <c r="K14" s="16">
        <f>IF(J14="","",SUM(J11:J14))</f>
        <v>0.25</v>
      </c>
      <c r="L14" s="18">
        <f t="shared" si="3"/>
        <v>0</v>
      </c>
    </row>
    <row r="15" spans="1:13" x14ac:dyDescent="0.25">
      <c r="A15" s="13">
        <v>42895</v>
      </c>
      <c r="B15" s="14">
        <v>0.28125</v>
      </c>
      <c r="C15" s="14">
        <v>0.51041666666666663</v>
      </c>
      <c r="D15" s="14">
        <v>0.53125</v>
      </c>
      <c r="E15" s="14">
        <v>0.70833333333333337</v>
      </c>
      <c r="F15" s="16">
        <f t="shared" si="4"/>
        <v>1.0416666666666666E-2</v>
      </c>
      <c r="G15" s="16">
        <f t="shared" si="5"/>
        <v>0.22916666666666663</v>
      </c>
      <c r="H15" s="16">
        <f t="shared" si="6"/>
        <v>0.17708333333333337</v>
      </c>
      <c r="I15" s="17">
        <f t="shared" si="7"/>
        <v>0.39583333333333331</v>
      </c>
      <c r="J15" s="16">
        <f t="shared" si="8"/>
        <v>6.25E-2</v>
      </c>
      <c r="K15" s="16">
        <f>IF(J15="","",SUM(J11:J15))</f>
        <v>0.3125</v>
      </c>
      <c r="L15" s="18">
        <f t="shared" si="3"/>
        <v>0</v>
      </c>
    </row>
    <row r="16" spans="1:13" x14ac:dyDescent="0.25">
      <c r="A16" s="13">
        <v>42896</v>
      </c>
      <c r="B16" s="14">
        <v>0.29166666666666669</v>
      </c>
      <c r="C16" s="14">
        <v>0.51041666666666663</v>
      </c>
      <c r="D16" s="15"/>
      <c r="E16" s="14"/>
      <c r="F16" s="16"/>
      <c r="G16" s="16">
        <f t="shared" si="5"/>
        <v>0.21874999999999994</v>
      </c>
      <c r="H16" s="16">
        <f t="shared" si="6"/>
        <v>-0.5</v>
      </c>
      <c r="I16" s="17">
        <f t="shared" si="7"/>
        <v>0.21874999999999994</v>
      </c>
      <c r="J16" s="16">
        <f t="shared" si="8"/>
        <v>0.21874999999999994</v>
      </c>
      <c r="K16" s="28">
        <f>IF(J11:J16="","",SUM(J13:J16))</f>
        <v>0.40624999999999994</v>
      </c>
      <c r="L16" s="18">
        <f t="shared" si="3"/>
        <v>0</v>
      </c>
      <c r="M16" s="1"/>
    </row>
    <row r="17" spans="1:12" x14ac:dyDescent="0.25">
      <c r="A17" s="8">
        <v>42898</v>
      </c>
      <c r="B17" s="9">
        <v>0.3125</v>
      </c>
      <c r="C17" s="9">
        <v>0.5</v>
      </c>
      <c r="D17" s="9">
        <v>0.54166666666666663</v>
      </c>
      <c r="E17" s="9">
        <v>0.69791666666666663</v>
      </c>
      <c r="F17" s="10"/>
      <c r="G17" s="10">
        <f t="shared" si="5"/>
        <v>0.1875</v>
      </c>
      <c r="H17" s="10">
        <f t="shared" si="6"/>
        <v>0.15625</v>
      </c>
      <c r="I17" s="11">
        <f t="shared" si="7"/>
        <v>0.34375</v>
      </c>
      <c r="J17" s="10">
        <f t="shared" si="8"/>
        <v>1.0416666666666685E-2</v>
      </c>
      <c r="K17" s="10">
        <f>IF(J17="","",J17)</f>
        <v>1.0416666666666685E-2</v>
      </c>
      <c r="L17" s="12">
        <f t="shared" si="3"/>
        <v>0</v>
      </c>
    </row>
    <row r="18" spans="1:12" x14ac:dyDescent="0.25">
      <c r="A18" s="13">
        <v>42899</v>
      </c>
      <c r="B18" s="14">
        <v>0.28125</v>
      </c>
      <c r="C18" s="14">
        <v>0.51041666666666663</v>
      </c>
      <c r="D18" s="14">
        <v>0.54166666666666663</v>
      </c>
      <c r="E18" s="14">
        <v>0.70833333333333337</v>
      </c>
      <c r="F18" s="16">
        <f t="shared" si="4"/>
        <v>1.0416666666666666E-2</v>
      </c>
      <c r="G18" s="16">
        <f t="shared" si="5"/>
        <v>0.22916666666666663</v>
      </c>
      <c r="H18" s="16">
        <f t="shared" si="6"/>
        <v>0.16666666666666674</v>
      </c>
      <c r="I18" s="17">
        <f t="shared" si="7"/>
        <v>0.38541666666666669</v>
      </c>
      <c r="J18" s="16">
        <f t="shared" si="8"/>
        <v>5.208333333333337E-2</v>
      </c>
      <c r="K18" s="16">
        <f>IF(J18="","",SUM(J17:J18))</f>
        <v>6.2500000000000056E-2</v>
      </c>
      <c r="L18" s="18">
        <f t="shared" si="3"/>
        <v>0</v>
      </c>
    </row>
    <row r="19" spans="1:12" x14ac:dyDescent="0.25">
      <c r="A19" s="13">
        <v>42900</v>
      </c>
      <c r="B19" s="14">
        <v>0.28125</v>
      </c>
      <c r="C19" s="14">
        <v>0.51041666666666663</v>
      </c>
      <c r="D19" s="14">
        <v>0.54166666666666663</v>
      </c>
      <c r="E19" s="14">
        <v>0.70833333333333337</v>
      </c>
      <c r="F19" s="16">
        <f t="shared" si="4"/>
        <v>1.0416666666666666E-2</v>
      </c>
      <c r="G19" s="16">
        <f t="shared" si="5"/>
        <v>0.22916666666666663</v>
      </c>
      <c r="H19" s="16">
        <f t="shared" si="6"/>
        <v>0.16666666666666674</v>
      </c>
      <c r="I19" s="17">
        <f t="shared" si="7"/>
        <v>0.38541666666666669</v>
      </c>
      <c r="J19" s="16">
        <f t="shared" si="8"/>
        <v>5.208333333333337E-2</v>
      </c>
      <c r="K19" s="16">
        <f>IF(J19="","",SUM(J17:J19))</f>
        <v>0.11458333333333343</v>
      </c>
      <c r="L19" s="18">
        <f t="shared" si="3"/>
        <v>0</v>
      </c>
    </row>
    <row r="20" spans="1:12" x14ac:dyDescent="0.25">
      <c r="A20" s="13">
        <v>42901</v>
      </c>
      <c r="B20" s="14">
        <v>0.28125</v>
      </c>
      <c r="C20" s="14">
        <v>0.51041666666666663</v>
      </c>
      <c r="D20" s="14">
        <v>0.54166666666666663</v>
      </c>
      <c r="E20" s="14">
        <v>0.70833333333333337</v>
      </c>
      <c r="F20" s="16">
        <f t="shared" si="4"/>
        <v>1.0416666666666666E-2</v>
      </c>
      <c r="G20" s="16">
        <f t="shared" si="5"/>
        <v>0.22916666666666663</v>
      </c>
      <c r="H20" s="16">
        <f t="shared" si="6"/>
        <v>0.16666666666666674</v>
      </c>
      <c r="I20" s="17">
        <f t="shared" si="7"/>
        <v>0.38541666666666669</v>
      </c>
      <c r="J20" s="16">
        <f t="shared" si="8"/>
        <v>5.208333333333337E-2</v>
      </c>
      <c r="K20" s="16">
        <f>IF(J20="","",SUM(J17:J20))</f>
        <v>0.1666666666666668</v>
      </c>
      <c r="L20" s="18">
        <f t="shared" si="3"/>
        <v>0</v>
      </c>
    </row>
    <row r="21" spans="1:12" x14ac:dyDescent="0.25">
      <c r="A21" s="13">
        <v>42902</v>
      </c>
      <c r="B21" s="14">
        <v>0.28125</v>
      </c>
      <c r="C21" s="14">
        <v>0.51041666666666663</v>
      </c>
      <c r="D21" s="14">
        <v>0.54166666666666663</v>
      </c>
      <c r="E21" s="14">
        <v>0.70833333333333337</v>
      </c>
      <c r="F21" s="16">
        <f t="shared" si="4"/>
        <v>1.0416666666666666E-2</v>
      </c>
      <c r="G21" s="16">
        <f t="shared" si="5"/>
        <v>0.22916666666666663</v>
      </c>
      <c r="H21" s="16">
        <f t="shared" si="6"/>
        <v>0.16666666666666674</v>
      </c>
      <c r="I21" s="17">
        <f t="shared" si="7"/>
        <v>0.38541666666666669</v>
      </c>
      <c r="J21" s="16">
        <f t="shared" si="8"/>
        <v>5.208333333333337E-2</v>
      </c>
      <c r="K21" s="16">
        <f>IF(J21="","",SUM(J17:J21))</f>
        <v>0.21875000000000017</v>
      </c>
      <c r="L21" s="18">
        <f t="shared" si="3"/>
        <v>0</v>
      </c>
    </row>
    <row r="22" spans="1:12" x14ac:dyDescent="0.25">
      <c r="A22" s="19">
        <v>42903</v>
      </c>
      <c r="B22" s="6">
        <v>0.29166666666666669</v>
      </c>
      <c r="C22" s="6">
        <v>0.51041666666666663</v>
      </c>
      <c r="D22" s="20"/>
      <c r="E22" s="6"/>
      <c r="F22" s="21"/>
      <c r="G22" s="21">
        <f t="shared" si="5"/>
        <v>0.21874999999999994</v>
      </c>
      <c r="H22" s="21">
        <f t="shared" si="6"/>
        <v>-0.5</v>
      </c>
      <c r="I22" s="22">
        <f t="shared" si="7"/>
        <v>0.21874999999999994</v>
      </c>
      <c r="J22" s="21">
        <f t="shared" si="8"/>
        <v>0.21874999999999994</v>
      </c>
      <c r="K22" s="29">
        <f>IF(J17:J22="","",SUM(J19:J22))</f>
        <v>0.37500000000000006</v>
      </c>
      <c r="L22" s="23">
        <f t="shared" si="3"/>
        <v>0</v>
      </c>
    </row>
    <row r="23" spans="1:12" x14ac:dyDescent="0.25">
      <c r="A23" s="8">
        <v>42905</v>
      </c>
      <c r="B23" s="9">
        <v>0.3125</v>
      </c>
      <c r="C23" s="9">
        <v>0.5</v>
      </c>
      <c r="D23" s="9">
        <v>0.54166666666666663</v>
      </c>
      <c r="E23" s="9">
        <v>0.69791666666666663</v>
      </c>
      <c r="F23" s="10">
        <v>1.0416666666666666E-2</v>
      </c>
      <c r="G23" s="10">
        <f t="shared" ref="G23:G28" si="9">IF(B23="","",IF(C23="",5-B23,C23-B23))</f>
        <v>0.1875</v>
      </c>
      <c r="H23" s="10">
        <f t="shared" ref="H23:H28" si="10">IF(B23="","",IF(D23="",E23-0.5,E23-D23))</f>
        <v>0.15625</v>
      </c>
      <c r="I23" s="11">
        <f t="shared" ref="I23:I28" si="11">IF(B23="","",C23-B23+E23-D23-F23)</f>
        <v>0.33333333333333331</v>
      </c>
      <c r="J23" s="10">
        <f t="shared" ref="J23:J28" si="12">IFERROR(IF(WEEKDAY(A23) = 7,I23,I23-1/3),"")</f>
        <v>0</v>
      </c>
      <c r="K23" s="10">
        <f>IF(J23="","",J23)</f>
        <v>0</v>
      </c>
      <c r="L23" s="12">
        <f t="shared" ref="L23:L28" si="13">IF(K23="","",MAX(0,K23-0.5))</f>
        <v>0</v>
      </c>
    </row>
    <row r="24" spans="1:12" x14ac:dyDescent="0.25">
      <c r="A24" s="13">
        <v>42906</v>
      </c>
      <c r="B24" s="14">
        <v>0.3125</v>
      </c>
      <c r="C24" s="14">
        <v>0.5</v>
      </c>
      <c r="D24" s="14">
        <v>0.54166666666666663</v>
      </c>
      <c r="E24" s="14">
        <v>0.70833333333333337</v>
      </c>
      <c r="F24" s="16">
        <f t="shared" ref="F24:F28" si="14">IF(B24="","",1/96)</f>
        <v>1.0416666666666666E-2</v>
      </c>
      <c r="G24" s="16">
        <f t="shared" si="9"/>
        <v>0.1875</v>
      </c>
      <c r="H24" s="16">
        <f t="shared" si="10"/>
        <v>0.16666666666666674</v>
      </c>
      <c r="I24" s="17">
        <f t="shared" si="11"/>
        <v>0.34375000000000006</v>
      </c>
      <c r="J24" s="16">
        <f t="shared" si="12"/>
        <v>1.0416666666666741E-2</v>
      </c>
      <c r="K24" s="16">
        <f>IF(J24="","",SUM(J23:J24))</f>
        <v>1.0416666666666741E-2</v>
      </c>
      <c r="L24" s="18">
        <f t="shared" si="13"/>
        <v>0</v>
      </c>
    </row>
    <row r="25" spans="1:12" x14ac:dyDescent="0.25">
      <c r="A25" s="13">
        <v>42907</v>
      </c>
      <c r="B25" s="14">
        <v>0.29166666666666669</v>
      </c>
      <c r="C25" s="14">
        <v>0.51041666666666663</v>
      </c>
      <c r="D25" s="14">
        <v>0.53125</v>
      </c>
      <c r="E25" s="14">
        <v>0.70833333333333337</v>
      </c>
      <c r="F25" s="16">
        <f t="shared" si="14"/>
        <v>1.0416666666666666E-2</v>
      </c>
      <c r="G25" s="16">
        <f t="shared" si="9"/>
        <v>0.21874999999999994</v>
      </c>
      <c r="H25" s="16">
        <f t="shared" si="10"/>
        <v>0.17708333333333337</v>
      </c>
      <c r="I25" s="17">
        <f t="shared" si="11"/>
        <v>0.38541666666666657</v>
      </c>
      <c r="J25" s="16">
        <f t="shared" si="12"/>
        <v>5.2083333333333259E-2</v>
      </c>
      <c r="K25" s="16">
        <f>IF(J25="","",SUM(J23:J25))</f>
        <v>6.25E-2</v>
      </c>
      <c r="L25" s="18">
        <f t="shared" si="13"/>
        <v>0</v>
      </c>
    </row>
    <row r="26" spans="1:12" x14ac:dyDescent="0.25">
      <c r="A26" s="13">
        <v>42908</v>
      </c>
      <c r="B26" s="14">
        <v>0.28125</v>
      </c>
      <c r="C26" s="14">
        <v>0.51041666666666663</v>
      </c>
      <c r="D26" s="14">
        <v>0.53125</v>
      </c>
      <c r="E26" s="14">
        <v>0.70833333333333337</v>
      </c>
      <c r="F26" s="16">
        <f t="shared" si="14"/>
        <v>1.0416666666666666E-2</v>
      </c>
      <c r="G26" s="16">
        <f t="shared" si="9"/>
        <v>0.22916666666666663</v>
      </c>
      <c r="H26" s="16">
        <f t="shared" si="10"/>
        <v>0.17708333333333337</v>
      </c>
      <c r="I26" s="17">
        <f t="shared" si="11"/>
        <v>0.39583333333333331</v>
      </c>
      <c r="J26" s="16">
        <f t="shared" si="12"/>
        <v>6.25E-2</v>
      </c>
      <c r="K26" s="16">
        <f>IF(J26="","",SUM(J23:J26))</f>
        <v>0.125</v>
      </c>
      <c r="L26" s="18">
        <f t="shared" si="13"/>
        <v>0</v>
      </c>
    </row>
    <row r="27" spans="1:12" x14ac:dyDescent="0.25">
      <c r="A27" s="13">
        <v>42909</v>
      </c>
      <c r="B27" s="14">
        <v>0.28125</v>
      </c>
      <c r="C27" s="14">
        <v>0.51041666666666663</v>
      </c>
      <c r="D27" s="14">
        <v>0.53125</v>
      </c>
      <c r="E27" s="14">
        <v>0.70833333333333337</v>
      </c>
      <c r="F27" s="16">
        <f t="shared" si="14"/>
        <v>1.0416666666666666E-2</v>
      </c>
      <c r="G27" s="16">
        <f t="shared" si="9"/>
        <v>0.22916666666666663</v>
      </c>
      <c r="H27" s="16">
        <f t="shared" si="10"/>
        <v>0.17708333333333337</v>
      </c>
      <c r="I27" s="17">
        <f t="shared" si="11"/>
        <v>0.39583333333333331</v>
      </c>
      <c r="J27" s="16">
        <f t="shared" si="12"/>
        <v>6.25E-2</v>
      </c>
      <c r="K27" s="16">
        <f>IF(J27="","",SUM(J23:J27))</f>
        <v>0.1875</v>
      </c>
      <c r="L27" s="18">
        <f t="shared" si="13"/>
        <v>0</v>
      </c>
    </row>
    <row r="28" spans="1:12" x14ac:dyDescent="0.25">
      <c r="A28" s="19">
        <v>42910</v>
      </c>
      <c r="B28" s="6">
        <v>0.28125</v>
      </c>
      <c r="C28" s="6">
        <v>0.51041666666666663</v>
      </c>
      <c r="D28" s="20"/>
      <c r="E28" s="6"/>
      <c r="F28" s="21">
        <f t="shared" si="14"/>
        <v>1.0416666666666666E-2</v>
      </c>
      <c r="G28" s="21">
        <f t="shared" si="9"/>
        <v>0.22916666666666663</v>
      </c>
      <c r="H28" s="21">
        <f t="shared" si="10"/>
        <v>-0.5</v>
      </c>
      <c r="I28" s="22">
        <f t="shared" si="11"/>
        <v>0.21874999999999997</v>
      </c>
      <c r="J28" s="21">
        <f t="shared" si="12"/>
        <v>0.21874999999999997</v>
      </c>
      <c r="K28" s="29">
        <f>IF(J23:J28="","",SUM(J25:J28))</f>
        <v>0.39583333333333326</v>
      </c>
      <c r="L28" s="23">
        <f t="shared" si="13"/>
        <v>0</v>
      </c>
    </row>
    <row r="29" spans="1:12" x14ac:dyDescent="0.25">
      <c r="A29" s="8">
        <v>42912</v>
      </c>
      <c r="B29" s="9">
        <v>0.3125</v>
      </c>
      <c r="C29" s="9">
        <v>0.5</v>
      </c>
      <c r="D29" s="9">
        <v>0.54166666666666663</v>
      </c>
      <c r="E29" s="9">
        <v>0.69791666666666663</v>
      </c>
      <c r="F29" s="10">
        <v>1.0416666666666666E-2</v>
      </c>
      <c r="G29" s="10">
        <f t="shared" ref="G29:G34" si="15">IF(B29="","",IF(C29="",5-B29,C29-B29))</f>
        <v>0.1875</v>
      </c>
      <c r="H29" s="10">
        <f t="shared" ref="H29:H34" si="16">IF(B29="","",IF(D29="",E29-0.5,E29-D29))</f>
        <v>0.15625</v>
      </c>
      <c r="I29" s="11">
        <f t="shared" ref="I29:I34" si="17">IF(B29="","",C29-B29+E29-D29-F29)</f>
        <v>0.33333333333333331</v>
      </c>
      <c r="J29" s="10">
        <f t="shared" ref="J29:J34" si="18">IFERROR(IF(WEEKDAY(A29) = 7,I29,I29-1/3),"")</f>
        <v>0</v>
      </c>
      <c r="K29" s="10">
        <f>IF(J29="","",J29)</f>
        <v>0</v>
      </c>
      <c r="L29" s="12">
        <f t="shared" ref="L29:L34" si="19">IF(K29="","",MAX(0,K29-0.5))</f>
        <v>0</v>
      </c>
    </row>
    <row r="30" spans="1:12" x14ac:dyDescent="0.25">
      <c r="A30" s="13">
        <v>42913</v>
      </c>
      <c r="B30" s="14">
        <v>0.3125</v>
      </c>
      <c r="C30" s="14">
        <v>0.5</v>
      </c>
      <c r="D30" s="14">
        <v>0.54166666666666663</v>
      </c>
      <c r="E30" s="14">
        <v>0.69791666666666663</v>
      </c>
      <c r="F30" s="16">
        <f t="shared" ref="F30:F34" si="20">IF(B30="","",1/96)</f>
        <v>1.0416666666666666E-2</v>
      </c>
      <c r="G30" s="16">
        <f t="shared" si="15"/>
        <v>0.1875</v>
      </c>
      <c r="H30" s="16">
        <f t="shared" si="16"/>
        <v>0.15625</v>
      </c>
      <c r="I30" s="17">
        <f t="shared" si="17"/>
        <v>0.33333333333333331</v>
      </c>
      <c r="J30" s="16">
        <f t="shared" si="18"/>
        <v>0</v>
      </c>
      <c r="K30" s="16">
        <f>IF(J30="","",SUM(J29:J30))</f>
        <v>0</v>
      </c>
      <c r="L30" s="18">
        <f t="shared" si="19"/>
        <v>0</v>
      </c>
    </row>
    <row r="31" spans="1:12" x14ac:dyDescent="0.25">
      <c r="A31" s="13">
        <v>42914</v>
      </c>
      <c r="B31" s="14">
        <v>0.3125</v>
      </c>
      <c r="C31" s="14">
        <v>0.51041666666666663</v>
      </c>
      <c r="D31" s="14">
        <v>0.54166666666666663</v>
      </c>
      <c r="E31" s="14">
        <v>0.69791666666666663</v>
      </c>
      <c r="F31" s="16">
        <f t="shared" si="20"/>
        <v>1.0416666666666666E-2</v>
      </c>
      <c r="G31" s="16">
        <f t="shared" si="15"/>
        <v>0.19791666666666663</v>
      </c>
      <c r="H31" s="16">
        <f t="shared" si="16"/>
        <v>0.15625</v>
      </c>
      <c r="I31" s="17">
        <f t="shared" si="17"/>
        <v>0.34374999999999994</v>
      </c>
      <c r="J31" s="16">
        <f t="shared" si="18"/>
        <v>1.041666666666663E-2</v>
      </c>
      <c r="K31" s="16">
        <f>IF(J31="","",SUM(J29:J31))</f>
        <v>1.041666666666663E-2</v>
      </c>
      <c r="L31" s="18">
        <f t="shared" si="19"/>
        <v>0</v>
      </c>
    </row>
    <row r="32" spans="1:12" x14ac:dyDescent="0.25">
      <c r="A32" s="13">
        <v>42915</v>
      </c>
      <c r="B32" s="14">
        <v>0.3125</v>
      </c>
      <c r="C32" s="14">
        <v>0.51041666666666663</v>
      </c>
      <c r="D32" s="14">
        <v>0.54166666666666663</v>
      </c>
      <c r="E32" s="14">
        <v>0.69791666666666663</v>
      </c>
      <c r="F32" s="16">
        <f t="shared" si="20"/>
        <v>1.0416666666666666E-2</v>
      </c>
      <c r="G32" s="16">
        <f t="shared" si="15"/>
        <v>0.19791666666666663</v>
      </c>
      <c r="H32" s="16">
        <f t="shared" si="16"/>
        <v>0.15625</v>
      </c>
      <c r="I32" s="17">
        <f t="shared" si="17"/>
        <v>0.34374999999999994</v>
      </c>
      <c r="J32" s="16">
        <f t="shared" si="18"/>
        <v>1.041666666666663E-2</v>
      </c>
      <c r="K32" s="16">
        <f>IF(J32="","",SUM(J29:J32))</f>
        <v>2.0833333333333259E-2</v>
      </c>
      <c r="L32" s="18">
        <f t="shared" si="19"/>
        <v>0</v>
      </c>
    </row>
    <row r="33" spans="1:14" x14ac:dyDescent="0.25">
      <c r="A33" s="13">
        <v>42916</v>
      </c>
      <c r="B33" s="14">
        <v>0.3125</v>
      </c>
      <c r="C33" s="14">
        <v>0.51041666666666663</v>
      </c>
      <c r="D33" s="14">
        <v>0.54166666666666663</v>
      </c>
      <c r="E33" s="14">
        <v>0.69791666666666663</v>
      </c>
      <c r="F33" s="16">
        <f t="shared" si="20"/>
        <v>1.0416666666666666E-2</v>
      </c>
      <c r="G33" s="16">
        <f t="shared" si="15"/>
        <v>0.19791666666666663</v>
      </c>
      <c r="H33" s="16">
        <f t="shared" si="16"/>
        <v>0.15625</v>
      </c>
      <c r="I33" s="17">
        <f t="shared" si="17"/>
        <v>0.34374999999999994</v>
      </c>
      <c r="J33" s="16">
        <f t="shared" si="18"/>
        <v>1.041666666666663E-2</v>
      </c>
      <c r="K33" s="28">
        <f>IF(J33="","",SUM(J29:J33))</f>
        <v>3.1249999999999889E-2</v>
      </c>
      <c r="L33" s="18">
        <f t="shared" si="19"/>
        <v>0</v>
      </c>
      <c r="M33" s="31" t="s">
        <v>14</v>
      </c>
      <c r="N33" s="30"/>
    </row>
    <row r="34" spans="1:14" x14ac:dyDescent="0.25">
      <c r="A34" s="19">
        <v>42917</v>
      </c>
      <c r="B34" s="6"/>
      <c r="C34" s="6"/>
      <c r="D34" s="20"/>
      <c r="E34" s="6"/>
      <c r="F34" s="21" t="str">
        <f t="shared" si="20"/>
        <v/>
      </c>
      <c r="G34" s="21" t="str">
        <f t="shared" si="15"/>
        <v/>
      </c>
      <c r="H34" s="21" t="str">
        <f t="shared" si="16"/>
        <v/>
      </c>
      <c r="I34" s="22" t="str">
        <f t="shared" si="17"/>
        <v/>
      </c>
      <c r="J34" s="21" t="str">
        <f t="shared" si="18"/>
        <v/>
      </c>
      <c r="K34" s="21" t="str">
        <f>IF(J29:J34="","",SUM(J31:J34))</f>
        <v/>
      </c>
      <c r="L34" s="23" t="str">
        <f t="shared" si="19"/>
        <v/>
      </c>
      <c r="M34" s="36">
        <f>SUM(K9,K16,K22,K28,K33)</f>
        <v>1.552083333333333</v>
      </c>
      <c r="N34" s="35"/>
    </row>
    <row r="35" spans="1:14" x14ac:dyDescent="0.25">
      <c r="M35" s="32"/>
      <c r="N35" s="33">
        <f>M34-I3</f>
        <v>1.052083333333333</v>
      </c>
    </row>
    <row r="36" spans="1:14" x14ac:dyDescent="0.25">
      <c r="M36" t="s">
        <v>15</v>
      </c>
      <c r="N36" s="39">
        <f>SUM(N35*J3)*24</f>
        <v>353.49999999999989</v>
      </c>
    </row>
    <row r="42" spans="1:14" x14ac:dyDescent="0.25">
      <c r="G42" s="1"/>
      <c r="H42" s="37"/>
    </row>
  </sheetData>
  <mergeCells count="1">
    <mergeCell ref="M33:N3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2017-06-03T12:24:15Z</dcterms:created>
  <dcterms:modified xsi:type="dcterms:W3CDTF">2017-06-03T18:33:03Z</dcterms:modified>
</cp:coreProperties>
</file>