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dm\Desktop\"/>
    </mc:Choice>
  </mc:AlternateContent>
  <bookViews>
    <workbookView xWindow="0" yWindow="0" windowWidth="28800" windowHeight="1243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E9" i="1"/>
  <c r="K9" i="1"/>
  <c r="J9" i="1"/>
  <c r="I9" i="1"/>
  <c r="H9" i="1"/>
  <c r="G9" i="1"/>
  <c r="F9" i="1"/>
  <c r="D9" i="1"/>
  <c r="C9" i="1"/>
  <c r="N7" i="1" a="1"/>
  <c r="N7" i="1" s="1"/>
  <c r="E3" i="1" s="1"/>
  <c r="M7" i="1" a="1"/>
  <c r="M7" i="1" s="1"/>
  <c r="E2" i="1" s="1"/>
  <c r="H3" i="1" s="1"/>
  <c r="N6" i="1" a="1"/>
  <c r="N6" i="1" s="1"/>
  <c r="M6" i="1" a="1"/>
  <c r="M6" i="1" s="1"/>
  <c r="N5" i="1" a="1"/>
  <c r="N5" i="1" s="1"/>
  <c r="M5" i="1" a="1"/>
  <c r="M5" i="1" s="1"/>
  <c r="H2" i="1"/>
</calcChain>
</file>

<file path=xl/sharedStrings.xml><?xml version="1.0" encoding="utf-8"?>
<sst xmlns="http://schemas.openxmlformats.org/spreadsheetml/2006/main" count="10" uniqueCount="10">
  <si>
    <t>G8511</t>
  </si>
  <si>
    <t>PRIX</t>
  </si>
  <si>
    <t>QUANTITE</t>
  </si>
  <si>
    <t>DATE</t>
  </si>
  <si>
    <t>POSTE</t>
  </si>
  <si>
    <t>REMARQUE</t>
  </si>
  <si>
    <t>TITRE</t>
  </si>
  <si>
    <t>METRE</t>
  </si>
  <si>
    <t>Prix</t>
  </si>
  <si>
    <t>Quantite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</si>
</sst>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24"/>
      <name val="Tahoma"/>
      <family val="2"/>
    </font>
    <font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4">
    <xf numFmtId="0" fontId="0" fillId="0" borderId="0" xfId="0"/>
    <xf numFmtId="0" fontId="3" fillId="3" borderId="7" xfId="0" applyFont="1" applyFill="1" applyBorder="1" applyAlignment="1">
      <alignment horizontal="left" vertical="center" indent="1"/>
    </xf>
    <xf numFmtId="2" fontId="3" fillId="3" borderId="7" xfId="0" applyNumberFormat="1" applyFont="1" applyFill="1" applyBorder="1" applyAlignment="1">
      <alignment horizontal="left" vertical="center" indent="1"/>
    </xf>
    <xf numFmtId="0" fontId="1" fillId="4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3" xfId="0" applyFont="1" applyFill="1" applyBorder="1" applyAlignment="1" applyProtection="1">
      <alignment horizontal="center" vertical="center" wrapText="1"/>
      <protection locked="0"/>
    </xf>
    <xf numFmtId="2" fontId="1" fillId="4" borderId="4" xfId="0" applyNumberFormat="1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 applyProtection="1">
      <alignment horizontal="center" vertical="center" wrapText="1"/>
      <protection locked="0"/>
    </xf>
    <xf numFmtId="0" fontId="2" fillId="2" borderId="8" xfId="0" applyFont="1" applyFill="1" applyBorder="1" applyAlignment="1" applyProtection="1">
      <alignment horizontal="center" vertical="center" wrapText="1"/>
      <protection locked="0"/>
    </xf>
    <xf numFmtId="0" fontId="2" fillId="2" borderId="6" xfId="0" applyFont="1" applyFill="1" applyBorder="1" applyAlignment="1" applyProtection="1">
      <alignment horizontal="center" vertical="center" wrapText="1"/>
      <protection locked="0"/>
    </xf>
    <xf numFmtId="2" fontId="1" fillId="4" borderId="9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1" fillId="5" borderId="0" xfId="0" applyNumberFormat="1" applyFont="1" applyFill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5" borderId="0" xfId="0" applyFont="1" applyFill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0" xfId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6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secret\CSC\1750-1799\VERIF\1773VERIF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P"/>
    </sheetNames>
    <sheetDataSet>
      <sheetData sheetId="0">
        <row r="2">
          <cell r="C2" t="str">
            <v>TECH 1773 - LA LOUVIERE - BOULEVARD MILLENIUM - AMENAGEMENT DES ARRETS HOUDENG-GOEGNIES-GAROCENTRE</v>
          </cell>
        </row>
        <row r="4">
          <cell r="B4" t="str">
            <v>D4125</v>
          </cell>
          <cell r="C4" t="str">
            <v>Sciage de revêtement en béton, profondeur : E &gt; 20 cm</v>
          </cell>
          <cell r="D4">
            <v>27</v>
          </cell>
          <cell r="E4" t="str">
            <v>m</v>
          </cell>
          <cell r="G4">
            <v>14.99</v>
          </cell>
        </row>
        <row r="5">
          <cell r="B5" t="str">
            <v>D6334-E</v>
          </cell>
          <cell r="C5" t="str">
            <v>Démolition sélective de bande de contrebutage ou de filet d'eau, en béton exécuté en place, largeur : 60 &lt; B &lt;= 80 cm, en vue d'une évacuation</v>
          </cell>
          <cell r="D5">
            <v>25</v>
          </cell>
          <cell r="E5" t="str">
            <v>m</v>
          </cell>
          <cell r="G5">
            <v>13.78</v>
          </cell>
        </row>
        <row r="6">
          <cell r="B6" t="str">
            <v>D6910-E</v>
          </cell>
          <cell r="C6" t="str">
            <v>Démolition sélective, en vue d'une évacuation, de fondation d'élément linéaire, en matériau lié</v>
          </cell>
          <cell r="D6">
            <v>3.5</v>
          </cell>
          <cell r="E6" t="str">
            <v>m3</v>
          </cell>
          <cell r="G6">
            <v>32.93</v>
          </cell>
        </row>
        <row r="7">
          <cell r="B7" t="str">
            <v>D8411-C</v>
          </cell>
          <cell r="C7" t="str">
            <v>Démontage de signal complet, sur 1 support, superficie totale : S &lt;= 0,5 m², en vue d'une réutilisation sur le chantier</v>
          </cell>
          <cell r="D7">
            <v>2</v>
          </cell>
          <cell r="E7" t="str">
            <v>p</v>
          </cell>
          <cell r="G7">
            <v>33.94</v>
          </cell>
        </row>
        <row r="8">
          <cell r="C8" t="str">
            <v>Concerne poteaux TEC</v>
          </cell>
        </row>
        <row r="9">
          <cell r="B9" t="str">
            <v>D9321</v>
          </cell>
          <cell r="C9" t="str">
            <v>Mise en Centre de Traitement Autorisé de déchets valorisables de béton non armé
Code wallon des déchets : 17.01.01
Béton</v>
          </cell>
          <cell r="D9">
            <v>6.75</v>
          </cell>
          <cell r="E9" t="str">
            <v>t</v>
          </cell>
          <cell r="G9">
            <v>5.58</v>
          </cell>
        </row>
        <row r="10">
          <cell r="C10" t="str">
            <v>Evacuation des déchets du(des) poste(s) n° 2</v>
          </cell>
        </row>
        <row r="11">
          <cell r="B11" t="str">
            <v>D9323</v>
          </cell>
          <cell r="C11" t="str">
            <v>Mise en Centre de Traitement Autorisé de déchets valorisables d'empierrement lié
Code wallon des déchets : 17.01.01
Béton</v>
          </cell>
          <cell r="D11">
            <v>6.3</v>
          </cell>
          <cell r="E11" t="str">
            <v>t</v>
          </cell>
          <cell r="G11">
            <v>9.33</v>
          </cell>
        </row>
        <row r="12">
          <cell r="C12" t="str">
            <v>Evacuation des déchets du(des) poste(s) n° 3</v>
          </cell>
        </row>
        <row r="13">
          <cell r="B13" t="str">
            <v>D9360</v>
          </cell>
          <cell r="C13" t="str">
            <v>Mise en CTA de déchets valorisables de construction et de démolition en mélange
Code wallon des déchets : 17.09.04
Déchets de construction et démolition en mélange, ...</v>
          </cell>
          <cell r="D13">
            <v>1.45</v>
          </cell>
          <cell r="E13" t="str">
            <v>t</v>
          </cell>
          <cell r="G13">
            <v>12.67</v>
          </cell>
        </row>
        <row r="14">
          <cell r="C14" t="str">
            <v>Evacuation des déchets du(des) poste(s) n° 2, 3</v>
          </cell>
        </row>
        <row r="15">
          <cell r="B15" t="str">
            <v>D9420</v>
          </cell>
          <cell r="C15" t="str">
            <v>Mise en site autorisé de déchets traités de terres
Code wallon des déchets : 17.05.04
Terres et cailloux autres que ceux visés à la rubrique 17.05.03</v>
          </cell>
          <cell r="D15">
            <v>10</v>
          </cell>
          <cell r="E15" t="str">
            <v>m3</v>
          </cell>
          <cell r="G15">
            <v>19.02</v>
          </cell>
        </row>
        <row r="16">
          <cell r="C16" t="str">
            <v>Evacuation des déchets du(des) poste(s) n° 11, 13, 14</v>
          </cell>
        </row>
        <row r="17">
          <cell r="B17" t="str">
            <v>D9421</v>
          </cell>
          <cell r="C17" t="str">
            <v>Mise en site autorisé de déchets traités de terres de retroussement
Code wallon des déchets : 17.05.04
Terres et cailloux autres que ceux visés à la rubrique 17.05.03</v>
          </cell>
          <cell r="D17">
            <v>9</v>
          </cell>
          <cell r="E17" t="str">
            <v>m3</v>
          </cell>
          <cell r="G17">
            <v>19.02</v>
          </cell>
        </row>
        <row r="18">
          <cell r="C18" t="str">
            <v>Evacuation des déchets du(des) poste(s) n° 13</v>
          </cell>
        </row>
        <row r="19">
          <cell r="B19" t="str">
            <v>D9450</v>
          </cell>
          <cell r="C19" t="str">
            <v>Mise en site autorisé de déchets traités de terres, sables et pierres naturelles en mélange
Code wallon des déchets : 17.05.04
Terres et cailloux autres que 17.05.03</v>
          </cell>
          <cell r="D19">
            <v>1</v>
          </cell>
          <cell r="E19" t="str">
            <v>m3</v>
          </cell>
          <cell r="G19">
            <v>21.57</v>
          </cell>
        </row>
        <row r="20">
          <cell r="C20" t="str">
            <v>Evacuation des déchets du(des) poste(s) n° 11, 14</v>
          </cell>
        </row>
        <row r="21">
          <cell r="C21" t="str">
            <v>CHAPITRE E : TERRASSEMENTS</v>
          </cell>
        </row>
        <row r="22">
          <cell r="B22" t="str">
            <v>E1220-ER</v>
          </cell>
          <cell r="C22" t="str">
            <v>Travaux préliminaires, localisation et balisage d'installation souterraine, repérage par terrassement par aspiration, en vue d'une évacuation, en recherche</v>
          </cell>
          <cell r="D22">
            <v>5</v>
          </cell>
          <cell r="E22" t="str">
            <v>m3</v>
          </cell>
          <cell r="G22">
            <v>126.58</v>
          </cell>
        </row>
        <row r="23">
          <cell r="B23" t="str">
            <v>E2100-C</v>
          </cell>
          <cell r="C23" t="str">
            <v>Déblais de terre de retroussement, en vue d'une réutilisation sur le chantier</v>
          </cell>
          <cell r="D23">
            <v>15</v>
          </cell>
          <cell r="E23" t="str">
            <v>m3</v>
          </cell>
          <cell r="G23">
            <v>13.73</v>
          </cell>
        </row>
        <row r="24">
          <cell r="B24" t="str">
            <v>E2100-E</v>
          </cell>
          <cell r="C24" t="str">
            <v>Déblais de terre de retroussement, en vue d'une évacuation</v>
          </cell>
          <cell r="D24">
            <v>10</v>
          </cell>
          <cell r="E24" t="str">
            <v>m3</v>
          </cell>
          <cell r="G24">
            <v>24.07</v>
          </cell>
        </row>
        <row r="25">
          <cell r="B25" t="str">
            <v>E2200-E</v>
          </cell>
          <cell r="C25" t="str">
            <v>Déblais généraux, en vue d'une évacuation</v>
          </cell>
          <cell r="D25">
            <v>5</v>
          </cell>
          <cell r="E25" t="str">
            <v>m3</v>
          </cell>
          <cell r="G25">
            <v>24.34</v>
          </cell>
        </row>
        <row r="26">
          <cell r="B26" t="str">
            <v>E3110-C</v>
          </cell>
          <cell r="C26" t="str">
            <v>Remblais pour gazonnement et plantation, avec des terres de retroussement, en provenance du chantier</v>
          </cell>
          <cell r="D26">
            <v>15</v>
          </cell>
          <cell r="E26" t="str">
            <v>m3</v>
          </cell>
          <cell r="G26">
            <v>24.97</v>
          </cell>
        </row>
        <row r="27">
          <cell r="C27" t="str">
            <v>CHAPITRE F : SOUS-FONDATIONS ET FONDATIONS</v>
          </cell>
        </row>
        <row r="28">
          <cell r="B28" t="str">
            <v>F1110</v>
          </cell>
          <cell r="C28" t="str">
            <v>Travaux préalables, géosynthétiques, géotextile anticontaminant</v>
          </cell>
          <cell r="D28">
            <v>220</v>
          </cell>
          <cell r="E28" t="str">
            <v>m2</v>
          </cell>
          <cell r="G28">
            <v>1.34</v>
          </cell>
        </row>
        <row r="29">
          <cell r="B29" t="str">
            <v>F1200</v>
          </cell>
          <cell r="C29" t="str">
            <v>Travaux préalables, compactage du fond de coffre</v>
          </cell>
          <cell r="D29">
            <v>220</v>
          </cell>
          <cell r="E29" t="str">
            <v>m2</v>
          </cell>
          <cell r="G29">
            <v>0.77</v>
          </cell>
        </row>
        <row r="30">
          <cell r="B30" t="str">
            <v>F4220</v>
          </cell>
          <cell r="C30" t="str">
            <v>Fondation en béton maigre type I ou type II, pour terre-plein</v>
          </cell>
          <cell r="D30">
            <v>13</v>
          </cell>
          <cell r="E30" t="str">
            <v>m3</v>
          </cell>
          <cell r="G30">
            <v>89.74</v>
          </cell>
        </row>
        <row r="31">
          <cell r="B31" t="str">
            <v>F4230</v>
          </cell>
          <cell r="C31" t="str">
            <v>Fondation en béton maigre type I ou type II, pour fondation et contrebutage d'élément linéaire</v>
          </cell>
          <cell r="D31">
            <v>17</v>
          </cell>
          <cell r="E31" t="str">
            <v>m3</v>
          </cell>
          <cell r="G31">
            <v>88.74</v>
          </cell>
        </row>
        <row r="32">
          <cell r="C32" t="str">
            <v>CHAPITRE G : REVETEMENTS</v>
          </cell>
        </row>
        <row r="33">
          <cell r="B33" t="str">
            <v>G8511</v>
          </cell>
          <cell r="C33" t="str">
            <v>Revêtement en pavés de béton type A1 ou A2, rectangle ou carré, épaisseur : E = 80 mm</v>
          </cell>
          <cell r="D33">
            <v>4</v>
          </cell>
          <cell r="E33" t="str">
            <v>m2</v>
          </cell>
          <cell r="G33">
            <v>43.47</v>
          </cell>
        </row>
        <row r="34">
          <cell r="C34" t="str">
            <v>Concerne ligne d'éveil à la vigilance, pavés de ton blanc
Pose conforme au Qualiroute C.3.4.7.2.2, pose au porphyre 2/7</v>
          </cell>
        </row>
        <row r="35">
          <cell r="B35" t="str">
            <v>G8511</v>
          </cell>
          <cell r="C35" t="str">
            <v>Revêtement en pavés de béton type A1 ou A2, rectangle ou carré, épaisseur : E = 80 mm</v>
          </cell>
          <cell r="D35">
            <v>100</v>
          </cell>
          <cell r="E35" t="str">
            <v>m2</v>
          </cell>
          <cell r="G35">
            <v>32.130000000000003</v>
          </cell>
        </row>
        <row r="36">
          <cell r="C36" t="str">
            <v>Pose conforme au C.3.4.7.2.2 du Qualiroutes, pose au porphyre 2/7</v>
          </cell>
        </row>
        <row r="37">
          <cell r="B37" t="str">
            <v>G8584</v>
          </cell>
          <cell r="C37" t="str">
            <v>Supplément pour pavés pour terre-plein aménagé, colorés blanc (couche de revêtement, mortier et granulats)</v>
          </cell>
          <cell r="D37">
            <v>4</v>
          </cell>
          <cell r="E37" t="str">
            <v>m2</v>
          </cell>
          <cell r="G37">
            <v>13.13</v>
          </cell>
        </row>
        <row r="38">
          <cell r="C38" t="str">
            <v>Concerne pavés de la ligne d'éveil à la vigilance</v>
          </cell>
        </row>
        <row r="39">
          <cell r="B39" t="str">
            <v>G8910</v>
          </cell>
          <cell r="C39" t="str">
            <v>Revêtement en dalles de repérage : dalles de conduite</v>
          </cell>
          <cell r="D39">
            <v>1.8</v>
          </cell>
          <cell r="E39" t="str">
            <v>m2</v>
          </cell>
          <cell r="G39">
            <v>126.43</v>
          </cell>
        </row>
        <row r="40">
          <cell r="B40" t="str">
            <v>G8930</v>
          </cell>
          <cell r="C40" t="str">
            <v>Revêtement en dalles de repérage : dalles d'information</v>
          </cell>
          <cell r="D40">
            <v>0.72</v>
          </cell>
          <cell r="E40" t="str">
            <v>m2</v>
          </cell>
          <cell r="G40">
            <v>244.53</v>
          </cell>
        </row>
        <row r="41">
          <cell r="B41" t="str">
            <v>G8971</v>
          </cell>
          <cell r="C41" t="str">
            <v>Sciage de dalles de repérage en béton</v>
          </cell>
          <cell r="D41">
            <v>3</v>
          </cell>
          <cell r="E41" t="str">
            <v>m</v>
          </cell>
          <cell r="G41">
            <v>9.07</v>
          </cell>
        </row>
        <row r="42">
          <cell r="B42" t="str">
            <v>G8992</v>
          </cell>
          <cell r="C42" t="str">
            <v>Supplément pour couche de pose au mortier de dalles de repérage</v>
          </cell>
          <cell r="D42">
            <v>2.52</v>
          </cell>
          <cell r="E42" t="str">
            <v>m2</v>
          </cell>
          <cell r="G42">
            <v>7.37</v>
          </cell>
        </row>
        <row r="43">
          <cell r="B43" t="str">
            <v>G8994*</v>
          </cell>
          <cell r="C43" t="str">
            <v>Supplément pour rejointoiement au mortier de dalles de repérage</v>
          </cell>
          <cell r="D43">
            <v>2.52</v>
          </cell>
          <cell r="E43" t="str">
            <v>m2</v>
          </cell>
          <cell r="G43">
            <v>8.1199999999999992</v>
          </cell>
        </row>
        <row r="44">
          <cell r="C44" t="str">
            <v>CHAPITRE H : ELEMENTS LINEAIRES</v>
          </cell>
        </row>
        <row r="45">
          <cell r="B45" t="str">
            <v>H1211</v>
          </cell>
          <cell r="C45" t="str">
            <v>Bordure en béton, type IA, largeur : B = 150 mm, hauteur : H = 350 mm, chanfrein : c = 20 mm, élément droit, longueur : L = 1 m</v>
          </cell>
          <cell r="D45">
            <v>50</v>
          </cell>
          <cell r="E45" t="str">
            <v>m</v>
          </cell>
          <cell r="G45">
            <v>26.04</v>
          </cell>
        </row>
        <row r="46">
          <cell r="B46" t="str">
            <v>H1311</v>
          </cell>
          <cell r="C46" t="str">
            <v>Bordure en béton, type ID1, largeur : B = 100 mm, hauteur : H = 300 mm, élément droit de longueur : L = 1 m</v>
          </cell>
          <cell r="D46">
            <v>60</v>
          </cell>
          <cell r="E46" t="str">
            <v>m</v>
          </cell>
          <cell r="G46">
            <v>20.74</v>
          </cell>
        </row>
        <row r="47">
          <cell r="B47" t="str">
            <v>H1912</v>
          </cell>
          <cell r="C47" t="str">
            <v>Sciage de bordure en béton</v>
          </cell>
          <cell r="D47">
            <v>10</v>
          </cell>
          <cell r="E47" t="str">
            <v>p</v>
          </cell>
          <cell r="G47">
            <v>6.39</v>
          </cell>
        </row>
        <row r="48">
          <cell r="B48" t="str">
            <v>H4314*</v>
          </cell>
          <cell r="C48" t="str">
            <v>Bande de contrebutage en béton coulé sur place : largeur : B = 700 mm, épaisseur : E = 200 mm</v>
          </cell>
          <cell r="D48">
            <v>25</v>
          </cell>
          <cell r="E48" t="str">
            <v>m</v>
          </cell>
          <cell r="G48">
            <v>51.44</v>
          </cell>
        </row>
        <row r="49">
          <cell r="C49" t="str">
            <v>Y compris treillis 150x150x6x6mm</v>
          </cell>
        </row>
        <row r="50">
          <cell r="B50" t="str">
            <v>H4921</v>
          </cell>
          <cell r="C50" t="str">
            <v>Sciage pour bande de contrebutage en béton coulé</v>
          </cell>
          <cell r="D50">
            <v>6</v>
          </cell>
          <cell r="E50" t="str">
            <v>p</v>
          </cell>
          <cell r="G50">
            <v>10.8</v>
          </cell>
        </row>
        <row r="51">
          <cell r="C51" t="str">
            <v>CHAPITRE I : DRAINAGE ET EGOUTTAGE</v>
          </cell>
        </row>
        <row r="52">
          <cell r="B52" t="str">
            <v>I4121</v>
          </cell>
          <cell r="C52" t="str">
            <v>Tuyau de raccordement, diamètre : 150 mm &lt;= DN &lt; 200 mm, en matériau synthétique</v>
          </cell>
          <cell r="D52">
            <v>5</v>
          </cell>
          <cell r="E52" t="str">
            <v>m</v>
          </cell>
          <cell r="G52">
            <v>64.42</v>
          </cell>
        </row>
        <row r="53">
          <cell r="C53" t="str">
            <v>Diamètre 160mm</v>
          </cell>
        </row>
        <row r="54">
          <cell r="B54" t="str">
            <v>I4230</v>
          </cell>
          <cell r="C54" t="str">
            <v>Raccord de tuyau sur tuyau existant</v>
          </cell>
          <cell r="D54">
            <v>1</v>
          </cell>
          <cell r="E54" t="str">
            <v>p</v>
          </cell>
          <cell r="G54">
            <v>93.5</v>
          </cell>
        </row>
        <row r="55">
          <cell r="B55" t="str">
            <v>I6112</v>
          </cell>
          <cell r="C55" t="str">
            <v>Avaloir, classe D 400, avec coupe-odeur, pour filet d'eau de largeur : B = 50 cm, surface d'absorption : S &gt;= 25 dm2</v>
          </cell>
          <cell r="D55">
            <v>1</v>
          </cell>
          <cell r="E55" t="str">
            <v>p</v>
          </cell>
          <cell r="G55">
            <v>431.44</v>
          </cell>
        </row>
        <row r="56">
          <cell r="C56" t="str">
            <v>CHAPITRE L : SIGNALISATION</v>
          </cell>
        </row>
        <row r="57">
          <cell r="B57" t="str">
            <v>L1110-P</v>
          </cell>
          <cell r="C57" t="str">
            <v>Pose de signaux complets, à un ou plusieurs panneaux, superficie totale : S &lt;= 0,5 m2, sur 1 support</v>
          </cell>
          <cell r="D57">
            <v>2</v>
          </cell>
          <cell r="E57" t="str">
            <v>p</v>
          </cell>
          <cell r="G57">
            <v>84</v>
          </cell>
        </row>
        <row r="58">
          <cell r="C58" t="str">
            <v>Concerne poteaux TEC</v>
          </cell>
        </row>
        <row r="59">
          <cell r="C59" t="str">
            <v>CHAPITRE O : GAZONNEMENTS, PLANTATIONS ET MOBILIER URBAIN</v>
          </cell>
        </row>
        <row r="60">
          <cell r="B60" t="str">
            <v>O2210</v>
          </cell>
          <cell r="C60" t="str">
            <v>Gazonnement par semis de pelouse</v>
          </cell>
          <cell r="D60">
            <v>100</v>
          </cell>
          <cell r="E60" t="str">
            <v>m2</v>
          </cell>
          <cell r="G60">
            <v>3.44</v>
          </cell>
        </row>
        <row r="61">
          <cell r="C61" t="str">
            <v>CHAPITRE S : SIGNALISATION  HORIZONTALE</v>
          </cell>
        </row>
        <row r="62">
          <cell r="B62" t="str">
            <v>S1401*</v>
          </cell>
          <cell r="C62" t="str">
            <v>Couche d'accrochage pour marquages, primer pour revêtement en béton et en pierre.</v>
          </cell>
          <cell r="D62">
            <v>10</v>
          </cell>
          <cell r="E62" t="str">
            <v>m2</v>
          </cell>
          <cell r="G62">
            <v>35.21</v>
          </cell>
        </row>
        <row r="63">
          <cell r="B63" t="str">
            <v>S9184</v>
          </cell>
          <cell r="C63" t="str">
            <v>Fourniture avec pose de marques figuratives blanches, lettrages, autres à préciser</v>
          </cell>
          <cell r="D63">
            <v>2</v>
          </cell>
          <cell r="E63" t="str">
            <v>p</v>
          </cell>
          <cell r="G63">
            <v>266.13</v>
          </cell>
        </row>
        <row r="64">
          <cell r="C64" t="str">
            <v>Concerne marquage BUS 200CM</v>
          </cell>
        </row>
        <row r="65">
          <cell r="C65" t="str">
            <v>CHAPITRE X : TRAVAUX EN REGIE ET DIVERS</v>
          </cell>
        </row>
        <row r="66">
          <cell r="B66" t="str">
            <v>X1110</v>
          </cell>
          <cell r="C66" t="str">
            <v>Prestation d'ouvrier non qualifié</v>
          </cell>
          <cell r="D66">
            <v>5</v>
          </cell>
          <cell r="E66" t="str">
            <v>h</v>
          </cell>
          <cell r="G66">
            <v>38.17</v>
          </cell>
        </row>
        <row r="67">
          <cell r="B67" t="str">
            <v>X1120</v>
          </cell>
          <cell r="C67" t="str">
            <v>Prestation d'ouvrier spécialisé</v>
          </cell>
          <cell r="D67">
            <v>5</v>
          </cell>
          <cell r="E67" t="str">
            <v>h</v>
          </cell>
          <cell r="G67">
            <v>39.82</v>
          </cell>
        </row>
        <row r="68">
          <cell r="B68" t="str">
            <v>X1130</v>
          </cell>
          <cell r="C68" t="str">
            <v>Prestation d'ouvrier qualifié du 1er échelon</v>
          </cell>
          <cell r="D68">
            <v>5</v>
          </cell>
          <cell r="E68" t="str">
            <v>h</v>
          </cell>
          <cell r="G68">
            <v>42.06</v>
          </cell>
        </row>
        <row r="69">
          <cell r="B69" t="str">
            <v>X1140</v>
          </cell>
          <cell r="C69" t="str">
            <v>Prestation d'ouvrier qualifié du 2ème échelon</v>
          </cell>
          <cell r="D69">
            <v>5</v>
          </cell>
          <cell r="E69" t="str">
            <v>h</v>
          </cell>
          <cell r="G69">
            <v>44.28</v>
          </cell>
        </row>
        <row r="70">
          <cell r="B70" t="str">
            <v>X2120</v>
          </cell>
          <cell r="C70" t="str">
            <v>Utilisation d'un camion de charge utile comprise entre 10 t et 15 t</v>
          </cell>
          <cell r="D70">
            <v>5</v>
          </cell>
          <cell r="E70" t="str">
            <v>h</v>
          </cell>
          <cell r="G70">
            <v>63.92</v>
          </cell>
        </row>
        <row r="71">
          <cell r="B71" t="str">
            <v>X2220</v>
          </cell>
          <cell r="C71" t="str">
            <v>Utilisation d'un engin de terrassement, puissance comprise entre 50 KW et 75 KW</v>
          </cell>
          <cell r="D71">
            <v>5</v>
          </cell>
          <cell r="E71" t="str">
            <v>h</v>
          </cell>
          <cell r="G71">
            <v>72.42</v>
          </cell>
        </row>
        <row r="72">
          <cell r="B72" t="str">
            <v>X2530-E</v>
          </cell>
          <cell r="C72" t="str">
            <v>Utilisation d'un camion de brossage, en vue d'une évacuation</v>
          </cell>
          <cell r="D72">
            <v>5</v>
          </cell>
          <cell r="E72" t="str">
            <v>h</v>
          </cell>
          <cell r="G72">
            <v>100.43</v>
          </cell>
        </row>
        <row r="73">
          <cell r="B73" t="str">
            <v>X2600</v>
          </cell>
          <cell r="C73" t="str">
            <v>Utilisation d'une camionnette</v>
          </cell>
          <cell r="D73">
            <v>5</v>
          </cell>
          <cell r="E73" t="str">
            <v>h</v>
          </cell>
          <cell r="G73">
            <v>39.979999999999997</v>
          </cell>
        </row>
        <row r="74">
          <cell r="B74" t="str">
            <v>X3110</v>
          </cell>
          <cell r="C74" t="str">
            <v>Utilisation d'un compresseur de débit Q &gt;= 2,4 m3/minute à 7 bars, opérateur non compris</v>
          </cell>
          <cell r="D74">
            <v>5</v>
          </cell>
          <cell r="E74" t="str">
            <v>h</v>
          </cell>
          <cell r="G74">
            <v>16.690000000000001</v>
          </cell>
        </row>
        <row r="75">
          <cell r="B75" t="str">
            <v>X5310</v>
          </cell>
          <cell r="C75" t="str">
            <v>Etat des lieux à la requête du pouvoir adjudicataire, d'objets définis dans les documents d'adjudication, situés dans le voisinage du chantier</v>
          </cell>
          <cell r="D75">
            <v>1</v>
          </cell>
          <cell r="E75" t="str">
            <v>PG</v>
          </cell>
          <cell r="G75">
            <v>524.48</v>
          </cell>
        </row>
        <row r="76">
          <cell r="B76" t="str">
            <v>X9100</v>
          </cell>
          <cell r="C76" t="str">
            <v>Somme réservée</v>
          </cell>
          <cell r="D76">
            <v>1500</v>
          </cell>
          <cell r="E76" t="str">
            <v>EUR</v>
          </cell>
          <cell r="G76">
            <v>1</v>
          </cell>
        </row>
        <row r="78">
          <cell r="C78" t="str">
            <v>Total :</v>
          </cell>
        </row>
        <row r="79">
          <cell r="C79" t="str">
            <v>TVA :</v>
          </cell>
        </row>
        <row r="80">
          <cell r="C80" t="str">
            <v>Total TVAC :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workbookViewId="0">
      <selection activeCell="H32" sqref="H32"/>
    </sheetView>
  </sheetViews>
  <sheetFormatPr baseColWidth="10" defaultRowHeight="15" x14ac:dyDescent="0.25"/>
  <cols>
    <col min="1" max="1" width="3.7109375" style="4" customWidth="1"/>
    <col min="2" max="2" width="5.7109375" style="4" customWidth="1"/>
    <col min="3" max="3" width="15.7109375" style="4" customWidth="1"/>
    <col min="4" max="4" width="10.7109375" style="4" customWidth="1"/>
    <col min="5" max="5" width="10.7109375" style="4" hidden="1" customWidth="1"/>
    <col min="6" max="6" width="3.7109375" style="4" customWidth="1"/>
    <col min="7" max="7" width="13.28515625" style="4" customWidth="1"/>
    <col min="8" max="8" width="50.7109375" style="4" customWidth="1"/>
    <col min="9" max="9" width="60.7109375" style="4" customWidth="1"/>
    <col min="10" max="10" width="50.7109375" style="4" customWidth="1"/>
    <col min="11" max="11" width="8.28515625" style="4" customWidth="1"/>
    <col min="12" max="16384" width="11.42578125" style="4"/>
  </cols>
  <sheetData>
    <row r="1" spans="1:14" ht="15.75" thickBot="1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</row>
    <row r="2" spans="1:14" ht="17.25" thickTop="1" thickBot="1" x14ac:dyDescent="0.3">
      <c r="A2" s="3"/>
      <c r="B2" s="5" t="s">
        <v>0</v>
      </c>
      <c r="C2" s="6"/>
      <c r="D2" s="7"/>
      <c r="E2" s="8">
        <f>IF(COUNT(C8:C998)&lt;=2,(M7/COUNT(C8:C998)),(M7-M5-M6)/(COUNT(C8:C998)-2))</f>
        <v>43.47</v>
      </c>
      <c r="F2" s="9"/>
      <c r="G2" s="10"/>
      <c r="H2" s="1" t="str">
        <f>IF(COUNT(D8:D998)&lt;2,COUNT(D8:D998)&amp;" RESULTAT",COUNT(D8:D998)&amp;" RESULTATS")</f>
        <v>1 RESULTAT</v>
      </c>
      <c r="I2" s="3"/>
      <c r="J2" s="3"/>
      <c r="K2" s="3"/>
    </row>
    <row r="3" spans="1:14" ht="17.25" thickTop="1" thickBot="1" x14ac:dyDescent="0.3">
      <c r="A3" s="3"/>
      <c r="B3" s="11"/>
      <c r="C3" s="12"/>
      <c r="D3" s="13"/>
      <c r="E3" s="14">
        <f>IF(COUNT(D8:D998)&lt;=2,(N7/COUNT(D8:D998)),(N7-N5-N6)/(COUNT(D8:D998)-2))</f>
        <v>4</v>
      </c>
      <c r="F3" s="15"/>
      <c r="G3" s="16"/>
      <c r="H3" s="2" t="str">
        <f>"PRIX MOYEN : "&amp;IF($B$2="X9100",$E$3,$E$2)&amp;" €"</f>
        <v>PRIX MOYEN : 43,47 €</v>
      </c>
      <c r="I3" s="3"/>
      <c r="J3" s="3"/>
      <c r="K3" s="3"/>
      <c r="M3" s="17" t="s">
        <v>8</v>
      </c>
      <c r="N3" s="17" t="s">
        <v>9</v>
      </c>
    </row>
    <row r="4" spans="1:14" ht="16.5" thickTop="1" thickBot="1" x14ac:dyDescent="0.3">
      <c r="A4" s="3"/>
      <c r="B4" s="3"/>
      <c r="C4" s="3"/>
      <c r="D4" s="3"/>
      <c r="E4" s="3"/>
      <c r="F4" s="3"/>
      <c r="G4" s="3"/>
      <c r="H4" s="3"/>
      <c r="I4" s="3"/>
      <c r="J4" s="3"/>
      <c r="K4" s="3"/>
      <c r="M4" s="17"/>
      <c r="N4" s="17"/>
    </row>
    <row r="5" spans="1:14" ht="16.5" thickTop="1" x14ac:dyDescent="0.25">
      <c r="A5" s="18"/>
      <c r="B5" s="18"/>
      <c r="C5" s="19" t="s">
        <v>1</v>
      </c>
      <c r="D5" s="20" t="s">
        <v>2</v>
      </c>
      <c r="E5" s="20"/>
      <c r="F5" s="20"/>
      <c r="G5" s="20" t="s">
        <v>3</v>
      </c>
      <c r="H5" s="20" t="s">
        <v>4</v>
      </c>
      <c r="I5" s="20" t="s">
        <v>5</v>
      </c>
      <c r="J5" s="20" t="s">
        <v>6</v>
      </c>
      <c r="K5" s="21" t="s">
        <v>7</v>
      </c>
      <c r="M5" s="22">
        <f t="array" ref="M5">MAX(IF(ISNUMBER(C8:C998),C8:C998))</f>
        <v>43.47</v>
      </c>
      <c r="N5" s="22">
        <f t="array" ref="N5">MAX(IF(ISNUMBER(D8:D998),D8:D998))</f>
        <v>4</v>
      </c>
    </row>
    <row r="6" spans="1:14" ht="15.75" x14ac:dyDescent="0.25">
      <c r="A6" s="3"/>
      <c r="B6" s="3"/>
      <c r="C6" s="23"/>
      <c r="D6" s="24"/>
      <c r="E6" s="24"/>
      <c r="F6" s="24"/>
      <c r="G6" s="24"/>
      <c r="H6" s="24"/>
      <c r="I6" s="24"/>
      <c r="J6" s="24"/>
      <c r="K6" s="25"/>
      <c r="M6" s="26">
        <f t="array" ref="M6">MIN(IF(ISNUMBER(C8:C998),C8:C998))</f>
        <v>43.47</v>
      </c>
      <c r="N6" s="22">
        <f t="array" ref="N6">MIN(IF(ISNUMBER(D8:D999),D8:D999))</f>
        <v>4</v>
      </c>
    </row>
    <row r="7" spans="1:14" ht="16.5" thickBot="1" x14ac:dyDescent="0.3">
      <c r="A7" s="3"/>
      <c r="B7" s="3"/>
      <c r="C7" s="27"/>
      <c r="D7" s="28"/>
      <c r="E7" s="28"/>
      <c r="F7" s="28"/>
      <c r="G7" s="28"/>
      <c r="H7" s="28"/>
      <c r="I7" s="28"/>
      <c r="J7" s="28"/>
      <c r="K7" s="29"/>
      <c r="M7" s="26">
        <f t="array" ref="M7">SUM(IF(ISNUMBER(C8:C998),C8:C998))</f>
        <v>43.47</v>
      </c>
      <c r="N7" s="22">
        <f t="array" ref="N7">SUM(IF(ISNUMBER(D8:D1000),D8:D1000))</f>
        <v>4</v>
      </c>
    </row>
    <row r="8" spans="1:14" ht="15.75" thickTop="1" x14ac:dyDescent="0.25"/>
    <row r="9" spans="1:14" ht="30" customHeight="1" x14ac:dyDescent="0.25">
      <c r="B9" s="4" t="str">
        <f>IF(ISERROR(C9),0,"")</f>
        <v/>
      </c>
      <c r="C9" s="4">
        <f>INDEX('[1]3P'!$G$4:$G$999,(MATCH($B$2,'[1]3P'!$B$4:$B$999,0)))</f>
        <v>43.47</v>
      </c>
      <c r="D9" s="4">
        <f>INDEX('[1]3P'!$D$4:$D$999,(MATCH($B$2,'[1]3P'!$B$4:$B$999,0)))</f>
        <v>4</v>
      </c>
      <c r="E9" s="4">
        <f>INDEX('[1]3P'!$B$4:$B$999,MATCH($B$2,'[1]3P'!$B$4:$B$999,0)+1)</f>
        <v>0</v>
      </c>
      <c r="F9" s="4" t="str">
        <f>INDEX('[1]3P'!$E$4:$E$999,(MATCH($B$2,'[1]3P'!$B$4:$B$999,0)))</f>
        <v>m2</v>
      </c>
      <c r="G9" s="30">
        <f>DATE(2017,4,26)</f>
        <v>42851</v>
      </c>
      <c r="H9" s="4" t="str">
        <f>INDEX('[1]3P'!$C$4:$C$999,(MATCH($B$2,'[1]3P'!$B$4:$B$999,0)))</f>
        <v>Revêtement en pavés de béton type A1 ou A2, rectangle ou carré, épaisseur : E = 80 mm</v>
      </c>
      <c r="I9" s="31" t="str">
        <f>IF($E9=0,INDEX('[1]3P'!$C$4:$C$999,(MATCH($B$2,'[1]3P'!$B$4:$B$999,0))+1),"")</f>
        <v>Concerne ligne d'éveil à la vigilance, pavés de ton blanc
Pose conforme au Qualiroute C.3.4.7.2.2, pose au porphyre 2/7</v>
      </c>
      <c r="J9" s="32" t="str">
        <f>'[1]3P'!$C$2</f>
        <v>TECH 1773 - LA LOUVIERE - BOULEVARD MILLENIUM - AMENAGEMENT DES ARRETS HOUDENG-GOEGNIES-GAROCENTRE</v>
      </c>
      <c r="K9" s="33">
        <f>HYPERLINK("Y:\secret\CSC\1750-1799\VERIF\1773verif.xls",1773)</f>
        <v>1773</v>
      </c>
    </row>
  </sheetData>
  <mergeCells count="1">
    <mergeCell ref="B2:D3"/>
  </mergeCells>
  <conditionalFormatting sqref="B9:K9">
    <cfRule type="expression" dxfId="1" priority="1">
      <formula>$B9=0</formula>
    </cfRule>
  </conditionalFormatting>
  <pageMargins left="0.7" right="0.7" top="0.75" bottom="0.75" header="0.3" footer="0.3"/>
  <pageSetup paperSize="9" orientation="portrait" verticalDpi="599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 Thibaut</dc:creator>
  <cp:lastModifiedBy>DUMONT Thibaut</cp:lastModifiedBy>
  <dcterms:created xsi:type="dcterms:W3CDTF">2017-06-06T13:49:37Z</dcterms:created>
  <dcterms:modified xsi:type="dcterms:W3CDTF">2017-06-06T14:20:15Z</dcterms:modified>
</cp:coreProperties>
</file>