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033175\Desktop\"/>
    </mc:Choice>
  </mc:AlternateContent>
  <bookViews>
    <workbookView xWindow="0" yWindow="0" windowWidth="28800" windowHeight="12285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" l="1"/>
  <c r="R23" i="1"/>
  <c r="Q23" i="1"/>
  <c r="R22" i="1"/>
  <c r="Q22" i="1"/>
  <c r="R21" i="1"/>
  <c r="Q21" i="1"/>
  <c r="R20" i="1"/>
  <c r="Q20" i="1"/>
  <c r="R19" i="1"/>
  <c r="Q19" i="1"/>
  <c r="R18" i="1"/>
  <c r="Q18" i="1"/>
  <c r="R17" i="1"/>
  <c r="Q17" i="1"/>
  <c r="R16" i="1"/>
  <c r="Q16" i="1"/>
  <c r="R15" i="1"/>
  <c r="Q15" i="1"/>
  <c r="R14" i="1"/>
  <c r="Q14" i="1"/>
  <c r="R13" i="1"/>
  <c r="Q13" i="1"/>
  <c r="R12" i="1"/>
  <c r="Q12" i="1"/>
  <c r="R11" i="1"/>
  <c r="Q11" i="1"/>
  <c r="R10" i="1"/>
  <c r="Q10" i="1"/>
  <c r="A10" i="1" l="1"/>
  <c r="A22" i="1"/>
  <c r="A18" i="1"/>
  <c r="A14" i="1"/>
  <c r="A20" i="1"/>
  <c r="A16" i="1"/>
  <c r="A12" i="1"/>
  <c r="A21" i="1"/>
  <c r="A17" i="1"/>
  <c r="A13" i="1"/>
  <c r="A23" i="1"/>
  <c r="A19" i="1"/>
  <c r="A15" i="1"/>
  <c r="A11" i="1"/>
  <c r="B3" i="1" l="1"/>
</calcChain>
</file>

<file path=xl/comments1.xml><?xml version="1.0" encoding="utf-8"?>
<comments xmlns="http://schemas.openxmlformats.org/spreadsheetml/2006/main">
  <authors>
    <author>TESTA Bertrand</author>
  </authors>
  <commentList>
    <comment ref="J9" authorId="0" shapeId="0">
      <text>
        <r>
          <rPr>
            <b/>
            <sz val="9"/>
            <color indexed="81"/>
            <rFont val="Tahoma"/>
            <family val="2"/>
          </rPr>
          <t>TESTA Bertrand:</t>
        </r>
        <r>
          <rPr>
            <sz val="9"/>
            <color indexed="81"/>
            <rFont val="Tahoma"/>
            <family val="2"/>
          </rPr>
          <t xml:space="preserve">
Date à laquelle l'outil est receptionné à la LOG</t>
        </r>
      </text>
    </comment>
  </commentList>
</comments>
</file>

<file path=xl/sharedStrings.xml><?xml version="1.0" encoding="utf-8"?>
<sst xmlns="http://schemas.openxmlformats.org/spreadsheetml/2006/main" count="129" uniqueCount="61">
  <si>
    <t>A079148</t>
  </si>
  <si>
    <t>COUPLEMETRE NUMERIQUE</t>
  </si>
  <si>
    <t>EZ20V2</t>
  </si>
  <si>
    <t>LABS TLS CTRL</t>
  </si>
  <si>
    <t>TOULOUSE FERAILLE</t>
  </si>
  <si>
    <t>14/01/2015</t>
  </si>
  <si>
    <t>Externe</t>
  </si>
  <si>
    <t>Trescal</t>
  </si>
  <si>
    <t>Maintenance</t>
  </si>
  <si>
    <t>A148300</t>
  </si>
  <si>
    <t>PINCE A DENUDER CUI 16-26/Stripping tool</t>
  </si>
  <si>
    <t>21/05/2019</t>
  </si>
  <si>
    <t>Caminade</t>
  </si>
  <si>
    <t>A1495</t>
  </si>
  <si>
    <t>M22520/206</t>
  </si>
  <si>
    <t>LABS TLS P35</t>
  </si>
  <si>
    <t>Interne</t>
  </si>
  <si>
    <t>A300018</t>
  </si>
  <si>
    <t>PIED A COULISSE/Slide caliper</t>
  </si>
  <si>
    <t>00530083</t>
  </si>
  <si>
    <t>Maroc</t>
  </si>
  <si>
    <t>LABS SNZ</t>
  </si>
  <si>
    <t>TOULOUSE SAINT NAZAIRE</t>
  </si>
  <si>
    <t>A300358</t>
  </si>
  <si>
    <t>COFFRET FORETS HSS/Drill box HSS</t>
  </si>
  <si>
    <t>222.J25</t>
  </si>
  <si>
    <t>A300368</t>
  </si>
  <si>
    <t>BALADEUSE HALO/Portable lamp Halo</t>
  </si>
  <si>
    <t>CSP.42026</t>
  </si>
  <si>
    <t>A300370</t>
  </si>
  <si>
    <t>A300371</t>
  </si>
  <si>
    <t>Verification du doute</t>
  </si>
  <si>
    <t>PINCE A DENUDER PAN 16-24/Stripping tool PAN 16-24</t>
  </si>
  <si>
    <t>45-2824-9</t>
  </si>
  <si>
    <t>LOT66</t>
  </si>
  <si>
    <t>20/08/2019</t>
  </si>
  <si>
    <t>A300391</t>
  </si>
  <si>
    <t>24/05/2017</t>
  </si>
  <si>
    <t>Alerte</t>
  </si>
  <si>
    <t>Référence</t>
  </si>
  <si>
    <t>Désignation Article</t>
  </si>
  <si>
    <t>Type</t>
  </si>
  <si>
    <t>Fournisseur</t>
  </si>
  <si>
    <t>Localisation</t>
  </si>
  <si>
    <t>N° de lot</t>
  </si>
  <si>
    <t>Date fin de validité outils</t>
  </si>
  <si>
    <t>N°semaine retour outil</t>
  </si>
  <si>
    <t>Date reception outil</t>
  </si>
  <si>
    <t>Statut vérfication de l'outil</t>
  </si>
  <si>
    <t>Date envoi sous-traitant</t>
  </si>
  <si>
    <t>Libellé Sous-traitants</t>
  </si>
  <si>
    <t>Cause</t>
  </si>
  <si>
    <t>Date de retour</t>
  </si>
  <si>
    <t>Date d'envoi</t>
  </si>
  <si>
    <t>LT Total</t>
  </si>
  <si>
    <t>Date de retour fictive</t>
  </si>
  <si>
    <t>Date du jour</t>
  </si>
  <si>
    <t>zdq</t>
  </si>
  <si>
    <t>qsd</t>
  </si>
  <si>
    <t>d</t>
  </si>
  <si>
    <t>Nombre d'Alertes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</si>
</sst>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"/>
      <family val="2"/>
    </font>
    <font>
      <b/>
      <sz val="18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4"/>
      <name val="Bahnschrift SemiBold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0" fillId="0" borderId="0" xfId="1" applyNumberFormat="1" applyFont="1" applyFill="1" applyBorder="1" applyAlignment="1" applyProtection="1">
      <alignment horizontal="left" vertical="center"/>
    </xf>
    <xf numFmtId="14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center" vertical="center"/>
    </xf>
    <xf numFmtId="14" fontId="0" fillId="0" borderId="0" xfId="1" applyNumberFormat="1" applyFont="1" applyFill="1" applyBorder="1" applyAlignment="1" applyProtection="1">
      <alignment horizontal="center" vertical="center"/>
      <protection locked="0"/>
    </xf>
    <xf numFmtId="0" fontId="0" fillId="0" borderId="0" xfId="1" applyNumberFormat="1" applyFont="1" applyFill="1" applyBorder="1" applyAlignment="1" applyProtection="1">
      <alignment horizontal="center" vertical="center"/>
      <protection locked="0"/>
    </xf>
    <xf numFmtId="14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" fillId="2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2" fillId="5" borderId="3" xfId="0" applyFont="1" applyFill="1" applyBorder="1" applyAlignment="1" applyProtection="1">
      <alignment horizontal="center" vertical="center" wrapText="1"/>
      <protection locked="0"/>
    </xf>
    <xf numFmtId="14" fontId="2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3" xfId="0" applyFont="1" applyFill="1" applyBorder="1" applyAlignment="1" applyProtection="1">
      <alignment horizontal="center" vertical="center" wrapText="1"/>
      <protection locked="0"/>
    </xf>
    <xf numFmtId="14" fontId="2" fillId="7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5" xfId="0" applyFont="1" applyFill="1" applyBorder="1" applyAlignment="1" applyProtection="1">
      <alignment horizontal="center" vertical="center" wrapText="1"/>
      <protection locked="0"/>
    </xf>
    <xf numFmtId="0" fontId="2" fillId="7" borderId="6" xfId="0" applyFont="1" applyFill="1" applyBorder="1" applyAlignment="1" applyProtection="1">
      <alignment horizontal="center" vertical="center" wrapText="1"/>
      <protection locked="0"/>
    </xf>
    <xf numFmtId="0" fontId="2" fillId="9" borderId="3" xfId="0" applyFont="1" applyFill="1" applyBorder="1" applyAlignment="1" applyProtection="1">
      <alignment horizontal="center" vertical="center" wrapText="1"/>
      <protection locked="0"/>
    </xf>
    <xf numFmtId="0" fontId="1" fillId="8" borderId="7" xfId="0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8" fillId="2" borderId="8" xfId="0" applyFont="1" applyFill="1" applyBorder="1" applyAlignment="1">
      <alignment vertical="center"/>
    </xf>
    <xf numFmtId="14" fontId="8" fillId="2" borderId="9" xfId="0" applyNumberFormat="1" applyFont="1" applyFill="1" applyBorder="1" applyAlignment="1">
      <alignment horizontal="center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CRO/FICHIER%20GESTION%20LOG%20v.2%20version%20pour%20l'essa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Stock"/>
      <sheetName val="Hors-Validité"/>
      <sheetName val="Encours"/>
      <sheetName val="Divers données"/>
      <sheetName val="BON D'ENLEVEMENT MATERIEL"/>
      <sheetName val="Data BE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23"/>
  <sheetViews>
    <sheetView tabSelected="1" workbookViewId="0">
      <selection activeCell="C7" sqref="C7"/>
    </sheetView>
  </sheetViews>
  <sheetFormatPr baseColWidth="10" defaultRowHeight="15" x14ac:dyDescent="0.25"/>
  <cols>
    <col min="1" max="1" width="17.5703125" bestFit="1" customWidth="1"/>
    <col min="6" max="6" width="24.42578125" bestFit="1" customWidth="1"/>
    <col min="7" max="8" width="14.28515625" bestFit="1" customWidth="1"/>
  </cols>
  <sheetData>
    <row r="1" spans="1:18" ht="18.75" thickBot="1" x14ac:dyDescent="0.3">
      <c r="F1" s="23" t="s">
        <v>56</v>
      </c>
      <c r="G1" s="24">
        <f ca="1">TODAY()</f>
        <v>43644</v>
      </c>
    </row>
    <row r="3" spans="1:18" ht="23.25" x14ac:dyDescent="0.25">
      <c r="A3" s="8" t="s">
        <v>60</v>
      </c>
      <c r="B3" s="9">
        <f ca="1">COUNTIF($A$9:$A$23,"&lt;&gt;"&amp;0)</f>
        <v>15</v>
      </c>
    </row>
    <row r="8" spans="1:18" ht="15.75" thickBot="1" x14ac:dyDescent="0.3"/>
    <row r="9" spans="1:18" ht="45.75" thickBot="1" x14ac:dyDescent="0.3">
      <c r="A9" s="10" t="s">
        <v>38</v>
      </c>
      <c r="B9" s="12" t="s">
        <v>39</v>
      </c>
      <c r="C9" s="12" t="s">
        <v>40</v>
      </c>
      <c r="D9" s="12" t="s">
        <v>41</v>
      </c>
      <c r="E9" s="12" t="s">
        <v>42</v>
      </c>
      <c r="F9" s="12" t="s">
        <v>43</v>
      </c>
      <c r="G9" s="12" t="s">
        <v>44</v>
      </c>
      <c r="H9" s="13" t="s">
        <v>45</v>
      </c>
      <c r="I9" s="14" t="s">
        <v>46</v>
      </c>
      <c r="J9" s="15" t="s">
        <v>47</v>
      </c>
      <c r="K9" s="15" t="s">
        <v>48</v>
      </c>
      <c r="L9" s="16" t="s">
        <v>49</v>
      </c>
      <c r="M9" s="17" t="s">
        <v>50</v>
      </c>
      <c r="N9" s="17" t="s">
        <v>51</v>
      </c>
      <c r="O9" s="18" t="s">
        <v>52</v>
      </c>
      <c r="P9" s="19" t="s">
        <v>53</v>
      </c>
      <c r="Q9" s="10" t="s">
        <v>54</v>
      </c>
      <c r="R9" s="20" t="s">
        <v>55</v>
      </c>
    </row>
    <row r="10" spans="1:18" x14ac:dyDescent="0.25">
      <c r="A10" s="11" t="str">
        <f ca="1">IF(R10&lt;&gt;"",IF($G$1&gt;$R10,$R$10-$R10,""),"")</f>
        <v/>
      </c>
      <c r="B10" s="1" t="s">
        <v>0</v>
      </c>
      <c r="C10" s="1" t="s">
        <v>1</v>
      </c>
      <c r="D10" s="1" t="s">
        <v>2</v>
      </c>
      <c r="E10" s="1" t="s">
        <v>3</v>
      </c>
      <c r="F10" s="1" t="s">
        <v>58</v>
      </c>
      <c r="G10" s="1"/>
      <c r="H10" s="2" t="s">
        <v>5</v>
      </c>
      <c r="I10" s="3">
        <v>3</v>
      </c>
      <c r="J10" s="4">
        <v>43630</v>
      </c>
      <c r="K10" s="5" t="s">
        <v>6</v>
      </c>
      <c r="L10" s="6">
        <v>43632</v>
      </c>
      <c r="M10" s="5" t="s">
        <v>7</v>
      </c>
      <c r="N10" s="5" t="s">
        <v>8</v>
      </c>
      <c r="O10" s="21">
        <v>43644</v>
      </c>
      <c r="P10" s="21">
        <v>43644</v>
      </c>
      <c r="Q10" s="22">
        <f>IF([1]!Tableau3[Date reception outil]&lt;&gt;"",IF([1]!Tableau3[Statut vérfication de l''outil]="Externe",IF($O10&lt;&gt;"",$O10-$L10,""),IF(AND([1]!Tableau3[Statut vérfication de l''outil]="Interne",[1]!Tableau3[Date d''envoi]&lt;&gt;""),[1]!Tableau3[Date d''envoi]-[1]!Tableau3[Date reception outil],"")),"")</f>
        <v>12</v>
      </c>
      <c r="R10" s="21">
        <f>IF([1]!Tableau3[Date reception outil]&lt;&gt;"",IF([1]!Tableau3[Statut vérfication de l''outil]="Externe",IF([1]!Tableau3[Référence]&lt;&gt;"",IF([1]!Tableau3[Libellé Sous-traitants]="Caminade",[1]!Tableau3[Date envoi sous-traitant]+15,IF([1]!Tableau3[Libellé Sous-traitants]="Trescal",[1]!Tableau3[Date envoi sous-traitant]+20,[1]!Tableau3[Date envoi sous-traitant]+45)),""),[1]!Tableau3[Date reception outil]+7),"")</f>
        <v>43646</v>
      </c>
    </row>
    <row r="11" spans="1:18" x14ac:dyDescent="0.25">
      <c r="A11" s="11">
        <f t="shared" ref="A11:A23" ca="1" si="0">IF(R11&lt;&gt;"",IF($G$1&gt;$R11,$R$10-$R11,""),"")</f>
        <v>8</v>
      </c>
      <c r="B11" s="1" t="s">
        <v>9</v>
      </c>
      <c r="C11" s="1" t="s">
        <v>10</v>
      </c>
      <c r="D11" s="1" t="s">
        <v>57</v>
      </c>
      <c r="E11" s="1" t="s">
        <v>58</v>
      </c>
      <c r="F11" s="1" t="s">
        <v>58</v>
      </c>
      <c r="G11" s="1" t="s">
        <v>58</v>
      </c>
      <c r="H11" s="2" t="s">
        <v>11</v>
      </c>
      <c r="I11" s="3">
        <v>21</v>
      </c>
      <c r="J11" s="4">
        <v>43630</v>
      </c>
      <c r="K11" s="5" t="s">
        <v>6</v>
      </c>
      <c r="L11" s="6">
        <v>43631</v>
      </c>
      <c r="M11" s="5" t="s">
        <v>12</v>
      </c>
      <c r="N11" s="5" t="s">
        <v>8</v>
      </c>
      <c r="O11" s="21"/>
      <c r="P11" s="21"/>
      <c r="Q11" s="22" t="str">
        <f>IF([1]!Tableau3[Date reception outil]&lt;&gt;"",IF([1]!Tableau3[Statut vérfication de l''outil]="Externe",IF($O11&lt;&gt;"",$O11-$L11,""),IF(AND([1]!Tableau3[Statut vérfication de l''outil]="Interne",[1]!Tableau3[Date d''envoi]&lt;&gt;""),[1]!Tableau3[Date d''envoi]-[1]!Tableau3[Date reception outil],"")),"")</f>
        <v/>
      </c>
      <c r="R11" s="21">
        <f>IF([1]!Tableau3[Date reception outil]&lt;&gt;"",IF([1]!Tableau3[Statut vérfication de l''outil]="Externe",IF([1]!Tableau3[Référence]&lt;&gt;"",IF([1]!Tableau3[Libellé Sous-traitants]="Caminade",[1]!Tableau3[Date envoi sous-traitant]+15,IF([1]!Tableau3[Libellé Sous-traitants]="Trescal",[1]!Tableau3[Date envoi sous-traitant]+20,[1]!Tableau3[Date envoi sous-traitant]+45)),""),[1]!Tableau3[Date reception outil]+7),"")</f>
        <v>43638</v>
      </c>
    </row>
    <row r="12" spans="1:18" x14ac:dyDescent="0.25">
      <c r="A12" s="11" t="str">
        <f t="shared" ca="1" si="0"/>
        <v/>
      </c>
      <c r="B12" s="1" t="s">
        <v>13</v>
      </c>
      <c r="C12" s="1" t="s">
        <v>58</v>
      </c>
      <c r="D12" s="1" t="s">
        <v>14</v>
      </c>
      <c r="E12" s="1" t="s">
        <v>15</v>
      </c>
      <c r="F12" s="1" t="s">
        <v>58</v>
      </c>
      <c r="G12" s="1" t="s">
        <v>58</v>
      </c>
      <c r="H12" s="2" t="s">
        <v>11</v>
      </c>
      <c r="I12" s="3">
        <v>21</v>
      </c>
      <c r="J12" s="4">
        <v>43631</v>
      </c>
      <c r="K12" s="5" t="s">
        <v>16</v>
      </c>
      <c r="L12" s="6"/>
      <c r="M12" s="5"/>
      <c r="N12" s="5"/>
      <c r="O12" s="21"/>
      <c r="P12" s="21"/>
      <c r="Q12" s="22" t="str">
        <f>IF([1]!Tableau3[Date reception outil]&lt;&gt;"",IF([1]!Tableau3[Statut vérfication de l''outil]="Externe",IF($O12&lt;&gt;"",$O12-$L12,""),IF(AND([1]!Tableau3[Statut vérfication de l''outil]="Interne",[1]!Tableau3[Date d''envoi]&lt;&gt;""),[1]!Tableau3[Date d''envoi]-[1]!Tableau3[Date reception outil],"")),"")</f>
        <v/>
      </c>
      <c r="R12" s="21">
        <f>IF([1]!Tableau3[Date reception outil]&lt;&gt;"",IF([1]!Tableau3[Statut vérfication de l''outil]="Externe",IF([1]!Tableau3[Référence]&lt;&gt;"",IF([1]!Tableau3[Libellé Sous-traitants]="Caminade",[1]!Tableau3[Date envoi sous-traitant]+15,IF([1]!Tableau3[Libellé Sous-traitants]="Trescal",[1]!Tableau3[Date envoi sous-traitant]+20,[1]!Tableau3[Date envoi sous-traitant]+45)),""),[1]!Tableau3[Date reception outil]+7),"")</f>
        <v>43676</v>
      </c>
    </row>
    <row r="13" spans="1:18" x14ac:dyDescent="0.25">
      <c r="A13" s="11">
        <f t="shared" ca="1" si="0"/>
        <v>8</v>
      </c>
      <c r="B13" s="1" t="s">
        <v>17</v>
      </c>
      <c r="C13" s="1" t="s">
        <v>18</v>
      </c>
      <c r="D13" s="1" t="s">
        <v>19</v>
      </c>
      <c r="E13" s="1" t="s">
        <v>58</v>
      </c>
      <c r="F13" s="1" t="s">
        <v>58</v>
      </c>
      <c r="G13" s="1"/>
      <c r="H13" s="2" t="s">
        <v>11</v>
      </c>
      <c r="I13" s="3">
        <v>21</v>
      </c>
      <c r="J13" s="4">
        <v>43630</v>
      </c>
      <c r="K13" s="5" t="s">
        <v>6</v>
      </c>
      <c r="L13" s="6">
        <v>43631</v>
      </c>
      <c r="M13" s="5" t="s">
        <v>20</v>
      </c>
      <c r="N13" s="5"/>
      <c r="O13" s="21"/>
      <c r="P13" s="21"/>
      <c r="Q13" s="22" t="str">
        <f>IF([1]!Tableau3[Date reception outil]&lt;&gt;"",IF([1]!Tableau3[Statut vérfication de l''outil]="Externe",IF($O13&lt;&gt;"",$O13-$L13,""),IF(AND([1]!Tableau3[Statut vérfication de l''outil]="Interne",[1]!Tableau3[Date d''envoi]&lt;&gt;""),[1]!Tableau3[Date d''envoi]-[1]!Tableau3[Date reception outil],"")),"")</f>
        <v/>
      </c>
      <c r="R13" s="21">
        <f>IF([1]!Tableau3[Date reception outil]&lt;&gt;"",IF([1]!Tableau3[Statut vérfication de l''outil]="Externe",IF([1]!Tableau3[Référence]&lt;&gt;"",IF([1]!Tableau3[Libellé Sous-traitants]="Caminade",[1]!Tableau3[Date envoi sous-traitant]+15,IF([1]!Tableau3[Libellé Sous-traitants]="Trescal",[1]!Tableau3[Date envoi sous-traitant]+20,[1]!Tableau3[Date envoi sous-traitant]+45)),""),[1]!Tableau3[Date reception outil]+7),"")</f>
        <v>43638</v>
      </c>
    </row>
    <row r="14" spans="1:18" x14ac:dyDescent="0.25">
      <c r="A14" s="11">
        <f t="shared" ca="1" si="0"/>
        <v>9</v>
      </c>
      <c r="B14" s="1" t="s">
        <v>58</v>
      </c>
      <c r="C14" s="1" t="s">
        <v>58</v>
      </c>
      <c r="D14" s="1" t="s">
        <v>58</v>
      </c>
      <c r="E14" s="1" t="s">
        <v>21</v>
      </c>
      <c r="F14" s="1" t="s">
        <v>22</v>
      </c>
      <c r="G14" s="1"/>
      <c r="H14" s="2" t="s">
        <v>11</v>
      </c>
      <c r="I14" s="3">
        <v>21</v>
      </c>
      <c r="J14" s="4">
        <v>43631</v>
      </c>
      <c r="K14" s="5" t="s">
        <v>16</v>
      </c>
      <c r="L14" s="7"/>
      <c r="M14" s="5"/>
      <c r="N14" s="5"/>
      <c r="O14" s="21"/>
      <c r="P14" s="21"/>
      <c r="Q14" s="22" t="str">
        <f>IF([1]!Tableau3[Date reception outil]&lt;&gt;"",IF([1]!Tableau3[Statut vérfication de l''outil]="Externe",IF($O14&lt;&gt;"",$O14-$L14,""),IF(AND([1]!Tableau3[Statut vérfication de l''outil]="Interne",[1]!Tableau3[Date d''envoi]&lt;&gt;""),[1]!Tableau3[Date d''envoi]-[1]!Tableau3[Date reception outil],"")),"")</f>
        <v/>
      </c>
      <c r="R14" s="21">
        <f>IF([1]!Tableau3[Date reception outil]&lt;&gt;"",IF([1]!Tableau3[Statut vérfication de l''outil]="Externe",IF([1]!Tableau3[Référence]&lt;&gt;"",IF([1]!Tableau3[Libellé Sous-traitants]="Caminade",[1]!Tableau3[Date envoi sous-traitant]+15,IF([1]!Tableau3[Libellé Sous-traitants]="Trescal",[1]!Tableau3[Date envoi sous-traitant]+20,[1]!Tableau3[Date envoi sous-traitant]+45)),""),[1]!Tableau3[Date reception outil]+7),"")</f>
        <v>43637</v>
      </c>
    </row>
    <row r="15" spans="1:18" x14ac:dyDescent="0.25">
      <c r="A15" s="11" t="str">
        <f t="shared" ca="1" si="0"/>
        <v/>
      </c>
      <c r="B15" s="1" t="s">
        <v>23</v>
      </c>
      <c r="C15" s="1" t="s">
        <v>24</v>
      </c>
      <c r="D15" s="1" t="s">
        <v>25</v>
      </c>
      <c r="E15" s="1" t="s">
        <v>3</v>
      </c>
      <c r="F15" s="1" t="s">
        <v>58</v>
      </c>
      <c r="G15" s="1"/>
      <c r="H15" s="2" t="s">
        <v>11</v>
      </c>
      <c r="I15" s="3">
        <v>21</v>
      </c>
      <c r="J15" s="4">
        <v>43630</v>
      </c>
      <c r="K15" s="5" t="s">
        <v>16</v>
      </c>
      <c r="L15" s="7"/>
      <c r="M15" s="5"/>
      <c r="N15" s="5"/>
      <c r="O15" s="21"/>
      <c r="P15" s="21"/>
      <c r="Q15" s="22" t="str">
        <f>IF([1]!Tableau3[Date reception outil]&lt;&gt;"",IF([1]!Tableau3[Statut vérfication de l''outil]="Externe",IF($O15&lt;&gt;"",$O15-$L15,""),IF(AND([1]!Tableau3[Statut vérfication de l''outil]="Interne",[1]!Tableau3[Date d''envoi]&lt;&gt;""),[1]!Tableau3[Date d''envoi]-[1]!Tableau3[Date reception outil],"")),"")</f>
        <v/>
      </c>
      <c r="R15" s="21">
        <f>IF([1]!Tableau3[Date reception outil]&lt;&gt;"",IF([1]!Tableau3[Statut vérfication de l''outil]="Externe",IF([1]!Tableau3[Référence]&lt;&gt;"",IF([1]!Tableau3[Libellé Sous-traitants]="Caminade",[1]!Tableau3[Date envoi sous-traitant]+15,IF([1]!Tableau3[Libellé Sous-traitants]="Trescal",[1]!Tableau3[Date envoi sous-traitant]+20,[1]!Tableau3[Date envoi sous-traitant]+45)),""),[1]!Tableau3[Date reception outil]+7),"")</f>
        <v>43647</v>
      </c>
    </row>
    <row r="16" spans="1:18" x14ac:dyDescent="0.25">
      <c r="A16" s="11">
        <f t="shared" ca="1" si="0"/>
        <v>9</v>
      </c>
      <c r="B16" s="1" t="s">
        <v>26</v>
      </c>
      <c r="C16" s="1" t="s">
        <v>58</v>
      </c>
      <c r="D16" s="1" t="s">
        <v>28</v>
      </c>
      <c r="E16" s="1"/>
      <c r="F16" s="1" t="s">
        <v>58</v>
      </c>
      <c r="G16" s="1"/>
      <c r="H16" s="2" t="s">
        <v>11</v>
      </c>
      <c r="I16" s="3">
        <v>21</v>
      </c>
      <c r="J16" s="4">
        <v>43630</v>
      </c>
      <c r="K16" s="5" t="s">
        <v>6</v>
      </c>
      <c r="L16" s="6">
        <v>43632</v>
      </c>
      <c r="M16" s="5" t="s">
        <v>12</v>
      </c>
      <c r="N16" s="5" t="s">
        <v>8</v>
      </c>
      <c r="O16" s="21"/>
      <c r="P16" s="21"/>
      <c r="Q16" s="22" t="str">
        <f>IF([1]!Tableau3[Date reception outil]&lt;&gt;"",IF([1]!Tableau3[Statut vérfication de l''outil]="Externe",IF($O16&lt;&gt;"",$O16-$L16,""),IF(AND([1]!Tableau3[Statut vérfication de l''outil]="Interne",[1]!Tableau3[Date d''envoi]&lt;&gt;""),[1]!Tableau3[Date d''envoi]-[1]!Tableau3[Date reception outil],"")),"")</f>
        <v/>
      </c>
      <c r="R16" s="21">
        <f>IF([1]!Tableau3[Date reception outil]&lt;&gt;"",IF([1]!Tableau3[Statut vérfication de l''outil]="Externe",IF([1]!Tableau3[Référence]&lt;&gt;"",IF([1]!Tableau3[Libellé Sous-traitants]="Caminade",[1]!Tableau3[Date envoi sous-traitant]+15,IF([1]!Tableau3[Libellé Sous-traitants]="Trescal",[1]!Tableau3[Date envoi sous-traitant]+20,[1]!Tableau3[Date envoi sous-traitant]+45)),""),[1]!Tableau3[Date reception outil]+7),"")</f>
        <v>43637</v>
      </c>
    </row>
    <row r="17" spans="1:18" x14ac:dyDescent="0.25">
      <c r="A17" s="11" t="str">
        <f t="shared" ca="1" si="0"/>
        <v/>
      </c>
      <c r="B17" s="1" t="s">
        <v>58</v>
      </c>
      <c r="C17" s="1" t="s">
        <v>27</v>
      </c>
      <c r="D17" s="1" t="s">
        <v>58</v>
      </c>
      <c r="E17" s="1"/>
      <c r="F17" s="1" t="s">
        <v>4</v>
      </c>
      <c r="G17" s="1"/>
      <c r="H17" s="2" t="s">
        <v>11</v>
      </c>
      <c r="I17" s="3">
        <v>21</v>
      </c>
      <c r="J17" s="4">
        <v>43630</v>
      </c>
      <c r="K17" s="5" t="s">
        <v>16</v>
      </c>
      <c r="L17" s="7"/>
      <c r="M17" s="5"/>
      <c r="N17" s="5"/>
      <c r="O17" s="21"/>
      <c r="P17" s="21"/>
      <c r="Q17" s="22" t="str">
        <f>IF([1]!Tableau3[Date reception outil]&lt;&gt;"",IF([1]!Tableau3[Statut vérfication de l''outil]="Externe",IF($O17&lt;&gt;"",$O17-$L17,""),IF(AND([1]!Tableau3[Statut vérfication de l''outil]="Interne",[1]!Tableau3[Date d''envoi]&lt;&gt;""),[1]!Tableau3[Date d''envoi]-[1]!Tableau3[Date reception outil],"")),"")</f>
        <v/>
      </c>
      <c r="R17" s="21">
        <f>IF([1]!Tableau3[Date reception outil]&lt;&gt;"",IF([1]!Tableau3[Statut vérfication de l''outil]="Externe",IF([1]!Tableau3[Référence]&lt;&gt;"",IF([1]!Tableau3[Libellé Sous-traitants]="Caminade",[1]!Tableau3[Date envoi sous-traitant]+15,IF([1]!Tableau3[Libellé Sous-traitants]="Trescal",[1]!Tableau3[Date envoi sous-traitant]+20,[1]!Tableau3[Date envoi sous-traitant]+45)),""),[1]!Tableau3[Date reception outil]+7),"")</f>
        <v>43651</v>
      </c>
    </row>
    <row r="18" spans="1:18" x14ac:dyDescent="0.25">
      <c r="A18" s="11" t="str">
        <f t="shared" ca="1" si="0"/>
        <v/>
      </c>
      <c r="B18" s="1" t="s">
        <v>29</v>
      </c>
      <c r="C18" s="1" t="s">
        <v>27</v>
      </c>
      <c r="D18" s="1" t="s">
        <v>28</v>
      </c>
      <c r="E18" s="1"/>
      <c r="F18" s="1" t="s">
        <v>59</v>
      </c>
      <c r="G18" s="1"/>
      <c r="H18" s="2" t="s">
        <v>11</v>
      </c>
      <c r="I18" s="3">
        <v>21</v>
      </c>
      <c r="J18" s="4">
        <v>43630</v>
      </c>
      <c r="K18" s="5" t="s">
        <v>6</v>
      </c>
      <c r="L18" s="6">
        <v>43631</v>
      </c>
      <c r="M18" s="5" t="s">
        <v>7</v>
      </c>
      <c r="N18" s="5" t="s">
        <v>8</v>
      </c>
      <c r="O18" s="21">
        <v>43644</v>
      </c>
      <c r="P18" s="21">
        <v>43644</v>
      </c>
      <c r="Q18" s="22">
        <f>IF([1]!Tableau3[Date reception outil]&lt;&gt;"",IF([1]!Tableau3[Statut vérfication de l''outil]="Externe",IF($O18&lt;&gt;"",$O18-$L18,""),IF(AND([1]!Tableau3[Statut vérfication de l''outil]="Interne",[1]!Tableau3[Date d''envoi]&lt;&gt;""),[1]!Tableau3[Date d''envoi]-[1]!Tableau3[Date reception outil],"")),"")</f>
        <v>13</v>
      </c>
      <c r="R18" s="21">
        <f>IF([1]!Tableau3[Date reception outil]&lt;&gt;"",IF([1]!Tableau3[Statut vérfication de l''outil]="Externe",IF([1]!Tableau3[Référence]&lt;&gt;"",IF([1]!Tableau3[Libellé Sous-traitants]="Caminade",[1]!Tableau3[Date envoi sous-traitant]+15,IF([1]!Tableau3[Libellé Sous-traitants]="Trescal",[1]!Tableau3[Date envoi sous-traitant]+20,[1]!Tableau3[Date envoi sous-traitant]+45)),""),[1]!Tableau3[Date reception outil]+7),"")</f>
        <v>43653</v>
      </c>
    </row>
    <row r="19" spans="1:18" x14ac:dyDescent="0.25">
      <c r="A19" s="11" t="str">
        <f t="shared" ca="1" si="0"/>
        <v/>
      </c>
      <c r="B19" s="1" t="s">
        <v>30</v>
      </c>
      <c r="C19" s="1" t="s">
        <v>58</v>
      </c>
      <c r="D19" s="1" t="s">
        <v>58</v>
      </c>
      <c r="E19" s="1"/>
      <c r="F19" s="1" t="s">
        <v>58</v>
      </c>
      <c r="G19" s="1"/>
      <c r="H19" s="2" t="s">
        <v>11</v>
      </c>
      <c r="I19" s="3">
        <v>21</v>
      </c>
      <c r="J19" s="4">
        <v>43630</v>
      </c>
      <c r="K19" s="5" t="s">
        <v>6</v>
      </c>
      <c r="L19" s="6">
        <v>43633</v>
      </c>
      <c r="M19" s="5" t="s">
        <v>7</v>
      </c>
      <c r="N19" s="5" t="s">
        <v>8</v>
      </c>
      <c r="O19" s="21">
        <v>43644</v>
      </c>
      <c r="P19" s="21">
        <v>43644</v>
      </c>
      <c r="Q19" s="22">
        <f>IF([1]!Tableau3[Date reception outil]&lt;&gt;"",IF([1]!Tableau3[Statut vérfication de l''outil]="Externe",IF($O19&lt;&gt;"",$O19-$L19,""),IF(AND([1]!Tableau3[Statut vérfication de l''outil]="Interne",[1]!Tableau3[Date d''envoi]&lt;&gt;""),[1]!Tableau3[Date d''envoi]-[1]!Tableau3[Date reception outil],"")),"")</f>
        <v>11</v>
      </c>
      <c r="R19" s="21">
        <f>IF([1]!Tableau3[Date reception outil]&lt;&gt;"",IF([1]!Tableau3[Statut vérfication de l''outil]="Externe",IF([1]!Tableau3[Référence]&lt;&gt;"",IF([1]!Tableau3[Libellé Sous-traitants]="Caminade",[1]!Tableau3[Date envoi sous-traitant]+15,IF([1]!Tableau3[Libellé Sous-traitants]="Trescal",[1]!Tableau3[Date envoi sous-traitant]+20,[1]!Tableau3[Date envoi sous-traitant]+45)),""),[1]!Tableau3[Date reception outil]+7),"")</f>
        <v>43676</v>
      </c>
    </row>
    <row r="20" spans="1:18" x14ac:dyDescent="0.25">
      <c r="A20" s="11">
        <f t="shared" ca="1" si="0"/>
        <v>8</v>
      </c>
      <c r="B20" s="1" t="s">
        <v>58</v>
      </c>
      <c r="C20" s="1" t="s">
        <v>27</v>
      </c>
      <c r="D20" s="1" t="s">
        <v>28</v>
      </c>
      <c r="E20" s="1"/>
      <c r="F20" s="1" t="s">
        <v>58</v>
      </c>
      <c r="G20" s="1"/>
      <c r="H20" s="2" t="s">
        <v>11</v>
      </c>
      <c r="I20" s="3">
        <v>21</v>
      </c>
      <c r="J20" s="4">
        <v>43628</v>
      </c>
      <c r="K20" s="5" t="s">
        <v>6</v>
      </c>
      <c r="L20" s="6">
        <v>43631</v>
      </c>
      <c r="M20" s="5" t="s">
        <v>20</v>
      </c>
      <c r="N20" s="5" t="s">
        <v>31</v>
      </c>
      <c r="O20" s="21">
        <v>43644</v>
      </c>
      <c r="P20" s="21">
        <v>43644</v>
      </c>
      <c r="Q20" s="22" t="str">
        <f>IF([1]!Tableau3[Date reception outil]&lt;&gt;"",IF([1]!Tableau3[Statut vérfication de l''outil]="Externe",IF($O20&lt;&gt;"",$O20-$L20,""),IF(AND([1]!Tableau3[Statut vérfication de l''outil]="Interne",[1]!Tableau3[Date d''envoi]&lt;&gt;""),[1]!Tableau3[Date d''envoi]-[1]!Tableau3[Date reception outil],"")),"")</f>
        <v/>
      </c>
      <c r="R20" s="21">
        <f>IF([1]!Tableau3[Date reception outil]&lt;&gt;"",IF([1]!Tableau3[Statut vérfication de l''outil]="Externe",IF([1]!Tableau3[Référence]&lt;&gt;"",IF([1]!Tableau3[Libellé Sous-traitants]="Caminade",[1]!Tableau3[Date envoi sous-traitant]+15,IF([1]!Tableau3[Libellé Sous-traitants]="Trescal",[1]!Tableau3[Date envoi sous-traitant]+20,[1]!Tableau3[Date envoi sous-traitant]+45)),""),[1]!Tableau3[Date reception outil]+7),"")</f>
        <v>43638</v>
      </c>
    </row>
    <row r="21" spans="1:18" x14ac:dyDescent="0.25">
      <c r="A21" s="11">
        <f t="shared" ca="1" si="0"/>
        <v>9</v>
      </c>
      <c r="B21" s="1" t="s">
        <v>59</v>
      </c>
      <c r="C21" s="1" t="s">
        <v>58</v>
      </c>
      <c r="D21" s="1" t="s">
        <v>28</v>
      </c>
      <c r="E21" s="1"/>
      <c r="F21" s="1" t="s">
        <v>4</v>
      </c>
      <c r="G21" s="1"/>
      <c r="H21" s="2" t="s">
        <v>11</v>
      </c>
      <c r="I21" s="3">
        <v>21</v>
      </c>
      <c r="J21" s="4">
        <v>43631</v>
      </c>
      <c r="K21" s="5" t="s">
        <v>16</v>
      </c>
      <c r="L21" s="7"/>
      <c r="M21" s="5"/>
      <c r="N21" s="5"/>
      <c r="O21" s="21"/>
      <c r="P21" s="21"/>
      <c r="Q21" s="22" t="str">
        <f>IF([1]!Tableau3[Date reception outil]&lt;&gt;"",IF([1]!Tableau3[Statut vérfication de l''outil]="Externe",IF($O21&lt;&gt;"",$O21-$L21,""),IF(AND([1]!Tableau3[Statut vérfication de l''outil]="Interne",[1]!Tableau3[Date d''envoi]&lt;&gt;""),[1]!Tableau3[Date d''envoi]-[1]!Tableau3[Date reception outil],"")),"")</f>
        <v/>
      </c>
      <c r="R21" s="21">
        <f>IF([1]!Tableau3[Date reception outil]&lt;&gt;"",IF([1]!Tableau3[Statut vérfication de l''outil]="Externe",IF([1]!Tableau3[Référence]&lt;&gt;"",IF([1]!Tableau3[Libellé Sous-traitants]="Caminade",[1]!Tableau3[Date envoi sous-traitant]+15,IF([1]!Tableau3[Libellé Sous-traitants]="Trescal",[1]!Tableau3[Date envoi sous-traitant]+20,[1]!Tableau3[Date envoi sous-traitant]+45)),""),[1]!Tableau3[Date reception outil]+7),"")</f>
        <v>43637</v>
      </c>
    </row>
    <row r="22" spans="1:18" x14ac:dyDescent="0.25">
      <c r="A22" s="11" t="str">
        <f t="shared" ca="1" si="0"/>
        <v/>
      </c>
      <c r="B22" s="1" t="s">
        <v>58</v>
      </c>
      <c r="C22" s="1" t="s">
        <v>32</v>
      </c>
      <c r="D22" s="1" t="s">
        <v>33</v>
      </c>
      <c r="E22" s="1" t="s">
        <v>21</v>
      </c>
      <c r="F22" s="1" t="s">
        <v>58</v>
      </c>
      <c r="G22" s="1" t="s">
        <v>34</v>
      </c>
      <c r="H22" s="2" t="s">
        <v>35</v>
      </c>
      <c r="I22" s="3">
        <v>34</v>
      </c>
      <c r="J22" s="4">
        <v>43630</v>
      </c>
      <c r="K22" s="5" t="s">
        <v>16</v>
      </c>
      <c r="L22" s="6"/>
      <c r="M22" s="5"/>
      <c r="N22" s="5"/>
      <c r="O22" s="21"/>
      <c r="P22" s="21"/>
      <c r="Q22" s="22" t="str">
        <f>IF([1]!Tableau3[Date reception outil]&lt;&gt;"",IF([1]!Tableau3[Statut vérfication de l''outil]="Externe",IF($O22&lt;&gt;"",$O22-$L22,""),IF(AND([1]!Tableau3[Statut vérfication de l''outil]="Interne",[1]!Tableau3[Date d''envoi]&lt;&gt;""),[1]!Tableau3[Date d''envoi]-[1]!Tableau3[Date reception outil],"")),"")</f>
        <v/>
      </c>
      <c r="R22" s="21">
        <f>IF([1]!Tableau3[Date reception outil]&lt;&gt;"",IF([1]!Tableau3[Statut vérfication de l''outil]="Externe",IF([1]!Tableau3[Référence]&lt;&gt;"",IF([1]!Tableau3[Libellé Sous-traitants]="Caminade",[1]!Tableau3[Date envoi sous-traitant]+15,IF([1]!Tableau3[Libellé Sous-traitants]="Trescal",[1]!Tableau3[Date envoi sous-traitant]+20,[1]!Tableau3[Date envoi sous-traitant]+45)),""),[1]!Tableau3[Date reception outil]+7),"")</f>
        <v>43646</v>
      </c>
    </row>
    <row r="23" spans="1:18" x14ac:dyDescent="0.25">
      <c r="A23" s="11">
        <f t="shared" ca="1" si="0"/>
        <v>9</v>
      </c>
      <c r="B23" s="1" t="s">
        <v>36</v>
      </c>
      <c r="C23" s="1" t="s">
        <v>32</v>
      </c>
      <c r="D23" s="1" t="s">
        <v>33</v>
      </c>
      <c r="E23" s="1"/>
      <c r="F23" s="1" t="s">
        <v>58</v>
      </c>
      <c r="G23" s="1"/>
      <c r="H23" s="2" t="s">
        <v>37</v>
      </c>
      <c r="I23" s="3">
        <v>22</v>
      </c>
      <c r="J23" s="4">
        <v>43630</v>
      </c>
      <c r="K23" s="5" t="s">
        <v>6</v>
      </c>
      <c r="L23" s="6">
        <v>43631</v>
      </c>
      <c r="M23" s="5" t="s">
        <v>12</v>
      </c>
      <c r="N23" s="5" t="s">
        <v>31</v>
      </c>
      <c r="O23" s="21"/>
      <c r="P23" s="21"/>
      <c r="Q23" s="22" t="str">
        <f>IF([1]!Tableau3[Date reception outil]&lt;&gt;"",IF([1]!Tableau3[Statut vérfication de l''outil]="Externe",IF($O23&lt;&gt;"",$O23-$L23,""),IF(AND([1]!Tableau3[Statut vérfication de l''outil]="Interne",[1]!Tableau3[Date d''envoi]&lt;&gt;""),[1]!Tableau3[Date d''envoi]-[1]!Tableau3[Date reception outil],"")),"")</f>
        <v/>
      </c>
      <c r="R23" s="21">
        <f>IF([1]!Tableau3[Date reception outil]&lt;&gt;"",IF([1]!Tableau3[Statut vérfication de l''outil]="Externe",IF([1]!Tableau3[Référence]&lt;&gt;"",IF([1]!Tableau3[Libellé Sous-traitants]="Caminade",[1]!Tableau3[Date envoi sous-traitant]+15,IF([1]!Tableau3[Libellé Sous-traitants]="Trescal",[1]!Tableau3[Date envoi sous-traitant]+20,[1]!Tableau3[Date envoi sous-traitant]+45)),""),[1]!Tableau3[Date reception outil]+7),"")</f>
        <v>43637</v>
      </c>
    </row>
  </sheetData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'[FICHIER GESTION LOG v.2 version pour l''essai.xlsm]Divers données'!#REF!</xm:f>
          </x14:formula1>
          <xm:sqref>K10:K23</xm:sqref>
        </x14:dataValidation>
        <x14:dataValidation type="list" allowBlank="1" showInputMessage="1" showErrorMessage="1" errorTitle="Maintenance faite en interne" error="La mainteannce est faite en interne">
          <x14:formula1>
            <xm:f>'[FICHIER GESTION LOG v.2 version pour l''essai.xlsm]Divers données'!#REF!</xm:f>
          </x14:formula1>
          <xm:sqref>M10:M23</xm:sqref>
        </x14:dataValidation>
        <x14:dataValidation type="list" allowBlank="1" showInputMessage="1" showErrorMessage="1">
          <x14:formula1>
            <xm:f>'[FICHIER GESTION LOG v.2 version pour l''essai.xlsm]Divers données'!#REF!</xm:f>
          </x14:formula1>
          <xm:sqref>N10:N23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Electrical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TESTA Bertrand</dc:creator>
  <cp:lastModifiedBy>TESTA Bertrand</cp:lastModifiedBy>
  <dcterms:created xsi:type="dcterms:W3CDTF">2019-06-28T08:28:50Z</dcterms:created>
  <dcterms:modified xsi:type="dcterms:W3CDTF">2019-06-28T08:44:53Z</dcterms:modified>
</cp:coreProperties>
</file>