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CI\OneDrive - CTGAZ\Bureau\MATRICES\"/>
    </mc:Choice>
  </mc:AlternateContent>
  <xr:revisionPtr revIDLastSave="127" documentId="8_{7A665D1F-E074-43C5-A3C5-8CFA6DEB80F0}" xr6:coauthVersionLast="43" xr6:coauthVersionMax="43" xr10:uidLastSave="{A90A7FED-7053-48A4-94E6-C54886D4036D}"/>
  <bookViews>
    <workbookView xWindow="-120" yWindow="-120" windowWidth="29040" windowHeight="15840" tabRatio="990" firstSheet="1" activeTab="1" xr2:uid="{00000000-000D-0000-FFFF-FFFF00000000}"/>
  </bookViews>
  <sheets>
    <sheet name="Sources" sheetId="73" state="hidden" r:id="rId1"/>
    <sheet name="PARAMETRAGE" sheetId="72" r:id="rId2"/>
    <sheet name="PAGE DE GARDE " sheetId="51" r:id="rId3"/>
    <sheet name="COPRO" sheetId="19" r:id="rId4"/>
    <sheet name="ABAC" sheetId="49" r:id="rId5"/>
    <sheet name="PROJET TECHNIQUE" sheetId="34" r:id="rId6"/>
    <sheet name="Liste Acier" sheetId="62" r:id="rId7"/>
    <sheet name="Liste Cuivre" sheetId="63" r:id="rId8"/>
    <sheet name="Liste Divers 1" sheetId="64" r:id="rId9"/>
    <sheet name="Liste Divers 2" sheetId="65" r:id="rId10"/>
    <sheet name="Bordereau AQUITAINE" sheetId="74" state="hidden" r:id="rId11"/>
    <sheet name="Bordereau CORSE CI " sheetId="77" state="hidden" r:id="rId12"/>
    <sheet name="Bordereau CORSE CM" sheetId="78" state="hidden" r:id="rId13"/>
    <sheet name="Bordereau DRO" sheetId="75" state="hidden" r:id="rId14"/>
    <sheet name="Bordereau MIDI PY" sheetId="79" state="hidden" r:id="rId15"/>
    <sheet name="Bordereau PACA" sheetId="71" r:id="rId16"/>
    <sheet name="Bordereau RAB" sheetId="80" state="hidden" r:id="rId17"/>
    <sheet name="Liste Matériel" sheetId="84" state="hidden" r:id="rId18"/>
    <sheet name="CARNET DE BORD" sheetId="52" r:id="rId19"/>
    <sheet name="ANALYSE DES RISQUES" sheetId="58" r:id="rId20"/>
    <sheet name="AUTORISATION DE TRAVAUX" sheetId="11" r:id="rId21"/>
    <sheet name="FICHE DE CONTROLE" sheetId="69" r:id="rId22"/>
    <sheet name="PV D'ESSAI" sheetId="81" state="hidden" r:id="rId23"/>
    <sheet name="GMAO" sheetId="82" state="hidden" r:id="rId24"/>
    <sheet name="REAL" sheetId="83" state="hidden" r:id="rId25"/>
  </sheets>
  <definedNames>
    <definedName name="_xlnm.Print_Area" localSheetId="4">ABAC!$A$1:$H$52</definedName>
    <definedName name="_xlnm.Print_Area" localSheetId="19">'ANALYSE DES RISQUES'!$A$1:$E$39</definedName>
    <definedName name="_xlnm.Print_Area" localSheetId="20">'AUTORISATION DE TRAVAUX'!$A$1:$K$81</definedName>
    <definedName name="_xlnm.Print_Area" localSheetId="10">'Bordereau AQUITAINE'!$A$1:$F$64</definedName>
    <definedName name="_xlnm.Print_Area" localSheetId="11">'Bordereau CORSE CI '!$A$1:$F$72</definedName>
    <definedName name="_xlnm.Print_Area" localSheetId="12">'Bordereau CORSE CM'!$A$1:$F$72</definedName>
    <definedName name="_xlnm.Print_Area" localSheetId="13">'Bordereau DRO'!$A$1:$F$68</definedName>
    <definedName name="_xlnm.Print_Area" localSheetId="14">'Bordereau MIDI PY'!$A$1:$F$65</definedName>
    <definedName name="_xlnm.Print_Area" localSheetId="15">'Bordereau PACA'!$A$1:$F$67</definedName>
    <definedName name="_xlnm.Print_Area" localSheetId="16">'Bordereau RAB'!$A$1:$F$70</definedName>
    <definedName name="_xlnm.Print_Area" localSheetId="18">'CARNET DE BORD'!$A$1:$I$53</definedName>
    <definedName name="_xlnm.Print_Area" localSheetId="3">COPRO!$A$1:$F$49</definedName>
    <definedName name="_xlnm.Print_Area" localSheetId="21">'FICHE DE CONTROLE'!$A$1:$H$72</definedName>
    <definedName name="_xlnm.Print_Area" localSheetId="6">'Liste Acier'!$A$1:$D$50</definedName>
    <definedName name="_xlnm.Print_Area" localSheetId="9">'Liste Divers 2'!$A$1:$D$30</definedName>
    <definedName name="_xlnm.Print_Area" localSheetId="17">'Liste Matériel'!$A$1:$D$48</definedName>
    <definedName name="_xlnm.Print_Area" localSheetId="2">'PAGE DE GARDE '!$A$1:$G$73</definedName>
    <definedName name="_xlnm.Print_Area" localSheetId="1">PARAMETRAGE!$A$1:$F$53</definedName>
    <definedName name="_xlnm.Print_Area" localSheetId="5">'PROJET TECHNIQUE'!$A$1:$L$275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1" l="1"/>
  <c r="B8" i="11"/>
  <c r="A9" i="51"/>
  <c r="A7" i="51"/>
  <c r="B11" i="19"/>
  <c r="B13" i="51"/>
  <c r="F16" i="80"/>
  <c r="B16" i="80"/>
  <c r="F63" i="80"/>
  <c r="F62" i="80"/>
  <c r="F61" i="80"/>
  <c r="F59" i="80"/>
  <c r="F58" i="80"/>
  <c r="F55" i="80"/>
  <c r="F54" i="80"/>
  <c r="F53" i="80"/>
  <c r="F52" i="80"/>
  <c r="F51" i="80"/>
  <c r="F50" i="80"/>
  <c r="F49" i="80"/>
  <c r="F48" i="80"/>
  <c r="F47" i="80"/>
  <c r="F46" i="80"/>
  <c r="F45" i="80"/>
  <c r="F44" i="80"/>
  <c r="F41" i="80"/>
  <c r="F40" i="80"/>
  <c r="F39" i="80"/>
  <c r="F38" i="80"/>
  <c r="F37" i="80"/>
  <c r="F36" i="80"/>
  <c r="F35" i="80"/>
  <c r="F34" i="80"/>
  <c r="F33" i="80"/>
  <c r="F32" i="80"/>
  <c r="F31" i="80"/>
  <c r="F30" i="80"/>
  <c r="F29" i="80"/>
  <c r="F28" i="80"/>
  <c r="F24" i="80"/>
  <c r="F23" i="80"/>
  <c r="F22" i="80"/>
  <c r="F66" i="80"/>
  <c r="F68" i="80"/>
  <c r="F69" i="80"/>
  <c r="F13" i="79"/>
  <c r="B13" i="79"/>
  <c r="F58" i="79"/>
  <c r="F57" i="79"/>
  <c r="F56" i="79"/>
  <c r="F55" i="79"/>
  <c r="F52" i="79"/>
  <c r="F51" i="79"/>
  <c r="F50" i="79"/>
  <c r="F49" i="79"/>
  <c r="F48" i="79"/>
  <c r="F47" i="79"/>
  <c r="F46" i="79"/>
  <c r="F45" i="79"/>
  <c r="F44" i="79"/>
  <c r="F43" i="79"/>
  <c r="F42" i="79"/>
  <c r="F41" i="79"/>
  <c r="F38" i="79"/>
  <c r="F37" i="79"/>
  <c r="F36" i="79"/>
  <c r="F35" i="79"/>
  <c r="F34" i="79"/>
  <c r="F33" i="79"/>
  <c r="F32" i="79"/>
  <c r="F31" i="79"/>
  <c r="F30" i="79"/>
  <c r="F29" i="79"/>
  <c r="F28" i="79"/>
  <c r="F27" i="79"/>
  <c r="F26" i="79"/>
  <c r="F25" i="79"/>
  <c r="F22" i="79"/>
  <c r="F21" i="79"/>
  <c r="F20" i="79"/>
  <c r="F19" i="79"/>
  <c r="F60" i="79"/>
  <c r="F62" i="79"/>
  <c r="F64" i="79"/>
  <c r="F16" i="78"/>
  <c r="B16" i="78"/>
  <c r="F16" i="77"/>
  <c r="B16" i="77"/>
  <c r="B12" i="74"/>
  <c r="F65" i="78"/>
  <c r="F64" i="78"/>
  <c r="F63" i="78"/>
  <c r="F62" i="78"/>
  <c r="F61" i="78"/>
  <c r="F60" i="78"/>
  <c r="F57" i="78"/>
  <c r="F56" i="78"/>
  <c r="F55" i="78"/>
  <c r="F54" i="78"/>
  <c r="F53" i="78"/>
  <c r="F52" i="78"/>
  <c r="F51" i="78"/>
  <c r="F50" i="78"/>
  <c r="F49" i="78"/>
  <c r="F48" i="78"/>
  <c r="F47" i="78"/>
  <c r="F46" i="78"/>
  <c r="F43" i="78"/>
  <c r="F42" i="78"/>
  <c r="F41" i="78"/>
  <c r="F40" i="78"/>
  <c r="F39" i="78"/>
  <c r="F38" i="78"/>
  <c r="F37" i="78"/>
  <c r="F36" i="78"/>
  <c r="F35" i="78"/>
  <c r="F34" i="78"/>
  <c r="F33" i="78"/>
  <c r="F32" i="78"/>
  <c r="F31" i="78"/>
  <c r="F30" i="78"/>
  <c r="F27" i="78"/>
  <c r="F26" i="78"/>
  <c r="F25" i="78"/>
  <c r="F24" i="78"/>
  <c r="F68" i="78"/>
  <c r="F70" i="78"/>
  <c r="F71" i="78"/>
  <c r="F65" i="77"/>
  <c r="F64" i="77"/>
  <c r="F63" i="77"/>
  <c r="F62" i="77"/>
  <c r="F61" i="77"/>
  <c r="F60" i="77"/>
  <c r="F57" i="77"/>
  <c r="F56" i="77"/>
  <c r="F55" i="77"/>
  <c r="F54" i="77"/>
  <c r="F53" i="77"/>
  <c r="F52" i="77"/>
  <c r="F51" i="77"/>
  <c r="F50" i="77"/>
  <c r="F49" i="77"/>
  <c r="F48" i="77"/>
  <c r="F47" i="77"/>
  <c r="F46" i="77"/>
  <c r="F43" i="77"/>
  <c r="F42" i="77"/>
  <c r="F41" i="77"/>
  <c r="F40" i="77"/>
  <c r="F39" i="77"/>
  <c r="F38" i="77"/>
  <c r="F37" i="77"/>
  <c r="F36" i="77"/>
  <c r="F35" i="77"/>
  <c r="F34" i="77"/>
  <c r="F33" i="77"/>
  <c r="F32" i="77"/>
  <c r="F31" i="77"/>
  <c r="F30" i="77"/>
  <c r="F26" i="77"/>
  <c r="F25" i="77"/>
  <c r="F24" i="77"/>
  <c r="F14" i="71"/>
  <c r="F68" i="77"/>
  <c r="F70" i="77"/>
  <c r="F71" i="77"/>
  <c r="F16" i="75"/>
  <c r="B14" i="71"/>
  <c r="B16" i="75"/>
  <c r="F12" i="74"/>
  <c r="F62" i="75"/>
  <c r="F61" i="75"/>
  <c r="F59" i="75"/>
  <c r="F58" i="75"/>
  <c r="F55" i="75"/>
  <c r="F54" i="75"/>
  <c r="F53" i="75"/>
  <c r="F52" i="75"/>
  <c r="F51" i="75"/>
  <c r="F50" i="75"/>
  <c r="F49" i="75"/>
  <c r="F48" i="75"/>
  <c r="F47" i="75"/>
  <c r="F46" i="75"/>
  <c r="F45" i="75"/>
  <c r="F44" i="75"/>
  <c r="F41" i="75"/>
  <c r="F40" i="75"/>
  <c r="F39" i="75"/>
  <c r="F38" i="75"/>
  <c r="F37" i="75"/>
  <c r="F36" i="75"/>
  <c r="F35" i="75"/>
  <c r="F34" i="75"/>
  <c r="F33" i="75"/>
  <c r="F32" i="75"/>
  <c r="F31" i="75"/>
  <c r="F30" i="75"/>
  <c r="F29" i="75"/>
  <c r="F28" i="75"/>
  <c r="F25" i="75"/>
  <c r="F24" i="75"/>
  <c r="F23" i="75"/>
  <c r="F22" i="75"/>
  <c r="F64" i="75"/>
  <c r="F66" i="75"/>
  <c r="F67" i="75"/>
  <c r="F57" i="74"/>
  <c r="F56" i="74"/>
  <c r="F55" i="74"/>
  <c r="F54" i="74"/>
  <c r="F51" i="74"/>
  <c r="F50" i="74"/>
  <c r="F49" i="74"/>
  <c r="F48" i="74"/>
  <c r="F47" i="74"/>
  <c r="F46" i="74"/>
  <c r="F45" i="74"/>
  <c r="F44" i="74"/>
  <c r="F43" i="74"/>
  <c r="F42" i="74"/>
  <c r="F41" i="74"/>
  <c r="F40" i="74"/>
  <c r="F37" i="74"/>
  <c r="F36" i="74"/>
  <c r="F35" i="74"/>
  <c r="F34" i="74"/>
  <c r="F33" i="74"/>
  <c r="F32" i="74"/>
  <c r="F31" i="74"/>
  <c r="F30" i="74"/>
  <c r="F29" i="74"/>
  <c r="F28" i="74"/>
  <c r="F27" i="74"/>
  <c r="F26" i="74"/>
  <c r="F25" i="74"/>
  <c r="F24" i="74"/>
  <c r="F20" i="74"/>
  <c r="F19" i="74"/>
  <c r="F18" i="74"/>
  <c r="F60" i="74"/>
  <c r="F62" i="74"/>
  <c r="F63" i="74"/>
  <c r="B8" i="69"/>
  <c r="B7" i="69"/>
  <c r="B48" i="11"/>
  <c r="B49" i="11"/>
  <c r="D27" i="11"/>
  <c r="D24" i="11"/>
  <c r="C7" i="58"/>
  <c r="C8" i="58"/>
  <c r="C8" i="52"/>
  <c r="B40" i="19"/>
  <c r="B34" i="19"/>
  <c r="C24" i="19"/>
  <c r="B14" i="19"/>
  <c r="B19" i="19"/>
  <c r="B18" i="19"/>
  <c r="B17" i="19"/>
  <c r="B16" i="19"/>
  <c r="B13" i="19"/>
  <c r="E71" i="51"/>
  <c r="B71" i="51"/>
  <c r="F69" i="51"/>
  <c r="G68" i="51"/>
  <c r="G67" i="51"/>
  <c r="E65" i="51"/>
  <c r="E64" i="51"/>
  <c r="E63" i="51"/>
  <c r="E62" i="51"/>
  <c r="B69" i="51"/>
  <c r="B68" i="51"/>
  <c r="B67" i="51"/>
  <c r="B63" i="51"/>
  <c r="B64" i="51"/>
  <c r="B65" i="51"/>
  <c r="B62" i="51"/>
  <c r="C57" i="51"/>
  <c r="C58" i="51"/>
  <c r="C56" i="51"/>
  <c r="A22" i="51"/>
  <c r="F60" i="71"/>
  <c r="F59" i="71"/>
  <c r="F58" i="71"/>
  <c r="F57" i="71"/>
  <c r="F56" i="71"/>
  <c r="F53" i="71"/>
  <c r="F52" i="71"/>
  <c r="F51" i="71"/>
  <c r="F50" i="71"/>
  <c r="F49" i="71"/>
  <c r="F48" i="71"/>
  <c r="F47" i="71"/>
  <c r="F46" i="71"/>
  <c r="F45" i="71"/>
  <c r="F44" i="71"/>
  <c r="F43" i="71"/>
  <c r="F42" i="71"/>
  <c r="F39" i="71"/>
  <c r="F38" i="71"/>
  <c r="F37" i="71"/>
  <c r="F36" i="71"/>
  <c r="F35" i="71"/>
  <c r="F34" i="71"/>
  <c r="F33" i="71"/>
  <c r="F32" i="71"/>
  <c r="F31" i="71"/>
  <c r="F30" i="71"/>
  <c r="F29" i="71"/>
  <c r="F28" i="71"/>
  <c r="F27" i="71"/>
  <c r="F26" i="71"/>
  <c r="F23" i="71"/>
  <c r="F22" i="71"/>
  <c r="F21" i="71"/>
  <c r="F20" i="71"/>
  <c r="F63" i="71"/>
  <c r="F65" i="71"/>
  <c r="F66" i="71"/>
  <c r="D24" i="58"/>
  <c r="E24" i="58"/>
  <c r="D23" i="58"/>
  <c r="E23" i="58"/>
  <c r="D22" i="58"/>
  <c r="E22" i="58"/>
  <c r="D21" i="58"/>
  <c r="E21" i="58"/>
  <c r="D20" i="58"/>
  <c r="E20" i="58"/>
  <c r="D19" i="58"/>
  <c r="E19" i="58"/>
  <c r="D18" i="58"/>
  <c r="E18" i="58"/>
  <c r="D17" i="58"/>
  <c r="E17" i="58"/>
  <c r="D16" i="58"/>
  <c r="E16" i="58"/>
  <c r="D15" i="58"/>
  <c r="E15" i="58"/>
  <c r="D14" i="58"/>
  <c r="E14" i="58"/>
  <c r="D13" i="58"/>
  <c r="E13" i="58"/>
  <c r="D12" i="58"/>
  <c r="E12" i="58"/>
  <c r="D11" i="58"/>
  <c r="E11" i="58"/>
</calcChain>
</file>

<file path=xl/sharedStrings.xml><?xml version="1.0" encoding="utf-8"?>
<sst xmlns="http://schemas.openxmlformats.org/spreadsheetml/2006/main" count="1389" uniqueCount="707">
  <si>
    <t>COPROPRIETE   ( SYNDIC )</t>
  </si>
  <si>
    <t>Adresse :</t>
  </si>
  <si>
    <t>Interlocuteur :</t>
  </si>
  <si>
    <t>AUTORISATION DE TRAVAUX</t>
  </si>
  <si>
    <t>l'immeuble référencé ci-dessus, à savoir :</t>
  </si>
  <si>
    <t>CI en façade extérieure</t>
  </si>
  <si>
    <t>Armoire de comptages extérieure</t>
  </si>
  <si>
    <t>OBSERVATION :</t>
  </si>
  <si>
    <t>Date :</t>
  </si>
  <si>
    <t>Signature :</t>
  </si>
  <si>
    <t>PROJET TECHNIQUE</t>
  </si>
  <si>
    <t>*</t>
  </si>
  <si>
    <t>CARACTERISTIQUES DE L'IMMEUBLE</t>
  </si>
  <si>
    <t>CARACTERISTIQUES DE L'OUVRAGE EXISTANT</t>
  </si>
  <si>
    <t>Quantité</t>
  </si>
  <si>
    <t>Société :</t>
  </si>
  <si>
    <t xml:space="preserve"> </t>
  </si>
  <si>
    <t>Adresse Chantier:</t>
  </si>
  <si>
    <t>Date:</t>
  </si>
  <si>
    <t>Nom:</t>
  </si>
  <si>
    <t>Signature:</t>
  </si>
  <si>
    <t xml:space="preserve"> CHARGE D'AFFAIRE</t>
  </si>
  <si>
    <t>CARNET DE BORD</t>
  </si>
  <si>
    <t>DATE DE PREPARATION :</t>
  </si>
  <si>
    <t>DATE DE COUPURE :</t>
  </si>
  <si>
    <t>OBSERVATIONS :</t>
  </si>
  <si>
    <t>Analyse des risques particuliers du chantier et de l'exploitabilité ultérieure</t>
  </si>
  <si>
    <t>Raison sociale du Titulaire :</t>
  </si>
  <si>
    <t>CTGAZ</t>
  </si>
  <si>
    <t>Nom de l'interlocuteur :</t>
  </si>
  <si>
    <t>M. LE GAL</t>
  </si>
  <si>
    <t>N° Dossier :</t>
  </si>
  <si>
    <t>Ref.</t>
  </si>
  <si>
    <t>Risque</t>
  </si>
  <si>
    <t>Existant               Oui/Non</t>
  </si>
  <si>
    <t>Détail du risque</t>
  </si>
  <si>
    <t>Mesurer envisagées pour gérer le risque pour les intervenants et les tiers</t>
  </si>
  <si>
    <t>Stationnement au pied de l'immeuble ou dans la résidence incertain ou impossible</t>
  </si>
  <si>
    <t>Non</t>
  </si>
  <si>
    <t xml:space="preserve">Robinet 13.1 non accessible, ou non manoeuvrable </t>
  </si>
  <si>
    <t xml:space="preserve">Robinet 13.2 non accessible, ou non manoeuvrable </t>
  </si>
  <si>
    <t>Identification du 13.1 ou du pied de conduite incertain</t>
  </si>
  <si>
    <t>Travaux à réalisés en hauteur à l'intérieur de l'immeuble</t>
  </si>
  <si>
    <t>Travaux à réalisés en hauteur à l'extérieur de l'immeuble ou avec présence réseaux électriques</t>
  </si>
  <si>
    <t>Travaux à réaliser en escalier</t>
  </si>
  <si>
    <t>Travail avec point chaud</t>
  </si>
  <si>
    <t>Oui</t>
  </si>
  <si>
    <t>Présence d'amiante ou de peinture plomb</t>
  </si>
  <si>
    <t>Exiguïté de locaux</t>
  </si>
  <si>
    <t>Eclairage insuffisant</t>
  </si>
  <si>
    <t>Animaux dangereux</t>
  </si>
  <si>
    <t>Rejet de gaz du COMVAC lors de la mise hors gaz</t>
  </si>
  <si>
    <t>Rejet de gaz en partie haute lors de la mise en ou hors pression</t>
  </si>
  <si>
    <t>Autres</t>
  </si>
  <si>
    <t>Nom du préparateur de l'entreprise titulaire :</t>
  </si>
  <si>
    <t>Signature : J. LE GAL</t>
  </si>
  <si>
    <t>En cas d'existence de risque particulier sur les points 2, 3, 4, 8, 9, 13 et 14, réaliser un plan de prévention particulier avec l'exploitant</t>
  </si>
  <si>
    <t xml:space="preserve"> et l'entreprise avec visite sur site.</t>
  </si>
  <si>
    <t>CARACTERISTIQUE DE L'OUVRAGE PROJETE</t>
  </si>
  <si>
    <t xml:space="preserve">VALIDE PAR GrDF LE : </t>
  </si>
  <si>
    <t>LISTE MATERIEL CI/CM GrDF - ACIER -</t>
  </si>
  <si>
    <t>N° Nomemclature</t>
  </si>
  <si>
    <t>Libellé Court</t>
  </si>
  <si>
    <t>77 00 082</t>
  </si>
  <si>
    <t>Tuyau nu DN 25 pour CICM</t>
  </si>
  <si>
    <t>77 00 084</t>
  </si>
  <si>
    <t>Tuyau nu DN 32 pour CICM</t>
  </si>
  <si>
    <t>77 00 086</t>
  </si>
  <si>
    <t>Tuyau nu DN 50 pour CICM</t>
  </si>
  <si>
    <t>77 00 089</t>
  </si>
  <si>
    <t>Tuyau nu DN 80 pour CICM</t>
  </si>
  <si>
    <t>77 00 091</t>
  </si>
  <si>
    <t>Tuyau nu DN 100 pour CICM</t>
  </si>
  <si>
    <t>77 06 750</t>
  </si>
  <si>
    <t>TUA REVETU PE DN 32 Ø 42,4x3,2 PMS 4</t>
  </si>
  <si>
    <t>77 06 752</t>
  </si>
  <si>
    <t>TUA REVETU PE DN 50 Ø 60,3x3,6 PMS 4</t>
  </si>
  <si>
    <t>77 30 810</t>
  </si>
  <si>
    <t>Courbe Acier DN 25 à 90° (3D)</t>
  </si>
  <si>
    <t>77 30 812</t>
  </si>
  <si>
    <t>Courbe Acier DN 32 à 90° (3D)</t>
  </si>
  <si>
    <t>77 30 814</t>
  </si>
  <si>
    <t>Courbe Acier DN 50 à 90° (3D)</t>
  </si>
  <si>
    <t>77 30 816</t>
  </si>
  <si>
    <t>Courbe Acier DN 80 à 90° (3D)</t>
  </si>
  <si>
    <t>77 30 818</t>
  </si>
  <si>
    <t>Courbe Acier DN 100 à 90° (3D)</t>
  </si>
  <si>
    <t>77 30 800</t>
  </si>
  <si>
    <t>Courbe Acier DN 25 à 45° (3D)</t>
  </si>
  <si>
    <t>77 30 802</t>
  </si>
  <si>
    <t>Courbe Acier DN 32 à 45° (3D)</t>
  </si>
  <si>
    <t>77 30 804</t>
  </si>
  <si>
    <t>Courbe Acier DN 50 à 45° (3D)</t>
  </si>
  <si>
    <t>77 30 806</t>
  </si>
  <si>
    <t>Courbe Acier DN 80 à 45° (3D)</t>
  </si>
  <si>
    <t>77 30 808</t>
  </si>
  <si>
    <t>Courbe Acier DN 100 à 45° (3D)</t>
  </si>
  <si>
    <t>77 32 400</t>
  </si>
  <si>
    <t>Fond Bombé AC DN 25</t>
  </si>
  <si>
    <t>77 32 402</t>
  </si>
  <si>
    <t>Fond Bombé AC DN 32</t>
  </si>
  <si>
    <t>77 32 404</t>
  </si>
  <si>
    <t>Fond Bombé AC DN 50</t>
  </si>
  <si>
    <t>77 32 406</t>
  </si>
  <si>
    <t>Fond Bombé AC DN 80</t>
  </si>
  <si>
    <t>77 32 408</t>
  </si>
  <si>
    <t>Fond Bombé AC DN 100</t>
  </si>
  <si>
    <t>77 33 500</t>
  </si>
  <si>
    <t>Réduction Acier DN 25/32</t>
  </si>
  <si>
    <t>77 33 502</t>
  </si>
  <si>
    <t>Réduction Acier DN 50/32</t>
  </si>
  <si>
    <t>77 33 504</t>
  </si>
  <si>
    <t>Réduction Acier DN 50/25</t>
  </si>
  <si>
    <t>77 33 506</t>
  </si>
  <si>
    <t>Réduction Acier DN 80/50</t>
  </si>
  <si>
    <t>77 33 508</t>
  </si>
  <si>
    <t>Réduction Acier DN 100/80</t>
  </si>
  <si>
    <t xml:space="preserve">77 33 510 </t>
  </si>
  <si>
    <t>Réduction Acier DN 100/50</t>
  </si>
  <si>
    <t>77 34 100</t>
  </si>
  <si>
    <t>Té Acier DN 32 Ø 42,4x3,2 PMS 4</t>
  </si>
  <si>
    <t>Té Acier DN 50 Ø 60,3x3,6 PMS 4</t>
  </si>
  <si>
    <t>Té Acier DN 80 Ø 88,9x4,00 PMS 4</t>
  </si>
  <si>
    <t>Té Acier DN 100 Ø 114,3X4,5 PMS 4</t>
  </si>
  <si>
    <t>82 30 013</t>
  </si>
  <si>
    <t>Raccord Acier  2P JPC 20 AC 26,9</t>
  </si>
  <si>
    <t>82 30 015</t>
  </si>
  <si>
    <t>Raccord Acier  2P JPC 20 AC 33,7</t>
  </si>
  <si>
    <t>82 30 108</t>
  </si>
  <si>
    <t>Raccord Acier 2P GAZ CAL25 AC 33,7</t>
  </si>
  <si>
    <t>82 30 111</t>
  </si>
  <si>
    <t>Raccord Acier 2P GAZ CAL32 AC 42,4</t>
  </si>
  <si>
    <t>82 30 115</t>
  </si>
  <si>
    <t>Raccord Acier 2P GAZ CAL50 AC 60,3</t>
  </si>
  <si>
    <t>82 42 312</t>
  </si>
  <si>
    <t>PIQUAGE COUDE CM AC CAL 20 CPT</t>
  </si>
  <si>
    <t>LISTE MATERIEL CI/CM GrDF - CUIVRE -</t>
  </si>
  <si>
    <t>79 10 099</t>
  </si>
  <si>
    <t xml:space="preserve">Tube cuivre ecroui calibre 22X1mm  </t>
  </si>
  <si>
    <t>79 10 102</t>
  </si>
  <si>
    <t>Tube cuivre ecroui calibre 28X1mm</t>
  </si>
  <si>
    <t>79 10 108</t>
  </si>
  <si>
    <t>Tube cuivre ecroui calibre 35x1mm</t>
  </si>
  <si>
    <t>79 10 125</t>
  </si>
  <si>
    <t>Tube cuivre ecrouicalibre 54x1mm</t>
  </si>
  <si>
    <t>79 13 052</t>
  </si>
  <si>
    <t>Coude cuivre 90° EMB TUBE 22mm</t>
  </si>
  <si>
    <t>79 13 056</t>
  </si>
  <si>
    <t>Coude cuivre 90° EMB TUBE 28mm</t>
  </si>
  <si>
    <t>79 13 061</t>
  </si>
  <si>
    <t>Coude cuivre 90° EMB TUBE 35mm</t>
  </si>
  <si>
    <t>79 13 086</t>
  </si>
  <si>
    <t>Coude cuivre 90° EMB TUBE 54mm</t>
  </si>
  <si>
    <t>79 13 414</t>
  </si>
  <si>
    <t>Coude cuivre 45° EMB TUBE 22 calibre 20</t>
  </si>
  <si>
    <t>79 13 418</t>
  </si>
  <si>
    <t>Coude cuivre 45° EMB TUBE 28 calibre 25</t>
  </si>
  <si>
    <t>79 13 426</t>
  </si>
  <si>
    <t>Coude cuivre 45° EMB TUBE 35 calibre 32</t>
  </si>
  <si>
    <t>79 13 442</t>
  </si>
  <si>
    <t>Coude cuivre 45° EMB TUBE 54 calibre 50</t>
  </si>
  <si>
    <t>79 14 064</t>
  </si>
  <si>
    <t>Manchon cuivre emboitement 22 calibre 20</t>
  </si>
  <si>
    <t>79 14 067</t>
  </si>
  <si>
    <t>Manchon cuivre emboitement 28 calibre 25</t>
  </si>
  <si>
    <t>79 14 072</t>
  </si>
  <si>
    <t>Manchon cuivre emboitement 35 calibre 32</t>
  </si>
  <si>
    <t>79 14 089</t>
  </si>
  <si>
    <t>Manchon cuivre emboitement 54 calibre 50</t>
  </si>
  <si>
    <t>79 15 098</t>
  </si>
  <si>
    <t>Réduction cuivre EMB TUBE 28X22</t>
  </si>
  <si>
    <t>79 15 118</t>
  </si>
  <si>
    <t>Réduction cuivre EMB TUBE 35X28</t>
  </si>
  <si>
    <t>79 15 156</t>
  </si>
  <si>
    <t>Réduction cuivre EMB TUBE 42X35</t>
  </si>
  <si>
    <t>79 15 221</t>
  </si>
  <si>
    <t>Réduction cuivre EMB TUBE 54X35</t>
  </si>
  <si>
    <t>79 15 239</t>
  </si>
  <si>
    <t>Réduction cuivre EMB TUBE 54X42</t>
  </si>
  <si>
    <t>79 15 138</t>
  </si>
  <si>
    <t>Réduction cuivre EMB TUBE 36X35</t>
  </si>
  <si>
    <t>82 45 301</t>
  </si>
  <si>
    <t>Bouchon cuivre femelle cal 25 SPC</t>
  </si>
  <si>
    <t>82 45 203</t>
  </si>
  <si>
    <t>Bouchon cuivre femelle JPC 32</t>
  </si>
  <si>
    <t>82 34 007</t>
  </si>
  <si>
    <t>DN 20 CU 22 Raccord sortie compteur</t>
  </si>
  <si>
    <t>82 34 009</t>
  </si>
  <si>
    <t>DN 20 CU 28 Raccord sortie compteur</t>
  </si>
  <si>
    <t>82 34 012</t>
  </si>
  <si>
    <t>DN 32 CU 28 Raccord sortie compteur</t>
  </si>
  <si>
    <t>82 34 015</t>
  </si>
  <si>
    <t>DN 32 CU 35 Raccord sortie compteur</t>
  </si>
  <si>
    <t>82 34 052</t>
  </si>
  <si>
    <r>
      <t xml:space="preserve">Raccord sortie compteur 90° 2 piéces JPC 20
CUIVRE </t>
    </r>
    <r>
      <rPr>
        <sz val="10"/>
        <rFont val="Calibri"/>
        <family val="2"/>
      </rPr>
      <t>Ø</t>
    </r>
    <r>
      <rPr>
        <sz val="10"/>
        <rFont val="Arial"/>
        <family val="2"/>
      </rPr>
      <t xml:space="preserve"> 22</t>
    </r>
  </si>
  <si>
    <t>82 34 054</t>
  </si>
  <si>
    <r>
      <t xml:space="preserve">Raccord sortie compteur 90° 2 piéces JPC 20
CUIVRE </t>
    </r>
    <r>
      <rPr>
        <sz val="10"/>
        <rFont val="Calibri"/>
        <family val="2"/>
      </rPr>
      <t>Ø</t>
    </r>
    <r>
      <rPr>
        <sz val="10"/>
        <rFont val="Arial"/>
        <family val="2"/>
      </rPr>
      <t xml:space="preserve"> 28</t>
    </r>
  </si>
  <si>
    <t>LISTE MATERIEL CI/CM GrDF - DIVERS 1 -</t>
  </si>
  <si>
    <t>82 40 013</t>
  </si>
  <si>
    <t>Raccord Acier/Pe AC DN 20 / CU 22</t>
  </si>
  <si>
    <t>82 40 014</t>
  </si>
  <si>
    <t>Raccord Acier/Pe AC DN 25 / CU 28</t>
  </si>
  <si>
    <t>82 40 017</t>
  </si>
  <si>
    <t>Raccord Acier/Pe AC DN 32 / CU 35</t>
  </si>
  <si>
    <t>82 40 022</t>
  </si>
  <si>
    <t>Raccord Acier/Pe AC DN 50 / CU 54</t>
  </si>
  <si>
    <t>82 80 101</t>
  </si>
  <si>
    <t>RAC FLEX PEN IMM DN25 CU/CU 1,40M</t>
  </si>
  <si>
    <t>82 80 102</t>
  </si>
  <si>
    <t>RAC FLEX PEN IMM DN25 CU/CU 2,00M</t>
  </si>
  <si>
    <t>82 80 103</t>
  </si>
  <si>
    <t>RAC FLEX PEN IMM DN32 CU/CU 1,40M</t>
  </si>
  <si>
    <t>82 80 104</t>
  </si>
  <si>
    <t>RAC FLEX PEN IMM DN32 CU/CU 2,00M</t>
  </si>
  <si>
    <t>82 80 105</t>
  </si>
  <si>
    <t>RAC FLEX PEN IMM DN32/40  CU/CU 1,40M</t>
  </si>
  <si>
    <t>82 80 106</t>
  </si>
  <si>
    <t>RAC FLEX PEN IMM DN32/40  CU/CU 2,00M</t>
  </si>
  <si>
    <t>82 80 111</t>
  </si>
  <si>
    <t>RAC FLEX PEN IMM DN 32  AC/CU 1,40M</t>
  </si>
  <si>
    <t>82 80 112</t>
  </si>
  <si>
    <t>RAC FLEX PEN IMM DN 32  AC/CU 2,00M</t>
  </si>
  <si>
    <t>82 80 113</t>
  </si>
  <si>
    <t>RAC FLEX PEN IMM DN 32/40  AC/CU 1,40M</t>
  </si>
  <si>
    <t>82 80 114</t>
  </si>
  <si>
    <t>RAC FLEX PEN IMM DN 32/40  AC/CU 2,00M</t>
  </si>
  <si>
    <t>84 01 200</t>
  </si>
  <si>
    <t>ROB CM DN 20</t>
  </si>
  <si>
    <t>84 01 203</t>
  </si>
  <si>
    <t>ROB CM DN 25</t>
  </si>
  <si>
    <t>84 01 091</t>
  </si>
  <si>
    <t>ROB CPTR D DN 20</t>
  </si>
  <si>
    <t>84 01 093</t>
  </si>
  <si>
    <t>ROB CPTR D DN 32</t>
  </si>
  <si>
    <t>84 01 094</t>
  </si>
  <si>
    <t>ROB CPTR D DN 50</t>
  </si>
  <si>
    <t>84 01 025</t>
  </si>
  <si>
    <t>ROB TYPE C DN 25</t>
  </si>
  <si>
    <t>84 01 028</t>
  </si>
  <si>
    <t>ROB TYPE C DN 32</t>
  </si>
  <si>
    <t>84 01 036</t>
  </si>
  <si>
    <t>ROB TYPE C DN 50</t>
  </si>
  <si>
    <t>84 72 203</t>
  </si>
  <si>
    <t>Joint 6/20 pour compteur JPC 20 (100 piéces)</t>
  </si>
  <si>
    <t>84 72 206</t>
  </si>
  <si>
    <t>Joint 10/32 pour compteur JPC 32 (100 piéces)</t>
  </si>
  <si>
    <t>AC DN 20 / CU 22 - RAC MANCHETTE D'ASSEMBLAGE</t>
  </si>
  <si>
    <t>AC DN 25 / CU 28 - RAC MANCHETTE D'ASSEMBLAGE</t>
  </si>
  <si>
    <t>AC DN 32 / CU 35 - RAC MANCHETTE D'ASSEMBLAGE</t>
  </si>
  <si>
    <t>AC DN 50 / CU 54 - RAC MANCHETTE D'ASSEMBLAGE</t>
  </si>
  <si>
    <t>86 03 273</t>
  </si>
  <si>
    <t>PRIMAIRE DENSOLEN HT 1 L</t>
  </si>
  <si>
    <t>86 03 231</t>
  </si>
  <si>
    <t>BANDE DENSO 090 LARG 50 MM 30M</t>
  </si>
  <si>
    <t>86 03 230</t>
  </si>
  <si>
    <t>BANDE DENSO 090 LARG 30 MM 30M</t>
  </si>
  <si>
    <t>86 03 210</t>
  </si>
  <si>
    <t>BANDE DENSO E10 30 MM 12.5M</t>
  </si>
  <si>
    <t>86 03 211</t>
  </si>
  <si>
    <t>BANDE DENSO E10 50 MM 12.5M</t>
  </si>
  <si>
    <t>86 03 283</t>
  </si>
  <si>
    <t>BANDE DENSO WP 40MM 2M</t>
  </si>
  <si>
    <t>86 09 100</t>
  </si>
  <si>
    <t>BANDE DENSO VERTE EN ROULEAU  DE 10M</t>
  </si>
  <si>
    <t>86 09 102</t>
  </si>
  <si>
    <t>82 45 252</t>
  </si>
  <si>
    <t>Bouchon mâle JPC CAL 20 6PANS</t>
  </si>
  <si>
    <t>82 45 254</t>
  </si>
  <si>
    <t>Bouchon mâle JPC CAL 32 6PANS</t>
  </si>
  <si>
    <t>82 45 256</t>
  </si>
  <si>
    <t>Bouchon mâle JPC CAL 40 6PANS</t>
  </si>
  <si>
    <t>82 45 258</t>
  </si>
  <si>
    <t>Bouchon mâle JPC CAL 50 6PANS</t>
  </si>
  <si>
    <t>LISTE MATERIEL CI/CM GrDF - DIVERS 2 -</t>
  </si>
  <si>
    <t>86 42 101</t>
  </si>
  <si>
    <t xml:space="preserve">Plaque consigne M1  ROB ¼ tour enterré 
avec ou sans détente.  </t>
  </si>
  <si>
    <t>86 42 102</t>
  </si>
  <si>
    <t>Plaque consigne M2   ROB ¼ tour en coffret  
non muni d’un hublot</t>
  </si>
  <si>
    <t>86 42 103</t>
  </si>
  <si>
    <t>Plaque consigne M3B robinet poussoir 
en coffret même dans un hublot</t>
  </si>
  <si>
    <t>86 42 104</t>
  </si>
  <si>
    <t>Plaque consigne M3PP robinet poussoir ¼ tour- 
sécurité1/4</t>
  </si>
  <si>
    <t>86 42 107</t>
  </si>
  <si>
    <t>Plaque consigne M4 ROB ¼ tour module enterré type  
E1A et EA</t>
  </si>
  <si>
    <t>86 01 025</t>
  </si>
  <si>
    <t>Collier de mise à la terre pour tube cuivre Ø 28</t>
  </si>
  <si>
    <t>86 01 027</t>
  </si>
  <si>
    <t>Collier de mise à la terre pour tube cuivre Ø 35</t>
  </si>
  <si>
    <t>86 01 029</t>
  </si>
  <si>
    <t>Collier de mise à la terre pour tube cuivre Ø 54</t>
  </si>
  <si>
    <t>86 01 031</t>
  </si>
  <si>
    <t>Collier de mise à la terre pour tube Acier Ø 33,7</t>
  </si>
  <si>
    <t>86 01 033</t>
  </si>
  <si>
    <t>Collier de mise à la terre pour tube Acier Ø 42,4</t>
  </si>
  <si>
    <t>86 01 035</t>
  </si>
  <si>
    <t>Collier de mise à la terre pour tube Acier Ø 60,3</t>
  </si>
  <si>
    <t>41 21 020</t>
  </si>
  <si>
    <t>Compteur G4 entraxe 110 mm</t>
  </si>
  <si>
    <t>41 21 021</t>
  </si>
  <si>
    <t>Compteur G4 entraxe 110 mm tête BF</t>
  </si>
  <si>
    <t>41 21 010</t>
  </si>
  <si>
    <t>Compteur G6 entraxe 250 mm sans BF</t>
  </si>
  <si>
    <t>84 33 010</t>
  </si>
  <si>
    <t>Boitier rouge à clé</t>
  </si>
  <si>
    <t>84 33 542</t>
  </si>
  <si>
    <t>Clé triangle</t>
  </si>
  <si>
    <t>84 33 064</t>
  </si>
  <si>
    <t>Clé pour S 600 n4</t>
  </si>
  <si>
    <t>86 420 06</t>
  </si>
  <si>
    <t>Plaque repère de robinet de brt type T110 à frapper</t>
  </si>
  <si>
    <t>86 420 07</t>
  </si>
  <si>
    <t>Plaque repère de robinet de brt type T110 à fente</t>
  </si>
  <si>
    <t>86 421 17</t>
  </si>
  <si>
    <t>Plaque d'ouvrage gaz type T201 MLC 008</t>
  </si>
  <si>
    <t>86 421 18</t>
  </si>
  <si>
    <t>Repérage robinet brt particulier type T200</t>
  </si>
  <si>
    <t>86 421 19</t>
  </si>
  <si>
    <t>CI en Sous-sol</t>
  </si>
  <si>
    <t>Comptages en gaine technique</t>
  </si>
  <si>
    <t>8230058</t>
  </si>
  <si>
    <t>RAC MAME JPC 32 AC 42,4</t>
  </si>
  <si>
    <t>8230256</t>
  </si>
  <si>
    <t>RAC MAME JSC 32 AC 42,4</t>
  </si>
  <si>
    <t>8234252</t>
  </si>
  <si>
    <t>RAC MAME JPC 20 CU 22</t>
  </si>
  <si>
    <t>8234254</t>
  </si>
  <si>
    <t>RAC MAME JPC 20 CU 28</t>
  </si>
  <si>
    <t>8234256</t>
  </si>
  <si>
    <t>RAC MAME JPC 32 CU 28</t>
  </si>
  <si>
    <t>8234258</t>
  </si>
  <si>
    <t>RAC MAME JPC 32 CU 35</t>
  </si>
  <si>
    <t>8234266</t>
  </si>
  <si>
    <t>RAC MAM COUDE JPC 20 CU 28</t>
  </si>
  <si>
    <t>8234268</t>
  </si>
  <si>
    <t>RAC MAM COUDE JPC 32 CU 35</t>
  </si>
  <si>
    <t>8234467</t>
  </si>
  <si>
    <t>RAC MAM JPG 25 CU 28</t>
  </si>
  <si>
    <t>8234470</t>
  </si>
  <si>
    <t>RAC MAM JPG 32 CU 35</t>
  </si>
  <si>
    <t>8234554</t>
  </si>
  <si>
    <t>RAC MAM JSC 15 CU 18</t>
  </si>
  <si>
    <t>8234557</t>
  </si>
  <si>
    <t>RAC MAM JSC 25 CU 28</t>
  </si>
  <si>
    <t>8234560</t>
  </si>
  <si>
    <t>RAC MAM JSC 32 CU 35</t>
  </si>
  <si>
    <t>8242072</t>
  </si>
  <si>
    <t>RAC 3 P JSC JPG F 20 CU 20</t>
  </si>
  <si>
    <t>8242073</t>
  </si>
  <si>
    <t>RAC 3 P JSC JPG F 25 CU 28</t>
  </si>
  <si>
    <t>8242074</t>
  </si>
  <si>
    <t>RAC 3 P JSC JPG F 32 CU 35</t>
  </si>
  <si>
    <t>8242082</t>
  </si>
  <si>
    <t>RAC 3P JSC M CON 20 CU 22</t>
  </si>
  <si>
    <t>8242083</t>
  </si>
  <si>
    <t>RAC 3P JSC M CON 25 CU 28</t>
  </si>
  <si>
    <t>8242084</t>
  </si>
  <si>
    <t>RAC 3P JSC M CON 32 CU 35</t>
  </si>
  <si>
    <t>8234503</t>
  </si>
  <si>
    <t>RAC 2P JSC 15 CU 18</t>
  </si>
  <si>
    <t>8234507</t>
  </si>
  <si>
    <t>RAC 2P JSC 25 CU 28</t>
  </si>
  <si>
    <t>8234509</t>
  </si>
  <si>
    <t>RAC 2P JSC 32 CU 35</t>
  </si>
  <si>
    <t xml:space="preserve">  </t>
  </si>
  <si>
    <t>Comptages en cage d'escalier</t>
  </si>
  <si>
    <t>Je soussigné :</t>
  </si>
  <si>
    <t>77 34 102</t>
  </si>
  <si>
    <t>77 34 104</t>
  </si>
  <si>
    <t>77 34 106</t>
  </si>
  <si>
    <t>S.A au capital de 20.000 Euro - Siret 509 712 287 000 28 -  N° intracommunautaire FR 64 509 712 287</t>
  </si>
  <si>
    <t>N°Affaire :</t>
  </si>
  <si>
    <t>Date début des travaux :</t>
  </si>
  <si>
    <t>Coordonnées des intervenants :</t>
  </si>
  <si>
    <t xml:space="preserve">Entreprise de Travaux : </t>
  </si>
  <si>
    <t>Prise en compte des points singuliers à photographier</t>
  </si>
  <si>
    <t>Phase d études</t>
  </si>
  <si>
    <t>c</t>
  </si>
  <si>
    <t xml:space="preserve">Présence du chiffrage    </t>
  </si>
  <si>
    <t>Présence de la liste du matériel à commander</t>
  </si>
  <si>
    <t xml:space="preserve">Présence des récépissés d’envoi des DR et retours                   </t>
  </si>
  <si>
    <t>Présence des coupes types et objectifs de densification</t>
  </si>
  <si>
    <t xml:space="preserve">Présence de devis si travaux particuliers non rémunérables  par les séries de prix </t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</si>
  <si>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Plan du réseau projeté avec description des accessoires 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</si>
  <si>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Report sur le plan projet ou sur un plan annexe les autres occupants du sous sol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</si>
  <si>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Présence des coupes types et des objectifs de densification      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</si>
  <si>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Photo emplacement coffret ou poste de détente et accord client </t>
    </r>
  </si>
  <si>
    <r>
      <t xml:space="preserve">Projet de pose de réseau Travaux de renouvellement </t>
    </r>
    <r>
      <rPr>
        <sz val="10"/>
        <rFont val="Calibri"/>
        <family val="2"/>
      </rPr>
      <t xml:space="preserve">(éléments complémentaires)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</si>
  <si>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Présence d’une fiche descriptive des travaux de renouvellement du branchement, du type de coffret, de la nature du matériau existant et à concevoir avec photo de l’existant et projeté  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</si>
  <si>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Dans le cas de travaux de tubage présence sur le plan projet de l’implantation des fouilles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</si>
  <si>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Présence d’un plan de phasage       </t>
    </r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</si>
  <si>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>Envoi du courrier de relance client en cas de branchement improductif</t>
    </r>
  </si>
  <si>
    <t>Contrôles complémentaires effectués</t>
  </si>
  <si>
    <t>Date</t>
  </si>
  <si>
    <t>Phase</t>
  </si>
  <si>
    <t>Contrôle effectué</t>
  </si>
  <si>
    <t>Résultat</t>
  </si>
  <si>
    <t>Date de signature de l’entreprise</t>
  </si>
  <si>
    <t>Date de signature du maître d’ouvrage</t>
  </si>
  <si>
    <t xml:space="preserve">C </t>
  </si>
  <si>
    <t>NC</t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</si>
  <si>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 xml:space="preserve">Présence de plan de détail si travaux particulier  </t>
    </r>
  </si>
  <si>
    <t xml:space="preserve">Réalisation de sondages en cas d’incertitudes d’implantation 
des ouvrages ou pour validation du projet  </t>
  </si>
  <si>
    <r>
      <t>·</t>
    </r>
    <r>
      <rPr>
        <sz val="7"/>
        <rFont val="Times New Roman"/>
        <family val="1"/>
      </rPr>
      <t xml:space="preserve">         </t>
    </r>
    <r>
      <rPr>
        <sz val="10"/>
        <rFont val="Calibri"/>
        <family val="2"/>
      </rPr>
      <t>Photo de l’emplacement de la pénétration de la Conduite d’immeuble à l’intérieur 
de l’immeuble</t>
    </r>
  </si>
  <si>
    <t xml:space="preserve">Version 01
du 31/09/2010 </t>
  </si>
  <si>
    <t xml:space="preserve">Date d’envoi : </t>
  </si>
  <si>
    <t xml:space="preserve">Retour des études dans les délais (5 à 6 semaines ) </t>
  </si>
  <si>
    <t xml:space="preserve">Réalisation des conventions de passage    </t>
  </si>
  <si>
    <r>
      <t xml:space="preserve">Projet pose de réseau raccordement client </t>
    </r>
    <r>
      <rPr>
        <sz val="8"/>
        <rFont val="Calibri"/>
        <family val="2"/>
      </rPr>
      <t>(ech 1/200 eme ou 1/500 eme pour les grandes longueurs)</t>
    </r>
  </si>
  <si>
    <t xml:space="preserve">C : Conforme </t>
  </si>
  <si>
    <t xml:space="preserve">NC : Non Conforme </t>
  </si>
  <si>
    <t xml:space="preserve">Date de réception :                                </t>
  </si>
  <si>
    <t xml:space="preserve">Date de validation : </t>
  </si>
  <si>
    <t>Tel Fixe :</t>
  </si>
  <si>
    <t>Tel Mobile :</t>
  </si>
  <si>
    <t>Courriel :</t>
  </si>
  <si>
    <t>Nombre de cage d'escaliers :</t>
  </si>
  <si>
    <t>BRANCHEMENT ET CONDUITES GAZ EXISTANTS</t>
  </si>
  <si>
    <t xml:space="preserve">   Pose coffret enterré</t>
  </si>
  <si>
    <r>
      <rPr>
        <u/>
        <sz val="10"/>
        <rFont val="Arial"/>
        <family val="2"/>
      </rPr>
      <t>Observation du responsable d'exploitation</t>
    </r>
    <r>
      <rPr>
        <sz val="10"/>
        <rFont val="Arial"/>
        <family val="2"/>
      </rPr>
      <t xml:space="preserve"> </t>
    </r>
    <r>
      <rPr>
        <i/>
        <sz val="8"/>
        <rFont val="Arial"/>
        <family val="2"/>
      </rPr>
      <t>(faire référence au N° du ou des points concernés)</t>
    </r>
    <r>
      <rPr>
        <i/>
        <sz val="10"/>
        <rFont val="Arial"/>
        <family val="2"/>
      </rPr>
      <t xml:space="preserve"> :</t>
    </r>
  </si>
  <si>
    <t>Date présentation du projet :</t>
  </si>
  <si>
    <t>Date retour accord :</t>
  </si>
  <si>
    <t>Autorise GRDF à réaliser les travaux de modification ci-après sur la distribution de gaz dans</t>
  </si>
  <si>
    <t>RDC</t>
  </si>
  <si>
    <t>R+1</t>
  </si>
  <si>
    <t>R+2</t>
  </si>
  <si>
    <t>Renouvellement Conduite de Gaz</t>
  </si>
  <si>
    <t>NOUVELLE CONDUITE GAZ</t>
  </si>
  <si>
    <t>SCHEMA SYNOPTIQUE</t>
  </si>
  <si>
    <t xml:space="preserve"> - Compléments des installations après compteurs actifs</t>
  </si>
  <si>
    <t>TRAVAUX A LA CHARGE DU PROPRIETAIRE :</t>
  </si>
  <si>
    <r>
      <rPr>
        <sz val="10"/>
        <rFont val="Wingdings"/>
        <charset val="2"/>
      </rPr>
      <t>:</t>
    </r>
    <r>
      <rPr>
        <sz val="10"/>
        <rFont val="Arial"/>
        <family val="2"/>
      </rPr>
      <t>: info@ctgaz.com</t>
    </r>
  </si>
  <si>
    <t>CI en façade et  Hall d'entrée</t>
  </si>
  <si>
    <t>Date : 02 01 2019 au 31 12 2019</t>
  </si>
  <si>
    <r>
      <t xml:space="preserve">Tel : 04 95 47 08 14 - </t>
    </r>
    <r>
      <rPr>
        <b/>
        <sz val="10"/>
        <color indexed="18"/>
        <rFont val="Wingdings"/>
        <charset val="2"/>
      </rPr>
      <t>:</t>
    </r>
    <r>
      <rPr>
        <b/>
        <sz val="10"/>
        <color indexed="18"/>
        <rFont val="Arial"/>
        <family val="2"/>
      </rPr>
      <t xml:space="preserve"> info@ctgaz.com</t>
    </r>
  </si>
  <si>
    <t>R+3</t>
  </si>
  <si>
    <t>R+4</t>
  </si>
  <si>
    <t>ATTACHEMENT CICM SUIVANT SERIE DE PRIX</t>
  </si>
  <si>
    <t>N° Article</t>
  </si>
  <si>
    <t>Libellé</t>
  </si>
  <si>
    <t>Unité</t>
  </si>
  <si>
    <t>Q.</t>
  </si>
  <si>
    <t xml:space="preserve">P.U. </t>
  </si>
  <si>
    <t>Montant HT</t>
  </si>
  <si>
    <t>Chapitre 1</t>
  </si>
  <si>
    <t>Gestion Administrative - Etude CICM</t>
  </si>
  <si>
    <t>Dossier administratif</t>
  </si>
  <si>
    <t>u</t>
  </si>
  <si>
    <t>Etude CI</t>
  </si>
  <si>
    <t>Etude CM jusqu'à 10 compteurs</t>
  </si>
  <si>
    <t>Etude CM (+10 compteurs/tranche de 10)</t>
  </si>
  <si>
    <t>Chapitre 2</t>
  </si>
  <si>
    <t>Renouvellement de conduite</t>
  </si>
  <si>
    <t>Indemnité de mise en chantier</t>
  </si>
  <si>
    <t>Renouvellement conduite Cu &lt;= cal 32</t>
  </si>
  <si>
    <t>ml</t>
  </si>
  <si>
    <t>Renouvellement conduite Cu &gt; cal 32</t>
  </si>
  <si>
    <t>Renouvellement conduite acier &lt;= cal 32</t>
  </si>
  <si>
    <t>Renouvellement conduite acier = cal 50</t>
  </si>
  <si>
    <t>Renouvellement conduite acier &gt; cal 50</t>
  </si>
  <si>
    <t>Pose de CI en PE &lt;= calibre 50 (hors terrassement)</t>
  </si>
  <si>
    <t>Pose de protection mécanique</t>
  </si>
  <si>
    <t>Plus value percement mécanique</t>
  </si>
  <si>
    <t>Réalisation ou renouvellement branchement particulier</t>
  </si>
  <si>
    <t>Branchement avec dépose compteur &amp; modification inférieure à 3m</t>
  </si>
  <si>
    <t>Repérages des robinets 13.2</t>
  </si>
  <si>
    <t>Remise en service d'installation intérieure jusqu'à l'heure d'appel du 
client précisé dans le CTP (prix par client)</t>
  </si>
  <si>
    <t>Mise hors gaz et remise en gaz</t>
  </si>
  <si>
    <t>Chapitre 3</t>
  </si>
  <si>
    <t>Réparations</t>
  </si>
  <si>
    <t>Mise en chantier pour petite intervention / par immeuble</t>
  </si>
  <si>
    <t>Forfait maintenance - petit entretien</t>
  </si>
  <si>
    <t>Remplacement de robinet (y compris repérage, hors coupure et 
remise en gaz de la CM) … Prix par robinet</t>
  </si>
  <si>
    <t>Suppression de branchement particulier sur CM</t>
  </si>
  <si>
    <t>Réalisation de piquage en attente sur conduite de tous calibre 
(pose de robinet, repérage,…)</t>
  </si>
  <si>
    <t>Suppression de conduite enterrée et/ou de siphon et/ou de conduite en élévation</t>
  </si>
  <si>
    <t>Forfait pour remplacement de robinet 13,1 y compris une longueur 
de conduite de 2m maxi</t>
  </si>
  <si>
    <t>Dépose et repose de coffre en bois / palier</t>
  </si>
  <si>
    <t>Forfait pour réparation sans remplacement de la CM : 
reprise soudure</t>
  </si>
  <si>
    <t>Forfait pour réparation avec remplacement d'une partie de la CM : 
pour 2ml</t>
  </si>
  <si>
    <t>Forfait pour remplacement d'une partie de la CM : pour linéaire supplémentaire au-delà de 2ml</t>
  </si>
  <si>
    <t>Plus value pour intervention en urgence</t>
  </si>
  <si>
    <t>Chapitre 4</t>
  </si>
  <si>
    <t>Divers</t>
  </si>
  <si>
    <t>Forfait travaux façade</t>
  </si>
  <si>
    <t>j</t>
  </si>
  <si>
    <t>Forfait mise en chantier travaux sur cordes</t>
  </si>
  <si>
    <t>THM1</t>
  </si>
  <si>
    <t>Salaire horaire moyen net responsable équipe</t>
  </si>
  <si>
    <t>h</t>
  </si>
  <si>
    <t>THM2</t>
  </si>
  <si>
    <t>Salaire horaire moyen net personnel</t>
  </si>
  <si>
    <t>THM3</t>
  </si>
  <si>
    <t>Salaire horaire moyen net soudeur</t>
  </si>
  <si>
    <t xml:space="preserve">                                   Montant Total HT</t>
  </si>
  <si>
    <t xml:space="preserve">                                   Montant TVA 20 %</t>
  </si>
  <si>
    <t xml:space="preserve">                                   Montant Total TTC</t>
  </si>
  <si>
    <t xml:space="preserve"> - Mise en place d'une grille de ventilation dans la porte de la gaine du RDC</t>
  </si>
  <si>
    <t>Merci de nous fournir, conformément à l’arrêté du 22 aout 2002 pris pour l’application de 
l’article 10-3 du décret n°96-97 du 7 février 1996 modifié, les conclusions du Document 
Technique Amiante permettant de certifier la présence ou l’absence d’amiante dans les parties
commune de l’immeuble.</t>
  </si>
  <si>
    <t xml:space="preserve"> - Renouvellement total de l'ouvrage gaz : conduite d'immeuble, conduite montante, branchements
</t>
  </si>
  <si>
    <t>TRAVAUX A LA CHARGE DE GRDF :</t>
  </si>
  <si>
    <r>
      <t xml:space="preserve"> - Raccordement de la liaison équipotentielle </t>
    </r>
    <r>
      <rPr>
        <i/>
        <sz val="10"/>
        <rFont val="Arial"/>
        <family val="2"/>
      </rPr>
      <t>(prise de terre conforme)</t>
    </r>
    <r>
      <rPr>
        <sz val="10"/>
        <rFont val="Arial"/>
        <family val="2"/>
      </rPr>
      <t xml:space="preserve"> de l'ouvrage gaz à la 
terre de l'immeuble</t>
    </r>
  </si>
  <si>
    <t>ANTENNE PACA : 42 boulevard de la Padouane 13015 MARSEILLE</t>
  </si>
  <si>
    <t>CORSE</t>
  </si>
  <si>
    <t>RAB</t>
  </si>
  <si>
    <t>PACA</t>
  </si>
  <si>
    <t>Pau</t>
  </si>
  <si>
    <t>Concarneau</t>
  </si>
  <si>
    <t>Biguglia</t>
  </si>
  <si>
    <t>Aussonne</t>
  </si>
  <si>
    <t>Villars</t>
  </si>
  <si>
    <t>Marseille</t>
  </si>
  <si>
    <t>Aussonne Client</t>
  </si>
  <si>
    <t>Adresse ANTENNES</t>
  </si>
  <si>
    <t>PARAMETRAGE ETUDE</t>
  </si>
  <si>
    <t xml:space="preserve">Commercial </t>
  </si>
  <si>
    <t>Technique</t>
  </si>
  <si>
    <t>Nom</t>
  </si>
  <si>
    <t>Adresse</t>
  </si>
  <si>
    <t>Téléphone</t>
  </si>
  <si>
    <t>Interlocuteur</t>
  </si>
  <si>
    <t>Mail</t>
  </si>
  <si>
    <t>INFOS PROPRIETAIRE / SYNDIC</t>
  </si>
  <si>
    <t>INFOS GRDF</t>
  </si>
  <si>
    <t>N° d'affaire</t>
  </si>
  <si>
    <t>CA</t>
  </si>
  <si>
    <t>INFOS CHANTIER</t>
  </si>
  <si>
    <t>Problème</t>
  </si>
  <si>
    <t>TYPE DE DEMANDE</t>
  </si>
  <si>
    <t>INFOS ANTENNE</t>
  </si>
  <si>
    <t xml:space="preserve">Agence </t>
  </si>
  <si>
    <t>:</t>
  </si>
  <si>
    <t>PROJET</t>
  </si>
  <si>
    <t>Situation CI    :</t>
  </si>
  <si>
    <t>Ø CM            :</t>
  </si>
  <si>
    <t>Ø CI              :</t>
  </si>
  <si>
    <t>Situation CM  :</t>
  </si>
  <si>
    <t>Cuivre 22</t>
  </si>
  <si>
    <t>Cuivre 28</t>
  </si>
  <si>
    <t>Cuivre 35</t>
  </si>
  <si>
    <t>Cuivre 54</t>
  </si>
  <si>
    <t>Acier soudé 26/34</t>
  </si>
  <si>
    <t>Acier soudé 33/42</t>
  </si>
  <si>
    <t>Acier soudé 50/60</t>
  </si>
  <si>
    <t>Pression réseau :</t>
  </si>
  <si>
    <t xml:space="preserve">Pression CI/CM  : </t>
  </si>
  <si>
    <t>Situation CI        :</t>
  </si>
  <si>
    <t>Situation CM      :</t>
  </si>
  <si>
    <t>MPB</t>
  </si>
  <si>
    <t>MPA</t>
  </si>
  <si>
    <t>BP</t>
  </si>
  <si>
    <t>Nbre de cage d'escalier           :</t>
  </si>
  <si>
    <t>Nbre d'étage</t>
  </si>
  <si>
    <t>Nbre de piquage</t>
  </si>
  <si>
    <t>Liaison équipotentielle            :</t>
  </si>
  <si>
    <t>Liaison équipotentielle        :</t>
  </si>
  <si>
    <t>A créer au RDC</t>
  </si>
  <si>
    <t>Ø</t>
  </si>
  <si>
    <t>Renouvellement du brt coll  :</t>
  </si>
  <si>
    <t>Terrassement</t>
  </si>
  <si>
    <t xml:space="preserve">N° Affaire : </t>
  </si>
  <si>
    <t>Nombre d'étage :</t>
  </si>
  <si>
    <t>Nombre de piquages :</t>
  </si>
  <si>
    <t>Pression réseau          :</t>
  </si>
  <si>
    <t xml:space="preserve">Pression CICM            : </t>
  </si>
  <si>
    <t>Situation CM               :</t>
  </si>
  <si>
    <t>Situation CI                 :</t>
  </si>
  <si>
    <t>Facteur de Risque       :</t>
  </si>
  <si>
    <t>C.A.                           :</t>
  </si>
  <si>
    <t>Liaison équipotentielle :</t>
  </si>
  <si>
    <t>Renouvellement du branchement collectif    :</t>
  </si>
  <si>
    <t>Nécessité de faire un terrassement            :</t>
  </si>
  <si>
    <t>Liaison équipotentielle           :</t>
  </si>
  <si>
    <t>Dossier réalisé le      :</t>
  </si>
  <si>
    <t>DRO</t>
  </si>
  <si>
    <t>MIDI PY</t>
  </si>
  <si>
    <t xml:space="preserve">CENTRE : </t>
  </si>
  <si>
    <t>Centre</t>
  </si>
  <si>
    <t>DOSSIER ETUDE CI/CM GAZ</t>
  </si>
  <si>
    <t>Demande client via GRDF       :</t>
  </si>
  <si>
    <t>Etude CICM GRDF                 :</t>
  </si>
  <si>
    <t>Reprise de branchement         :</t>
  </si>
  <si>
    <t>Téléphone :</t>
  </si>
  <si>
    <t>VALIDATION GRDF -  DOSSIER ETUDE</t>
  </si>
  <si>
    <t>lien vers l'ABAC word</t>
  </si>
  <si>
    <t>ABAC</t>
  </si>
  <si>
    <t>Tel : 04 95 47 08 14</t>
  </si>
  <si>
    <t xml:space="preserve">Syndic du : </t>
  </si>
  <si>
    <t>Nourrice de comptages</t>
  </si>
  <si>
    <t xml:space="preserve">Adresse : </t>
  </si>
  <si>
    <t>Contrôle de conformité des études de construction ou de renouvellement des réseaux
- Fiche d’autocontrôle Entreprise / GRDF -</t>
  </si>
  <si>
    <t>Descriptif GRDF de l’affaire</t>
  </si>
  <si>
    <t>Interlocuteur GRDF :</t>
  </si>
  <si>
    <t xml:space="preserve">Envoi de l’étude technique à GRDF pour approbation </t>
  </si>
  <si>
    <t>Réception et validation de l’étude technique par GRDF avant le début des travaux</t>
  </si>
  <si>
    <t>Entr ou GRDF</t>
  </si>
  <si>
    <t>Antenne Sud-Ouest : 35 rue du Valentin - Lot n° 1 - 64121 SERRES-CASTET</t>
  </si>
  <si>
    <r>
      <t xml:space="preserve">Tel: 04 95 47 08 14 - </t>
    </r>
    <r>
      <rPr>
        <b/>
        <sz val="9"/>
        <color indexed="18"/>
        <rFont val="Arial"/>
        <family val="2"/>
      </rPr>
      <t>info@ctgaz.com</t>
    </r>
  </si>
  <si>
    <t>Dépose / Repose Coffrage Gaine Technique</t>
  </si>
  <si>
    <t>Antenne Bretagne : ZAC Le Colguen - 29900 Concarneau</t>
  </si>
  <si>
    <r>
      <t xml:space="preserve">Tel: 02 98 50 86 03 - </t>
    </r>
    <r>
      <rPr>
        <b/>
        <sz val="10"/>
        <color indexed="18"/>
        <rFont val="Wingdings"/>
        <charset val="2"/>
      </rPr>
      <t>*</t>
    </r>
    <r>
      <rPr>
        <b/>
        <sz val="9.5"/>
        <color indexed="18"/>
        <rFont val="Arial"/>
        <family val="2"/>
      </rPr>
      <t xml:space="preserve"> </t>
    </r>
    <r>
      <rPr>
        <b/>
        <sz val="10"/>
        <color rgb="FF000080"/>
        <rFont val="Arial"/>
        <family val="2"/>
      </rPr>
      <t>: info@ctgaz.com</t>
    </r>
  </si>
  <si>
    <t>CHIFFRAGE ESTIMATIF SUIVANT SERIE DE PRIX</t>
  </si>
  <si>
    <t>Chantier :</t>
  </si>
  <si>
    <t>14% supplémentaire intégré dans les métrés pour fourniture du tube</t>
  </si>
  <si>
    <t>Série</t>
  </si>
  <si>
    <t>Gestion Administrative - Étude CICM</t>
  </si>
  <si>
    <t>Étude de Conduite d'Immeuble</t>
  </si>
  <si>
    <t>Étude Conduite Montante (CM) jusqu'à 10 compteurs</t>
  </si>
  <si>
    <t>Étude Conduite Montante (CM) forfait par tranche de 10 compteurs</t>
  </si>
  <si>
    <t>Indemnité de mise en chantier pour la réalisation CI ou CM</t>
  </si>
  <si>
    <t>Pose d'ouvrage en cuivre &lt;= calibre 32</t>
  </si>
  <si>
    <t>Pose d'ouvrage en cuivre &gt; calibre 32</t>
  </si>
  <si>
    <t>Pose d'ouvrage en acier &lt;= calibre 32</t>
  </si>
  <si>
    <t>Pose d'ouvrage en acier = calibre 50</t>
  </si>
  <si>
    <t>Pose d'ouvrage en acier &gt; calibre 50</t>
  </si>
  <si>
    <t>Pose de CI en PE &lt;= calibre 50</t>
  </si>
  <si>
    <t xml:space="preserve">Plus value percement de mur </t>
  </si>
  <si>
    <t>Réalisation ou renouvellement branchement particulier sans pénétration en partie privative</t>
  </si>
  <si>
    <t>Branchement avec déplacement du compteur à l'extérieur et modification d'installation intérieure jusqu'à 3 mètres</t>
  </si>
  <si>
    <t>Remise en service d'installation intérieure</t>
  </si>
  <si>
    <t>Mise en chantier pour petites interventions</t>
  </si>
  <si>
    <t>Forfait petit entretien</t>
  </si>
  <si>
    <t>Remplacement de robinet</t>
  </si>
  <si>
    <t>Réalisation de piquage en attente sur conduite de tous calibres</t>
  </si>
  <si>
    <t>Forfait pour remplacement de robinet 13.1 y compris une longueur de conduite de 2m maxi</t>
  </si>
  <si>
    <t>Dépose et repose de coffre en bois/palier</t>
  </si>
  <si>
    <t>Forfait pour réparation sans remplacement de la CM : reprise soudure</t>
  </si>
  <si>
    <t>Forfait pour réparation avec remplacement d'une partie de la CM : pour 2ml</t>
  </si>
  <si>
    <t>Demande d'intervention sous moins de 48h</t>
  </si>
  <si>
    <t>Forfait pour travaux nécessitants des moyens spécifiques</t>
  </si>
  <si>
    <t>Jour</t>
  </si>
  <si>
    <t>Forfait mise en chantier spécifique pour travaux sur cordes</t>
  </si>
  <si>
    <t>Ouverture, fermeture de tranchée quel que soit le revêtement, y compris fourniture 
et pose fourreaux</t>
  </si>
  <si>
    <t>Plus-value pour réalisation "à la main", de tranchée à l'intérieur de terrains clos, plantés, bâtis, 
inaccessibles aux engins</t>
  </si>
  <si>
    <t xml:space="preserve">Adresse : </t>
  </si>
  <si>
    <t>CHIFFRAGE ESTIMATIF CICM SUIVANT SERIE DE PRIX</t>
  </si>
  <si>
    <t>Renouvellement conduite Acier &lt;= cal 32</t>
  </si>
  <si>
    <t>Renouvellement conduite Acier = cal 50</t>
  </si>
  <si>
    <t>Plus value percement murs &gt; 40cm épaisseur</t>
  </si>
  <si>
    <t>Remise en service d'installation intérieure jusqu'à l'heure d'appel du client précisé dans le CTP (prix par client)</t>
  </si>
  <si>
    <t>Mise en chantier pour petites interventions / par immeuble</t>
  </si>
  <si>
    <t>Remplacement de robinet (y compris repérage, hors coupure et remise en gaz de la CM) (prix par robinet)</t>
  </si>
  <si>
    <t>Réalisation de piquage en attente sur conduite de tous calibre (pose de robinet, repérage,…)</t>
  </si>
  <si>
    <t>Forfait pour remplacement de robinet 13,1 y compris une longueur de conduite de 2m maxi</t>
  </si>
  <si>
    <t>Chapitre 6</t>
  </si>
  <si>
    <t>SHMN</t>
  </si>
  <si>
    <t>FGB</t>
  </si>
  <si>
    <t>Frais généraux brut responsable équipe</t>
  </si>
  <si>
    <t>Frais généraux brut personnel</t>
  </si>
  <si>
    <t>Pose coffret en façade</t>
  </si>
  <si>
    <t>Antenne Sud-Ouest : ZA du moulin - 2 rue Georges Claude 31840 AUSSONNE</t>
  </si>
  <si>
    <r>
      <t>Tel: 04 95 47 08 14  Mail :</t>
    </r>
    <r>
      <rPr>
        <b/>
        <sz val="9"/>
        <color indexed="18"/>
        <rFont val="Arial"/>
        <family val="2"/>
      </rPr>
      <t xml:space="preserve"> info@ctgaz.com</t>
    </r>
  </si>
  <si>
    <t>CHIFFRAGE CICM SUIVANT SERIE DE PRIX</t>
  </si>
  <si>
    <t>Remise en service d'installation intérieure jusqu'à l'heure d'appel du client précisé dans le CTP 
(prix par client)</t>
  </si>
  <si>
    <t>Remplacement de robinet (y compris repérage, hors coupure et remise en gaz de la CM) 
(prix par robinet)</t>
  </si>
  <si>
    <t>demande d'intervention sous moins de 48h</t>
  </si>
  <si>
    <t>jour</t>
  </si>
  <si>
    <t>THMRe</t>
  </si>
  <si>
    <t>Taux horaire responsable équipe</t>
  </si>
  <si>
    <t>THMPe</t>
  </si>
  <si>
    <t>Taux horaire personnel</t>
  </si>
  <si>
    <t>CONDUITES D'IMMEUBLE GAZ - CORSE</t>
  </si>
  <si>
    <t>CONDUITES MONTANTE GAZ - CORSE</t>
  </si>
  <si>
    <t>CONDUITES GAZ - BEARN</t>
  </si>
  <si>
    <t>CONDUITES  GAZ - DRO</t>
  </si>
  <si>
    <t xml:space="preserve">CONDUITES  GAZ - MIDI PYRENEES </t>
  </si>
  <si>
    <t>CONDUITES  GAZ - PACA</t>
  </si>
  <si>
    <t>Antenne Corse : Box N°10 - Z.A. N°4 - Campu  Vallone - 20620  BIGUGLIA</t>
  </si>
  <si>
    <r>
      <t xml:space="preserve">Tel: 04 95 47 08 14 -  </t>
    </r>
    <r>
      <rPr>
        <b/>
        <sz val="10"/>
        <color indexed="18"/>
        <rFont val="Wingdings"/>
        <charset val="2"/>
      </rPr>
      <t>*</t>
    </r>
    <r>
      <rPr>
        <b/>
        <sz val="9.6"/>
        <color indexed="18"/>
        <rFont val="Arial"/>
        <family val="2"/>
      </rPr>
      <t xml:space="preserve"> </t>
    </r>
    <r>
      <rPr>
        <b/>
        <sz val="9"/>
        <color indexed="18"/>
        <rFont val="Arial"/>
        <family val="2"/>
      </rPr>
      <t>: info@ctgaz.com</t>
    </r>
  </si>
  <si>
    <t>Antenne RAB : 7 rue des Canuts - 42390 VILLARS</t>
  </si>
  <si>
    <r>
      <rPr>
        <b/>
        <sz val="10"/>
        <color indexed="18"/>
        <rFont val="Wingdings"/>
        <charset val="2"/>
      </rPr>
      <t>(</t>
    </r>
    <r>
      <rPr>
        <b/>
        <sz val="10"/>
        <color indexed="18"/>
        <rFont val="Arial"/>
        <family val="2"/>
      </rPr>
      <t xml:space="preserve"> : 04 95 47 08 14 -  </t>
    </r>
    <r>
      <rPr>
        <b/>
        <sz val="10"/>
        <color indexed="18"/>
        <rFont val="Wingdings"/>
        <charset val="2"/>
      </rPr>
      <t>*</t>
    </r>
    <r>
      <rPr>
        <b/>
        <sz val="10"/>
        <color indexed="18"/>
        <rFont val="Arial"/>
        <family val="2"/>
      </rPr>
      <t xml:space="preserve"> : info@ctgaz.com</t>
    </r>
  </si>
  <si>
    <t>CONDUITES MONTANTES GAZ - RHONES ALPES</t>
  </si>
  <si>
    <t>5010-1403
Ch1</t>
  </si>
  <si>
    <t>5010-1403
Ch2A</t>
  </si>
  <si>
    <t>5010-1403
Ch2B</t>
  </si>
  <si>
    <t>Réalisation ou renouvellement branchement particulier sans pénétration en partie privative jusqu'à 1 mètre</t>
  </si>
  <si>
    <t>5010-1403
Ch2C</t>
  </si>
  <si>
    <t>5010-1403
Ch3</t>
  </si>
  <si>
    <t>5010-140
Ch4</t>
  </si>
  <si>
    <t>Terrasse 
intérieure</t>
  </si>
  <si>
    <t>Ouverture, fermeture de tranchée quel que soit le revêtement, y compris fourniture et pose fourreaux</t>
  </si>
  <si>
    <t>Plus-value pour réalisation "à la main", de tranchée à l'intérieur de terrains clos, plantés, bâtis, inaccessibles aux engins</t>
  </si>
  <si>
    <t>5000-0110</t>
  </si>
  <si>
    <t>Démarches commerciale</t>
  </si>
  <si>
    <t>LISTE MATERIEL CI/CM GrDF</t>
  </si>
  <si>
    <t>N° Nomenclature</t>
  </si>
  <si>
    <t>82 72 203</t>
  </si>
  <si>
    <t>Joint 6/20 pour compteur JPC 20 (100 pièces)</t>
  </si>
  <si>
    <t>82 72 206</t>
  </si>
  <si>
    <t>Joint 10/32 pour compteur JPC 32 (100 pièces)</t>
  </si>
  <si>
    <t>2 Rue de Laurens De La Barre 22200 GUINGAMP</t>
  </si>
  <si>
    <t>82 42 282</t>
  </si>
  <si>
    <t>TE CU 28 DEPART JPC 20</t>
  </si>
  <si>
    <t>82 42 284</t>
  </si>
  <si>
    <t>TE CU 35 DEPART JPC 20</t>
  </si>
  <si>
    <t>82 42 286</t>
  </si>
  <si>
    <t>TE CU 54 DEPART JPC 20</t>
  </si>
  <si>
    <t>82 42 290</t>
  </si>
  <si>
    <t>TE DROIT CU 35 DEPART JPC20</t>
  </si>
  <si>
    <t>04 95 47 08 14 - info@ctgaz.com</t>
  </si>
  <si>
    <t>04 95 34 92 15 - info@ctgaz.com</t>
  </si>
  <si>
    <t>05 34 57 40 87 - info@ctgaz.com</t>
  </si>
  <si>
    <t xml:space="preserve">Antenne Sud-Est : 42 boulevard de la Padouane 13015 MARSEILLE
</t>
  </si>
  <si>
    <t>Antenne Sud-Ouest : 35 rue du Valentin 64121 SERRES CASTET</t>
  </si>
  <si>
    <t>Antenne Bretagne : ZAC le Colguen 29900 CONCARNEAU</t>
  </si>
  <si>
    <t xml:space="preserve">Antenne Corse : BOX 10 ZA4 Campo Vallone 20620 BIGUGLIA
</t>
  </si>
  <si>
    <t>Antenne Sud Ouest : ZA du Moulin - 2 rue Georges Claude 31840 AUSSONNE</t>
  </si>
  <si>
    <t>Antenne RAB : 7 rue des Canuts 42390 VILLARS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</si>
</sst>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#,##0.00\ _€"/>
    <numFmt numFmtId="168" formatCode="0#&quot; &quot;##&quot; &quot;##&quot; &quot;##&quot; &quot;##"/>
    <numFmt numFmtId="169" formatCode="#,##0.00\ &quot;€&quot;"/>
    <numFmt numFmtId="170" formatCode="mmmm\ yyyy"/>
    <numFmt numFmtId="171" formatCode="_-* #,##0\ _F_-;\-* #,##0\ _F_-;_-* &quot;-&quot;??\ _F_-;_-@_-"/>
    <numFmt numFmtId="172" formatCode="_-* #,##0\ _€_-;\-* #,##0\ _€_-;_-* &quot;-&quot;\ _€_-;_-@_-"/>
  </numFmts>
  <fonts count="63">
    <font>
      <sz val="10"/>
      <name val="Arial"/>
    </font>
    <font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8"/>
      <name val="Arial"/>
      <family val="2"/>
    </font>
    <font>
      <b/>
      <sz val="10"/>
      <name val="Bodoni MT Black"/>
      <family val="1"/>
    </font>
    <font>
      <b/>
      <u/>
      <sz val="10"/>
      <name val="Arial"/>
      <family val="2"/>
    </font>
    <font>
      <sz val="8"/>
      <name val="Arial"/>
      <family val="2"/>
    </font>
    <font>
      <b/>
      <sz val="12"/>
      <color indexed="18"/>
      <name val="Arial"/>
      <family val="2"/>
    </font>
    <font>
      <b/>
      <sz val="8"/>
      <color indexed="1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2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6"/>
      <color indexed="53"/>
      <name val="Arial"/>
      <family val="2"/>
    </font>
    <font>
      <sz val="14"/>
      <name val="Arial"/>
      <family val="2"/>
    </font>
    <font>
      <u/>
      <sz val="10"/>
      <name val="Arial"/>
      <family val="2"/>
    </font>
    <font>
      <i/>
      <sz val="10"/>
      <name val="Arial"/>
      <family val="2"/>
    </font>
    <font>
      <b/>
      <sz val="18"/>
      <color indexed="10"/>
      <name val="Arial"/>
      <family val="2"/>
    </font>
    <font>
      <b/>
      <sz val="9"/>
      <name val="Arial"/>
      <family val="2"/>
    </font>
    <font>
      <sz val="10"/>
      <name val="Calibri"/>
      <family val="2"/>
    </font>
    <font>
      <sz val="10"/>
      <name val="Verdana"/>
      <family val="2"/>
    </font>
    <font>
      <b/>
      <sz val="10"/>
      <color indexed="17"/>
      <name val="Arial"/>
      <family val="2"/>
    </font>
    <font>
      <b/>
      <sz val="8"/>
      <color indexed="10"/>
      <name val="Arial"/>
      <family val="2"/>
    </font>
    <font>
      <sz val="6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1"/>
      <name val="Calibri"/>
      <family val="2"/>
    </font>
    <font>
      <sz val="16"/>
      <name val="Arial Bold"/>
    </font>
    <font>
      <sz val="12"/>
      <name val="Arial Bold"/>
    </font>
    <font>
      <b/>
      <u/>
      <sz val="11"/>
      <name val="Calibri"/>
      <family val="2"/>
    </font>
    <font>
      <b/>
      <sz val="10"/>
      <name val="Calibri"/>
      <family val="2"/>
    </font>
    <font>
      <sz val="10"/>
      <name val="Webdings"/>
      <family val="1"/>
      <charset val="2"/>
    </font>
    <font>
      <sz val="8"/>
      <name val="Calibri"/>
      <family val="2"/>
    </font>
    <font>
      <sz val="10"/>
      <name val="Symbol"/>
      <family val="1"/>
      <charset val="2"/>
    </font>
    <font>
      <sz val="7"/>
      <name val="Times New Roman"/>
      <family val="1"/>
    </font>
    <font>
      <b/>
      <sz val="10"/>
      <name val="Calibri"/>
      <family val="2"/>
      <scheme val="minor"/>
    </font>
    <font>
      <i/>
      <sz val="11"/>
      <name val="Calibri"/>
      <family val="2"/>
    </font>
    <font>
      <b/>
      <u/>
      <sz val="14"/>
      <name val="Calibri"/>
      <family val="2"/>
    </font>
    <font>
      <sz val="10"/>
      <name val="Wingdings"/>
      <charset val="2"/>
    </font>
    <font>
      <u/>
      <sz val="10"/>
      <color theme="10"/>
      <name val="Arial"/>
      <family val="2"/>
    </font>
    <font>
      <b/>
      <sz val="14"/>
      <color indexed="53"/>
      <name val="Arial"/>
      <family val="2"/>
    </font>
    <font>
      <sz val="10"/>
      <color indexed="12"/>
      <name val="Arial"/>
      <family val="2"/>
    </font>
    <font>
      <b/>
      <sz val="10"/>
      <color indexed="18"/>
      <name val="Wingdings"/>
      <charset val="2"/>
    </font>
    <font>
      <b/>
      <sz val="10"/>
      <color rgb="FF0000FF"/>
      <name val="Arial"/>
      <family val="2"/>
    </font>
    <font>
      <b/>
      <sz val="18"/>
      <color rgb="FF0000FF"/>
      <name val="Arial"/>
      <family val="2"/>
    </font>
    <font>
      <i/>
      <sz val="10"/>
      <color theme="0" tint="-0.499984740745262"/>
      <name val="Arial"/>
      <family val="2"/>
    </font>
    <font>
      <b/>
      <sz val="9"/>
      <color indexed="18"/>
      <name val="Arial"/>
      <family val="2"/>
    </font>
    <font>
      <b/>
      <sz val="9.5"/>
      <color indexed="18"/>
      <name val="Arial"/>
      <family val="2"/>
    </font>
    <font>
      <b/>
      <sz val="10"/>
      <color rgb="FF000080"/>
      <name val="Arial"/>
      <family val="2"/>
    </font>
    <font>
      <b/>
      <i/>
      <sz val="10"/>
      <name val="Arial"/>
      <family val="2"/>
    </font>
    <font>
      <b/>
      <sz val="9.6"/>
      <color indexed="18"/>
      <name val="Arial"/>
      <family val="2"/>
    </font>
    <font>
      <b/>
      <sz val="10"/>
      <color indexed="18"/>
      <name val="Arial"/>
      <family val="2"/>
      <charset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 tint="-4.9989318521683403E-2"/>
        <bgColor indexed="64"/>
      </patternFill>
    </fill>
  </fills>
  <borders count="85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ck">
        <color indexed="3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hair">
        <color theme="3"/>
      </left>
      <right/>
      <top style="hair">
        <color theme="3"/>
      </top>
      <bottom style="hair">
        <color theme="3"/>
      </bottom>
      <diagonal/>
    </border>
    <border>
      <left/>
      <right/>
      <top style="hair">
        <color theme="3"/>
      </top>
      <bottom style="hair">
        <color theme="3"/>
      </bottom>
      <diagonal/>
    </border>
    <border>
      <left/>
      <right style="hair">
        <color theme="3"/>
      </right>
      <top style="hair">
        <color theme="3"/>
      </top>
      <bottom style="hair">
        <color theme="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1">
    <xf numFmtId="0" fontId="0" fillId="0" borderId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4" fillId="0" borderId="0"/>
    <xf numFmtId="0" fontId="2" fillId="0" borderId="0"/>
    <xf numFmtId="0" fontId="48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0" fontId="1" fillId="0" borderId="0"/>
  </cellStyleXfs>
  <cellXfs count="703">
    <xf numFmtId="0" fontId="0" fillId="0" borderId="0" xfId="0"/>
    <xf numFmtId="0" fontId="0" fillId="0" borderId="0" xfId="0" applyBorder="1"/>
    <xf numFmtId="165" fontId="4" fillId="0" borderId="0" xfId="2" applyFont="1" applyBorder="1" applyAlignment="1">
      <alignment horizontal="right"/>
    </xf>
    <xf numFmtId="0" fontId="3" fillId="0" borderId="0" xfId="0" applyFont="1" applyBorder="1" applyAlignment="1">
      <alignment horizontal="left" indent="11"/>
    </xf>
    <xf numFmtId="0" fontId="0" fillId="0" borderId="0" xfId="0" applyBorder="1" applyAlignment="1">
      <alignment horizontal="center"/>
    </xf>
    <xf numFmtId="0" fontId="6" fillId="0" borderId="0" xfId="0" applyFont="1" applyBorder="1" applyAlignment="1"/>
    <xf numFmtId="0" fontId="5" fillId="0" borderId="0" xfId="0" applyFont="1" applyBorder="1" applyAlignment="1">
      <alignment horizontal="left" indent="10"/>
    </xf>
    <xf numFmtId="16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/>
    <xf numFmtId="0" fontId="4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/>
    <xf numFmtId="0" fontId="7" fillId="0" borderId="0" xfId="0" applyFont="1" applyBorder="1" applyAlignment="1">
      <alignment vertical="center"/>
    </xf>
    <xf numFmtId="164" fontId="0" fillId="0" borderId="0" xfId="0" applyNumberFormat="1" applyFill="1" applyBorder="1" applyAlignment="1"/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7" fontId="4" fillId="0" borderId="0" xfId="2" applyNumberFormat="1" applyFont="1" applyBorder="1" applyAlignment="1">
      <alignment horizontal="center"/>
    </xf>
    <xf numFmtId="0" fontId="3" fillId="0" borderId="0" xfId="0" applyFont="1" applyBorder="1" applyAlignment="1"/>
    <xf numFmtId="0" fontId="3" fillId="0" borderId="0" xfId="0" applyFont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0" fillId="0" borderId="1" xfId="0" applyBorder="1"/>
    <xf numFmtId="0" fontId="0" fillId="0" borderId="2" xfId="0" applyBorder="1"/>
    <xf numFmtId="0" fontId="12" fillId="0" borderId="0" xfId="0" applyFont="1" applyAlignment="1">
      <alignment horizontal="left"/>
    </xf>
    <xf numFmtId="0" fontId="0" fillId="0" borderId="0" xfId="0" applyAlignment="1">
      <alignment horizontal="left" indent="1"/>
    </xf>
    <xf numFmtId="0" fontId="3" fillId="0" borderId="1" xfId="0" applyFont="1" applyBorder="1"/>
    <xf numFmtId="0" fontId="12" fillId="0" borderId="1" xfId="0" applyFont="1" applyBorder="1" applyAlignment="1">
      <alignment horizontal="right"/>
    </xf>
    <xf numFmtId="0" fontId="12" fillId="0" borderId="1" xfId="0" applyFont="1" applyBorder="1" applyAlignment="1"/>
    <xf numFmtId="0" fontId="12" fillId="0" borderId="0" xfId="0" applyFont="1" applyAlignment="1"/>
    <xf numFmtId="0" fontId="3" fillId="0" borderId="0" xfId="0" applyFont="1"/>
    <xf numFmtId="0" fontId="0" fillId="3" borderId="0" xfId="0" applyFill="1"/>
    <xf numFmtId="0" fontId="0" fillId="0" borderId="0" xfId="0" applyProtection="1">
      <protection locked="0"/>
    </xf>
    <xf numFmtId="0" fontId="0" fillId="3" borderId="0" xfId="0" applyFill="1" applyBorder="1"/>
    <xf numFmtId="0" fontId="11" fillId="0" borderId="0" xfId="0" applyFont="1" applyBorder="1" applyAlignment="1">
      <alignment vertical="center"/>
    </xf>
    <xf numFmtId="0" fontId="0" fillId="0" borderId="0" xfId="0" applyBorder="1" applyProtection="1">
      <protection locked="0" hidden="1"/>
    </xf>
    <xf numFmtId="0" fontId="0" fillId="3" borderId="0" xfId="0" applyFill="1" applyBorder="1" applyAlignment="1"/>
    <xf numFmtId="0" fontId="4" fillId="3" borderId="0" xfId="0" applyFont="1" applyFill="1" applyBorder="1" applyAlignment="1" applyProtection="1">
      <alignment vertical="center"/>
      <protection locked="0"/>
    </xf>
    <xf numFmtId="165" fontId="4" fillId="3" borderId="0" xfId="2" applyFont="1" applyFill="1" applyBorder="1" applyAlignment="1">
      <alignment horizontal="right"/>
    </xf>
    <xf numFmtId="0" fontId="4" fillId="3" borderId="0" xfId="0" applyFont="1" applyFill="1" applyBorder="1" applyAlignment="1">
      <alignment vertical="center"/>
    </xf>
    <xf numFmtId="0" fontId="2" fillId="0" borderId="0" xfId="0" applyFont="1" applyAlignment="1"/>
    <xf numFmtId="0" fontId="2" fillId="0" borderId="0" xfId="0" applyFont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2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12" fillId="0" borderId="0" xfId="0" applyFont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164" fontId="4" fillId="0" borderId="0" xfId="0" applyNumberFormat="1" applyFont="1" applyBorder="1" applyAlignment="1">
      <alignment horizontal="center" vertical="center"/>
    </xf>
    <xf numFmtId="167" fontId="4" fillId="0" borderId="0" xfId="2" applyNumberFormat="1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1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0" fontId="11" fillId="0" borderId="0" xfId="0" applyFont="1" applyBorder="1" applyAlignment="1">
      <alignment vertical="center" wrapText="1"/>
    </xf>
    <xf numFmtId="167" fontId="4" fillId="0" borderId="0" xfId="3" applyNumberFormat="1" applyFont="1" applyBorder="1" applyAlignment="1">
      <alignment horizontal="center"/>
    </xf>
    <xf numFmtId="165" fontId="4" fillId="0" borderId="0" xfId="3" applyFont="1" applyBorder="1" applyAlignment="1">
      <alignment horizontal="right"/>
    </xf>
    <xf numFmtId="0" fontId="14" fillId="0" borderId="0" xfId="4" applyFont="1"/>
    <xf numFmtId="0" fontId="4" fillId="0" borderId="0" xfId="4"/>
    <xf numFmtId="17" fontId="5" fillId="0" borderId="0" xfId="0" applyNumberFormat="1" applyFont="1" applyBorder="1" applyAlignment="1"/>
    <xf numFmtId="0" fontId="5" fillId="0" borderId="0" xfId="0" applyFont="1" applyBorder="1" applyAlignment="1"/>
    <xf numFmtId="0" fontId="4" fillId="0" borderId="6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9" xfId="0" applyFont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4" fillId="0" borderId="18" xfId="0" applyNumberFormat="1" applyFont="1" applyFill="1" applyBorder="1" applyAlignment="1">
      <alignment horizontal="center" vertical="center" wrapText="1"/>
    </xf>
    <xf numFmtId="49" fontId="4" fillId="0" borderId="19" xfId="0" applyNumberFormat="1" applyFont="1" applyFill="1" applyBorder="1" applyAlignment="1">
      <alignment horizontal="left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4" fillId="4" borderId="21" xfId="0" applyNumberFormat="1" applyFont="1" applyFill="1" applyBorder="1" applyAlignment="1">
      <alignment horizontal="center" vertical="center" wrapText="1"/>
    </xf>
    <xf numFmtId="49" fontId="4" fillId="0" borderId="7" xfId="0" applyNumberFormat="1" applyFont="1" applyFill="1" applyBorder="1" applyAlignment="1">
      <alignment horizontal="left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49" fontId="17" fillId="0" borderId="7" xfId="0" applyNumberFormat="1" applyFont="1" applyFill="1" applyBorder="1" applyAlignment="1">
      <alignment horizontal="left" vertical="center" wrapText="1"/>
    </xf>
    <xf numFmtId="0" fontId="4" fillId="0" borderId="21" xfId="0" applyNumberFormat="1" applyFont="1" applyFill="1" applyBorder="1" applyAlignment="1">
      <alignment horizontal="center" vertical="center" wrapText="1"/>
    </xf>
    <xf numFmtId="0" fontId="4" fillId="0" borderId="23" xfId="0" applyNumberFormat="1" applyFont="1" applyFill="1" applyBorder="1" applyAlignment="1">
      <alignment horizontal="center" vertical="center" wrapText="1"/>
    </xf>
    <xf numFmtId="49" fontId="4" fillId="0" borderId="24" xfId="0" applyNumberFormat="1" applyFont="1" applyFill="1" applyBorder="1" applyAlignment="1">
      <alignment horizontal="left" vertical="center" wrapText="1"/>
    </xf>
    <xf numFmtId="0" fontId="4" fillId="0" borderId="24" xfId="0" applyFont="1" applyFill="1" applyBorder="1" applyAlignment="1">
      <alignment horizontal="center" vertical="center" wrapText="1"/>
    </xf>
    <xf numFmtId="49" fontId="4" fillId="0" borderId="25" xfId="0" applyNumberFormat="1" applyFont="1" applyFill="1" applyBorder="1" applyAlignment="1">
      <alignment horizontal="center" vertical="center" wrapText="1"/>
    </xf>
    <xf numFmtId="49" fontId="4" fillId="0" borderId="6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9" fontId="4" fillId="0" borderId="9" xfId="0" applyNumberFormat="1" applyFont="1" applyFill="1" applyBorder="1" applyAlignment="1">
      <alignment horizontal="center" vertical="center" wrapText="1"/>
    </xf>
    <xf numFmtId="0" fontId="23" fillId="0" borderId="0" xfId="0" applyFont="1"/>
    <xf numFmtId="0" fontId="0" fillId="0" borderId="0" xfId="0" applyAlignment="1">
      <alignment horizontal="center"/>
    </xf>
    <xf numFmtId="0" fontId="3" fillId="2" borderId="0" xfId="0" applyFont="1" applyFill="1" applyBorder="1" applyAlignment="1"/>
    <xf numFmtId="0" fontId="0" fillId="5" borderId="27" xfId="0" applyFill="1" applyBorder="1"/>
    <xf numFmtId="0" fontId="4" fillId="0" borderId="0" xfId="0" applyFont="1"/>
    <xf numFmtId="0" fontId="27" fillId="0" borderId="0" xfId="0" applyFont="1"/>
    <xf numFmtId="0" fontId="29" fillId="0" borderId="0" xfId="0" applyFont="1"/>
    <xf numFmtId="0" fontId="13" fillId="0" borderId="28" xfId="0" applyFont="1" applyFill="1" applyBorder="1" applyAlignment="1">
      <alignment vertical="center"/>
    </xf>
    <xf numFmtId="0" fontId="16" fillId="0" borderId="0" xfId="0" applyFont="1" applyFill="1" applyBorder="1" applyAlignment="1"/>
    <xf numFmtId="0" fontId="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right"/>
    </xf>
    <xf numFmtId="0" fontId="33" fillId="0" borderId="0" xfId="0" applyFont="1" applyBorder="1" applyAlignment="1">
      <alignment horizontal="left" vertical="center"/>
    </xf>
    <xf numFmtId="0" fontId="12" fillId="0" borderId="0" xfId="5" applyFont="1"/>
    <xf numFmtId="0" fontId="2" fillId="0" borderId="0" xfId="5" applyAlignment="1">
      <alignment horizontal="center" vertical="center" wrapText="1"/>
    </xf>
    <xf numFmtId="0" fontId="3" fillId="9" borderId="7" xfId="5" applyFont="1" applyFill="1" applyBorder="1" applyAlignment="1">
      <alignment horizontal="center" vertical="center" wrapText="1"/>
    </xf>
    <xf numFmtId="0" fontId="2" fillId="0" borderId="7" xfId="5" applyFont="1" applyFill="1" applyBorder="1" applyAlignment="1">
      <alignment horizontal="center" vertical="center" wrapText="1"/>
    </xf>
    <xf numFmtId="0" fontId="2" fillId="0" borderId="7" xfId="5" applyFont="1" applyFill="1" applyBorder="1" applyAlignment="1">
      <alignment horizontal="left" vertical="center" wrapText="1"/>
    </xf>
    <xf numFmtId="0" fontId="2" fillId="9" borderId="7" xfId="5" applyFont="1" applyFill="1" applyBorder="1" applyAlignment="1">
      <alignment horizontal="center" vertical="center" wrapText="1"/>
    </xf>
    <xf numFmtId="0" fontId="2" fillId="9" borderId="7" xfId="5" applyFont="1" applyFill="1" applyBorder="1" applyAlignment="1">
      <alignment horizontal="left" vertical="center" wrapText="1"/>
    </xf>
    <xf numFmtId="0" fontId="2" fillId="0" borderId="7" xfId="5" applyFont="1" applyBorder="1" applyAlignment="1">
      <alignment horizontal="center" vertical="center" wrapText="1"/>
    </xf>
    <xf numFmtId="0" fontId="2" fillId="0" borderId="7" xfId="5" applyFont="1" applyBorder="1" applyAlignment="1">
      <alignment horizontal="left" vertical="center" wrapText="1"/>
    </xf>
    <xf numFmtId="0" fontId="12" fillId="0" borderId="0" xfId="5" applyFont="1" applyBorder="1"/>
    <xf numFmtId="0" fontId="12" fillId="0" borderId="0" xfId="5" applyFont="1" applyBorder="1" applyAlignment="1">
      <alignment horizontal="center"/>
    </xf>
    <xf numFmtId="0" fontId="12" fillId="0" borderId="0" xfId="5" applyFont="1" applyBorder="1" applyAlignment="1">
      <alignment horizontal="left"/>
    </xf>
    <xf numFmtId="0" fontId="12" fillId="0" borderId="0" xfId="5" applyFont="1" applyBorder="1" applyAlignment="1">
      <alignment horizontal="right"/>
    </xf>
    <xf numFmtId="14" fontId="12" fillId="0" borderId="0" xfId="5" applyNumberFormat="1" applyFont="1" applyBorder="1" applyAlignment="1">
      <alignment horizontal="center"/>
    </xf>
    <xf numFmtId="0" fontId="12" fillId="0" borderId="0" xfId="5" applyFont="1" applyAlignment="1">
      <alignment horizontal="center"/>
    </xf>
    <xf numFmtId="0" fontId="2" fillId="0" borderId="0" xfId="5"/>
    <xf numFmtId="0" fontId="2" fillId="0" borderId="0" xfId="5" applyFont="1" applyAlignment="1">
      <alignment horizontal="center" vertical="center" wrapText="1"/>
    </xf>
    <xf numFmtId="0" fontId="2" fillId="0" borderId="7" xfId="5" applyFont="1" applyFill="1" applyBorder="1" applyAlignment="1">
      <alignment horizontal="center" vertical="center"/>
    </xf>
    <xf numFmtId="0" fontId="2" fillId="10" borderId="7" xfId="5" applyFont="1" applyFill="1" applyBorder="1" applyAlignment="1">
      <alignment horizontal="center" vertical="center" wrapText="1"/>
    </xf>
    <xf numFmtId="0" fontId="2" fillId="10" borderId="7" xfId="5" applyFont="1" applyFill="1" applyBorder="1" applyAlignment="1">
      <alignment horizontal="left" vertical="center" wrapText="1"/>
    </xf>
    <xf numFmtId="0" fontId="2" fillId="6" borderId="7" xfId="5" applyFont="1" applyFill="1" applyBorder="1" applyAlignment="1">
      <alignment horizontal="center" vertical="center" wrapText="1"/>
    </xf>
    <xf numFmtId="0" fontId="2" fillId="0" borderId="0" xfId="5" applyFont="1"/>
    <xf numFmtId="0" fontId="2" fillId="9" borderId="7" xfId="5" applyFont="1" applyFill="1" applyBorder="1"/>
    <xf numFmtId="0" fontId="2" fillId="9" borderId="7" xfId="5" applyFont="1" applyFill="1" applyBorder="1" applyAlignment="1">
      <alignment horizontal="center"/>
    </xf>
    <xf numFmtId="0" fontId="2" fillId="0" borderId="7" xfId="5" applyFont="1" applyBorder="1"/>
    <xf numFmtId="0" fontId="2" fillId="0" borderId="7" xfId="5" applyFont="1" applyBorder="1" applyAlignment="1">
      <alignment horizontal="center"/>
    </xf>
    <xf numFmtId="0" fontId="2" fillId="0" borderId="7" xfId="5" applyBorder="1"/>
    <xf numFmtId="0" fontId="2" fillId="0" borderId="7" xfId="5" applyBorder="1" applyAlignment="1">
      <alignment horizontal="center"/>
    </xf>
    <xf numFmtId="0" fontId="2" fillId="9" borderId="7" xfId="5" applyFill="1" applyBorder="1"/>
    <xf numFmtId="0" fontId="2" fillId="9" borderId="7" xfId="5" applyFill="1" applyBorder="1" applyAlignment="1">
      <alignment horizontal="center"/>
    </xf>
    <xf numFmtId="0" fontId="2" fillId="0" borderId="7" xfId="5" applyFont="1" applyBorder="1" applyAlignment="1">
      <alignment horizontal="center" vertical="center"/>
    </xf>
    <xf numFmtId="0" fontId="2" fillId="0" borderId="7" xfId="5" applyFont="1" applyFill="1" applyBorder="1" applyAlignment="1">
      <alignment vertical="center"/>
    </xf>
    <xf numFmtId="0" fontId="2" fillId="0" borderId="0" xfId="5" applyAlignment="1">
      <alignment horizontal="center"/>
    </xf>
    <xf numFmtId="0" fontId="31" fillId="0" borderId="0" xfId="0" applyFont="1" applyFill="1" applyBorder="1" applyAlignment="1">
      <alignment vertical="center" textRotation="90"/>
    </xf>
    <xf numFmtId="0" fontId="0" fillId="0" borderId="0" xfId="0" applyBorder="1" applyAlignment="1">
      <alignment vertical="center" textRotation="90"/>
    </xf>
    <xf numFmtId="0" fontId="2" fillId="0" borderId="0" xfId="0" applyFont="1" applyBorder="1" applyAlignment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2" fillId="0" borderId="7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left"/>
    </xf>
    <xf numFmtId="0" fontId="2" fillId="0" borderId="7" xfId="5" applyFont="1" applyBorder="1" applyAlignment="1">
      <alignment vertical="center"/>
    </xf>
    <xf numFmtId="0" fontId="1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6" fillId="0" borderId="0" xfId="0" applyFont="1" applyFill="1" applyBorder="1" applyAlignment="1">
      <alignment vertical="center" textRotation="90"/>
    </xf>
    <xf numFmtId="0" fontId="0" fillId="0" borderId="0" xfId="0"/>
    <xf numFmtId="0" fontId="35" fillId="0" borderId="0" xfId="0" applyFont="1"/>
    <xf numFmtId="0" fontId="28" fillId="0" borderId="0" xfId="0" applyFont="1"/>
    <xf numFmtId="0" fontId="39" fillId="0" borderId="0" xfId="0" applyFont="1"/>
    <xf numFmtId="0" fontId="28" fillId="0" borderId="0" xfId="0" applyFont="1" applyAlignment="1">
      <alignment horizontal="justify"/>
    </xf>
    <xf numFmtId="0" fontId="37" fillId="0" borderId="0" xfId="0" applyFont="1" applyAlignment="1">
      <alignment horizontal="center" vertical="top" wrapText="1"/>
    </xf>
    <xf numFmtId="0" fontId="0" fillId="0" borderId="7" xfId="0" applyBorder="1"/>
    <xf numFmtId="0" fontId="40" fillId="0" borderId="0" xfId="0" applyFont="1" applyAlignment="1"/>
    <xf numFmtId="0" fontId="42" fillId="0" borderId="0" xfId="0" applyFont="1" applyAlignment="1"/>
    <xf numFmtId="0" fontId="42" fillId="0" borderId="0" xfId="0" applyFont="1" applyAlignment="1">
      <alignment horizontal="left"/>
    </xf>
    <xf numFmtId="0" fontId="39" fillId="0" borderId="49" xfId="0" applyFont="1" applyBorder="1" applyAlignment="1">
      <alignment horizontal="center" vertical="center" wrapText="1"/>
    </xf>
    <xf numFmtId="0" fontId="0" fillId="0" borderId="49" xfId="0" applyBorder="1" applyAlignment="1"/>
    <xf numFmtId="0" fontId="32" fillId="0" borderId="7" xfId="0" applyFont="1" applyBorder="1" applyAlignment="1">
      <alignment horizontal="center" vertical="center" wrapText="1"/>
    </xf>
    <xf numFmtId="0" fontId="15" fillId="0" borderId="0" xfId="0" applyFont="1"/>
    <xf numFmtId="0" fontId="15" fillId="0" borderId="0" xfId="0" applyFont="1" applyBorder="1"/>
    <xf numFmtId="0" fontId="38" fillId="0" borderId="28" xfId="0" applyFont="1" applyBorder="1"/>
    <xf numFmtId="0" fontId="15" fillId="0" borderId="39" xfId="0" applyFont="1" applyBorder="1"/>
    <xf numFmtId="0" fontId="15" fillId="0" borderId="30" xfId="0" applyFont="1" applyBorder="1"/>
    <xf numFmtId="0" fontId="15" fillId="0" borderId="31" xfId="0" applyFont="1" applyBorder="1"/>
    <xf numFmtId="0" fontId="15" fillId="0" borderId="32" xfId="0" applyFont="1" applyBorder="1"/>
    <xf numFmtId="0" fontId="35" fillId="0" borderId="28" xfId="0" applyFont="1" applyBorder="1" applyAlignment="1">
      <alignment horizontal="left"/>
    </xf>
    <xf numFmtId="0" fontId="35" fillId="0" borderId="0" xfId="0" applyFont="1" applyBorder="1" applyAlignment="1">
      <alignment horizontal="left"/>
    </xf>
    <xf numFmtId="0" fontId="35" fillId="0" borderId="39" xfId="0" applyFont="1" applyBorder="1" applyAlignment="1">
      <alignment horizontal="left"/>
    </xf>
    <xf numFmtId="0" fontId="0" fillId="0" borderId="35" xfId="0" applyBorder="1"/>
    <xf numFmtId="0" fontId="0" fillId="0" borderId="33" xfId="0" applyBorder="1"/>
    <xf numFmtId="0" fontId="0" fillId="0" borderId="34" xfId="0" applyBorder="1"/>
    <xf numFmtId="0" fontId="45" fillId="0" borderId="0" xfId="0" applyFont="1" applyAlignment="1">
      <alignment horizontal="left"/>
    </xf>
    <xf numFmtId="0" fontId="39" fillId="0" borderId="0" xfId="0" applyFont="1" applyAlignment="1">
      <alignment horizontal="left" vertical="center" wrapText="1"/>
    </xf>
    <xf numFmtId="0" fontId="41" fillId="0" borderId="0" xfId="0" applyFont="1"/>
    <xf numFmtId="0" fontId="44" fillId="0" borderId="0" xfId="0" applyFont="1" applyAlignment="1">
      <alignment horizontal="right"/>
    </xf>
    <xf numFmtId="0" fontId="39" fillId="0" borderId="0" xfId="0" applyFont="1" applyAlignment="1">
      <alignment horizontal="right"/>
    </xf>
    <xf numFmtId="0" fontId="40" fillId="0" borderId="0" xfId="0" applyFont="1" applyAlignment="1">
      <alignment horizontal="right"/>
    </xf>
    <xf numFmtId="0" fontId="40" fillId="0" borderId="0" xfId="0" applyFont="1" applyAlignment="1">
      <alignment horizontal="right" vertical="center"/>
    </xf>
    <xf numFmtId="0" fontId="0" fillId="0" borderId="0" xfId="0"/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horizontal="left" indent="1"/>
    </xf>
    <xf numFmtId="0" fontId="15" fillId="0" borderId="0" xfId="0" applyFont="1" applyBorder="1" applyAlignment="1">
      <alignment vertical="center"/>
    </xf>
    <xf numFmtId="0" fontId="0" fillId="0" borderId="0" xfId="0"/>
    <xf numFmtId="49" fontId="3" fillId="0" borderId="0" xfId="0" applyNumberFormat="1" applyFont="1" applyFill="1" applyBorder="1" applyAlignment="1" applyProtection="1">
      <alignment vertical="center" wrapText="1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Border="1" applyAlignment="1">
      <alignment horizontal="center" vertical="center" textRotation="90" wrapText="1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right"/>
    </xf>
    <xf numFmtId="0" fontId="0" fillId="0" borderId="0" xfId="0"/>
    <xf numFmtId="0" fontId="0" fillId="0" borderId="0" xfId="0"/>
    <xf numFmtId="49" fontId="2" fillId="0" borderId="6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49" fontId="2" fillId="0" borderId="9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0" xfId="0" applyFont="1" applyFill="1" applyBorder="1" applyAlignment="1"/>
    <xf numFmtId="0" fontId="0" fillId="0" borderId="0" xfId="0"/>
    <xf numFmtId="0" fontId="0" fillId="9" borderId="53" xfId="0" applyFill="1" applyBorder="1"/>
    <xf numFmtId="0" fontId="0" fillId="2" borderId="53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2" fillId="0" borderId="0" xfId="0" applyFont="1" applyBorder="1"/>
    <xf numFmtId="164" fontId="2" fillId="0" borderId="0" xfId="0" applyNumberFormat="1" applyFont="1" applyBorder="1" applyAlignment="1">
      <alignment horizontal="center"/>
    </xf>
    <xf numFmtId="0" fontId="2" fillId="0" borderId="0" xfId="0" applyFont="1" applyAlignment="1">
      <alignment horizontal="right"/>
    </xf>
    <xf numFmtId="1" fontId="50" fillId="0" borderId="0" xfId="0" applyNumberFormat="1" applyFont="1" applyFill="1" applyBorder="1" applyAlignment="1" applyProtection="1">
      <alignment vertical="center" wrapText="1"/>
      <protection locked="0"/>
    </xf>
    <xf numFmtId="0" fontId="3" fillId="0" borderId="0" xfId="0" applyNumberFormat="1" applyFont="1" applyFill="1" applyBorder="1" applyAlignment="1" applyProtection="1">
      <alignment horizontal="right" vertical="center"/>
      <protection locked="0"/>
    </xf>
    <xf numFmtId="49" fontId="50" fillId="0" borderId="0" xfId="0" applyNumberFormat="1" applyFont="1" applyFill="1" applyBorder="1" applyAlignment="1" applyProtection="1">
      <alignment vertical="center" wrapText="1"/>
      <protection locked="0"/>
    </xf>
    <xf numFmtId="0" fontId="50" fillId="0" borderId="0" xfId="0" applyNumberFormat="1" applyFont="1" applyFill="1" applyBorder="1" applyAlignment="1" applyProtection="1">
      <alignment horizontal="left" vertical="center" wrapText="1"/>
      <protection locked="0"/>
    </xf>
    <xf numFmtId="168" fontId="50" fillId="0" borderId="0" xfId="0" applyNumberFormat="1" applyFont="1" applyFill="1" applyBorder="1" applyAlignment="1" applyProtection="1">
      <alignment horizontal="left" vertical="center" wrapText="1"/>
      <protection locked="0"/>
    </xf>
    <xf numFmtId="168" fontId="3" fillId="0" borderId="0" xfId="0" applyNumberFormat="1" applyFont="1" applyFill="1" applyBorder="1" applyAlignment="1" applyProtection="1">
      <alignment horizontal="right" vertical="center"/>
      <protection locked="0"/>
    </xf>
    <xf numFmtId="0" fontId="2" fillId="0" borderId="0" xfId="6" applyFont="1" applyAlignment="1" applyProtection="1">
      <alignment horizontal="right"/>
    </xf>
    <xf numFmtId="0" fontId="35" fillId="0" borderId="28" xfId="0" applyFont="1" applyBorder="1" applyAlignment="1"/>
    <xf numFmtId="0" fontId="35" fillId="0" borderId="0" xfId="0" applyFont="1" applyBorder="1" applyAlignment="1"/>
    <xf numFmtId="0" fontId="0" fillId="0" borderId="0" xfId="0"/>
    <xf numFmtId="0" fontId="2" fillId="0" borderId="0" xfId="0" applyFont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" fontId="2" fillId="0" borderId="0" xfId="5" applyNumberFormat="1" applyAlignment="1">
      <alignment vertical="center"/>
    </xf>
    <xf numFmtId="0" fontId="2" fillId="0" borderId="0" xfId="5" applyAlignment="1">
      <alignment vertical="center"/>
    </xf>
    <xf numFmtId="0" fontId="2" fillId="0" borderId="0" xfId="5" applyAlignment="1">
      <alignment horizontal="center" vertical="center"/>
    </xf>
    <xf numFmtId="1" fontId="2" fillId="0" borderId="0" xfId="5" applyNumberFormat="1" applyAlignment="1">
      <alignment horizontal="center" vertical="center"/>
    </xf>
    <xf numFmtId="4" fontId="2" fillId="0" borderId="0" xfId="5" applyNumberFormat="1" applyAlignment="1">
      <alignment horizontal="right" vertical="center"/>
    </xf>
    <xf numFmtId="1" fontId="3" fillId="0" borderId="0" xfId="5" applyNumberFormat="1" applyFont="1" applyAlignment="1">
      <alignment horizontal="center" vertical="center"/>
    </xf>
    <xf numFmtId="0" fontId="3" fillId="0" borderId="0" xfId="5" applyFont="1" applyAlignment="1">
      <alignment horizontal="center" vertical="center"/>
    </xf>
    <xf numFmtId="0" fontId="2" fillId="0" borderId="57" xfId="5" applyBorder="1" applyAlignment="1">
      <alignment horizontal="center" vertical="center"/>
    </xf>
    <xf numFmtId="0" fontId="12" fillId="9" borderId="40" xfId="5" applyFont="1" applyFill="1" applyBorder="1" applyAlignment="1">
      <alignment horizontal="center" vertical="center"/>
    </xf>
    <xf numFmtId="0" fontId="2" fillId="9" borderId="60" xfId="5" applyFill="1" applyBorder="1" applyAlignment="1">
      <alignment horizontal="center" vertical="center"/>
    </xf>
    <xf numFmtId="169" fontId="2" fillId="0" borderId="62" xfId="5" applyNumberFormat="1" applyBorder="1" applyAlignment="1">
      <alignment horizontal="center" vertical="center"/>
    </xf>
    <xf numFmtId="169" fontId="2" fillId="0" borderId="57" xfId="5" applyNumberFormat="1" applyBorder="1" applyAlignment="1">
      <alignment horizontal="center" vertical="center"/>
    </xf>
    <xf numFmtId="169" fontId="2" fillId="9" borderId="60" xfId="5" applyNumberFormat="1" applyFill="1" applyBorder="1" applyAlignment="1">
      <alignment horizontal="center" vertical="center"/>
    </xf>
    <xf numFmtId="169" fontId="2" fillId="0" borderId="64" xfId="5" applyNumberFormat="1" applyBorder="1" applyAlignment="1">
      <alignment horizontal="center" vertical="center"/>
    </xf>
    <xf numFmtId="0" fontId="12" fillId="9" borderId="5" xfId="5" applyFont="1" applyFill="1" applyBorder="1" applyAlignment="1">
      <alignment horizontal="center" vertical="center"/>
    </xf>
    <xf numFmtId="169" fontId="2" fillId="0" borderId="22" xfId="5" applyNumberFormat="1" applyBorder="1" applyAlignment="1">
      <alignment horizontal="center" vertical="center"/>
    </xf>
    <xf numFmtId="1" fontId="3" fillId="0" borderId="5" xfId="5" applyNumberFormat="1" applyFont="1" applyBorder="1" applyAlignment="1">
      <alignment horizontal="center"/>
    </xf>
    <xf numFmtId="0" fontId="3" fillId="0" borderId="4" xfId="5" applyFont="1" applyBorder="1"/>
    <xf numFmtId="0" fontId="3" fillId="0" borderId="4" xfId="5" applyFont="1" applyBorder="1" applyAlignment="1">
      <alignment horizontal="center"/>
    </xf>
    <xf numFmtId="1" fontId="3" fillId="0" borderId="4" xfId="5" applyNumberFormat="1" applyFont="1" applyBorder="1" applyAlignment="1">
      <alignment horizontal="center"/>
    </xf>
    <xf numFmtId="4" fontId="3" fillId="0" borderId="8" xfId="7" applyNumberFormat="1" applyFont="1" applyBorder="1" applyAlignment="1">
      <alignment horizontal="right"/>
    </xf>
    <xf numFmtId="1" fontId="3" fillId="0" borderId="6" xfId="5" applyNumberFormat="1" applyFont="1" applyBorder="1" applyAlignment="1">
      <alignment horizontal="center"/>
    </xf>
    <xf numFmtId="1" fontId="3" fillId="0" borderId="26" xfId="5" applyNumberFormat="1" applyFont="1" applyBorder="1" applyAlignment="1">
      <alignment horizontal="center"/>
    </xf>
    <xf numFmtId="0" fontId="3" fillId="0" borderId="3" xfId="5" applyFont="1" applyBorder="1" applyAlignment="1">
      <alignment horizontal="left"/>
    </xf>
    <xf numFmtId="0" fontId="3" fillId="0" borderId="3" xfId="5" applyFont="1" applyBorder="1" applyAlignment="1">
      <alignment horizontal="center"/>
    </xf>
    <xf numFmtId="1" fontId="3" fillId="0" borderId="3" xfId="5" applyNumberFormat="1" applyFont="1" applyBorder="1" applyAlignment="1">
      <alignment horizontal="center"/>
    </xf>
    <xf numFmtId="4" fontId="3" fillId="0" borderId="3" xfId="7" applyNumberFormat="1" applyFont="1" applyBorder="1" applyAlignment="1">
      <alignment horizontal="right"/>
    </xf>
    <xf numFmtId="1" fontId="2" fillId="0" borderId="0" xfId="5" applyNumberFormat="1"/>
    <xf numFmtId="1" fontId="2" fillId="0" borderId="0" xfId="5" applyNumberFormat="1" applyAlignment="1">
      <alignment horizontal="center"/>
    </xf>
    <xf numFmtId="4" fontId="2" fillId="0" borderId="0" xfId="5" applyNumberFormat="1" applyAlignment="1">
      <alignment horizontal="right"/>
    </xf>
    <xf numFmtId="0" fontId="48" fillId="0" borderId="0" xfId="6" applyBorder="1" applyAlignment="1" applyProtection="1"/>
    <xf numFmtId="0" fontId="48" fillId="0" borderId="0" xfId="6" applyBorder="1" applyAlignment="1" applyProtection="1">
      <alignment horizontal="left"/>
    </xf>
    <xf numFmtId="0" fontId="4" fillId="0" borderId="0" xfId="4" applyBorder="1"/>
    <xf numFmtId="0" fontId="3" fillId="0" borderId="0" xfId="4" applyFont="1" applyBorder="1" applyAlignment="1"/>
    <xf numFmtId="0" fontId="3" fillId="0" borderId="0" xfId="4" applyFont="1" applyBorder="1" applyAlignment="1">
      <alignment horizontal="left"/>
    </xf>
    <xf numFmtId="0" fontId="2" fillId="0" borderId="0" xfId="8" applyBorder="1"/>
    <xf numFmtId="0" fontId="2" fillId="0" borderId="0" xfId="8" applyBorder="1" applyAlignment="1">
      <alignment horizontal="center"/>
    </xf>
    <xf numFmtId="0" fontId="7" fillId="0" borderId="0" xfId="8" applyFont="1" applyBorder="1"/>
    <xf numFmtId="0" fontId="2" fillId="0" borderId="0" xfId="8" applyBorder="1" applyAlignment="1">
      <alignment horizontal="left"/>
    </xf>
    <xf numFmtId="0" fontId="5" fillId="0" borderId="0" xfId="5" applyFont="1" applyAlignment="1">
      <alignment horizontal="center" vertical="center"/>
    </xf>
    <xf numFmtId="0" fontId="16" fillId="0" borderId="0" xfId="5" applyFont="1" applyAlignment="1">
      <alignment horizontal="center" vertical="center"/>
    </xf>
    <xf numFmtId="0" fontId="3" fillId="0" borderId="0" xfId="5" applyFont="1" applyAlignment="1">
      <alignment horizontal="left"/>
    </xf>
    <xf numFmtId="0" fontId="3" fillId="0" borderId="0" xfId="5" applyFont="1" applyAlignment="1">
      <alignment horizontal="center"/>
    </xf>
    <xf numFmtId="1" fontId="2" fillId="0" borderId="6" xfId="5" applyNumberFormat="1" applyBorder="1" applyAlignment="1">
      <alignment horizontal="center" vertical="center"/>
    </xf>
    <xf numFmtId="0" fontId="2" fillId="0" borderId="6" xfId="5" applyBorder="1" applyAlignment="1">
      <alignment vertical="center"/>
    </xf>
    <xf numFmtId="0" fontId="2" fillId="0" borderId="56" xfId="5" applyBorder="1" applyAlignment="1">
      <alignment horizontal="center" vertical="center"/>
    </xf>
    <xf numFmtId="1" fontId="2" fillId="0" borderId="56" xfId="5" applyNumberFormat="1" applyBorder="1" applyAlignment="1">
      <alignment horizontal="center" vertical="center"/>
    </xf>
    <xf numFmtId="4" fontId="2" fillId="0" borderId="56" xfId="7" applyNumberFormat="1" applyBorder="1" applyAlignment="1">
      <alignment horizontal="right" vertical="center"/>
    </xf>
    <xf numFmtId="1" fontId="2" fillId="9" borderId="58" xfId="5" applyNumberFormat="1" applyFill="1" applyBorder="1" applyAlignment="1">
      <alignment horizontal="center" vertical="center"/>
    </xf>
    <xf numFmtId="0" fontId="2" fillId="9" borderId="59" xfId="5" applyFill="1" applyBorder="1" applyAlignment="1">
      <alignment horizontal="center" vertical="center"/>
    </xf>
    <xf numFmtId="1" fontId="2" fillId="9" borderId="59" xfId="5" applyNumberFormat="1" applyFill="1" applyBorder="1" applyAlignment="1">
      <alignment horizontal="center" vertical="center"/>
    </xf>
    <xf numFmtId="4" fontId="2" fillId="9" borderId="59" xfId="7" applyNumberFormat="1" applyFill="1" applyBorder="1" applyAlignment="1">
      <alignment horizontal="right" vertical="center"/>
    </xf>
    <xf numFmtId="0" fontId="2" fillId="0" borderId="6" xfId="5" applyBorder="1" applyAlignment="1">
      <alignment horizontal="left" vertical="center"/>
    </xf>
    <xf numFmtId="0" fontId="2" fillId="0" borderId="61" xfId="5" applyBorder="1" applyAlignment="1">
      <alignment horizontal="center" vertical="center"/>
    </xf>
    <xf numFmtId="1" fontId="2" fillId="0" borderId="61" xfId="5" applyNumberFormat="1" applyBorder="1" applyAlignment="1">
      <alignment horizontal="center" vertical="center"/>
    </xf>
    <xf numFmtId="4" fontId="2" fillId="0" borderId="61" xfId="5" applyNumberFormat="1" applyBorder="1" applyAlignment="1">
      <alignment horizontal="right" vertical="center"/>
    </xf>
    <xf numFmtId="0" fontId="2" fillId="0" borderId="7" xfId="5" applyBorder="1" applyAlignment="1">
      <alignment horizontal="center" vertical="center"/>
    </xf>
    <xf numFmtId="1" fontId="2" fillId="0" borderId="7" xfId="5" applyNumberFormat="1" applyBorder="1" applyAlignment="1">
      <alignment horizontal="center" vertical="center"/>
    </xf>
    <xf numFmtId="4" fontId="2" fillId="0" borderId="7" xfId="5" applyNumberFormat="1" applyBorder="1" applyAlignment="1">
      <alignment horizontal="right" vertical="center"/>
    </xf>
    <xf numFmtId="4" fontId="2" fillId="0" borderId="56" xfId="5" applyNumberFormat="1" applyBorder="1" applyAlignment="1">
      <alignment horizontal="right" vertical="center"/>
    </xf>
    <xf numFmtId="4" fontId="2" fillId="9" borderId="59" xfId="5" applyNumberFormat="1" applyFill="1" applyBorder="1" applyAlignment="1">
      <alignment horizontal="right" vertical="center"/>
    </xf>
    <xf numFmtId="0" fontId="2" fillId="0" borderId="6" xfId="5" applyBorder="1" applyAlignment="1">
      <alignment horizontal="left" vertical="center" wrapText="1"/>
    </xf>
    <xf numFmtId="0" fontId="2" fillId="0" borderId="63" xfId="5" applyBorder="1" applyAlignment="1">
      <alignment horizontal="center" vertical="center"/>
    </xf>
    <xf numFmtId="1" fontId="2" fillId="0" borderId="63" xfId="5" applyNumberFormat="1" applyBorder="1" applyAlignment="1">
      <alignment horizontal="center" vertical="center"/>
    </xf>
    <xf numFmtId="4" fontId="2" fillId="0" borderId="63" xfId="5" applyNumberFormat="1" applyBorder="1" applyAlignment="1">
      <alignment horizontal="right" vertical="center"/>
    </xf>
    <xf numFmtId="1" fontId="2" fillId="0" borderId="54" xfId="5" applyNumberFormat="1" applyBorder="1" applyAlignment="1">
      <alignment horizontal="center" vertical="center"/>
    </xf>
    <xf numFmtId="0" fontId="2" fillId="0" borderId="65" xfId="5" applyBorder="1" applyAlignment="1">
      <alignment horizontal="left" vertical="center"/>
    </xf>
    <xf numFmtId="1" fontId="2" fillId="0" borderId="66" xfId="5" applyNumberFormat="1" applyBorder="1" applyAlignment="1">
      <alignment horizontal="center" vertical="center"/>
    </xf>
    <xf numFmtId="0" fontId="2" fillId="0" borderId="39" xfId="5" applyBorder="1" applyAlignment="1">
      <alignment horizontal="left" vertical="center"/>
    </xf>
    <xf numFmtId="1" fontId="2" fillId="0" borderId="55" xfId="5" applyNumberFormat="1" applyBorder="1" applyAlignment="1">
      <alignment horizontal="center" vertical="center"/>
    </xf>
    <xf numFmtId="0" fontId="25" fillId="0" borderId="67" xfId="5" applyFont="1" applyBorder="1" applyAlignment="1">
      <alignment horizontal="left" vertical="center"/>
    </xf>
    <xf numFmtId="165" fontId="3" fillId="0" borderId="54" xfId="7" applyFont="1" applyBorder="1" applyAlignment="1">
      <alignment horizontal="center"/>
    </xf>
    <xf numFmtId="1" fontId="3" fillId="0" borderId="0" xfId="5" applyNumberFormat="1" applyFont="1" applyAlignment="1">
      <alignment horizontal="center"/>
    </xf>
    <xf numFmtId="4" fontId="3" fillId="0" borderId="0" xfId="7" applyNumberFormat="1" applyFont="1" applyAlignment="1">
      <alignment horizontal="right"/>
    </xf>
    <xf numFmtId="165" fontId="3" fillId="0" borderId="68" xfId="7" applyFont="1" applyBorder="1" applyAlignment="1">
      <alignment horizontal="center"/>
    </xf>
    <xf numFmtId="165" fontId="3" fillId="0" borderId="66" xfId="7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6" fillId="0" borderId="0" xfId="5" applyFont="1" applyAlignment="1">
      <alignment horizontal="center" vertical="center"/>
    </xf>
    <xf numFmtId="0" fontId="3" fillId="0" borderId="0" xfId="5" applyFont="1" applyAlignment="1">
      <alignment horizontal="left"/>
    </xf>
    <xf numFmtId="0" fontId="3" fillId="0" borderId="0" xfId="5" applyFont="1" applyAlignment="1">
      <alignment horizontal="center"/>
    </xf>
    <xf numFmtId="0" fontId="0" fillId="0" borderId="0" xfId="0"/>
    <xf numFmtId="0" fontId="52" fillId="0" borderId="0" xfId="0" applyFont="1"/>
    <xf numFmtId="0" fontId="0" fillId="0" borderId="0" xfId="0" applyFont="1"/>
    <xf numFmtId="0" fontId="2" fillId="0" borderId="0" xfId="0" applyFont="1" applyAlignment="1">
      <alignment horizontal="left" vertical="center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20" fillId="0" borderId="0" xfId="0" applyFont="1" applyFill="1" applyBorder="1" applyAlignment="1"/>
    <xf numFmtId="0" fontId="30" fillId="0" borderId="0" xfId="0" applyFont="1" applyBorder="1" applyAlignment="1"/>
    <xf numFmtId="14" fontId="3" fillId="2" borderId="0" xfId="0" applyNumberFormat="1" applyFont="1" applyFill="1" applyBorder="1" applyAlignment="1">
      <alignment horizontal="left"/>
    </xf>
    <xf numFmtId="0" fontId="3" fillId="2" borderId="0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2" fillId="0" borderId="0" xfId="6" applyFont="1" applyAlignment="1" applyProtection="1">
      <alignment horizontal="left"/>
    </xf>
    <xf numFmtId="0" fontId="23" fillId="0" borderId="0" xfId="0" applyFont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48" fillId="0" borderId="0" xfId="6" applyAlignment="1" applyProtection="1"/>
    <xf numFmtId="0" fontId="54" fillId="0" borderId="0" xfId="0" applyFont="1"/>
    <xf numFmtId="0" fontId="4" fillId="0" borderId="16" xfId="0" applyFont="1" applyFill="1" applyBorder="1" applyAlignment="1">
      <alignment horizontal="center" vertical="center" wrapText="1"/>
    </xf>
    <xf numFmtId="0" fontId="11" fillId="0" borderId="0" xfId="0" applyFont="1" applyAlignment="1"/>
    <xf numFmtId="4" fontId="2" fillId="0" borderId="56" xfId="9" applyNumberFormat="1" applyBorder="1" applyAlignment="1">
      <alignment horizontal="right" vertical="center"/>
    </xf>
    <xf numFmtId="4" fontId="2" fillId="9" borderId="59" xfId="9" applyNumberFormat="1" applyFill="1" applyBorder="1" applyAlignment="1">
      <alignment horizontal="right" vertical="center"/>
    </xf>
    <xf numFmtId="4" fontId="3" fillId="0" borderId="8" xfId="9" applyNumberFormat="1" applyFont="1" applyBorder="1" applyAlignment="1">
      <alignment horizontal="right"/>
    </xf>
    <xf numFmtId="165" fontId="3" fillId="0" borderId="54" xfId="9" applyFont="1" applyBorder="1" applyAlignment="1">
      <alignment horizontal="center"/>
    </xf>
    <xf numFmtId="4" fontId="3" fillId="0" borderId="0" xfId="9" applyNumberFormat="1" applyFont="1" applyAlignment="1">
      <alignment horizontal="right"/>
    </xf>
    <xf numFmtId="165" fontId="3" fillId="0" borderId="68" xfId="9" applyFont="1" applyBorder="1" applyAlignment="1">
      <alignment horizontal="center"/>
    </xf>
    <xf numFmtId="165" fontId="3" fillId="0" borderId="66" xfId="9" applyFont="1" applyBorder="1" applyAlignment="1">
      <alignment horizontal="center"/>
    </xf>
    <xf numFmtId="4" fontId="3" fillId="0" borderId="3" xfId="9" applyNumberFormat="1" applyFont="1" applyBorder="1" applyAlignment="1">
      <alignment horizontal="right"/>
    </xf>
    <xf numFmtId="1" fontId="2" fillId="0" borderId="0" xfId="8" applyNumberFormat="1" applyAlignment="1">
      <alignment vertical="center"/>
    </xf>
    <xf numFmtId="0" fontId="2" fillId="0" borderId="0" xfId="8" applyAlignment="1">
      <alignment vertical="center"/>
    </xf>
    <xf numFmtId="0" fontId="2" fillId="0" borderId="0" xfId="8" applyAlignment="1">
      <alignment horizontal="center" vertical="center"/>
    </xf>
    <xf numFmtId="1" fontId="2" fillId="0" borderId="0" xfId="8" applyNumberFormat="1" applyAlignment="1">
      <alignment horizontal="center" vertical="center"/>
    </xf>
    <xf numFmtId="4" fontId="2" fillId="0" borderId="0" xfId="8" applyNumberFormat="1" applyAlignment="1">
      <alignment horizontal="right" vertical="center"/>
    </xf>
    <xf numFmtId="0" fontId="2" fillId="0" borderId="0" xfId="8"/>
    <xf numFmtId="0" fontId="5" fillId="0" borderId="0" xfId="8" applyFont="1" applyAlignment="1">
      <alignment horizontal="center" vertical="center"/>
    </xf>
    <xf numFmtId="1" fontId="3" fillId="0" borderId="0" xfId="8" applyNumberFormat="1" applyFont="1" applyAlignment="1">
      <alignment horizontal="center" vertical="center"/>
    </xf>
    <xf numFmtId="0" fontId="3" fillId="0" borderId="0" xfId="8" applyFont="1" applyAlignment="1">
      <alignment horizontal="center" vertical="center"/>
    </xf>
    <xf numFmtId="0" fontId="16" fillId="0" borderId="0" xfId="8" applyFont="1" applyAlignment="1">
      <alignment horizontal="center" vertical="center"/>
    </xf>
    <xf numFmtId="0" fontId="3" fillId="0" borderId="0" xfId="8" applyFont="1" applyAlignment="1">
      <alignment vertical="center"/>
    </xf>
    <xf numFmtId="0" fontId="3" fillId="0" borderId="0" xfId="8" applyFont="1" applyAlignment="1">
      <alignment horizontal="left" vertical="center"/>
    </xf>
    <xf numFmtId="1" fontId="2" fillId="0" borderId="6" xfId="8" applyNumberFormat="1" applyBorder="1" applyAlignment="1">
      <alignment horizontal="center" vertical="center"/>
    </xf>
    <xf numFmtId="0" fontId="2" fillId="0" borderId="6" xfId="8" applyBorder="1" applyAlignment="1">
      <alignment vertical="center"/>
    </xf>
    <xf numFmtId="0" fontId="2" fillId="0" borderId="56" xfId="8" applyBorder="1" applyAlignment="1">
      <alignment horizontal="center" vertical="center"/>
    </xf>
    <xf numFmtId="1" fontId="2" fillId="0" borderId="56" xfId="8" applyNumberFormat="1" applyBorder="1" applyAlignment="1">
      <alignment horizontal="center" vertical="center"/>
    </xf>
    <xf numFmtId="4" fontId="2" fillId="0" borderId="28" xfId="2" applyNumberFormat="1" applyBorder="1" applyAlignment="1">
      <alignment horizontal="right" vertical="center"/>
    </xf>
    <xf numFmtId="0" fontId="2" fillId="0" borderId="54" xfId="8" applyBorder="1" applyAlignment="1">
      <alignment horizontal="center" vertical="center"/>
    </xf>
    <xf numFmtId="1" fontId="2" fillId="9" borderId="58" xfId="8" applyNumberFormat="1" applyFill="1" applyBorder="1" applyAlignment="1">
      <alignment horizontal="center" vertical="center"/>
    </xf>
    <xf numFmtId="0" fontId="12" fillId="9" borderId="40" xfId="8" applyFont="1" applyFill="1" applyBorder="1" applyAlignment="1">
      <alignment horizontal="center" vertical="center"/>
    </xf>
    <xf numFmtId="0" fontId="2" fillId="9" borderId="59" xfId="8" applyFill="1" applyBorder="1" applyAlignment="1">
      <alignment horizontal="center" vertical="center"/>
    </xf>
    <xf numFmtId="1" fontId="2" fillId="9" borderId="59" xfId="8" applyNumberFormat="1" applyFill="1" applyBorder="1" applyAlignment="1">
      <alignment horizontal="center" vertical="center"/>
    </xf>
    <xf numFmtId="4" fontId="2" fillId="9" borderId="78" xfId="2" applyNumberFormat="1" applyFill="1" applyBorder="1" applyAlignment="1">
      <alignment horizontal="right" vertical="center"/>
    </xf>
    <xf numFmtId="0" fontId="2" fillId="9" borderId="58" xfId="8" applyFill="1" applyBorder="1" applyAlignment="1">
      <alignment horizontal="center" vertical="center"/>
    </xf>
    <xf numFmtId="1" fontId="2" fillId="0" borderId="54" xfId="8" applyNumberFormat="1" applyBorder="1" applyAlignment="1">
      <alignment horizontal="center" vertical="center" wrapText="1"/>
    </xf>
    <xf numFmtId="0" fontId="2" fillId="0" borderId="6" xfId="8" applyBorder="1" applyAlignment="1">
      <alignment horizontal="left" vertical="center"/>
    </xf>
    <xf numFmtId="0" fontId="2" fillId="0" borderId="61" xfId="8" applyBorder="1" applyAlignment="1">
      <alignment horizontal="center" vertical="center"/>
    </xf>
    <xf numFmtId="1" fontId="2" fillId="0" borderId="61" xfId="8" applyNumberFormat="1" applyBorder="1" applyAlignment="1">
      <alignment horizontal="center" vertical="center"/>
    </xf>
    <xf numFmtId="4" fontId="2" fillId="0" borderId="30" xfId="8" applyNumberFormat="1" applyBorder="1" applyAlignment="1">
      <alignment horizontal="right" vertical="center"/>
    </xf>
    <xf numFmtId="169" fontId="2" fillId="0" borderId="68" xfId="8" applyNumberFormat="1" applyBorder="1" applyAlignment="1">
      <alignment horizontal="center" vertical="center"/>
    </xf>
    <xf numFmtId="1" fontId="2" fillId="0" borderId="66" xfId="8" applyNumberFormat="1" applyBorder="1" applyAlignment="1">
      <alignment horizontal="center" vertical="center" wrapText="1"/>
    </xf>
    <xf numFmtId="0" fontId="2" fillId="0" borderId="7" xfId="8" applyBorder="1" applyAlignment="1">
      <alignment horizontal="center" vertical="center"/>
    </xf>
    <xf numFmtId="1" fontId="2" fillId="0" borderId="7" xfId="8" applyNumberFormat="1" applyBorder="1" applyAlignment="1">
      <alignment horizontal="center" vertical="center"/>
    </xf>
    <xf numFmtId="4" fontId="2" fillId="0" borderId="29" xfId="8" applyNumberFormat="1" applyBorder="1" applyAlignment="1">
      <alignment horizontal="right" vertical="center"/>
    </xf>
    <xf numFmtId="1" fontId="2" fillId="0" borderId="55" xfId="8" applyNumberFormat="1" applyBorder="1" applyAlignment="1">
      <alignment vertical="center" wrapText="1"/>
    </xf>
    <xf numFmtId="4" fontId="2" fillId="0" borderId="28" xfId="8" applyNumberFormat="1" applyBorder="1" applyAlignment="1">
      <alignment horizontal="right" vertical="center"/>
    </xf>
    <xf numFmtId="169" fontId="2" fillId="0" borderId="66" xfId="8" applyNumberFormat="1" applyBorder="1" applyAlignment="1">
      <alignment horizontal="center" vertical="center"/>
    </xf>
    <xf numFmtId="4" fontId="2" fillId="9" borderId="78" xfId="8" applyNumberFormat="1" applyFill="1" applyBorder="1" applyAlignment="1">
      <alignment horizontal="right" vertical="center"/>
    </xf>
    <xf numFmtId="169" fontId="2" fillId="9" borderId="58" xfId="8" applyNumberFormat="1" applyFill="1" applyBorder="1" applyAlignment="1">
      <alignment horizontal="center" vertical="center"/>
    </xf>
    <xf numFmtId="0" fontId="2" fillId="0" borderId="5" xfId="8" applyBorder="1" applyAlignment="1">
      <alignment horizontal="left" vertical="center" wrapText="1"/>
    </xf>
    <xf numFmtId="0" fontId="2" fillId="0" borderId="19" xfId="8" applyBorder="1" applyAlignment="1">
      <alignment horizontal="center" vertical="center"/>
    </xf>
    <xf numFmtId="1" fontId="2" fillId="0" borderId="19" xfId="8" applyNumberFormat="1" applyBorder="1" applyAlignment="1">
      <alignment horizontal="center" vertical="center"/>
    </xf>
    <xf numFmtId="4" fontId="2" fillId="0" borderId="79" xfId="8" applyNumberFormat="1" applyBorder="1" applyAlignment="1">
      <alignment horizontal="right" vertical="center"/>
    </xf>
    <xf numFmtId="169" fontId="2" fillId="0" borderId="80" xfId="8" applyNumberFormat="1" applyBorder="1" applyAlignment="1">
      <alignment horizontal="center" vertical="center"/>
    </xf>
    <xf numFmtId="0" fontId="2" fillId="0" borderId="6" xfId="8" applyBorder="1" applyAlignment="1">
      <alignment horizontal="left" vertical="center" wrapText="1"/>
    </xf>
    <xf numFmtId="1" fontId="2" fillId="0" borderId="55" xfId="8" applyNumberFormat="1" applyBorder="1" applyAlignment="1">
      <alignment horizontal="center" vertical="center" wrapText="1"/>
    </xf>
    <xf numFmtId="0" fontId="2" fillId="0" borderId="81" xfId="8" applyBorder="1" applyAlignment="1">
      <alignment horizontal="left" vertical="center"/>
    </xf>
    <xf numFmtId="0" fontId="2" fillId="0" borderId="24" xfId="8" applyBorder="1" applyAlignment="1">
      <alignment horizontal="center" vertical="center"/>
    </xf>
    <xf numFmtId="1" fontId="2" fillId="0" borderId="24" xfId="8" applyNumberFormat="1" applyBorder="1" applyAlignment="1">
      <alignment horizontal="center" vertical="center"/>
    </xf>
    <xf numFmtId="4" fontId="2" fillId="0" borderId="82" xfId="8" applyNumberFormat="1" applyBorder="1" applyAlignment="1">
      <alignment horizontal="right" vertical="center"/>
    </xf>
    <xf numFmtId="169" fontId="2" fillId="0" borderId="55" xfId="8" applyNumberFormat="1" applyBorder="1" applyAlignment="1">
      <alignment horizontal="center" vertical="center"/>
    </xf>
    <xf numFmtId="1" fontId="2" fillId="0" borderId="66" xfId="8" applyNumberFormat="1" applyBorder="1" applyAlignment="1">
      <alignment horizontal="center" vertical="center"/>
    </xf>
    <xf numFmtId="1" fontId="2" fillId="0" borderId="55" xfId="8" applyNumberFormat="1" applyBorder="1" applyAlignment="1">
      <alignment vertical="center"/>
    </xf>
    <xf numFmtId="0" fontId="2" fillId="0" borderId="63" xfId="8" applyBorder="1" applyAlignment="1">
      <alignment horizontal="center" vertical="center"/>
    </xf>
    <xf numFmtId="1" fontId="2" fillId="0" borderId="63" xfId="8" applyNumberFormat="1" applyBorder="1" applyAlignment="1">
      <alignment horizontal="center" vertical="center"/>
    </xf>
    <xf numFmtId="4" fontId="2" fillId="0" borderId="35" xfId="8" applyNumberFormat="1" applyBorder="1" applyAlignment="1">
      <alignment horizontal="right" vertical="center"/>
    </xf>
    <xf numFmtId="169" fontId="2" fillId="0" borderId="69" xfId="8" applyNumberFormat="1" applyBorder="1" applyAlignment="1">
      <alignment horizontal="center" vertical="center"/>
    </xf>
    <xf numFmtId="0" fontId="12" fillId="9" borderId="5" xfId="8" applyFont="1" applyFill="1" applyBorder="1" applyAlignment="1">
      <alignment horizontal="center" vertical="center"/>
    </xf>
    <xf numFmtId="0" fontId="2" fillId="0" borderId="65" xfId="8" applyBorder="1" applyAlignment="1">
      <alignment horizontal="left" vertical="center"/>
    </xf>
    <xf numFmtId="0" fontId="2" fillId="0" borderId="39" xfId="8" applyBorder="1" applyAlignment="1">
      <alignment horizontal="left" vertical="center"/>
    </xf>
    <xf numFmtId="0" fontId="2" fillId="0" borderId="39" xfId="8" applyBorder="1" applyAlignment="1">
      <alignment horizontal="left" vertical="center" wrapText="1"/>
    </xf>
    <xf numFmtId="0" fontId="2" fillId="0" borderId="81" xfId="8" applyBorder="1" applyAlignment="1">
      <alignment horizontal="left" vertical="center" wrapText="1"/>
    </xf>
    <xf numFmtId="1" fontId="3" fillId="0" borderId="5" xfId="8" applyNumberFormat="1" applyFont="1" applyBorder="1" applyAlignment="1">
      <alignment horizontal="center"/>
    </xf>
    <xf numFmtId="0" fontId="3" fillId="0" borderId="4" xfId="8" applyFont="1" applyBorder="1"/>
    <xf numFmtId="0" fontId="3" fillId="0" borderId="4" xfId="8" applyFont="1" applyBorder="1" applyAlignment="1">
      <alignment horizontal="center"/>
    </xf>
    <xf numFmtId="1" fontId="3" fillId="0" borderId="4" xfId="8" applyNumberFormat="1" applyFont="1" applyBorder="1" applyAlignment="1">
      <alignment horizontal="center"/>
    </xf>
    <xf numFmtId="4" fontId="3" fillId="0" borderId="8" xfId="2" applyNumberFormat="1" applyFont="1" applyBorder="1" applyAlignment="1">
      <alignment horizontal="right"/>
    </xf>
    <xf numFmtId="165" fontId="3" fillId="0" borderId="54" xfId="2" applyFont="1" applyBorder="1" applyAlignment="1">
      <alignment horizontal="center"/>
    </xf>
    <xf numFmtId="1" fontId="3" fillId="0" borderId="6" xfId="8" applyNumberFormat="1" applyFont="1" applyBorder="1" applyAlignment="1">
      <alignment horizontal="center"/>
    </xf>
    <xf numFmtId="0" fontId="3" fillId="0" borderId="0" xfId="8" applyFont="1" applyAlignment="1">
      <alignment horizontal="left"/>
    </xf>
    <xf numFmtId="0" fontId="3" fillId="0" borderId="0" xfId="8" applyFont="1" applyAlignment="1">
      <alignment horizontal="center"/>
    </xf>
    <xf numFmtId="1" fontId="3" fillId="0" borderId="0" xfId="8" applyNumberFormat="1" applyFont="1" applyAlignment="1">
      <alignment horizontal="center"/>
    </xf>
    <xf numFmtId="4" fontId="3" fillId="0" borderId="0" xfId="2" applyNumberFormat="1" applyFont="1" applyAlignment="1">
      <alignment horizontal="right"/>
    </xf>
    <xf numFmtId="165" fontId="3" fillId="0" borderId="68" xfId="2" applyFont="1" applyBorder="1" applyAlignment="1">
      <alignment horizontal="center"/>
    </xf>
    <xf numFmtId="165" fontId="3" fillId="0" borderId="66" xfId="2" applyFont="1" applyBorder="1" applyAlignment="1">
      <alignment horizontal="center"/>
    </xf>
    <xf numFmtId="1" fontId="3" fillId="0" borderId="26" xfId="8" applyNumberFormat="1" applyFont="1" applyBorder="1" applyAlignment="1">
      <alignment horizontal="center"/>
    </xf>
    <xf numFmtId="0" fontId="3" fillId="0" borderId="3" xfId="8" applyFont="1" applyBorder="1" applyAlignment="1">
      <alignment horizontal="left"/>
    </xf>
    <xf numFmtId="0" fontId="3" fillId="0" borderId="3" xfId="8" applyFont="1" applyBorder="1" applyAlignment="1">
      <alignment horizontal="center"/>
    </xf>
    <xf numFmtId="1" fontId="3" fillId="0" borderId="3" xfId="8" applyNumberFormat="1" applyFont="1" applyBorder="1" applyAlignment="1">
      <alignment horizontal="center"/>
    </xf>
    <xf numFmtId="4" fontId="3" fillId="0" borderId="3" xfId="2" applyNumberFormat="1" applyFont="1" applyBorder="1" applyAlignment="1">
      <alignment horizontal="right"/>
    </xf>
    <xf numFmtId="1" fontId="2" fillId="0" borderId="0" xfId="8" applyNumberFormat="1"/>
    <xf numFmtId="0" fontId="2" fillId="0" borderId="0" xfId="8" applyAlignment="1">
      <alignment horizontal="center"/>
    </xf>
    <xf numFmtId="1" fontId="2" fillId="0" borderId="0" xfId="8" applyNumberFormat="1" applyAlignment="1">
      <alignment horizontal="center"/>
    </xf>
    <xf numFmtId="4" fontId="2" fillId="0" borderId="0" xfId="8" applyNumberFormat="1" applyAlignment="1">
      <alignment horizontal="right"/>
    </xf>
    <xf numFmtId="0" fontId="3" fillId="0" borderId="0" xfId="5" applyFont="1" applyAlignment="1"/>
    <xf numFmtId="170" fontId="3" fillId="0" borderId="0" xfId="8" applyNumberFormat="1" applyFont="1" applyAlignment="1">
      <alignment horizontal="left" vertical="center"/>
    </xf>
    <xf numFmtId="0" fontId="5" fillId="0" borderId="0" xfId="8" applyFont="1"/>
    <xf numFmtId="0" fontId="5" fillId="0" borderId="0" xfId="8" applyFont="1" applyAlignment="1">
      <alignment horizontal="center"/>
    </xf>
    <xf numFmtId="0" fontId="5" fillId="0" borderId="33" xfId="8" applyFont="1" applyBorder="1"/>
    <xf numFmtId="0" fontId="3" fillId="0" borderId="0" xfId="8" applyFont="1"/>
    <xf numFmtId="49" fontId="3" fillId="0" borderId="0" xfId="8" applyNumberFormat="1" applyFont="1" applyAlignment="1">
      <alignment horizontal="right"/>
    </xf>
    <xf numFmtId="0" fontId="2" fillId="2" borderId="54" xfId="8" applyFill="1" applyBorder="1" applyAlignment="1">
      <alignment horizontal="center"/>
    </xf>
    <xf numFmtId="0" fontId="2" fillId="2" borderId="4" xfId="8" applyFill="1" applyBorder="1"/>
    <xf numFmtId="0" fontId="2" fillId="2" borderId="8" xfId="8" applyFill="1" applyBorder="1"/>
    <xf numFmtId="0" fontId="2" fillId="2" borderId="54" xfId="8" applyFill="1" applyBorder="1"/>
    <xf numFmtId="0" fontId="3" fillId="2" borderId="66" xfId="8" applyFont="1" applyFill="1" applyBorder="1" applyAlignment="1">
      <alignment horizontal="center"/>
    </xf>
    <xf numFmtId="0" fontId="3" fillId="2" borderId="0" xfId="8" applyFont="1" applyFill="1" applyAlignment="1">
      <alignment horizontal="center"/>
    </xf>
    <xf numFmtId="0" fontId="3" fillId="2" borderId="9" xfId="8" applyFont="1" applyFill="1" applyBorder="1" applyAlignment="1">
      <alignment horizontal="center"/>
    </xf>
    <xf numFmtId="0" fontId="2" fillId="2" borderId="55" xfId="8" applyFill="1" applyBorder="1" applyAlignment="1">
      <alignment horizontal="center"/>
    </xf>
    <xf numFmtId="0" fontId="2" fillId="2" borderId="3" xfId="8" applyFill="1" applyBorder="1"/>
    <xf numFmtId="0" fontId="2" fillId="2" borderId="10" xfId="8" applyFill="1" applyBorder="1"/>
    <xf numFmtId="0" fontId="2" fillId="2" borderId="55" xfId="8" applyFill="1" applyBorder="1"/>
    <xf numFmtId="0" fontId="2" fillId="0" borderId="11" xfId="8" applyBorder="1" applyAlignment="1">
      <alignment horizontal="center"/>
    </xf>
    <xf numFmtId="0" fontId="2" fillId="0" borderId="12" xfId="8" applyBorder="1" applyAlignment="1">
      <alignment horizontal="center"/>
    </xf>
    <xf numFmtId="171" fontId="2" fillId="0" borderId="80" xfId="2" applyNumberFormat="1" applyBorder="1" applyAlignment="1">
      <alignment horizontal="left"/>
    </xf>
    <xf numFmtId="172" fontId="2" fillId="0" borderId="13" xfId="8" applyNumberFormat="1" applyBorder="1" applyAlignment="1">
      <alignment horizontal="center"/>
    </xf>
    <xf numFmtId="4" fontId="2" fillId="9" borderId="59" xfId="2" applyNumberFormat="1" applyFill="1" applyBorder="1" applyAlignment="1">
      <alignment horizontal="right" vertical="center"/>
    </xf>
    <xf numFmtId="0" fontId="2" fillId="9" borderId="60" xfId="8" applyFill="1" applyBorder="1" applyAlignment="1">
      <alignment horizontal="center" vertical="center"/>
    </xf>
    <xf numFmtId="4" fontId="2" fillId="0" borderId="61" xfId="8" applyNumberFormat="1" applyBorder="1" applyAlignment="1">
      <alignment horizontal="right" vertical="center"/>
    </xf>
    <xf numFmtId="169" fontId="2" fillId="0" borderId="62" xfId="8" applyNumberFormat="1" applyBorder="1" applyAlignment="1">
      <alignment horizontal="center" vertical="center"/>
    </xf>
    <xf numFmtId="4" fontId="2" fillId="0" borderId="7" xfId="8" applyNumberFormat="1" applyBorder="1" applyAlignment="1">
      <alignment horizontal="right" vertical="center"/>
    </xf>
    <xf numFmtId="4" fontId="2" fillId="0" borderId="56" xfId="8" applyNumberFormat="1" applyBorder="1" applyAlignment="1">
      <alignment horizontal="right" vertical="center"/>
    </xf>
    <xf numFmtId="169" fontId="2" fillId="0" borderId="57" xfId="8" applyNumberFormat="1" applyBorder="1" applyAlignment="1">
      <alignment horizontal="center" vertical="center"/>
    </xf>
    <xf numFmtId="4" fontId="2" fillId="9" borderId="59" xfId="8" applyNumberFormat="1" applyFill="1" applyBorder="1" applyAlignment="1">
      <alignment horizontal="right" vertical="center"/>
    </xf>
    <xf numFmtId="169" fontId="2" fillId="9" borderId="60" xfId="8" applyNumberFormat="1" applyFill="1" applyBorder="1" applyAlignment="1">
      <alignment horizontal="center" vertical="center"/>
    </xf>
    <xf numFmtId="4" fontId="2" fillId="0" borderId="63" xfId="8" applyNumberFormat="1" applyBorder="1" applyAlignment="1">
      <alignment horizontal="right" vertical="center"/>
    </xf>
    <xf numFmtId="169" fontId="2" fillId="0" borderId="64" xfId="8" applyNumberFormat="1" applyBorder="1" applyAlignment="1">
      <alignment horizontal="center" vertical="center"/>
    </xf>
    <xf numFmtId="1" fontId="2" fillId="0" borderId="54" xfId="8" applyNumberFormat="1" applyBorder="1" applyAlignment="1">
      <alignment horizontal="center" vertical="center"/>
    </xf>
    <xf numFmtId="1" fontId="2" fillId="0" borderId="55" xfId="8" applyNumberFormat="1" applyBorder="1" applyAlignment="1">
      <alignment horizontal="center" vertical="center"/>
    </xf>
    <xf numFmtId="0" fontId="58" fillId="0" borderId="67" xfId="8" applyFont="1" applyBorder="1" applyAlignment="1">
      <alignment horizontal="left" vertical="center"/>
    </xf>
    <xf numFmtId="169" fontId="2" fillId="0" borderId="22" xfId="8" applyNumberFormat="1" applyBorder="1" applyAlignment="1">
      <alignment horizontal="center" vertical="center"/>
    </xf>
    <xf numFmtId="165" fontId="2" fillId="0" borderId="0" xfId="2" applyAlignment="1">
      <alignment horizontal="right"/>
    </xf>
    <xf numFmtId="0" fontId="2" fillId="0" borderId="0" xfId="8" applyAlignment="1">
      <alignment horizontal="left"/>
    </xf>
    <xf numFmtId="165" fontId="3" fillId="0" borderId="0" xfId="2" applyFont="1" applyAlignment="1">
      <alignment horizontal="right"/>
    </xf>
    <xf numFmtId="0" fontId="2" fillId="0" borderId="67" xfId="8" applyBorder="1" applyAlignment="1">
      <alignment horizontal="left" vertical="center"/>
    </xf>
    <xf numFmtId="4" fontId="2" fillId="0" borderId="0" xfId="5" applyNumberFormat="1" applyAlignment="1">
      <alignment horizontal="center" vertical="center"/>
    </xf>
    <xf numFmtId="4" fontId="2" fillId="0" borderId="56" xfId="2" applyNumberFormat="1" applyBorder="1" applyAlignment="1">
      <alignment horizontal="right" vertical="center"/>
    </xf>
    <xf numFmtId="0" fontId="3" fillId="0" borderId="0" xfId="5" applyFont="1" applyAlignment="1">
      <alignment horizontal="left" vertical="center"/>
    </xf>
    <xf numFmtId="0" fontId="5" fillId="0" borderId="0" xfId="8" applyFont="1" applyBorder="1"/>
    <xf numFmtId="0" fontId="2" fillId="0" borderId="0" xfId="8" applyAlignment="1">
      <alignment horizontal="center" vertical="center" wrapText="1"/>
    </xf>
    <xf numFmtId="0" fontId="2" fillId="0" borderId="57" xfId="8" applyBorder="1" applyAlignment="1">
      <alignment horizontal="center" vertical="center"/>
    </xf>
    <xf numFmtId="0" fontId="0" fillId="0" borderId="0" xfId="5" applyFont="1" applyAlignment="1">
      <alignment horizontal="center" vertical="center" wrapText="1"/>
    </xf>
    <xf numFmtId="0" fontId="3" fillId="12" borderId="84" xfId="5" applyFont="1" applyFill="1" applyBorder="1" applyAlignment="1">
      <alignment horizontal="center" vertical="center" wrapText="1"/>
    </xf>
    <xf numFmtId="0" fontId="0" fillId="0" borderId="0" xfId="5" applyFont="1"/>
    <xf numFmtId="0" fontId="0" fillId="0" borderId="84" xfId="5" applyFont="1" applyBorder="1" applyAlignment="1">
      <alignment horizontal="center" vertical="center" wrapText="1"/>
    </xf>
    <xf numFmtId="0" fontId="0" fillId="0" borderId="84" xfId="5" applyFont="1" applyBorder="1" applyAlignment="1">
      <alignment horizontal="left" vertical="center" wrapText="1"/>
    </xf>
    <xf numFmtId="0" fontId="0" fillId="12" borderId="84" xfId="5" applyFont="1" applyFill="1" applyBorder="1" applyAlignment="1">
      <alignment horizontal="center" vertical="center" wrapText="1"/>
    </xf>
    <xf numFmtId="0" fontId="0" fillId="12" borderId="84" xfId="5" applyFont="1" applyFill="1" applyBorder="1" applyAlignment="1">
      <alignment horizontal="left" vertical="center" wrapText="1"/>
    </xf>
    <xf numFmtId="0" fontId="0" fillId="11" borderId="84" xfId="5" applyFont="1" applyFill="1" applyBorder="1" applyAlignment="1">
      <alignment horizontal="center" vertical="center" wrapText="1"/>
    </xf>
    <xf numFmtId="0" fontId="0" fillId="0" borderId="84" xfId="5" applyFont="1" applyBorder="1"/>
    <xf numFmtId="0" fontId="0" fillId="0" borderId="84" xfId="5" applyFont="1" applyBorder="1" applyAlignment="1">
      <alignment horizontal="center"/>
    </xf>
    <xf numFmtId="0" fontId="2" fillId="0" borderId="84" xfId="5" applyBorder="1"/>
    <xf numFmtId="0" fontId="2" fillId="0" borderId="84" xfId="5" applyBorder="1" applyAlignment="1">
      <alignment horizontal="center"/>
    </xf>
    <xf numFmtId="0" fontId="2" fillId="12" borderId="84" xfId="5" applyFill="1" applyBorder="1"/>
    <xf numFmtId="0" fontId="2" fillId="12" borderId="84" xfId="5" applyFill="1" applyBorder="1" applyAlignment="1">
      <alignment horizontal="center"/>
    </xf>
    <xf numFmtId="0" fontId="2" fillId="0" borderId="84" xfId="8" applyBorder="1" applyAlignment="1">
      <alignment horizontal="center"/>
    </xf>
    <xf numFmtId="0" fontId="2" fillId="0" borderId="84" xfId="8" applyBorder="1" applyAlignment="1">
      <alignment horizontal="left"/>
    </xf>
    <xf numFmtId="0" fontId="0" fillId="0" borderId="0" xfId="0" applyAlignment="1">
      <alignment horizontal="center"/>
    </xf>
    <xf numFmtId="0" fontId="52" fillId="0" borderId="0" xfId="0" applyFont="1" applyAlignment="1">
      <alignment horizontal="center" wrapText="1"/>
    </xf>
    <xf numFmtId="0" fontId="0" fillId="13" borderId="0" xfId="0" applyFill="1"/>
    <xf numFmtId="0" fontId="2" fillId="13" borderId="0" xfId="0" applyFont="1" applyFill="1"/>
    <xf numFmtId="0" fontId="48" fillId="13" borderId="0" xfId="6" applyFill="1" applyAlignment="1" applyProtection="1"/>
    <xf numFmtId="0" fontId="5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3" fillId="0" borderId="0" xfId="0" applyFont="1" applyAlignment="1">
      <alignment horizontal="center"/>
    </xf>
    <xf numFmtId="0" fontId="3" fillId="7" borderId="46" xfId="0" applyFont="1" applyFill="1" applyBorder="1" applyAlignment="1">
      <alignment horizontal="center"/>
    </xf>
    <xf numFmtId="0" fontId="3" fillId="7" borderId="47" xfId="0" applyFont="1" applyFill="1" applyBorder="1" applyAlignment="1">
      <alignment horizontal="center"/>
    </xf>
    <xf numFmtId="0" fontId="3" fillId="7" borderId="48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27" fillId="2" borderId="0" xfId="0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center"/>
    </xf>
    <xf numFmtId="0" fontId="49" fillId="0" borderId="36" xfId="0" applyFont="1" applyBorder="1" applyAlignment="1">
      <alignment horizontal="center" vertical="center"/>
    </xf>
    <xf numFmtId="0" fontId="49" fillId="0" borderId="37" xfId="0" applyFont="1" applyBorder="1" applyAlignment="1">
      <alignment horizontal="center" vertical="center"/>
    </xf>
    <xf numFmtId="0" fontId="49" fillId="0" borderId="38" xfId="0" applyFont="1" applyBorder="1" applyAlignment="1">
      <alignment horizontal="center" vertical="center"/>
    </xf>
    <xf numFmtId="0" fontId="9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0" fontId="3" fillId="4" borderId="0" xfId="0" applyFont="1" applyFill="1" applyBorder="1" applyAlignment="1">
      <alignment horizontal="right"/>
    </xf>
    <xf numFmtId="0" fontId="5" fillId="5" borderId="27" xfId="0" applyFont="1" applyFill="1" applyBorder="1" applyAlignment="1">
      <alignment horizontal="center"/>
    </xf>
    <xf numFmtId="0" fontId="13" fillId="2" borderId="35" xfId="0" applyFont="1" applyFill="1" applyBorder="1" applyAlignment="1">
      <alignment horizontal="center" vertical="center"/>
    </xf>
    <xf numFmtId="0" fontId="13" fillId="2" borderId="33" xfId="0" applyFont="1" applyFill="1" applyBorder="1" applyAlignment="1">
      <alignment horizontal="center" vertical="center"/>
    </xf>
    <xf numFmtId="0" fontId="13" fillId="2" borderId="34" xfId="0" applyFont="1" applyFill="1" applyBorder="1" applyAlignment="1">
      <alignment horizontal="center" vertical="center"/>
    </xf>
    <xf numFmtId="0" fontId="13" fillId="2" borderId="30" xfId="0" applyFont="1" applyFill="1" applyBorder="1" applyAlignment="1">
      <alignment horizontal="center" vertical="center"/>
    </xf>
    <xf numFmtId="0" fontId="13" fillId="2" borderId="31" xfId="0" applyFont="1" applyFill="1" applyBorder="1" applyAlignment="1">
      <alignment horizontal="center" vertical="center"/>
    </xf>
    <xf numFmtId="0" fontId="13" fillId="2" borderId="32" xfId="0" applyFont="1" applyFill="1" applyBorder="1" applyAlignment="1">
      <alignment horizontal="center" vertical="center"/>
    </xf>
    <xf numFmtId="0" fontId="22" fillId="2" borderId="35" xfId="0" applyFont="1" applyFill="1" applyBorder="1" applyAlignment="1">
      <alignment horizontal="center" vertical="center"/>
    </xf>
    <xf numFmtId="0" fontId="22" fillId="2" borderId="33" xfId="0" applyFont="1" applyFill="1" applyBorder="1" applyAlignment="1">
      <alignment horizontal="center" vertical="center"/>
    </xf>
    <xf numFmtId="0" fontId="22" fillId="2" borderId="34" xfId="0" applyFont="1" applyFill="1" applyBorder="1" applyAlignment="1">
      <alignment horizontal="center" vertical="center"/>
    </xf>
    <xf numFmtId="0" fontId="22" fillId="2" borderId="30" xfId="0" applyFont="1" applyFill="1" applyBorder="1" applyAlignment="1">
      <alignment horizontal="center" vertical="center"/>
    </xf>
    <xf numFmtId="0" fontId="22" fillId="2" borderId="31" xfId="0" applyFont="1" applyFill="1" applyBorder="1" applyAlignment="1">
      <alignment horizontal="center" vertical="center"/>
    </xf>
    <xf numFmtId="0" fontId="22" fillId="2" borderId="3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3" fillId="2" borderId="28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39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/>
    </xf>
    <xf numFmtId="0" fontId="11" fillId="3" borderId="40" xfId="0" applyFont="1" applyFill="1" applyBorder="1" applyAlignment="1">
      <alignment horizontal="center" vertical="center"/>
    </xf>
    <xf numFmtId="0" fontId="11" fillId="3" borderId="41" xfId="0" applyFont="1" applyFill="1" applyBorder="1" applyAlignment="1">
      <alignment horizontal="center" vertical="center"/>
    </xf>
    <xf numFmtId="0" fontId="11" fillId="3" borderId="42" xfId="0" applyFont="1" applyFill="1" applyBorder="1" applyAlignment="1">
      <alignment horizontal="center" vertical="center"/>
    </xf>
    <xf numFmtId="0" fontId="50" fillId="0" borderId="0" xfId="0" applyFont="1" applyBorder="1" applyAlignment="1">
      <alignment horizontal="left" vertical="center" wrapText="1"/>
    </xf>
    <xf numFmtId="0" fontId="50" fillId="0" borderId="0" xfId="0" applyNumberFormat="1" applyFont="1" applyFill="1" applyBorder="1" applyAlignment="1" applyProtection="1">
      <alignment vertical="center" wrapText="1"/>
      <protection locked="0"/>
    </xf>
    <xf numFmtId="0" fontId="50" fillId="0" borderId="0" xfId="0" applyFont="1" applyBorder="1" applyAlignment="1">
      <alignment vertical="center" wrapText="1"/>
    </xf>
    <xf numFmtId="49" fontId="50" fillId="0" borderId="0" xfId="0" applyNumberFormat="1" applyFont="1" applyFill="1" applyBorder="1" applyAlignment="1" applyProtection="1">
      <alignment vertical="center"/>
      <protection locked="0"/>
    </xf>
    <xf numFmtId="0" fontId="50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/>
    </xf>
    <xf numFmtId="0" fontId="8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32" fillId="0" borderId="0" xfId="0" applyFont="1" applyBorder="1" applyAlignment="1">
      <alignment horizontal="right"/>
    </xf>
    <xf numFmtId="0" fontId="16" fillId="2" borderId="29" xfId="0" applyFont="1" applyFill="1" applyBorder="1" applyAlignment="1">
      <alignment horizontal="center"/>
    </xf>
    <xf numFmtId="0" fontId="16" fillId="2" borderId="14" xfId="0" applyFont="1" applyFill="1" applyBorder="1" applyAlignment="1">
      <alignment horizontal="center"/>
    </xf>
    <xf numFmtId="0" fontId="16" fillId="2" borderId="43" xfId="0" applyFont="1" applyFill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9" fillId="8" borderId="40" xfId="5" applyFont="1" applyFill="1" applyBorder="1" applyAlignment="1" applyProtection="1">
      <alignment horizontal="center" vertical="center" wrapText="1"/>
      <protection locked="0"/>
    </xf>
    <xf numFmtId="0" fontId="9" fillId="8" borderId="41" xfId="5" applyFont="1" applyFill="1" applyBorder="1" applyAlignment="1" applyProtection="1">
      <alignment horizontal="center" vertical="center" wrapText="1"/>
      <protection locked="0"/>
    </xf>
    <xf numFmtId="0" fontId="9" fillId="8" borderId="42" xfId="5" applyFont="1" applyFill="1" applyBorder="1" applyAlignment="1" applyProtection="1">
      <alignment horizontal="center" vertical="center" wrapText="1"/>
      <protection locked="0"/>
    </xf>
    <xf numFmtId="165" fontId="3" fillId="0" borderId="69" xfId="9" applyFont="1" applyBorder="1" applyAlignment="1">
      <alignment horizontal="center" vertical="center"/>
    </xf>
    <xf numFmtId="165" fontId="3" fillId="0" borderId="55" xfId="9" applyFont="1" applyBorder="1" applyAlignment="1">
      <alignment horizontal="center" vertical="center"/>
    </xf>
    <xf numFmtId="0" fontId="3" fillId="0" borderId="0" xfId="5" applyFont="1" applyAlignment="1">
      <alignment horizontal="center" vertical="center"/>
    </xf>
    <xf numFmtId="1" fontId="3" fillId="2" borderId="54" xfId="5" applyNumberFormat="1" applyFont="1" applyFill="1" applyBorder="1" applyAlignment="1">
      <alignment horizontal="center" vertical="center"/>
    </xf>
    <xf numFmtId="1" fontId="3" fillId="2" borderId="55" xfId="5" applyNumberFormat="1" applyFont="1" applyFill="1" applyBorder="1" applyAlignment="1">
      <alignment horizontal="center" vertical="center"/>
    </xf>
    <xf numFmtId="0" fontId="3" fillId="2" borderId="54" xfId="5" applyFont="1" applyFill="1" applyBorder="1" applyAlignment="1">
      <alignment horizontal="center" vertical="center"/>
    </xf>
    <xf numFmtId="0" fontId="3" fillId="2" borderId="55" xfId="5" applyFont="1" applyFill="1" applyBorder="1" applyAlignment="1">
      <alignment horizontal="center" vertical="center"/>
    </xf>
    <xf numFmtId="4" fontId="3" fillId="2" borderId="54" xfId="5" applyNumberFormat="1" applyFont="1" applyFill="1" applyBorder="1" applyAlignment="1">
      <alignment horizontal="center" vertical="center"/>
    </xf>
    <xf numFmtId="4" fontId="3" fillId="2" borderId="55" xfId="5" applyNumberFormat="1" applyFont="1" applyFill="1" applyBorder="1" applyAlignment="1">
      <alignment horizontal="center" vertical="center"/>
    </xf>
    <xf numFmtId="0" fontId="5" fillId="0" borderId="0" xfId="5" applyFont="1" applyAlignment="1">
      <alignment horizontal="center" vertical="center"/>
    </xf>
    <xf numFmtId="0" fontId="5" fillId="0" borderId="0" xfId="8" applyFont="1" applyAlignment="1">
      <alignment horizontal="center" vertical="center"/>
    </xf>
    <xf numFmtId="0" fontId="13" fillId="2" borderId="5" xfId="5" applyFont="1" applyFill="1" applyBorder="1" applyAlignment="1">
      <alignment horizontal="center" vertical="center"/>
    </xf>
    <xf numFmtId="0" fontId="13" fillId="2" borderId="4" xfId="5" applyFont="1" applyFill="1" applyBorder="1" applyAlignment="1">
      <alignment horizontal="center" vertical="center"/>
    </xf>
    <xf numFmtId="0" fontId="13" fillId="2" borderId="8" xfId="5" applyFont="1" applyFill="1" applyBorder="1" applyAlignment="1">
      <alignment horizontal="center" vertical="center"/>
    </xf>
    <xf numFmtId="0" fontId="13" fillId="2" borderId="26" xfId="5" applyFont="1" applyFill="1" applyBorder="1" applyAlignment="1">
      <alignment horizontal="center" vertical="center"/>
    </xf>
    <xf numFmtId="0" fontId="13" fillId="2" borderId="3" xfId="5" applyFont="1" applyFill="1" applyBorder="1" applyAlignment="1">
      <alignment horizontal="center" vertical="center"/>
    </xf>
    <xf numFmtId="0" fontId="13" fillId="2" borderId="10" xfId="5" applyFont="1" applyFill="1" applyBorder="1" applyAlignment="1">
      <alignment horizontal="center" vertical="center"/>
    </xf>
    <xf numFmtId="0" fontId="2" fillId="0" borderId="0" xfId="8" applyAlignment="1">
      <alignment horizontal="center"/>
    </xf>
    <xf numFmtId="0" fontId="10" fillId="0" borderId="0" xfId="8" applyFont="1" applyAlignment="1">
      <alignment horizontal="center"/>
    </xf>
    <xf numFmtId="0" fontId="5" fillId="0" borderId="0" xfId="8" applyFont="1" applyAlignment="1">
      <alignment horizontal="center" vertical="center" wrapText="1"/>
    </xf>
    <xf numFmtId="0" fontId="13" fillId="2" borderId="35" xfId="8" applyFont="1" applyFill="1" applyBorder="1" applyAlignment="1">
      <alignment horizontal="center" vertical="center"/>
    </xf>
    <xf numFmtId="0" fontId="13" fillId="2" borderId="33" xfId="8" applyFont="1" applyFill="1" applyBorder="1" applyAlignment="1">
      <alignment horizontal="center" vertical="center"/>
    </xf>
    <xf numFmtId="0" fontId="13" fillId="2" borderId="34" xfId="8" applyFont="1" applyFill="1" applyBorder="1" applyAlignment="1">
      <alignment horizontal="center" vertical="center"/>
    </xf>
    <xf numFmtId="0" fontId="13" fillId="2" borderId="30" xfId="8" applyFont="1" applyFill="1" applyBorder="1" applyAlignment="1">
      <alignment horizontal="center" vertical="center"/>
    </xf>
    <xf numFmtId="0" fontId="13" fillId="2" borderId="31" xfId="8" applyFont="1" applyFill="1" applyBorder="1" applyAlignment="1">
      <alignment horizontal="center" vertical="center"/>
    </xf>
    <xf numFmtId="0" fontId="13" fillId="2" borderId="32" xfId="8" applyFont="1" applyFill="1" applyBorder="1" applyAlignment="1">
      <alignment horizontal="center" vertical="center"/>
    </xf>
    <xf numFmtId="165" fontId="3" fillId="0" borderId="69" xfId="2" applyFont="1" applyBorder="1" applyAlignment="1">
      <alignment horizontal="center" vertical="center"/>
    </xf>
    <xf numFmtId="165" fontId="3" fillId="0" borderId="55" xfId="2" applyFont="1" applyBorder="1" applyAlignment="1">
      <alignment horizontal="center" vertical="center"/>
    </xf>
    <xf numFmtId="170" fontId="3" fillId="0" borderId="0" xfId="8" applyNumberFormat="1" applyFont="1" applyAlignment="1">
      <alignment horizontal="left" vertical="center"/>
    </xf>
    <xf numFmtId="0" fontId="3" fillId="0" borderId="0" xfId="8" applyFont="1" applyAlignment="1">
      <alignment horizontal="center" vertical="center"/>
    </xf>
    <xf numFmtId="1" fontId="2" fillId="0" borderId="3" xfId="8" applyNumberFormat="1" applyBorder="1" applyAlignment="1">
      <alignment horizontal="center" vertical="center"/>
    </xf>
    <xf numFmtId="1" fontId="3" fillId="2" borderId="54" xfId="8" applyNumberFormat="1" applyFont="1" applyFill="1" applyBorder="1" applyAlignment="1">
      <alignment horizontal="center" vertical="center"/>
    </xf>
    <xf numFmtId="1" fontId="3" fillId="2" borderId="55" xfId="8" applyNumberFormat="1" applyFont="1" applyFill="1" applyBorder="1" applyAlignment="1">
      <alignment horizontal="center" vertical="center"/>
    </xf>
    <xf numFmtId="0" fontId="3" fillId="2" borderId="54" xfId="8" applyFont="1" applyFill="1" applyBorder="1" applyAlignment="1">
      <alignment horizontal="center" vertical="center"/>
    </xf>
    <xf numFmtId="0" fontId="3" fillId="2" borderId="55" xfId="8" applyFont="1" applyFill="1" applyBorder="1" applyAlignment="1">
      <alignment horizontal="center" vertical="center"/>
    </xf>
    <xf numFmtId="4" fontId="3" fillId="2" borderId="54" xfId="8" applyNumberFormat="1" applyFont="1" applyFill="1" applyBorder="1" applyAlignment="1">
      <alignment horizontal="center" vertical="center"/>
    </xf>
    <xf numFmtId="4" fontId="3" fillId="2" borderId="55" xfId="8" applyNumberFormat="1" applyFont="1" applyFill="1" applyBorder="1" applyAlignment="1">
      <alignment horizontal="center" vertical="center"/>
    </xf>
    <xf numFmtId="0" fontId="13" fillId="2" borderId="5" xfId="8" applyFont="1" applyFill="1" applyBorder="1" applyAlignment="1">
      <alignment horizontal="center" vertical="center"/>
    </xf>
    <xf numFmtId="0" fontId="13" fillId="2" borderId="4" xfId="8" applyFont="1" applyFill="1" applyBorder="1" applyAlignment="1">
      <alignment horizontal="center" vertical="center"/>
    </xf>
    <xf numFmtId="0" fontId="13" fillId="2" borderId="8" xfId="8" applyFont="1" applyFill="1" applyBorder="1" applyAlignment="1">
      <alignment horizontal="center" vertical="center"/>
    </xf>
    <xf numFmtId="0" fontId="13" fillId="2" borderId="26" xfId="8" applyFont="1" applyFill="1" applyBorder="1" applyAlignment="1">
      <alignment horizontal="center" vertical="center"/>
    </xf>
    <xf numFmtId="0" fontId="13" fillId="2" borderId="3" xfId="8" applyFont="1" applyFill="1" applyBorder="1" applyAlignment="1">
      <alignment horizontal="center" vertical="center"/>
    </xf>
    <xf numFmtId="0" fontId="13" fillId="2" borderId="10" xfId="8" applyFont="1" applyFill="1" applyBorder="1" applyAlignment="1">
      <alignment horizontal="center" vertical="center"/>
    </xf>
    <xf numFmtId="0" fontId="3" fillId="0" borderId="4" xfId="5" applyFont="1" applyBorder="1" applyAlignment="1">
      <alignment horizontal="left" vertical="center"/>
    </xf>
    <xf numFmtId="0" fontId="3" fillId="0" borderId="0" xfId="5" applyFont="1" applyAlignment="1">
      <alignment horizontal="left" vertical="center"/>
    </xf>
    <xf numFmtId="165" fontId="3" fillId="0" borderId="54" xfId="2" applyFont="1" applyBorder="1" applyAlignment="1">
      <alignment horizontal="center" vertical="center"/>
    </xf>
    <xf numFmtId="165" fontId="3" fillId="0" borderId="68" xfId="2" applyFont="1" applyBorder="1" applyAlignment="1">
      <alignment horizontal="center" vertical="center"/>
    </xf>
    <xf numFmtId="0" fontId="3" fillId="0" borderId="3" xfId="5" applyFont="1" applyBorder="1" applyAlignment="1">
      <alignment horizontal="left" vertical="center"/>
    </xf>
    <xf numFmtId="1" fontId="2" fillId="0" borderId="3" xfId="5" applyNumberFormat="1" applyBorder="1" applyAlignment="1">
      <alignment horizontal="center" vertical="center"/>
    </xf>
    <xf numFmtId="0" fontId="5" fillId="0" borderId="0" xfId="10" applyFont="1" applyAlignment="1">
      <alignment horizontal="center" vertical="center"/>
    </xf>
    <xf numFmtId="0" fontId="5" fillId="0" borderId="0" xfId="10" applyFont="1" applyAlignment="1">
      <alignment horizontal="center"/>
    </xf>
    <xf numFmtId="165" fontId="3" fillId="0" borderId="69" xfId="7" applyFont="1" applyBorder="1" applyAlignment="1">
      <alignment horizontal="center" vertical="center"/>
    </xf>
    <xf numFmtId="165" fontId="3" fillId="0" borderId="55" xfId="7" applyFont="1" applyBorder="1" applyAlignment="1">
      <alignment horizontal="center" vertical="center"/>
    </xf>
    <xf numFmtId="1" fontId="2" fillId="0" borderId="54" xfId="8" applyNumberFormat="1" applyBorder="1" applyAlignment="1">
      <alignment horizontal="center" vertical="center" wrapText="1"/>
    </xf>
    <xf numFmtId="1" fontId="2" fillId="0" borderId="55" xfId="8" applyNumberFormat="1" applyBorder="1" applyAlignment="1">
      <alignment horizontal="center" vertical="center"/>
    </xf>
    <xf numFmtId="0" fontId="3" fillId="0" borderId="0" xfId="8" applyFont="1" applyAlignment="1">
      <alignment horizontal="left" vertical="center"/>
    </xf>
    <xf numFmtId="1" fontId="2" fillId="0" borderId="66" xfId="8" applyNumberFormat="1" applyBorder="1" applyAlignment="1">
      <alignment horizontal="center" vertical="center" wrapText="1"/>
    </xf>
    <xf numFmtId="1" fontId="2" fillId="0" borderId="55" xfId="8" applyNumberFormat="1" applyBorder="1" applyAlignment="1">
      <alignment horizontal="center" vertical="center" wrapText="1"/>
    </xf>
    <xf numFmtId="1" fontId="2" fillId="0" borderId="66" xfId="8" applyNumberFormat="1" applyBorder="1" applyAlignment="1">
      <alignment horizontal="center" vertical="center"/>
    </xf>
    <xf numFmtId="0" fontId="16" fillId="0" borderId="0" xfId="8" applyFont="1" applyAlignment="1">
      <alignment horizontal="center" vertical="center"/>
    </xf>
    <xf numFmtId="0" fontId="60" fillId="0" borderId="0" xfId="8" applyFont="1" applyAlignment="1">
      <alignment horizontal="center" vertical="center"/>
    </xf>
    <xf numFmtId="0" fontId="9" fillId="11" borderId="83" xfId="5" applyFont="1" applyFill="1" applyBorder="1" applyAlignment="1" applyProtection="1">
      <alignment horizontal="center" vertical="center" wrapText="1"/>
      <protection locked="0"/>
    </xf>
    <xf numFmtId="0" fontId="13" fillId="2" borderId="35" xfId="4" applyFont="1" applyFill="1" applyBorder="1" applyAlignment="1">
      <alignment horizontal="center" vertical="center"/>
    </xf>
    <xf numFmtId="0" fontId="13" fillId="2" borderId="33" xfId="4" applyFont="1" applyFill="1" applyBorder="1" applyAlignment="1">
      <alignment horizontal="center" vertical="center"/>
    </xf>
    <xf numFmtId="0" fontId="13" fillId="2" borderId="34" xfId="4" applyFont="1" applyFill="1" applyBorder="1" applyAlignment="1">
      <alignment horizontal="center" vertical="center"/>
    </xf>
    <xf numFmtId="0" fontId="13" fillId="2" borderId="30" xfId="4" applyFont="1" applyFill="1" applyBorder="1" applyAlignment="1">
      <alignment horizontal="center" vertical="center"/>
    </xf>
    <xf numFmtId="0" fontId="13" fillId="2" borderId="31" xfId="4" applyFont="1" applyFill="1" applyBorder="1" applyAlignment="1">
      <alignment horizontal="center" vertical="center"/>
    </xf>
    <xf numFmtId="0" fontId="13" fillId="2" borderId="32" xfId="4" applyFont="1" applyFill="1" applyBorder="1" applyAlignment="1">
      <alignment horizontal="center" vertical="center"/>
    </xf>
    <xf numFmtId="0" fontId="3" fillId="0" borderId="0" xfId="4" applyFont="1" applyBorder="1" applyAlignment="1">
      <alignment horizontal="left"/>
    </xf>
    <xf numFmtId="0" fontId="3" fillId="0" borderId="0" xfId="8" applyFont="1" applyBorder="1" applyAlignment="1">
      <alignment horizontal="left"/>
    </xf>
    <xf numFmtId="0" fontId="2" fillId="0" borderId="0" xfId="4" applyFont="1" applyBorder="1" applyAlignment="1">
      <alignment horizontal="center"/>
    </xf>
    <xf numFmtId="0" fontId="4" fillId="0" borderId="0" xfId="4" applyBorder="1" applyAlignment="1">
      <alignment horizontal="center"/>
    </xf>
    <xf numFmtId="0" fontId="2" fillId="0" borderId="70" xfId="8" applyFont="1" applyBorder="1" applyAlignment="1">
      <alignment horizontal="center" vertical="center" wrapText="1"/>
    </xf>
    <xf numFmtId="0" fontId="2" fillId="0" borderId="71" xfId="8" applyFont="1" applyBorder="1" applyAlignment="1">
      <alignment horizontal="center" vertical="center"/>
    </xf>
    <xf numFmtId="0" fontId="2" fillId="0" borderId="72" xfId="8" applyFont="1" applyBorder="1" applyAlignment="1">
      <alignment horizontal="center" vertical="center"/>
    </xf>
    <xf numFmtId="0" fontId="2" fillId="0" borderId="73" xfId="8" applyFont="1" applyBorder="1" applyAlignment="1">
      <alignment horizontal="center" vertical="center"/>
    </xf>
    <xf numFmtId="0" fontId="2" fillId="0" borderId="0" xfId="8" applyFont="1" applyBorder="1" applyAlignment="1">
      <alignment horizontal="center" vertical="center"/>
    </xf>
    <xf numFmtId="0" fontId="2" fillId="0" borderId="74" xfId="8" applyFont="1" applyBorder="1" applyAlignment="1">
      <alignment horizontal="center" vertical="center"/>
    </xf>
    <xf numFmtId="0" fontId="2" fillId="0" borderId="75" xfId="8" applyFont="1" applyBorder="1" applyAlignment="1">
      <alignment horizontal="center" vertical="center"/>
    </xf>
    <xf numFmtId="0" fontId="2" fillId="0" borderId="76" xfId="8" applyFont="1" applyBorder="1" applyAlignment="1">
      <alignment horizontal="center" vertical="center"/>
    </xf>
    <xf numFmtId="0" fontId="2" fillId="0" borderId="77" xfId="8" applyFont="1" applyBorder="1" applyAlignment="1">
      <alignment horizontal="center" vertical="center"/>
    </xf>
    <xf numFmtId="0" fontId="2" fillId="0" borderId="0" xfId="8" applyBorder="1" applyAlignment="1">
      <alignment horizontal="left" vertical="top" wrapText="1"/>
    </xf>
    <xf numFmtId="0" fontId="2" fillId="0" borderId="0" xfId="8" applyBorder="1" applyAlignment="1">
      <alignment horizontal="left" vertical="top"/>
    </xf>
    <xf numFmtId="0" fontId="2" fillId="0" borderId="0" xfId="8" applyBorder="1" applyAlignment="1">
      <alignment horizontal="left" wrapText="1"/>
    </xf>
    <xf numFmtId="0" fontId="2" fillId="0" borderId="0" xfId="8" applyBorder="1" applyAlignment="1">
      <alignment horizontal="left"/>
    </xf>
    <xf numFmtId="49" fontId="2" fillId="0" borderId="26" xfId="0" applyNumberFormat="1" applyFont="1" applyFill="1" applyBorder="1" applyAlignment="1">
      <alignment horizontal="left" vertical="center" wrapText="1"/>
    </xf>
    <xf numFmtId="49" fontId="2" fillId="0" borderId="3" xfId="0" applyNumberFormat="1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49" fontId="2" fillId="0" borderId="6" xfId="0" applyNumberFormat="1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2" fillId="0" borderId="10" xfId="0" applyFont="1" applyFill="1" applyBorder="1" applyAlignment="1">
      <alignment horizontal="left" vertical="center" wrapText="1"/>
    </xf>
    <xf numFmtId="49" fontId="2" fillId="0" borderId="5" xfId="0" applyNumberFormat="1" applyFont="1" applyFill="1" applyBorder="1" applyAlignment="1">
      <alignment horizontal="left" vertical="center" wrapText="1"/>
    </xf>
    <xf numFmtId="49" fontId="2" fillId="0" borderId="4" xfId="0" applyNumberFormat="1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2" fillId="0" borderId="8" xfId="0" applyFont="1" applyFill="1" applyBorder="1" applyAlignment="1">
      <alignment horizontal="left" vertical="center" wrapText="1"/>
    </xf>
    <xf numFmtId="0" fontId="23" fillId="5" borderId="12" xfId="0" applyFont="1" applyFill="1" applyBorder="1" applyAlignment="1">
      <alignment horizontal="center" vertical="center" wrapText="1"/>
    </xf>
    <xf numFmtId="0" fontId="23" fillId="5" borderId="11" xfId="0" applyFont="1" applyFill="1" applyBorder="1" applyAlignment="1">
      <alignment horizontal="center" vertical="center" wrapText="1"/>
    </xf>
    <xf numFmtId="0" fontId="23" fillId="5" borderId="13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center" wrapText="1"/>
    </xf>
    <xf numFmtId="0" fontId="4" fillId="0" borderId="9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9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49" fontId="2" fillId="0" borderId="8" xfId="0" applyNumberFormat="1" applyFont="1" applyFill="1" applyBorder="1" applyAlignment="1">
      <alignment horizontal="left" vertical="center" wrapText="1"/>
    </xf>
    <xf numFmtId="49" fontId="18" fillId="0" borderId="6" xfId="0" applyNumberFormat="1" applyFont="1" applyFill="1" applyBorder="1" applyAlignment="1">
      <alignment horizontal="left" wrapText="1"/>
    </xf>
    <xf numFmtId="49" fontId="18" fillId="0" borderId="0" xfId="0" applyNumberFormat="1" applyFont="1" applyFill="1" applyBorder="1" applyAlignment="1">
      <alignment horizontal="left" wrapText="1"/>
    </xf>
    <xf numFmtId="49" fontId="18" fillId="0" borderId="9" xfId="0" applyNumberFormat="1" applyFont="1" applyFill="1" applyBorder="1" applyAlignment="1">
      <alignment horizontal="left" wrapText="1"/>
    </xf>
    <xf numFmtId="49" fontId="2" fillId="0" borderId="44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45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/>
    </xf>
    <xf numFmtId="0" fontId="3" fillId="2" borderId="0" xfId="0" applyFont="1" applyFill="1" applyAlignment="1">
      <alignment horizontal="left" indent="1"/>
    </xf>
    <xf numFmtId="0" fontId="3" fillId="2" borderId="0" xfId="0" applyFont="1" applyFill="1" applyBorder="1" applyAlignment="1">
      <alignment horizontal="left" indent="1"/>
    </xf>
    <xf numFmtId="0" fontId="12" fillId="0" borderId="0" xfId="0" applyFont="1" applyAlignment="1">
      <alignment horizontal="left" indent="2"/>
    </xf>
    <xf numFmtId="0" fontId="12" fillId="0" borderId="0" xfId="0" applyFont="1" applyAlignment="1">
      <alignment horizontal="left"/>
    </xf>
    <xf numFmtId="0" fontId="10" fillId="0" borderId="0" xfId="0" applyFont="1" applyBorder="1" applyAlignment="1">
      <alignment horizontal="center"/>
    </xf>
    <xf numFmtId="0" fontId="0" fillId="2" borderId="53" xfId="0" applyFill="1" applyBorder="1" applyAlignment="1">
      <alignment horizontal="center"/>
    </xf>
    <xf numFmtId="0" fontId="26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1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11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3" fillId="0" borderId="0" xfId="0" applyFont="1" applyAlignment="1"/>
    <xf numFmtId="0" fontId="39" fillId="0" borderId="0" xfId="0" applyFont="1" applyAlignment="1">
      <alignment horizontal="left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46" fillId="0" borderId="29" xfId="0" applyFont="1" applyBorder="1" applyAlignment="1">
      <alignment horizontal="center" vertical="center"/>
    </xf>
    <xf numFmtId="0" fontId="46" fillId="0" borderId="14" xfId="0" applyFont="1" applyBorder="1" applyAlignment="1">
      <alignment horizontal="center" vertical="center"/>
    </xf>
    <xf numFmtId="0" fontId="46" fillId="0" borderId="43" xfId="0" applyFont="1" applyBorder="1" applyAlignment="1">
      <alignment horizontal="center" vertical="center"/>
    </xf>
    <xf numFmtId="0" fontId="39" fillId="0" borderId="49" xfId="0" applyFont="1" applyBorder="1" applyAlignment="1">
      <alignment horizontal="center" vertical="center" wrapText="1"/>
    </xf>
    <xf numFmtId="0" fontId="0" fillId="0" borderId="49" xfId="0" applyBorder="1"/>
    <xf numFmtId="0" fontId="42" fillId="0" borderId="0" xfId="0" applyFont="1" applyAlignment="1">
      <alignment horizontal="left" wrapText="1"/>
    </xf>
    <xf numFmtId="0" fontId="42" fillId="0" borderId="0" xfId="0" applyFont="1" applyAlignment="1">
      <alignment horizontal="left"/>
    </xf>
    <xf numFmtId="0" fontId="42" fillId="0" borderId="0" xfId="0" applyFont="1" applyAlignment="1">
      <alignment horizontal="center"/>
    </xf>
    <xf numFmtId="0" fontId="36" fillId="0" borderId="29" xfId="0" applyFont="1" applyBorder="1" applyAlignment="1">
      <alignment horizontal="center" vertical="center" wrapText="1"/>
    </xf>
    <xf numFmtId="0" fontId="36" fillId="0" borderId="14" xfId="0" applyFont="1" applyBorder="1" applyAlignment="1">
      <alignment horizontal="center" vertical="center" wrapText="1"/>
    </xf>
    <xf numFmtId="0" fontId="36" fillId="0" borderId="43" xfId="0" applyFont="1" applyBorder="1" applyAlignment="1">
      <alignment horizontal="center" vertical="center" wrapText="1"/>
    </xf>
    <xf numFmtId="0" fontId="39" fillId="0" borderId="0" xfId="0" applyFont="1" applyAlignment="1">
      <alignment horizontal="left" vertical="center" wrapText="1"/>
    </xf>
    <xf numFmtId="0" fontId="35" fillId="0" borderId="28" xfId="0" applyFont="1" applyBorder="1" applyAlignment="1">
      <alignment horizontal="left"/>
    </xf>
    <xf numFmtId="0" fontId="35" fillId="0" borderId="0" xfId="0" applyFont="1" applyBorder="1" applyAlignment="1">
      <alignment horizontal="left"/>
    </xf>
    <xf numFmtId="0" fontId="35" fillId="0" borderId="39" xfId="0" applyFont="1" applyBorder="1" applyAlignment="1">
      <alignment horizontal="left"/>
    </xf>
    <xf numFmtId="0" fontId="45" fillId="0" borderId="0" xfId="0" applyFont="1" applyAlignment="1">
      <alignment horizontal="left"/>
    </xf>
  </cellXfs>
  <cellStyles count="11">
    <cellStyle name="Euro" xfId="1" xr:uid="{00000000-0005-0000-0000-000000000000}"/>
    <cellStyle name="Lien hypertexte" xfId="6" builtinId="8"/>
    <cellStyle name="Milliers" xfId="2" builtinId="3"/>
    <cellStyle name="Milliers 2" xfId="3" xr:uid="{00000000-0005-0000-0000-000003000000}"/>
    <cellStyle name="Milliers 3" xfId="7" xr:uid="{00000000-0005-0000-0000-000004000000}"/>
    <cellStyle name="Milliers 3 2" xfId="9" xr:uid="{BFA03D56-8013-448D-A9A0-74A29B08C625}"/>
    <cellStyle name="Normal" xfId="0" builtinId="0"/>
    <cellStyle name="Normal 2" xfId="4" xr:uid="{00000000-0005-0000-0000-000006000000}"/>
    <cellStyle name="Normal 2 2" xfId="8" xr:uid="{00000000-0005-0000-0000-000007000000}"/>
    <cellStyle name="Normal 3" xfId="5" xr:uid="{00000000-0005-0000-0000-000008000000}"/>
    <cellStyle name="Normal 4" xfId="10" xr:uid="{4584D88B-8994-450B-8749-AA160C178009}"/>
  </cellStyles>
  <dxfs count="0"/>
  <tableStyles count="0" defaultTableStyle="TableStyleMedium9" defaultPivotStyle="PivotStyleLight16"/>
  <colors>
    <mruColors>
      <color rgb="FF0000FF"/>
      <color rgb="FFFCDBC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jpeg"/><Relationship Id="rId7" Type="http://schemas.openxmlformats.org/officeDocument/2006/relationships/image" Target="../media/image11.jpeg"/><Relationship Id="rId2" Type="http://schemas.openxmlformats.org/officeDocument/2006/relationships/image" Target="../media/image6.jpeg"/><Relationship Id="rId1" Type="http://schemas.openxmlformats.org/officeDocument/2006/relationships/image" Target="../media/image5.jpeg"/><Relationship Id="rId6" Type="http://schemas.openxmlformats.org/officeDocument/2006/relationships/image" Target="../media/image10.jpeg"/><Relationship Id="rId5" Type="http://schemas.openxmlformats.org/officeDocument/2006/relationships/image" Target="../media/image9.jpeg"/><Relationship Id="rId4" Type="http://schemas.openxmlformats.org/officeDocument/2006/relationships/image" Target="../media/image8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jpeg"/><Relationship Id="rId2" Type="http://schemas.openxmlformats.org/officeDocument/2006/relationships/image" Target="../media/image13.jpeg"/><Relationship Id="rId1" Type="http://schemas.openxmlformats.org/officeDocument/2006/relationships/image" Target="../media/image12.jpeg"/><Relationship Id="rId6" Type="http://schemas.openxmlformats.org/officeDocument/2006/relationships/image" Target="../media/image17.jpeg"/><Relationship Id="rId5" Type="http://schemas.openxmlformats.org/officeDocument/2006/relationships/image" Target="../media/image16.jpeg"/><Relationship Id="rId4" Type="http://schemas.openxmlformats.org/officeDocument/2006/relationships/image" Target="../media/image1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0.jpeg"/><Relationship Id="rId1" Type="http://schemas.openxmlformats.org/officeDocument/2006/relationships/image" Target="../media/image19.jpe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png"/><Relationship Id="rId2" Type="http://schemas.openxmlformats.org/officeDocument/2006/relationships/image" Target="../media/image22.jpeg"/><Relationship Id="rId1" Type="http://schemas.openxmlformats.org/officeDocument/2006/relationships/image" Target="../media/image21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png"/><Relationship Id="rId2" Type="http://schemas.openxmlformats.org/officeDocument/2006/relationships/image" Target="../media/image25.png"/><Relationship Id="rId1" Type="http://schemas.openxmlformats.org/officeDocument/2006/relationships/image" Target="../media/image24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png"/><Relationship Id="rId2" Type="http://schemas.openxmlformats.org/officeDocument/2006/relationships/image" Target="../media/image27.png"/><Relationship Id="rId1" Type="http://schemas.openxmlformats.org/officeDocument/2006/relationships/image" Target="../media/image26.png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png"/><Relationship Id="rId2" Type="http://schemas.openxmlformats.org/officeDocument/2006/relationships/image" Target="../media/image29.jpeg"/><Relationship Id="rId1" Type="http://schemas.openxmlformats.org/officeDocument/2006/relationships/image" Target="../media/image28.png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2.gif"/><Relationship Id="rId2" Type="http://schemas.openxmlformats.org/officeDocument/2006/relationships/image" Target="../media/image31.emf"/><Relationship Id="rId1" Type="http://schemas.openxmlformats.org/officeDocument/2006/relationships/image" Target="../media/image30.png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png"/><Relationship Id="rId2" Type="http://schemas.openxmlformats.org/officeDocument/2006/relationships/image" Target="../media/image34.jpeg"/><Relationship Id="rId1" Type="http://schemas.openxmlformats.org/officeDocument/2006/relationships/image" Target="../media/image33.png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png"/><Relationship Id="rId2" Type="http://schemas.openxmlformats.org/officeDocument/2006/relationships/image" Target="../media/image36.jpeg"/><Relationship Id="rId1" Type="http://schemas.openxmlformats.org/officeDocument/2006/relationships/image" Target="../media/image35.png"/></Relationships>
</file>

<file path=xl/drawings/_rels/drawing1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9.jpeg"/><Relationship Id="rId2" Type="http://schemas.openxmlformats.org/officeDocument/2006/relationships/image" Target="../media/image38.jpeg"/><Relationship Id="rId1" Type="http://schemas.openxmlformats.org/officeDocument/2006/relationships/image" Target="../media/image37.jpeg"/><Relationship Id="rId5" Type="http://schemas.openxmlformats.org/officeDocument/2006/relationships/image" Target="../media/image41.jpeg"/><Relationship Id="rId4" Type="http://schemas.openxmlformats.org/officeDocument/2006/relationships/image" Target="../media/image40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2.emf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44.jpeg"/><Relationship Id="rId1" Type="http://schemas.openxmlformats.org/officeDocument/2006/relationships/image" Target="../media/image43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4</xdr:row>
          <xdr:rowOff>28575</xdr:rowOff>
        </xdr:from>
        <xdr:to>
          <xdr:col>0</xdr:col>
          <xdr:colOff>828675</xdr:colOff>
          <xdr:row>6</xdr:row>
          <xdr:rowOff>85725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1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Etude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933450</xdr:colOff>
          <xdr:row>4</xdr:row>
          <xdr:rowOff>28575</xdr:rowOff>
        </xdr:from>
        <xdr:to>
          <xdr:col>1</xdr:col>
          <xdr:colOff>638175</xdr:colOff>
          <xdr:row>6</xdr:row>
          <xdr:rowOff>85725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1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 Syndic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752475</xdr:colOff>
          <xdr:row>4</xdr:row>
          <xdr:rowOff>28575</xdr:rowOff>
        </xdr:from>
        <xdr:to>
          <xdr:col>2</xdr:col>
          <xdr:colOff>714375</xdr:colOff>
          <xdr:row>6</xdr:row>
          <xdr:rowOff>85725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1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 GRDF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</xdr:row>
          <xdr:rowOff>19050</xdr:rowOff>
        </xdr:from>
        <xdr:to>
          <xdr:col>3</xdr:col>
          <xdr:colOff>809625</xdr:colOff>
          <xdr:row>6</xdr:row>
          <xdr:rowOff>76200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1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PV d'essai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</xdr:row>
          <xdr:rowOff>19050</xdr:rowOff>
        </xdr:from>
        <xdr:to>
          <xdr:col>5</xdr:col>
          <xdr:colOff>9525</xdr:colOff>
          <xdr:row>6</xdr:row>
          <xdr:rowOff>76200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1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GMAO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4</xdr:row>
          <xdr:rowOff>19050</xdr:rowOff>
        </xdr:from>
        <xdr:to>
          <xdr:col>5</xdr:col>
          <xdr:colOff>847725</xdr:colOff>
          <xdr:row>6</xdr:row>
          <xdr:rowOff>76200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  <a:ext uri="{FF2B5EF4-FFF2-40B4-BE49-F238E27FC236}">
                  <a16:creationId xmlns:a16="http://schemas.microsoft.com/office/drawing/2014/main" id="{00000000-0008-0000-0100-00000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12</xdr:row>
          <xdr:rowOff>19050</xdr:rowOff>
        </xdr:from>
        <xdr:to>
          <xdr:col>5</xdr:col>
          <xdr:colOff>847725</xdr:colOff>
          <xdr:row>14</xdr:row>
          <xdr:rowOff>76200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id="{00000000-0008-0000-01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714375</xdr:colOff>
          <xdr:row>49</xdr:row>
          <xdr:rowOff>114300</xdr:rowOff>
        </xdr:from>
        <xdr:to>
          <xdr:col>5</xdr:col>
          <xdr:colOff>676275</xdr:colOff>
          <xdr:row>52</xdr:row>
          <xdr:rowOff>9525</xdr:rowOff>
        </xdr:to>
        <xdr:sp macro="" textlink="">
          <xdr:nvSpPr>
            <xdr:cNvPr id="15371" name="Button 11" hidden="1">
              <a:extLst>
                <a:ext uri="{63B3BB69-23CF-44E3-9099-C40C66FF867C}">
                  <a14:compatExt spid="_x0000_s15371"/>
                </a:ext>
                <a:ext uri="{FF2B5EF4-FFF2-40B4-BE49-F238E27FC236}">
                  <a16:creationId xmlns:a16="http://schemas.microsoft.com/office/drawing/2014/main" id="{8727D425-E005-46BC-8706-98E520B52C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Générer Etude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85727</xdr:colOff>
      <xdr:row>0</xdr:row>
      <xdr:rowOff>47626</xdr:rowOff>
    </xdr:from>
    <xdr:to>
      <xdr:col>1</xdr:col>
      <xdr:colOff>670465</xdr:colOff>
      <xdr:row>5</xdr:row>
      <xdr:rowOff>123826</xdr:rowOff>
    </xdr:to>
    <xdr:pic>
      <xdr:nvPicPr>
        <xdr:cNvPr id="1025" name="Picture 278">
          <a:extLst>
            <a:ext uri="{FF2B5EF4-FFF2-40B4-BE49-F238E27FC236}">
              <a16:creationId xmlns:a16="http://schemas.microsoft.com/office/drawing/2014/main" id="{00000000-0008-0000-02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5727" y="47626"/>
          <a:ext cx="1937288" cy="952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2714625</xdr:colOff>
      <xdr:row>130</xdr:row>
      <xdr:rowOff>142875</xdr:rowOff>
    </xdr:from>
    <xdr:to>
      <xdr:col>2</xdr:col>
      <xdr:colOff>57150</xdr:colOff>
      <xdr:row>132</xdr:row>
      <xdr:rowOff>19050</xdr:rowOff>
    </xdr:to>
    <xdr:sp macro="" textlink="">
      <xdr:nvSpPr>
        <xdr:cNvPr id="1026" name="Text Box 5">
          <a:extLst>
            <a:ext uri="{FF2B5EF4-FFF2-40B4-BE49-F238E27FC236}">
              <a16:creationId xmlns:a16="http://schemas.microsoft.com/office/drawing/2014/main" id="{00000000-0008-0000-0200-000002040000}"/>
            </a:ext>
          </a:extLst>
        </xdr:cNvPr>
        <xdr:cNvSpPr txBox="1">
          <a:spLocks noChangeArrowheads="1"/>
        </xdr:cNvSpPr>
      </xdr:nvSpPr>
      <xdr:spPr bwMode="auto">
        <a:xfrm>
          <a:off x="3486150" y="21516975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1030" name="Text Box 4">
          <a:extLst>
            <a:ext uri="{FF2B5EF4-FFF2-40B4-BE49-F238E27FC236}">
              <a16:creationId xmlns:a16="http://schemas.microsoft.com/office/drawing/2014/main" id="{00000000-0008-0000-0200-000006040000}"/>
            </a:ext>
          </a:extLst>
        </xdr:cNvPr>
        <xdr:cNvSpPr txBox="1">
          <a:spLocks noChangeArrowheads="1"/>
        </xdr:cNvSpPr>
      </xdr:nvSpPr>
      <xdr:spPr bwMode="auto">
        <a:xfrm>
          <a:off x="3486150" y="1990725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314325</xdr:colOff>
      <xdr:row>0</xdr:row>
      <xdr:rowOff>82551</xdr:rowOff>
    </xdr:from>
    <xdr:to>
      <xdr:col>6</xdr:col>
      <xdr:colOff>866775</xdr:colOff>
      <xdr:row>5</xdr:row>
      <xdr:rowOff>144519</xdr:rowOff>
    </xdr:to>
    <xdr:pic>
      <xdr:nvPicPr>
        <xdr:cNvPr id="8" name="Image 7" descr="NOUVEAU LOGO GRDF.jpg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305425" y="82551"/>
          <a:ext cx="1295400" cy="938268"/>
        </a:xfrm>
        <a:prstGeom prst="rect">
          <a:avLst/>
        </a:prstGeom>
      </xdr:spPr>
    </xdr:pic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7" name="Text Box 4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3238500" y="1828800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9" name="Text Box 4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>
          <a:spLocks noChangeArrowheads="1"/>
        </xdr:cNvSpPr>
      </xdr:nvSpPr>
      <xdr:spPr bwMode="auto">
        <a:xfrm>
          <a:off x="3238500" y="1828800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>
          <a:spLocks noChangeArrowheads="1"/>
        </xdr:cNvSpPr>
      </xdr:nvSpPr>
      <xdr:spPr bwMode="auto">
        <a:xfrm>
          <a:off x="3238500" y="1828800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11" name="Text Box 4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>
          <a:spLocks noChangeArrowheads="1"/>
        </xdr:cNvSpPr>
      </xdr:nvSpPr>
      <xdr:spPr bwMode="auto">
        <a:xfrm>
          <a:off x="3238500" y="1828800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12" name="Text Box 4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>
          <a:spLocks noChangeArrowheads="1"/>
        </xdr:cNvSpPr>
      </xdr:nvSpPr>
      <xdr:spPr bwMode="auto">
        <a:xfrm>
          <a:off x="3238500" y="1828800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2714625</xdr:colOff>
      <xdr:row>10</xdr:row>
      <xdr:rowOff>142875</xdr:rowOff>
    </xdr:from>
    <xdr:to>
      <xdr:col>2</xdr:col>
      <xdr:colOff>57150</xdr:colOff>
      <xdr:row>12</xdr:row>
      <xdr:rowOff>19050</xdr:rowOff>
    </xdr:to>
    <xdr:sp macro="" textlink="">
      <xdr:nvSpPr>
        <xdr:cNvPr id="13" name="Text Box 4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>
          <a:spLocks noChangeArrowheads="1"/>
        </xdr:cNvSpPr>
      </xdr:nvSpPr>
      <xdr:spPr bwMode="auto">
        <a:xfrm>
          <a:off x="3238500" y="1828800"/>
          <a:ext cx="571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63</xdr:row>
      <xdr:rowOff>0</xdr:rowOff>
    </xdr:from>
    <xdr:to>
      <xdr:col>2</xdr:col>
      <xdr:colOff>76200</xdr:colOff>
      <xdr:row>69</xdr:row>
      <xdr:rowOff>38100</xdr:rowOff>
    </xdr:to>
    <xdr:sp macro="" textlink="">
      <xdr:nvSpPr>
        <xdr:cNvPr id="2049" name="Text Box 1">
          <a:extLst>
            <a:ext uri="{FF2B5EF4-FFF2-40B4-BE49-F238E27FC236}">
              <a16:creationId xmlns:a16="http://schemas.microsoft.com/office/drawing/2014/main" id="{00000000-0008-0000-0300-000001080000}"/>
            </a:ext>
          </a:extLst>
        </xdr:cNvPr>
        <xdr:cNvSpPr txBox="1">
          <a:spLocks noChangeArrowheads="1"/>
        </xdr:cNvSpPr>
      </xdr:nvSpPr>
      <xdr:spPr bwMode="auto">
        <a:xfrm>
          <a:off x="5438775" y="12982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76200</xdr:colOff>
      <xdr:row>70</xdr:row>
      <xdr:rowOff>38100</xdr:rowOff>
    </xdr:to>
    <xdr:sp macro="" textlink="">
      <xdr:nvSpPr>
        <xdr:cNvPr id="2050" name="Text Box 2">
          <a:extLst>
            <a:ext uri="{FF2B5EF4-FFF2-40B4-BE49-F238E27FC236}">
              <a16:creationId xmlns:a16="http://schemas.microsoft.com/office/drawing/2014/main" id="{00000000-0008-0000-0300-000002080000}"/>
            </a:ext>
          </a:extLst>
        </xdr:cNvPr>
        <xdr:cNvSpPr txBox="1">
          <a:spLocks noChangeArrowheads="1"/>
        </xdr:cNvSpPr>
      </xdr:nvSpPr>
      <xdr:spPr bwMode="auto">
        <a:xfrm>
          <a:off x="5438775" y="1314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76200</xdr:colOff>
      <xdr:row>61</xdr:row>
      <xdr:rowOff>38100</xdr:rowOff>
    </xdr:to>
    <xdr:sp macro="" textlink="">
      <xdr:nvSpPr>
        <xdr:cNvPr id="2051" name="Text Box 3">
          <a:extLst>
            <a:ext uri="{FF2B5EF4-FFF2-40B4-BE49-F238E27FC236}">
              <a16:creationId xmlns:a16="http://schemas.microsoft.com/office/drawing/2014/main" id="{00000000-0008-0000-0300-000003080000}"/>
            </a:ext>
          </a:extLst>
        </xdr:cNvPr>
        <xdr:cNvSpPr txBox="1">
          <a:spLocks noChangeArrowheads="1"/>
        </xdr:cNvSpPr>
      </xdr:nvSpPr>
      <xdr:spPr bwMode="auto">
        <a:xfrm>
          <a:off x="5438775" y="12706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450272</xdr:colOff>
      <xdr:row>29</xdr:row>
      <xdr:rowOff>17318</xdr:rowOff>
    </xdr:from>
    <xdr:to>
      <xdr:col>4</xdr:col>
      <xdr:colOff>225134</xdr:colOff>
      <xdr:row>30</xdr:row>
      <xdr:rowOff>121227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2736272" y="4788477"/>
          <a:ext cx="536862" cy="268432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latin typeface="Arial" panose="020B0604020202020204" pitchFamily="34" charset="0"/>
              <a:cs typeface="Arial" panose="020B0604020202020204" pitchFamily="34" charset="0"/>
            </a:rPr>
            <a:t>DN32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647700</xdr:colOff>
      <xdr:row>273</xdr:row>
      <xdr:rowOff>0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500-000073000000}"/>
            </a:ext>
          </a:extLst>
        </xdr:cNvPr>
        <xdr:cNvSpPr txBox="1"/>
      </xdr:nvSpPr>
      <xdr:spPr>
        <a:xfrm>
          <a:off x="5095875" y="18078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685800</xdr:colOff>
      <xdr:row>273</xdr:row>
      <xdr:rowOff>0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500-000077000000}"/>
            </a:ext>
          </a:extLst>
        </xdr:cNvPr>
        <xdr:cNvSpPr txBox="1"/>
      </xdr:nvSpPr>
      <xdr:spPr>
        <a:xfrm>
          <a:off x="7410450" y="17564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609600</xdr:colOff>
      <xdr:row>273</xdr:row>
      <xdr:rowOff>0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500-000078000000}"/>
            </a:ext>
          </a:extLst>
        </xdr:cNvPr>
        <xdr:cNvSpPr txBox="1"/>
      </xdr:nvSpPr>
      <xdr:spPr>
        <a:xfrm>
          <a:off x="7334250" y="17526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19050</xdr:colOff>
      <xdr:row>269</xdr:row>
      <xdr:rowOff>152401</xdr:rowOff>
    </xdr:from>
    <xdr:to>
      <xdr:col>10</xdr:col>
      <xdr:colOff>47625</xdr:colOff>
      <xdr:row>270</xdr:row>
      <xdr:rowOff>9526</xdr:rowOff>
    </xdr:to>
    <xdr:sp macro="" textlink="">
      <xdr:nvSpPr>
        <xdr:cNvPr id="185" name="Line 84">
          <a:extLst>
            <a:ext uri="{FF2B5EF4-FFF2-40B4-BE49-F238E27FC236}">
              <a16:creationId xmlns:a16="http://schemas.microsoft.com/office/drawing/2014/main" id="{00000000-0008-0000-0500-0000B9000000}"/>
            </a:ext>
          </a:extLst>
        </xdr:cNvPr>
        <xdr:cNvSpPr>
          <a:spLocks noChangeShapeType="1"/>
        </xdr:cNvSpPr>
      </xdr:nvSpPr>
      <xdr:spPr bwMode="auto">
        <a:xfrm>
          <a:off x="1352550" y="43786426"/>
          <a:ext cx="5353050" cy="19050"/>
        </a:xfrm>
        <a:prstGeom prst="line">
          <a:avLst/>
        </a:prstGeom>
        <a:noFill/>
        <a:ln w="9525">
          <a:solidFill>
            <a:srgbClr val="000000"/>
          </a:solidFill>
          <a:prstDash val="lgDash"/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5095875" y="1659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685800</xdr:colOff>
      <xdr:row>239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7410450" y="1659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609600</xdr:colOff>
      <xdr:row>239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7334250" y="16592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9525</xdr:colOff>
      <xdr:row>263</xdr:row>
      <xdr:rowOff>152400</xdr:rowOff>
    </xdr:from>
    <xdr:to>
      <xdr:col>10</xdr:col>
      <xdr:colOff>26277</xdr:colOff>
      <xdr:row>264</xdr:row>
      <xdr:rowOff>6567</xdr:rowOff>
    </xdr:to>
    <xdr:sp macro="" textlink="">
      <xdr:nvSpPr>
        <xdr:cNvPr id="14" name="Line 84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>
          <a:spLocks noChangeShapeType="1"/>
        </xdr:cNvSpPr>
      </xdr:nvSpPr>
      <xdr:spPr bwMode="auto">
        <a:xfrm>
          <a:off x="1343025" y="42814875"/>
          <a:ext cx="5341227" cy="16092"/>
        </a:xfrm>
        <a:prstGeom prst="line">
          <a:avLst/>
        </a:prstGeom>
        <a:noFill/>
        <a:ln w="9525">
          <a:solidFill>
            <a:srgbClr val="000000"/>
          </a:solidFill>
          <a:prstDash val="lgDash"/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</xdr:colOff>
      <xdr:row>258</xdr:row>
      <xdr:rowOff>0</xdr:rowOff>
    </xdr:from>
    <xdr:to>
      <xdr:col>10</xdr:col>
      <xdr:colOff>13576</xdr:colOff>
      <xdr:row>258</xdr:row>
      <xdr:rowOff>6568</xdr:rowOff>
    </xdr:to>
    <xdr:sp macro="" textlink="">
      <xdr:nvSpPr>
        <xdr:cNvPr id="15" name="Line 8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>
          <a:spLocks noChangeShapeType="1"/>
        </xdr:cNvSpPr>
      </xdr:nvSpPr>
      <xdr:spPr bwMode="auto">
        <a:xfrm>
          <a:off x="1371600" y="41852850"/>
          <a:ext cx="5299951" cy="6568"/>
        </a:xfrm>
        <a:prstGeom prst="line">
          <a:avLst/>
        </a:prstGeom>
        <a:noFill/>
        <a:ln w="9525">
          <a:solidFill>
            <a:srgbClr val="000000"/>
          </a:solidFill>
          <a:prstDash val="lgDash"/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5501</xdr:colOff>
      <xdr:row>239</xdr:row>
      <xdr:rowOff>110768</xdr:rowOff>
    </xdr:from>
    <xdr:to>
      <xdr:col>3</xdr:col>
      <xdr:colOff>5501</xdr:colOff>
      <xdr:row>270</xdr:row>
      <xdr:rowOff>22272</xdr:rowOff>
    </xdr:to>
    <xdr:sp macro="" textlink="">
      <xdr:nvSpPr>
        <xdr:cNvPr id="16" name="Line 118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>
          <a:spLocks noChangeShapeType="1"/>
        </xdr:cNvSpPr>
      </xdr:nvSpPr>
      <xdr:spPr bwMode="auto">
        <a:xfrm flipV="1">
          <a:off x="1339001" y="38887043"/>
          <a:ext cx="0" cy="4931179"/>
        </a:xfrm>
        <a:prstGeom prst="line">
          <a:avLst/>
        </a:prstGeom>
        <a:noFill/>
        <a:ln w="19050">
          <a:solidFill>
            <a:srgbClr val="FF6600"/>
          </a:solidFill>
          <a:prstDash val="lg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749300</xdr:colOff>
      <xdr:row>240</xdr:row>
      <xdr:rowOff>57150</xdr:rowOff>
    </xdr:from>
    <xdr:to>
      <xdr:col>10</xdr:col>
      <xdr:colOff>9525</xdr:colOff>
      <xdr:row>270</xdr:row>
      <xdr:rowOff>82954</xdr:rowOff>
    </xdr:to>
    <xdr:sp macro="" textlink="">
      <xdr:nvSpPr>
        <xdr:cNvPr id="17" name="Line 118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>
          <a:spLocks noChangeShapeType="1"/>
        </xdr:cNvSpPr>
      </xdr:nvSpPr>
      <xdr:spPr bwMode="auto">
        <a:xfrm flipV="1">
          <a:off x="6654800" y="38995350"/>
          <a:ext cx="12700" cy="4883554"/>
        </a:xfrm>
        <a:prstGeom prst="line">
          <a:avLst/>
        </a:prstGeom>
        <a:noFill/>
        <a:ln w="19050">
          <a:solidFill>
            <a:srgbClr val="FF6600"/>
          </a:solidFill>
          <a:prstDash val="lg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401202</xdr:colOff>
      <xdr:row>263</xdr:row>
      <xdr:rowOff>117410</xdr:rowOff>
    </xdr:from>
    <xdr:to>
      <xdr:col>16</xdr:col>
      <xdr:colOff>671026</xdr:colOff>
      <xdr:row>265</xdr:row>
      <xdr:rowOff>63775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id="{00000000-0008-0000-0500-000046000000}"/>
            </a:ext>
          </a:extLst>
        </xdr:cNvPr>
        <xdr:cNvCxnSpPr/>
      </xdr:nvCxnSpPr>
      <xdr:spPr bwMode="auto">
        <a:xfrm flipV="1">
          <a:off x="11440677" y="42779885"/>
          <a:ext cx="269824" cy="270215"/>
        </a:xfrm>
        <a:prstGeom prst="line">
          <a:avLst/>
        </a:prstGeom>
        <a:ln>
          <a:solidFill>
            <a:srgbClr val="FFC000"/>
          </a:solidFill>
          <a:prstDash val="sysDot"/>
          <a:headEnd type="none" w="med" len="med"/>
          <a:tailEnd type="none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760153</xdr:colOff>
      <xdr:row>265</xdr:row>
      <xdr:rowOff>57150</xdr:rowOff>
    </xdr:from>
    <xdr:to>
      <xdr:col>16</xdr:col>
      <xdr:colOff>47625</xdr:colOff>
      <xdr:row>265</xdr:row>
      <xdr:rowOff>69792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id="{00000000-0008-0000-0500-000048000000}"/>
            </a:ext>
          </a:extLst>
        </xdr:cNvPr>
        <xdr:cNvCxnSpPr/>
      </xdr:nvCxnSpPr>
      <xdr:spPr bwMode="auto">
        <a:xfrm flipH="1">
          <a:off x="8751628" y="43043475"/>
          <a:ext cx="2335472" cy="12642"/>
        </a:xfrm>
        <a:prstGeom prst="line">
          <a:avLst/>
        </a:prstGeom>
        <a:ln>
          <a:solidFill>
            <a:srgbClr val="FFC000"/>
          </a:solidFill>
          <a:headEnd type="none" w="med" len="med"/>
          <a:tailEnd type="none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477222</xdr:colOff>
      <xdr:row>267</xdr:row>
      <xdr:rowOff>28770</xdr:rowOff>
    </xdr:from>
    <xdr:to>
      <xdr:col>15</xdr:col>
      <xdr:colOff>152594</xdr:colOff>
      <xdr:row>269</xdr:row>
      <xdr:rowOff>145403</xdr:rowOff>
    </xdr:to>
    <xdr:sp macro="" textlink="">
      <xdr:nvSpPr>
        <xdr:cNvPr id="73" name="Ellipse 72">
          <a:extLst>
            <a:ext uri="{FF2B5EF4-FFF2-40B4-BE49-F238E27FC236}">
              <a16:creationId xmlns:a16="http://schemas.microsoft.com/office/drawing/2014/main" id="{00000000-0008-0000-0500-000049000000}"/>
            </a:ext>
          </a:extLst>
        </xdr:cNvPr>
        <xdr:cNvSpPr/>
      </xdr:nvSpPr>
      <xdr:spPr bwMode="auto">
        <a:xfrm>
          <a:off x="9992697" y="43338945"/>
          <a:ext cx="437372" cy="440483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S600</a:t>
          </a:r>
        </a:p>
      </xdr:txBody>
    </xdr:sp>
    <xdr:clientData/>
  </xdr:twoCellAnchor>
  <xdr:twoCellAnchor>
    <xdr:from>
      <xdr:col>12</xdr:col>
      <xdr:colOff>743487</xdr:colOff>
      <xdr:row>238</xdr:row>
      <xdr:rowOff>156023</xdr:rowOff>
    </xdr:from>
    <xdr:to>
      <xdr:col>12</xdr:col>
      <xdr:colOff>743487</xdr:colOff>
      <xdr:row>264</xdr:row>
      <xdr:rowOff>115776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id="{00000000-0008-0000-0500-00004E000000}"/>
            </a:ext>
          </a:extLst>
        </xdr:cNvPr>
        <xdr:cNvCxnSpPr/>
      </xdr:nvCxnSpPr>
      <xdr:spPr bwMode="auto">
        <a:xfrm>
          <a:off x="8734962" y="38770373"/>
          <a:ext cx="0" cy="4169803"/>
        </a:xfrm>
        <a:prstGeom prst="line">
          <a:avLst/>
        </a:prstGeom>
        <a:ln>
          <a:solidFill>
            <a:srgbClr val="FFC000"/>
          </a:solidFill>
          <a:headEnd type="none" w="med" len="med"/>
          <a:tailEnd type="none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180975</xdr:colOff>
      <xdr:row>64</xdr:row>
      <xdr:rowOff>85724</xdr:rowOff>
    </xdr:from>
    <xdr:to>
      <xdr:col>10</xdr:col>
      <xdr:colOff>1073450</xdr:colOff>
      <xdr:row>70</xdr:row>
      <xdr:rowOff>57149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SpPr/>
      </xdr:nvSpPr>
      <xdr:spPr bwMode="auto">
        <a:xfrm>
          <a:off x="180975" y="10525124"/>
          <a:ext cx="7550450" cy="942975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Organe de coupure générale déraccordable </a:t>
          </a:r>
          <a:r>
            <a:rPr lang="fr-FR" sz="10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=&gt; </a:t>
          </a:r>
        </a:p>
        <a:p>
          <a:pPr algn="ctr">
            <a:lnSpc>
              <a:spcPct val="150000"/>
            </a:lnSpc>
          </a:pPr>
          <a:r>
            <a:rPr lang="fr-FR" sz="1000" b="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Conduite d'immeuble et montante actuelle en xx </a:t>
          </a:r>
          <a:r>
            <a:rPr lang="fr-FR" sz="10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=&gt; </a:t>
          </a:r>
          <a:endParaRPr lang="fr-FR" sz="1000" b="1">
            <a:solidFill>
              <a:srgbClr val="FF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9525</xdr:colOff>
      <xdr:row>102</xdr:row>
      <xdr:rowOff>129753</xdr:rowOff>
    </xdr:from>
    <xdr:to>
      <xdr:col>11</xdr:col>
      <xdr:colOff>9525</xdr:colOff>
      <xdr:row>106</xdr:row>
      <xdr:rowOff>19050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00000000-0008-0000-0500-00003E000000}"/>
            </a:ext>
          </a:extLst>
        </xdr:cNvPr>
        <xdr:cNvSpPr/>
      </xdr:nvSpPr>
      <xdr:spPr bwMode="auto">
        <a:xfrm>
          <a:off x="219075" y="16722303"/>
          <a:ext cx="7562850" cy="536997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Départ OCG =&gt; Vers CI</a:t>
          </a:r>
        </a:p>
      </xdr:txBody>
    </xdr:sp>
    <xdr:clientData/>
  </xdr:twoCellAnchor>
  <xdr:twoCellAnchor>
    <xdr:from>
      <xdr:col>1</xdr:col>
      <xdr:colOff>0</xdr:colOff>
      <xdr:row>221</xdr:row>
      <xdr:rowOff>0</xdr:rowOff>
    </xdr:from>
    <xdr:to>
      <xdr:col>11</xdr:col>
      <xdr:colOff>0</xdr:colOff>
      <xdr:row>225</xdr:row>
      <xdr:rowOff>9525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00000000-0008-0000-0500-000044000000}"/>
            </a:ext>
          </a:extLst>
        </xdr:cNvPr>
        <xdr:cNvSpPr/>
      </xdr:nvSpPr>
      <xdr:spPr bwMode="auto">
        <a:xfrm>
          <a:off x="209550" y="36833175"/>
          <a:ext cx="7562850" cy="657225"/>
        </a:xfrm>
        <a:prstGeom prst="rect">
          <a:avLst/>
        </a:prstGeom>
        <a:solidFill>
          <a:srgbClr val="FFFFFF"/>
        </a:solidFill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4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DEPOSE DES CONDUITES SOUS CONDITION D'ACCESSIBILITE ET DE NON DEGRADATION DES MURS</a:t>
          </a:r>
        </a:p>
      </xdr:txBody>
    </xdr:sp>
    <xdr:clientData/>
  </xdr:two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00000000-0008-0000-0500-000045000000}"/>
            </a:ext>
          </a:extLst>
        </xdr:cNvPr>
        <xdr:cNvSpPr txBox="1"/>
      </xdr:nvSpPr>
      <xdr:spPr>
        <a:xfrm>
          <a:off x="5029200" y="1545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500-00004A000000}"/>
            </a:ext>
          </a:extLst>
        </xdr:cNvPr>
        <xdr:cNvSpPr txBox="1"/>
      </xdr:nvSpPr>
      <xdr:spPr>
        <a:xfrm>
          <a:off x="5029200" y="1545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500-00004B000000}"/>
            </a:ext>
          </a:extLst>
        </xdr:cNvPr>
        <xdr:cNvSpPr txBox="1"/>
      </xdr:nvSpPr>
      <xdr:spPr>
        <a:xfrm>
          <a:off x="5029200" y="1545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00000000-0008-0000-0500-00004C000000}"/>
            </a:ext>
          </a:extLst>
        </xdr:cNvPr>
        <xdr:cNvSpPr txBox="1"/>
      </xdr:nvSpPr>
      <xdr:spPr>
        <a:xfrm>
          <a:off x="5029200" y="1545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500-00004D000000}"/>
            </a:ext>
          </a:extLst>
        </xdr:cNvPr>
        <xdr:cNvSpPr txBox="1"/>
      </xdr:nvSpPr>
      <xdr:spPr>
        <a:xfrm>
          <a:off x="5029200" y="1545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7</xdr:col>
      <xdr:colOff>647700</xdr:colOff>
      <xdr:row>237</xdr:row>
      <xdr:rowOff>0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500-00004F000000}"/>
            </a:ext>
          </a:extLst>
        </xdr:cNvPr>
        <xdr:cNvSpPr txBox="1"/>
      </xdr:nvSpPr>
      <xdr:spPr>
        <a:xfrm>
          <a:off x="5029200" y="1545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338973</xdr:colOff>
      <xdr:row>265</xdr:row>
      <xdr:rowOff>66675</xdr:rowOff>
    </xdr:from>
    <xdr:ext cx="1101776" cy="224998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500-000050000000}"/>
            </a:ext>
          </a:extLst>
        </xdr:cNvPr>
        <xdr:cNvSpPr txBox="1"/>
      </xdr:nvSpPr>
      <xdr:spPr>
        <a:xfrm>
          <a:off x="9854448" y="43053000"/>
          <a:ext cx="1101776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Coffret conservé</a:t>
          </a:r>
        </a:p>
      </xdr:txBody>
    </xdr:sp>
    <xdr:clientData/>
  </xdr:oneCellAnchor>
  <xdr:oneCellAnchor>
    <xdr:from>
      <xdr:col>13</xdr:col>
      <xdr:colOff>95250</xdr:colOff>
      <xdr:row>247</xdr:row>
      <xdr:rowOff>104775</xdr:rowOff>
    </xdr:from>
    <xdr:ext cx="1847557" cy="357662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500-000051000000}"/>
            </a:ext>
          </a:extLst>
        </xdr:cNvPr>
        <xdr:cNvSpPr txBox="1"/>
      </xdr:nvSpPr>
      <xdr:spPr>
        <a:xfrm>
          <a:off x="8848725" y="40176450"/>
          <a:ext cx="1847557" cy="3576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Nouvelle conduite d'immeuble</a:t>
          </a:r>
        </a:p>
        <a:p>
          <a:pPr algn="ctr"/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Acier soudé xx/xx</a:t>
          </a:r>
        </a:p>
      </xdr:txBody>
    </xdr:sp>
    <xdr:clientData/>
  </xdr:oneCellAnchor>
  <xdr:oneCellAnchor>
    <xdr:from>
      <xdr:col>14</xdr:col>
      <xdr:colOff>348498</xdr:colOff>
      <xdr:row>264</xdr:row>
      <xdr:rowOff>9525</xdr:rowOff>
    </xdr:from>
    <xdr:ext cx="941604" cy="224998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500-000053000000}"/>
            </a:ext>
          </a:extLst>
        </xdr:cNvPr>
        <xdr:cNvSpPr txBox="1"/>
      </xdr:nvSpPr>
      <xdr:spPr>
        <a:xfrm>
          <a:off x="9863973" y="42833925"/>
          <a:ext cx="941604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Terrassement</a:t>
          </a:r>
        </a:p>
      </xdr:txBody>
    </xdr:sp>
    <xdr:clientData/>
  </xdr:oneCellAnchor>
  <xdr:twoCellAnchor>
    <xdr:from>
      <xdr:col>2</xdr:col>
      <xdr:colOff>742950</xdr:colOff>
      <xdr:row>252</xdr:row>
      <xdr:rowOff>0</xdr:rowOff>
    </xdr:from>
    <xdr:to>
      <xdr:col>10</xdr:col>
      <xdr:colOff>26276</xdr:colOff>
      <xdr:row>252</xdr:row>
      <xdr:rowOff>6568</xdr:rowOff>
    </xdr:to>
    <xdr:sp macro="" textlink="">
      <xdr:nvSpPr>
        <xdr:cNvPr id="84" name="Line 84">
          <a:extLst>
            <a:ext uri="{FF2B5EF4-FFF2-40B4-BE49-F238E27FC236}">
              <a16:creationId xmlns:a16="http://schemas.microsoft.com/office/drawing/2014/main" id="{00000000-0008-0000-0500-000054000000}"/>
            </a:ext>
          </a:extLst>
        </xdr:cNvPr>
        <xdr:cNvSpPr>
          <a:spLocks noChangeShapeType="1"/>
        </xdr:cNvSpPr>
      </xdr:nvSpPr>
      <xdr:spPr bwMode="auto">
        <a:xfrm>
          <a:off x="1314450" y="40881300"/>
          <a:ext cx="5369801" cy="6568"/>
        </a:xfrm>
        <a:prstGeom prst="line">
          <a:avLst/>
        </a:prstGeom>
        <a:noFill/>
        <a:ln w="9525">
          <a:solidFill>
            <a:srgbClr val="000000"/>
          </a:solidFill>
          <a:prstDash val="lgDash"/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28576</xdr:colOff>
      <xdr:row>246</xdr:row>
      <xdr:rowOff>0</xdr:rowOff>
    </xdr:from>
    <xdr:to>
      <xdr:col>10</xdr:col>
      <xdr:colOff>26277</xdr:colOff>
      <xdr:row>246</xdr:row>
      <xdr:rowOff>6568</xdr:rowOff>
    </xdr:to>
    <xdr:sp macro="" textlink="">
      <xdr:nvSpPr>
        <xdr:cNvPr id="88" name="Line 84">
          <a:extLst>
            <a:ext uri="{FF2B5EF4-FFF2-40B4-BE49-F238E27FC236}">
              <a16:creationId xmlns:a16="http://schemas.microsoft.com/office/drawing/2014/main" id="{00000000-0008-0000-0500-000058000000}"/>
            </a:ext>
          </a:extLst>
        </xdr:cNvPr>
        <xdr:cNvSpPr>
          <a:spLocks noChangeShapeType="1"/>
        </xdr:cNvSpPr>
      </xdr:nvSpPr>
      <xdr:spPr bwMode="auto">
        <a:xfrm>
          <a:off x="1362076" y="39909750"/>
          <a:ext cx="5322176" cy="6568"/>
        </a:xfrm>
        <a:prstGeom prst="line">
          <a:avLst/>
        </a:prstGeom>
        <a:noFill/>
        <a:ln w="9525">
          <a:solidFill>
            <a:srgbClr val="000000"/>
          </a:solidFill>
          <a:prstDash val="lgDash"/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14</xdr:col>
      <xdr:colOff>176661</xdr:colOff>
      <xdr:row>147</xdr:row>
      <xdr:rowOff>115199</xdr:rowOff>
    </xdr:from>
    <xdr:to>
      <xdr:col>14</xdr:col>
      <xdr:colOff>180151</xdr:colOff>
      <xdr:row>170</xdr:row>
      <xdr:rowOff>46800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id="{00000000-0008-0000-0500-000062000000}"/>
            </a:ext>
          </a:extLst>
        </xdr:cNvPr>
        <xdr:cNvCxnSpPr/>
      </xdr:nvCxnSpPr>
      <xdr:spPr bwMode="auto">
        <a:xfrm>
          <a:off x="9692136" y="23994374"/>
          <a:ext cx="3490" cy="3655876"/>
        </a:xfrm>
        <a:prstGeom prst="line">
          <a:avLst/>
        </a:prstGeom>
        <a:ln>
          <a:solidFill>
            <a:schemeClr val="bg1"/>
          </a:solidFill>
          <a:headEnd type="none" w="med" len="med"/>
          <a:tailEnd type="none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481560</xdr:colOff>
      <xdr:row>157</xdr:row>
      <xdr:rowOff>0</xdr:rowOff>
    </xdr:from>
    <xdr:to>
      <xdr:col>15</xdr:col>
      <xdr:colOff>161925</xdr:colOff>
      <xdr:row>160</xdr:row>
      <xdr:rowOff>105463</xdr:rowOff>
    </xdr:to>
    <xdr:grpSp>
      <xdr:nvGrpSpPr>
        <xdr:cNvPr id="142" name="Groupe 141">
          <a:extLst>
            <a:ext uri="{FF2B5EF4-FFF2-40B4-BE49-F238E27FC236}">
              <a16:creationId xmlns:a16="http://schemas.microsoft.com/office/drawing/2014/main" id="{00000000-0008-0000-0500-00008E000000}"/>
            </a:ext>
          </a:extLst>
        </xdr:cNvPr>
        <xdr:cNvGrpSpPr/>
      </xdr:nvGrpSpPr>
      <xdr:grpSpPr>
        <a:xfrm>
          <a:off x="9997035" y="25498425"/>
          <a:ext cx="442365" cy="591238"/>
          <a:chOff x="6083127" y="13163550"/>
          <a:chExt cx="203373" cy="318841"/>
        </a:xfrm>
      </xdr:grpSpPr>
      <xdr:sp macro="" textlink="">
        <xdr:nvSpPr>
          <xdr:cNvPr id="143" name="Organigramme : Joindre 135">
            <a:extLst>
              <a:ext uri="{FF2B5EF4-FFF2-40B4-BE49-F238E27FC236}">
                <a16:creationId xmlns:a16="http://schemas.microsoft.com/office/drawing/2014/main" id="{00000000-0008-0000-0500-00008F000000}"/>
              </a:ext>
            </a:extLst>
          </xdr:cNvPr>
          <xdr:cNvSpPr>
            <a:spLocks noChangeArrowheads="1"/>
          </xdr:cNvSpPr>
        </xdr:nvSpPr>
        <xdr:spPr bwMode="auto">
          <a:xfrm>
            <a:off x="6083127" y="13163550"/>
            <a:ext cx="79548" cy="78895"/>
          </a:xfrm>
          <a:prstGeom prst="flowChartCollate">
            <a:avLst/>
          </a:prstGeom>
          <a:solidFill>
            <a:srgbClr val="FFFFFF"/>
          </a:solidFill>
          <a:ln w="6350" algn="ctr">
            <a:solidFill>
              <a:srgbClr val="000000"/>
            </a:solidFill>
            <a:miter lim="800000"/>
            <a:headEnd/>
            <a:tailEnd/>
          </a:ln>
          <a:scene3d>
            <a:camera prst="orthographicFront">
              <a:rot lat="0" lon="0" rev="0"/>
            </a:camera>
            <a:lightRig rig="threePt" dir="t"/>
          </a:scene3d>
        </xdr:spPr>
      </xdr:sp>
      <xdr:pic>
        <xdr:nvPicPr>
          <xdr:cNvPr id="144" name="Picture 45">
            <a:extLst>
              <a:ext uri="{FF2B5EF4-FFF2-40B4-BE49-F238E27FC236}">
                <a16:creationId xmlns:a16="http://schemas.microsoft.com/office/drawing/2014/main" id="{00000000-0008-0000-0500-000090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>
            <a:fillRect/>
          </a:stretch>
        </xdr:blipFill>
        <xdr:spPr bwMode="auto">
          <a:xfrm>
            <a:off x="6096000" y="13258801"/>
            <a:ext cx="190500" cy="223590"/>
          </a:xfrm>
          <a:prstGeom prst="rect">
            <a:avLst/>
          </a:prstGeom>
          <a:noFill/>
          <a:ln>
            <a:noFill/>
          </a:ln>
          <a:effectLst/>
          <a:scene3d>
            <a:camera prst="orthographicFront">
              <a:rot lat="0" lon="0" rev="0"/>
            </a:camera>
            <a:lightRig rig="threePt" dir="t"/>
          </a:scene3d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000000" mc:Ignorable="a14" a14:legacySpreadsheetColorIndex="64"/>
                </a:solidFill>
              </a14:hiddenFill>
            </a:ext>
            <a:ext uri="{91240B29-F687-4F45-9708-019B960494DF}">
              <a14:hiddenLine xmlns:a14="http://schemas.microsoft.com/office/drawing/2010/main" w="1">
                <a:solidFill>
                  <a:srgbClr xmlns:mc="http://schemas.openxmlformats.org/markup-compatibility/2006" val="FFFFFF" mc:Ignorable="a14" a14:legacySpreadsheetColorIndex="65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pic>
    </xdr:grpSp>
    <xdr:clientData/>
  </xdr:twoCellAnchor>
  <xdr:twoCellAnchor>
    <xdr:from>
      <xdr:col>2</xdr:col>
      <xdr:colOff>50347</xdr:colOff>
      <xdr:row>172</xdr:row>
      <xdr:rowOff>73025</xdr:rowOff>
    </xdr:from>
    <xdr:to>
      <xdr:col>3</xdr:col>
      <xdr:colOff>9525</xdr:colOff>
      <xdr:row>174</xdr:row>
      <xdr:rowOff>129721</xdr:rowOff>
    </xdr:to>
    <xdr:sp macro="" textlink="">
      <xdr:nvSpPr>
        <xdr:cNvPr id="160" name="Rectangle 159">
          <a:extLst>
            <a:ext uri="{FF2B5EF4-FFF2-40B4-BE49-F238E27FC236}">
              <a16:creationId xmlns:a16="http://schemas.microsoft.com/office/drawing/2014/main" id="{00000000-0008-0000-0500-0000A0000000}"/>
            </a:ext>
          </a:extLst>
        </xdr:cNvPr>
        <xdr:cNvSpPr/>
      </xdr:nvSpPr>
      <xdr:spPr bwMode="auto">
        <a:xfrm>
          <a:off x="621847" y="28486100"/>
          <a:ext cx="721178" cy="380546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R+1</a:t>
          </a:r>
        </a:p>
      </xdr:txBody>
    </xdr:sp>
    <xdr:clientData/>
  </xdr:twoCellAnchor>
  <xdr:twoCellAnchor>
    <xdr:from>
      <xdr:col>2</xdr:col>
      <xdr:colOff>22678</xdr:colOff>
      <xdr:row>135</xdr:row>
      <xdr:rowOff>45357</xdr:rowOff>
    </xdr:from>
    <xdr:to>
      <xdr:col>2</xdr:col>
      <xdr:colOff>752475</xdr:colOff>
      <xdr:row>137</xdr:row>
      <xdr:rowOff>102053</xdr:rowOff>
    </xdr:to>
    <xdr:sp macro="" textlink="">
      <xdr:nvSpPr>
        <xdr:cNvPr id="162" name="Rectangle 161">
          <a:extLst>
            <a:ext uri="{FF2B5EF4-FFF2-40B4-BE49-F238E27FC236}">
              <a16:creationId xmlns:a16="http://schemas.microsoft.com/office/drawing/2014/main" id="{00000000-0008-0000-0500-0000A2000000}"/>
            </a:ext>
          </a:extLst>
        </xdr:cNvPr>
        <xdr:cNvSpPr/>
      </xdr:nvSpPr>
      <xdr:spPr bwMode="auto">
        <a:xfrm>
          <a:off x="594178" y="22305282"/>
          <a:ext cx="729797" cy="380546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RDC</a:t>
          </a:r>
        </a:p>
      </xdr:txBody>
    </xdr:sp>
    <xdr:clientData/>
  </xdr:twoCellAnchor>
  <xdr:twoCellAnchor>
    <xdr:from>
      <xdr:col>13</xdr:col>
      <xdr:colOff>533400</xdr:colOff>
      <xdr:row>254</xdr:row>
      <xdr:rowOff>63322</xdr:rowOff>
    </xdr:from>
    <xdr:to>
      <xdr:col>14</xdr:col>
      <xdr:colOff>58616</xdr:colOff>
      <xdr:row>257</xdr:row>
      <xdr:rowOff>34735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pSpPr/>
      </xdr:nvGrpSpPr>
      <xdr:grpSpPr>
        <a:xfrm>
          <a:off x="9286875" y="41268472"/>
          <a:ext cx="287216" cy="457188"/>
          <a:chOff x="7077075" y="40496947"/>
          <a:chExt cx="287216" cy="457188"/>
        </a:xfrm>
      </xdr:grpSpPr>
      <xdr:grpSp>
        <xdr:nvGrpSpPr>
          <xdr:cNvPr id="179" name="Groupe 178">
            <a:extLst>
              <a:ext uri="{FF2B5EF4-FFF2-40B4-BE49-F238E27FC236}">
                <a16:creationId xmlns:a16="http://schemas.microsoft.com/office/drawing/2014/main" id="{00000000-0008-0000-0500-0000B3000000}"/>
              </a:ext>
            </a:extLst>
          </xdr:cNvPr>
          <xdr:cNvGrpSpPr/>
        </xdr:nvGrpSpPr>
        <xdr:grpSpPr>
          <a:xfrm>
            <a:off x="7077075" y="40757475"/>
            <a:ext cx="169758" cy="196660"/>
            <a:chOff x="6083127" y="13163550"/>
            <a:chExt cx="203373" cy="318841"/>
          </a:xfrm>
        </xdr:grpSpPr>
        <xdr:sp macro="" textlink="">
          <xdr:nvSpPr>
            <xdr:cNvPr id="180" name="Organigramme : Joindre 135">
              <a:extLst>
                <a:ext uri="{FF2B5EF4-FFF2-40B4-BE49-F238E27FC236}">
                  <a16:creationId xmlns:a16="http://schemas.microsoft.com/office/drawing/2014/main" id="{00000000-0008-0000-0500-0000B4000000}"/>
                </a:ext>
              </a:extLst>
            </xdr:cNvPr>
            <xdr:cNvSpPr>
              <a:spLocks noChangeArrowheads="1"/>
            </xdr:cNvSpPr>
          </xdr:nvSpPr>
          <xdr:spPr bwMode="auto">
            <a:xfrm>
              <a:off x="6083127" y="13163550"/>
              <a:ext cx="79548" cy="78895"/>
            </a:xfrm>
            <a:prstGeom prst="flowChartCollate">
              <a:avLst/>
            </a:prstGeom>
            <a:solidFill>
              <a:srgbClr val="FFFFFF"/>
            </a:solidFill>
            <a:ln w="6350" algn="ctr">
              <a:solidFill>
                <a:srgbClr val="000000"/>
              </a:solidFill>
              <a:miter lim="800000"/>
              <a:headEnd/>
              <a:tailEnd/>
            </a:ln>
            <a:scene3d>
              <a:camera prst="orthographicFront">
                <a:rot lat="0" lon="0" rev="0"/>
              </a:camera>
              <a:lightRig rig="threePt" dir="t"/>
            </a:scene3d>
          </xdr:spPr>
        </xdr:sp>
        <xdr:pic>
          <xdr:nvPicPr>
            <xdr:cNvPr id="181" name="Picture 45">
              <a:extLst>
                <a:ext uri="{FF2B5EF4-FFF2-40B4-BE49-F238E27FC236}">
                  <a16:creationId xmlns:a16="http://schemas.microsoft.com/office/drawing/2014/main" id="{00000000-0008-0000-0500-0000B500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2" cstate="email">
              <a:extLst>
                <a:ext uri="{28A0092B-C50C-407E-A947-70E740481C1C}">
                  <a14:useLocalDpi xmlns:a14="http://schemas.microsoft.com/office/drawing/2010/main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6096000" y="13258801"/>
              <a:ext cx="190500" cy="223590"/>
            </a:xfrm>
            <a:prstGeom prst="rect">
              <a:avLst/>
            </a:prstGeom>
            <a:noFill/>
            <a:ln>
              <a:noFill/>
            </a:ln>
            <a:effectLst/>
            <a:scene3d>
              <a:camera prst="orthographicFront">
                <a:rot lat="0" lon="0" rev="0"/>
              </a:camera>
              <a:lightRig rig="threePt" dir="t"/>
            </a:scene3d>
            <a:extLst>
              <a:ext uri="{909E8E84-426E-40DD-AFC4-6F175D3DCCD1}">
                <a14:hiddenFill xmlns:a14="http://schemas.microsoft.com/office/drawing/2010/main">
                  <a:solidFill>
                    <a:srgbClr xmlns:mc="http://schemas.openxmlformats.org/markup-compatibility/2006" val="000000" mc:Ignorable="a14" a14:legacySpreadsheetColorIndex="64"/>
                  </a:solidFill>
                </a14:hiddenFill>
              </a:ext>
              <a:ext uri="{91240B29-F687-4F45-9708-019B960494DF}">
                <a14:hiddenLine xmlns:a14="http://schemas.microsoft.com/office/drawing/2010/main" w="1">
                  <a:solidFill>
                    <a:srgbClr xmlns:mc="http://schemas.openxmlformats.org/markup-compatibility/2006" val="FFFFFF" mc:Ignorable="a14" a14:legacySpreadsheetColorIndex="65"/>
                  </a:solidFill>
                  <a:miter lim="800000"/>
                  <a:headEnd/>
                  <a:tailEnd/>
                </a14:hiddenLine>
              </a:ex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pic>
      </xdr:grpSp>
      <xdr:cxnSp macro="">
        <xdr:nvCxnSpPr>
          <xdr:cNvPr id="190" name="Forme 88">
            <a:extLst>
              <a:ext uri="{FF2B5EF4-FFF2-40B4-BE49-F238E27FC236}">
                <a16:creationId xmlns:a16="http://schemas.microsoft.com/office/drawing/2014/main" id="{00000000-0008-0000-0500-0000BE000000}"/>
              </a:ext>
            </a:extLst>
          </xdr:cNvPr>
          <xdr:cNvCxnSpPr/>
        </xdr:nvCxnSpPr>
        <xdr:spPr bwMode="auto">
          <a:xfrm rot="5400000" flipH="1" flipV="1">
            <a:off x="7141592" y="40576244"/>
            <a:ext cx="301996" cy="143402"/>
          </a:xfrm>
          <a:prstGeom prst="bentConnector3">
            <a:avLst>
              <a:gd name="adj1" fmla="val 50000"/>
            </a:avLst>
          </a:prstGeom>
          <a:solidFill>
            <a:srgbClr val="FFFFFF"/>
          </a:solidFill>
          <a:ln w="15875" cap="flat" cmpd="sng" algn="ctr">
            <a:solidFill>
              <a:schemeClr val="accent6"/>
            </a:solidFill>
            <a:prstDash val="sysDot"/>
            <a:round/>
            <a:headEnd type="none" w="med" len="med"/>
            <a:tailEnd type="none" w="med" len="med"/>
          </a:ln>
          <a:effectLst/>
        </xdr:spPr>
      </xdr:cxnSp>
    </xdr:grpSp>
    <xdr:clientData/>
  </xdr:twoCellAnchor>
  <xdr:twoCellAnchor>
    <xdr:from>
      <xdr:col>1</xdr:col>
      <xdr:colOff>17440</xdr:colOff>
      <xdr:row>206</xdr:row>
      <xdr:rowOff>26831</xdr:rowOff>
    </xdr:from>
    <xdr:to>
      <xdr:col>11</xdr:col>
      <xdr:colOff>9525</xdr:colOff>
      <xdr:row>212</xdr:row>
      <xdr:rowOff>9525</xdr:rowOff>
    </xdr:to>
    <xdr:sp macro="" textlink="">
      <xdr:nvSpPr>
        <xdr:cNvPr id="163" name="Rectangle 162">
          <a:extLst>
            <a:ext uri="{FF2B5EF4-FFF2-40B4-BE49-F238E27FC236}">
              <a16:creationId xmlns:a16="http://schemas.microsoft.com/office/drawing/2014/main" id="{00000000-0008-0000-0500-0000A3000000}"/>
            </a:ext>
          </a:extLst>
        </xdr:cNvPr>
        <xdr:cNvSpPr/>
      </xdr:nvSpPr>
      <xdr:spPr bwMode="auto">
        <a:xfrm>
          <a:off x="226990" y="33945356"/>
          <a:ext cx="7554935" cy="95424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000">
              <a:latin typeface="Arial" panose="020B0604020202020204" pitchFamily="34" charset="0"/>
              <a:cs typeface="Arial" panose="020B0604020202020204" pitchFamily="34" charset="0"/>
            </a:rPr>
            <a:t>Cheminement</a:t>
          </a: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 CM</a:t>
          </a:r>
          <a:endParaRPr lang="fr-FR" sz="1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0</xdr:colOff>
      <xdr:row>143</xdr:row>
      <xdr:rowOff>9524</xdr:rowOff>
    </xdr:from>
    <xdr:to>
      <xdr:col>11</xdr:col>
      <xdr:colOff>0</xdr:colOff>
      <xdr:row>146</xdr:row>
      <xdr:rowOff>60746</xdr:rowOff>
    </xdr:to>
    <xdr:sp macro="" textlink="">
      <xdr:nvSpPr>
        <xdr:cNvPr id="187" name="Rectangle 186">
          <a:extLst>
            <a:ext uri="{FF2B5EF4-FFF2-40B4-BE49-F238E27FC236}">
              <a16:creationId xmlns:a16="http://schemas.microsoft.com/office/drawing/2014/main" id="{00000000-0008-0000-0500-0000BB000000}"/>
            </a:ext>
          </a:extLst>
        </xdr:cNvPr>
        <xdr:cNvSpPr/>
      </xdr:nvSpPr>
      <xdr:spPr bwMode="auto">
        <a:xfrm>
          <a:off x="209550" y="23240999"/>
          <a:ext cx="7562850" cy="536997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000" baseline="0">
              <a:latin typeface="Arial" panose="020B0604020202020204" pitchFamily="34" charset="0"/>
              <a:cs typeface="Arial" panose="020B0604020202020204" pitchFamily="34" charset="0"/>
            </a:rPr>
            <a:t>Cheminement CI.</a:t>
          </a:r>
        </a:p>
      </xdr:txBody>
    </xdr:sp>
    <xdr:clientData/>
  </xdr:twoCellAnchor>
  <xdr:twoCellAnchor>
    <xdr:from>
      <xdr:col>0</xdr:col>
      <xdr:colOff>190500</xdr:colOff>
      <xdr:row>213</xdr:row>
      <xdr:rowOff>152400</xdr:rowOff>
    </xdr:from>
    <xdr:to>
      <xdr:col>10</xdr:col>
      <xdr:colOff>1095375</xdr:colOff>
      <xdr:row>218</xdr:row>
      <xdr:rowOff>114300</xdr:rowOff>
    </xdr:to>
    <xdr:sp macro="" textlink="">
      <xdr:nvSpPr>
        <xdr:cNvPr id="193" name="Rectangle 192">
          <a:extLst>
            <a:ext uri="{FF2B5EF4-FFF2-40B4-BE49-F238E27FC236}">
              <a16:creationId xmlns:a16="http://schemas.microsoft.com/office/drawing/2014/main" id="{00000000-0008-0000-0500-0000C1000000}"/>
            </a:ext>
          </a:extLst>
        </xdr:cNvPr>
        <xdr:cNvSpPr/>
      </xdr:nvSpPr>
      <xdr:spPr bwMode="auto">
        <a:xfrm>
          <a:off x="190500" y="35204400"/>
          <a:ext cx="7562850" cy="771525"/>
        </a:xfrm>
        <a:prstGeom prst="rect">
          <a:avLst/>
        </a:prstGeom>
        <a:solidFill>
          <a:srgbClr val="FFFFFF"/>
        </a:solidFill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000" b="1" i="0" u="none" strike="noStrike" baseline="0">
              <a:solidFill>
                <a:srgbClr val="FF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</a:t>
          </a:r>
          <a:r>
            <a:rPr lang="fr-FR" sz="1000" b="1" i="1" u="none" strike="noStrike" baseline="0">
              <a:solidFill>
                <a:srgbClr val="FF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Merci de nous fournir, conformément à l’arrêté du 22 aout 2002 pris pour l’application de l’article 10-3 du décret n°96-97 du 7 février 1996 modifié, les conclusions du Document Technique Amiante permettant de certifier la présence ou l’absence d’amiante dans les parties commune de l’immeuble.</a:t>
          </a:r>
          <a:r>
            <a:rPr lang="fr-FR" sz="1000" b="1" i="0" u="none" strike="noStrike" baseline="0">
              <a:solidFill>
                <a:srgbClr val="FF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	</a:t>
          </a:r>
        </a:p>
      </xdr:txBody>
    </xdr:sp>
    <xdr:clientData/>
  </xdr:twoCellAnchor>
  <xdr:twoCellAnchor>
    <xdr:from>
      <xdr:col>1</xdr:col>
      <xdr:colOff>0</xdr:colOff>
      <xdr:row>227</xdr:row>
      <xdr:rowOff>66675</xdr:rowOff>
    </xdr:from>
    <xdr:to>
      <xdr:col>11</xdr:col>
      <xdr:colOff>0</xdr:colOff>
      <xdr:row>234</xdr:row>
      <xdr:rowOff>66675</xdr:rowOff>
    </xdr:to>
    <xdr:sp macro="" textlink="">
      <xdr:nvSpPr>
        <xdr:cNvPr id="197" name="Rectangle 196">
          <a:extLst>
            <a:ext uri="{FF2B5EF4-FFF2-40B4-BE49-F238E27FC236}">
              <a16:creationId xmlns:a16="http://schemas.microsoft.com/office/drawing/2014/main" id="{00000000-0008-0000-0500-0000C5000000}"/>
            </a:ext>
          </a:extLst>
        </xdr:cNvPr>
        <xdr:cNvSpPr/>
      </xdr:nvSpPr>
      <xdr:spPr bwMode="auto">
        <a:xfrm>
          <a:off x="209550" y="37709475"/>
          <a:ext cx="7562850" cy="1133475"/>
        </a:xfrm>
        <a:prstGeom prst="rect">
          <a:avLst/>
        </a:prstGeom>
        <a:solidFill>
          <a:srgbClr val="FFFFFF"/>
        </a:solidFill>
        <a:ln w="28575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>
            <a:lnSpc>
              <a:spcPct val="150000"/>
            </a:lnSpc>
          </a:pPr>
          <a:r>
            <a:rPr lang="fr-FR" sz="12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TRAVAUX A LA CHARGE DU SYNDIC :</a:t>
          </a:r>
        </a:p>
        <a:p>
          <a:pPr algn="ctr">
            <a:lnSpc>
              <a:spcPct val="150000"/>
            </a:lnSpc>
          </a:pPr>
          <a:r>
            <a:rPr lang="fr-FR" sz="12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Raccordement de la liaison équipotentielle de l'ouvrage gaz à la terre de l'immeuble</a:t>
          </a:r>
        </a:p>
      </xdr:txBody>
    </xdr:sp>
    <xdr:clientData/>
  </xdr:twoCellAnchor>
  <xdr:oneCellAnchor>
    <xdr:from>
      <xdr:col>13</xdr:col>
      <xdr:colOff>220596</xdr:colOff>
      <xdr:row>242</xdr:row>
      <xdr:rowOff>9525</xdr:rowOff>
    </xdr:from>
    <xdr:ext cx="1730218" cy="357662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500-0000C6000000}"/>
            </a:ext>
          </a:extLst>
        </xdr:cNvPr>
        <xdr:cNvSpPr txBox="1"/>
      </xdr:nvSpPr>
      <xdr:spPr>
        <a:xfrm>
          <a:off x="8974071" y="39271575"/>
          <a:ext cx="1730218" cy="3576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Nouvelle conduite montante</a:t>
          </a:r>
        </a:p>
        <a:p>
          <a:pPr algn="ctr"/>
          <a:r>
            <a:rPr lang="fr-FR" sz="900" b="1">
              <a:latin typeface="Arial" panose="020B0604020202020204" pitchFamily="34" charset="0"/>
              <a:cs typeface="Arial" panose="020B0604020202020204" pitchFamily="34" charset="0"/>
            </a:rPr>
            <a:t>Acier soudé xx/xx</a:t>
          </a:r>
        </a:p>
      </xdr:txBody>
    </xdr:sp>
    <xdr:clientData/>
  </xdr:oneCellAnchor>
  <xdr:twoCellAnchor>
    <xdr:from>
      <xdr:col>13</xdr:col>
      <xdr:colOff>567186</xdr:colOff>
      <xdr:row>111</xdr:row>
      <xdr:rowOff>38999</xdr:rowOff>
    </xdr:from>
    <xdr:to>
      <xdr:col>13</xdr:col>
      <xdr:colOff>570676</xdr:colOff>
      <xdr:row>133</xdr:row>
      <xdr:rowOff>132525</xdr:rowOff>
    </xdr:to>
    <xdr:cxnSp macro="">
      <xdr:nvCxnSpPr>
        <xdr:cNvPr id="199" name="Connecteur droit 198">
          <a:extLst>
            <a:ext uri="{FF2B5EF4-FFF2-40B4-BE49-F238E27FC236}">
              <a16:creationId xmlns:a16="http://schemas.microsoft.com/office/drawing/2014/main" id="{00000000-0008-0000-0500-0000C7000000}"/>
            </a:ext>
          </a:extLst>
        </xdr:cNvPr>
        <xdr:cNvCxnSpPr/>
      </xdr:nvCxnSpPr>
      <xdr:spPr bwMode="auto">
        <a:xfrm>
          <a:off x="9320661" y="18088874"/>
          <a:ext cx="3490" cy="3655876"/>
        </a:xfrm>
        <a:prstGeom prst="line">
          <a:avLst/>
        </a:prstGeom>
        <a:ln>
          <a:solidFill>
            <a:srgbClr val="FFFF00"/>
          </a:solidFill>
          <a:headEnd type="none" w="med" len="med"/>
          <a:tailEnd type="none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9526</xdr:colOff>
      <xdr:row>239</xdr:row>
      <xdr:rowOff>152400</xdr:rowOff>
    </xdr:from>
    <xdr:to>
      <xdr:col>10</xdr:col>
      <xdr:colOff>7227</xdr:colOff>
      <xdr:row>239</xdr:row>
      <xdr:rowOff>158968</xdr:rowOff>
    </xdr:to>
    <xdr:sp macro="" textlink="">
      <xdr:nvSpPr>
        <xdr:cNvPr id="200" name="Line 84">
          <a:extLst>
            <a:ext uri="{FF2B5EF4-FFF2-40B4-BE49-F238E27FC236}">
              <a16:creationId xmlns:a16="http://schemas.microsoft.com/office/drawing/2014/main" id="{00000000-0008-0000-0500-0000C8000000}"/>
            </a:ext>
          </a:extLst>
        </xdr:cNvPr>
        <xdr:cNvSpPr>
          <a:spLocks noChangeShapeType="1"/>
        </xdr:cNvSpPr>
      </xdr:nvSpPr>
      <xdr:spPr bwMode="auto">
        <a:xfrm>
          <a:off x="1343026" y="38928675"/>
          <a:ext cx="5322176" cy="6568"/>
        </a:xfrm>
        <a:prstGeom prst="line">
          <a:avLst/>
        </a:prstGeom>
        <a:noFill/>
        <a:ln w="9525">
          <a:solidFill>
            <a:srgbClr val="000000"/>
          </a:solidFill>
          <a:prstDash val="lgDash"/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15</xdr:col>
      <xdr:colOff>276225</xdr:colOff>
      <xdr:row>268</xdr:row>
      <xdr:rowOff>0</xdr:rowOff>
    </xdr:from>
    <xdr:to>
      <xdr:col>15</xdr:col>
      <xdr:colOff>447675</xdr:colOff>
      <xdr:row>269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 bwMode="auto">
        <a:xfrm>
          <a:off x="10553700" y="43472100"/>
          <a:ext cx="171450" cy="24765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95250</xdr:colOff>
      <xdr:row>3</xdr:row>
      <xdr:rowOff>126670</xdr:rowOff>
    </xdr:from>
    <xdr:to>
      <xdr:col>2</xdr:col>
      <xdr:colOff>657225</xdr:colOff>
      <xdr:row>7</xdr:row>
      <xdr:rowOff>142875</xdr:rowOff>
    </xdr:to>
    <xdr:pic>
      <xdr:nvPicPr>
        <xdr:cNvPr id="2" name="Picture 18" descr="tubes_doc4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162425" y="1136320"/>
          <a:ext cx="561975" cy="77820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66676</xdr:colOff>
      <xdr:row>13</xdr:row>
      <xdr:rowOff>9525</xdr:rowOff>
    </xdr:from>
    <xdr:to>
      <xdr:col>2</xdr:col>
      <xdr:colOff>588130</xdr:colOff>
      <xdr:row>15</xdr:row>
      <xdr:rowOff>174625</xdr:rowOff>
    </xdr:to>
    <xdr:pic>
      <xdr:nvPicPr>
        <xdr:cNvPr id="3" name="Picture 13" descr="11701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133851" y="2924175"/>
          <a:ext cx="521454" cy="546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47625</xdr:colOff>
      <xdr:row>25</xdr:row>
      <xdr:rowOff>123825</xdr:rowOff>
    </xdr:from>
    <xdr:to>
      <xdr:col>2</xdr:col>
      <xdr:colOff>666748</xdr:colOff>
      <xdr:row>28</xdr:row>
      <xdr:rowOff>3174</xdr:rowOff>
    </xdr:to>
    <xdr:pic>
      <xdr:nvPicPr>
        <xdr:cNvPr id="4" name="Picture 14" descr="11702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114800" y="5324475"/>
          <a:ext cx="619123" cy="4508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76200</xdr:colOff>
      <xdr:row>32</xdr:row>
      <xdr:rowOff>9524</xdr:rowOff>
    </xdr:from>
    <xdr:to>
      <xdr:col>2</xdr:col>
      <xdr:colOff>663575</xdr:colOff>
      <xdr:row>34</xdr:row>
      <xdr:rowOff>31749</xdr:rowOff>
    </xdr:to>
    <xdr:pic>
      <xdr:nvPicPr>
        <xdr:cNvPr id="5" name="Picture 15" descr="117045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143375" y="6553199"/>
          <a:ext cx="587375" cy="403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85725</xdr:colOff>
      <xdr:row>38</xdr:row>
      <xdr:rowOff>76199</xdr:rowOff>
    </xdr:from>
    <xdr:to>
      <xdr:col>2</xdr:col>
      <xdr:colOff>628650</xdr:colOff>
      <xdr:row>40</xdr:row>
      <xdr:rowOff>78104</xdr:rowOff>
    </xdr:to>
    <xdr:pic>
      <xdr:nvPicPr>
        <xdr:cNvPr id="6" name="Picture 16" descr="117050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152900" y="7762874"/>
          <a:ext cx="542925" cy="38290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152401</xdr:colOff>
      <xdr:row>42</xdr:row>
      <xdr:rowOff>28575</xdr:rowOff>
    </xdr:from>
    <xdr:to>
      <xdr:col>2</xdr:col>
      <xdr:colOff>563400</xdr:colOff>
      <xdr:row>43</xdr:row>
      <xdr:rowOff>119682</xdr:rowOff>
    </xdr:to>
    <xdr:pic>
      <xdr:nvPicPr>
        <xdr:cNvPr id="7" name="Picture 13" descr="148350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219576" y="8477250"/>
          <a:ext cx="410999" cy="281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45</xdr:row>
      <xdr:rowOff>85724</xdr:rowOff>
    </xdr:from>
    <xdr:to>
      <xdr:col>2</xdr:col>
      <xdr:colOff>615260</xdr:colOff>
      <xdr:row>47</xdr:row>
      <xdr:rowOff>68331</xdr:rowOff>
    </xdr:to>
    <xdr:pic>
      <xdr:nvPicPr>
        <xdr:cNvPr id="8" name="Picture 19" descr="14841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181475" y="9105899"/>
          <a:ext cx="500960" cy="363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85726</xdr:colOff>
      <xdr:row>3</xdr:row>
      <xdr:rowOff>57150</xdr:rowOff>
    </xdr:from>
    <xdr:to>
      <xdr:col>2</xdr:col>
      <xdr:colOff>653252</xdr:colOff>
      <xdr:row>6</xdr:row>
      <xdr:rowOff>95250</xdr:rowOff>
    </xdr:to>
    <xdr:pic>
      <xdr:nvPicPr>
        <xdr:cNvPr id="2" name="Picture 22" descr="Kupfer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19551" y="1009650"/>
          <a:ext cx="567526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123825</xdr:colOff>
      <xdr:row>14</xdr:row>
      <xdr:rowOff>95250</xdr:rowOff>
    </xdr:from>
    <xdr:to>
      <xdr:col>2</xdr:col>
      <xdr:colOff>679448</xdr:colOff>
      <xdr:row>16</xdr:row>
      <xdr:rowOff>104774</xdr:rowOff>
    </xdr:to>
    <xdr:pic>
      <xdr:nvPicPr>
        <xdr:cNvPr id="3" name="Picture 3" descr="116435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57650" y="2828925"/>
          <a:ext cx="555623" cy="33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8</xdr:row>
      <xdr:rowOff>152399</xdr:rowOff>
    </xdr:from>
    <xdr:to>
      <xdr:col>2</xdr:col>
      <xdr:colOff>619125</xdr:colOff>
      <xdr:row>11</xdr:row>
      <xdr:rowOff>57149</xdr:rowOff>
    </xdr:to>
    <xdr:pic>
      <xdr:nvPicPr>
        <xdr:cNvPr id="4" name="Picture 4" descr="116475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38600" y="1914524"/>
          <a:ext cx="514350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85725</xdr:rowOff>
    </xdr:from>
    <xdr:to>
      <xdr:col>2</xdr:col>
      <xdr:colOff>612775</xdr:colOff>
      <xdr:row>21</xdr:row>
      <xdr:rowOff>66675</xdr:rowOff>
    </xdr:to>
    <xdr:pic>
      <xdr:nvPicPr>
        <xdr:cNvPr id="5" name="Picture 6" descr="116550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38600" y="3629025"/>
          <a:ext cx="50800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85725</xdr:colOff>
      <xdr:row>25</xdr:row>
      <xdr:rowOff>57150</xdr:rowOff>
    </xdr:from>
    <xdr:to>
      <xdr:col>2</xdr:col>
      <xdr:colOff>688975</xdr:colOff>
      <xdr:row>27</xdr:row>
      <xdr:rowOff>95250</xdr:rowOff>
    </xdr:to>
    <xdr:pic>
      <xdr:nvPicPr>
        <xdr:cNvPr id="6" name="Picture 7" descr="116580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19550" y="4572000"/>
          <a:ext cx="60325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152402</xdr:colOff>
      <xdr:row>30</xdr:row>
      <xdr:rowOff>28575</xdr:rowOff>
    </xdr:from>
    <xdr:to>
      <xdr:col>2</xdr:col>
      <xdr:colOff>557296</xdr:colOff>
      <xdr:row>31</xdr:row>
      <xdr:rowOff>114989</xdr:rowOff>
    </xdr:to>
    <xdr:pic>
      <xdr:nvPicPr>
        <xdr:cNvPr id="7" name="Picture 1" descr="116404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86227" y="5353050"/>
          <a:ext cx="404894" cy="2483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152400</xdr:colOff>
      <xdr:row>30</xdr:row>
      <xdr:rowOff>5715</xdr:rowOff>
    </xdr:from>
    <xdr:to>
      <xdr:col>2</xdr:col>
      <xdr:colOff>666750</xdr:colOff>
      <xdr:row>31</xdr:row>
      <xdr:rowOff>152400</xdr:rowOff>
    </xdr:to>
    <xdr:pic>
      <xdr:nvPicPr>
        <xdr:cNvPr id="2" name="Picture 13" descr="677927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543425" y="5330190"/>
          <a:ext cx="514350" cy="30861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88901</xdr:colOff>
      <xdr:row>9</xdr:row>
      <xdr:rowOff>136525</xdr:rowOff>
    </xdr:from>
    <xdr:to>
      <xdr:col>2</xdr:col>
      <xdr:colOff>638387</xdr:colOff>
      <xdr:row>13</xdr:row>
      <xdr:rowOff>117474</xdr:rowOff>
    </xdr:to>
    <xdr:pic>
      <xdr:nvPicPr>
        <xdr:cNvPr id="2" name="Picture 1" descr="http://www.chuchu-decayeux.com/fr/produits/photos/47/collier_de_mise_a_la_terre.jpg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327526" y="2870200"/>
          <a:ext cx="549486" cy="628649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127000</xdr:colOff>
      <xdr:row>3</xdr:row>
      <xdr:rowOff>101599</xdr:rowOff>
    </xdr:from>
    <xdr:to>
      <xdr:col>2</xdr:col>
      <xdr:colOff>669925</xdr:colOff>
      <xdr:row>4</xdr:row>
      <xdr:rowOff>317499</xdr:rowOff>
    </xdr:to>
    <xdr:pic>
      <xdr:nvPicPr>
        <xdr:cNvPr id="3" name="Picture 2" descr="http://csimg.leguide.com/srv/FR/28020740csb/T/110x110/C/FFFFFF/url/consigne-soins-aux-brules.jpg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365625" y="1054099"/>
          <a:ext cx="542925" cy="539750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6</xdr:row>
      <xdr:rowOff>0</xdr:rowOff>
    </xdr:from>
    <xdr:ext cx="76200" cy="184150"/>
    <xdr:sp macro="" textlink="">
      <xdr:nvSpPr>
        <xdr:cNvPr id="2" name="Text Box 7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>
          <a:spLocks noChangeArrowheads="1"/>
        </xdr:cNvSpPr>
      </xdr:nvSpPr>
      <xdr:spPr bwMode="auto">
        <a:xfrm>
          <a:off x="4533900" y="981075"/>
          <a:ext cx="76200" cy="184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1790700</xdr:colOff>
      <xdr:row>59</xdr:row>
      <xdr:rowOff>0</xdr:rowOff>
    </xdr:from>
    <xdr:ext cx="0" cy="187325"/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>
          <a:spLocks noChangeArrowheads="1"/>
        </xdr:cNvSpPr>
      </xdr:nvSpPr>
      <xdr:spPr bwMode="auto">
        <a:xfrm>
          <a:off x="2581275" y="7800975"/>
          <a:ext cx="0" cy="18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6</xdr:row>
      <xdr:rowOff>0</xdr:rowOff>
    </xdr:from>
    <xdr:ext cx="76200" cy="184150"/>
    <xdr:sp macro="" textlink="">
      <xdr:nvSpPr>
        <xdr:cNvPr id="4" name="Text Box 7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>
          <a:spLocks noChangeArrowheads="1"/>
        </xdr:cNvSpPr>
      </xdr:nvSpPr>
      <xdr:spPr bwMode="auto">
        <a:xfrm>
          <a:off x="4533900" y="981075"/>
          <a:ext cx="76200" cy="184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66676</xdr:colOff>
      <xdr:row>0</xdr:row>
      <xdr:rowOff>47625</xdr:rowOff>
    </xdr:from>
    <xdr:ext cx="1237858" cy="666750"/>
    <xdr:pic>
      <xdr:nvPicPr>
        <xdr:cNvPr id="5" name="Picture 278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66676" y="47625"/>
          <a:ext cx="1237858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1790700</xdr:colOff>
      <xdr:row>59</xdr:row>
      <xdr:rowOff>0</xdr:rowOff>
    </xdr:from>
    <xdr:ext cx="0" cy="187325"/>
    <xdr:sp macro="" textlink="">
      <xdr:nvSpPr>
        <xdr:cNvPr id="6" name="Text Box 3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 txBox="1">
          <a:spLocks noChangeArrowheads="1"/>
        </xdr:cNvSpPr>
      </xdr:nvSpPr>
      <xdr:spPr bwMode="auto">
        <a:xfrm>
          <a:off x="2581275" y="7800975"/>
          <a:ext cx="0" cy="187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1790700</xdr:colOff>
      <xdr:row>59</xdr:row>
      <xdr:rowOff>0</xdr:rowOff>
    </xdr:from>
    <xdr:ext cx="0" cy="203200"/>
    <xdr:sp macro="" textlink="">
      <xdr:nvSpPr>
        <xdr:cNvPr id="7" name="Text Box 3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 txBox="1">
          <a:spLocks noChangeArrowheads="1"/>
        </xdr:cNvSpPr>
      </xdr:nvSpPr>
      <xdr:spPr bwMode="auto">
        <a:xfrm>
          <a:off x="2581275" y="7800975"/>
          <a:ext cx="0" cy="203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552450</xdr:colOff>
      <xdr:row>0</xdr:row>
      <xdr:rowOff>85726</xdr:rowOff>
    </xdr:from>
    <xdr:ext cx="1136650" cy="613441"/>
    <xdr:pic>
      <xdr:nvPicPr>
        <xdr:cNvPr id="8" name="Image 7" descr="NOUVEAU LOGO GRDF.jpg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791200" y="85726"/>
          <a:ext cx="1136650" cy="613441"/>
        </a:xfrm>
        <a:prstGeom prst="rect">
          <a:avLst/>
        </a:prstGeom>
      </xdr:spPr>
    </xdr:pic>
    <xdr:clientData/>
  </xdr:oneCellAnchor>
  <xdr:oneCellAnchor>
    <xdr:from>
      <xdr:col>1</xdr:col>
      <xdr:colOff>3219450</xdr:colOff>
      <xdr:row>58</xdr:row>
      <xdr:rowOff>85725</xdr:rowOff>
    </xdr:from>
    <xdr:ext cx="1644650" cy="803275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010025" y="7724775"/>
          <a:ext cx="1644650" cy="803275"/>
        </a:xfrm>
        <a:prstGeom prst="rect">
          <a:avLst/>
        </a:prstGeom>
      </xdr:spPr>
    </xdr:pic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68</xdr:row>
      <xdr:rowOff>0</xdr:rowOff>
    </xdr:from>
    <xdr:to>
      <xdr:col>0</xdr:col>
      <xdr:colOff>76200</xdr:colOff>
      <xdr:row>69</xdr:row>
      <xdr:rowOff>28575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>
          <a:spLocks noChangeArrowheads="1"/>
        </xdr:cNvSpPr>
      </xdr:nvSpPr>
      <xdr:spPr bwMode="auto">
        <a:xfrm>
          <a:off x="0" y="876300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76200</xdr:colOff>
      <xdr:row>16</xdr:row>
      <xdr:rowOff>28575</xdr:rowOff>
    </xdr:to>
    <xdr:sp macro="" textlink="">
      <xdr:nvSpPr>
        <xdr:cNvPr id="3" name="Text Box 7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>
          <a:spLocks noChangeArrowheads="1"/>
        </xdr:cNvSpPr>
      </xdr:nvSpPr>
      <xdr:spPr bwMode="auto">
        <a:xfrm>
          <a:off x="4838700" y="211455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1790700</xdr:colOff>
      <xdr:row>57</xdr:row>
      <xdr:rowOff>0</xdr:rowOff>
    </xdr:from>
    <xdr:to>
      <xdr:col>1</xdr:col>
      <xdr:colOff>1866900</xdr:colOff>
      <xdr:row>58</xdr:row>
      <xdr:rowOff>190500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>
          <a:spLocks noChangeArrowheads="1"/>
        </xdr:cNvSpPr>
      </xdr:nvSpPr>
      <xdr:spPr bwMode="auto">
        <a:xfrm>
          <a:off x="2628900" y="70961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76200</xdr:colOff>
      <xdr:row>13</xdr:row>
      <xdr:rowOff>28575</xdr:rowOff>
    </xdr:to>
    <xdr:sp macro="" textlink="">
      <xdr:nvSpPr>
        <xdr:cNvPr id="5" name="Text Box 7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 txBox="1">
          <a:spLocks noChangeArrowheads="1"/>
        </xdr:cNvSpPr>
      </xdr:nvSpPr>
      <xdr:spPr bwMode="auto">
        <a:xfrm>
          <a:off x="4838700" y="19526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346075</xdr:colOff>
      <xdr:row>0</xdr:row>
      <xdr:rowOff>15876</xdr:rowOff>
    </xdr:from>
    <xdr:to>
      <xdr:col>5</xdr:col>
      <xdr:colOff>775700</xdr:colOff>
      <xdr:row>6</xdr:row>
      <xdr:rowOff>121363</xdr:rowOff>
    </xdr:to>
    <xdr:pic>
      <xdr:nvPicPr>
        <xdr:cNvPr id="6" name="Image 5" descr="Logo ENGIE 2.png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184775" y="15876"/>
          <a:ext cx="2153650" cy="107703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7" name="Text Box 7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8" name="Text Box 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9" name="Text Box 7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0" name="Text Box 7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85726</xdr:colOff>
      <xdr:row>1</xdr:row>
      <xdr:rowOff>0</xdr:rowOff>
    </xdr:from>
    <xdr:to>
      <xdr:col>1</xdr:col>
      <xdr:colOff>1331912</xdr:colOff>
      <xdr:row>6</xdr:row>
      <xdr:rowOff>152400</xdr:rowOff>
    </xdr:to>
    <xdr:pic>
      <xdr:nvPicPr>
        <xdr:cNvPr id="11" name="Picture 278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5726" y="161925"/>
          <a:ext cx="2084386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2" name="Text Box 7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3" name="Text Box 7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4" name="Text Box 7"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5" name="Text Box 7"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76200</xdr:colOff>
      <xdr:row>10</xdr:row>
      <xdr:rowOff>9525</xdr:rowOff>
    </xdr:to>
    <xdr:sp macro="" textlink="">
      <xdr:nvSpPr>
        <xdr:cNvPr id="16" name="Text Box 7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 txBox="1">
          <a:spLocks noChangeArrowheads="1"/>
        </xdr:cNvSpPr>
      </xdr:nvSpPr>
      <xdr:spPr bwMode="auto">
        <a:xfrm>
          <a:off x="8429625" y="14573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0</xdr:colOff>
      <xdr:row>66</xdr:row>
      <xdr:rowOff>19050</xdr:rowOff>
    </xdr:to>
    <xdr:sp macro="" textlink="">
      <xdr:nvSpPr>
        <xdr:cNvPr id="17" name="Text Box 3"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 txBox="1">
          <a:spLocks noChangeArrowheads="1"/>
        </xdr:cNvSpPr>
      </xdr:nvSpPr>
      <xdr:spPr bwMode="auto">
        <a:xfrm>
          <a:off x="8429625" y="82677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76200</xdr:colOff>
      <xdr:row>10</xdr:row>
      <xdr:rowOff>9525</xdr:rowOff>
    </xdr:to>
    <xdr:sp macro="" textlink="">
      <xdr:nvSpPr>
        <xdr:cNvPr id="18" name="Text Box 7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 txBox="1">
          <a:spLocks noChangeArrowheads="1"/>
        </xdr:cNvSpPr>
      </xdr:nvSpPr>
      <xdr:spPr bwMode="auto">
        <a:xfrm>
          <a:off x="8429625" y="145732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0</xdr:colOff>
      <xdr:row>66</xdr:row>
      <xdr:rowOff>19050</xdr:rowOff>
    </xdr:to>
    <xdr:sp macro="" textlink="">
      <xdr:nvSpPr>
        <xdr:cNvPr id="19" name="Text Box 3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 txBox="1">
          <a:spLocks noChangeArrowheads="1"/>
        </xdr:cNvSpPr>
      </xdr:nvSpPr>
      <xdr:spPr bwMode="auto">
        <a:xfrm>
          <a:off x="8429625" y="82677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0</xdr:colOff>
      <xdr:row>66</xdr:row>
      <xdr:rowOff>34925</xdr:rowOff>
    </xdr:to>
    <xdr:sp macro="" textlink="">
      <xdr:nvSpPr>
        <xdr:cNvPr id="20" name="Text Box 3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 txBox="1">
          <a:spLocks noChangeArrowheads="1"/>
        </xdr:cNvSpPr>
      </xdr:nvSpPr>
      <xdr:spPr bwMode="auto">
        <a:xfrm>
          <a:off x="8429625" y="8267700"/>
          <a:ext cx="0" cy="206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</xdr:col>
      <xdr:colOff>3924300</xdr:colOff>
      <xdr:row>66</xdr:row>
      <xdr:rowOff>123825</xdr:rowOff>
    </xdr:from>
    <xdr:ext cx="1644650" cy="803275"/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762500" y="9039225"/>
          <a:ext cx="1644650" cy="803275"/>
        </a:xfrm>
        <a:prstGeom prst="rect">
          <a:avLst/>
        </a:prstGeom>
      </xdr:spPr>
    </xdr:pic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68</xdr:row>
      <xdr:rowOff>0</xdr:rowOff>
    </xdr:from>
    <xdr:to>
      <xdr:col>0</xdr:col>
      <xdr:colOff>76200</xdr:colOff>
      <xdr:row>69</xdr:row>
      <xdr:rowOff>28575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>
          <a:spLocks noChangeArrowheads="1"/>
        </xdr:cNvSpPr>
      </xdr:nvSpPr>
      <xdr:spPr bwMode="auto">
        <a:xfrm>
          <a:off x="0" y="876300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76200</xdr:colOff>
      <xdr:row>16</xdr:row>
      <xdr:rowOff>28575</xdr:rowOff>
    </xdr:to>
    <xdr:sp macro="" textlink="">
      <xdr:nvSpPr>
        <xdr:cNvPr id="3" name="Text Box 7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>
          <a:spLocks noChangeArrowheads="1"/>
        </xdr:cNvSpPr>
      </xdr:nvSpPr>
      <xdr:spPr bwMode="auto">
        <a:xfrm>
          <a:off x="4838700" y="211455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1790700</xdr:colOff>
      <xdr:row>57</xdr:row>
      <xdr:rowOff>0</xdr:rowOff>
    </xdr:from>
    <xdr:to>
      <xdr:col>1</xdr:col>
      <xdr:colOff>1866900</xdr:colOff>
      <xdr:row>58</xdr:row>
      <xdr:rowOff>193675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>
          <a:spLocks noChangeArrowheads="1"/>
        </xdr:cNvSpPr>
      </xdr:nvSpPr>
      <xdr:spPr bwMode="auto">
        <a:xfrm>
          <a:off x="2628900" y="7096125"/>
          <a:ext cx="76200" cy="193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76200</xdr:colOff>
      <xdr:row>13</xdr:row>
      <xdr:rowOff>28575</xdr:rowOff>
    </xdr:to>
    <xdr:sp macro="" textlink="">
      <xdr:nvSpPr>
        <xdr:cNvPr id="5" name="Text Box 7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 txBox="1">
          <a:spLocks noChangeArrowheads="1"/>
        </xdr:cNvSpPr>
      </xdr:nvSpPr>
      <xdr:spPr bwMode="auto">
        <a:xfrm>
          <a:off x="4838700" y="19526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346075</xdr:colOff>
      <xdr:row>0</xdr:row>
      <xdr:rowOff>15876</xdr:rowOff>
    </xdr:from>
    <xdr:to>
      <xdr:col>5</xdr:col>
      <xdr:colOff>775700</xdr:colOff>
      <xdr:row>6</xdr:row>
      <xdr:rowOff>121363</xdr:rowOff>
    </xdr:to>
    <xdr:pic>
      <xdr:nvPicPr>
        <xdr:cNvPr id="6" name="Image 5" descr="Logo ENGIE 2.png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84775" y="15876"/>
          <a:ext cx="2153650" cy="107703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7" name="Text Box 7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8" name="Text Box 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9" name="Text Box 7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0" name="Text Box 7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65881</xdr:colOff>
      <xdr:row>0</xdr:row>
      <xdr:rowOff>109140</xdr:rowOff>
    </xdr:from>
    <xdr:to>
      <xdr:col>1</xdr:col>
      <xdr:colOff>1312067</xdr:colOff>
      <xdr:row>6</xdr:row>
      <xdr:rowOff>102790</xdr:rowOff>
    </xdr:to>
    <xdr:pic>
      <xdr:nvPicPr>
        <xdr:cNvPr id="11" name="Picture 278"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1" y="109140"/>
          <a:ext cx="2079624" cy="946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2" name="Text Box 7"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3" name="Text Box 7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4" name="Text Box 7"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15" name="Text Box 7"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76200</xdr:colOff>
      <xdr:row>10</xdr:row>
      <xdr:rowOff>9525</xdr:rowOff>
    </xdr:to>
    <xdr:sp macro="" textlink="">
      <xdr:nvSpPr>
        <xdr:cNvPr id="16" name="Text Box 7"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 txBox="1">
          <a:spLocks noChangeArrowheads="1"/>
        </xdr:cNvSpPr>
      </xdr:nvSpPr>
      <xdr:spPr bwMode="auto">
        <a:xfrm>
          <a:off x="8239125" y="14573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0</xdr:colOff>
      <xdr:row>66</xdr:row>
      <xdr:rowOff>19050</xdr:rowOff>
    </xdr:to>
    <xdr:sp macro="" textlink="">
      <xdr:nvSpPr>
        <xdr:cNvPr id="17" name="Text Box 3"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 txBox="1">
          <a:spLocks noChangeArrowheads="1"/>
        </xdr:cNvSpPr>
      </xdr:nvSpPr>
      <xdr:spPr bwMode="auto">
        <a:xfrm>
          <a:off x="8239125" y="8267700"/>
          <a:ext cx="0" cy="190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76200</xdr:colOff>
      <xdr:row>10</xdr:row>
      <xdr:rowOff>9525</xdr:rowOff>
    </xdr:to>
    <xdr:sp macro="" textlink="">
      <xdr:nvSpPr>
        <xdr:cNvPr id="18" name="Text Box 7"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 txBox="1">
          <a:spLocks noChangeArrowheads="1"/>
        </xdr:cNvSpPr>
      </xdr:nvSpPr>
      <xdr:spPr bwMode="auto">
        <a:xfrm>
          <a:off x="8239125" y="145732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0</xdr:colOff>
      <xdr:row>66</xdr:row>
      <xdr:rowOff>19050</xdr:rowOff>
    </xdr:to>
    <xdr:sp macro="" textlink="">
      <xdr:nvSpPr>
        <xdr:cNvPr id="19" name="Text Box 3"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 txBox="1">
          <a:spLocks noChangeArrowheads="1"/>
        </xdr:cNvSpPr>
      </xdr:nvSpPr>
      <xdr:spPr bwMode="auto">
        <a:xfrm>
          <a:off x="8239125" y="8267700"/>
          <a:ext cx="0" cy="1904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0</xdr:colOff>
      <xdr:row>66</xdr:row>
      <xdr:rowOff>34925</xdr:rowOff>
    </xdr:to>
    <xdr:sp macro="" textlink="">
      <xdr:nvSpPr>
        <xdr:cNvPr id="20" name="Text Box 3"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 txBox="1">
          <a:spLocks noChangeArrowheads="1"/>
        </xdr:cNvSpPr>
      </xdr:nvSpPr>
      <xdr:spPr bwMode="auto">
        <a:xfrm>
          <a:off x="8239125" y="8267700"/>
          <a:ext cx="0" cy="206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76200</xdr:colOff>
      <xdr:row>16</xdr:row>
      <xdr:rowOff>28575</xdr:rowOff>
    </xdr:to>
    <xdr:sp macro="" textlink="">
      <xdr:nvSpPr>
        <xdr:cNvPr id="21" name="Text Box 7"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 txBox="1">
          <a:spLocks noChangeArrowheads="1"/>
        </xdr:cNvSpPr>
      </xdr:nvSpPr>
      <xdr:spPr bwMode="auto">
        <a:xfrm>
          <a:off x="4838700" y="211455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76200</xdr:colOff>
      <xdr:row>13</xdr:row>
      <xdr:rowOff>28575</xdr:rowOff>
    </xdr:to>
    <xdr:sp macro="" textlink="">
      <xdr:nvSpPr>
        <xdr:cNvPr id="22" name="Text Box 7"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 txBox="1">
          <a:spLocks noChangeArrowheads="1"/>
        </xdr:cNvSpPr>
      </xdr:nvSpPr>
      <xdr:spPr bwMode="auto">
        <a:xfrm>
          <a:off x="4838700" y="19526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3" name="Text Box 7">
          <a:extLst>
            <a:ext uri="{FF2B5EF4-FFF2-40B4-BE49-F238E27FC236}">
              <a16:creationId xmlns:a16="http://schemas.microsoft.com/office/drawing/2014/main" id="{00000000-0008-0000-0C00-000017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4" name="Text Box 7">
          <a:extLst>
            <a:ext uri="{FF2B5EF4-FFF2-40B4-BE49-F238E27FC236}">
              <a16:creationId xmlns:a16="http://schemas.microsoft.com/office/drawing/2014/main" id="{00000000-0008-0000-0C00-000018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5" name="Text Box 7">
          <a:extLst>
            <a:ext uri="{FF2B5EF4-FFF2-40B4-BE49-F238E27FC236}">
              <a16:creationId xmlns:a16="http://schemas.microsoft.com/office/drawing/2014/main" id="{00000000-0008-0000-0C00-000019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6" name="Text Box 7">
          <a:extLst>
            <a:ext uri="{FF2B5EF4-FFF2-40B4-BE49-F238E27FC236}">
              <a16:creationId xmlns:a16="http://schemas.microsoft.com/office/drawing/2014/main" id="{00000000-0008-0000-0C00-00001A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7" name="Text Box 7">
          <a:extLst>
            <a:ext uri="{FF2B5EF4-FFF2-40B4-BE49-F238E27FC236}">
              <a16:creationId xmlns:a16="http://schemas.microsoft.com/office/drawing/2014/main" id="{00000000-0008-0000-0C00-00001B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8" name="Text Box 7">
          <a:extLst>
            <a:ext uri="{FF2B5EF4-FFF2-40B4-BE49-F238E27FC236}">
              <a16:creationId xmlns:a16="http://schemas.microsoft.com/office/drawing/2014/main" id="{00000000-0008-0000-0C00-00001C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29" name="Text Box 7">
          <a:extLst>
            <a:ext uri="{FF2B5EF4-FFF2-40B4-BE49-F238E27FC236}">
              <a16:creationId xmlns:a16="http://schemas.microsoft.com/office/drawing/2014/main" id="{00000000-0008-0000-0C00-00001D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28575</xdr:rowOff>
    </xdr:to>
    <xdr:sp macro="" textlink="">
      <xdr:nvSpPr>
        <xdr:cNvPr id="30" name="Text Box 7">
          <a:extLst>
            <a:ext uri="{FF2B5EF4-FFF2-40B4-BE49-F238E27FC236}">
              <a16:creationId xmlns:a16="http://schemas.microsoft.com/office/drawing/2014/main" id="{00000000-0008-0000-0C00-00001E000000}"/>
            </a:ext>
          </a:extLst>
        </xdr:cNvPr>
        <xdr:cNvSpPr txBox="1">
          <a:spLocks noChangeArrowheads="1"/>
        </xdr:cNvSpPr>
      </xdr:nvSpPr>
      <xdr:spPr bwMode="auto">
        <a:xfrm>
          <a:off x="4838700" y="14573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76200</xdr:colOff>
      <xdr:row>13</xdr:row>
      <xdr:rowOff>28575</xdr:rowOff>
    </xdr:to>
    <xdr:sp macro="" textlink="">
      <xdr:nvSpPr>
        <xdr:cNvPr id="31" name="Text Box 7">
          <a:extLst>
            <a:ext uri="{FF2B5EF4-FFF2-40B4-BE49-F238E27FC236}">
              <a16:creationId xmlns:a16="http://schemas.microsoft.com/office/drawing/2014/main" id="{00000000-0008-0000-0C00-00001F000000}"/>
            </a:ext>
          </a:extLst>
        </xdr:cNvPr>
        <xdr:cNvSpPr txBox="1">
          <a:spLocks noChangeArrowheads="1"/>
        </xdr:cNvSpPr>
      </xdr:nvSpPr>
      <xdr:spPr bwMode="auto">
        <a:xfrm>
          <a:off x="4838700" y="1952625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</xdr:col>
      <xdr:colOff>3968749</xdr:colOff>
      <xdr:row>66</xdr:row>
      <xdr:rowOff>148828</xdr:rowOff>
    </xdr:from>
    <xdr:ext cx="1644650" cy="803275"/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0C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802187" y="8929687"/>
          <a:ext cx="1644650" cy="803275"/>
        </a:xfrm>
        <a:prstGeom prst="rect">
          <a:avLst/>
        </a:prstGeom>
      </xdr:spPr>
    </xdr:pic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9</xdr:row>
      <xdr:rowOff>0</xdr:rowOff>
    </xdr:from>
    <xdr:ext cx="76200" cy="179472"/>
    <xdr:sp macro="" textlink="">
      <xdr:nvSpPr>
        <xdr:cNvPr id="2" name="Text Box 7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>
          <a:spLocks noChangeArrowheads="1"/>
        </xdr:cNvSpPr>
      </xdr:nvSpPr>
      <xdr:spPr bwMode="auto">
        <a:xfrm>
          <a:off x="4867275" y="1457325"/>
          <a:ext cx="76200" cy="17947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1790700</xdr:colOff>
      <xdr:row>63</xdr:row>
      <xdr:rowOff>0</xdr:rowOff>
    </xdr:from>
    <xdr:ext cx="0" cy="188996"/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 txBox="1">
          <a:spLocks noChangeArrowheads="1"/>
        </xdr:cNvSpPr>
      </xdr:nvSpPr>
      <xdr:spPr bwMode="auto">
        <a:xfrm>
          <a:off x="2571750" y="9267825"/>
          <a:ext cx="0" cy="1889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9</xdr:row>
      <xdr:rowOff>0</xdr:rowOff>
    </xdr:from>
    <xdr:ext cx="76200" cy="179472"/>
    <xdr:sp macro="" textlink="">
      <xdr:nvSpPr>
        <xdr:cNvPr id="4" name="Text Box 7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 txBox="1">
          <a:spLocks noChangeArrowheads="1"/>
        </xdr:cNvSpPr>
      </xdr:nvSpPr>
      <xdr:spPr bwMode="auto">
        <a:xfrm>
          <a:off x="4867275" y="1457325"/>
          <a:ext cx="76200" cy="17947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28576</xdr:colOff>
      <xdr:row>0</xdr:row>
      <xdr:rowOff>57150</xdr:rowOff>
    </xdr:from>
    <xdr:ext cx="1601202" cy="870123"/>
    <xdr:pic>
      <xdr:nvPicPr>
        <xdr:cNvPr id="5" name="Picture 278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576" y="57150"/>
          <a:ext cx="1601202" cy="8701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1790700</xdr:colOff>
      <xdr:row>63</xdr:row>
      <xdr:rowOff>0</xdr:rowOff>
    </xdr:from>
    <xdr:ext cx="0" cy="188996"/>
    <xdr:sp macro="" textlink="">
      <xdr:nvSpPr>
        <xdr:cNvPr id="6" name="Text Box 3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>
          <a:spLocks noChangeArrowheads="1"/>
        </xdr:cNvSpPr>
      </xdr:nvSpPr>
      <xdr:spPr bwMode="auto">
        <a:xfrm>
          <a:off x="2571750" y="9267825"/>
          <a:ext cx="0" cy="1889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1790700</xdr:colOff>
      <xdr:row>63</xdr:row>
      <xdr:rowOff>0</xdr:rowOff>
    </xdr:from>
    <xdr:ext cx="0" cy="204871"/>
    <xdr:sp macro="" textlink="">
      <xdr:nvSpPr>
        <xdr:cNvPr id="7" name="Text Box 3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 txBox="1">
          <a:spLocks noChangeArrowheads="1"/>
        </xdr:cNvSpPr>
      </xdr:nvSpPr>
      <xdr:spPr bwMode="auto">
        <a:xfrm>
          <a:off x="2571750" y="9267825"/>
          <a:ext cx="0" cy="20487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57150</xdr:colOff>
      <xdr:row>0</xdr:row>
      <xdr:rowOff>28575</xdr:rowOff>
    </xdr:from>
    <xdr:ext cx="1548063" cy="1082481"/>
    <xdr:pic>
      <xdr:nvPicPr>
        <xdr:cNvPr id="8" name="Image 7" descr="NOUVEAU LOGO GRDF.jpg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629275" y="28575"/>
          <a:ext cx="1548063" cy="1082481"/>
        </a:xfrm>
        <a:prstGeom prst="rect">
          <a:avLst/>
        </a:prstGeom>
      </xdr:spPr>
    </xdr:pic>
    <xdr:clientData/>
  </xdr:oneCellAnchor>
  <xdr:oneCellAnchor>
    <xdr:from>
      <xdr:col>1</xdr:col>
      <xdr:colOff>3599447</xdr:colOff>
      <xdr:row>62</xdr:row>
      <xdr:rowOff>80210</xdr:rowOff>
    </xdr:from>
    <xdr:ext cx="1644650" cy="803275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380497" y="9186110"/>
          <a:ext cx="1644650" cy="803275"/>
        </a:xfrm>
        <a:prstGeom prst="rect">
          <a:avLst/>
        </a:prstGeom>
      </xdr:spPr>
    </xdr:pic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</xdr:row>
      <xdr:rowOff>0</xdr:rowOff>
    </xdr:from>
    <xdr:to>
      <xdr:col>2</xdr:col>
      <xdr:colOff>76200</xdr:colOff>
      <xdr:row>7</xdr:row>
      <xdr:rowOff>9525</xdr:rowOff>
    </xdr:to>
    <xdr:sp macro="" textlink="">
      <xdr:nvSpPr>
        <xdr:cNvPr id="2" name="Text Box 7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 txBox="1">
          <a:spLocks noChangeArrowheads="1"/>
        </xdr:cNvSpPr>
      </xdr:nvSpPr>
      <xdr:spPr bwMode="auto">
        <a:xfrm>
          <a:off x="4572000" y="97155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1790700</xdr:colOff>
      <xdr:row>59</xdr:row>
      <xdr:rowOff>0</xdr:rowOff>
    </xdr:from>
    <xdr:to>
      <xdr:col>1</xdr:col>
      <xdr:colOff>1790700</xdr:colOff>
      <xdr:row>60</xdr:row>
      <xdr:rowOff>28575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 txBox="1">
          <a:spLocks noChangeArrowheads="1"/>
        </xdr:cNvSpPr>
      </xdr:nvSpPr>
      <xdr:spPr bwMode="auto">
        <a:xfrm>
          <a:off x="2581275" y="79629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76200</xdr:colOff>
      <xdr:row>7</xdr:row>
      <xdr:rowOff>9525</xdr:rowOff>
    </xdr:to>
    <xdr:sp macro="" textlink="">
      <xdr:nvSpPr>
        <xdr:cNvPr id="4" name="Text Box 7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>
          <a:spLocks noChangeArrowheads="1"/>
        </xdr:cNvSpPr>
      </xdr:nvSpPr>
      <xdr:spPr bwMode="auto">
        <a:xfrm>
          <a:off x="4572000" y="971550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28577</xdr:colOff>
      <xdr:row>0</xdr:row>
      <xdr:rowOff>57150</xdr:rowOff>
    </xdr:from>
    <xdr:to>
      <xdr:col>1</xdr:col>
      <xdr:colOff>314326</xdr:colOff>
      <xdr:row>4</xdr:row>
      <xdr:rowOff>2381</xdr:rowOff>
    </xdr:to>
    <xdr:pic>
      <xdr:nvPicPr>
        <xdr:cNvPr id="5" name="Picture 278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577" y="57150"/>
          <a:ext cx="1076324" cy="5929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1790700</xdr:colOff>
      <xdr:row>59</xdr:row>
      <xdr:rowOff>0</xdr:rowOff>
    </xdr:from>
    <xdr:to>
      <xdr:col>1</xdr:col>
      <xdr:colOff>1790700</xdr:colOff>
      <xdr:row>60</xdr:row>
      <xdr:rowOff>28575</xdr:rowOff>
    </xdr:to>
    <xdr:sp macro="" textlink="">
      <xdr:nvSpPr>
        <xdr:cNvPr id="6" name="Text Box 3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 txBox="1">
          <a:spLocks noChangeArrowheads="1"/>
        </xdr:cNvSpPr>
      </xdr:nvSpPr>
      <xdr:spPr bwMode="auto">
        <a:xfrm>
          <a:off x="2581275" y="7962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1790700</xdr:colOff>
      <xdr:row>59</xdr:row>
      <xdr:rowOff>0</xdr:rowOff>
    </xdr:from>
    <xdr:to>
      <xdr:col>1</xdr:col>
      <xdr:colOff>1790700</xdr:colOff>
      <xdr:row>60</xdr:row>
      <xdr:rowOff>44450</xdr:rowOff>
    </xdr:to>
    <xdr:sp macro="" textlink="">
      <xdr:nvSpPr>
        <xdr:cNvPr id="7" name="Text Box 3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 txBox="1">
          <a:spLocks noChangeArrowheads="1"/>
        </xdr:cNvSpPr>
      </xdr:nvSpPr>
      <xdr:spPr bwMode="auto">
        <a:xfrm>
          <a:off x="2581275" y="7962900"/>
          <a:ext cx="0" cy="206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3238500</xdr:colOff>
      <xdr:row>59</xdr:row>
      <xdr:rowOff>57150</xdr:rowOff>
    </xdr:from>
    <xdr:to>
      <xdr:col>4</xdr:col>
      <xdr:colOff>352425</xdr:colOff>
      <xdr:row>64</xdr:row>
      <xdr:rowOff>133128</xdr:rowOff>
    </xdr:to>
    <xdr:pic>
      <xdr:nvPicPr>
        <xdr:cNvPr id="8" name="Picture 1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029075" y="8020050"/>
          <a:ext cx="1600200" cy="885603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590550</xdr:colOff>
      <xdr:row>0</xdr:row>
      <xdr:rowOff>66675</xdr:rowOff>
    </xdr:from>
    <xdr:to>
      <xdr:col>5</xdr:col>
      <xdr:colOff>1019176</xdr:colOff>
      <xdr:row>3</xdr:row>
      <xdr:rowOff>50347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867400" y="66675"/>
          <a:ext cx="1095376" cy="469447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8</xdr:row>
      <xdr:rowOff>0</xdr:rowOff>
    </xdr:from>
    <xdr:ext cx="76200" cy="187145"/>
    <xdr:sp macro="" textlink="">
      <xdr:nvSpPr>
        <xdr:cNvPr id="2" name="Text Box 7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4533900" y="1304925"/>
          <a:ext cx="76200" cy="18714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1790700</xdr:colOff>
      <xdr:row>62</xdr:row>
      <xdr:rowOff>0</xdr:rowOff>
    </xdr:from>
    <xdr:ext cx="0" cy="190320"/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 txBox="1">
          <a:spLocks noChangeArrowheads="1"/>
        </xdr:cNvSpPr>
      </xdr:nvSpPr>
      <xdr:spPr bwMode="auto">
        <a:xfrm>
          <a:off x="2581275" y="8286750"/>
          <a:ext cx="0" cy="1903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8</xdr:row>
      <xdr:rowOff>0</xdr:rowOff>
    </xdr:from>
    <xdr:ext cx="76200" cy="187145"/>
    <xdr:sp macro="" textlink="">
      <xdr:nvSpPr>
        <xdr:cNvPr id="4" name="Text Box 7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>
          <a:spLocks noChangeArrowheads="1"/>
        </xdr:cNvSpPr>
      </xdr:nvSpPr>
      <xdr:spPr bwMode="auto">
        <a:xfrm>
          <a:off x="4533900" y="1304925"/>
          <a:ext cx="76200" cy="18714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28576</xdr:colOff>
      <xdr:row>0</xdr:row>
      <xdr:rowOff>57150</xdr:rowOff>
    </xdr:from>
    <xdr:ext cx="1466849" cy="723900"/>
    <xdr:pic>
      <xdr:nvPicPr>
        <xdr:cNvPr id="5" name="Picture 278"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576" y="57150"/>
          <a:ext cx="1466849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1790700</xdr:colOff>
      <xdr:row>62</xdr:row>
      <xdr:rowOff>0</xdr:rowOff>
    </xdr:from>
    <xdr:ext cx="0" cy="190320"/>
    <xdr:sp macro="" textlink="">
      <xdr:nvSpPr>
        <xdr:cNvPr id="6" name="Text Box 3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 txBox="1">
          <a:spLocks noChangeArrowheads="1"/>
        </xdr:cNvSpPr>
      </xdr:nvSpPr>
      <xdr:spPr bwMode="auto">
        <a:xfrm>
          <a:off x="2581275" y="8286750"/>
          <a:ext cx="0" cy="190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1790700</xdr:colOff>
      <xdr:row>62</xdr:row>
      <xdr:rowOff>0</xdr:rowOff>
    </xdr:from>
    <xdr:ext cx="0" cy="206195"/>
    <xdr:sp macro="" textlink="">
      <xdr:nvSpPr>
        <xdr:cNvPr id="7" name="Text Box 3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 txBox="1">
          <a:spLocks noChangeArrowheads="1"/>
        </xdr:cNvSpPr>
      </xdr:nvSpPr>
      <xdr:spPr bwMode="auto">
        <a:xfrm>
          <a:off x="2581275" y="8286750"/>
          <a:ext cx="0" cy="2061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342900</xdr:colOff>
      <xdr:row>0</xdr:row>
      <xdr:rowOff>33535</xdr:rowOff>
    </xdr:from>
    <xdr:ext cx="1420603" cy="782389"/>
    <xdr:pic>
      <xdr:nvPicPr>
        <xdr:cNvPr id="8" name="Image 7" descr="NOUVEAU LOGO GRDF.jpg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581650" y="33535"/>
          <a:ext cx="1420603" cy="782389"/>
        </a:xfrm>
        <a:prstGeom prst="rect">
          <a:avLst/>
        </a:prstGeom>
      </xdr:spPr>
    </xdr:pic>
    <xdr:clientData/>
  </xdr:oneCellAnchor>
  <xdr:oneCellAnchor>
    <xdr:from>
      <xdr:col>1</xdr:col>
      <xdr:colOff>3219450</xdr:colOff>
      <xdr:row>61</xdr:row>
      <xdr:rowOff>85725</xdr:rowOff>
    </xdr:from>
    <xdr:ext cx="1656631" cy="818252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010025" y="8210550"/>
          <a:ext cx="1656631" cy="818252"/>
        </a:xfrm>
        <a:prstGeom prst="rect">
          <a:avLst/>
        </a:prstGeom>
      </xdr:spPr>
    </xdr:pic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19050</xdr:rowOff>
    </xdr:to>
    <xdr:sp macro="" textlink="">
      <xdr:nvSpPr>
        <xdr:cNvPr id="2" name="Text Box 7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 txBox="1">
          <a:spLocks noChangeArrowheads="1"/>
        </xdr:cNvSpPr>
      </xdr:nvSpPr>
      <xdr:spPr bwMode="auto">
        <a:xfrm>
          <a:off x="4914900" y="14573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1790700</xdr:colOff>
      <xdr:row>65</xdr:row>
      <xdr:rowOff>0</xdr:rowOff>
    </xdr:from>
    <xdr:to>
      <xdr:col>1</xdr:col>
      <xdr:colOff>1790700</xdr:colOff>
      <xdr:row>66</xdr:row>
      <xdr:rowOff>28575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 txBox="1">
          <a:spLocks noChangeArrowheads="1"/>
        </xdr:cNvSpPr>
      </xdr:nvSpPr>
      <xdr:spPr bwMode="auto">
        <a:xfrm>
          <a:off x="2571750" y="9439275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76200</xdr:colOff>
      <xdr:row>10</xdr:row>
      <xdr:rowOff>19050</xdr:rowOff>
    </xdr:to>
    <xdr:sp macro="" textlink="">
      <xdr:nvSpPr>
        <xdr:cNvPr id="4" name="Text Box 7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>
          <a:spLocks noChangeArrowheads="1"/>
        </xdr:cNvSpPr>
      </xdr:nvSpPr>
      <xdr:spPr bwMode="auto">
        <a:xfrm>
          <a:off x="4914900" y="1457325"/>
          <a:ext cx="762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28576</xdr:colOff>
      <xdr:row>0</xdr:row>
      <xdr:rowOff>57150</xdr:rowOff>
    </xdr:from>
    <xdr:to>
      <xdr:col>1</xdr:col>
      <xdr:colOff>1018945</xdr:colOff>
      <xdr:row>6</xdr:row>
      <xdr:rowOff>57150</xdr:rowOff>
    </xdr:to>
    <xdr:pic>
      <xdr:nvPicPr>
        <xdr:cNvPr id="5" name="Picture 278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576" y="57150"/>
          <a:ext cx="1771419" cy="97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1790700</xdr:colOff>
      <xdr:row>65</xdr:row>
      <xdr:rowOff>0</xdr:rowOff>
    </xdr:from>
    <xdr:to>
      <xdr:col>1</xdr:col>
      <xdr:colOff>1790700</xdr:colOff>
      <xdr:row>66</xdr:row>
      <xdr:rowOff>28575</xdr:rowOff>
    </xdr:to>
    <xdr:sp macro="" textlink="">
      <xdr:nvSpPr>
        <xdr:cNvPr id="6" name="Text Box 3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 txBox="1">
          <a:spLocks noChangeArrowheads="1"/>
        </xdr:cNvSpPr>
      </xdr:nvSpPr>
      <xdr:spPr bwMode="auto">
        <a:xfrm>
          <a:off x="2571750" y="943927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1790700</xdr:colOff>
      <xdr:row>65</xdr:row>
      <xdr:rowOff>0</xdr:rowOff>
    </xdr:from>
    <xdr:to>
      <xdr:col>1</xdr:col>
      <xdr:colOff>1790700</xdr:colOff>
      <xdr:row>66</xdr:row>
      <xdr:rowOff>44450</xdr:rowOff>
    </xdr:to>
    <xdr:sp macro="" textlink="">
      <xdr:nvSpPr>
        <xdr:cNvPr id="7" name="Text Box 3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 txBox="1">
          <a:spLocks noChangeArrowheads="1"/>
        </xdr:cNvSpPr>
      </xdr:nvSpPr>
      <xdr:spPr bwMode="auto">
        <a:xfrm>
          <a:off x="2571750" y="9439275"/>
          <a:ext cx="0" cy="206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224121</xdr:colOff>
      <xdr:row>0</xdr:row>
      <xdr:rowOff>28575</xdr:rowOff>
    </xdr:from>
    <xdr:to>
      <xdr:col>5</xdr:col>
      <xdr:colOff>933450</xdr:colOff>
      <xdr:row>7</xdr:row>
      <xdr:rowOff>57150</xdr:rowOff>
    </xdr:to>
    <xdr:pic>
      <xdr:nvPicPr>
        <xdr:cNvPr id="8" name="Image 7" descr="NOUVEAU LOGO GRDF.jpg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577171" y="28575"/>
          <a:ext cx="1642779" cy="1162050"/>
        </a:xfrm>
        <a:prstGeom prst="rect">
          <a:avLst/>
        </a:prstGeom>
      </xdr:spPr>
    </xdr:pic>
    <xdr:clientData/>
  </xdr:twoCellAnchor>
  <xdr:oneCellAnchor>
    <xdr:from>
      <xdr:col>1</xdr:col>
      <xdr:colOff>3603625</xdr:colOff>
      <xdr:row>64</xdr:row>
      <xdr:rowOff>95250</xdr:rowOff>
    </xdr:from>
    <xdr:ext cx="1644650" cy="803275"/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384675" y="9372600"/>
          <a:ext cx="1644650" cy="803275"/>
        </a:xfrm>
        <a:prstGeom prst="rect">
          <a:avLst/>
        </a:prstGeom>
      </xdr:spPr>
    </xdr:pic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11</xdr:row>
      <xdr:rowOff>9525</xdr:rowOff>
    </xdr:from>
    <xdr:to>
      <xdr:col>2</xdr:col>
      <xdr:colOff>666750</xdr:colOff>
      <xdr:row>12</xdr:row>
      <xdr:rowOff>142875</xdr:rowOff>
    </xdr:to>
    <xdr:pic>
      <xdr:nvPicPr>
        <xdr:cNvPr id="2" name="Picture 13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543425" y="2257425"/>
          <a:ext cx="514350" cy="295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</xdr:col>
      <xdr:colOff>123825</xdr:colOff>
      <xdr:row>15</xdr:row>
      <xdr:rowOff>95250</xdr:rowOff>
    </xdr:from>
    <xdr:to>
      <xdr:col>2</xdr:col>
      <xdr:colOff>666750</xdr:colOff>
      <xdr:row>17</xdr:row>
      <xdr:rowOff>19050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514850" y="3152775"/>
          <a:ext cx="542925" cy="5715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</xdr:col>
      <xdr:colOff>85725</xdr:colOff>
      <xdr:row>28</xdr:row>
      <xdr:rowOff>133350</xdr:rowOff>
    </xdr:from>
    <xdr:to>
      <xdr:col>2</xdr:col>
      <xdr:colOff>638175</xdr:colOff>
      <xdr:row>32</xdr:row>
      <xdr:rowOff>104775</xdr:rowOff>
    </xdr:to>
    <xdr:pic>
      <xdr:nvPicPr>
        <xdr:cNvPr id="4" name="Picture 1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476750" y="5943600"/>
          <a:ext cx="552450" cy="619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</xdr:col>
      <xdr:colOff>152400</xdr:colOff>
      <xdr:row>35</xdr:row>
      <xdr:rowOff>28575</xdr:rowOff>
    </xdr:from>
    <xdr:to>
      <xdr:col>2</xdr:col>
      <xdr:colOff>561975</xdr:colOff>
      <xdr:row>37</xdr:row>
      <xdr:rowOff>0</xdr:rowOff>
    </xdr:to>
    <xdr:pic>
      <xdr:nvPicPr>
        <xdr:cNvPr id="5" name="Picture 13"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543425" y="6972300"/>
          <a:ext cx="409575" cy="3524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2</xdr:col>
      <xdr:colOff>114300</xdr:colOff>
      <xdr:row>38</xdr:row>
      <xdr:rowOff>85725</xdr:rowOff>
    </xdr:from>
    <xdr:to>
      <xdr:col>2</xdr:col>
      <xdr:colOff>619125</xdr:colOff>
      <xdr:row>41</xdr:row>
      <xdr:rowOff>9525</xdr:rowOff>
    </xdr:to>
    <xdr:pic>
      <xdr:nvPicPr>
        <xdr:cNvPr id="6" name="Picture 19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505325" y="7600950"/>
          <a:ext cx="504825" cy="4953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1181100</xdr:colOff>
      <xdr:row>27</xdr:row>
      <xdr:rowOff>66675</xdr:rowOff>
    </xdr:from>
    <xdr:to>
      <xdr:col>4</xdr:col>
      <xdr:colOff>1190625</xdr:colOff>
      <xdr:row>29</xdr:row>
      <xdr:rowOff>466724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848100" y="7953375"/>
          <a:ext cx="1476375" cy="723899"/>
        </a:xfrm>
        <a:prstGeom prst="rect">
          <a:avLst/>
        </a:prstGeom>
        <a:noFill/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41</xdr:row>
      <xdr:rowOff>0</xdr:rowOff>
    </xdr:from>
    <xdr:to>
      <xdr:col>1</xdr:col>
      <xdr:colOff>657225</xdr:colOff>
      <xdr:row>42</xdr:row>
      <xdr:rowOff>9525</xdr:rowOff>
    </xdr:to>
    <xdr:sp macro="" textlink="">
      <xdr:nvSpPr>
        <xdr:cNvPr id="8194" name="AutoShape 5">
          <a:extLst>
            <a:ext uri="{FF2B5EF4-FFF2-40B4-BE49-F238E27FC236}">
              <a16:creationId xmlns:a16="http://schemas.microsoft.com/office/drawing/2014/main" id="{00000000-0008-0000-1400-000002200000}"/>
            </a:ext>
          </a:extLst>
        </xdr:cNvPr>
        <xdr:cNvSpPr>
          <a:spLocks noChangeArrowheads="1"/>
        </xdr:cNvSpPr>
      </xdr:nvSpPr>
      <xdr:spPr bwMode="auto">
        <a:xfrm>
          <a:off x="857250" y="6353175"/>
          <a:ext cx="180975" cy="171450"/>
        </a:xfrm>
        <a:prstGeom prst="foldedCorner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41</xdr:row>
      <xdr:rowOff>0</xdr:rowOff>
    </xdr:from>
    <xdr:to>
      <xdr:col>6</xdr:col>
      <xdr:colOff>666750</xdr:colOff>
      <xdr:row>42</xdr:row>
      <xdr:rowOff>9525</xdr:rowOff>
    </xdr:to>
    <xdr:sp macro="" textlink="">
      <xdr:nvSpPr>
        <xdr:cNvPr id="8196" name="AutoShape 7">
          <a:extLst>
            <a:ext uri="{FF2B5EF4-FFF2-40B4-BE49-F238E27FC236}">
              <a16:creationId xmlns:a16="http://schemas.microsoft.com/office/drawing/2014/main" id="{00000000-0008-0000-1400-000004200000}"/>
            </a:ext>
          </a:extLst>
        </xdr:cNvPr>
        <xdr:cNvSpPr>
          <a:spLocks noChangeArrowheads="1"/>
        </xdr:cNvSpPr>
      </xdr:nvSpPr>
      <xdr:spPr bwMode="auto">
        <a:xfrm>
          <a:off x="4772025" y="6353175"/>
          <a:ext cx="180975" cy="171450"/>
        </a:xfrm>
        <a:prstGeom prst="foldedCorner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39</xdr:row>
      <xdr:rowOff>0</xdr:rowOff>
    </xdr:from>
    <xdr:to>
      <xdr:col>6</xdr:col>
      <xdr:colOff>666750</xdr:colOff>
      <xdr:row>40</xdr:row>
      <xdr:rowOff>9525</xdr:rowOff>
    </xdr:to>
    <xdr:sp macro="" textlink="">
      <xdr:nvSpPr>
        <xdr:cNvPr id="8197" name="AutoShape 8">
          <a:extLst>
            <a:ext uri="{FF2B5EF4-FFF2-40B4-BE49-F238E27FC236}">
              <a16:creationId xmlns:a16="http://schemas.microsoft.com/office/drawing/2014/main" id="{00000000-0008-0000-1400-000005200000}"/>
            </a:ext>
          </a:extLst>
        </xdr:cNvPr>
        <xdr:cNvSpPr>
          <a:spLocks noChangeArrowheads="1"/>
        </xdr:cNvSpPr>
      </xdr:nvSpPr>
      <xdr:spPr bwMode="auto">
        <a:xfrm>
          <a:off x="4772025" y="6029325"/>
          <a:ext cx="180975" cy="171450"/>
        </a:xfrm>
        <a:prstGeom prst="foldedCorner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35</xdr:row>
      <xdr:rowOff>0</xdr:rowOff>
    </xdr:from>
    <xdr:to>
      <xdr:col>6</xdr:col>
      <xdr:colOff>666750</xdr:colOff>
      <xdr:row>36</xdr:row>
      <xdr:rowOff>9525</xdr:rowOff>
    </xdr:to>
    <xdr:sp macro="" textlink="">
      <xdr:nvSpPr>
        <xdr:cNvPr id="8198" name="AutoShape 9">
          <a:extLst>
            <a:ext uri="{FF2B5EF4-FFF2-40B4-BE49-F238E27FC236}">
              <a16:creationId xmlns:a16="http://schemas.microsoft.com/office/drawing/2014/main" id="{00000000-0008-0000-1400-000006200000}"/>
            </a:ext>
          </a:extLst>
        </xdr:cNvPr>
        <xdr:cNvSpPr>
          <a:spLocks noChangeArrowheads="1"/>
        </xdr:cNvSpPr>
      </xdr:nvSpPr>
      <xdr:spPr bwMode="auto">
        <a:xfrm>
          <a:off x="4772025" y="538162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0000"/>
              </a:solidFill>
            </a14:hiddenFill>
          </a:ext>
        </a:extLst>
      </xdr:spPr>
    </xdr:sp>
    <xdr:clientData/>
  </xdr:twoCellAnchor>
  <xdr:twoCellAnchor>
    <xdr:from>
      <xdr:col>1</xdr:col>
      <xdr:colOff>476250</xdr:colOff>
      <xdr:row>39</xdr:row>
      <xdr:rowOff>0</xdr:rowOff>
    </xdr:from>
    <xdr:to>
      <xdr:col>1</xdr:col>
      <xdr:colOff>657225</xdr:colOff>
      <xdr:row>40</xdr:row>
      <xdr:rowOff>9525</xdr:rowOff>
    </xdr:to>
    <xdr:sp macro="" textlink="">
      <xdr:nvSpPr>
        <xdr:cNvPr id="8199" name="AutoShape 10">
          <a:extLst>
            <a:ext uri="{FF2B5EF4-FFF2-40B4-BE49-F238E27FC236}">
              <a16:creationId xmlns:a16="http://schemas.microsoft.com/office/drawing/2014/main" id="{00000000-0008-0000-1400-000007200000}"/>
            </a:ext>
          </a:extLst>
        </xdr:cNvPr>
        <xdr:cNvSpPr>
          <a:spLocks noChangeArrowheads="1"/>
        </xdr:cNvSpPr>
      </xdr:nvSpPr>
      <xdr:spPr bwMode="auto">
        <a:xfrm>
          <a:off x="857250" y="602932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476250</xdr:colOff>
      <xdr:row>35</xdr:row>
      <xdr:rowOff>0</xdr:rowOff>
    </xdr:from>
    <xdr:to>
      <xdr:col>1</xdr:col>
      <xdr:colOff>657225</xdr:colOff>
      <xdr:row>36</xdr:row>
      <xdr:rowOff>9525</xdr:rowOff>
    </xdr:to>
    <xdr:sp macro="" textlink="">
      <xdr:nvSpPr>
        <xdr:cNvPr id="8200" name="AutoShape 11">
          <a:extLst>
            <a:ext uri="{FF2B5EF4-FFF2-40B4-BE49-F238E27FC236}">
              <a16:creationId xmlns:a16="http://schemas.microsoft.com/office/drawing/2014/main" id="{00000000-0008-0000-1400-000008200000}"/>
            </a:ext>
          </a:extLst>
        </xdr:cNvPr>
        <xdr:cNvSpPr>
          <a:spLocks noChangeArrowheads="1"/>
        </xdr:cNvSpPr>
      </xdr:nvSpPr>
      <xdr:spPr bwMode="auto">
        <a:xfrm>
          <a:off x="857250" y="5381625"/>
          <a:ext cx="180975" cy="171450"/>
        </a:xfrm>
        <a:prstGeom prst="foldedCorner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476250</xdr:colOff>
      <xdr:row>41</xdr:row>
      <xdr:rowOff>0</xdr:rowOff>
    </xdr:from>
    <xdr:to>
      <xdr:col>1</xdr:col>
      <xdr:colOff>657225</xdr:colOff>
      <xdr:row>42</xdr:row>
      <xdr:rowOff>9525</xdr:rowOff>
    </xdr:to>
    <xdr:sp macro="" textlink="">
      <xdr:nvSpPr>
        <xdr:cNvPr id="8204" name="AutoShape 5">
          <a:extLst>
            <a:ext uri="{FF2B5EF4-FFF2-40B4-BE49-F238E27FC236}">
              <a16:creationId xmlns:a16="http://schemas.microsoft.com/office/drawing/2014/main" id="{00000000-0008-0000-1400-00000C200000}"/>
            </a:ext>
          </a:extLst>
        </xdr:cNvPr>
        <xdr:cNvSpPr>
          <a:spLocks noChangeArrowheads="1"/>
        </xdr:cNvSpPr>
      </xdr:nvSpPr>
      <xdr:spPr bwMode="auto">
        <a:xfrm>
          <a:off x="857250" y="635317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41</xdr:row>
      <xdr:rowOff>0</xdr:rowOff>
    </xdr:from>
    <xdr:to>
      <xdr:col>6</xdr:col>
      <xdr:colOff>666750</xdr:colOff>
      <xdr:row>42</xdr:row>
      <xdr:rowOff>9525</xdr:rowOff>
    </xdr:to>
    <xdr:sp macro="" textlink="">
      <xdr:nvSpPr>
        <xdr:cNvPr id="8206" name="AutoShape 7">
          <a:extLst>
            <a:ext uri="{FF2B5EF4-FFF2-40B4-BE49-F238E27FC236}">
              <a16:creationId xmlns:a16="http://schemas.microsoft.com/office/drawing/2014/main" id="{00000000-0008-0000-1400-00000E200000}"/>
            </a:ext>
          </a:extLst>
        </xdr:cNvPr>
        <xdr:cNvSpPr>
          <a:spLocks noChangeArrowheads="1"/>
        </xdr:cNvSpPr>
      </xdr:nvSpPr>
      <xdr:spPr bwMode="auto">
        <a:xfrm>
          <a:off x="4772025" y="6353175"/>
          <a:ext cx="180975" cy="171450"/>
        </a:xfrm>
        <a:prstGeom prst="foldedCorner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35</xdr:row>
      <xdr:rowOff>0</xdr:rowOff>
    </xdr:from>
    <xdr:to>
      <xdr:col>6</xdr:col>
      <xdr:colOff>666750</xdr:colOff>
      <xdr:row>36</xdr:row>
      <xdr:rowOff>9525</xdr:rowOff>
    </xdr:to>
    <xdr:sp macro="" textlink="">
      <xdr:nvSpPr>
        <xdr:cNvPr id="8208" name="AutoShape 9">
          <a:extLst>
            <a:ext uri="{FF2B5EF4-FFF2-40B4-BE49-F238E27FC236}">
              <a16:creationId xmlns:a16="http://schemas.microsoft.com/office/drawing/2014/main" id="{00000000-0008-0000-1400-000010200000}"/>
            </a:ext>
          </a:extLst>
        </xdr:cNvPr>
        <xdr:cNvSpPr>
          <a:spLocks noChangeArrowheads="1"/>
        </xdr:cNvSpPr>
      </xdr:nvSpPr>
      <xdr:spPr bwMode="auto">
        <a:xfrm>
          <a:off x="4772025" y="538162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476250</xdr:colOff>
      <xdr:row>35</xdr:row>
      <xdr:rowOff>0</xdr:rowOff>
    </xdr:from>
    <xdr:to>
      <xdr:col>1</xdr:col>
      <xdr:colOff>657225</xdr:colOff>
      <xdr:row>36</xdr:row>
      <xdr:rowOff>9525</xdr:rowOff>
    </xdr:to>
    <xdr:sp macro="" textlink="">
      <xdr:nvSpPr>
        <xdr:cNvPr id="8210" name="AutoShape 11">
          <a:extLst>
            <a:ext uri="{FF2B5EF4-FFF2-40B4-BE49-F238E27FC236}">
              <a16:creationId xmlns:a16="http://schemas.microsoft.com/office/drawing/2014/main" id="{00000000-0008-0000-1400-000012200000}"/>
            </a:ext>
          </a:extLst>
        </xdr:cNvPr>
        <xdr:cNvSpPr>
          <a:spLocks noChangeArrowheads="1"/>
        </xdr:cNvSpPr>
      </xdr:nvSpPr>
      <xdr:spPr bwMode="auto">
        <a:xfrm>
          <a:off x="857250" y="538162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oneCell">
    <xdr:from>
      <xdr:col>0</xdr:col>
      <xdr:colOff>190501</xdr:colOff>
      <xdr:row>0</xdr:row>
      <xdr:rowOff>152401</xdr:rowOff>
    </xdr:from>
    <xdr:to>
      <xdr:col>3</xdr:col>
      <xdr:colOff>76200</xdr:colOff>
      <xdr:row>6</xdr:row>
      <xdr:rowOff>76201</xdr:rowOff>
    </xdr:to>
    <xdr:pic>
      <xdr:nvPicPr>
        <xdr:cNvPr id="8211" name="Picture 661">
          <a:extLst>
            <a:ext uri="{FF2B5EF4-FFF2-40B4-BE49-F238E27FC236}">
              <a16:creationId xmlns:a16="http://schemas.microsoft.com/office/drawing/2014/main" id="{00000000-0008-0000-14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90501" y="152401"/>
          <a:ext cx="1628774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476250</xdr:colOff>
      <xdr:row>37</xdr:row>
      <xdr:rowOff>0</xdr:rowOff>
    </xdr:from>
    <xdr:to>
      <xdr:col>6</xdr:col>
      <xdr:colOff>657225</xdr:colOff>
      <xdr:row>38</xdr:row>
      <xdr:rowOff>9525</xdr:rowOff>
    </xdr:to>
    <xdr:sp macro="" textlink="">
      <xdr:nvSpPr>
        <xdr:cNvPr id="21" name="AutoShape 8">
          <a:extLst>
            <a:ext uri="{FF2B5EF4-FFF2-40B4-BE49-F238E27FC236}">
              <a16:creationId xmlns:a16="http://schemas.microsoft.com/office/drawing/2014/main" id="{00000000-0008-0000-1400-000015000000}"/>
            </a:ext>
          </a:extLst>
        </xdr:cNvPr>
        <xdr:cNvSpPr>
          <a:spLocks noChangeArrowheads="1"/>
        </xdr:cNvSpPr>
      </xdr:nvSpPr>
      <xdr:spPr bwMode="auto">
        <a:xfrm>
          <a:off x="4762500" y="570547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476250</xdr:colOff>
      <xdr:row>37</xdr:row>
      <xdr:rowOff>0</xdr:rowOff>
    </xdr:from>
    <xdr:to>
      <xdr:col>1</xdr:col>
      <xdr:colOff>657225</xdr:colOff>
      <xdr:row>38</xdr:row>
      <xdr:rowOff>9525</xdr:rowOff>
    </xdr:to>
    <xdr:sp macro="" textlink="">
      <xdr:nvSpPr>
        <xdr:cNvPr id="22" name="AutoShape 10">
          <a:extLst>
            <a:ext uri="{FF2B5EF4-FFF2-40B4-BE49-F238E27FC236}">
              <a16:creationId xmlns:a16="http://schemas.microsoft.com/office/drawing/2014/main" id="{00000000-0008-0000-1400-000016000000}"/>
            </a:ext>
          </a:extLst>
        </xdr:cNvPr>
        <xdr:cNvSpPr>
          <a:spLocks noChangeArrowheads="1"/>
        </xdr:cNvSpPr>
      </xdr:nvSpPr>
      <xdr:spPr bwMode="auto">
        <a:xfrm>
          <a:off x="857250" y="5800725"/>
          <a:ext cx="180975" cy="171450"/>
        </a:xfrm>
        <a:prstGeom prst="foldedCorner">
          <a:avLst>
            <a:gd name="adj" fmla="val 125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oneCell">
    <xdr:from>
      <xdr:col>8</xdr:col>
      <xdr:colOff>561975</xdr:colOff>
      <xdr:row>0</xdr:row>
      <xdr:rowOff>66676</xdr:rowOff>
    </xdr:from>
    <xdr:to>
      <xdr:col>10</xdr:col>
      <xdr:colOff>73025</xdr:colOff>
      <xdr:row>6</xdr:row>
      <xdr:rowOff>93186</xdr:rowOff>
    </xdr:to>
    <xdr:pic>
      <xdr:nvPicPr>
        <xdr:cNvPr id="17" name="Image 16" descr="NOUVEAU LOGO GRDF.jpg">
          <a:extLst>
            <a:ext uri="{FF2B5EF4-FFF2-40B4-BE49-F238E27FC236}">
              <a16:creationId xmlns:a16="http://schemas.microsoft.com/office/drawing/2014/main" id="{00000000-0008-0000-14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210300" y="66676"/>
          <a:ext cx="1377950" cy="998060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</xdr:row>
      <xdr:rowOff>127000</xdr:rowOff>
    </xdr:from>
    <xdr:to>
      <xdr:col>0</xdr:col>
      <xdr:colOff>956090</xdr:colOff>
      <xdr:row>1</xdr:row>
      <xdr:rowOff>716018</xdr:rowOff>
    </xdr:to>
    <xdr:pic>
      <xdr:nvPicPr>
        <xdr:cNvPr id="4" name="Image 3" descr="NOUVEAU LOGO GRDF.jpg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42875" y="285750"/>
          <a:ext cx="813215" cy="58901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ctgaz-my.sharepoint.com/personal/jennifer_soussouy_ctgaz_onmicrosoft_com1/Documents/Bureau/CICM/02%20ETUDES%20CICM/abaque%20CI%20CM%20.doc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0626A-38A5-4159-AAB8-B005CEA28062}">
  <sheetPr codeName="Feuil4">
    <tabColor indexed="13"/>
  </sheetPr>
  <dimension ref="A1:H29"/>
  <sheetViews>
    <sheetView workbookViewId="0">
      <selection activeCell="B37" sqref="B37"/>
    </sheetView>
  </sheetViews>
  <sheetFormatPr baseColWidth="10" defaultRowHeight="12.75"/>
  <cols>
    <col min="1" max="1" width="16.42578125" bestFit="1" customWidth="1"/>
    <col min="6" max="6" width="22.7109375" customWidth="1"/>
    <col min="7" max="7" width="30" style="306" bestFit="1" customWidth="1"/>
  </cols>
  <sheetData>
    <row r="1" spans="1:8">
      <c r="A1" s="487" t="s">
        <v>512</v>
      </c>
      <c r="B1" s="488"/>
      <c r="C1" s="488"/>
      <c r="D1" s="488"/>
      <c r="E1" s="488"/>
      <c r="F1" s="488"/>
      <c r="G1" s="481"/>
    </row>
    <row r="3" spans="1:8" ht="26.25" customHeight="1">
      <c r="A3" s="309" t="s">
        <v>505</v>
      </c>
      <c r="B3" s="486" t="s">
        <v>702</v>
      </c>
      <c r="C3" s="486"/>
      <c r="D3" s="486"/>
      <c r="E3" s="486"/>
      <c r="F3" s="486"/>
      <c r="G3" s="482" t="s">
        <v>698</v>
      </c>
      <c r="H3" s="40" t="s">
        <v>503</v>
      </c>
    </row>
    <row r="4" spans="1:8" ht="26.25" customHeight="1">
      <c r="A4" s="309" t="s">
        <v>506</v>
      </c>
      <c r="B4" s="486" t="s">
        <v>703</v>
      </c>
      <c r="C4" s="486"/>
      <c r="D4" s="486"/>
      <c r="E4" s="486"/>
      <c r="F4" s="486"/>
      <c r="G4" s="482" t="s">
        <v>699</v>
      </c>
      <c r="H4" s="40" t="s">
        <v>573</v>
      </c>
    </row>
    <row r="5" spans="1:8" ht="27" customHeight="1">
      <c r="A5" s="309" t="s">
        <v>507</v>
      </c>
      <c r="B5" s="486" t="s">
        <v>704</v>
      </c>
      <c r="C5" s="486"/>
      <c r="D5" s="486"/>
      <c r="E5" s="486"/>
      <c r="F5" s="486"/>
      <c r="G5" s="482" t="s">
        <v>698</v>
      </c>
      <c r="H5" s="40" t="s">
        <v>502</v>
      </c>
    </row>
    <row r="6" spans="1:8" ht="26.25" customHeight="1">
      <c r="A6" s="309" t="s">
        <v>508</v>
      </c>
      <c r="B6" s="486" t="s">
        <v>705</v>
      </c>
      <c r="C6" s="486"/>
      <c r="D6" s="486"/>
      <c r="E6" s="486"/>
      <c r="F6" s="486"/>
      <c r="G6" s="482" t="s">
        <v>699</v>
      </c>
      <c r="H6" s="40" t="s">
        <v>574</v>
      </c>
    </row>
    <row r="7" spans="1:8" s="306" customFormat="1" ht="26.25" customHeight="1">
      <c r="A7" s="309" t="s">
        <v>511</v>
      </c>
      <c r="B7" s="486" t="s">
        <v>705</v>
      </c>
      <c r="C7" s="486"/>
      <c r="D7" s="486"/>
      <c r="E7" s="486"/>
      <c r="F7" s="486"/>
      <c r="G7" s="482" t="s">
        <v>700</v>
      </c>
      <c r="H7" s="40" t="s">
        <v>574</v>
      </c>
    </row>
    <row r="8" spans="1:8" ht="24.75" customHeight="1">
      <c r="A8" s="309" t="s">
        <v>509</v>
      </c>
      <c r="B8" s="486" t="s">
        <v>706</v>
      </c>
      <c r="C8" s="486"/>
      <c r="D8" s="486"/>
      <c r="E8" s="486"/>
      <c r="F8" s="486"/>
      <c r="G8" s="482" t="s">
        <v>698</v>
      </c>
      <c r="H8" s="40" t="s">
        <v>503</v>
      </c>
    </row>
    <row r="9" spans="1:8" ht="25.5" customHeight="1">
      <c r="A9" s="309" t="s">
        <v>510</v>
      </c>
      <c r="B9" s="486" t="s">
        <v>701</v>
      </c>
      <c r="C9" s="486"/>
      <c r="D9" s="486"/>
      <c r="E9" s="486"/>
      <c r="F9" s="486"/>
      <c r="G9" s="482" t="s">
        <v>698</v>
      </c>
      <c r="H9" s="40" t="s">
        <v>504</v>
      </c>
    </row>
    <row r="13" spans="1:8">
      <c r="A13" s="40" t="s">
        <v>46</v>
      </c>
    </row>
    <row r="14" spans="1:8">
      <c r="A14" s="40" t="s">
        <v>38</v>
      </c>
    </row>
    <row r="16" spans="1:8">
      <c r="A16" s="40" t="s">
        <v>536</v>
      </c>
    </row>
    <row r="17" spans="1:1">
      <c r="A17" s="40" t="s">
        <v>537</v>
      </c>
    </row>
    <row r="18" spans="1:1">
      <c r="A18" s="40" t="s">
        <v>538</v>
      </c>
    </row>
    <row r="19" spans="1:1">
      <c r="A19" s="40" t="s">
        <v>539</v>
      </c>
    </row>
    <row r="20" spans="1:1">
      <c r="A20" s="40" t="s">
        <v>540</v>
      </c>
    </row>
    <row r="21" spans="1:1">
      <c r="A21" s="40" t="s">
        <v>541</v>
      </c>
    </row>
    <row r="22" spans="1:1">
      <c r="A22" s="40" t="s">
        <v>542</v>
      </c>
    </row>
    <row r="24" spans="1:1">
      <c r="A24" s="40" t="s">
        <v>547</v>
      </c>
    </row>
    <row r="25" spans="1:1">
      <c r="A25" s="40" t="s">
        <v>548</v>
      </c>
    </row>
    <row r="26" spans="1:1">
      <c r="A26" s="40" t="s">
        <v>549</v>
      </c>
    </row>
    <row r="28" spans="1:1">
      <c r="A28" s="40" t="s">
        <v>555</v>
      </c>
    </row>
    <row r="29" spans="1:1">
      <c r="A29" s="40" t="s">
        <v>556</v>
      </c>
    </row>
  </sheetData>
  <mergeCells count="8">
    <mergeCell ref="B8:F8"/>
    <mergeCell ref="B9:F9"/>
    <mergeCell ref="B7:F7"/>
    <mergeCell ref="A1:F1"/>
    <mergeCell ref="B3:F3"/>
    <mergeCell ref="B4:F4"/>
    <mergeCell ref="B5:F5"/>
    <mergeCell ref="B6:F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D0081-982C-441D-ACF5-1095577FC0A8}">
  <sheetPr codeName="Feuil6">
    <tabColor indexed="13"/>
  </sheetPr>
  <dimension ref="A1:F50"/>
  <sheetViews>
    <sheetView tabSelected="1" view="pageBreakPreview" topLeftCell="A10" zoomScaleNormal="100" zoomScaleSheetLayoutView="100" workbookViewId="0">
      <selection activeCell="C15" sqref="C15"/>
    </sheetView>
  </sheetViews>
  <sheetFormatPr baseColWidth="10" defaultRowHeight="12.75"/>
  <cols>
    <col min="1" max="1" width="15.28515625" customWidth="1"/>
    <col min="4" max="4" width="13" customWidth="1"/>
    <col min="6" max="6" width="14.28515625" customWidth="1"/>
  </cols>
  <sheetData>
    <row r="1" spans="1:6" ht="23.25">
      <c r="A1" s="490" t="s">
        <v>513</v>
      </c>
      <c r="B1" s="490"/>
      <c r="C1" s="490"/>
      <c r="D1" s="490"/>
      <c r="E1" s="490"/>
      <c r="F1" s="490"/>
    </row>
    <row r="2" spans="1:6" s="306" customFormat="1">
      <c r="A2" s="307"/>
    </row>
    <row r="3" spans="1:6" s="306" customFormat="1">
      <c r="A3" s="307"/>
    </row>
    <row r="4" spans="1:6">
      <c r="A4" s="489" t="s">
        <v>514</v>
      </c>
      <c r="B4" s="489"/>
      <c r="C4" s="489"/>
      <c r="D4" s="489" t="s">
        <v>515</v>
      </c>
      <c r="E4" s="489"/>
      <c r="F4" s="489"/>
    </row>
    <row r="8" spans="1:6" s="306" customFormat="1"/>
    <row r="9" spans="1:6" s="306" customFormat="1">
      <c r="A9" s="307" t="s">
        <v>527</v>
      </c>
    </row>
    <row r="10" spans="1:6" s="306" customFormat="1">
      <c r="A10" s="40" t="s">
        <v>578</v>
      </c>
      <c r="C10" s="483"/>
      <c r="D10" s="40"/>
    </row>
    <row r="11" spans="1:6" s="306" customFormat="1">
      <c r="A11" s="40" t="s">
        <v>579</v>
      </c>
      <c r="C11" s="483"/>
      <c r="D11" s="40"/>
      <c r="E11" s="40"/>
    </row>
    <row r="12" spans="1:6" s="306" customFormat="1">
      <c r="A12" s="40" t="s">
        <v>580</v>
      </c>
      <c r="C12" s="483"/>
      <c r="D12" s="40"/>
    </row>
    <row r="13" spans="1:6" s="306" customFormat="1"/>
    <row r="14" spans="1:6" s="306" customFormat="1">
      <c r="A14" s="307" t="s">
        <v>528</v>
      </c>
    </row>
    <row r="15" spans="1:6" s="306" customFormat="1">
      <c r="A15" s="308" t="s">
        <v>529</v>
      </c>
      <c r="B15" s="211" t="s">
        <v>530</v>
      </c>
      <c r="C15" s="483" t="s">
        <v>507</v>
      </c>
    </row>
    <row r="16" spans="1:6" s="306" customFormat="1"/>
    <row r="17" spans="1:5" s="306" customFormat="1"/>
    <row r="18" spans="1:5">
      <c r="A18" s="307" t="s">
        <v>521</v>
      </c>
    </row>
    <row r="19" spans="1:5">
      <c r="A19" s="40" t="s">
        <v>516</v>
      </c>
      <c r="B19" s="211" t="s">
        <v>530</v>
      </c>
      <c r="C19" s="484"/>
      <c r="D19" s="483"/>
      <c r="E19" s="483"/>
    </row>
    <row r="20" spans="1:5">
      <c r="A20" s="40" t="s">
        <v>517</v>
      </c>
      <c r="B20" s="211" t="s">
        <v>530</v>
      </c>
      <c r="C20" s="484"/>
      <c r="D20" s="483"/>
      <c r="E20" s="483"/>
    </row>
    <row r="21" spans="1:5">
      <c r="B21" s="211"/>
    </row>
    <row r="22" spans="1:5">
      <c r="A22" s="40" t="s">
        <v>518</v>
      </c>
      <c r="B22" s="211" t="s">
        <v>530</v>
      </c>
      <c r="C22" s="484"/>
      <c r="D22" s="483"/>
      <c r="E22" s="483"/>
    </row>
    <row r="23" spans="1:5">
      <c r="A23" s="40" t="s">
        <v>520</v>
      </c>
      <c r="B23" s="211" t="s">
        <v>530</v>
      </c>
      <c r="C23" s="485"/>
      <c r="D23" s="483"/>
      <c r="E23" s="483"/>
    </row>
    <row r="24" spans="1:5">
      <c r="A24" s="40"/>
      <c r="B24" s="211"/>
    </row>
    <row r="25" spans="1:5">
      <c r="A25" s="40" t="s">
        <v>519</v>
      </c>
      <c r="B25" s="211" t="s">
        <v>530</v>
      </c>
      <c r="C25" s="484"/>
      <c r="D25" s="483"/>
      <c r="E25" s="483"/>
    </row>
    <row r="26" spans="1:5">
      <c r="A26" s="40" t="s">
        <v>518</v>
      </c>
      <c r="B26" s="211" t="s">
        <v>530</v>
      </c>
      <c r="C26" s="484"/>
      <c r="D26" s="483"/>
      <c r="E26" s="483"/>
    </row>
    <row r="27" spans="1:5">
      <c r="A27" s="40" t="s">
        <v>520</v>
      </c>
      <c r="B27" s="211" t="s">
        <v>530</v>
      </c>
      <c r="C27" s="485"/>
      <c r="D27" s="483"/>
      <c r="E27" s="483"/>
    </row>
    <row r="28" spans="1:5">
      <c r="B28" s="211"/>
    </row>
    <row r="29" spans="1:5">
      <c r="A29" s="307" t="s">
        <v>522</v>
      </c>
      <c r="B29" s="141"/>
    </row>
    <row r="30" spans="1:5">
      <c r="A30" s="40" t="s">
        <v>523</v>
      </c>
      <c r="B30" s="211" t="s">
        <v>530</v>
      </c>
      <c r="C30" s="484"/>
      <c r="D30" s="483"/>
    </row>
    <row r="31" spans="1:5">
      <c r="A31" s="40" t="s">
        <v>517</v>
      </c>
      <c r="B31" s="211" t="s">
        <v>530</v>
      </c>
      <c r="C31" s="484"/>
      <c r="D31" s="483"/>
    </row>
    <row r="32" spans="1:5">
      <c r="A32" s="40" t="s">
        <v>524</v>
      </c>
      <c r="B32" s="211" t="s">
        <v>530</v>
      </c>
      <c r="C32" s="484"/>
      <c r="D32" s="483"/>
    </row>
    <row r="33" spans="1:6" s="306" customFormat="1">
      <c r="A33" s="40" t="s">
        <v>576</v>
      </c>
      <c r="B33" s="211" t="s">
        <v>530</v>
      </c>
      <c r="C33" s="483"/>
    </row>
    <row r="35" spans="1:6">
      <c r="A35" s="307" t="s">
        <v>525</v>
      </c>
    </row>
    <row r="36" spans="1:6">
      <c r="A36" s="40" t="s">
        <v>550</v>
      </c>
      <c r="C36" s="483"/>
    </row>
    <row r="37" spans="1:6">
      <c r="A37" s="40" t="s">
        <v>551</v>
      </c>
      <c r="B37" s="211" t="s">
        <v>530</v>
      </c>
      <c r="C37" s="483"/>
    </row>
    <row r="38" spans="1:6">
      <c r="A38" s="40" t="s">
        <v>552</v>
      </c>
      <c r="B38" s="211" t="s">
        <v>530</v>
      </c>
      <c r="C38" s="483"/>
    </row>
    <row r="39" spans="1:6">
      <c r="A39" s="40" t="s">
        <v>526</v>
      </c>
      <c r="B39" s="211" t="s">
        <v>530</v>
      </c>
      <c r="C39" s="484"/>
    </row>
    <row r="41" spans="1:6">
      <c r="A41" s="307" t="s">
        <v>531</v>
      </c>
    </row>
    <row r="42" spans="1:6">
      <c r="A42" s="132" t="s">
        <v>543</v>
      </c>
      <c r="B42" s="483"/>
      <c r="D42" s="132" t="s">
        <v>534</v>
      </c>
      <c r="E42" s="483"/>
    </row>
    <row r="43" spans="1:6">
      <c r="A43" s="93" t="s">
        <v>544</v>
      </c>
      <c r="B43" s="483"/>
      <c r="D43" s="132" t="s">
        <v>533</v>
      </c>
      <c r="E43" s="483"/>
    </row>
    <row r="44" spans="1:6">
      <c r="A44" s="132" t="s">
        <v>545</v>
      </c>
      <c r="B44" s="484"/>
      <c r="D44" s="132" t="s">
        <v>532</v>
      </c>
      <c r="E44" s="484"/>
    </row>
    <row r="45" spans="1:6">
      <c r="A45" s="199" t="s">
        <v>546</v>
      </c>
      <c r="B45" s="484"/>
      <c r="D45" s="302" t="s">
        <v>535</v>
      </c>
      <c r="E45" s="484"/>
    </row>
    <row r="46" spans="1:6">
      <c r="A46" s="199" t="s">
        <v>553</v>
      </c>
      <c r="C46" s="483"/>
      <c r="D46" s="199" t="s">
        <v>554</v>
      </c>
      <c r="F46" s="483"/>
    </row>
    <row r="47" spans="1:6">
      <c r="D47" s="199" t="s">
        <v>557</v>
      </c>
      <c r="F47" s="483"/>
    </row>
    <row r="48" spans="1:6">
      <c r="D48" s="199" t="s">
        <v>558</v>
      </c>
      <c r="E48" s="40" t="s">
        <v>530</v>
      </c>
      <c r="F48" s="483"/>
    </row>
    <row r="50" spans="1:2">
      <c r="A50" s="322" t="s">
        <v>584</v>
      </c>
      <c r="B50" s="323" t="s">
        <v>583</v>
      </c>
    </row>
  </sheetData>
  <mergeCells count="3">
    <mergeCell ref="A4:C4"/>
    <mergeCell ref="D4:F4"/>
    <mergeCell ref="A1:F1"/>
  </mergeCells>
  <hyperlinks>
    <hyperlink ref="A50" r:id="rId1" display="ABAQ" xr:uid="{D1A484B1-2EFB-427E-BC2B-FCF6177E8C77}"/>
  </hyperlinks>
  <pageMargins left="0.7" right="0.7" top="0.75" bottom="0.75" header="0.3" footer="0.3"/>
  <pageSetup paperSize="9" scale="8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Button 1">
              <controlPr defaultSize="0" print="0" autoFill="0" autoPict="0" macro="[0]!EnregistreExcel">
                <anchor moveWithCells="1">
                  <from>
                    <xdr:col>0</xdr:col>
                    <xdr:colOff>104775</xdr:colOff>
                    <xdr:row>4</xdr:row>
                    <xdr:rowOff>28575</xdr:rowOff>
                  </from>
                  <to>
                    <xdr:col>0</xdr:col>
                    <xdr:colOff>828675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6" name="Button 2">
              <controlPr defaultSize="0" print="0" autoFill="0" autoPict="0" macro="[0]!EtudeExcel">
                <anchor moveWithCells="1">
                  <from>
                    <xdr:col>0</xdr:col>
                    <xdr:colOff>933450</xdr:colOff>
                    <xdr:row>4</xdr:row>
                    <xdr:rowOff>28575</xdr:rowOff>
                  </from>
                  <to>
                    <xdr:col>1</xdr:col>
                    <xdr:colOff>638175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7" name="Button 3">
              <controlPr defaultSize="0" print="0" autoFill="0" autoPict="0" macro="[0]!EtudeExcel">
                <anchor moveWithCells="1">
                  <from>
                    <xdr:col>1</xdr:col>
                    <xdr:colOff>752475</xdr:colOff>
                    <xdr:row>4</xdr:row>
                    <xdr:rowOff>28575</xdr:rowOff>
                  </from>
                  <to>
                    <xdr:col>2</xdr:col>
                    <xdr:colOff>714375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8" name="Button 4">
              <controlPr defaultSize="0" print="0" autoFill="0" autoPict="0" macro="[0]!EtudeExcel">
                <anchor moveWithCells="1">
                  <from>
                    <xdr:col>3</xdr:col>
                    <xdr:colOff>85725</xdr:colOff>
                    <xdr:row>4</xdr:row>
                    <xdr:rowOff>19050</xdr:rowOff>
                  </from>
                  <to>
                    <xdr:col>3</xdr:col>
                    <xdr:colOff>809625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9" name="Button 5">
              <controlPr defaultSize="0" print="0" autoFill="0" autoPict="0" macro="[0]!EtudeExcel">
                <anchor moveWithCells="1">
                  <from>
                    <xdr:col>4</xdr:col>
                    <xdr:colOff>47625</xdr:colOff>
                    <xdr:row>4</xdr:row>
                    <xdr:rowOff>19050</xdr:rowOff>
                  </from>
                  <to>
                    <xdr:col>5</xdr:col>
                    <xdr:colOff>9525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10" name="Button 6">
              <controlPr defaultSize="0" print="0" autoFill="0" autoPict="0" macro="[0]!EtudeExcel">
                <anchor moveWithCells="1">
                  <from>
                    <xdr:col>5</xdr:col>
                    <xdr:colOff>123825</xdr:colOff>
                    <xdr:row>4</xdr:row>
                    <xdr:rowOff>19050</xdr:rowOff>
                  </from>
                  <to>
                    <xdr:col>5</xdr:col>
                    <xdr:colOff>847725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11" name="Button 7">
              <controlPr defaultSize="0" print="0" autoFill="0" autoPict="0" macro="[0]!RAZParametrage">
                <anchor moveWithCells="1">
                  <from>
                    <xdr:col>5</xdr:col>
                    <xdr:colOff>123825</xdr:colOff>
                    <xdr:row>12</xdr:row>
                    <xdr:rowOff>19050</xdr:rowOff>
                  </from>
                  <to>
                    <xdr:col>5</xdr:col>
                    <xdr:colOff>847725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1" r:id="rId12" name="Button 11">
              <controlPr defaultSize="0" print="0" autoFill="0" autoPict="0" macro="[0]!AfficherFeuille">
                <anchor moveWithCells="1">
                  <from>
                    <xdr:col>4</xdr:col>
                    <xdr:colOff>714375</xdr:colOff>
                    <xdr:row>49</xdr:row>
                    <xdr:rowOff>114300</xdr:rowOff>
                  </from>
                  <to>
                    <xdr:col>5</xdr:col>
                    <xdr:colOff>676275</xdr:colOff>
                    <xdr:row>52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B8F3A7AE-58B2-449D-9E86-2EA986B539BF}">
          <x14:formula1>
            <xm:f>Sources!$A$13:$A$14</xm:f>
          </x14:formula1>
          <xm:sqref>C10:C12 C46 F47:F48</xm:sqref>
        </x14:dataValidation>
        <x14:dataValidation type="list" allowBlank="1" showInputMessage="1" showErrorMessage="1" xr:uid="{5B61D7A1-4608-4FD8-8C7A-F0E6B5C60416}">
          <x14:formula1>
            <xm:f>Sources!$A$3:$A$9</xm:f>
          </x14:formula1>
          <xm:sqref>C15</xm:sqref>
        </x14:dataValidation>
        <x14:dataValidation type="list" allowBlank="1" showInputMessage="1" showErrorMessage="1" xr:uid="{CB86E689-126D-4A4E-B3A9-F0BF3CFDDFFF}">
          <x14:formula1>
            <xm:f>Sources!$A$16:$A$22</xm:f>
          </x14:formula1>
          <xm:sqref>E42:E43</xm:sqref>
        </x14:dataValidation>
        <x14:dataValidation type="list" allowBlank="1" showInputMessage="1" showErrorMessage="1" xr:uid="{647CF296-8CD8-436D-A2FF-1E1DB4767036}">
          <x14:formula1>
            <xm:f>Sources!$A$24:$A$26</xm:f>
          </x14:formula1>
          <xm:sqref>B42:B43</xm:sqref>
        </x14:dataValidation>
        <x14:dataValidation type="list" allowBlank="1" showInputMessage="1" showErrorMessage="1" xr:uid="{2ACE6368-1483-4CFE-ABA4-664CBD6CC769}">
          <x14:formula1>
            <xm:f>Sources!$A$28:$A$29</xm:f>
          </x14:formula1>
          <xm:sqref>F46</xm:sqref>
        </x14:dataValidation>
        <x14:dataValidation type="list" allowBlank="1" showInputMessage="1" showErrorMessage="1" xr:uid="{D3AC09B7-67E1-4A62-AD4D-7CD4F2B8B797}">
          <x14:formula1>
            <xm:f>Sources!$H$3:$H$9</xm:f>
          </x14:formula1>
          <xm:sqref>C33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13"/>
  </sheetPr>
  <dimension ref="A1:I141"/>
  <sheetViews>
    <sheetView view="pageBreakPreview" zoomScaleNormal="100" zoomScaleSheetLayoutView="100" workbookViewId="0">
      <selection activeCell="F37" sqref="F37"/>
    </sheetView>
  </sheetViews>
  <sheetFormatPr baseColWidth="10" defaultRowHeight="12.75"/>
  <cols>
    <col min="1" max="1" width="20.28515625" customWidth="1"/>
    <col min="2" max="2" width="28.28515625" customWidth="1"/>
    <col min="3" max="3" width="6.28515625" customWidth="1"/>
    <col min="4" max="4" width="8.85546875" customWidth="1"/>
    <col min="5" max="5" width="11.140625" customWidth="1"/>
    <col min="6" max="6" width="11.140625" style="206" customWidth="1"/>
    <col min="7" max="7" width="15.7109375" customWidth="1"/>
  </cols>
  <sheetData>
    <row r="1" spans="1:8" ht="12.75" customHeight="1"/>
    <row r="2" spans="1:8" ht="12.75" customHeight="1"/>
    <row r="3" spans="1:8" ht="18" customHeight="1"/>
    <row r="5" spans="1:8">
      <c r="B5" s="505"/>
      <c r="C5" s="505"/>
      <c r="D5" s="505"/>
      <c r="E5" s="505"/>
      <c r="F5" s="505"/>
      <c r="G5" s="505"/>
    </row>
    <row r="6" spans="1:8">
      <c r="B6" s="505"/>
      <c r="C6" s="505"/>
      <c r="D6" s="505"/>
      <c r="E6" s="505"/>
      <c r="F6" s="505"/>
      <c r="G6" s="505"/>
    </row>
    <row r="7" spans="1:8" s="206" customFormat="1" ht="12.75" customHeight="1">
      <c r="A7" s="520" t="str">
        <f>INDEX(Sources!A3:H9,MATCH(PARAMETRAGE!C15,Sources!A3:A9,0),2)</f>
        <v xml:space="preserve">Antenne Corse : BOX 10 ZA4 Campo Vallone 20620 BIGUGLIA
</v>
      </c>
      <c r="B7" s="520"/>
      <c r="C7" s="520"/>
      <c r="D7" s="520"/>
      <c r="E7" s="520"/>
      <c r="F7" s="520"/>
      <c r="G7" s="520"/>
      <c r="H7" s="208"/>
    </row>
    <row r="8" spans="1:8" s="206" customFormat="1" ht="12.75" customHeight="1">
      <c r="A8" s="520"/>
      <c r="B8" s="520"/>
      <c r="C8" s="520"/>
      <c r="D8" s="520"/>
      <c r="E8" s="520"/>
      <c r="F8" s="520"/>
      <c r="G8" s="520"/>
      <c r="H8" s="208"/>
    </row>
    <row r="9" spans="1:8" s="206" customFormat="1" ht="12.75" customHeight="1">
      <c r="A9" s="520" t="str">
        <f>INDEX(Sources!A3:H9,MATCH(PARAMETRAGE!C15,Sources!A3:A9,0),7)</f>
        <v>04 95 47 08 14 - info@ctgaz.com</v>
      </c>
      <c r="B9" s="520"/>
      <c r="C9" s="520"/>
      <c r="D9" s="520"/>
      <c r="E9" s="520"/>
      <c r="F9" s="520"/>
      <c r="G9" s="520"/>
      <c r="H9" s="208"/>
    </row>
    <row r="10" spans="1:8" s="206" customFormat="1" ht="12.75" customHeight="1">
      <c r="A10" s="18"/>
      <c r="B10" s="504"/>
      <c r="C10" s="504"/>
      <c r="D10" s="504"/>
      <c r="E10" s="504"/>
      <c r="F10" s="504"/>
      <c r="G10" s="504"/>
    </row>
    <row r="11" spans="1:8" s="206" customFormat="1" ht="12.75" customHeight="1" thickBot="1">
      <c r="A11" s="87"/>
      <c r="B11" s="507"/>
      <c r="C11" s="507"/>
      <c r="D11" s="507"/>
      <c r="E11" s="507"/>
      <c r="F11" s="507"/>
      <c r="G11" s="507"/>
    </row>
    <row r="12" spans="1:8" s="206" customFormat="1" ht="12.75" customHeight="1" thickTop="1">
      <c r="B12" s="6"/>
      <c r="C12" s="6"/>
      <c r="D12" s="6"/>
      <c r="E12" s="6"/>
      <c r="F12" s="6"/>
      <c r="G12" s="1"/>
    </row>
    <row r="13" spans="1:8" s="206" customFormat="1" ht="12.75" customHeight="1">
      <c r="A13" s="310" t="s">
        <v>559</v>
      </c>
      <c r="B13" s="311">
        <f>PARAMETRAGE!C30</f>
        <v>0</v>
      </c>
      <c r="C13" s="506"/>
      <c r="D13" s="506"/>
      <c r="E13" s="506"/>
      <c r="F13" s="506"/>
      <c r="G13" s="506"/>
    </row>
    <row r="14" spans="1:8" s="206" customFormat="1" ht="12.75" customHeight="1">
      <c r="B14" s="6"/>
      <c r="C14" s="6"/>
      <c r="D14" s="6"/>
      <c r="E14" s="6"/>
      <c r="F14" s="6"/>
      <c r="G14" s="1"/>
    </row>
    <row r="15" spans="1:8" s="206" customFormat="1" ht="12.75" customHeight="1">
      <c r="A15" s="508" t="s">
        <v>577</v>
      </c>
      <c r="B15" s="509"/>
      <c r="C15" s="509"/>
      <c r="D15" s="509"/>
      <c r="E15" s="509"/>
      <c r="F15" s="509"/>
      <c r="G15" s="510"/>
    </row>
    <row r="16" spans="1:8" s="206" customFormat="1" ht="12.75" customHeight="1">
      <c r="A16" s="511"/>
      <c r="B16" s="512"/>
      <c r="C16" s="512"/>
      <c r="D16" s="512"/>
      <c r="E16" s="512"/>
      <c r="F16" s="512"/>
      <c r="G16" s="513"/>
    </row>
    <row r="17" spans="1:7" s="206" customFormat="1" ht="12.75" customHeight="1">
      <c r="A17" s="1"/>
      <c r="B17" s="6"/>
      <c r="C17" s="6"/>
      <c r="D17" s="6"/>
      <c r="E17" s="6"/>
      <c r="F17" s="6"/>
      <c r="G17" s="1"/>
    </row>
    <row r="18" spans="1:7" s="206" customFormat="1" ht="12" customHeight="1">
      <c r="A18" s="514" t="s">
        <v>425</v>
      </c>
      <c r="B18" s="515"/>
      <c r="C18" s="515"/>
      <c r="D18" s="515"/>
      <c r="E18" s="515"/>
      <c r="F18" s="515"/>
      <c r="G18" s="516"/>
    </row>
    <row r="19" spans="1:7" s="206" customFormat="1" ht="12" customHeight="1">
      <c r="A19" s="517"/>
      <c r="B19" s="518"/>
      <c r="C19" s="518"/>
      <c r="D19" s="518"/>
      <c r="E19" s="518"/>
      <c r="F19" s="518"/>
      <c r="G19" s="519"/>
    </row>
    <row r="20" spans="1:7" s="206" customFormat="1" ht="11.25" customHeight="1"/>
    <row r="21" spans="1:7" s="206" customFormat="1" ht="12.75" customHeight="1" thickBot="1"/>
    <row r="22" spans="1:7" s="206" customFormat="1" ht="26.25" customHeight="1" thickTop="1" thickBot="1">
      <c r="A22" s="501">
        <f>PARAMETRAGE!C31</f>
        <v>0</v>
      </c>
      <c r="B22" s="502"/>
      <c r="C22" s="502"/>
      <c r="D22" s="502"/>
      <c r="E22" s="502"/>
      <c r="F22" s="502"/>
      <c r="G22" s="503"/>
    </row>
    <row r="23" spans="1:7" ht="12.75" customHeight="1" thickTop="1">
      <c r="A23" s="29"/>
      <c r="B23" s="6"/>
      <c r="C23" s="6"/>
      <c r="D23" s="6"/>
      <c r="E23" s="6"/>
      <c r="F23" s="6"/>
      <c r="G23" s="18"/>
    </row>
    <row r="24" spans="1:7" ht="12.75" customHeight="1">
      <c r="A24" s="29"/>
      <c r="B24" s="6"/>
      <c r="C24" s="6"/>
      <c r="D24" s="6"/>
      <c r="E24" s="6"/>
      <c r="F24" s="6"/>
      <c r="G24" s="18"/>
    </row>
    <row r="25" spans="1:7">
      <c r="B25" s="6"/>
      <c r="C25" s="6"/>
      <c r="D25" s="6"/>
      <c r="E25" s="6"/>
      <c r="F25" s="6"/>
      <c r="G25" s="1"/>
    </row>
    <row r="26" spans="1:7" ht="12" customHeight="1">
      <c r="A26" s="29"/>
      <c r="B26" s="6"/>
      <c r="C26" s="6"/>
      <c r="D26" s="6"/>
      <c r="E26" s="6"/>
      <c r="F26" s="6"/>
      <c r="G26" s="18"/>
    </row>
    <row r="27" spans="1:7" ht="12.75" customHeight="1">
      <c r="A27" s="29"/>
      <c r="B27" s="6"/>
      <c r="C27" s="6"/>
      <c r="D27" s="6"/>
      <c r="E27" s="6"/>
      <c r="F27" s="6"/>
      <c r="G27" s="18"/>
    </row>
    <row r="28" spans="1:7" ht="12" customHeight="1">
      <c r="A28" s="9"/>
      <c r="B28" s="9"/>
      <c r="C28" s="15"/>
      <c r="D28" s="15"/>
      <c r="E28" s="54"/>
      <c r="F28" s="54"/>
      <c r="G28" s="13"/>
    </row>
    <row r="29" spans="1:7" ht="12" customHeight="1">
      <c r="A29" s="9"/>
      <c r="B29" s="9"/>
      <c r="C29" s="15"/>
      <c r="D29" s="15"/>
      <c r="E29" s="54"/>
      <c r="F29" s="54"/>
      <c r="G29" s="7"/>
    </row>
    <row r="30" spans="1:7" ht="12" customHeight="1">
      <c r="A30" s="10"/>
      <c r="B30" s="9"/>
      <c r="C30" s="15"/>
      <c r="D30" s="15"/>
      <c r="E30" s="54"/>
      <c r="F30" s="54"/>
      <c r="G30" s="7"/>
    </row>
    <row r="31" spans="1:7" ht="12" customHeight="1">
      <c r="A31" s="9"/>
      <c r="B31" s="9"/>
      <c r="C31" s="10"/>
      <c r="D31" s="15"/>
      <c r="E31" s="54"/>
      <c r="F31" s="54"/>
      <c r="G31" s="7"/>
    </row>
    <row r="32" spans="1:7" ht="12" customHeight="1">
      <c r="A32" s="10"/>
      <c r="B32" s="9"/>
      <c r="C32" s="15"/>
      <c r="D32" s="15"/>
      <c r="E32" s="54"/>
      <c r="F32" s="54"/>
      <c r="G32" s="7"/>
    </row>
    <row r="33" spans="1:8" ht="12" customHeight="1">
      <c r="A33" s="9"/>
      <c r="B33" s="9"/>
      <c r="C33" s="10"/>
      <c r="D33" s="15"/>
      <c r="E33" s="54"/>
      <c r="F33" s="54"/>
      <c r="G33" s="7"/>
    </row>
    <row r="34" spans="1:8" ht="12" customHeight="1">
      <c r="A34" s="9"/>
      <c r="B34" s="9"/>
      <c r="C34" s="15"/>
      <c r="D34" s="15"/>
      <c r="E34" s="54"/>
      <c r="F34" s="54"/>
      <c r="G34" s="7"/>
    </row>
    <row r="35" spans="1:8" ht="12" customHeight="1">
      <c r="A35" s="10"/>
      <c r="B35" s="9"/>
      <c r="C35" s="14"/>
      <c r="D35" s="15"/>
      <c r="E35" s="54"/>
      <c r="F35" s="54"/>
      <c r="G35" s="7"/>
    </row>
    <row r="36" spans="1:8" ht="12" customHeight="1">
      <c r="A36" s="12"/>
      <c r="B36" s="9"/>
      <c r="C36" s="15"/>
      <c r="D36" s="15"/>
      <c r="E36" s="54"/>
      <c r="F36" s="54"/>
      <c r="G36" s="7"/>
    </row>
    <row r="37" spans="1:8" ht="12" customHeight="1">
      <c r="A37" s="5"/>
      <c r="B37" s="9"/>
      <c r="C37" s="5"/>
      <c r="D37" s="15"/>
      <c r="E37" s="54"/>
      <c r="F37" s="54"/>
      <c r="G37" s="7"/>
    </row>
    <row r="38" spans="1:8">
      <c r="A38" s="11"/>
      <c r="B38" s="9"/>
      <c r="C38" s="4"/>
      <c r="D38" s="15"/>
      <c r="E38" s="54"/>
      <c r="F38" s="54"/>
      <c r="G38" s="7"/>
      <c r="H38" s="1"/>
    </row>
    <row r="39" spans="1:8">
      <c r="A39" s="11"/>
      <c r="B39" s="9"/>
      <c r="C39" s="4"/>
      <c r="D39" s="15"/>
      <c r="E39" s="54"/>
      <c r="F39" s="54"/>
      <c r="G39" s="7"/>
      <c r="H39" s="1"/>
    </row>
    <row r="40" spans="1:8">
      <c r="A40" s="11"/>
      <c r="B40" s="9"/>
      <c r="C40" s="4"/>
      <c r="D40" s="15"/>
      <c r="E40" s="54"/>
      <c r="F40" s="54"/>
      <c r="G40" s="7"/>
    </row>
    <row r="41" spans="1:8" hidden="1">
      <c r="A41" s="1"/>
      <c r="B41" s="3"/>
      <c r="C41" s="1"/>
      <c r="D41" s="15"/>
      <c r="E41" s="54"/>
      <c r="F41" s="54"/>
      <c r="G41" s="7"/>
    </row>
    <row r="42" spans="1:8">
      <c r="A42" s="10"/>
      <c r="B42" s="11"/>
      <c r="C42" s="4"/>
      <c r="D42" s="15"/>
      <c r="E42" s="54"/>
      <c r="F42" s="54"/>
      <c r="G42" s="7"/>
    </row>
    <row r="43" spans="1:8">
      <c r="A43" s="9"/>
      <c r="B43" s="9"/>
      <c r="C43" s="4"/>
      <c r="D43" s="15"/>
      <c r="E43" s="54"/>
      <c r="F43" s="54"/>
      <c r="G43" s="7"/>
    </row>
    <row r="44" spans="1:8">
      <c r="A44" s="11"/>
      <c r="B44" s="9"/>
      <c r="C44" s="4"/>
      <c r="D44" s="15"/>
      <c r="E44" s="54"/>
      <c r="F44" s="54"/>
      <c r="G44" s="7"/>
    </row>
    <row r="45" spans="1:8">
      <c r="A45" s="11"/>
      <c r="B45" s="9"/>
      <c r="C45" s="4"/>
      <c r="D45" s="15"/>
      <c r="E45" s="54"/>
      <c r="F45" s="54"/>
      <c r="G45" s="7"/>
    </row>
    <row r="46" spans="1:8">
      <c r="A46" s="11"/>
      <c r="B46" s="9"/>
      <c r="C46" s="4"/>
      <c r="D46" s="15"/>
      <c r="E46" s="54"/>
      <c r="F46" s="54"/>
      <c r="G46" s="7"/>
    </row>
    <row r="47" spans="1:8">
      <c r="A47" s="11"/>
      <c r="B47" s="9"/>
      <c r="C47" s="1"/>
      <c r="D47" s="15"/>
      <c r="E47" s="54"/>
      <c r="F47" s="54"/>
      <c r="G47" s="7"/>
    </row>
    <row r="48" spans="1:8">
      <c r="A48" s="11"/>
      <c r="B48" s="11"/>
      <c r="C48" s="4"/>
      <c r="D48" s="15"/>
      <c r="E48" s="54"/>
      <c r="F48" s="54"/>
      <c r="G48" s="7"/>
    </row>
    <row r="49" spans="1:9">
      <c r="A49" s="11"/>
      <c r="B49" s="9"/>
      <c r="C49" s="1"/>
      <c r="D49" s="15"/>
      <c r="E49" s="54"/>
      <c r="F49" s="54"/>
      <c r="G49" s="7"/>
    </row>
    <row r="50" spans="1:9">
      <c r="A50" s="8"/>
      <c r="B50" s="8"/>
      <c r="C50" s="1"/>
      <c r="D50" s="15"/>
      <c r="E50" s="54"/>
      <c r="F50" s="54"/>
      <c r="G50" s="7"/>
    </row>
    <row r="51" spans="1:9">
      <c r="A51" s="11"/>
      <c r="B51" s="9"/>
      <c r="C51" s="11"/>
      <c r="D51" s="15"/>
      <c r="E51" s="54"/>
      <c r="F51" s="54"/>
      <c r="G51" s="7"/>
    </row>
    <row r="52" spans="1:9">
      <c r="A52" s="11"/>
      <c r="B52" s="9"/>
      <c r="C52" s="1"/>
      <c r="D52" s="1"/>
      <c r="E52" s="54"/>
      <c r="F52" s="54"/>
      <c r="G52" s="7"/>
    </row>
    <row r="53" spans="1:9">
      <c r="A53" s="11"/>
      <c r="B53" s="9"/>
      <c r="C53" s="1"/>
      <c r="D53" s="1"/>
      <c r="E53" s="55"/>
      <c r="F53" s="55"/>
      <c r="G53" s="1"/>
    </row>
    <row r="54" spans="1:9">
      <c r="A54" s="500" t="s">
        <v>12</v>
      </c>
      <c r="B54" s="500"/>
      <c r="C54" s="500"/>
      <c r="D54" s="500"/>
      <c r="E54" s="500"/>
      <c r="F54" s="500"/>
      <c r="G54" s="500"/>
      <c r="I54" s="90"/>
    </row>
    <row r="55" spans="1:9">
      <c r="A55" s="11"/>
      <c r="B55" s="9"/>
      <c r="C55" s="1"/>
      <c r="D55" s="1"/>
      <c r="E55" s="55"/>
      <c r="F55" s="55"/>
      <c r="G55" s="1"/>
    </row>
    <row r="56" spans="1:9" ht="14.25">
      <c r="A56" s="11"/>
      <c r="B56" s="312" t="s">
        <v>415</v>
      </c>
      <c r="C56" s="494">
        <f>PARAMETRAGE!C36</f>
        <v>0</v>
      </c>
      <c r="D56" s="494"/>
      <c r="E56" s="55"/>
      <c r="F56" s="55"/>
      <c r="G56" s="1"/>
    </row>
    <row r="57" spans="1:9" ht="14.25">
      <c r="A57" s="11"/>
      <c r="B57" s="312" t="s">
        <v>560</v>
      </c>
      <c r="C57" s="494">
        <f>PARAMETRAGE!C37</f>
        <v>0</v>
      </c>
      <c r="D57" s="494"/>
      <c r="E57" s="55"/>
      <c r="F57" s="55"/>
      <c r="G57" s="1"/>
    </row>
    <row r="58" spans="1:9" ht="14.25">
      <c r="A58" s="11"/>
      <c r="B58" s="312" t="s">
        <v>561</v>
      </c>
      <c r="C58" s="494">
        <f>PARAMETRAGE!C38</f>
        <v>0</v>
      </c>
      <c r="D58" s="494"/>
      <c r="E58" s="55"/>
      <c r="F58" s="55"/>
      <c r="G58" s="1"/>
    </row>
    <row r="59" spans="1:9">
      <c r="A59" s="11"/>
      <c r="B59" s="9"/>
      <c r="C59" s="1"/>
      <c r="D59" s="1"/>
      <c r="E59" s="55"/>
      <c r="F59" s="55"/>
      <c r="G59" s="1"/>
    </row>
    <row r="60" spans="1:9" s="89" customFormat="1" ht="12.75" customHeight="1">
      <c r="A60" s="497" t="s">
        <v>13</v>
      </c>
      <c r="B60" s="497"/>
      <c r="C60" s="497" t="s">
        <v>58</v>
      </c>
      <c r="D60" s="497"/>
      <c r="E60" s="497"/>
      <c r="F60" s="497"/>
      <c r="G60" s="497"/>
    </row>
    <row r="61" spans="1:9" ht="12.75" customHeight="1">
      <c r="A61" s="11"/>
      <c r="B61" s="9"/>
      <c r="C61" s="1"/>
      <c r="D61" s="1"/>
      <c r="E61" s="55"/>
      <c r="F61" s="55"/>
      <c r="G61" s="1"/>
    </row>
    <row r="62" spans="1:9">
      <c r="A62" s="132" t="s">
        <v>562</v>
      </c>
      <c r="B62" s="93">
        <f>PARAMETRAGE!B42</f>
        <v>0</v>
      </c>
      <c r="C62" s="132" t="s">
        <v>534</v>
      </c>
      <c r="D62" s="132"/>
      <c r="E62" s="495">
        <f>PARAMETRAGE!E42</f>
        <v>0</v>
      </c>
      <c r="F62" s="495"/>
      <c r="G62" s="496"/>
    </row>
    <row r="63" spans="1:9" s="88" customFormat="1">
      <c r="A63" s="93" t="s">
        <v>563</v>
      </c>
      <c r="B63" s="93">
        <f>PARAMETRAGE!B43</f>
        <v>0</v>
      </c>
      <c r="C63" s="132" t="s">
        <v>533</v>
      </c>
      <c r="D63" s="132"/>
      <c r="E63" s="495">
        <f>PARAMETRAGE!E43</f>
        <v>0</v>
      </c>
      <c r="F63" s="495"/>
      <c r="G63" s="496"/>
    </row>
    <row r="64" spans="1:9" s="88" customFormat="1">
      <c r="A64" s="132" t="s">
        <v>565</v>
      </c>
      <c r="B64" s="93">
        <f>PARAMETRAGE!B44</f>
        <v>0</v>
      </c>
      <c r="C64" s="132" t="s">
        <v>532</v>
      </c>
      <c r="D64" s="132"/>
      <c r="E64" s="495">
        <f>PARAMETRAGE!E44</f>
        <v>0</v>
      </c>
      <c r="F64" s="495"/>
      <c r="G64" s="496"/>
    </row>
    <row r="65" spans="1:7" s="88" customFormat="1">
      <c r="A65" s="199" t="s">
        <v>564</v>
      </c>
      <c r="B65" s="93">
        <f>PARAMETRAGE!B45</f>
        <v>0</v>
      </c>
      <c r="C65" s="302" t="s">
        <v>535</v>
      </c>
      <c r="D65" s="40"/>
      <c r="E65" s="495">
        <f>PARAMETRAGE!E45</f>
        <v>0</v>
      </c>
      <c r="F65" s="495"/>
      <c r="G65" s="496"/>
    </row>
    <row r="66" spans="1:7" s="88" customFormat="1">
      <c r="B66" s="93"/>
      <c r="C66" s="498"/>
      <c r="D66" s="498"/>
      <c r="E66" s="495"/>
      <c r="F66" s="495"/>
      <c r="G66" s="499"/>
    </row>
    <row r="67" spans="1:7" s="88" customFormat="1">
      <c r="A67" s="199" t="s">
        <v>566</v>
      </c>
      <c r="B67" s="96">
        <f>PARAMETRAGE!C39</f>
        <v>0</v>
      </c>
      <c r="C67" s="199" t="s">
        <v>569</v>
      </c>
      <c r="D67" s="132"/>
      <c r="E67" s="132"/>
      <c r="F67" s="132"/>
      <c r="G67" s="302">
        <f>PARAMETRAGE!F47</f>
        <v>0</v>
      </c>
    </row>
    <row r="68" spans="1:7" s="88" customFormat="1" ht="12.75" customHeight="1">
      <c r="A68" s="199" t="s">
        <v>567</v>
      </c>
      <c r="B68" s="93">
        <f>PARAMETRAGE!C32</f>
        <v>0</v>
      </c>
      <c r="C68" s="199" t="s">
        <v>570</v>
      </c>
      <c r="D68" s="132"/>
      <c r="E68" s="313"/>
      <c r="F68" s="313"/>
      <c r="G68" s="302">
        <f>PARAMETRAGE!F48</f>
        <v>0</v>
      </c>
    </row>
    <row r="69" spans="1:7" s="88" customFormat="1">
      <c r="A69" s="199" t="s">
        <v>568</v>
      </c>
      <c r="B69" s="93">
        <f>PARAMETRAGE!C46</f>
        <v>0</v>
      </c>
      <c r="C69" s="132" t="s">
        <v>571</v>
      </c>
      <c r="D69" s="132"/>
      <c r="E69" s="132"/>
      <c r="F69" s="302">
        <f>PARAMETRAGE!F46</f>
        <v>0</v>
      </c>
      <c r="G69" s="132"/>
    </row>
    <row r="70" spans="1:7">
      <c r="A70" s="11"/>
      <c r="B70" s="9"/>
      <c r="C70" s="314" t="s">
        <v>59</v>
      </c>
      <c r="D70" s="314"/>
      <c r="E70" s="314"/>
      <c r="F70" s="314"/>
      <c r="G70" s="314"/>
    </row>
    <row r="71" spans="1:7">
      <c r="A71" s="86" t="s">
        <v>572</v>
      </c>
      <c r="B71" s="315">
        <f ca="1">TODAY()</f>
        <v>43668</v>
      </c>
      <c r="C71" s="86" t="s">
        <v>575</v>
      </c>
      <c r="D71" s="86"/>
      <c r="E71" s="316">
        <f>PARAMETRAGE!C33</f>
        <v>0</v>
      </c>
      <c r="F71" s="86"/>
      <c r="G71" s="86"/>
    </row>
    <row r="72" spans="1:7">
      <c r="A72" s="11"/>
      <c r="B72" s="9"/>
      <c r="C72" s="1"/>
      <c r="D72" s="1"/>
      <c r="E72" s="55"/>
      <c r="F72" s="55"/>
      <c r="G72" s="1"/>
    </row>
    <row r="73" spans="1:7">
      <c r="A73" s="491"/>
      <c r="B73" s="492"/>
      <c r="C73" s="492"/>
      <c r="D73" s="492"/>
      <c r="E73" s="492"/>
      <c r="F73" s="492"/>
      <c r="G73" s="493"/>
    </row>
    <row r="74" spans="1:7">
      <c r="A74" s="11"/>
      <c r="B74" s="9"/>
      <c r="C74" s="1"/>
      <c r="D74" s="1"/>
      <c r="E74" s="55"/>
      <c r="F74" s="55"/>
      <c r="G74" s="1"/>
    </row>
    <row r="104" ht="11.25" customHeight="1"/>
    <row r="141" ht="11.25" customHeight="1"/>
  </sheetData>
  <mergeCells count="23">
    <mergeCell ref="A54:G54"/>
    <mergeCell ref="C56:D56"/>
    <mergeCell ref="A22:G22"/>
    <mergeCell ref="B10:G10"/>
    <mergeCell ref="B5:G5"/>
    <mergeCell ref="B6:G6"/>
    <mergeCell ref="C13:G13"/>
    <mergeCell ref="B11:G11"/>
    <mergeCell ref="A15:G16"/>
    <mergeCell ref="A18:G19"/>
    <mergeCell ref="A7:G8"/>
    <mergeCell ref="A9:G9"/>
    <mergeCell ref="A73:G73"/>
    <mergeCell ref="C58:D58"/>
    <mergeCell ref="E65:G65"/>
    <mergeCell ref="C57:D57"/>
    <mergeCell ref="A60:B60"/>
    <mergeCell ref="C60:G60"/>
    <mergeCell ref="C66:D66"/>
    <mergeCell ref="E64:G64"/>
    <mergeCell ref="E66:G66"/>
    <mergeCell ref="E63:G63"/>
    <mergeCell ref="E62:G62"/>
  </mergeCells>
  <phoneticPr fontId="21" type="noConversion"/>
  <printOptions horizontalCentered="1"/>
  <pageMargins left="0" right="0.23622047244094491" top="0" bottom="0" header="0" footer="0.11811023622047245"/>
  <pageSetup paperSize="9" scale="85" orientation="portrait" r:id="rId1"/>
  <headerFooter alignWithMargins="0"/>
  <rowBreaks count="1" manualBreakCount="1">
    <brk id="74" max="5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indexed="13"/>
  </sheetPr>
  <dimension ref="A3:J69"/>
  <sheetViews>
    <sheetView view="pageBreakPreview" zoomScaleSheetLayoutView="100" workbookViewId="0">
      <selection activeCell="B12" sqref="B12"/>
    </sheetView>
  </sheetViews>
  <sheetFormatPr baseColWidth="10" defaultRowHeight="12.75"/>
  <cols>
    <col min="1" max="1" width="24" bestFit="1" customWidth="1"/>
    <col min="2" max="2" width="57.5703125" customWidth="1"/>
    <col min="3" max="3" width="6.28515625" customWidth="1"/>
    <col min="4" max="4" width="8.85546875" customWidth="1"/>
    <col min="5" max="5" width="11.140625" customWidth="1"/>
    <col min="6" max="6" width="9.5703125" customWidth="1"/>
    <col min="8" max="8" width="19.85546875" customWidth="1"/>
  </cols>
  <sheetData>
    <row r="3" spans="1:9" ht="12.75" customHeight="1"/>
    <row r="4" spans="1:9" ht="12.75" customHeight="1"/>
    <row r="5" spans="1:9" ht="18" customHeight="1">
      <c r="A5" s="508" t="s">
        <v>0</v>
      </c>
      <c r="B5" s="509"/>
      <c r="C5" s="509"/>
      <c r="D5" s="509"/>
      <c r="E5" s="509"/>
      <c r="F5" s="510"/>
    </row>
    <row r="6" spans="1:9" ht="12.75" customHeight="1">
      <c r="A6" s="524"/>
      <c r="B6" s="525"/>
      <c r="C6" s="525"/>
      <c r="D6" s="525"/>
      <c r="E6" s="525"/>
      <c r="F6" s="526"/>
    </row>
    <row r="7" spans="1:9" ht="12.75" customHeight="1">
      <c r="A7" s="524"/>
      <c r="B7" s="525"/>
      <c r="C7" s="525"/>
      <c r="D7" s="525"/>
      <c r="E7" s="525"/>
      <c r="F7" s="526"/>
    </row>
    <row r="8" spans="1:9" ht="12.75" customHeight="1">
      <c r="A8" s="511"/>
      <c r="B8" s="512"/>
      <c r="C8" s="512"/>
      <c r="D8" s="512"/>
      <c r="E8" s="512"/>
      <c r="F8" s="513"/>
    </row>
    <row r="9" spans="1:9" ht="15" customHeight="1">
      <c r="G9" s="1"/>
    </row>
    <row r="10" spans="1:9" ht="15" customHeight="1">
      <c r="A10" s="157"/>
      <c r="F10" s="1"/>
      <c r="G10" s="1"/>
      <c r="H10" s="1"/>
      <c r="I10" s="1"/>
    </row>
    <row r="11" spans="1:9" ht="15" customHeight="1">
      <c r="A11" s="211" t="s">
        <v>15</v>
      </c>
      <c r="B11" s="222">
        <f>PARAMETRAGE!C19</f>
        <v>0</v>
      </c>
      <c r="C11" s="40"/>
      <c r="D11" s="40"/>
      <c r="E11" s="40"/>
      <c r="F11" s="531"/>
      <c r="G11" s="531"/>
      <c r="H11" s="531"/>
      <c r="I11" s="1"/>
    </row>
    <row r="12" spans="1:9" ht="15" customHeight="1">
      <c r="A12" s="40"/>
      <c r="B12" s="209"/>
      <c r="C12" s="132"/>
      <c r="D12" s="132"/>
      <c r="E12" s="132"/>
      <c r="F12" s="532"/>
      <c r="G12" s="533"/>
      <c r="H12" s="533"/>
      <c r="I12" s="1"/>
    </row>
    <row r="13" spans="1:9" ht="15" customHeight="1">
      <c r="A13" s="211" t="s">
        <v>1</v>
      </c>
      <c r="B13" s="317">
        <f>PARAMETRAGE!C20</f>
        <v>0</v>
      </c>
      <c r="C13" s="132"/>
      <c r="D13" s="132"/>
      <c r="E13" s="132"/>
      <c r="F13" s="212"/>
      <c r="G13" s="213"/>
      <c r="H13" s="214"/>
      <c r="I13" s="1"/>
    </row>
    <row r="14" spans="1:9" ht="15" customHeight="1">
      <c r="A14" s="211" t="s">
        <v>581</v>
      </c>
      <c r="B14" s="317">
        <f>PARAMETRAGE!C22</f>
        <v>0</v>
      </c>
      <c r="C14" s="132"/>
      <c r="D14" s="132"/>
      <c r="E14" s="132"/>
      <c r="F14" s="534"/>
      <c r="G14" s="535"/>
      <c r="H14" s="182"/>
      <c r="I14" s="1"/>
    </row>
    <row r="15" spans="1:9" ht="15" customHeight="1">
      <c r="A15" s="40"/>
      <c r="B15" s="209"/>
      <c r="C15" s="132"/>
      <c r="D15" s="132"/>
      <c r="E15" s="132"/>
      <c r="F15" s="215"/>
      <c r="G15" s="213"/>
      <c r="H15" s="215"/>
      <c r="I15" s="1"/>
    </row>
    <row r="16" spans="1:9" ht="15" customHeight="1">
      <c r="A16" s="211" t="s">
        <v>2</v>
      </c>
      <c r="B16" s="318">
        <f>PARAMETRAGE!C25</f>
        <v>0</v>
      </c>
      <c r="C16" s="132"/>
      <c r="D16" s="132"/>
      <c r="E16" s="132"/>
      <c r="F16" s="216"/>
      <c r="G16" s="217"/>
      <c r="H16" s="216"/>
      <c r="I16" s="1"/>
    </row>
    <row r="17" spans="1:8" ht="15" customHeight="1">
      <c r="A17" s="211" t="s">
        <v>412</v>
      </c>
      <c r="B17" s="319">
        <f>PARAMETRAGE!C22</f>
        <v>0</v>
      </c>
      <c r="C17" s="132"/>
      <c r="D17" s="132"/>
      <c r="E17" s="132"/>
      <c r="F17" s="209"/>
      <c r="G17" s="40"/>
      <c r="H17" s="40"/>
    </row>
    <row r="18" spans="1:8" ht="15" customHeight="1">
      <c r="A18" s="211" t="s">
        <v>413</v>
      </c>
      <c r="B18" s="318">
        <f>PARAMETRAGE!C26</f>
        <v>0</v>
      </c>
      <c r="C18" s="132"/>
      <c r="D18" s="132"/>
      <c r="E18" s="132"/>
      <c r="F18" s="209"/>
      <c r="G18" s="40"/>
      <c r="H18" s="40"/>
    </row>
    <row r="19" spans="1:8" ht="15" customHeight="1">
      <c r="A19" s="211" t="s">
        <v>414</v>
      </c>
      <c r="B19" s="257">
        <f>PARAMETRAGE!C27</f>
        <v>0</v>
      </c>
      <c r="C19" s="6"/>
      <c r="D19" s="6"/>
      <c r="E19" s="6"/>
      <c r="F19" s="209"/>
      <c r="G19" s="40"/>
      <c r="H19" s="40"/>
    </row>
    <row r="20" spans="1:8" ht="15" customHeight="1">
      <c r="A20" s="211"/>
      <c r="B20" s="257"/>
      <c r="C20" s="6"/>
      <c r="D20" s="6"/>
      <c r="E20" s="6"/>
      <c r="F20" s="209"/>
      <c r="G20" s="40"/>
      <c r="H20" s="40"/>
    </row>
    <row r="21" spans="1:8" ht="15" customHeight="1">
      <c r="A21" s="40"/>
      <c r="B21" s="256"/>
      <c r="C21" s="6"/>
      <c r="D21" s="6"/>
      <c r="E21" s="6"/>
      <c r="F21" s="209"/>
      <c r="G21" s="40"/>
      <c r="H21" s="40"/>
    </row>
    <row r="22" spans="1:8" ht="15" customHeight="1">
      <c r="A22" s="211"/>
      <c r="B22" s="17"/>
      <c r="C22" s="6"/>
      <c r="D22" s="6"/>
      <c r="E22" s="6"/>
      <c r="F22" s="209"/>
      <c r="G22" s="40"/>
      <c r="H22" s="40"/>
    </row>
    <row r="23" spans="1:8" s="177" customFormat="1" ht="15" customHeight="1">
      <c r="A23" s="211"/>
      <c r="B23" s="17"/>
      <c r="C23" s="6"/>
      <c r="D23" s="6"/>
      <c r="E23" s="6"/>
      <c r="F23" s="209"/>
      <c r="G23" s="40"/>
      <c r="H23" s="40"/>
    </row>
    <row r="24" spans="1:8" ht="15" customHeight="1">
      <c r="A24" s="40"/>
      <c r="B24" s="211" t="s">
        <v>419</v>
      </c>
      <c r="C24" s="527">
        <f ca="1">TODAY()</f>
        <v>43668</v>
      </c>
      <c r="D24" s="527"/>
      <c r="E24" s="527"/>
      <c r="F24" s="209"/>
      <c r="G24" s="40"/>
      <c r="H24" s="40"/>
    </row>
    <row r="25" spans="1:8" ht="15" customHeight="1">
      <c r="A25" s="40"/>
      <c r="B25" s="211"/>
      <c r="C25" s="58"/>
      <c r="D25" s="59"/>
      <c r="E25" s="59"/>
      <c r="F25" s="209"/>
      <c r="G25" s="40"/>
      <c r="H25" s="40"/>
    </row>
    <row r="26" spans="1:8" ht="15" customHeight="1">
      <c r="A26" s="40"/>
      <c r="B26" s="218" t="s">
        <v>420</v>
      </c>
      <c r="C26" s="527"/>
      <c r="D26" s="527"/>
      <c r="E26" s="527"/>
      <c r="F26" s="209"/>
      <c r="G26" s="210"/>
      <c r="H26" s="40"/>
    </row>
    <row r="27" spans="1:8" ht="15" customHeight="1">
      <c r="A27" s="9"/>
      <c r="B27" s="180"/>
      <c r="C27" s="15"/>
      <c r="D27" s="15"/>
      <c r="E27" s="16"/>
      <c r="F27" s="13"/>
    </row>
    <row r="28" spans="1:8" s="1" customFormat="1" ht="15" customHeight="1">
      <c r="A28"/>
      <c r="B28"/>
      <c r="C28"/>
      <c r="D28"/>
      <c r="E28"/>
      <c r="F28"/>
    </row>
    <row r="29" spans="1:8" s="1" customFormat="1" ht="12" customHeight="1">
      <c r="A29" s="508" t="s">
        <v>582</v>
      </c>
      <c r="B29" s="509"/>
      <c r="C29" s="509"/>
      <c r="D29" s="509"/>
      <c r="E29" s="509"/>
      <c r="F29" s="510"/>
    </row>
    <row r="30" spans="1:8" s="1" customFormat="1" ht="12" customHeight="1">
      <c r="A30" s="524"/>
      <c r="B30" s="525"/>
      <c r="C30" s="525"/>
      <c r="D30" s="525"/>
      <c r="E30" s="525"/>
      <c r="F30" s="526"/>
    </row>
    <row r="31" spans="1:8" s="1" customFormat="1" ht="12" customHeight="1">
      <c r="A31" s="524"/>
      <c r="B31" s="525"/>
      <c r="C31" s="525"/>
      <c r="D31" s="525"/>
      <c r="E31" s="525"/>
      <c r="F31" s="526"/>
    </row>
    <row r="32" spans="1:8" s="1" customFormat="1" ht="12" customHeight="1">
      <c r="A32" s="511"/>
      <c r="B32" s="512"/>
      <c r="C32" s="512"/>
      <c r="D32" s="512"/>
      <c r="E32" s="512"/>
      <c r="F32" s="513"/>
    </row>
    <row r="33" spans="1:8" s="1" customFormat="1" ht="15" customHeight="1">
      <c r="A33" s="41"/>
      <c r="B33" s="41"/>
      <c r="C33" s="41"/>
      <c r="D33" s="41"/>
      <c r="E33" s="41"/>
      <c r="F33" s="41"/>
    </row>
    <row r="34" spans="1:8" s="1" customFormat="1" ht="15" customHeight="1">
      <c r="A34" s="53" t="s">
        <v>17</v>
      </c>
      <c r="B34" s="178">
        <f>PARAMETRAGE!C31</f>
        <v>0</v>
      </c>
      <c r="C34" s="33"/>
      <c r="D34" s="33"/>
      <c r="E34" s="33"/>
      <c r="F34" s="33"/>
    </row>
    <row r="35" spans="1:8" s="1" customFormat="1" ht="15" customHeight="1">
      <c r="A35" s="42"/>
      <c r="B35" s="42"/>
      <c r="C35" s="42"/>
      <c r="D35" s="42"/>
      <c r="E35" s="42"/>
      <c r="F35" s="42"/>
    </row>
    <row r="36" spans="1:8" s="1" customFormat="1" ht="15" customHeight="1">
      <c r="A36" s="42"/>
      <c r="B36" s="42"/>
      <c r="C36" s="42"/>
      <c r="D36" s="42"/>
      <c r="E36" s="42"/>
      <c r="F36" s="42"/>
    </row>
    <row r="37" spans="1:8" s="1" customFormat="1" ht="15" customHeight="1" thickBot="1">
      <c r="A37" s="42"/>
      <c r="B37" s="42"/>
      <c r="C37" s="42"/>
      <c r="D37" s="42"/>
      <c r="E37" s="42"/>
      <c r="F37" s="42"/>
    </row>
    <row r="38" spans="1:8" s="1" customFormat="1" ht="16.5" thickBot="1">
      <c r="A38" s="528" t="s">
        <v>21</v>
      </c>
      <c r="B38" s="529"/>
      <c r="C38" s="529"/>
      <c r="D38" s="529"/>
      <c r="E38" s="529"/>
      <c r="F38" s="530"/>
    </row>
    <row r="39" spans="1:8" ht="15" customHeight="1">
      <c r="A39" s="44"/>
      <c r="B39" s="42"/>
      <c r="C39" s="42"/>
      <c r="D39" s="42"/>
      <c r="E39" s="42"/>
      <c r="F39" s="42"/>
    </row>
    <row r="40" spans="1:8" ht="15" customHeight="1">
      <c r="A40" s="51" t="s">
        <v>19</v>
      </c>
      <c r="B40" s="178">
        <f>PARAMETRAGE!C32</f>
        <v>0</v>
      </c>
      <c r="C40" s="42"/>
      <c r="D40" s="42"/>
      <c r="E40" s="42"/>
      <c r="F40" s="42"/>
    </row>
    <row r="41" spans="1:8" ht="15" customHeight="1">
      <c r="A41" s="52"/>
      <c r="B41" s="42"/>
      <c r="C41" s="42"/>
      <c r="D41" s="42"/>
      <c r="E41" s="42"/>
      <c r="F41" s="42"/>
    </row>
    <row r="42" spans="1:8" ht="15" customHeight="1">
      <c r="A42" s="51"/>
      <c r="B42" s="42"/>
      <c r="C42" s="42"/>
      <c r="D42" s="42"/>
      <c r="E42" s="42"/>
      <c r="F42" s="42"/>
    </row>
    <row r="43" spans="1:8" ht="15" customHeight="1">
      <c r="A43" s="51" t="s">
        <v>18</v>
      </c>
      <c r="B43" s="178"/>
      <c r="C43" s="42"/>
      <c r="D43" s="42"/>
      <c r="E43" s="42"/>
      <c r="F43" s="42"/>
      <c r="H43" s="31"/>
    </row>
    <row r="44" spans="1:8" ht="15" customHeight="1">
      <c r="A44" s="51"/>
      <c r="B44" s="45"/>
      <c r="C44" s="46"/>
      <c r="D44" s="46"/>
      <c r="E44" s="46"/>
      <c r="F44" s="42"/>
    </row>
    <row r="45" spans="1:8" ht="15" customHeight="1">
      <c r="A45" s="51"/>
      <c r="B45" s="46"/>
      <c r="C45" s="46"/>
      <c r="D45" s="46"/>
      <c r="E45" s="46"/>
      <c r="F45" s="42"/>
    </row>
    <row r="46" spans="1:8" ht="15" customHeight="1">
      <c r="A46" s="51" t="s">
        <v>20</v>
      </c>
      <c r="B46" s="178"/>
      <c r="C46" s="46"/>
      <c r="D46" s="46"/>
      <c r="E46" s="46"/>
      <c r="F46" s="42"/>
    </row>
    <row r="47" spans="1:8" ht="15" customHeight="1">
      <c r="A47" s="10"/>
      <c r="B47" s="45"/>
      <c r="C47" s="46"/>
      <c r="D47" s="46"/>
      <c r="E47" s="46"/>
      <c r="F47" s="42"/>
    </row>
    <row r="48" spans="1:8" ht="15" customHeight="1">
      <c r="A48" s="42"/>
      <c r="B48" s="45"/>
      <c r="C48" s="46"/>
      <c r="D48" s="46"/>
      <c r="E48" s="46"/>
      <c r="F48" s="42"/>
    </row>
    <row r="49" spans="1:10" ht="16.5" customHeight="1">
      <c r="A49" s="43"/>
      <c r="B49" s="46"/>
      <c r="C49" s="46"/>
      <c r="D49" s="46"/>
      <c r="E49" s="46"/>
      <c r="F49" s="42"/>
    </row>
    <row r="50" spans="1:10">
      <c r="A50" s="521"/>
      <c r="B50" s="521"/>
      <c r="C50" s="521"/>
      <c r="D50" s="521"/>
      <c r="E50" s="521"/>
      <c r="F50" s="521"/>
    </row>
    <row r="51" spans="1:10">
      <c r="A51" s="9"/>
      <c r="B51" s="9"/>
      <c r="C51" s="10"/>
      <c r="D51" s="15"/>
      <c r="E51" s="48"/>
      <c r="F51" s="47"/>
      <c r="J51" s="31"/>
    </row>
    <row r="52" spans="1:10">
      <c r="A52" s="9"/>
      <c r="B52" s="9"/>
      <c r="C52" s="15"/>
      <c r="D52" s="15"/>
      <c r="E52" s="48"/>
      <c r="F52" s="47"/>
    </row>
    <row r="53" spans="1:10">
      <c r="A53" s="10"/>
      <c r="B53" s="9"/>
      <c r="C53" s="14"/>
      <c r="D53" s="15"/>
      <c r="E53" s="48"/>
      <c r="F53" s="47"/>
    </row>
    <row r="54" spans="1:10">
      <c r="A54" s="12"/>
      <c r="B54" s="9"/>
      <c r="C54" s="15"/>
      <c r="D54" s="15"/>
      <c r="E54" s="48"/>
      <c r="F54" s="47"/>
    </row>
    <row r="55" spans="1:10">
      <c r="A55" s="49"/>
      <c r="B55" s="9"/>
      <c r="C55" s="49"/>
      <c r="D55" s="15"/>
      <c r="E55" s="48"/>
      <c r="F55" s="47"/>
    </row>
    <row r="56" spans="1:10">
      <c r="A56" s="42"/>
      <c r="B56" s="9"/>
      <c r="C56" s="50"/>
      <c r="D56" s="15"/>
      <c r="E56" s="48"/>
      <c r="F56" s="47"/>
    </row>
    <row r="57" spans="1:10">
      <c r="A57" s="42"/>
      <c r="B57" s="9"/>
      <c r="C57" s="50"/>
      <c r="D57" s="15"/>
      <c r="E57" s="48"/>
      <c r="F57" s="47"/>
    </row>
    <row r="58" spans="1:10">
      <c r="A58" s="11"/>
      <c r="B58" s="9"/>
      <c r="C58" s="1"/>
      <c r="D58" s="1"/>
      <c r="E58" s="2"/>
      <c r="F58" s="1"/>
    </row>
    <row r="59" spans="1:10">
      <c r="A59" s="11"/>
      <c r="B59" s="9"/>
      <c r="C59" s="1"/>
      <c r="D59" s="1"/>
      <c r="E59" s="2"/>
      <c r="F59" s="34"/>
    </row>
    <row r="60" spans="1:10">
      <c r="A60" s="35"/>
      <c r="B60" s="36"/>
      <c r="C60" s="32"/>
      <c r="D60" s="32"/>
      <c r="E60" s="37"/>
      <c r="F60" s="32"/>
    </row>
    <row r="61" spans="1:10">
      <c r="A61" s="35"/>
      <c r="B61" s="38"/>
      <c r="C61" s="32"/>
      <c r="D61" s="32"/>
      <c r="E61" s="37"/>
      <c r="F61" s="32"/>
    </row>
    <row r="62" spans="1:10" ht="9" customHeight="1">
      <c r="A62" s="35"/>
      <c r="B62" s="38"/>
      <c r="C62" s="32"/>
      <c r="D62" s="32"/>
      <c r="E62" s="37"/>
      <c r="F62" s="32"/>
    </row>
    <row r="63" spans="1:10" hidden="1">
      <c r="A63" s="11"/>
      <c r="B63" s="9"/>
      <c r="C63" s="1"/>
      <c r="D63" s="1"/>
      <c r="E63" s="2"/>
      <c r="F63" s="1"/>
    </row>
    <row r="64" spans="1:10">
      <c r="A64" s="11"/>
      <c r="B64" s="9"/>
      <c r="C64" s="1"/>
      <c r="D64" s="1"/>
      <c r="E64" s="2"/>
      <c r="F64" s="1"/>
    </row>
    <row r="65" spans="1:7" hidden="1">
      <c r="A65" s="11"/>
      <c r="B65" s="38"/>
      <c r="C65" s="32"/>
      <c r="D65" s="32"/>
      <c r="E65" s="37"/>
      <c r="F65" s="32"/>
      <c r="G65" s="30"/>
    </row>
    <row r="66" spans="1:7" hidden="1">
      <c r="A66" s="11"/>
      <c r="B66" s="9"/>
      <c r="C66" s="1"/>
      <c r="D66" s="1"/>
      <c r="E66" s="2"/>
      <c r="F66" s="1"/>
    </row>
    <row r="67" spans="1:7" ht="10.5" hidden="1" customHeight="1">
      <c r="A67" s="11"/>
      <c r="B67" s="38"/>
      <c r="C67" s="32"/>
      <c r="D67" s="32"/>
      <c r="E67" s="37"/>
      <c r="F67" s="32"/>
      <c r="G67" s="30"/>
    </row>
    <row r="68" spans="1:7" ht="24" hidden="1" customHeight="1">
      <c r="A68" s="523"/>
      <c r="B68" s="523"/>
      <c r="C68" s="523"/>
      <c r="D68" s="523"/>
      <c r="E68" s="523"/>
      <c r="F68" s="523"/>
    </row>
    <row r="69" spans="1:7" hidden="1">
      <c r="A69" s="522"/>
      <c r="B69" s="522"/>
      <c r="C69" s="522"/>
      <c r="D69" s="522"/>
      <c r="E69" s="522"/>
      <c r="F69" s="522"/>
    </row>
  </sheetData>
  <mergeCells count="11">
    <mergeCell ref="A50:F50"/>
    <mergeCell ref="A69:F69"/>
    <mergeCell ref="A68:F68"/>
    <mergeCell ref="A5:F8"/>
    <mergeCell ref="C24:E24"/>
    <mergeCell ref="C26:E26"/>
    <mergeCell ref="A29:F32"/>
    <mergeCell ref="A38:F38"/>
    <mergeCell ref="F11:H11"/>
    <mergeCell ref="F12:H12"/>
    <mergeCell ref="F14:G14"/>
  </mergeCells>
  <phoneticPr fontId="0" type="noConversion"/>
  <printOptions horizontalCentered="1"/>
  <pageMargins left="0.23622047244094491" right="0.23622047244094491" top="0.23622047244094491" bottom="0.19685039370078741" header="0.19685039370078741" footer="0.11811023622047245"/>
  <pageSetup paperSize="9" scale="81" orientation="portrait" r:id="rId1"/>
  <headerFooter alignWithMargins="0"/>
  <colBreaks count="1" manualBreakCount="1">
    <brk id="13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indexed="13"/>
  </sheetPr>
  <dimension ref="A1"/>
  <sheetViews>
    <sheetView view="pageBreakPreview" zoomScale="110" zoomScaleSheetLayoutView="110" workbookViewId="0">
      <selection activeCell="F39" sqref="F39"/>
    </sheetView>
  </sheetViews>
  <sheetFormatPr baseColWidth="10" defaultRowHeight="12.75"/>
  <cols>
    <col min="1" max="1" width="9.42578125" customWidth="1"/>
    <col min="8" max="8" width="9.28515625" customWidth="1"/>
  </cols>
  <sheetData/>
  <phoneticPr fontId="21" type="noConversion"/>
  <printOptions horizontalCentered="1"/>
  <pageMargins left="0.78740157480314965" right="0.78740157480314965" top="0.98425196850393704" bottom="0.98425196850393704" header="0.51181102362204722" footer="0.51181102362204722"/>
  <pageSetup paperSize="9" scale="95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indexed="13"/>
  </sheetPr>
  <dimension ref="A2:M362"/>
  <sheetViews>
    <sheetView view="pageBreakPreview" topLeftCell="A250" zoomScaleSheetLayoutView="100" workbookViewId="0">
      <selection activeCell="O294" sqref="O294"/>
    </sheetView>
  </sheetViews>
  <sheetFormatPr baseColWidth="10" defaultRowHeight="12.75"/>
  <cols>
    <col min="1" max="1" width="3.140625" customWidth="1"/>
    <col min="2" max="2" width="5.42578125" customWidth="1"/>
    <col min="10" max="10" width="11.28515625" customWidth="1"/>
    <col min="11" max="11" width="16.7109375" customWidth="1"/>
    <col min="12" max="12" width="3.28515625" customWidth="1"/>
  </cols>
  <sheetData>
    <row r="2" spans="2:12" s="206" customFormat="1" ht="12.75" customHeight="1">
      <c r="B2" s="508" t="s">
        <v>10</v>
      </c>
      <c r="C2" s="509"/>
      <c r="D2" s="509"/>
      <c r="E2" s="509"/>
      <c r="F2" s="509"/>
      <c r="G2" s="509"/>
      <c r="H2" s="509"/>
      <c r="I2" s="509"/>
      <c r="J2" s="509"/>
      <c r="K2" s="509"/>
      <c r="L2" s="91"/>
    </row>
    <row r="3" spans="2:12" s="206" customFormat="1" ht="12.75" customHeight="1">
      <c r="B3" s="511"/>
      <c r="C3" s="512"/>
      <c r="D3" s="512"/>
      <c r="E3" s="512"/>
      <c r="F3" s="512"/>
      <c r="G3" s="512"/>
      <c r="H3" s="512"/>
      <c r="I3" s="512"/>
      <c r="J3" s="512"/>
      <c r="K3" s="512"/>
      <c r="L3" s="91"/>
    </row>
    <row r="4" spans="2:12" s="206" customFormat="1"/>
    <row r="5" spans="2:12" s="206" customFormat="1" ht="12.75" customHeight="1">
      <c r="B5" s="540" t="s">
        <v>416</v>
      </c>
      <c r="C5" s="541"/>
      <c r="D5" s="541"/>
      <c r="E5" s="541"/>
      <c r="F5" s="541"/>
      <c r="G5" s="541"/>
      <c r="H5" s="541"/>
      <c r="I5" s="541"/>
      <c r="J5" s="541"/>
      <c r="K5" s="542"/>
      <c r="L5" s="92"/>
    </row>
    <row r="6" spans="2:12">
      <c r="J6" s="1"/>
    </row>
    <row r="9" spans="2:12" ht="12.75" customHeight="1">
      <c r="G9" s="130"/>
    </row>
    <row r="10" spans="2:12">
      <c r="G10" s="130"/>
    </row>
    <row r="11" spans="2:12" ht="12.75" customHeight="1">
      <c r="C11" s="143"/>
      <c r="D11" s="143"/>
      <c r="E11" s="143"/>
      <c r="F11" s="143"/>
      <c r="G11" s="130"/>
      <c r="H11" s="143"/>
      <c r="I11" s="143"/>
      <c r="J11" s="143"/>
      <c r="K11" s="143"/>
    </row>
    <row r="12" spans="2:12" ht="12.75" customHeight="1">
      <c r="C12" s="143"/>
      <c r="D12" s="143"/>
      <c r="E12" s="143"/>
      <c r="F12" s="143"/>
      <c r="G12" s="130"/>
      <c r="H12" s="143"/>
      <c r="I12" s="143"/>
      <c r="J12" s="143"/>
      <c r="K12" s="143"/>
    </row>
    <row r="13" spans="2:12" ht="12.75" customHeight="1">
      <c r="C13" s="143"/>
      <c r="D13" s="143"/>
      <c r="E13" s="143"/>
      <c r="F13" s="143"/>
      <c r="G13" s="130"/>
      <c r="H13" s="143"/>
      <c r="I13" s="143"/>
      <c r="J13" s="143"/>
      <c r="K13" s="143"/>
    </row>
    <row r="14" spans="2:12" ht="15.75" customHeight="1">
      <c r="C14" s="143"/>
      <c r="D14" s="143"/>
      <c r="E14" s="143"/>
      <c r="F14" s="143"/>
      <c r="G14" s="130"/>
      <c r="H14" s="143"/>
      <c r="I14" s="143"/>
      <c r="J14" s="143"/>
      <c r="K14" s="143"/>
    </row>
    <row r="15" spans="2:12" ht="15.75" customHeight="1">
      <c r="C15" s="143"/>
      <c r="D15" s="143"/>
      <c r="E15" s="143"/>
      <c r="F15" s="143"/>
      <c r="G15" s="130"/>
      <c r="H15" s="143"/>
      <c r="I15" s="143"/>
      <c r="J15" s="143"/>
      <c r="K15" s="143"/>
    </row>
    <row r="16" spans="2:12">
      <c r="C16" s="143"/>
      <c r="D16" s="143"/>
      <c r="E16" s="143"/>
      <c r="F16" s="143"/>
      <c r="G16" s="130"/>
      <c r="H16" s="143"/>
      <c r="I16" s="143"/>
      <c r="J16" s="143"/>
      <c r="K16" s="143"/>
    </row>
    <row r="17" spans="1:11">
      <c r="C17" s="143"/>
      <c r="D17" s="143"/>
      <c r="E17" s="143"/>
      <c r="F17" s="143"/>
      <c r="G17" s="130"/>
      <c r="H17" s="143"/>
      <c r="I17" s="143"/>
      <c r="J17" s="143"/>
      <c r="K17" s="143"/>
    </row>
    <row r="18" spans="1:11">
      <c r="C18" s="143"/>
      <c r="D18" s="143"/>
      <c r="E18" s="143"/>
      <c r="F18" s="143"/>
      <c r="G18" s="130"/>
      <c r="H18" s="143"/>
      <c r="I18" s="143"/>
      <c r="J18" s="143"/>
      <c r="K18" s="143"/>
    </row>
    <row r="19" spans="1:11">
      <c r="C19" s="143"/>
      <c r="D19" s="143"/>
      <c r="E19" s="143"/>
      <c r="F19" s="143"/>
      <c r="G19" s="130"/>
      <c r="H19" s="143"/>
      <c r="I19" s="143"/>
      <c r="J19" s="143"/>
      <c r="K19" s="143"/>
    </row>
    <row r="20" spans="1:11">
      <c r="C20" s="143"/>
      <c r="D20" s="143"/>
      <c r="E20" s="143"/>
      <c r="F20" s="143"/>
      <c r="G20" s="130"/>
      <c r="H20" s="143"/>
      <c r="I20" s="143"/>
      <c r="J20" s="143"/>
      <c r="K20" s="143"/>
    </row>
    <row r="21" spans="1:11">
      <c r="C21" s="143"/>
      <c r="D21" s="143"/>
      <c r="E21" s="143"/>
      <c r="F21" s="143"/>
      <c r="G21" s="130"/>
      <c r="H21" s="143"/>
      <c r="I21" s="143"/>
      <c r="J21" s="143"/>
      <c r="K21" s="143"/>
    </row>
    <row r="22" spans="1:11">
      <c r="A22" s="184"/>
      <c r="D22" s="39"/>
      <c r="E22" s="39"/>
      <c r="F22" s="39"/>
      <c r="G22" s="130"/>
      <c r="H22" s="39"/>
      <c r="I22" s="39"/>
    </row>
    <row r="23" spans="1:11">
      <c r="D23" s="39"/>
      <c r="E23" s="39"/>
      <c r="F23" s="39"/>
      <c r="G23" s="130"/>
      <c r="H23" s="39"/>
      <c r="I23" s="39"/>
    </row>
    <row r="24" spans="1:11" s="142" customFormat="1">
      <c r="D24" s="39"/>
      <c r="E24" s="39"/>
      <c r="F24" s="39"/>
      <c r="G24" s="130"/>
      <c r="H24" s="39"/>
      <c r="I24" s="39"/>
    </row>
    <row r="25" spans="1:11" s="181" customFormat="1">
      <c r="D25" s="39"/>
      <c r="E25" s="39"/>
      <c r="F25" s="39"/>
      <c r="G25" s="130"/>
      <c r="H25" s="39"/>
      <c r="I25" s="39"/>
    </row>
    <row r="26" spans="1:11" s="198" customFormat="1">
      <c r="D26" s="39"/>
      <c r="E26" s="39"/>
      <c r="F26" s="39"/>
      <c r="G26" s="130"/>
      <c r="H26" s="39"/>
      <c r="I26" s="39"/>
    </row>
    <row r="27" spans="1:11" s="198" customFormat="1">
      <c r="D27" s="39"/>
      <c r="E27" s="39"/>
      <c r="F27" s="39"/>
      <c r="G27" s="130"/>
      <c r="H27" s="39"/>
      <c r="I27" s="39"/>
    </row>
    <row r="28" spans="1:11" s="198" customFormat="1">
      <c r="D28" s="39"/>
      <c r="E28" s="39"/>
      <c r="F28" s="39"/>
      <c r="G28" s="130"/>
      <c r="H28" s="39"/>
      <c r="I28" s="39"/>
    </row>
    <row r="29" spans="1:11" s="198" customFormat="1">
      <c r="D29" s="39"/>
      <c r="E29" s="39"/>
      <c r="F29" s="39"/>
      <c r="G29" s="130"/>
      <c r="H29" s="39"/>
      <c r="I29" s="39"/>
    </row>
    <row r="30" spans="1:11" s="198" customFormat="1">
      <c r="D30" s="39"/>
      <c r="E30" s="39"/>
      <c r="F30" s="39"/>
      <c r="G30" s="130"/>
      <c r="H30" s="39"/>
      <c r="I30" s="39"/>
    </row>
    <row r="31" spans="1:11" s="221" customFormat="1">
      <c r="D31" s="39"/>
      <c r="E31" s="39"/>
      <c r="F31" s="39"/>
      <c r="G31" s="130"/>
      <c r="H31" s="39"/>
      <c r="I31" s="39"/>
    </row>
    <row r="32" spans="1:11" s="221" customFormat="1">
      <c r="D32" s="39"/>
      <c r="E32" s="39"/>
      <c r="F32" s="39"/>
      <c r="G32" s="130"/>
      <c r="H32" s="39"/>
      <c r="I32" s="39"/>
    </row>
    <row r="33" spans="4:9" s="221" customFormat="1">
      <c r="D33" s="39"/>
      <c r="E33" s="39"/>
      <c r="F33" s="39"/>
      <c r="G33" s="130"/>
      <c r="H33" s="39"/>
      <c r="I33" s="39"/>
    </row>
    <row r="34" spans="4:9" s="221" customFormat="1">
      <c r="D34" s="39"/>
      <c r="E34" s="39"/>
      <c r="F34" s="39"/>
      <c r="G34" s="130"/>
      <c r="H34" s="39"/>
      <c r="I34" s="39"/>
    </row>
    <row r="35" spans="4:9" s="221" customFormat="1">
      <c r="D35" s="39"/>
      <c r="E35" s="39"/>
      <c r="F35" s="39"/>
      <c r="G35" s="130"/>
      <c r="H35" s="39"/>
      <c r="I35" s="39"/>
    </row>
    <row r="36" spans="4:9" s="221" customFormat="1">
      <c r="D36" s="39"/>
      <c r="E36" s="39"/>
      <c r="F36" s="39"/>
      <c r="G36" s="130"/>
      <c r="H36" s="39"/>
      <c r="I36" s="39"/>
    </row>
    <row r="37" spans="4:9" s="221" customFormat="1">
      <c r="D37" s="39"/>
      <c r="E37" s="39"/>
      <c r="F37" s="39"/>
      <c r="G37" s="130"/>
      <c r="H37" s="39"/>
      <c r="I37" s="39"/>
    </row>
    <row r="38" spans="4:9" s="221" customFormat="1">
      <c r="D38" s="39"/>
      <c r="E38" s="39"/>
      <c r="F38" s="39"/>
      <c r="G38" s="130"/>
      <c r="H38" s="39"/>
      <c r="I38" s="39"/>
    </row>
    <row r="39" spans="4:9" s="221" customFormat="1">
      <c r="D39" s="39"/>
      <c r="E39" s="39"/>
      <c r="F39" s="39"/>
      <c r="G39" s="130"/>
      <c r="H39" s="39"/>
      <c r="I39" s="39"/>
    </row>
    <row r="40" spans="4:9" s="221" customFormat="1">
      <c r="D40" s="39"/>
      <c r="E40" s="39"/>
      <c r="F40" s="39"/>
      <c r="G40" s="130"/>
      <c r="H40" s="39"/>
      <c r="I40" s="39"/>
    </row>
    <row r="41" spans="4:9" s="221" customFormat="1">
      <c r="D41" s="39"/>
      <c r="E41" s="39"/>
      <c r="F41" s="39"/>
      <c r="G41" s="130"/>
      <c r="H41" s="39"/>
      <c r="I41" s="39"/>
    </row>
    <row r="42" spans="4:9" s="221" customFormat="1">
      <c r="D42" s="39"/>
      <c r="E42" s="39"/>
      <c r="F42" s="39"/>
      <c r="G42" s="130"/>
      <c r="H42" s="39"/>
      <c r="I42" s="39"/>
    </row>
    <row r="43" spans="4:9" s="221" customFormat="1">
      <c r="D43" s="39"/>
      <c r="E43" s="39"/>
      <c r="F43" s="39"/>
      <c r="G43" s="130"/>
      <c r="H43" s="39"/>
      <c r="I43" s="39"/>
    </row>
    <row r="44" spans="4:9" s="221" customFormat="1">
      <c r="D44" s="39"/>
      <c r="E44" s="39"/>
      <c r="F44" s="39"/>
      <c r="G44" s="130"/>
      <c r="H44" s="39"/>
      <c r="I44" s="39"/>
    </row>
    <row r="45" spans="4:9" s="221" customFormat="1">
      <c r="D45" s="39"/>
      <c r="E45" s="39"/>
      <c r="F45" s="39"/>
      <c r="G45" s="130"/>
      <c r="H45" s="39"/>
      <c r="I45" s="39"/>
    </row>
    <row r="46" spans="4:9" s="221" customFormat="1">
      <c r="D46" s="39"/>
      <c r="E46" s="39"/>
      <c r="F46" s="39"/>
      <c r="G46" s="130"/>
      <c r="H46" s="39"/>
      <c r="I46" s="39"/>
    </row>
    <row r="47" spans="4:9" s="221" customFormat="1">
      <c r="D47" s="39"/>
      <c r="E47" s="39"/>
      <c r="F47" s="39"/>
      <c r="G47" s="130"/>
      <c r="H47" s="39"/>
      <c r="I47" s="39"/>
    </row>
    <row r="48" spans="4:9" s="221" customFormat="1">
      <c r="D48" s="39"/>
      <c r="E48" s="39"/>
      <c r="F48" s="39"/>
      <c r="G48" s="130"/>
      <c r="H48" s="39"/>
      <c r="I48" s="39"/>
    </row>
    <row r="49" spans="4:9" s="221" customFormat="1">
      <c r="D49" s="39"/>
      <c r="E49" s="39"/>
      <c r="F49" s="39"/>
      <c r="G49" s="130"/>
      <c r="H49" s="39"/>
      <c r="I49" s="39"/>
    </row>
    <row r="50" spans="4:9" s="221" customFormat="1">
      <c r="D50" s="39"/>
      <c r="E50" s="39"/>
      <c r="F50" s="39"/>
      <c r="G50" s="130"/>
      <c r="H50" s="39"/>
      <c r="I50" s="39"/>
    </row>
    <row r="51" spans="4:9" s="221" customFormat="1">
      <c r="D51" s="39"/>
      <c r="E51" s="39"/>
      <c r="F51" s="39"/>
      <c r="G51" s="130"/>
      <c r="H51" s="39"/>
      <c r="I51" s="39"/>
    </row>
    <row r="52" spans="4:9" s="221" customFormat="1">
      <c r="D52" s="39"/>
      <c r="E52" s="39"/>
      <c r="F52" s="39"/>
      <c r="G52" s="130"/>
      <c r="H52" s="39"/>
      <c r="I52" s="39"/>
    </row>
    <row r="53" spans="4:9" s="221" customFormat="1">
      <c r="D53" s="39"/>
      <c r="E53" s="39"/>
      <c r="F53" s="39"/>
      <c r="G53" s="130"/>
      <c r="H53" s="39"/>
      <c r="I53" s="39"/>
    </row>
    <row r="54" spans="4:9" s="221" customFormat="1">
      <c r="D54" s="39"/>
      <c r="E54" s="39"/>
      <c r="F54" s="39"/>
      <c r="G54" s="130"/>
      <c r="H54" s="39"/>
      <c r="I54" s="39"/>
    </row>
    <row r="55" spans="4:9" s="221" customFormat="1">
      <c r="D55" s="39"/>
      <c r="E55" s="39"/>
      <c r="F55" s="39"/>
      <c r="G55" s="130"/>
      <c r="H55" s="39"/>
      <c r="I55" s="39"/>
    </row>
    <row r="56" spans="4:9" s="221" customFormat="1">
      <c r="D56" s="39"/>
      <c r="E56" s="39"/>
      <c r="F56" s="39"/>
      <c r="G56" s="130"/>
      <c r="H56" s="39"/>
      <c r="I56" s="39"/>
    </row>
    <row r="57" spans="4:9" s="221" customFormat="1">
      <c r="D57" s="39"/>
      <c r="E57" s="39"/>
      <c r="F57" s="39"/>
      <c r="G57" s="130"/>
      <c r="H57" s="39"/>
      <c r="I57" s="39"/>
    </row>
    <row r="58" spans="4:9" s="221" customFormat="1">
      <c r="D58" s="39"/>
      <c r="E58" s="39"/>
      <c r="F58" s="39"/>
      <c r="G58" s="130"/>
      <c r="H58" s="39"/>
      <c r="I58" s="39"/>
    </row>
    <row r="59" spans="4:9" s="221" customFormat="1">
      <c r="D59" s="39"/>
      <c r="E59" s="39"/>
      <c r="F59" s="39"/>
      <c r="G59" s="130"/>
      <c r="H59" s="39"/>
      <c r="I59" s="39"/>
    </row>
    <row r="60" spans="4:9" s="221" customFormat="1">
      <c r="D60" s="39"/>
      <c r="E60" s="39"/>
      <c r="F60" s="39"/>
      <c r="G60" s="130"/>
      <c r="H60" s="39"/>
      <c r="I60" s="39"/>
    </row>
    <row r="61" spans="4:9" s="221" customFormat="1">
      <c r="D61" s="39"/>
      <c r="E61" s="39"/>
      <c r="F61" s="39"/>
      <c r="G61" s="130"/>
      <c r="H61" s="39"/>
      <c r="I61" s="39"/>
    </row>
    <row r="62" spans="4:9" s="221" customFormat="1">
      <c r="D62" s="39"/>
      <c r="E62" s="39"/>
      <c r="F62" s="39"/>
      <c r="G62" s="130"/>
      <c r="H62" s="39"/>
      <c r="I62" s="39"/>
    </row>
    <row r="63" spans="4:9" s="221" customFormat="1">
      <c r="D63" s="39"/>
      <c r="E63" s="39"/>
      <c r="F63" s="39"/>
      <c r="G63" s="130"/>
      <c r="H63" s="39"/>
      <c r="I63" s="39"/>
    </row>
    <row r="64" spans="4:9" s="221" customFormat="1">
      <c r="D64" s="39"/>
      <c r="E64" s="39"/>
      <c r="F64" s="39"/>
      <c r="G64" s="130"/>
      <c r="H64" s="39"/>
      <c r="I64" s="39"/>
    </row>
    <row r="65" spans="2:11" s="221" customFormat="1">
      <c r="D65" s="39"/>
      <c r="E65" s="39"/>
      <c r="F65" s="39"/>
      <c r="G65" s="130"/>
      <c r="H65" s="39"/>
      <c r="I65" s="39"/>
    </row>
    <row r="66" spans="2:11" s="221" customFormat="1">
      <c r="D66" s="39"/>
      <c r="E66" s="39"/>
      <c r="F66" s="39"/>
      <c r="G66" s="130"/>
      <c r="H66" s="39"/>
      <c r="I66" s="39"/>
    </row>
    <row r="67" spans="2:11" s="198" customFormat="1">
      <c r="D67" s="39"/>
      <c r="E67" s="39"/>
      <c r="F67" s="39"/>
      <c r="G67" s="130"/>
      <c r="H67" s="39"/>
      <c r="I67" s="39"/>
    </row>
    <row r="68" spans="2:11" s="198" customFormat="1">
      <c r="D68" s="39"/>
      <c r="E68" s="39"/>
      <c r="F68" s="39"/>
      <c r="G68" s="130"/>
      <c r="H68" s="39"/>
      <c r="I68" s="39"/>
    </row>
    <row r="69" spans="2:11" s="198" customFormat="1">
      <c r="D69" s="39"/>
      <c r="E69" s="39"/>
      <c r="F69" s="39"/>
      <c r="G69" s="130"/>
      <c r="H69" s="39"/>
      <c r="I69" s="39"/>
    </row>
    <row r="70" spans="2:11" s="198" customFormat="1">
      <c r="D70" s="39"/>
      <c r="E70" s="39"/>
      <c r="F70" s="39"/>
      <c r="G70" s="130"/>
      <c r="H70" s="39"/>
      <c r="I70" s="39"/>
    </row>
    <row r="71" spans="2:11" s="198" customFormat="1">
      <c r="D71" s="39"/>
      <c r="E71" s="39"/>
      <c r="F71" s="39"/>
      <c r="G71" s="130"/>
      <c r="H71" s="39"/>
      <c r="I71" s="39"/>
    </row>
    <row r="72" spans="2:11" s="206" customFormat="1">
      <c r="D72" s="39"/>
      <c r="E72" s="39"/>
      <c r="F72" s="39"/>
      <c r="G72" s="130"/>
      <c r="H72" s="39"/>
      <c r="I72" s="39"/>
    </row>
    <row r="73" spans="2:11" s="206" customFormat="1">
      <c r="D73" s="39"/>
      <c r="E73" s="39"/>
      <c r="F73" s="39"/>
      <c r="G73" s="130"/>
      <c r="H73" s="39"/>
      <c r="I73" s="39"/>
    </row>
    <row r="74" spans="2:11" s="198" customFormat="1">
      <c r="B74" s="540" t="s">
        <v>426</v>
      </c>
      <c r="C74" s="541"/>
      <c r="D74" s="541"/>
      <c r="E74" s="541"/>
      <c r="F74" s="541"/>
      <c r="G74" s="541"/>
      <c r="H74" s="541"/>
      <c r="I74" s="541"/>
      <c r="J74" s="541"/>
      <c r="K74" s="542"/>
    </row>
    <row r="75" spans="2:11" s="204" customFormat="1"/>
    <row r="76" spans="2:11" s="204" customFormat="1">
      <c r="D76" s="39"/>
      <c r="E76" s="39"/>
      <c r="F76" s="39"/>
      <c r="G76" s="130"/>
      <c r="H76" s="39"/>
      <c r="I76" s="39"/>
    </row>
    <row r="77" spans="2:11" s="204" customFormat="1">
      <c r="D77" s="39"/>
      <c r="E77" s="39"/>
      <c r="F77" s="39"/>
      <c r="G77" s="130"/>
      <c r="H77" s="39"/>
      <c r="I77" s="39"/>
    </row>
    <row r="78" spans="2:11" s="204" customFormat="1">
      <c r="D78" s="39"/>
      <c r="E78" s="39"/>
      <c r="F78" s="39"/>
      <c r="G78" s="130"/>
      <c r="H78" s="39"/>
      <c r="I78" s="39"/>
    </row>
    <row r="79" spans="2:11" s="204" customFormat="1">
      <c r="D79" s="39"/>
    </row>
    <row r="80" spans="2:11" s="204" customFormat="1">
      <c r="D80" s="39"/>
      <c r="E80" s="39"/>
      <c r="F80" s="39"/>
      <c r="G80" s="130"/>
      <c r="H80" s="39"/>
      <c r="I80" s="39"/>
    </row>
    <row r="81" spans="4:9" s="204" customFormat="1">
      <c r="D81" s="39"/>
      <c r="E81" s="39"/>
      <c r="F81" s="39"/>
      <c r="G81" s="130"/>
      <c r="H81" s="39"/>
      <c r="I81" s="39"/>
    </row>
    <row r="82" spans="4:9" s="204" customFormat="1">
      <c r="D82" s="39"/>
      <c r="E82" s="39"/>
      <c r="F82" s="39"/>
      <c r="G82" s="130"/>
      <c r="H82" s="39"/>
      <c r="I82" s="39"/>
    </row>
    <row r="83" spans="4:9" s="204" customFormat="1">
      <c r="D83" s="39"/>
      <c r="E83" s="39"/>
      <c r="F83" s="39"/>
      <c r="G83" s="130"/>
      <c r="H83" s="39"/>
      <c r="I83" s="39"/>
    </row>
    <row r="84" spans="4:9" s="204" customFormat="1">
      <c r="D84" s="39"/>
      <c r="E84" s="39"/>
      <c r="F84" s="39"/>
      <c r="G84" s="130"/>
      <c r="H84" s="39"/>
      <c r="I84" s="39"/>
    </row>
    <row r="85" spans="4:9" s="204" customFormat="1">
      <c r="D85" s="39"/>
      <c r="E85" s="39"/>
      <c r="F85" s="39"/>
      <c r="G85" s="130"/>
      <c r="H85" s="39"/>
      <c r="I85" s="39"/>
    </row>
    <row r="86" spans="4:9" s="204" customFormat="1">
      <c r="D86" s="39"/>
      <c r="E86" s="39"/>
      <c r="F86" s="39"/>
      <c r="G86" s="130"/>
      <c r="H86" s="39"/>
      <c r="I86" s="39"/>
    </row>
    <row r="87" spans="4:9" s="204" customFormat="1">
      <c r="D87" s="39"/>
      <c r="E87" s="39"/>
      <c r="F87" s="39"/>
      <c r="G87" s="130"/>
      <c r="H87" s="39"/>
      <c r="I87" s="39"/>
    </row>
    <row r="88" spans="4:9" s="204" customFormat="1">
      <c r="D88" s="39"/>
      <c r="E88" s="39"/>
      <c r="F88" s="39"/>
      <c r="G88" s="130"/>
      <c r="H88" s="39"/>
      <c r="I88" s="39"/>
    </row>
    <row r="89" spans="4:9" s="204" customFormat="1">
      <c r="D89" s="39"/>
      <c r="E89" s="39"/>
      <c r="F89" s="39"/>
      <c r="G89" s="130"/>
      <c r="H89" s="39"/>
      <c r="I89" s="39"/>
    </row>
    <row r="90" spans="4:9" s="204" customFormat="1">
      <c r="D90" s="39"/>
      <c r="E90" s="39"/>
      <c r="F90" s="39"/>
      <c r="G90" s="130"/>
      <c r="H90" s="39"/>
      <c r="I90" s="39"/>
    </row>
    <row r="91" spans="4:9" s="221" customFormat="1">
      <c r="D91" s="39"/>
      <c r="E91" s="39"/>
      <c r="F91" s="39"/>
      <c r="G91" s="130"/>
      <c r="H91" s="39"/>
      <c r="I91" s="39"/>
    </row>
    <row r="92" spans="4:9" s="221" customFormat="1">
      <c r="D92" s="39"/>
      <c r="E92" s="39"/>
      <c r="F92" s="39"/>
      <c r="G92" s="130"/>
      <c r="H92" s="39"/>
      <c r="I92" s="39"/>
    </row>
    <row r="93" spans="4:9" s="221" customFormat="1">
      <c r="D93" s="39"/>
      <c r="E93" s="39"/>
      <c r="F93" s="39"/>
      <c r="G93" s="130"/>
      <c r="H93" s="39"/>
      <c r="I93" s="39"/>
    </row>
    <row r="94" spans="4:9" s="221" customFormat="1">
      <c r="D94" s="39"/>
      <c r="E94" s="39"/>
      <c r="F94" s="39"/>
      <c r="G94" s="130"/>
      <c r="H94" s="39"/>
      <c r="I94" s="39"/>
    </row>
    <row r="95" spans="4:9" s="221" customFormat="1">
      <c r="D95" s="39"/>
      <c r="E95" s="39"/>
      <c r="F95" s="39"/>
      <c r="G95" s="130"/>
      <c r="H95" s="39"/>
      <c r="I95" s="39"/>
    </row>
    <row r="96" spans="4:9" s="221" customFormat="1">
      <c r="D96" s="39"/>
      <c r="E96" s="39"/>
      <c r="F96" s="39"/>
      <c r="G96" s="130"/>
      <c r="H96" s="39"/>
      <c r="I96" s="39"/>
    </row>
    <row r="97" spans="4:9" s="221" customFormat="1">
      <c r="D97" s="39"/>
      <c r="E97" s="39"/>
      <c r="F97" s="39"/>
      <c r="G97" s="130"/>
      <c r="H97" s="39"/>
      <c r="I97" s="39"/>
    </row>
    <row r="98" spans="4:9" s="221" customFormat="1">
      <c r="D98" s="39"/>
      <c r="E98" s="39"/>
      <c r="F98" s="39"/>
      <c r="G98" s="130"/>
      <c r="H98" s="39"/>
      <c r="I98" s="39"/>
    </row>
    <row r="99" spans="4:9" s="221" customFormat="1">
      <c r="D99" s="39"/>
      <c r="E99" s="39"/>
      <c r="F99" s="39"/>
      <c r="G99" s="130"/>
      <c r="H99" s="39"/>
      <c r="I99" s="39"/>
    </row>
    <row r="100" spans="4:9" s="221" customFormat="1">
      <c r="D100" s="39"/>
      <c r="E100" s="39"/>
      <c r="F100" s="39"/>
      <c r="G100" s="130"/>
      <c r="H100" s="39"/>
      <c r="I100" s="39"/>
    </row>
    <row r="101" spans="4:9" s="221" customFormat="1">
      <c r="D101" s="39"/>
      <c r="E101" s="39"/>
      <c r="F101" s="39"/>
      <c r="G101" s="130"/>
      <c r="H101" s="39"/>
      <c r="I101" s="39"/>
    </row>
    <row r="102" spans="4:9" s="221" customFormat="1">
      <c r="D102" s="39"/>
      <c r="E102" s="39"/>
      <c r="F102" s="39"/>
      <c r="G102" s="130"/>
      <c r="H102" s="39"/>
      <c r="I102" s="39"/>
    </row>
    <row r="103" spans="4:9" s="221" customFormat="1">
      <c r="D103" s="39"/>
      <c r="E103" s="39"/>
      <c r="F103" s="39"/>
      <c r="G103" s="130"/>
      <c r="H103" s="39"/>
      <c r="I103" s="39"/>
    </row>
    <row r="104" spans="4:9" s="221" customFormat="1">
      <c r="D104" s="39"/>
      <c r="E104" s="39"/>
      <c r="F104" s="39"/>
      <c r="G104" s="130"/>
      <c r="H104" s="39"/>
      <c r="I104" s="39"/>
    </row>
    <row r="105" spans="4:9" s="221" customFormat="1">
      <c r="D105" s="39"/>
      <c r="E105" s="39"/>
      <c r="F105" s="39"/>
      <c r="G105" s="130"/>
      <c r="H105" s="39"/>
      <c r="I105" s="39"/>
    </row>
    <row r="106" spans="4:9" s="221" customFormat="1">
      <c r="D106" s="39"/>
      <c r="E106" s="39"/>
      <c r="F106" s="39"/>
      <c r="G106" s="130"/>
      <c r="H106" s="39"/>
      <c r="I106" s="39"/>
    </row>
    <row r="107" spans="4:9" s="221" customFormat="1">
      <c r="D107" s="39"/>
      <c r="E107" s="39"/>
      <c r="F107" s="39"/>
      <c r="G107" s="130"/>
      <c r="H107" s="39"/>
      <c r="I107" s="39"/>
    </row>
    <row r="108" spans="4:9" s="221" customFormat="1">
      <c r="D108" s="39"/>
      <c r="E108" s="39"/>
      <c r="F108" s="39"/>
      <c r="G108" s="130"/>
      <c r="H108" s="39"/>
      <c r="I108" s="39"/>
    </row>
    <row r="109" spans="4:9" s="221" customFormat="1">
      <c r="D109" s="39"/>
      <c r="E109" s="39"/>
      <c r="F109" s="39"/>
      <c r="G109" s="130"/>
      <c r="H109" s="39"/>
      <c r="I109" s="39"/>
    </row>
    <row r="110" spans="4:9" s="221" customFormat="1">
      <c r="D110" s="39"/>
      <c r="E110" s="39"/>
      <c r="F110" s="39"/>
      <c r="G110" s="130"/>
      <c r="H110" s="39"/>
      <c r="I110" s="39"/>
    </row>
    <row r="111" spans="4:9" s="221" customFormat="1">
      <c r="D111" s="39"/>
      <c r="E111" s="39"/>
      <c r="F111" s="39"/>
      <c r="G111" s="130"/>
      <c r="H111" s="39"/>
      <c r="I111" s="39"/>
    </row>
    <row r="112" spans="4:9" s="221" customFormat="1">
      <c r="D112" s="39"/>
      <c r="E112" s="39"/>
      <c r="F112" s="39"/>
      <c r="G112" s="130"/>
      <c r="H112" s="39"/>
      <c r="I112" s="39"/>
    </row>
    <row r="113" spans="4:9" s="221" customFormat="1">
      <c r="D113" s="39"/>
      <c r="E113" s="39"/>
      <c r="F113" s="39"/>
      <c r="G113" s="130"/>
      <c r="H113" s="39"/>
      <c r="I113" s="39"/>
    </row>
    <row r="114" spans="4:9" s="221" customFormat="1">
      <c r="D114" s="39"/>
      <c r="E114" s="39"/>
      <c r="F114" s="39"/>
      <c r="G114" s="130"/>
      <c r="H114" s="39"/>
      <c r="I114" s="39"/>
    </row>
    <row r="115" spans="4:9" s="221" customFormat="1">
      <c r="D115" s="39"/>
      <c r="E115" s="39"/>
      <c r="F115" s="39"/>
      <c r="G115" s="130"/>
      <c r="H115" s="39"/>
      <c r="I115" s="39"/>
    </row>
    <row r="116" spans="4:9" s="221" customFormat="1">
      <c r="D116" s="39"/>
      <c r="E116" s="39"/>
      <c r="F116" s="39"/>
      <c r="G116" s="130"/>
      <c r="H116" s="39"/>
      <c r="I116" s="39"/>
    </row>
    <row r="117" spans="4:9" s="221" customFormat="1">
      <c r="D117" s="39"/>
      <c r="E117" s="39"/>
      <c r="F117" s="39"/>
      <c r="G117" s="130"/>
      <c r="H117" s="39"/>
      <c r="I117" s="39"/>
    </row>
    <row r="118" spans="4:9" s="221" customFormat="1">
      <c r="D118" s="39"/>
      <c r="E118" s="39"/>
      <c r="F118" s="39"/>
      <c r="G118" s="130"/>
      <c r="H118" s="39"/>
      <c r="I118" s="39"/>
    </row>
    <row r="119" spans="4:9" s="221" customFormat="1">
      <c r="D119" s="39"/>
      <c r="E119" s="39"/>
      <c r="F119" s="39"/>
      <c r="G119" s="130"/>
      <c r="H119" s="39"/>
      <c r="I119" s="39"/>
    </row>
    <row r="120" spans="4:9" s="221" customFormat="1">
      <c r="D120" s="39"/>
      <c r="E120" s="39"/>
      <c r="F120" s="39"/>
      <c r="G120" s="130"/>
      <c r="H120" s="39"/>
      <c r="I120" s="39"/>
    </row>
    <row r="121" spans="4:9" s="221" customFormat="1">
      <c r="D121" s="39"/>
      <c r="E121" s="39"/>
      <c r="F121" s="39"/>
      <c r="G121" s="130"/>
      <c r="H121" s="39"/>
      <c r="I121" s="39"/>
    </row>
    <row r="122" spans="4:9" s="221" customFormat="1">
      <c r="D122" s="39"/>
      <c r="E122" s="39"/>
      <c r="F122" s="39"/>
      <c r="G122" s="130"/>
      <c r="H122" s="39"/>
      <c r="I122" s="39"/>
    </row>
    <row r="123" spans="4:9" s="221" customFormat="1">
      <c r="D123" s="39"/>
      <c r="E123" s="39"/>
      <c r="F123" s="39"/>
      <c r="G123" s="130"/>
      <c r="H123" s="39"/>
      <c r="I123" s="39"/>
    </row>
    <row r="124" spans="4:9" s="221" customFormat="1">
      <c r="D124" s="39"/>
      <c r="E124" s="39"/>
      <c r="F124" s="39"/>
      <c r="G124" s="130"/>
      <c r="H124" s="39"/>
      <c r="I124" s="39"/>
    </row>
    <row r="125" spans="4:9" s="221" customFormat="1">
      <c r="D125" s="39"/>
      <c r="E125" s="39"/>
      <c r="F125" s="39"/>
      <c r="G125" s="130"/>
      <c r="H125" s="39"/>
      <c r="I125" s="39"/>
    </row>
    <row r="126" spans="4:9" s="221" customFormat="1">
      <c r="D126" s="39"/>
      <c r="E126" s="39"/>
      <c r="F126" s="39"/>
      <c r="G126" s="130"/>
      <c r="H126" s="39"/>
      <c r="I126" s="39"/>
    </row>
    <row r="127" spans="4:9" s="204" customFormat="1">
      <c r="D127" s="39"/>
      <c r="E127" s="39"/>
      <c r="F127" s="39"/>
      <c r="G127" s="130"/>
      <c r="H127" s="39"/>
      <c r="I127" s="39"/>
    </row>
    <row r="128" spans="4:9" s="204" customFormat="1">
      <c r="D128" s="39"/>
      <c r="E128" s="39"/>
      <c r="F128" s="39"/>
      <c r="G128" s="130"/>
      <c r="H128" s="39"/>
      <c r="I128" s="39"/>
    </row>
    <row r="129" spans="4:9" s="204" customFormat="1">
      <c r="D129" s="39"/>
      <c r="E129" s="39"/>
      <c r="F129" s="39"/>
      <c r="G129" s="130"/>
      <c r="H129" s="39"/>
      <c r="I129" s="39"/>
    </row>
    <row r="130" spans="4:9" s="204" customFormat="1">
      <c r="D130" s="39"/>
      <c r="E130" s="39"/>
      <c r="F130" s="39"/>
      <c r="G130" s="130"/>
      <c r="H130" s="39"/>
      <c r="I130" s="39"/>
    </row>
    <row r="131" spans="4:9" s="204" customFormat="1">
      <c r="D131" s="39"/>
      <c r="E131" s="39"/>
      <c r="F131" s="39"/>
      <c r="G131" s="130"/>
      <c r="H131" s="39"/>
      <c r="I131" s="39"/>
    </row>
    <row r="132" spans="4:9" s="204" customFormat="1">
      <c r="D132" s="39"/>
      <c r="E132" s="39"/>
      <c r="F132" s="39"/>
      <c r="G132" s="130"/>
      <c r="H132" s="39"/>
      <c r="I132" s="39"/>
    </row>
    <row r="133" spans="4:9" s="204" customFormat="1">
      <c r="D133" s="39"/>
      <c r="E133" s="39"/>
      <c r="F133" s="39"/>
      <c r="G133" s="130"/>
      <c r="H133" s="39"/>
      <c r="I133" s="39"/>
    </row>
    <row r="134" spans="4:9" s="204" customFormat="1">
      <c r="D134" s="39"/>
      <c r="E134" s="39"/>
      <c r="F134" s="39"/>
      <c r="G134" s="130"/>
      <c r="H134" s="39"/>
      <c r="I134" s="39"/>
    </row>
    <row r="135" spans="4:9" s="223" customFormat="1">
      <c r="D135" s="39"/>
      <c r="E135" s="39"/>
      <c r="F135" s="39"/>
      <c r="G135" s="130"/>
      <c r="H135" s="39"/>
      <c r="I135" s="39"/>
    </row>
    <row r="136" spans="4:9" s="223" customFormat="1">
      <c r="D136" s="39"/>
      <c r="E136" s="39"/>
      <c r="F136" s="39"/>
      <c r="G136" s="130"/>
      <c r="H136" s="39"/>
      <c r="I136" s="39"/>
    </row>
    <row r="137" spans="4:9" s="223" customFormat="1">
      <c r="D137" s="39"/>
      <c r="E137" s="39"/>
      <c r="F137" s="39"/>
      <c r="G137" s="130"/>
      <c r="H137" s="39"/>
      <c r="I137" s="39"/>
    </row>
    <row r="138" spans="4:9" s="223" customFormat="1">
      <c r="D138" s="39"/>
      <c r="E138" s="39"/>
      <c r="F138" s="39"/>
      <c r="G138" s="130"/>
      <c r="H138" s="39"/>
      <c r="I138" s="39"/>
    </row>
    <row r="139" spans="4:9" s="223" customFormat="1">
      <c r="D139" s="39"/>
      <c r="E139" s="39"/>
      <c r="F139" s="39"/>
      <c r="G139" s="130"/>
      <c r="H139" s="39"/>
      <c r="I139" s="39"/>
    </row>
    <row r="140" spans="4:9" s="223" customFormat="1">
      <c r="D140" s="39"/>
      <c r="E140" s="39"/>
      <c r="F140" s="39"/>
      <c r="G140" s="130"/>
      <c r="H140" s="39"/>
      <c r="I140" s="39"/>
    </row>
    <row r="141" spans="4:9" s="223" customFormat="1">
      <c r="D141" s="39"/>
      <c r="E141" s="39"/>
      <c r="F141" s="39"/>
      <c r="G141" s="130"/>
      <c r="H141" s="39"/>
      <c r="I141" s="39"/>
    </row>
    <row r="142" spans="4:9" s="223" customFormat="1">
      <c r="D142" s="39"/>
      <c r="E142" s="39"/>
      <c r="F142" s="39"/>
      <c r="G142" s="130"/>
      <c r="H142" s="39"/>
      <c r="I142" s="39"/>
    </row>
    <row r="143" spans="4:9" s="223" customFormat="1">
      <c r="D143" s="39"/>
      <c r="E143" s="39"/>
      <c r="F143" s="39"/>
      <c r="G143" s="130"/>
      <c r="H143" s="39"/>
      <c r="I143" s="39"/>
    </row>
    <row r="144" spans="4:9" s="223" customFormat="1">
      <c r="D144" s="39"/>
      <c r="E144" s="39"/>
      <c r="F144" s="39"/>
      <c r="G144" s="130"/>
      <c r="H144" s="39"/>
      <c r="I144" s="39"/>
    </row>
    <row r="145" spans="4:9" s="223" customFormat="1">
      <c r="D145" s="39"/>
      <c r="E145" s="39"/>
      <c r="F145" s="39"/>
      <c r="G145" s="130"/>
      <c r="H145" s="39"/>
      <c r="I145" s="39"/>
    </row>
    <row r="146" spans="4:9" s="223" customFormat="1">
      <c r="D146" s="39"/>
      <c r="E146" s="39"/>
      <c r="F146" s="39"/>
      <c r="G146" s="130"/>
      <c r="H146" s="39"/>
      <c r="I146" s="39"/>
    </row>
    <row r="147" spans="4:9" s="223" customFormat="1">
      <c r="D147" s="39"/>
      <c r="E147" s="39"/>
      <c r="F147" s="39"/>
      <c r="G147" s="130"/>
      <c r="H147" s="39"/>
      <c r="I147" s="39"/>
    </row>
    <row r="148" spans="4:9" s="223" customFormat="1">
      <c r="D148" s="39"/>
      <c r="E148" s="39"/>
      <c r="F148" s="39"/>
      <c r="G148" s="130"/>
      <c r="H148" s="39"/>
      <c r="I148" s="39"/>
    </row>
    <row r="149" spans="4:9" s="224" customFormat="1">
      <c r="D149" s="39"/>
      <c r="E149" s="39"/>
      <c r="F149" s="39"/>
      <c r="G149" s="130"/>
      <c r="H149" s="39"/>
      <c r="I149" s="39"/>
    </row>
    <row r="150" spans="4:9" s="223" customFormat="1">
      <c r="D150" s="39"/>
      <c r="E150" s="39"/>
      <c r="F150" s="39"/>
      <c r="G150" s="130"/>
      <c r="H150" s="39"/>
      <c r="I150" s="39"/>
    </row>
    <row r="151" spans="4:9" s="223" customFormat="1">
      <c r="D151" s="39"/>
      <c r="E151" s="39"/>
      <c r="F151" s="39"/>
      <c r="G151" s="130"/>
      <c r="H151" s="39"/>
      <c r="I151" s="39"/>
    </row>
    <row r="152" spans="4:9" s="223" customFormat="1">
      <c r="D152" s="39"/>
      <c r="E152" s="39"/>
      <c r="F152" s="39"/>
      <c r="G152" s="130"/>
      <c r="H152" s="39"/>
      <c r="I152" s="39"/>
    </row>
    <row r="153" spans="4:9" s="223" customFormat="1">
      <c r="D153" s="39"/>
      <c r="E153" s="39"/>
      <c r="F153" s="39"/>
      <c r="G153" s="130"/>
      <c r="H153" s="39"/>
      <c r="I153" s="39"/>
    </row>
    <row r="154" spans="4:9" s="223" customFormat="1">
      <c r="D154" s="39"/>
      <c r="E154" s="39"/>
      <c r="F154" s="39"/>
      <c r="G154" s="130"/>
      <c r="H154" s="39"/>
      <c r="I154" s="39"/>
    </row>
    <row r="155" spans="4:9" s="223" customFormat="1">
      <c r="D155" s="39"/>
      <c r="E155" s="39"/>
      <c r="F155" s="39"/>
      <c r="G155" s="130"/>
      <c r="H155" s="39"/>
      <c r="I155" s="39"/>
    </row>
    <row r="156" spans="4:9" s="223" customFormat="1">
      <c r="D156" s="39"/>
      <c r="E156" s="39"/>
      <c r="F156" s="39"/>
      <c r="G156" s="130"/>
      <c r="H156" s="39"/>
      <c r="I156" s="39"/>
    </row>
    <row r="157" spans="4:9" s="223" customFormat="1">
      <c r="D157" s="39"/>
      <c r="E157" s="39"/>
      <c r="F157" s="39"/>
      <c r="G157" s="130"/>
      <c r="H157" s="39"/>
      <c r="I157" s="39"/>
    </row>
    <row r="158" spans="4:9" s="223" customFormat="1">
      <c r="D158" s="39"/>
      <c r="E158" s="39"/>
      <c r="F158" s="39"/>
      <c r="G158" s="130"/>
      <c r="H158" s="39"/>
      <c r="I158" s="39"/>
    </row>
    <row r="159" spans="4:9" s="223" customFormat="1">
      <c r="D159" s="39"/>
      <c r="E159" s="39"/>
      <c r="F159" s="39"/>
      <c r="G159" s="130"/>
      <c r="H159" s="39"/>
      <c r="I159" s="39"/>
    </row>
    <row r="160" spans="4:9" s="223" customFormat="1">
      <c r="D160" s="39"/>
      <c r="E160" s="39"/>
      <c r="F160" s="39"/>
      <c r="G160" s="130"/>
      <c r="H160" s="39"/>
      <c r="I160" s="39"/>
    </row>
    <row r="161" spans="4:9" s="223" customFormat="1">
      <c r="D161" s="39"/>
      <c r="E161" s="39"/>
      <c r="F161" s="39"/>
      <c r="G161" s="130"/>
      <c r="H161" s="39"/>
      <c r="I161" s="39"/>
    </row>
    <row r="162" spans="4:9" s="223" customFormat="1">
      <c r="D162" s="39"/>
      <c r="E162" s="39"/>
      <c r="F162" s="39"/>
      <c r="G162" s="130"/>
      <c r="H162" s="39"/>
      <c r="I162" s="39"/>
    </row>
    <row r="163" spans="4:9" s="223" customFormat="1">
      <c r="D163" s="39"/>
      <c r="E163" s="39"/>
      <c r="F163" s="39"/>
      <c r="G163" s="130"/>
      <c r="H163" s="39"/>
      <c r="I163" s="39"/>
    </row>
    <row r="164" spans="4:9" s="223" customFormat="1">
      <c r="D164" s="39"/>
      <c r="E164" s="39"/>
      <c r="F164" s="39"/>
      <c r="G164" s="130"/>
      <c r="H164" s="39"/>
      <c r="I164" s="39"/>
    </row>
    <row r="165" spans="4:9" s="223" customFormat="1">
      <c r="D165" s="39"/>
      <c r="E165" s="39"/>
      <c r="F165" s="39"/>
      <c r="G165" s="130"/>
      <c r="H165" s="39"/>
      <c r="I165" s="39"/>
    </row>
    <row r="166" spans="4:9" s="223" customFormat="1">
      <c r="D166" s="39"/>
      <c r="E166" s="39"/>
      <c r="F166" s="39"/>
      <c r="G166" s="130"/>
      <c r="H166" s="39"/>
      <c r="I166" s="39"/>
    </row>
    <row r="167" spans="4:9" s="223" customFormat="1">
      <c r="D167" s="39"/>
      <c r="E167" s="39"/>
      <c r="F167" s="39"/>
      <c r="G167" s="130"/>
      <c r="H167" s="39"/>
      <c r="I167" s="39"/>
    </row>
    <row r="168" spans="4:9" s="223" customFormat="1">
      <c r="D168" s="39"/>
      <c r="E168" s="39"/>
      <c r="F168" s="39"/>
      <c r="G168" s="130"/>
      <c r="H168" s="39"/>
      <c r="I168" s="39"/>
    </row>
    <row r="169" spans="4:9" s="223" customFormat="1">
      <c r="D169" s="39"/>
      <c r="E169" s="39"/>
      <c r="F169" s="39"/>
      <c r="G169" s="130"/>
      <c r="H169" s="39"/>
      <c r="I169" s="39"/>
    </row>
    <row r="170" spans="4:9" s="223" customFormat="1">
      <c r="D170" s="39"/>
      <c r="E170" s="39"/>
      <c r="F170" s="39"/>
      <c r="G170" s="130"/>
      <c r="H170" s="39"/>
      <c r="I170" s="39"/>
    </row>
    <row r="171" spans="4:9" s="223" customFormat="1">
      <c r="D171" s="39"/>
      <c r="E171" s="39"/>
      <c r="F171" s="39"/>
      <c r="G171" s="130"/>
      <c r="H171" s="39"/>
      <c r="I171" s="39"/>
    </row>
    <row r="172" spans="4:9" s="223" customFormat="1">
      <c r="D172" s="39"/>
      <c r="E172" s="39"/>
      <c r="F172" s="39"/>
      <c r="G172" s="130"/>
      <c r="H172" s="39"/>
      <c r="I172" s="39"/>
    </row>
    <row r="173" spans="4:9" s="223" customFormat="1">
      <c r="D173" s="39"/>
      <c r="E173" s="39"/>
      <c r="F173" s="39"/>
      <c r="G173" s="130"/>
      <c r="H173" s="39"/>
      <c r="I173" s="39"/>
    </row>
    <row r="174" spans="4:9" s="223" customFormat="1">
      <c r="D174" s="39"/>
      <c r="E174" s="39"/>
      <c r="F174" s="39"/>
      <c r="G174" s="130"/>
      <c r="H174" s="39"/>
      <c r="I174" s="39"/>
    </row>
    <row r="175" spans="4:9" s="223" customFormat="1">
      <c r="D175" s="39"/>
      <c r="E175" s="39"/>
      <c r="F175" s="39"/>
      <c r="G175" s="130"/>
      <c r="H175" s="39"/>
      <c r="I175" s="39"/>
    </row>
    <row r="176" spans="4:9" s="223" customFormat="1">
      <c r="D176" s="39"/>
      <c r="E176" s="39"/>
      <c r="F176" s="39"/>
      <c r="G176" s="130"/>
      <c r="H176" s="39"/>
      <c r="I176" s="39"/>
    </row>
    <row r="177" spans="4:9" s="223" customFormat="1">
      <c r="D177" s="39"/>
      <c r="E177" s="39"/>
      <c r="F177" s="39"/>
      <c r="G177" s="130"/>
      <c r="H177" s="39"/>
      <c r="I177" s="39"/>
    </row>
    <row r="178" spans="4:9" s="223" customFormat="1">
      <c r="D178" s="39"/>
      <c r="E178" s="39"/>
      <c r="F178" s="39"/>
      <c r="G178" s="130"/>
      <c r="H178" s="39"/>
      <c r="I178" s="39"/>
    </row>
    <row r="179" spans="4:9" s="223" customFormat="1">
      <c r="D179" s="39"/>
      <c r="E179" s="39"/>
      <c r="F179" s="39"/>
      <c r="G179" s="130"/>
      <c r="H179" s="39"/>
      <c r="I179" s="39"/>
    </row>
    <row r="180" spans="4:9" s="223" customFormat="1">
      <c r="D180" s="39"/>
      <c r="E180" s="39"/>
      <c r="F180" s="39"/>
      <c r="G180" s="130"/>
      <c r="H180" s="39"/>
      <c r="I180" s="39"/>
    </row>
    <row r="181" spans="4:9" s="223" customFormat="1">
      <c r="D181" s="39"/>
      <c r="E181" s="39"/>
      <c r="F181" s="39"/>
      <c r="G181" s="130"/>
      <c r="H181" s="39"/>
      <c r="I181" s="39"/>
    </row>
    <row r="182" spans="4:9" s="223" customFormat="1">
      <c r="D182" s="39"/>
      <c r="E182" s="39"/>
      <c r="F182" s="39"/>
      <c r="G182" s="130"/>
      <c r="H182" s="39"/>
      <c r="I182" s="39"/>
    </row>
    <row r="183" spans="4:9" s="223" customFormat="1">
      <c r="D183" s="39"/>
      <c r="E183" s="39"/>
      <c r="F183" s="39"/>
      <c r="G183" s="130"/>
      <c r="H183" s="39"/>
      <c r="I183" s="39"/>
    </row>
    <row r="184" spans="4:9" s="223" customFormat="1">
      <c r="D184" s="39"/>
      <c r="E184" s="39"/>
      <c r="F184" s="39"/>
      <c r="G184" s="130"/>
      <c r="H184" s="39"/>
      <c r="I184" s="39"/>
    </row>
    <row r="185" spans="4:9" s="223" customFormat="1">
      <c r="D185" s="39"/>
      <c r="E185" s="39"/>
      <c r="F185" s="39"/>
      <c r="G185" s="130"/>
      <c r="H185" s="39"/>
      <c r="I185" s="39"/>
    </row>
    <row r="186" spans="4:9" s="223" customFormat="1">
      <c r="D186" s="39"/>
      <c r="E186" s="39"/>
      <c r="F186" s="39"/>
      <c r="G186" s="130"/>
      <c r="H186" s="39"/>
      <c r="I186" s="39"/>
    </row>
    <row r="187" spans="4:9" s="223" customFormat="1">
      <c r="D187" s="39"/>
      <c r="E187" s="39"/>
      <c r="F187" s="39"/>
      <c r="G187" s="130"/>
      <c r="H187" s="39"/>
      <c r="I187" s="39"/>
    </row>
    <row r="188" spans="4:9" s="223" customFormat="1">
      <c r="D188" s="39"/>
      <c r="E188" s="39"/>
      <c r="F188" s="39"/>
      <c r="G188" s="130"/>
      <c r="H188" s="39"/>
      <c r="I188" s="39"/>
    </row>
    <row r="189" spans="4:9" s="223" customFormat="1">
      <c r="D189" s="39"/>
      <c r="E189" s="39"/>
      <c r="F189" s="39"/>
      <c r="G189" s="130"/>
      <c r="H189" s="39"/>
      <c r="I189" s="39"/>
    </row>
    <row r="190" spans="4:9" s="223" customFormat="1">
      <c r="D190" s="39"/>
      <c r="E190" s="39"/>
      <c r="F190" s="39"/>
      <c r="G190" s="130"/>
      <c r="H190" s="39"/>
      <c r="I190" s="39"/>
    </row>
    <row r="191" spans="4:9" s="223" customFormat="1">
      <c r="D191" s="39"/>
      <c r="E191" s="39"/>
      <c r="F191" s="39"/>
      <c r="G191" s="130"/>
      <c r="H191" s="39"/>
      <c r="I191" s="39"/>
    </row>
    <row r="192" spans="4:9" s="223" customFormat="1">
      <c r="D192" s="39"/>
      <c r="E192" s="39"/>
      <c r="F192" s="39"/>
      <c r="G192" s="130"/>
      <c r="H192" s="39"/>
      <c r="I192" s="39"/>
    </row>
    <row r="193" spans="4:9" s="223" customFormat="1">
      <c r="D193" s="39"/>
      <c r="E193" s="39"/>
      <c r="F193" s="39"/>
      <c r="G193" s="130"/>
      <c r="H193" s="39"/>
      <c r="I193" s="39"/>
    </row>
    <row r="194" spans="4:9" s="223" customFormat="1">
      <c r="D194" s="39"/>
      <c r="E194" s="39"/>
      <c r="F194" s="39"/>
      <c r="G194" s="130"/>
      <c r="H194" s="39"/>
      <c r="I194" s="39"/>
    </row>
    <row r="195" spans="4:9" s="223" customFormat="1">
      <c r="D195" s="39"/>
      <c r="E195" s="39"/>
      <c r="F195" s="39"/>
      <c r="G195" s="130"/>
      <c r="H195" s="39"/>
      <c r="I195" s="39"/>
    </row>
    <row r="196" spans="4:9" s="223" customFormat="1">
      <c r="D196" s="39"/>
      <c r="E196" s="39"/>
      <c r="F196" s="39"/>
      <c r="G196" s="130"/>
      <c r="H196" s="39"/>
      <c r="I196" s="39"/>
    </row>
    <row r="197" spans="4:9" s="223" customFormat="1">
      <c r="D197" s="39"/>
      <c r="E197" s="39"/>
      <c r="F197" s="39"/>
      <c r="G197" s="130"/>
      <c r="H197" s="39"/>
      <c r="I197" s="39"/>
    </row>
    <row r="198" spans="4:9" s="223" customFormat="1">
      <c r="D198" s="39"/>
      <c r="E198" s="39"/>
      <c r="F198" s="39"/>
      <c r="G198" s="130"/>
      <c r="H198" s="39"/>
      <c r="I198" s="39"/>
    </row>
    <row r="199" spans="4:9" s="223" customFormat="1">
      <c r="D199" s="39"/>
      <c r="E199" s="39"/>
      <c r="F199" s="39"/>
      <c r="G199" s="130"/>
      <c r="H199" s="39"/>
      <c r="I199" s="39"/>
    </row>
    <row r="200" spans="4:9" s="223" customFormat="1">
      <c r="D200" s="39"/>
      <c r="E200" s="39"/>
      <c r="F200" s="39"/>
      <c r="G200" s="130"/>
      <c r="H200" s="39"/>
      <c r="I200" s="39"/>
    </row>
    <row r="201" spans="4:9" s="223" customFormat="1">
      <c r="D201" s="39"/>
      <c r="E201" s="39"/>
      <c r="F201" s="39"/>
      <c r="G201" s="130"/>
      <c r="H201" s="39"/>
      <c r="I201" s="39"/>
    </row>
    <row r="202" spans="4:9" s="223" customFormat="1">
      <c r="D202" s="39"/>
      <c r="E202" s="39"/>
      <c r="F202" s="39"/>
      <c r="G202" s="130"/>
      <c r="H202" s="39"/>
      <c r="I202" s="39"/>
    </row>
    <row r="203" spans="4:9" s="223" customFormat="1">
      <c r="D203" s="39"/>
      <c r="E203" s="39"/>
      <c r="F203" s="39"/>
      <c r="G203" s="130"/>
      <c r="H203" s="39"/>
      <c r="I203" s="39"/>
    </row>
    <row r="204" spans="4:9" s="223" customFormat="1">
      <c r="D204" s="39"/>
      <c r="E204" s="39"/>
      <c r="F204" s="39"/>
      <c r="G204" s="130"/>
      <c r="H204" s="39"/>
      <c r="I204" s="39"/>
    </row>
    <row r="205" spans="4:9" s="223" customFormat="1">
      <c r="D205" s="39"/>
      <c r="E205" s="39"/>
      <c r="F205" s="39"/>
      <c r="G205" s="130"/>
      <c r="H205" s="39"/>
      <c r="I205" s="39"/>
    </row>
    <row r="206" spans="4:9" s="223" customFormat="1">
      <c r="D206" s="39"/>
      <c r="E206" s="39"/>
      <c r="F206" s="39"/>
      <c r="G206" s="130"/>
      <c r="H206" s="39"/>
      <c r="I206" s="39"/>
    </row>
    <row r="207" spans="4:9" s="223" customFormat="1">
      <c r="D207" s="39"/>
      <c r="E207" s="39"/>
      <c r="F207" s="39"/>
      <c r="G207" s="130"/>
      <c r="H207" s="39"/>
      <c r="I207" s="39"/>
    </row>
    <row r="208" spans="4:9" s="223" customFormat="1">
      <c r="D208" s="39"/>
      <c r="E208" s="39"/>
      <c r="F208" s="39"/>
      <c r="G208" s="130"/>
      <c r="H208" s="39"/>
      <c r="I208" s="39"/>
    </row>
    <row r="209" spans="4:9" s="204" customFormat="1">
      <c r="D209" s="39"/>
      <c r="E209" s="39"/>
      <c r="F209" s="39"/>
      <c r="G209" s="130"/>
      <c r="H209" s="39"/>
      <c r="I209" s="39"/>
    </row>
    <row r="210" spans="4:9" s="204" customFormat="1">
      <c r="D210" s="39"/>
      <c r="E210" s="39"/>
      <c r="F210" s="39"/>
      <c r="G210" s="130"/>
      <c r="H210" s="39"/>
      <c r="I210" s="39"/>
    </row>
    <row r="211" spans="4:9" s="204" customFormat="1">
      <c r="D211" s="39"/>
      <c r="E211" s="39"/>
      <c r="F211" s="39"/>
      <c r="G211" s="130"/>
      <c r="H211" s="39"/>
      <c r="I211" s="39"/>
    </row>
    <row r="212" spans="4:9" s="204" customFormat="1">
      <c r="D212" s="39"/>
      <c r="E212" s="39"/>
      <c r="F212" s="39"/>
      <c r="G212" s="130"/>
      <c r="H212" s="39"/>
      <c r="I212" s="39"/>
    </row>
    <row r="213" spans="4:9" s="204" customFormat="1">
      <c r="D213" s="39"/>
      <c r="E213" s="39"/>
      <c r="F213" s="39"/>
      <c r="G213" s="130"/>
      <c r="H213" s="39"/>
      <c r="I213" s="39"/>
    </row>
    <row r="214" spans="4:9" s="204" customFormat="1">
      <c r="D214" s="39"/>
      <c r="E214" s="39"/>
      <c r="F214" s="39"/>
      <c r="G214" s="130"/>
      <c r="H214" s="39"/>
      <c r="I214" s="39"/>
    </row>
    <row r="215" spans="4:9" s="204" customFormat="1">
      <c r="D215" s="39"/>
      <c r="E215" s="39"/>
      <c r="F215" s="39"/>
      <c r="G215" s="130"/>
      <c r="H215" s="39"/>
      <c r="I215" s="39"/>
    </row>
    <row r="216" spans="4:9" s="204" customFormat="1">
      <c r="D216" s="39"/>
      <c r="E216" s="39"/>
      <c r="F216" s="39"/>
      <c r="G216" s="130"/>
      <c r="H216" s="39"/>
      <c r="I216" s="39"/>
    </row>
    <row r="217" spans="4:9" s="204" customFormat="1">
      <c r="D217" s="39"/>
      <c r="E217" s="39"/>
      <c r="F217" s="39"/>
      <c r="G217" s="130"/>
      <c r="H217" s="39"/>
      <c r="I217" s="39"/>
    </row>
    <row r="218" spans="4:9" s="204" customFormat="1">
      <c r="D218" s="39"/>
      <c r="E218" s="39"/>
      <c r="F218" s="39"/>
      <c r="G218" s="130"/>
      <c r="H218" s="39"/>
      <c r="I218" s="39"/>
    </row>
    <row r="219" spans="4:9" s="204" customFormat="1">
      <c r="D219" s="39"/>
      <c r="E219" s="39"/>
      <c r="F219" s="39"/>
      <c r="G219" s="130"/>
      <c r="H219" s="39"/>
      <c r="I219" s="39"/>
    </row>
    <row r="220" spans="4:9" s="204" customFormat="1">
      <c r="D220" s="39"/>
      <c r="E220" s="39"/>
      <c r="F220" s="39"/>
      <c r="G220" s="130"/>
      <c r="H220" s="39"/>
      <c r="I220" s="39"/>
    </row>
    <row r="221" spans="4:9" s="207" customFormat="1">
      <c r="D221" s="39"/>
      <c r="E221" s="39"/>
      <c r="F221" s="39"/>
      <c r="G221" s="130"/>
      <c r="H221" s="39"/>
      <c r="I221" s="39"/>
    </row>
    <row r="222" spans="4:9" s="206" customFormat="1">
      <c r="D222" s="39"/>
      <c r="E222" s="39"/>
      <c r="F222" s="39"/>
      <c r="G222" s="130"/>
      <c r="H222" s="39"/>
      <c r="I222" s="39"/>
    </row>
    <row r="223" spans="4:9" s="206" customFormat="1">
      <c r="D223" s="39"/>
      <c r="E223" s="39"/>
      <c r="F223" s="39"/>
      <c r="G223" s="130"/>
      <c r="H223" s="39"/>
      <c r="I223" s="39"/>
    </row>
    <row r="224" spans="4:9" s="206" customFormat="1">
      <c r="D224" s="39"/>
      <c r="E224" s="39"/>
      <c r="F224" s="39"/>
      <c r="G224" s="130"/>
      <c r="H224" s="39"/>
      <c r="I224" s="39"/>
    </row>
    <row r="225" spans="2:11" s="206" customFormat="1">
      <c r="D225" s="39"/>
      <c r="E225" s="39"/>
      <c r="F225" s="39"/>
      <c r="G225" s="130"/>
      <c r="H225" s="39"/>
      <c r="I225" s="39"/>
    </row>
    <row r="226" spans="2:11" s="206" customFormat="1">
      <c r="D226" s="39"/>
      <c r="E226" s="39"/>
      <c r="F226" s="39"/>
      <c r="G226" s="130"/>
      <c r="H226" s="39"/>
      <c r="I226" s="39"/>
    </row>
    <row r="227" spans="2:11" s="206" customFormat="1">
      <c r="D227" s="39"/>
      <c r="E227" s="39"/>
      <c r="F227" s="39"/>
      <c r="G227" s="130"/>
      <c r="H227" s="39"/>
      <c r="I227" s="39"/>
    </row>
    <row r="228" spans="2:11" s="206" customFormat="1">
      <c r="D228" s="39"/>
      <c r="E228" s="39"/>
      <c r="F228" s="39"/>
      <c r="G228" s="130"/>
      <c r="H228" s="39"/>
      <c r="I228" s="39"/>
    </row>
    <row r="229" spans="2:11" s="206" customFormat="1">
      <c r="D229" s="39"/>
      <c r="E229" s="39"/>
      <c r="F229" s="39"/>
      <c r="G229" s="130"/>
      <c r="H229" s="39"/>
      <c r="I229" s="39"/>
    </row>
    <row r="230" spans="2:11" s="206" customFormat="1">
      <c r="D230" s="39"/>
      <c r="E230" s="39"/>
      <c r="F230" s="39"/>
      <c r="G230" s="130"/>
      <c r="H230" s="39"/>
      <c r="I230" s="39"/>
    </row>
    <row r="231" spans="2:11" s="206" customFormat="1">
      <c r="D231" s="39"/>
      <c r="E231" s="39"/>
      <c r="F231" s="39"/>
      <c r="G231" s="130"/>
      <c r="H231" s="39"/>
      <c r="I231" s="39"/>
    </row>
    <row r="232" spans="2:11" s="206" customFormat="1">
      <c r="D232" s="39"/>
      <c r="E232" s="39"/>
      <c r="F232" s="39"/>
      <c r="G232" s="130"/>
      <c r="H232" s="39"/>
      <c r="I232" s="39"/>
    </row>
    <row r="233" spans="2:11" s="206" customFormat="1">
      <c r="D233" s="39"/>
      <c r="E233" s="39"/>
      <c r="F233" s="39"/>
      <c r="G233" s="130"/>
      <c r="H233" s="39"/>
      <c r="I233" s="39"/>
    </row>
    <row r="234" spans="2:11" s="225" customFormat="1">
      <c r="D234" s="39"/>
      <c r="E234" s="39"/>
      <c r="F234" s="39"/>
      <c r="G234" s="130"/>
      <c r="H234" s="39"/>
      <c r="I234" s="39"/>
    </row>
    <row r="235" spans="2:11" s="225" customFormat="1">
      <c r="D235" s="39"/>
      <c r="E235" s="39"/>
      <c r="F235" s="39"/>
      <c r="G235" s="130"/>
      <c r="H235" s="39"/>
      <c r="I235" s="39"/>
    </row>
    <row r="236" spans="2:11" s="225" customFormat="1">
      <c r="D236" s="39"/>
      <c r="E236" s="39"/>
      <c r="F236" s="39"/>
      <c r="G236" s="130"/>
      <c r="H236" s="39"/>
      <c r="I236" s="39"/>
    </row>
    <row r="237" spans="2:11" s="225" customFormat="1">
      <c r="D237" s="39"/>
      <c r="E237" s="39"/>
      <c r="F237" s="39"/>
      <c r="G237" s="130"/>
      <c r="H237" s="39"/>
      <c r="I237" s="39"/>
    </row>
    <row r="238" spans="2:11" s="203" customFormat="1">
      <c r="B238" s="540" t="s">
        <v>427</v>
      </c>
      <c r="C238" s="541"/>
      <c r="D238" s="541"/>
      <c r="E238" s="541"/>
      <c r="F238" s="541"/>
      <c r="G238" s="541"/>
      <c r="H238" s="541"/>
      <c r="I238" s="541"/>
      <c r="J238" s="541"/>
      <c r="K238" s="542"/>
    </row>
    <row r="239" spans="2:11" s="203" customFormat="1">
      <c r="D239" s="39"/>
      <c r="E239" s="39"/>
      <c r="F239" s="39"/>
      <c r="G239" s="130"/>
      <c r="H239" s="39"/>
      <c r="I239" s="39"/>
    </row>
    <row r="240" spans="2:11" s="203" customFormat="1"/>
    <row r="241" spans="3:9" s="203" customFormat="1">
      <c r="D241" s="39"/>
      <c r="E241" s="39"/>
      <c r="F241" s="39"/>
      <c r="G241" s="130"/>
      <c r="H241" s="39"/>
      <c r="I241" s="39"/>
    </row>
    <row r="242" spans="3:9" s="221" customFormat="1">
      <c r="D242" s="39"/>
      <c r="E242" s="39"/>
      <c r="F242" s="39"/>
      <c r="G242" s="130"/>
      <c r="H242" s="39"/>
      <c r="I242" s="39"/>
    </row>
    <row r="243" spans="3:9" s="221" customFormat="1">
      <c r="D243" s="39"/>
      <c r="E243" s="39"/>
      <c r="F243" s="39"/>
      <c r="G243" s="130"/>
      <c r="H243" s="39"/>
      <c r="I243" s="39"/>
    </row>
    <row r="244" spans="3:9" s="221" customFormat="1">
      <c r="C244" s="39" t="s">
        <v>435</v>
      </c>
      <c r="E244" s="39"/>
      <c r="F244" s="39"/>
      <c r="G244" s="130"/>
      <c r="H244" s="39"/>
      <c r="I244" s="39"/>
    </row>
    <row r="245" spans="3:9" s="221" customFormat="1">
      <c r="C245" s="39"/>
      <c r="D245" s="39"/>
      <c r="E245" s="39"/>
      <c r="F245" s="39"/>
      <c r="G245" s="130"/>
      <c r="H245" s="39"/>
      <c r="I245" s="39"/>
    </row>
    <row r="246" spans="3:9" s="221" customFormat="1">
      <c r="C246" s="39"/>
      <c r="D246" s="39"/>
      <c r="E246" s="39"/>
      <c r="F246" s="39"/>
      <c r="G246" s="130"/>
      <c r="H246" s="39"/>
      <c r="I246" s="39"/>
    </row>
    <row r="247" spans="3:9" s="221" customFormat="1">
      <c r="C247" s="39"/>
      <c r="D247" s="39"/>
      <c r="E247" s="39"/>
      <c r="F247" s="39"/>
      <c r="G247" s="130"/>
      <c r="H247" s="39"/>
      <c r="I247" s="39"/>
    </row>
    <row r="248" spans="3:9" s="221" customFormat="1">
      <c r="C248" s="39"/>
      <c r="D248" s="39"/>
      <c r="E248" s="39"/>
      <c r="F248" s="39"/>
      <c r="G248" s="130"/>
      <c r="H248" s="39"/>
      <c r="I248" s="39"/>
    </row>
    <row r="249" spans="3:9" s="221" customFormat="1">
      <c r="C249" s="39"/>
      <c r="D249" s="39"/>
      <c r="E249" s="39"/>
      <c r="F249" s="39"/>
      <c r="G249" s="130"/>
      <c r="H249" s="39"/>
      <c r="I249" s="39"/>
    </row>
    <row r="250" spans="3:9" s="221" customFormat="1">
      <c r="C250" s="39" t="s">
        <v>434</v>
      </c>
      <c r="D250" s="39"/>
      <c r="E250" s="39"/>
      <c r="F250" s="39"/>
      <c r="G250" s="130"/>
      <c r="H250" s="39"/>
      <c r="I250" s="39"/>
    </row>
    <row r="251" spans="3:9" s="221" customFormat="1">
      <c r="C251" s="39"/>
      <c r="D251" s="39"/>
      <c r="E251" s="39"/>
      <c r="F251" s="39"/>
      <c r="G251" s="130"/>
      <c r="H251" s="39"/>
      <c r="I251" s="39"/>
    </row>
    <row r="252" spans="3:9" s="221" customFormat="1">
      <c r="C252" s="39"/>
      <c r="D252" s="39"/>
      <c r="E252" s="39"/>
      <c r="F252" s="39"/>
      <c r="G252" s="130"/>
      <c r="H252" s="39"/>
      <c r="I252" s="39"/>
    </row>
    <row r="253" spans="3:9" s="203" customFormat="1">
      <c r="C253" s="39"/>
      <c r="D253" s="39"/>
      <c r="E253" s="39"/>
      <c r="F253" s="39"/>
      <c r="G253" s="130"/>
      <c r="H253" s="39"/>
      <c r="I253" s="39"/>
    </row>
    <row r="254" spans="3:9" s="205" customFormat="1">
      <c r="C254" s="39"/>
      <c r="D254" s="39"/>
      <c r="E254" s="39"/>
      <c r="F254" s="39"/>
      <c r="G254" s="130"/>
      <c r="H254" s="39"/>
      <c r="I254" s="39"/>
    </row>
    <row r="255" spans="3:9" s="205" customFormat="1">
      <c r="C255" s="39"/>
      <c r="D255" s="39"/>
      <c r="E255" s="39"/>
      <c r="F255" s="39"/>
      <c r="G255" s="130"/>
      <c r="H255" s="39"/>
      <c r="I255" s="39"/>
    </row>
    <row r="256" spans="3:9" s="203" customFormat="1">
      <c r="C256" s="39" t="s">
        <v>424</v>
      </c>
      <c r="D256" s="39"/>
      <c r="E256" s="39"/>
      <c r="F256" s="39"/>
      <c r="G256" s="130"/>
      <c r="H256" s="39"/>
      <c r="I256" s="39"/>
    </row>
    <row r="257" spans="3:9" s="203" customFormat="1">
      <c r="C257" s="39"/>
      <c r="D257" s="39"/>
      <c r="E257" s="39"/>
      <c r="F257" s="39"/>
      <c r="G257" s="130"/>
      <c r="H257" s="39"/>
      <c r="I257" s="39"/>
    </row>
    <row r="258" spans="3:9" s="203" customFormat="1">
      <c r="C258" s="39"/>
      <c r="D258" s="39"/>
      <c r="E258" s="39"/>
      <c r="F258" s="39"/>
      <c r="G258" s="130"/>
      <c r="H258" s="39"/>
      <c r="I258" s="39"/>
    </row>
    <row r="259" spans="3:9" s="203" customFormat="1">
      <c r="C259" s="39"/>
      <c r="D259" s="39"/>
      <c r="E259" s="39"/>
      <c r="F259" s="39"/>
      <c r="G259" s="130"/>
      <c r="H259" s="39"/>
      <c r="I259" s="39"/>
    </row>
    <row r="260" spans="3:9" s="203" customFormat="1">
      <c r="C260" s="39"/>
      <c r="D260" s="39"/>
      <c r="E260" s="39"/>
      <c r="F260" s="39"/>
      <c r="G260" s="130"/>
      <c r="H260" s="39"/>
      <c r="I260" s="39"/>
    </row>
    <row r="261" spans="3:9" s="203" customFormat="1">
      <c r="C261" s="39"/>
      <c r="D261" s="39"/>
      <c r="E261" s="39"/>
      <c r="F261" s="39"/>
      <c r="G261" s="130"/>
      <c r="H261" s="39"/>
      <c r="I261" s="39"/>
    </row>
    <row r="262" spans="3:9" s="203" customFormat="1">
      <c r="C262" s="39" t="s">
        <v>423</v>
      </c>
      <c r="D262" s="39"/>
      <c r="E262" s="39"/>
      <c r="F262" s="39"/>
      <c r="G262" s="130"/>
      <c r="H262" s="39"/>
      <c r="I262" s="39"/>
    </row>
    <row r="263" spans="3:9" s="203" customFormat="1">
      <c r="C263" s="39"/>
      <c r="D263" s="39"/>
      <c r="E263" s="39"/>
      <c r="F263" s="39"/>
      <c r="G263" s="130"/>
      <c r="H263" s="39"/>
      <c r="I263" s="39"/>
    </row>
    <row r="264" spans="3:9" s="203" customFormat="1">
      <c r="C264" s="39"/>
      <c r="D264" s="39"/>
      <c r="E264" s="39"/>
      <c r="F264" s="39"/>
      <c r="G264" s="130"/>
      <c r="H264" s="39"/>
      <c r="I264" s="39"/>
    </row>
    <row r="265" spans="3:9" s="203" customFormat="1">
      <c r="C265" s="39"/>
      <c r="D265" s="39"/>
      <c r="E265" s="39"/>
      <c r="F265" s="39"/>
      <c r="G265" s="130"/>
      <c r="H265" s="39"/>
      <c r="I265" s="39"/>
    </row>
    <row r="266" spans="3:9" s="203" customFormat="1">
      <c r="C266" s="39"/>
      <c r="D266" s="39"/>
      <c r="E266" s="39"/>
      <c r="F266" s="39"/>
      <c r="G266" s="130"/>
      <c r="H266" s="39"/>
      <c r="I266" s="39"/>
    </row>
    <row r="267" spans="3:9" s="203" customFormat="1">
      <c r="C267" s="39"/>
      <c r="D267" s="39"/>
      <c r="E267" s="39"/>
      <c r="F267" s="39"/>
      <c r="G267" s="130"/>
      <c r="H267" s="39"/>
      <c r="I267" s="39"/>
    </row>
    <row r="268" spans="3:9" s="203" customFormat="1">
      <c r="C268" s="39" t="s">
        <v>422</v>
      </c>
      <c r="D268" s="39"/>
      <c r="E268" s="39"/>
      <c r="F268" s="39"/>
      <c r="G268" s="130"/>
      <c r="H268" s="39"/>
      <c r="I268" s="39"/>
    </row>
    <row r="269" spans="3:9" s="203" customFormat="1">
      <c r="C269" s="39"/>
      <c r="D269" s="39"/>
      <c r="E269" s="39"/>
      <c r="F269" s="39"/>
      <c r="G269" s="130"/>
      <c r="H269" s="39"/>
      <c r="I269" s="39"/>
    </row>
    <row r="270" spans="3:9" s="203" customFormat="1">
      <c r="C270" s="39"/>
      <c r="D270" s="39"/>
      <c r="E270" s="39"/>
      <c r="F270" s="39"/>
      <c r="G270" s="130"/>
      <c r="H270" s="39"/>
      <c r="I270" s="39"/>
    </row>
    <row r="271" spans="3:9" s="203" customFormat="1">
      <c r="D271" s="39"/>
      <c r="E271" s="39"/>
      <c r="F271" s="39"/>
      <c r="G271" s="130"/>
      <c r="H271" s="39"/>
      <c r="I271" s="39"/>
    </row>
    <row r="272" spans="3:9" s="198" customFormat="1">
      <c r="D272" s="39"/>
      <c r="E272" s="39"/>
      <c r="F272" s="39"/>
      <c r="G272" s="130"/>
      <c r="H272" s="39"/>
      <c r="I272" s="39"/>
    </row>
    <row r="273" spans="4:9" s="198" customFormat="1">
      <c r="D273" s="39"/>
      <c r="E273" s="39"/>
      <c r="F273" s="39"/>
      <c r="G273" s="130"/>
      <c r="H273" s="39"/>
      <c r="I273" s="39"/>
    </row>
    <row r="274" spans="4:9" s="191" customFormat="1">
      <c r="D274" s="19"/>
      <c r="E274" s="19"/>
      <c r="F274" s="19"/>
      <c r="G274" s="19"/>
      <c r="H274" s="19"/>
      <c r="I274" s="19"/>
    </row>
    <row r="275" spans="4:9" s="191" customFormat="1">
      <c r="D275" s="19"/>
      <c r="E275" s="19"/>
      <c r="F275" s="19"/>
      <c r="G275" s="19"/>
      <c r="H275" s="19"/>
      <c r="I275" s="19"/>
    </row>
    <row r="276" spans="4:9" s="191" customFormat="1">
      <c r="D276" s="19"/>
      <c r="E276" s="19"/>
      <c r="F276" s="19"/>
      <c r="G276" s="19"/>
      <c r="H276" s="19"/>
      <c r="I276" s="19"/>
    </row>
    <row r="277" spans="4:9" s="191" customFormat="1">
      <c r="D277" s="39"/>
      <c r="E277" s="19"/>
      <c r="F277" s="19"/>
      <c r="G277" s="19"/>
      <c r="H277" s="19"/>
      <c r="I277" s="19"/>
    </row>
    <row r="278" spans="4:9" s="191" customFormat="1">
      <c r="D278" s="19"/>
      <c r="E278" s="19"/>
      <c r="F278" s="19"/>
      <c r="G278" s="19"/>
      <c r="H278" s="19"/>
      <c r="I278" s="19"/>
    </row>
    <row r="279" spans="4:9" s="191" customFormat="1">
      <c r="D279" s="19"/>
      <c r="E279" s="19"/>
      <c r="F279" s="19"/>
      <c r="G279" s="19"/>
      <c r="H279" s="19"/>
      <c r="I279" s="19"/>
    </row>
    <row r="280" spans="4:9" s="191" customFormat="1">
      <c r="D280" s="19"/>
      <c r="E280" s="19"/>
      <c r="F280" s="19"/>
      <c r="G280" s="19"/>
      <c r="H280" s="19"/>
      <c r="I280" s="19"/>
    </row>
    <row r="281" spans="4:9" s="191" customFormat="1">
      <c r="D281" s="19"/>
      <c r="E281" s="19"/>
      <c r="F281" s="19"/>
      <c r="G281" s="19"/>
      <c r="H281" s="19"/>
      <c r="I281" s="19"/>
    </row>
    <row r="282" spans="4:9" s="191" customFormat="1">
      <c r="D282" s="19"/>
      <c r="E282" s="19"/>
      <c r="F282" s="19"/>
      <c r="G282" s="19"/>
      <c r="H282" s="19"/>
      <c r="I282" s="19"/>
    </row>
    <row r="283" spans="4:9" s="191" customFormat="1">
      <c r="D283" s="39"/>
      <c r="E283" s="19"/>
      <c r="F283" s="19"/>
      <c r="G283" s="19"/>
      <c r="H283" s="19"/>
      <c r="I283" s="19"/>
    </row>
    <row r="284" spans="4:9" s="191" customFormat="1">
      <c r="D284" s="19"/>
      <c r="E284" s="19"/>
      <c r="F284" s="19"/>
      <c r="G284" s="19"/>
      <c r="H284" s="19"/>
      <c r="I284" s="19"/>
    </row>
    <row r="285" spans="4:9" s="191" customFormat="1">
      <c r="D285" s="19"/>
      <c r="E285" s="19"/>
      <c r="F285" s="19"/>
      <c r="G285" s="19"/>
      <c r="H285" s="19"/>
      <c r="I285" s="19"/>
    </row>
    <row r="286" spans="4:9" s="191" customFormat="1">
      <c r="D286" s="19"/>
      <c r="E286" s="19"/>
      <c r="F286" s="19"/>
      <c r="G286" s="19"/>
      <c r="H286" s="19"/>
      <c r="I286" s="19"/>
    </row>
    <row r="287" spans="4:9" s="191" customFormat="1">
      <c r="D287" s="19"/>
      <c r="E287" s="19"/>
      <c r="F287" s="19"/>
      <c r="G287" s="19"/>
      <c r="H287" s="19"/>
      <c r="I287" s="19"/>
    </row>
    <row r="288" spans="4:9" s="186" customFormat="1">
      <c r="D288" s="19"/>
      <c r="E288" s="19"/>
      <c r="F288" s="19"/>
      <c r="G288" s="19"/>
      <c r="H288" s="19"/>
      <c r="I288" s="19"/>
    </row>
    <row r="289" spans="3:12" s="186" customFormat="1">
      <c r="D289" s="39"/>
      <c r="E289" s="19"/>
      <c r="F289" s="19"/>
      <c r="G289" s="19"/>
      <c r="H289" s="19"/>
      <c r="I289" s="19"/>
    </row>
    <row r="290" spans="3:12" s="186" customFormat="1">
      <c r="D290" s="19"/>
      <c r="E290" s="19"/>
      <c r="F290" s="19"/>
      <c r="G290" s="19"/>
      <c r="H290" s="19"/>
      <c r="I290" s="19"/>
    </row>
    <row r="291" spans="3:12" s="186" customFormat="1">
      <c r="D291" s="19"/>
      <c r="E291" s="19"/>
      <c r="F291" s="19"/>
      <c r="G291" s="19"/>
      <c r="H291" s="19"/>
      <c r="I291" s="19"/>
    </row>
    <row r="292" spans="3:12" s="191" customFormat="1">
      <c r="D292" s="19"/>
      <c r="E292" s="19"/>
      <c r="F292" s="19"/>
      <c r="G292" s="19"/>
      <c r="H292" s="19"/>
      <c r="I292" s="19"/>
    </row>
    <row r="293" spans="3:12" s="191" customFormat="1">
      <c r="D293" s="19"/>
      <c r="E293" s="19"/>
      <c r="F293" s="19"/>
      <c r="G293" s="487"/>
      <c r="H293" s="487"/>
      <c r="I293" s="19"/>
    </row>
    <row r="294" spans="3:12" s="191" customFormat="1">
      <c r="D294" s="19"/>
      <c r="E294" s="19"/>
      <c r="F294" s="19"/>
      <c r="G294" s="19"/>
      <c r="H294" s="19"/>
      <c r="I294" s="19"/>
    </row>
    <row r="295" spans="3:12" s="191" customFormat="1">
      <c r="D295" s="19"/>
      <c r="E295" s="19"/>
      <c r="F295" s="19"/>
      <c r="G295" s="19"/>
      <c r="H295" s="19"/>
      <c r="I295" s="19"/>
      <c r="K295" s="1"/>
      <c r="L295" s="1"/>
    </row>
    <row r="296" spans="3:12" s="191" customFormat="1">
      <c r="D296" s="19"/>
      <c r="E296" s="19"/>
      <c r="F296" s="19"/>
      <c r="G296" s="19"/>
      <c r="H296" s="19"/>
      <c r="I296" s="19"/>
      <c r="K296" s="1"/>
      <c r="L296" s="1"/>
    </row>
    <row r="297" spans="3:12" s="183" customFormat="1">
      <c r="D297" s="19"/>
      <c r="E297" s="19"/>
      <c r="F297" s="19"/>
      <c r="G297" s="19"/>
      <c r="H297" s="19"/>
      <c r="I297" s="19"/>
      <c r="K297" s="1"/>
      <c r="L297" s="1"/>
    </row>
    <row r="298" spans="3:12" s="140" customFormat="1" ht="29.25" customHeight="1">
      <c r="K298" s="320"/>
      <c r="L298" s="321"/>
    </row>
    <row r="299" spans="3:12">
      <c r="C299" s="11"/>
      <c r="D299" s="11"/>
      <c r="E299" s="11"/>
      <c r="F299" s="11"/>
      <c r="G299" s="11"/>
      <c r="H299" s="11"/>
      <c r="I299" s="11"/>
      <c r="J299" s="11"/>
      <c r="K299" s="1"/>
      <c r="L299" s="1"/>
    </row>
    <row r="300" spans="3:12" s="183" customFormat="1">
      <c r="C300" s="11"/>
      <c r="D300" s="11"/>
      <c r="E300" s="11"/>
      <c r="F300" s="11"/>
      <c r="G300" s="11"/>
      <c r="H300" s="11"/>
      <c r="I300" s="11"/>
      <c r="J300" s="11"/>
    </row>
    <row r="301" spans="3:12" s="183" customFormat="1">
      <c r="C301" s="11"/>
      <c r="D301" s="11"/>
      <c r="E301" s="132"/>
      <c r="F301" s="11"/>
      <c r="G301" s="11"/>
      <c r="H301" s="11"/>
      <c r="I301" s="11"/>
      <c r="J301" s="11"/>
    </row>
    <row r="302" spans="3:12" s="190" customFormat="1">
      <c r="C302" s="11"/>
      <c r="D302" s="11"/>
      <c r="E302" s="11"/>
      <c r="F302" s="187"/>
      <c r="G302" s="11"/>
      <c r="H302" s="11"/>
      <c r="I302" s="11"/>
      <c r="J302" s="11"/>
    </row>
    <row r="303" spans="3:12" s="190" customFormat="1">
      <c r="C303" s="189"/>
      <c r="D303" s="11"/>
      <c r="E303" s="11"/>
      <c r="F303" s="11"/>
      <c r="G303" s="11"/>
      <c r="H303" s="11"/>
      <c r="I303" s="11"/>
      <c r="J303" s="11"/>
    </row>
    <row r="304" spans="3:12" s="190" customFormat="1">
      <c r="C304" s="11"/>
      <c r="D304" s="11"/>
      <c r="E304" s="11"/>
      <c r="F304" s="11"/>
      <c r="G304" s="11"/>
      <c r="H304" s="11"/>
      <c r="I304" s="11"/>
      <c r="J304" s="11"/>
    </row>
    <row r="305" spans="1:11" s="190" customFormat="1">
      <c r="A305" s="536"/>
      <c r="B305" s="536"/>
      <c r="C305" s="536"/>
      <c r="D305" s="538"/>
      <c r="E305" s="538"/>
      <c r="G305" s="11"/>
      <c r="H305" s="11"/>
      <c r="I305" s="11"/>
      <c r="J305" s="11"/>
    </row>
    <row r="306" spans="1:11" s="190" customFormat="1">
      <c r="C306" s="189"/>
      <c r="D306" s="11"/>
      <c r="E306" s="11"/>
      <c r="F306" s="11"/>
      <c r="G306" s="11"/>
      <c r="H306" s="11"/>
      <c r="I306" s="11"/>
      <c r="J306" s="536"/>
      <c r="K306" s="536"/>
    </row>
    <row r="307" spans="1:11" s="190" customFormat="1">
      <c r="D307" s="11"/>
      <c r="E307" s="537"/>
      <c r="F307" s="537"/>
      <c r="G307" s="537"/>
      <c r="H307" s="188"/>
      <c r="I307" s="11"/>
      <c r="J307" s="11"/>
    </row>
    <row r="308" spans="1:11" s="190" customFormat="1">
      <c r="C308" s="11"/>
      <c r="D308" s="11"/>
      <c r="E308" s="11"/>
      <c r="F308" s="187"/>
      <c r="G308" s="11"/>
      <c r="H308" s="11"/>
      <c r="I308" s="11"/>
      <c r="J308" s="11"/>
    </row>
    <row r="309" spans="1:11" s="190" customFormat="1">
      <c r="C309" s="189"/>
      <c r="D309" s="11"/>
      <c r="E309" s="11"/>
      <c r="F309" s="11"/>
      <c r="G309" s="11"/>
      <c r="H309" s="11"/>
      <c r="I309" s="11"/>
      <c r="J309" s="11"/>
    </row>
    <row r="310" spans="1:11" s="190" customFormat="1">
      <c r="C310" s="11"/>
      <c r="D310" s="11"/>
      <c r="E310" s="11"/>
      <c r="F310" s="11"/>
      <c r="G310" s="11"/>
      <c r="H310" s="11"/>
      <c r="I310" s="11"/>
      <c r="J310" s="11"/>
    </row>
    <row r="311" spans="1:11" s="190" customFormat="1">
      <c r="A311" s="536"/>
      <c r="B311" s="536"/>
      <c r="C311" s="536"/>
      <c r="D311" s="538"/>
      <c r="E311" s="538"/>
      <c r="G311" s="11"/>
      <c r="H311" s="11"/>
      <c r="I311" s="11"/>
      <c r="J311" s="11"/>
    </row>
    <row r="312" spans="1:11" s="190" customFormat="1">
      <c r="C312" s="189"/>
      <c r="D312" s="11"/>
      <c r="E312" s="11"/>
      <c r="F312" s="11"/>
      <c r="G312" s="11"/>
      <c r="H312" s="11"/>
      <c r="I312" s="11"/>
      <c r="J312" s="536"/>
      <c r="K312" s="536"/>
    </row>
    <row r="313" spans="1:11" s="190" customFormat="1">
      <c r="D313" s="11"/>
      <c r="E313" s="537"/>
      <c r="F313" s="537"/>
      <c r="G313" s="537"/>
      <c r="H313" s="188"/>
      <c r="I313" s="11"/>
      <c r="J313" s="11"/>
    </row>
    <row r="314" spans="1:11">
      <c r="C314" s="11"/>
      <c r="D314" s="11"/>
      <c r="E314" s="11"/>
      <c r="F314" s="187"/>
      <c r="G314" s="11"/>
      <c r="H314" s="11"/>
      <c r="I314" s="11"/>
      <c r="J314" s="11"/>
    </row>
    <row r="315" spans="1:11">
      <c r="C315" s="95"/>
      <c r="D315" s="11"/>
      <c r="E315" s="11"/>
      <c r="F315" s="11"/>
      <c r="G315" s="11"/>
      <c r="H315" s="11"/>
      <c r="I315" s="11"/>
      <c r="J315" s="11"/>
    </row>
    <row r="316" spans="1:11">
      <c r="C316" s="11"/>
      <c r="D316" s="11"/>
      <c r="E316" s="11"/>
      <c r="F316" s="11"/>
      <c r="G316" s="11"/>
      <c r="H316" s="11"/>
      <c r="I316" s="11"/>
      <c r="J316" s="11"/>
    </row>
    <row r="317" spans="1:11">
      <c r="A317" s="536"/>
      <c r="B317" s="536"/>
      <c r="C317" s="536"/>
      <c r="D317" s="538"/>
      <c r="E317" s="538"/>
      <c r="G317" s="11"/>
      <c r="H317" s="11"/>
      <c r="I317" s="11"/>
      <c r="J317" s="11"/>
    </row>
    <row r="318" spans="1:11">
      <c r="C318" s="11"/>
      <c r="D318" s="11"/>
      <c r="E318" s="11"/>
      <c r="F318" s="543"/>
      <c r="G318" s="543"/>
      <c r="H318" s="11"/>
      <c r="I318" s="11"/>
      <c r="J318" s="11"/>
    </row>
    <row r="319" spans="1:11">
      <c r="C319" s="95"/>
      <c r="D319" s="11"/>
      <c r="E319" s="11"/>
      <c r="F319" s="11"/>
      <c r="G319" s="11"/>
      <c r="H319" s="11"/>
      <c r="I319" s="11"/>
      <c r="J319" s="536"/>
      <c r="K319" s="536"/>
    </row>
    <row r="320" spans="1:11">
      <c r="D320" s="11"/>
      <c r="E320" s="537"/>
      <c r="F320" s="537"/>
      <c r="G320" s="537"/>
      <c r="H320" s="133"/>
      <c r="I320" s="11"/>
      <c r="J320" s="11"/>
    </row>
    <row r="321" spans="3:13">
      <c r="C321" s="11"/>
      <c r="D321" s="11"/>
      <c r="E321" s="11"/>
      <c r="F321" s="11"/>
      <c r="G321" s="11"/>
      <c r="H321" s="522" t="s">
        <v>363</v>
      </c>
      <c r="I321" s="522"/>
      <c r="J321" s="522"/>
      <c r="K321" s="522"/>
      <c r="L321" s="522"/>
      <c r="M321" s="522"/>
    </row>
    <row r="322" spans="3:13">
      <c r="C322" s="11"/>
      <c r="D322" s="11"/>
      <c r="E322" s="11"/>
      <c r="F322" s="11"/>
      <c r="G322" s="537"/>
      <c r="H322" s="537"/>
      <c r="I322" s="537"/>
      <c r="J322" s="11"/>
    </row>
    <row r="323" spans="3:13">
      <c r="C323" s="11"/>
      <c r="D323" s="11"/>
      <c r="E323" s="11"/>
      <c r="F323" s="11"/>
      <c r="G323" s="11"/>
      <c r="H323" s="11"/>
      <c r="I323" s="11"/>
      <c r="J323" s="11"/>
    </row>
    <row r="324" spans="3:13">
      <c r="D324" s="40"/>
      <c r="E324" s="185"/>
    </row>
    <row r="325" spans="3:13">
      <c r="E325" s="40"/>
    </row>
    <row r="326" spans="3:13">
      <c r="E326" s="11"/>
    </row>
    <row r="331" spans="3:13">
      <c r="C331" s="11"/>
      <c r="D331" s="11"/>
      <c r="F331" s="131"/>
      <c r="G331" s="131"/>
      <c r="H331" s="11"/>
      <c r="I331" s="11"/>
      <c r="J331" s="11"/>
    </row>
    <row r="332" spans="3:13">
      <c r="C332" s="11"/>
      <c r="D332" s="11"/>
      <c r="F332" s="131"/>
      <c r="G332" s="131"/>
      <c r="H332" s="11"/>
      <c r="I332" s="11"/>
      <c r="J332" s="11"/>
    </row>
    <row r="333" spans="3:13">
      <c r="C333" s="11"/>
      <c r="D333" s="11"/>
      <c r="E333" s="11"/>
      <c r="F333" s="11"/>
      <c r="G333" s="131"/>
      <c r="H333" s="11"/>
      <c r="I333" s="11"/>
      <c r="J333" s="11"/>
    </row>
    <row r="334" spans="3:13">
      <c r="C334" s="11"/>
      <c r="D334" s="11"/>
      <c r="E334" s="132"/>
      <c r="F334" s="11"/>
      <c r="G334" s="131"/>
      <c r="H334" s="11"/>
      <c r="I334" s="11"/>
      <c r="J334" s="11"/>
    </row>
    <row r="335" spans="3:13">
      <c r="C335" s="11"/>
      <c r="D335" s="11"/>
      <c r="E335" s="11"/>
      <c r="F335" s="11"/>
      <c r="G335" s="11"/>
      <c r="H335" s="11"/>
      <c r="I335" s="11"/>
      <c r="J335" s="11"/>
    </row>
    <row r="336" spans="3:13">
      <c r="C336" s="11"/>
      <c r="D336" s="11"/>
      <c r="E336" s="11"/>
      <c r="F336" s="11"/>
      <c r="G336" s="11"/>
      <c r="H336" s="11"/>
      <c r="I336" s="11"/>
      <c r="J336" s="11"/>
    </row>
    <row r="337" spans="3:10">
      <c r="C337" s="11"/>
      <c r="D337" s="11"/>
      <c r="E337" s="11"/>
      <c r="F337" s="11"/>
      <c r="G337" s="11"/>
      <c r="H337" s="11"/>
      <c r="I337" s="11"/>
      <c r="J337" s="11"/>
    </row>
    <row r="338" spans="3:10">
      <c r="C338" s="11"/>
      <c r="D338" s="11"/>
      <c r="E338" s="11"/>
      <c r="F338" s="11"/>
      <c r="G338" s="11"/>
      <c r="H338" s="11"/>
      <c r="I338" s="11"/>
      <c r="J338" s="11"/>
    </row>
    <row r="339" spans="3:10">
      <c r="C339" s="11"/>
      <c r="D339" s="11"/>
      <c r="E339" s="11"/>
      <c r="F339" s="11"/>
      <c r="G339" s="11"/>
      <c r="H339" s="11"/>
      <c r="I339" s="11"/>
      <c r="J339" s="11"/>
    </row>
    <row r="340" spans="3:10">
      <c r="C340" s="11"/>
      <c r="D340" s="538"/>
      <c r="E340" s="538"/>
      <c r="F340" s="94"/>
      <c r="G340" s="11"/>
      <c r="H340" s="11"/>
      <c r="I340" s="11"/>
      <c r="J340" s="11"/>
    </row>
    <row r="341" spans="3:10">
      <c r="C341" s="11"/>
      <c r="D341" s="11"/>
      <c r="E341" s="132"/>
      <c r="F341" s="539"/>
      <c r="G341" s="539"/>
      <c r="H341" s="11"/>
      <c r="I341" s="11"/>
      <c r="J341" s="11"/>
    </row>
    <row r="342" spans="3:10">
      <c r="C342" s="11"/>
      <c r="D342" s="11"/>
      <c r="E342" s="11"/>
      <c r="F342" s="11"/>
      <c r="G342" s="11"/>
      <c r="H342" s="11"/>
      <c r="I342" s="11"/>
      <c r="J342" s="11"/>
    </row>
    <row r="343" spans="3:10">
      <c r="C343" s="11"/>
      <c r="D343" s="11"/>
      <c r="E343" s="11"/>
      <c r="F343" s="11"/>
      <c r="G343" s="11"/>
      <c r="H343" s="11"/>
      <c r="I343" s="11"/>
      <c r="J343" s="11"/>
    </row>
    <row r="344" spans="3:10">
      <c r="C344" s="11"/>
      <c r="D344" s="11"/>
      <c r="E344" s="11"/>
      <c r="F344" s="11"/>
      <c r="G344" s="11"/>
      <c r="H344" s="11"/>
      <c r="I344" s="11"/>
      <c r="J344" s="11"/>
    </row>
    <row r="345" spans="3:10">
      <c r="C345" s="11"/>
      <c r="D345" s="11"/>
      <c r="E345" s="11"/>
      <c r="F345" s="11"/>
      <c r="G345" s="11"/>
      <c r="H345" s="11"/>
      <c r="I345" s="11"/>
      <c r="J345" s="11"/>
    </row>
    <row r="347" spans="3:10">
      <c r="E347" s="40"/>
    </row>
    <row r="354" spans="3:5">
      <c r="E354" s="40"/>
    </row>
    <row r="359" spans="3:5">
      <c r="E359" s="40"/>
    </row>
    <row r="362" spans="3:5">
      <c r="C362" s="95"/>
    </row>
  </sheetData>
  <mergeCells count="22">
    <mergeCell ref="F341:G341"/>
    <mergeCell ref="B2:K3"/>
    <mergeCell ref="B5:K5"/>
    <mergeCell ref="A317:C317"/>
    <mergeCell ref="F318:G318"/>
    <mergeCell ref="J319:K319"/>
    <mergeCell ref="E320:G320"/>
    <mergeCell ref="H321:M321"/>
    <mergeCell ref="G322:I322"/>
    <mergeCell ref="D340:E340"/>
    <mergeCell ref="D317:E317"/>
    <mergeCell ref="A311:C311"/>
    <mergeCell ref="D311:E311"/>
    <mergeCell ref="G293:H293"/>
    <mergeCell ref="B238:K238"/>
    <mergeCell ref="B74:K74"/>
    <mergeCell ref="J312:K312"/>
    <mergeCell ref="E313:G313"/>
    <mergeCell ref="A305:C305"/>
    <mergeCell ref="D305:E305"/>
    <mergeCell ref="J306:K306"/>
    <mergeCell ref="E307:G307"/>
  </mergeCells>
  <phoneticPr fontId="8" type="noConversion"/>
  <printOptions horizontalCentered="1"/>
  <pageMargins left="0" right="0" top="0.39370078740157483" bottom="0" header="0.51181102362204722" footer="0.51181102362204722"/>
  <pageSetup paperSize="9" scale="85" orientation="portrait" r:id="rId1"/>
  <headerFooter alignWithMargins="0"/>
  <rowBreaks count="3" manualBreakCount="3">
    <brk id="72" max="11" man="1"/>
    <brk id="148" max="11" man="1"/>
    <brk id="220" max="11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indexed="13"/>
  </sheetPr>
  <dimension ref="A1:F105"/>
  <sheetViews>
    <sheetView view="pageBreakPreview" zoomScale="115" zoomScaleSheetLayoutView="115" workbookViewId="0">
      <selection activeCell="G25" sqref="G25"/>
    </sheetView>
  </sheetViews>
  <sheetFormatPr baseColWidth="10" defaultRowHeight="15"/>
  <cols>
    <col min="1" max="1" width="20.42578125" style="111" bestFit="1" customWidth="1"/>
    <col min="2" max="2" width="40.5703125" style="111" bestFit="1" customWidth="1"/>
    <col min="3" max="3" width="12.28515625" style="111" bestFit="1" customWidth="1"/>
    <col min="4" max="4" width="11.140625" style="111" bestFit="1" customWidth="1"/>
    <col min="5" max="16384" width="11.42578125" style="97"/>
  </cols>
  <sheetData>
    <row r="1" spans="1:4" ht="50.1" customHeight="1" thickBot="1">
      <c r="A1" s="544" t="s">
        <v>60</v>
      </c>
      <c r="B1" s="545"/>
      <c r="C1" s="545"/>
      <c r="D1" s="546"/>
    </row>
    <row r="2" spans="1:4">
      <c r="A2" s="98"/>
      <c r="B2" s="98"/>
      <c r="C2" s="98"/>
      <c r="D2" s="98"/>
    </row>
    <row r="3" spans="1:4">
      <c r="A3" s="99" t="s">
        <v>61</v>
      </c>
      <c r="B3" s="99" t="s">
        <v>62</v>
      </c>
      <c r="C3" s="99"/>
      <c r="D3" s="99" t="s">
        <v>14</v>
      </c>
    </row>
    <row r="4" spans="1:4">
      <c r="A4" s="100" t="s">
        <v>63</v>
      </c>
      <c r="B4" s="101" t="s">
        <v>64</v>
      </c>
      <c r="C4" s="101"/>
      <c r="D4" s="100"/>
    </row>
    <row r="5" spans="1:4">
      <c r="A5" s="100" t="s">
        <v>65</v>
      </c>
      <c r="B5" s="101" t="s">
        <v>66</v>
      </c>
      <c r="C5" s="101"/>
      <c r="D5" s="100"/>
    </row>
    <row r="6" spans="1:4">
      <c r="A6" s="100" t="s">
        <v>67</v>
      </c>
      <c r="B6" s="101" t="s">
        <v>68</v>
      </c>
      <c r="C6" s="101"/>
      <c r="D6" s="100"/>
    </row>
    <row r="7" spans="1:4">
      <c r="A7" s="100" t="s">
        <v>69</v>
      </c>
      <c r="B7" s="101" t="s">
        <v>70</v>
      </c>
      <c r="C7" s="101"/>
      <c r="D7" s="100"/>
    </row>
    <row r="8" spans="1:4">
      <c r="A8" s="100" t="s">
        <v>71</v>
      </c>
      <c r="B8" s="101" t="s">
        <v>72</v>
      </c>
      <c r="C8" s="101"/>
      <c r="D8" s="100"/>
    </row>
    <row r="9" spans="1:4">
      <c r="A9" s="102"/>
      <c r="B9" s="103"/>
      <c r="C9" s="103"/>
      <c r="D9" s="102"/>
    </row>
    <row r="10" spans="1:4">
      <c r="A10" s="100" t="s">
        <v>73</v>
      </c>
      <c r="B10" s="101" t="s">
        <v>74</v>
      </c>
      <c r="C10" s="100"/>
      <c r="D10" s="100"/>
    </row>
    <row r="11" spans="1:4">
      <c r="A11" s="100" t="s">
        <v>75</v>
      </c>
      <c r="B11" s="101" t="s">
        <v>76</v>
      </c>
      <c r="C11" s="100"/>
      <c r="D11" s="100"/>
    </row>
    <row r="12" spans="1:4">
      <c r="A12" s="102"/>
      <c r="B12" s="103"/>
      <c r="C12" s="103"/>
      <c r="D12" s="102"/>
    </row>
    <row r="13" spans="1:4">
      <c r="A13" s="104" t="s">
        <v>77</v>
      </c>
      <c r="B13" s="105" t="s">
        <v>78</v>
      </c>
      <c r="C13" s="104"/>
      <c r="D13" s="104"/>
    </row>
    <row r="14" spans="1:4">
      <c r="A14" s="104" t="s">
        <v>79</v>
      </c>
      <c r="B14" s="105" t="s">
        <v>80</v>
      </c>
      <c r="C14" s="104"/>
      <c r="D14" s="104"/>
    </row>
    <row r="15" spans="1:4">
      <c r="A15" s="104" t="s">
        <v>81</v>
      </c>
      <c r="B15" s="105" t="s">
        <v>82</v>
      </c>
      <c r="C15" s="104"/>
      <c r="D15" s="104"/>
    </row>
    <row r="16" spans="1:4">
      <c r="A16" s="104" t="s">
        <v>83</v>
      </c>
      <c r="B16" s="105" t="s">
        <v>84</v>
      </c>
      <c r="C16" s="104"/>
      <c r="D16" s="104"/>
    </row>
    <row r="17" spans="1:6">
      <c r="A17" s="104" t="s">
        <v>85</v>
      </c>
      <c r="B17" s="105" t="s">
        <v>86</v>
      </c>
      <c r="C17" s="104"/>
      <c r="D17" s="104"/>
    </row>
    <row r="18" spans="1:6">
      <c r="A18" s="102"/>
      <c r="B18" s="102"/>
      <c r="C18" s="102"/>
      <c r="D18" s="102"/>
    </row>
    <row r="19" spans="1:6">
      <c r="A19" s="104" t="s">
        <v>87</v>
      </c>
      <c r="B19" s="105" t="s">
        <v>88</v>
      </c>
      <c r="C19" s="104"/>
      <c r="D19" s="104"/>
    </row>
    <row r="20" spans="1:6">
      <c r="A20" s="104" t="s">
        <v>89</v>
      </c>
      <c r="B20" s="105" t="s">
        <v>90</v>
      </c>
      <c r="C20" s="104"/>
      <c r="D20" s="104"/>
    </row>
    <row r="21" spans="1:6">
      <c r="A21" s="104" t="s">
        <v>91</v>
      </c>
      <c r="B21" s="105" t="s">
        <v>92</v>
      </c>
      <c r="C21" s="104"/>
      <c r="D21" s="104"/>
    </row>
    <row r="22" spans="1:6">
      <c r="A22" s="104" t="s">
        <v>93</v>
      </c>
      <c r="B22" s="105" t="s">
        <v>94</v>
      </c>
      <c r="C22" s="104"/>
      <c r="D22" s="104"/>
      <c r="F22" s="106"/>
    </row>
    <row r="23" spans="1:6">
      <c r="A23" s="104" t="s">
        <v>95</v>
      </c>
      <c r="B23" s="105" t="s">
        <v>96</v>
      </c>
      <c r="C23" s="104"/>
      <c r="D23" s="104"/>
    </row>
    <row r="24" spans="1:6">
      <c r="A24" s="102"/>
      <c r="B24" s="102"/>
      <c r="C24" s="102"/>
      <c r="D24" s="102"/>
    </row>
    <row r="25" spans="1:6">
      <c r="A25" s="104" t="s">
        <v>97</v>
      </c>
      <c r="B25" s="105" t="s">
        <v>98</v>
      </c>
      <c r="C25" s="104"/>
      <c r="D25" s="104"/>
    </row>
    <row r="26" spans="1:6">
      <c r="A26" s="104" t="s">
        <v>99</v>
      </c>
      <c r="B26" s="105" t="s">
        <v>100</v>
      </c>
      <c r="C26" s="104"/>
      <c r="D26" s="104"/>
    </row>
    <row r="27" spans="1:6">
      <c r="A27" s="104" t="s">
        <v>101</v>
      </c>
      <c r="B27" s="105" t="s">
        <v>102</v>
      </c>
      <c r="C27" s="104"/>
      <c r="D27" s="104"/>
    </row>
    <row r="28" spans="1:6">
      <c r="A28" s="104" t="s">
        <v>103</v>
      </c>
      <c r="B28" s="105" t="s">
        <v>104</v>
      </c>
      <c r="C28" s="104"/>
      <c r="D28" s="104"/>
    </row>
    <row r="29" spans="1:6">
      <c r="A29" s="104" t="s">
        <v>105</v>
      </c>
      <c r="B29" s="105" t="s">
        <v>106</v>
      </c>
      <c r="C29" s="104"/>
      <c r="D29" s="104"/>
    </row>
    <row r="30" spans="1:6">
      <c r="A30" s="102"/>
      <c r="B30" s="102"/>
      <c r="C30" s="102"/>
      <c r="D30" s="102"/>
    </row>
    <row r="31" spans="1:6">
      <c r="A31" s="104" t="s">
        <v>107</v>
      </c>
      <c r="B31" s="105" t="s">
        <v>108</v>
      </c>
      <c r="C31" s="104"/>
      <c r="D31" s="104"/>
    </row>
    <row r="32" spans="1:6">
      <c r="A32" s="104" t="s">
        <v>109</v>
      </c>
      <c r="B32" s="105" t="s">
        <v>110</v>
      </c>
      <c r="C32" s="104"/>
      <c r="D32" s="104"/>
    </row>
    <row r="33" spans="1:4">
      <c r="A33" s="104" t="s">
        <v>111</v>
      </c>
      <c r="B33" s="105" t="s">
        <v>112</v>
      </c>
      <c r="C33" s="104"/>
      <c r="D33" s="104"/>
    </row>
    <row r="34" spans="1:4">
      <c r="A34" s="104" t="s">
        <v>113</v>
      </c>
      <c r="B34" s="105" t="s">
        <v>114</v>
      </c>
      <c r="C34" s="104"/>
      <c r="D34" s="104"/>
    </row>
    <row r="35" spans="1:4">
      <c r="A35" s="104" t="s">
        <v>115</v>
      </c>
      <c r="B35" s="105" t="s">
        <v>116</v>
      </c>
      <c r="C35" s="104"/>
      <c r="D35" s="104"/>
    </row>
    <row r="36" spans="1:4">
      <c r="A36" s="104" t="s">
        <v>117</v>
      </c>
      <c r="B36" s="105" t="s">
        <v>118</v>
      </c>
      <c r="C36" s="104"/>
      <c r="D36" s="104"/>
    </row>
    <row r="37" spans="1:4">
      <c r="A37" s="102"/>
      <c r="B37" s="103"/>
      <c r="C37" s="102"/>
      <c r="D37" s="102"/>
    </row>
    <row r="38" spans="1:4">
      <c r="A38" s="104" t="s">
        <v>119</v>
      </c>
      <c r="B38" s="105" t="s">
        <v>120</v>
      </c>
      <c r="C38" s="104"/>
      <c r="D38" s="104"/>
    </row>
    <row r="39" spans="1:4">
      <c r="A39" s="104" t="s">
        <v>366</v>
      </c>
      <c r="B39" s="105" t="s">
        <v>121</v>
      </c>
      <c r="C39" s="104"/>
      <c r="D39" s="104"/>
    </row>
    <row r="40" spans="1:4">
      <c r="A40" s="104" t="s">
        <v>367</v>
      </c>
      <c r="B40" s="105" t="s">
        <v>122</v>
      </c>
      <c r="C40" s="104"/>
      <c r="D40" s="104"/>
    </row>
    <row r="41" spans="1:4">
      <c r="A41" s="104" t="s">
        <v>368</v>
      </c>
      <c r="B41" s="105" t="s">
        <v>123</v>
      </c>
      <c r="C41" s="104"/>
      <c r="D41" s="104"/>
    </row>
    <row r="42" spans="1:4">
      <c r="A42" s="102"/>
      <c r="B42" s="103"/>
      <c r="C42" s="102"/>
      <c r="D42" s="102"/>
    </row>
    <row r="43" spans="1:4">
      <c r="A43" s="104" t="s">
        <v>124</v>
      </c>
      <c r="B43" s="105" t="s">
        <v>125</v>
      </c>
      <c r="C43" s="101"/>
      <c r="D43" s="100"/>
    </row>
    <row r="44" spans="1:4">
      <c r="A44" s="104" t="s">
        <v>126</v>
      </c>
      <c r="B44" s="105" t="s">
        <v>127</v>
      </c>
      <c r="C44" s="101"/>
      <c r="D44" s="100"/>
    </row>
    <row r="45" spans="1:4">
      <c r="A45" s="102"/>
      <c r="B45" s="102"/>
      <c r="C45" s="102"/>
      <c r="D45" s="102"/>
    </row>
    <row r="46" spans="1:4">
      <c r="A46" s="104" t="s">
        <v>128</v>
      </c>
      <c r="B46" s="105" t="s">
        <v>129</v>
      </c>
      <c r="C46" s="101"/>
      <c r="D46" s="100"/>
    </row>
    <row r="47" spans="1:4">
      <c r="A47" s="104" t="s">
        <v>130</v>
      </c>
      <c r="B47" s="105" t="s">
        <v>131</v>
      </c>
      <c r="C47" s="101"/>
      <c r="D47" s="100"/>
    </row>
    <row r="48" spans="1:4">
      <c r="A48" s="104" t="s">
        <v>132</v>
      </c>
      <c r="B48" s="105" t="s">
        <v>133</v>
      </c>
      <c r="C48" s="101"/>
      <c r="D48" s="100"/>
    </row>
    <row r="49" spans="1:4">
      <c r="A49" s="102"/>
      <c r="B49" s="102"/>
      <c r="C49" s="102"/>
      <c r="D49" s="102"/>
    </row>
    <row r="50" spans="1:4">
      <c r="A50" s="104" t="s">
        <v>134</v>
      </c>
      <c r="B50" s="105" t="s">
        <v>135</v>
      </c>
      <c r="C50" s="104"/>
      <c r="D50" s="104"/>
    </row>
    <row r="51" spans="1:4">
      <c r="A51" s="107"/>
      <c r="B51" s="107"/>
      <c r="C51" s="107"/>
      <c r="D51" s="107"/>
    </row>
    <row r="52" spans="1:4">
      <c r="A52" s="107"/>
      <c r="B52" s="107"/>
      <c r="C52" s="107"/>
      <c r="D52" s="107"/>
    </row>
    <row r="53" spans="1:4">
      <c r="A53" s="107"/>
      <c r="B53" s="107"/>
      <c r="C53" s="107"/>
      <c r="D53" s="107"/>
    </row>
    <row r="54" spans="1:4">
      <c r="A54" s="107"/>
      <c r="B54" s="107"/>
      <c r="C54" s="107"/>
      <c r="D54" s="107"/>
    </row>
    <row r="55" spans="1:4">
      <c r="A55" s="107"/>
      <c r="B55" s="107"/>
      <c r="C55" s="107"/>
      <c r="D55" s="107"/>
    </row>
    <row r="56" spans="1:4">
      <c r="A56" s="107"/>
      <c r="B56" s="107"/>
      <c r="C56" s="107"/>
      <c r="D56" s="107"/>
    </row>
    <row r="57" spans="1:4">
      <c r="A57" s="107"/>
      <c r="B57" s="107"/>
      <c r="C57" s="107"/>
      <c r="D57" s="107"/>
    </row>
    <row r="58" spans="1:4">
      <c r="A58" s="107"/>
      <c r="B58" s="107"/>
      <c r="C58" s="107"/>
      <c r="D58" s="107"/>
    </row>
    <row r="59" spans="1:4">
      <c r="A59" s="107"/>
      <c r="B59" s="107"/>
      <c r="C59" s="107"/>
      <c r="D59" s="107"/>
    </row>
    <row r="60" spans="1:4">
      <c r="A60" s="107"/>
      <c r="B60" s="107"/>
      <c r="C60" s="107"/>
      <c r="D60" s="107"/>
    </row>
    <row r="61" spans="1:4">
      <c r="A61" s="107"/>
      <c r="B61" s="107"/>
      <c r="C61" s="107"/>
      <c r="D61" s="107"/>
    </row>
    <row r="62" spans="1:4">
      <c r="A62" s="107"/>
      <c r="B62" s="107"/>
      <c r="C62" s="107"/>
      <c r="D62" s="107"/>
    </row>
    <row r="63" spans="1:4">
      <c r="A63" s="107"/>
      <c r="B63" s="107"/>
      <c r="C63" s="107"/>
      <c r="D63" s="107"/>
    </row>
    <row r="64" spans="1:4">
      <c r="A64" s="107"/>
      <c r="B64" s="107"/>
      <c r="C64" s="107"/>
      <c r="D64" s="107"/>
    </row>
    <row r="65" spans="1:4">
      <c r="A65" s="107"/>
      <c r="B65" s="107"/>
      <c r="C65" s="107"/>
      <c r="D65" s="107"/>
    </row>
    <row r="66" spans="1:4">
      <c r="A66" s="107"/>
      <c r="B66" s="107"/>
      <c r="C66" s="107"/>
      <c r="D66" s="107"/>
    </row>
    <row r="67" spans="1:4">
      <c r="A67" s="107"/>
      <c r="B67" s="107"/>
      <c r="C67" s="107"/>
      <c r="D67" s="107"/>
    </row>
    <row r="68" spans="1:4">
      <c r="A68" s="107"/>
      <c r="B68" s="107"/>
      <c r="C68" s="107"/>
      <c r="D68" s="107"/>
    </row>
    <row r="69" spans="1:4">
      <c r="A69" s="107"/>
      <c r="B69" s="107"/>
      <c r="C69" s="107"/>
      <c r="D69" s="107"/>
    </row>
    <row r="70" spans="1:4">
      <c r="A70" s="107"/>
      <c r="B70" s="107"/>
      <c r="C70" s="107"/>
      <c r="D70" s="107"/>
    </row>
    <row r="71" spans="1:4">
      <c r="A71" s="107"/>
      <c r="B71" s="107"/>
      <c r="C71" s="107"/>
      <c r="D71" s="107"/>
    </row>
    <row r="72" spans="1:4">
      <c r="A72" s="107"/>
      <c r="B72" s="107"/>
      <c r="C72" s="107"/>
      <c r="D72" s="107"/>
    </row>
    <row r="73" spans="1:4">
      <c r="A73" s="107"/>
      <c r="B73" s="107"/>
      <c r="C73" s="107"/>
      <c r="D73" s="107"/>
    </row>
    <row r="74" spans="1:4">
      <c r="A74" s="108"/>
      <c r="B74" s="107"/>
      <c r="C74" s="107"/>
      <c r="D74" s="107"/>
    </row>
    <row r="75" spans="1:4">
      <c r="A75" s="109"/>
      <c r="B75" s="110"/>
      <c r="C75" s="107"/>
      <c r="D75" s="107"/>
    </row>
    <row r="76" spans="1:4">
      <c r="A76" s="107"/>
      <c r="B76" s="107"/>
      <c r="C76" s="107"/>
      <c r="D76" s="107"/>
    </row>
    <row r="77" spans="1:4">
      <c r="A77" s="107"/>
      <c r="B77" s="107"/>
      <c r="C77" s="107"/>
      <c r="D77" s="107"/>
    </row>
    <row r="78" spans="1:4">
      <c r="A78" s="107"/>
      <c r="B78" s="107"/>
      <c r="C78" s="107"/>
      <c r="D78" s="107"/>
    </row>
    <row r="79" spans="1:4">
      <c r="A79" s="107"/>
      <c r="B79" s="107"/>
      <c r="C79" s="107"/>
      <c r="D79" s="107"/>
    </row>
    <row r="80" spans="1:4">
      <c r="A80" s="107"/>
      <c r="B80" s="107"/>
      <c r="C80" s="107"/>
      <c r="D80" s="107"/>
    </row>
    <row r="81" spans="1:4">
      <c r="A81" s="107"/>
      <c r="B81" s="107"/>
      <c r="C81" s="107"/>
      <c r="D81" s="107"/>
    </row>
    <row r="82" spans="1:4">
      <c r="A82" s="107"/>
      <c r="B82" s="107"/>
      <c r="C82" s="107"/>
      <c r="D82" s="107"/>
    </row>
    <row r="83" spans="1:4">
      <c r="A83" s="107"/>
      <c r="B83" s="107"/>
      <c r="C83" s="107"/>
      <c r="D83" s="107"/>
    </row>
    <row r="84" spans="1:4">
      <c r="A84" s="107"/>
      <c r="B84" s="107"/>
      <c r="C84" s="107"/>
      <c r="D84" s="107"/>
    </row>
    <row r="85" spans="1:4">
      <c r="A85" s="107"/>
      <c r="B85" s="107"/>
      <c r="C85" s="107"/>
      <c r="D85" s="107"/>
    </row>
    <row r="86" spans="1:4">
      <c r="A86" s="107"/>
      <c r="B86" s="107"/>
      <c r="C86" s="107"/>
      <c r="D86" s="107"/>
    </row>
    <row r="87" spans="1:4">
      <c r="A87" s="107"/>
      <c r="B87" s="107"/>
      <c r="C87" s="107"/>
      <c r="D87" s="107"/>
    </row>
    <row r="88" spans="1:4">
      <c r="A88" s="107"/>
      <c r="B88" s="107"/>
      <c r="C88" s="107"/>
      <c r="D88" s="107"/>
    </row>
    <row r="89" spans="1:4">
      <c r="A89" s="107"/>
      <c r="B89" s="107"/>
      <c r="C89" s="107"/>
      <c r="D89" s="107"/>
    </row>
    <row r="90" spans="1:4">
      <c r="A90" s="107"/>
      <c r="B90" s="107"/>
      <c r="C90" s="107"/>
      <c r="D90" s="107"/>
    </row>
    <row r="91" spans="1:4">
      <c r="A91" s="107"/>
      <c r="B91" s="107"/>
      <c r="C91" s="107"/>
      <c r="D91" s="107"/>
    </row>
    <row r="92" spans="1:4">
      <c r="A92" s="107"/>
      <c r="B92" s="107"/>
      <c r="C92" s="107"/>
      <c r="D92" s="107"/>
    </row>
    <row r="93" spans="1:4">
      <c r="A93" s="107"/>
      <c r="B93" s="107"/>
      <c r="C93" s="107"/>
      <c r="D93" s="107"/>
    </row>
    <row r="94" spans="1:4">
      <c r="A94" s="107"/>
      <c r="B94" s="107"/>
      <c r="C94" s="107"/>
      <c r="D94" s="107"/>
    </row>
    <row r="95" spans="1:4">
      <c r="A95" s="107"/>
      <c r="B95" s="107"/>
      <c r="C95" s="107"/>
      <c r="D95" s="107"/>
    </row>
    <row r="96" spans="1:4">
      <c r="A96" s="107"/>
      <c r="B96" s="107"/>
      <c r="C96" s="107"/>
      <c r="D96" s="107"/>
    </row>
    <row r="97" spans="1:4">
      <c r="A97" s="107"/>
      <c r="B97" s="107"/>
      <c r="C97" s="107"/>
      <c r="D97" s="107"/>
    </row>
    <row r="98" spans="1:4">
      <c r="A98" s="107"/>
      <c r="B98" s="107"/>
      <c r="C98" s="107"/>
      <c r="D98" s="107"/>
    </row>
    <row r="99" spans="1:4">
      <c r="A99" s="107"/>
      <c r="B99" s="107"/>
      <c r="C99" s="107"/>
      <c r="D99" s="107"/>
    </row>
    <row r="100" spans="1:4">
      <c r="A100" s="107"/>
      <c r="B100" s="107"/>
      <c r="C100" s="107"/>
      <c r="D100" s="107"/>
    </row>
    <row r="101" spans="1:4">
      <c r="A101" s="107"/>
      <c r="B101" s="107"/>
      <c r="C101" s="107"/>
      <c r="D101" s="107"/>
    </row>
    <row r="102" spans="1:4">
      <c r="A102" s="107"/>
      <c r="B102" s="107"/>
      <c r="C102" s="107"/>
      <c r="D102" s="107"/>
    </row>
    <row r="103" spans="1:4">
      <c r="A103" s="107"/>
      <c r="B103" s="107"/>
      <c r="C103" s="107"/>
      <c r="D103" s="107"/>
    </row>
    <row r="104" spans="1:4">
      <c r="A104" s="107"/>
      <c r="B104" s="107"/>
      <c r="C104" s="107"/>
      <c r="D104" s="107"/>
    </row>
    <row r="105" spans="1:4">
      <c r="A105" s="107"/>
      <c r="B105" s="107"/>
      <c r="C105" s="107"/>
      <c r="D105" s="107"/>
    </row>
  </sheetData>
  <mergeCells count="1">
    <mergeCell ref="A1:D1"/>
  </mergeCells>
  <printOptions horizontalCentered="1"/>
  <pageMargins left="0.78740157480314965" right="0.78740157480314965" top="0.39370078740157483" bottom="0.39370078740157483" header="0.51181102362204722" footer="0.51181102362204722"/>
  <pageSetup paperSize="9" scale="75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>
    <tabColor indexed="13"/>
  </sheetPr>
  <dimension ref="A1:D40"/>
  <sheetViews>
    <sheetView view="pageBreakPreview" zoomScale="145" zoomScaleSheetLayoutView="145" workbookViewId="0">
      <selection activeCell="B9" sqref="B9:D9"/>
    </sheetView>
  </sheetViews>
  <sheetFormatPr baseColWidth="10" defaultColWidth="42" defaultRowHeight="12.75"/>
  <cols>
    <col min="1" max="1" width="17" style="112" bestFit="1" customWidth="1"/>
    <col min="2" max="2" width="42" style="112"/>
    <col min="3" max="4" width="10.7109375" style="112" customWidth="1"/>
    <col min="5" max="16384" width="42" style="112"/>
  </cols>
  <sheetData>
    <row r="1" spans="1:4" ht="50.1" customHeight="1" thickBot="1">
      <c r="A1" s="544" t="s">
        <v>136</v>
      </c>
      <c r="B1" s="545"/>
      <c r="C1" s="545"/>
      <c r="D1" s="546"/>
    </row>
    <row r="2" spans="1:4">
      <c r="A2" s="113"/>
      <c r="B2" s="113"/>
      <c r="C2" s="113"/>
      <c r="D2" s="113"/>
    </row>
    <row r="3" spans="1:4">
      <c r="A3" s="99" t="s">
        <v>61</v>
      </c>
      <c r="B3" s="99" t="s">
        <v>62</v>
      </c>
      <c r="C3" s="99"/>
      <c r="D3" s="99" t="s">
        <v>14</v>
      </c>
    </row>
    <row r="4" spans="1:4">
      <c r="A4" s="100" t="s">
        <v>137</v>
      </c>
      <c r="B4" s="101" t="s">
        <v>138</v>
      </c>
      <c r="C4" s="101"/>
      <c r="D4" s="100"/>
    </row>
    <row r="5" spans="1:4">
      <c r="A5" s="100" t="s">
        <v>139</v>
      </c>
      <c r="B5" s="101" t="s">
        <v>140</v>
      </c>
      <c r="C5" s="101"/>
      <c r="D5" s="100"/>
    </row>
    <row r="6" spans="1:4">
      <c r="A6" s="100" t="s">
        <v>141</v>
      </c>
      <c r="B6" s="101" t="s">
        <v>142</v>
      </c>
      <c r="C6" s="101"/>
      <c r="D6" s="100"/>
    </row>
    <row r="7" spans="1:4">
      <c r="A7" s="114" t="s">
        <v>143</v>
      </c>
      <c r="B7" s="101" t="s">
        <v>144</v>
      </c>
      <c r="C7" s="101"/>
      <c r="D7" s="100"/>
    </row>
    <row r="8" spans="1:4">
      <c r="A8" s="102"/>
      <c r="B8" s="103"/>
      <c r="C8" s="103"/>
      <c r="D8" s="102"/>
    </row>
    <row r="9" spans="1:4">
      <c r="A9" s="114" t="s">
        <v>145</v>
      </c>
      <c r="B9" s="101" t="s">
        <v>146</v>
      </c>
      <c r="C9" s="100"/>
      <c r="D9" s="100"/>
    </row>
    <row r="10" spans="1:4">
      <c r="A10" s="114" t="s">
        <v>147</v>
      </c>
      <c r="B10" s="101" t="s">
        <v>148</v>
      </c>
      <c r="C10" s="100"/>
      <c r="D10" s="100"/>
    </row>
    <row r="11" spans="1:4">
      <c r="A11" s="114" t="s">
        <v>149</v>
      </c>
      <c r="B11" s="101" t="s">
        <v>150</v>
      </c>
      <c r="C11" s="100"/>
      <c r="D11" s="100"/>
    </row>
    <row r="12" spans="1:4">
      <c r="A12" s="114" t="s">
        <v>151</v>
      </c>
      <c r="B12" s="101" t="s">
        <v>152</v>
      </c>
      <c r="C12" s="100"/>
      <c r="D12" s="100"/>
    </row>
    <row r="13" spans="1:4">
      <c r="A13" s="102"/>
      <c r="B13" s="103"/>
      <c r="C13" s="103"/>
      <c r="D13" s="102"/>
    </row>
    <row r="14" spans="1:4">
      <c r="A14" s="100" t="s">
        <v>153</v>
      </c>
      <c r="B14" s="101" t="s">
        <v>154</v>
      </c>
      <c r="C14" s="105"/>
      <c r="D14" s="104"/>
    </row>
    <row r="15" spans="1:4">
      <c r="A15" s="100" t="s">
        <v>155</v>
      </c>
      <c r="B15" s="101" t="s">
        <v>156</v>
      </c>
      <c r="C15" s="105"/>
      <c r="D15" s="104"/>
    </row>
    <row r="16" spans="1:4">
      <c r="A16" s="100" t="s">
        <v>157</v>
      </c>
      <c r="B16" s="101" t="s">
        <v>158</v>
      </c>
      <c r="C16" s="105"/>
      <c r="D16" s="104"/>
    </row>
    <row r="17" spans="1:4">
      <c r="A17" s="100" t="s">
        <v>159</v>
      </c>
      <c r="B17" s="101" t="s">
        <v>160</v>
      </c>
      <c r="C17" s="105"/>
      <c r="D17" s="104"/>
    </row>
    <row r="18" spans="1:4">
      <c r="A18" s="102"/>
      <c r="B18" s="102"/>
      <c r="C18" s="102"/>
      <c r="D18" s="102"/>
    </row>
    <row r="19" spans="1:4">
      <c r="A19" s="100" t="s">
        <v>161</v>
      </c>
      <c r="B19" s="101" t="s">
        <v>162</v>
      </c>
      <c r="C19" s="104"/>
      <c r="D19" s="104"/>
    </row>
    <row r="20" spans="1:4">
      <c r="A20" s="100" t="s">
        <v>163</v>
      </c>
      <c r="B20" s="101" t="s">
        <v>164</v>
      </c>
      <c r="C20" s="104"/>
      <c r="D20" s="104"/>
    </row>
    <row r="21" spans="1:4">
      <c r="A21" s="100" t="s">
        <v>165</v>
      </c>
      <c r="B21" s="101" t="s">
        <v>166</v>
      </c>
      <c r="C21" s="104"/>
      <c r="D21" s="104"/>
    </row>
    <row r="22" spans="1:4">
      <c r="A22" s="100" t="s">
        <v>167</v>
      </c>
      <c r="B22" s="101" t="s">
        <v>168</v>
      </c>
      <c r="C22" s="104"/>
      <c r="D22" s="104"/>
    </row>
    <row r="23" spans="1:4">
      <c r="A23" s="102"/>
      <c r="B23" s="103"/>
      <c r="C23" s="102"/>
      <c r="D23" s="102"/>
    </row>
    <row r="24" spans="1:4">
      <c r="A24" s="100" t="s">
        <v>169</v>
      </c>
      <c r="B24" s="101" t="s">
        <v>170</v>
      </c>
      <c r="C24" s="100"/>
      <c r="D24" s="100"/>
    </row>
    <row r="25" spans="1:4">
      <c r="A25" s="100" t="s">
        <v>171</v>
      </c>
      <c r="B25" s="101" t="s">
        <v>172</v>
      </c>
      <c r="C25" s="100"/>
      <c r="D25" s="100"/>
    </row>
    <row r="26" spans="1:4">
      <c r="A26" s="100" t="s">
        <v>173</v>
      </c>
      <c r="B26" s="101" t="s">
        <v>174</v>
      </c>
      <c r="C26" s="100"/>
      <c r="D26" s="100"/>
    </row>
    <row r="27" spans="1:4">
      <c r="A27" s="100" t="s">
        <v>175</v>
      </c>
      <c r="B27" s="101" t="s">
        <v>176</v>
      </c>
      <c r="C27" s="100"/>
      <c r="D27" s="100"/>
    </row>
    <row r="28" spans="1:4">
      <c r="A28" s="100" t="s">
        <v>177</v>
      </c>
      <c r="B28" s="101" t="s">
        <v>178</v>
      </c>
      <c r="C28" s="100"/>
      <c r="D28" s="100"/>
    </row>
    <row r="29" spans="1:4">
      <c r="A29" s="100" t="s">
        <v>179</v>
      </c>
      <c r="B29" s="101" t="s">
        <v>180</v>
      </c>
      <c r="C29" s="100"/>
      <c r="D29" s="100"/>
    </row>
    <row r="30" spans="1:4">
      <c r="A30" s="102"/>
      <c r="B30" s="103"/>
      <c r="C30" s="102"/>
      <c r="D30" s="102"/>
    </row>
    <row r="31" spans="1:4">
      <c r="A31" s="100" t="s">
        <v>181</v>
      </c>
      <c r="B31" s="101" t="s">
        <v>182</v>
      </c>
      <c r="C31" s="100"/>
      <c r="D31" s="100"/>
    </row>
    <row r="32" spans="1:4">
      <c r="A32" s="100" t="s">
        <v>183</v>
      </c>
      <c r="B32" s="101" t="s">
        <v>184</v>
      </c>
      <c r="C32" s="100"/>
      <c r="D32" s="100"/>
    </row>
    <row r="33" spans="1:4">
      <c r="A33" s="115"/>
      <c r="B33" s="116"/>
      <c r="C33" s="115"/>
      <c r="D33" s="115"/>
    </row>
    <row r="34" spans="1:4">
      <c r="A34" s="100" t="s">
        <v>185</v>
      </c>
      <c r="B34" s="101" t="s">
        <v>186</v>
      </c>
      <c r="C34" s="104"/>
      <c r="D34" s="104"/>
    </row>
    <row r="35" spans="1:4">
      <c r="A35" s="100" t="s">
        <v>187</v>
      </c>
      <c r="B35" s="101" t="s">
        <v>188</v>
      </c>
      <c r="C35" s="104"/>
      <c r="D35" s="104"/>
    </row>
    <row r="36" spans="1:4">
      <c r="A36" s="100" t="s">
        <v>189</v>
      </c>
      <c r="B36" s="101" t="s">
        <v>190</v>
      </c>
      <c r="C36" s="104"/>
      <c r="D36" s="104"/>
    </row>
    <row r="37" spans="1:4">
      <c r="A37" s="100" t="s">
        <v>191</v>
      </c>
      <c r="B37" s="101" t="s">
        <v>192</v>
      </c>
      <c r="C37" s="104"/>
      <c r="D37" s="104"/>
    </row>
    <row r="38" spans="1:4">
      <c r="A38" s="102"/>
      <c r="B38" s="103"/>
      <c r="C38" s="102"/>
      <c r="D38" s="102"/>
    </row>
    <row r="39" spans="1:4" ht="25.5">
      <c r="A39" s="117" t="s">
        <v>193</v>
      </c>
      <c r="B39" s="105" t="s">
        <v>194</v>
      </c>
      <c r="C39" s="104"/>
      <c r="D39" s="104"/>
    </row>
    <row r="40" spans="1:4" ht="25.5">
      <c r="A40" s="117" t="s">
        <v>195</v>
      </c>
      <c r="B40" s="105" t="s">
        <v>196</v>
      </c>
      <c r="C40" s="104"/>
      <c r="D40" s="104"/>
    </row>
  </sheetData>
  <mergeCells count="1">
    <mergeCell ref="A1:D1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D94"/>
  <sheetViews>
    <sheetView view="pageBreakPreview" zoomScale="60" workbookViewId="0">
      <selection activeCell="B9" sqref="B9:D9"/>
    </sheetView>
  </sheetViews>
  <sheetFormatPr baseColWidth="10" defaultRowHeight="12.75"/>
  <cols>
    <col min="1" max="1" width="17" style="112" bestFit="1" customWidth="1"/>
    <col min="2" max="2" width="48.85546875" style="112" customWidth="1"/>
    <col min="3" max="3" width="10.7109375" style="112" customWidth="1"/>
    <col min="4" max="4" width="11.140625" style="112" bestFit="1" customWidth="1"/>
    <col min="5" max="16384" width="11.42578125" style="112"/>
  </cols>
  <sheetData>
    <row r="1" spans="1:4" ht="50.1" customHeight="1" thickBot="1">
      <c r="A1" s="544" t="s">
        <v>197</v>
      </c>
      <c r="B1" s="545"/>
      <c r="C1" s="545"/>
      <c r="D1" s="546"/>
    </row>
    <row r="2" spans="1:4">
      <c r="A2" s="113"/>
      <c r="B2" s="113"/>
      <c r="C2" s="113"/>
      <c r="D2" s="113"/>
    </row>
    <row r="3" spans="1:4" s="118" customFormat="1" ht="25.5">
      <c r="A3" s="99" t="s">
        <v>61</v>
      </c>
      <c r="B3" s="99" t="s">
        <v>62</v>
      </c>
      <c r="C3" s="99"/>
      <c r="D3" s="99" t="s">
        <v>14</v>
      </c>
    </row>
    <row r="4" spans="1:4" s="118" customFormat="1" ht="12.75" customHeight="1">
      <c r="A4" s="100" t="s">
        <v>198</v>
      </c>
      <c r="B4" s="101" t="s">
        <v>199</v>
      </c>
      <c r="C4" s="104"/>
      <c r="D4" s="104"/>
    </row>
    <row r="5" spans="1:4" s="118" customFormat="1" ht="12.75" customHeight="1">
      <c r="A5" s="100" t="s">
        <v>200</v>
      </c>
      <c r="B5" s="101" t="s">
        <v>201</v>
      </c>
      <c r="C5" s="104"/>
      <c r="D5" s="104"/>
    </row>
    <row r="6" spans="1:4" s="118" customFormat="1" ht="12.75" customHeight="1">
      <c r="A6" s="100" t="s">
        <v>202</v>
      </c>
      <c r="B6" s="101" t="s">
        <v>203</v>
      </c>
      <c r="C6" s="104"/>
      <c r="D6" s="104"/>
    </row>
    <row r="7" spans="1:4" s="118" customFormat="1" ht="12.75" customHeight="1">
      <c r="A7" s="100" t="s">
        <v>204</v>
      </c>
      <c r="B7" s="101" t="s">
        <v>205</v>
      </c>
      <c r="C7" s="104"/>
      <c r="D7" s="104"/>
    </row>
    <row r="8" spans="1:4" s="118" customFormat="1" ht="12.75" customHeight="1">
      <c r="A8" s="102"/>
      <c r="B8" s="103"/>
      <c r="C8" s="102"/>
      <c r="D8" s="102"/>
    </row>
    <row r="9" spans="1:4" s="118" customFormat="1" ht="12.75" customHeight="1">
      <c r="A9" s="100" t="s">
        <v>206</v>
      </c>
      <c r="B9" s="101" t="s">
        <v>207</v>
      </c>
      <c r="C9" s="100"/>
      <c r="D9" s="100"/>
    </row>
    <row r="10" spans="1:4" s="118" customFormat="1" ht="12.75" customHeight="1">
      <c r="A10" s="100" t="s">
        <v>208</v>
      </c>
      <c r="B10" s="101" t="s">
        <v>209</v>
      </c>
      <c r="C10" s="100"/>
      <c r="D10" s="100"/>
    </row>
    <row r="11" spans="1:4" s="118" customFormat="1" ht="12.75" customHeight="1">
      <c r="A11" s="100" t="s">
        <v>210</v>
      </c>
      <c r="B11" s="101" t="s">
        <v>211</v>
      </c>
      <c r="C11" s="100"/>
      <c r="D11" s="100"/>
    </row>
    <row r="12" spans="1:4" s="118" customFormat="1" ht="12.75" customHeight="1">
      <c r="A12" s="100" t="s">
        <v>212</v>
      </c>
      <c r="B12" s="101" t="s">
        <v>213</v>
      </c>
      <c r="C12" s="100"/>
      <c r="D12" s="100"/>
    </row>
    <row r="13" spans="1:4" s="118" customFormat="1" ht="12.75" customHeight="1">
      <c r="A13" s="100" t="s">
        <v>214</v>
      </c>
      <c r="B13" s="101" t="s">
        <v>215</v>
      </c>
      <c r="C13" s="100"/>
      <c r="D13" s="100"/>
    </row>
    <row r="14" spans="1:4" s="118" customFormat="1" ht="12.75" customHeight="1">
      <c r="A14" s="100" t="s">
        <v>216</v>
      </c>
      <c r="B14" s="101" t="s">
        <v>217</v>
      </c>
      <c r="C14" s="100"/>
      <c r="D14" s="100"/>
    </row>
    <row r="15" spans="1:4" s="118" customFormat="1" ht="12.75" customHeight="1">
      <c r="A15" s="100" t="s">
        <v>218</v>
      </c>
      <c r="B15" s="101" t="s">
        <v>219</v>
      </c>
      <c r="C15" s="100"/>
      <c r="D15" s="100"/>
    </row>
    <row r="16" spans="1:4" s="118" customFormat="1" ht="12.75" customHeight="1">
      <c r="A16" s="100" t="s">
        <v>220</v>
      </c>
      <c r="B16" s="101" t="s">
        <v>221</v>
      </c>
      <c r="C16" s="100"/>
      <c r="D16" s="100"/>
    </row>
    <row r="17" spans="1:4" s="118" customFormat="1" ht="12.75" customHeight="1">
      <c r="A17" s="100" t="s">
        <v>222</v>
      </c>
      <c r="B17" s="101" t="s">
        <v>223</v>
      </c>
      <c r="C17" s="100"/>
      <c r="D17" s="100"/>
    </row>
    <row r="18" spans="1:4" s="118" customFormat="1" ht="12.75" customHeight="1">
      <c r="A18" s="100" t="s">
        <v>224</v>
      </c>
      <c r="B18" s="101" t="s">
        <v>225</v>
      </c>
      <c r="C18" s="100"/>
      <c r="D18" s="100"/>
    </row>
    <row r="19" spans="1:4" s="118" customFormat="1" ht="12.75" customHeight="1">
      <c r="A19" s="102"/>
      <c r="B19" s="103"/>
      <c r="C19" s="102"/>
      <c r="D19" s="102"/>
    </row>
    <row r="20" spans="1:4" s="118" customFormat="1" ht="12.75" customHeight="1">
      <c r="A20" s="100" t="s">
        <v>226</v>
      </c>
      <c r="B20" s="101" t="s">
        <v>227</v>
      </c>
      <c r="C20" s="100"/>
      <c r="D20" s="100"/>
    </row>
    <row r="21" spans="1:4" s="118" customFormat="1" ht="12.75" customHeight="1">
      <c r="A21" s="100" t="s">
        <v>228</v>
      </c>
      <c r="B21" s="101" t="s">
        <v>229</v>
      </c>
      <c r="C21" s="100"/>
      <c r="D21" s="100"/>
    </row>
    <row r="22" spans="1:4" s="118" customFormat="1" ht="12.75" customHeight="1">
      <c r="A22" s="102"/>
      <c r="B22" s="103"/>
      <c r="C22" s="102"/>
      <c r="D22" s="102"/>
    </row>
    <row r="23" spans="1:4" s="118" customFormat="1" ht="12.75" customHeight="1">
      <c r="A23" s="100" t="s">
        <v>230</v>
      </c>
      <c r="B23" s="101" t="s">
        <v>231</v>
      </c>
      <c r="C23" s="100"/>
      <c r="D23" s="100"/>
    </row>
    <row r="24" spans="1:4" s="118" customFormat="1" ht="12.75" customHeight="1">
      <c r="A24" s="100" t="s">
        <v>232</v>
      </c>
      <c r="B24" s="101" t="s">
        <v>233</v>
      </c>
      <c r="C24" s="100"/>
      <c r="D24" s="100"/>
    </row>
    <row r="25" spans="1:4" s="118" customFormat="1" ht="12.75" customHeight="1">
      <c r="A25" s="100" t="s">
        <v>234</v>
      </c>
      <c r="B25" s="101" t="s">
        <v>235</v>
      </c>
      <c r="C25" s="100"/>
      <c r="D25" s="100"/>
    </row>
    <row r="26" spans="1:4" s="118" customFormat="1" ht="12.75" customHeight="1">
      <c r="A26" s="102"/>
      <c r="B26" s="103"/>
      <c r="C26" s="102"/>
      <c r="D26" s="102"/>
    </row>
    <row r="27" spans="1:4" s="118" customFormat="1" ht="12.75" customHeight="1">
      <c r="A27" s="100" t="s">
        <v>236</v>
      </c>
      <c r="B27" s="101" t="s">
        <v>237</v>
      </c>
      <c r="C27" s="100"/>
      <c r="D27" s="100"/>
    </row>
    <row r="28" spans="1:4" s="118" customFormat="1" ht="12.75" customHeight="1">
      <c r="A28" s="100" t="s">
        <v>238</v>
      </c>
      <c r="B28" s="101" t="s">
        <v>239</v>
      </c>
      <c r="C28" s="100"/>
      <c r="D28" s="100"/>
    </row>
    <row r="29" spans="1:4" s="118" customFormat="1" ht="12.75" customHeight="1">
      <c r="A29" s="100" t="s">
        <v>240</v>
      </c>
      <c r="B29" s="101" t="s">
        <v>241</v>
      </c>
      <c r="C29" s="100"/>
      <c r="D29" s="100"/>
    </row>
    <row r="30" spans="1:4" s="118" customFormat="1" ht="12.75" customHeight="1">
      <c r="A30" s="102"/>
      <c r="B30" s="103"/>
      <c r="C30" s="102"/>
      <c r="D30" s="102"/>
    </row>
    <row r="31" spans="1:4" s="118" customFormat="1" ht="12.75" customHeight="1">
      <c r="A31" s="100" t="s">
        <v>242</v>
      </c>
      <c r="B31" s="101" t="s">
        <v>243</v>
      </c>
      <c r="C31" s="100"/>
      <c r="D31" s="100"/>
    </row>
    <row r="32" spans="1:4" s="118" customFormat="1" ht="12.75" customHeight="1">
      <c r="A32" s="100" t="s">
        <v>244</v>
      </c>
      <c r="B32" s="101" t="s">
        <v>245</v>
      </c>
      <c r="C32" s="100"/>
      <c r="D32" s="100"/>
    </row>
    <row r="33" spans="1:4" s="118" customFormat="1" ht="12.75" customHeight="1">
      <c r="A33" s="102"/>
      <c r="B33" s="103"/>
      <c r="C33" s="102"/>
      <c r="D33" s="102"/>
    </row>
    <row r="34" spans="1:4" s="118" customFormat="1" ht="12.75" customHeight="1">
      <c r="A34" s="100" t="s">
        <v>198</v>
      </c>
      <c r="B34" s="101" t="s">
        <v>246</v>
      </c>
      <c r="C34" s="100"/>
      <c r="D34" s="100"/>
    </row>
    <row r="35" spans="1:4" s="118" customFormat="1" ht="12.75" customHeight="1">
      <c r="A35" s="100" t="s">
        <v>200</v>
      </c>
      <c r="B35" s="101" t="s">
        <v>247</v>
      </c>
      <c r="C35" s="100"/>
      <c r="D35" s="100"/>
    </row>
    <row r="36" spans="1:4" s="118" customFormat="1" ht="12.75" customHeight="1">
      <c r="A36" s="100" t="s">
        <v>202</v>
      </c>
      <c r="B36" s="101" t="s">
        <v>248</v>
      </c>
      <c r="C36" s="100"/>
      <c r="D36" s="100"/>
    </row>
    <row r="37" spans="1:4" s="118" customFormat="1" ht="12.75" customHeight="1">
      <c r="A37" s="100" t="s">
        <v>204</v>
      </c>
      <c r="B37" s="101" t="s">
        <v>249</v>
      </c>
      <c r="C37" s="100"/>
      <c r="D37" s="100"/>
    </row>
    <row r="38" spans="1:4" s="118" customFormat="1" ht="12.75" customHeight="1">
      <c r="A38" s="102"/>
      <c r="B38" s="102"/>
      <c r="C38" s="102"/>
      <c r="D38" s="102"/>
    </row>
    <row r="39" spans="1:4" s="118" customFormat="1" ht="12.75" customHeight="1">
      <c r="A39" s="100" t="s">
        <v>250</v>
      </c>
      <c r="B39" s="101" t="s">
        <v>251</v>
      </c>
      <c r="C39" s="100"/>
      <c r="D39" s="100"/>
    </row>
    <row r="40" spans="1:4" s="118" customFormat="1" ht="12.75" customHeight="1">
      <c r="A40" s="100" t="s">
        <v>252</v>
      </c>
      <c r="B40" s="101" t="s">
        <v>253</v>
      </c>
      <c r="C40" s="100"/>
      <c r="D40" s="100"/>
    </row>
    <row r="41" spans="1:4" s="118" customFormat="1" ht="12.75" customHeight="1">
      <c r="A41" s="100" t="s">
        <v>254</v>
      </c>
      <c r="B41" s="101" t="s">
        <v>255</v>
      </c>
      <c r="C41" s="100"/>
      <c r="D41" s="100"/>
    </row>
    <row r="42" spans="1:4" s="118" customFormat="1" ht="12.75" customHeight="1">
      <c r="A42" s="100" t="s">
        <v>256</v>
      </c>
      <c r="B42" s="101" t="s">
        <v>257</v>
      </c>
      <c r="C42" s="100"/>
      <c r="D42" s="100"/>
    </row>
    <row r="43" spans="1:4" s="118" customFormat="1" ht="12.75" customHeight="1">
      <c r="A43" s="100" t="s">
        <v>258</v>
      </c>
      <c r="B43" s="101" t="s">
        <v>259</v>
      </c>
      <c r="C43" s="100"/>
      <c r="D43" s="100"/>
    </row>
    <row r="44" spans="1:4" s="118" customFormat="1" ht="12.75" hidden="1" customHeight="1">
      <c r="A44" s="100" t="s">
        <v>260</v>
      </c>
      <c r="B44" s="101" t="s">
        <v>261</v>
      </c>
      <c r="C44" s="100"/>
      <c r="D44" s="100"/>
    </row>
    <row r="45" spans="1:4" s="118" customFormat="1" ht="12.75" hidden="1" customHeight="1">
      <c r="A45" s="100" t="s">
        <v>262</v>
      </c>
      <c r="B45" s="101" t="s">
        <v>263</v>
      </c>
      <c r="C45" s="100"/>
      <c r="D45" s="100"/>
    </row>
    <row r="46" spans="1:4" s="118" customFormat="1" ht="12.75" hidden="1" customHeight="1">
      <c r="A46" s="100" t="s">
        <v>264</v>
      </c>
      <c r="B46" s="101" t="s">
        <v>263</v>
      </c>
      <c r="C46" s="100"/>
      <c r="D46" s="100"/>
    </row>
    <row r="47" spans="1:4" s="118" customFormat="1" ht="12.75" customHeight="1">
      <c r="A47" s="102"/>
      <c r="B47" s="103"/>
      <c r="C47" s="102"/>
      <c r="D47" s="102"/>
    </row>
    <row r="48" spans="1:4" s="118" customFormat="1" ht="12.75" customHeight="1">
      <c r="A48" s="100" t="s">
        <v>265</v>
      </c>
      <c r="B48" s="101" t="s">
        <v>266</v>
      </c>
      <c r="C48" s="104"/>
      <c r="D48" s="104"/>
    </row>
    <row r="49" spans="1:4" s="118" customFormat="1" ht="12.75" customHeight="1">
      <c r="A49" s="100" t="s">
        <v>267</v>
      </c>
      <c r="B49" s="101" t="s">
        <v>268</v>
      </c>
      <c r="C49" s="104"/>
      <c r="D49" s="104"/>
    </row>
    <row r="50" spans="1:4" s="118" customFormat="1" ht="12.75" customHeight="1">
      <c r="A50" s="100" t="s">
        <v>269</v>
      </c>
      <c r="B50" s="101" t="s">
        <v>270</v>
      </c>
      <c r="C50" s="104"/>
      <c r="D50" s="104"/>
    </row>
    <row r="51" spans="1:4" s="118" customFormat="1" ht="12.75" customHeight="1">
      <c r="A51" s="100" t="s">
        <v>271</v>
      </c>
      <c r="B51" s="101" t="s">
        <v>272</v>
      </c>
      <c r="C51" s="104"/>
      <c r="D51" s="104"/>
    </row>
    <row r="52" spans="1:4" s="135" customFormat="1">
      <c r="A52" s="119"/>
      <c r="B52" s="119"/>
      <c r="C52" s="119"/>
      <c r="D52" s="119"/>
    </row>
    <row r="53" spans="1:4" s="135" customFormat="1">
      <c r="A53" s="136" t="s">
        <v>319</v>
      </c>
      <c r="B53" s="137" t="s">
        <v>320</v>
      </c>
      <c r="C53" s="121"/>
      <c r="D53" s="127"/>
    </row>
    <row r="54" spans="1:4" s="135" customFormat="1">
      <c r="A54" s="136" t="s">
        <v>321</v>
      </c>
      <c r="B54" s="137" t="s">
        <v>322</v>
      </c>
      <c r="C54" s="121"/>
      <c r="D54" s="138"/>
    </row>
    <row r="55" spans="1:4" s="135" customFormat="1">
      <c r="A55" s="136" t="s">
        <v>323</v>
      </c>
      <c r="B55" s="137" t="s">
        <v>324</v>
      </c>
      <c r="C55" s="121"/>
      <c r="D55" s="127"/>
    </row>
    <row r="56" spans="1:4" s="135" customFormat="1">
      <c r="A56" s="136" t="s">
        <v>325</v>
      </c>
      <c r="B56" s="137" t="s">
        <v>326</v>
      </c>
      <c r="C56" s="121"/>
      <c r="D56" s="138"/>
    </row>
    <row r="57" spans="1:4" s="135" customFormat="1">
      <c r="A57" s="136" t="s">
        <v>327</v>
      </c>
      <c r="B57" s="137" t="s">
        <v>328</v>
      </c>
      <c r="C57" s="121"/>
      <c r="D57" s="127"/>
    </row>
    <row r="58" spans="1:4" s="135" customFormat="1">
      <c r="A58" s="136" t="s">
        <v>329</v>
      </c>
      <c r="B58" s="137" t="s">
        <v>330</v>
      </c>
      <c r="C58" s="121"/>
      <c r="D58" s="127"/>
    </row>
    <row r="59" spans="1:4" s="135" customFormat="1">
      <c r="A59" s="136" t="s">
        <v>331</v>
      </c>
      <c r="B59" s="137" t="s">
        <v>332</v>
      </c>
      <c r="C59" s="121"/>
      <c r="D59" s="127"/>
    </row>
    <row r="60" spans="1:4" s="135" customFormat="1">
      <c r="A60" s="136" t="s">
        <v>333</v>
      </c>
      <c r="B60" s="137" t="s">
        <v>334</v>
      </c>
      <c r="C60" s="121"/>
      <c r="D60" s="127"/>
    </row>
    <row r="61" spans="1:4" s="135" customFormat="1">
      <c r="A61" s="136" t="s">
        <v>335</v>
      </c>
      <c r="B61" s="137" t="s">
        <v>336</v>
      </c>
      <c r="C61" s="121"/>
      <c r="D61" s="127"/>
    </row>
    <row r="62" spans="1:4" s="135" customFormat="1">
      <c r="A62" s="136" t="s">
        <v>337</v>
      </c>
      <c r="B62" s="137" t="s">
        <v>338</v>
      </c>
      <c r="C62" s="121"/>
      <c r="D62" s="127"/>
    </row>
    <row r="63" spans="1:4" s="135" customFormat="1">
      <c r="A63" s="136" t="s">
        <v>339</v>
      </c>
      <c r="B63" s="137" t="s">
        <v>340</v>
      </c>
      <c r="C63" s="121"/>
      <c r="D63" s="127"/>
    </row>
    <row r="64" spans="1:4" s="135" customFormat="1">
      <c r="A64" s="136" t="s">
        <v>341</v>
      </c>
      <c r="B64" s="137" t="s">
        <v>342</v>
      </c>
      <c r="C64" s="121"/>
      <c r="D64" s="138"/>
    </row>
    <row r="65" spans="1:4" s="135" customFormat="1">
      <c r="A65" s="136" t="s">
        <v>343</v>
      </c>
      <c r="B65" s="137" t="s">
        <v>344</v>
      </c>
      <c r="C65" s="121"/>
      <c r="D65" s="138"/>
    </row>
    <row r="66" spans="1:4" s="135" customFormat="1">
      <c r="A66" s="136" t="s">
        <v>345</v>
      </c>
      <c r="B66" s="137" t="s">
        <v>346</v>
      </c>
      <c r="C66" s="121"/>
      <c r="D66" s="127"/>
    </row>
    <row r="67" spans="1:4" s="135" customFormat="1">
      <c r="A67" s="136" t="s">
        <v>347</v>
      </c>
      <c r="B67" s="137" t="s">
        <v>348</v>
      </c>
      <c r="C67" s="121"/>
      <c r="D67" s="127"/>
    </row>
    <row r="68" spans="1:4" s="135" customFormat="1">
      <c r="A68" s="136" t="s">
        <v>349</v>
      </c>
      <c r="B68" s="137" t="s">
        <v>350</v>
      </c>
      <c r="C68" s="121"/>
      <c r="D68" s="127"/>
    </row>
    <row r="69" spans="1:4" s="135" customFormat="1">
      <c r="A69" s="136" t="s">
        <v>351</v>
      </c>
      <c r="B69" s="137" t="s">
        <v>352</v>
      </c>
      <c r="C69" s="121"/>
      <c r="D69" s="127"/>
    </row>
    <row r="70" spans="1:4" s="135" customFormat="1">
      <c r="A70" s="136" t="s">
        <v>353</v>
      </c>
      <c r="B70" s="137" t="s">
        <v>354</v>
      </c>
      <c r="C70" s="121"/>
      <c r="D70" s="127"/>
    </row>
    <row r="71" spans="1:4" s="135" customFormat="1">
      <c r="A71" s="136" t="s">
        <v>355</v>
      </c>
      <c r="B71" s="137" t="s">
        <v>356</v>
      </c>
      <c r="C71" s="121"/>
      <c r="D71" s="127"/>
    </row>
    <row r="72" spans="1:4" s="135" customFormat="1">
      <c r="A72" s="136" t="s">
        <v>357</v>
      </c>
      <c r="B72" s="137" t="s">
        <v>358</v>
      </c>
      <c r="C72" s="121"/>
      <c r="D72" s="127"/>
    </row>
    <row r="73" spans="1:4" s="135" customFormat="1">
      <c r="A73" s="136" t="s">
        <v>359</v>
      </c>
      <c r="B73" s="137" t="s">
        <v>360</v>
      </c>
      <c r="C73" s="121"/>
      <c r="D73" s="127"/>
    </row>
    <row r="74" spans="1:4" s="135" customFormat="1">
      <c r="A74" s="136" t="s">
        <v>361</v>
      </c>
      <c r="B74" s="137" t="s">
        <v>362</v>
      </c>
      <c r="C74" s="121"/>
      <c r="D74" s="127"/>
    </row>
    <row r="75" spans="1:4" s="135" customFormat="1"/>
    <row r="76" spans="1:4" s="135" customFormat="1"/>
    <row r="77" spans="1:4" s="135" customFormat="1"/>
    <row r="78" spans="1:4" s="135" customFormat="1"/>
    <row r="79" spans="1:4" s="135" customFormat="1"/>
    <row r="80" spans="1:4" s="135" customFormat="1"/>
    <row r="81" s="135" customFormat="1"/>
    <row r="82" s="135" customFormat="1"/>
    <row r="83" s="135" customFormat="1"/>
    <row r="84" s="135" customFormat="1"/>
    <row r="85" s="118" customFormat="1" ht="12.75" customHeight="1"/>
    <row r="86" s="118" customFormat="1" ht="12.75" customHeight="1"/>
    <row r="87" s="118" customFormat="1" ht="12.75" customHeight="1"/>
    <row r="88" s="118" customFormat="1" ht="12.75" customHeight="1"/>
    <row r="89" s="118" customFormat="1" ht="12.75" customHeight="1"/>
    <row r="90" s="118" customFormat="1" ht="12.75" customHeight="1"/>
    <row r="91" s="118" customFormat="1" ht="12.75" customHeight="1"/>
    <row r="92" s="118" customFormat="1" ht="12.75" customHeight="1"/>
    <row r="93" ht="12.75" customHeight="1"/>
    <row r="94" ht="12.75" customHeight="1"/>
  </sheetData>
  <mergeCells count="1">
    <mergeCell ref="A1:D1"/>
  </mergeCells>
  <pageMargins left="0.7" right="0.7" top="0.75" bottom="0.75" header="0.3" footer="0.3"/>
  <pageSetup paperSize="9" scale="77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/>
  <dimension ref="A1:D33"/>
  <sheetViews>
    <sheetView view="pageBreakPreview" zoomScaleSheetLayoutView="100" workbookViewId="0">
      <selection activeCell="B9" sqref="B9:D9"/>
    </sheetView>
  </sheetViews>
  <sheetFormatPr baseColWidth="10" defaultRowHeight="12.75"/>
  <cols>
    <col min="1" max="1" width="17" style="112" bestFit="1" customWidth="1"/>
    <col min="2" max="2" width="46.5703125" style="112" customWidth="1"/>
    <col min="3" max="3" width="10.7109375" style="112" customWidth="1"/>
    <col min="4" max="4" width="11.140625" style="129" bestFit="1" customWidth="1"/>
    <col min="5" max="16384" width="11.42578125" style="112"/>
  </cols>
  <sheetData>
    <row r="1" spans="1:4" ht="50.1" customHeight="1" thickBot="1">
      <c r="A1" s="544" t="s">
        <v>273</v>
      </c>
      <c r="B1" s="545"/>
      <c r="C1" s="545"/>
      <c r="D1" s="546"/>
    </row>
    <row r="2" spans="1:4">
      <c r="A2" s="113"/>
      <c r="B2" s="113"/>
      <c r="C2" s="113"/>
      <c r="D2" s="113"/>
    </row>
    <row r="3" spans="1:4" s="118" customFormat="1">
      <c r="A3" s="99" t="s">
        <v>61</v>
      </c>
      <c r="B3" s="99" t="s">
        <v>62</v>
      </c>
      <c r="C3" s="99"/>
      <c r="D3" s="99" t="s">
        <v>14</v>
      </c>
    </row>
    <row r="4" spans="1:4" s="118" customFormat="1" ht="25.5">
      <c r="A4" s="100" t="s">
        <v>274</v>
      </c>
      <c r="B4" s="101" t="s">
        <v>275</v>
      </c>
      <c r="C4" s="101"/>
      <c r="D4" s="100"/>
    </row>
    <row r="5" spans="1:4" s="118" customFormat="1" ht="25.5">
      <c r="A5" s="100" t="s">
        <v>276</v>
      </c>
      <c r="B5" s="101" t="s">
        <v>277</v>
      </c>
      <c r="D5" s="100"/>
    </row>
    <row r="6" spans="1:4" s="118" customFormat="1" ht="25.5">
      <c r="A6" s="100" t="s">
        <v>278</v>
      </c>
      <c r="B6" s="101" t="s">
        <v>279</v>
      </c>
      <c r="C6" s="101"/>
      <c r="D6" s="100"/>
    </row>
    <row r="7" spans="1:4" s="118" customFormat="1" ht="25.5">
      <c r="A7" s="100" t="s">
        <v>280</v>
      </c>
      <c r="B7" s="101" t="s">
        <v>281</v>
      </c>
      <c r="C7" s="100"/>
      <c r="D7" s="100"/>
    </row>
    <row r="8" spans="1:4" s="118" customFormat="1" ht="25.5">
      <c r="A8" s="100" t="s">
        <v>282</v>
      </c>
      <c r="B8" s="101" t="s">
        <v>283</v>
      </c>
      <c r="C8" s="100"/>
      <c r="D8" s="100"/>
    </row>
    <row r="9" spans="1:4" s="118" customFormat="1" ht="12.75" customHeight="1">
      <c r="A9" s="102"/>
      <c r="B9" s="103"/>
      <c r="C9" s="102"/>
      <c r="D9" s="102"/>
    </row>
    <row r="10" spans="1:4" s="118" customFormat="1" ht="12.75" customHeight="1">
      <c r="A10" s="100" t="s">
        <v>284</v>
      </c>
      <c r="B10" s="101" t="s">
        <v>285</v>
      </c>
      <c r="C10" s="100"/>
      <c r="D10" s="100"/>
    </row>
    <row r="11" spans="1:4" s="118" customFormat="1" ht="12.75" customHeight="1">
      <c r="A11" s="100" t="s">
        <v>286</v>
      </c>
      <c r="B11" s="101" t="s">
        <v>287</v>
      </c>
      <c r="D11" s="100"/>
    </row>
    <row r="12" spans="1:4" s="118" customFormat="1" ht="12.75" customHeight="1">
      <c r="A12" s="100" t="s">
        <v>288</v>
      </c>
      <c r="B12" s="101" t="s">
        <v>289</v>
      </c>
      <c r="C12" s="100"/>
      <c r="D12" s="100"/>
    </row>
    <row r="13" spans="1:4" s="118" customFormat="1" ht="12.75" customHeight="1">
      <c r="A13" s="100" t="s">
        <v>290</v>
      </c>
      <c r="B13" s="101" t="s">
        <v>291</v>
      </c>
      <c r="C13" s="100"/>
      <c r="D13" s="100"/>
    </row>
    <row r="14" spans="1:4" s="118" customFormat="1" ht="12.75" customHeight="1">
      <c r="A14" s="100" t="s">
        <v>292</v>
      </c>
      <c r="B14" s="101" t="s">
        <v>293</v>
      </c>
      <c r="C14" s="100"/>
      <c r="D14" s="100"/>
    </row>
    <row r="15" spans="1:4" s="118" customFormat="1" ht="12.75" customHeight="1">
      <c r="A15" s="100" t="s">
        <v>294</v>
      </c>
      <c r="B15" s="101" t="s">
        <v>295</v>
      </c>
      <c r="C15" s="100"/>
      <c r="D15" s="100"/>
    </row>
    <row r="16" spans="1:4" s="118" customFormat="1" ht="12.75" customHeight="1">
      <c r="A16" s="119"/>
      <c r="B16" s="119"/>
      <c r="C16" s="119"/>
      <c r="D16" s="120"/>
    </row>
    <row r="17" spans="1:4" s="118" customFormat="1" ht="12.75" customHeight="1">
      <c r="A17" s="117" t="s">
        <v>296</v>
      </c>
      <c r="B17" s="121" t="s">
        <v>297</v>
      </c>
      <c r="C17" s="121"/>
      <c r="D17" s="122"/>
    </row>
    <row r="18" spans="1:4" s="118" customFormat="1" ht="12.75" customHeight="1">
      <c r="A18" s="117" t="s">
        <v>298</v>
      </c>
      <c r="B18" s="121" t="s">
        <v>299</v>
      </c>
      <c r="C18" s="121"/>
      <c r="D18" s="122"/>
    </row>
    <row r="19" spans="1:4" ht="12.75" customHeight="1">
      <c r="A19" s="117" t="s">
        <v>300</v>
      </c>
      <c r="B19" s="121" t="s">
        <v>301</v>
      </c>
      <c r="C19" s="123"/>
      <c r="D19" s="124"/>
    </row>
    <row r="20" spans="1:4" ht="12.75" customHeight="1">
      <c r="A20" s="102"/>
      <c r="B20" s="125"/>
      <c r="C20" s="125"/>
      <c r="D20" s="126"/>
    </row>
    <row r="21" spans="1:4" ht="12.75" customHeight="1">
      <c r="A21" s="117" t="s">
        <v>302</v>
      </c>
      <c r="B21" s="121" t="s">
        <v>303</v>
      </c>
      <c r="C21" s="123"/>
      <c r="D21" s="124"/>
    </row>
    <row r="22" spans="1:4" ht="12.75" customHeight="1">
      <c r="A22" s="117" t="s">
        <v>304</v>
      </c>
      <c r="B22" s="121" t="s">
        <v>305</v>
      </c>
      <c r="C22" s="123"/>
      <c r="D22" s="124"/>
    </row>
    <row r="23" spans="1:4" ht="12.75" customHeight="1">
      <c r="A23" s="117" t="s">
        <v>306</v>
      </c>
      <c r="B23" s="121" t="s">
        <v>307</v>
      </c>
      <c r="C23" s="123"/>
      <c r="D23" s="124"/>
    </row>
    <row r="24" spans="1:4" ht="12.75" customHeight="1">
      <c r="A24" s="125"/>
      <c r="B24" s="125"/>
      <c r="C24" s="125"/>
      <c r="D24" s="126"/>
    </row>
    <row r="25" spans="1:4" ht="12.75" customHeight="1">
      <c r="A25" s="127" t="s">
        <v>308</v>
      </c>
      <c r="B25" s="128" t="s">
        <v>309</v>
      </c>
      <c r="C25" s="123"/>
      <c r="D25" s="124"/>
    </row>
    <row r="26" spans="1:4" ht="12.75" customHeight="1">
      <c r="A26" s="127" t="s">
        <v>310</v>
      </c>
      <c r="B26" s="128" t="s">
        <v>311</v>
      </c>
      <c r="C26" s="123"/>
      <c r="D26" s="124"/>
    </row>
    <row r="27" spans="1:4" ht="12.75" customHeight="1">
      <c r="A27" s="127" t="s">
        <v>312</v>
      </c>
      <c r="B27" s="128" t="s">
        <v>313</v>
      </c>
      <c r="C27" s="123"/>
      <c r="D27" s="124"/>
    </row>
    <row r="28" spans="1:4" ht="12.75" customHeight="1">
      <c r="A28" s="127" t="s">
        <v>314</v>
      </c>
      <c r="B28" s="128" t="s">
        <v>315</v>
      </c>
      <c r="C28" s="123"/>
      <c r="D28" s="124"/>
    </row>
    <row r="29" spans="1:4" ht="12.75" customHeight="1">
      <c r="A29" s="127" t="s">
        <v>316</v>
      </c>
      <c r="B29" s="128" t="s">
        <v>313</v>
      </c>
      <c r="C29" s="123"/>
      <c r="D29" s="124"/>
    </row>
    <row r="30" spans="1:4" ht="12.75" customHeight="1"/>
    <row r="31" spans="1:4" ht="12.75" customHeight="1"/>
    <row r="32" spans="1:4" ht="12.75" customHeight="1"/>
    <row r="33" ht="12.75" customHeight="1"/>
  </sheetData>
  <mergeCells count="1">
    <mergeCell ref="A1:D1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918DE8-A565-4DD7-94B4-74EFC2C81E81}">
  <sheetPr codeName="Feuil12">
    <pageSetUpPr fitToPage="1"/>
  </sheetPr>
  <dimension ref="A1:G64"/>
  <sheetViews>
    <sheetView view="pageBreakPreview" topLeftCell="A19" zoomScaleNormal="100" zoomScaleSheetLayoutView="100" workbookViewId="0">
      <selection activeCell="B9" sqref="B9:D9"/>
    </sheetView>
  </sheetViews>
  <sheetFormatPr baseColWidth="10" defaultColWidth="10.85546875" defaultRowHeight="12.75"/>
  <cols>
    <col min="1" max="1" width="11.85546875" style="253" bestFit="1" customWidth="1"/>
    <col min="2" max="2" width="56.140625" style="112" bestFit="1" customWidth="1"/>
    <col min="3" max="3" width="6.42578125" style="129" bestFit="1" customWidth="1"/>
    <col min="4" max="4" width="4.140625" style="254" bestFit="1" customWidth="1"/>
    <col min="5" max="5" width="10" style="255" customWidth="1"/>
    <col min="6" max="6" width="16.85546875" style="129" bestFit="1" customWidth="1"/>
    <col min="7" max="16384" width="10.85546875" style="112"/>
  </cols>
  <sheetData>
    <row r="1" spans="1:7">
      <c r="A1" s="226"/>
      <c r="B1" s="227"/>
      <c r="C1" s="228"/>
      <c r="D1" s="229"/>
      <c r="E1" s="230"/>
      <c r="F1" s="228"/>
    </row>
    <row r="2" spans="1:7">
      <c r="A2" s="226"/>
      <c r="B2" s="227"/>
      <c r="C2" s="228"/>
      <c r="D2" s="229"/>
      <c r="E2" s="230"/>
      <c r="F2" s="228"/>
    </row>
    <row r="3" spans="1:7">
      <c r="A3" s="226"/>
      <c r="B3" s="227"/>
      <c r="C3" s="556"/>
      <c r="D3" s="556"/>
      <c r="E3" s="556"/>
      <c r="F3" s="556"/>
    </row>
    <row r="4" spans="1:7">
      <c r="A4" s="557" t="s">
        <v>595</v>
      </c>
      <c r="B4" s="557"/>
      <c r="C4" s="557"/>
      <c r="D4" s="557"/>
      <c r="E4" s="557"/>
      <c r="F4" s="557"/>
    </row>
    <row r="5" spans="1:7">
      <c r="A5" s="557"/>
      <c r="B5" s="557"/>
      <c r="C5" s="557"/>
      <c r="D5" s="557"/>
      <c r="E5" s="557"/>
      <c r="F5" s="557"/>
    </row>
    <row r="6" spans="1:7" ht="13.5" thickBot="1">
      <c r="A6" s="557" t="s">
        <v>596</v>
      </c>
      <c r="B6" s="557"/>
      <c r="C6" s="557"/>
      <c r="D6" s="557"/>
      <c r="E6" s="557"/>
      <c r="F6" s="557"/>
    </row>
    <row r="7" spans="1:7" ht="12.75" customHeight="1">
      <c r="A7" s="558" t="s">
        <v>436</v>
      </c>
      <c r="B7" s="559"/>
      <c r="C7" s="559"/>
      <c r="D7" s="559"/>
      <c r="E7" s="559"/>
      <c r="F7" s="560"/>
    </row>
    <row r="8" spans="1:7" ht="13.5" thickBot="1">
      <c r="A8" s="561"/>
      <c r="B8" s="562"/>
      <c r="C8" s="562"/>
      <c r="D8" s="562"/>
      <c r="E8" s="562"/>
      <c r="F8" s="563"/>
    </row>
    <row r="9" spans="1:7">
      <c r="A9" s="229"/>
      <c r="B9" s="556"/>
      <c r="C9" s="556"/>
      <c r="D9" s="556"/>
      <c r="E9" s="556"/>
      <c r="F9" s="228"/>
    </row>
    <row r="10" spans="1:7">
      <c r="A10" s="549" t="s">
        <v>662</v>
      </c>
      <c r="B10" s="549"/>
      <c r="C10" s="549"/>
      <c r="D10" s="549"/>
      <c r="E10" s="549"/>
      <c r="F10" s="549"/>
    </row>
    <row r="11" spans="1:7">
      <c r="A11" s="231"/>
      <c r="B11" s="232"/>
      <c r="C11" s="232"/>
      <c r="D11" s="303"/>
      <c r="E11" s="303"/>
      <c r="F11" s="228"/>
    </row>
    <row r="12" spans="1:7">
      <c r="A12" s="418" t="s">
        <v>633</v>
      </c>
      <c r="B12" s="418">
        <f>PARAMETRAGE!C31</f>
        <v>0</v>
      </c>
      <c r="C12" s="305"/>
      <c r="D12" s="418"/>
      <c r="E12" s="418" t="s">
        <v>8</v>
      </c>
      <c r="F12" s="419">
        <f ca="1">TODAY()</f>
        <v>43668</v>
      </c>
      <c r="G12" s="419"/>
    </row>
    <row r="13" spans="1:7" ht="13.5" thickBot="1">
      <c r="A13" s="229"/>
      <c r="B13" s="232"/>
      <c r="C13" s="228"/>
      <c r="D13" s="229"/>
      <c r="E13" s="230"/>
      <c r="F13" s="228"/>
    </row>
    <row r="14" spans="1:7" s="227" customFormat="1">
      <c r="A14" s="550" t="s">
        <v>437</v>
      </c>
      <c r="B14" s="552" t="s">
        <v>438</v>
      </c>
      <c r="C14" s="552" t="s">
        <v>439</v>
      </c>
      <c r="D14" s="550" t="s">
        <v>440</v>
      </c>
      <c r="E14" s="554" t="s">
        <v>441</v>
      </c>
      <c r="F14" s="552" t="s">
        <v>442</v>
      </c>
    </row>
    <row r="15" spans="1:7" s="228" customFormat="1" ht="13.5" thickBot="1">
      <c r="A15" s="551"/>
      <c r="B15" s="553"/>
      <c r="C15" s="553"/>
      <c r="D15" s="551"/>
      <c r="E15" s="555"/>
      <c r="F15" s="553"/>
    </row>
    <row r="16" spans="1:7" ht="13.5" thickBot="1">
      <c r="A16" s="269"/>
      <c r="B16" s="270"/>
      <c r="C16" s="271"/>
      <c r="D16" s="272"/>
      <c r="E16" s="326"/>
      <c r="F16" s="233"/>
    </row>
    <row r="17" spans="1:6" ht="15.75" thickBot="1">
      <c r="A17" s="274" t="s">
        <v>443</v>
      </c>
      <c r="B17" s="234" t="s">
        <v>444</v>
      </c>
      <c r="C17" s="275"/>
      <c r="D17" s="276"/>
      <c r="E17" s="327"/>
      <c r="F17" s="235"/>
    </row>
    <row r="18" spans="1:6">
      <c r="A18" s="269">
        <v>40011770</v>
      </c>
      <c r="B18" s="278" t="s">
        <v>445</v>
      </c>
      <c r="C18" s="279" t="s">
        <v>446</v>
      </c>
      <c r="D18" s="280"/>
      <c r="E18" s="281">
        <v>190</v>
      </c>
      <c r="F18" s="236">
        <f>D18*E18</f>
        <v>0</v>
      </c>
    </row>
    <row r="19" spans="1:6">
      <c r="A19" s="269">
        <v>40011771</v>
      </c>
      <c r="B19" s="278" t="s">
        <v>447</v>
      </c>
      <c r="C19" s="282" t="s">
        <v>446</v>
      </c>
      <c r="D19" s="283"/>
      <c r="E19" s="284">
        <v>200</v>
      </c>
      <c r="F19" s="236">
        <f>SUM(D19*E19)</f>
        <v>0</v>
      </c>
    </row>
    <row r="20" spans="1:6">
      <c r="A20" s="269">
        <v>40011772</v>
      </c>
      <c r="B20" s="278" t="s">
        <v>448</v>
      </c>
      <c r="C20" s="282" t="s">
        <v>446</v>
      </c>
      <c r="D20" s="283"/>
      <c r="E20" s="284">
        <v>90</v>
      </c>
      <c r="F20" s="236">
        <f>D20*E20</f>
        <v>0</v>
      </c>
    </row>
    <row r="21" spans="1:6">
      <c r="A21" s="269">
        <v>40011773</v>
      </c>
      <c r="B21" s="278" t="s">
        <v>449</v>
      </c>
      <c r="C21" s="282" t="s">
        <v>446</v>
      </c>
      <c r="D21" s="283"/>
      <c r="E21" s="284">
        <v>75</v>
      </c>
      <c r="F21" s="236">
        <v>0</v>
      </c>
    </row>
    <row r="22" spans="1:6" ht="13.5" thickBot="1">
      <c r="A22" s="269"/>
      <c r="B22" s="278"/>
      <c r="C22" s="271"/>
      <c r="D22" s="272"/>
      <c r="E22" s="285"/>
      <c r="F22" s="237"/>
    </row>
    <row r="23" spans="1:6" ht="15.75" thickBot="1">
      <c r="A23" s="274" t="s">
        <v>450</v>
      </c>
      <c r="B23" s="234" t="s">
        <v>451</v>
      </c>
      <c r="C23" s="275"/>
      <c r="D23" s="276"/>
      <c r="E23" s="286"/>
      <c r="F23" s="238"/>
    </row>
    <row r="24" spans="1:6">
      <c r="A24" s="269">
        <v>40011774</v>
      </c>
      <c r="B24" s="287" t="s">
        <v>452</v>
      </c>
      <c r="C24" s="279" t="s">
        <v>446</v>
      </c>
      <c r="D24" s="280"/>
      <c r="E24" s="281">
        <v>370</v>
      </c>
      <c r="F24" s="236">
        <f t="shared" ref="F24:F37" si="0">D24*E24</f>
        <v>0</v>
      </c>
    </row>
    <row r="25" spans="1:6">
      <c r="A25" s="269">
        <v>40011775</v>
      </c>
      <c r="B25" s="287" t="s">
        <v>453</v>
      </c>
      <c r="C25" s="282" t="s">
        <v>454</v>
      </c>
      <c r="D25" s="283"/>
      <c r="E25" s="284">
        <v>48</v>
      </c>
      <c r="F25" s="236">
        <f t="shared" si="0"/>
        <v>0</v>
      </c>
    </row>
    <row r="26" spans="1:6">
      <c r="A26" s="269">
        <v>40011776</v>
      </c>
      <c r="B26" s="287" t="s">
        <v>455</v>
      </c>
      <c r="C26" s="282" t="s">
        <v>454</v>
      </c>
      <c r="D26" s="283"/>
      <c r="E26" s="284">
        <v>62</v>
      </c>
      <c r="F26" s="236">
        <f t="shared" si="0"/>
        <v>0</v>
      </c>
    </row>
    <row r="27" spans="1:6">
      <c r="A27" s="269">
        <v>40011777</v>
      </c>
      <c r="B27" s="278" t="s">
        <v>456</v>
      </c>
      <c r="C27" s="282" t="s">
        <v>454</v>
      </c>
      <c r="D27" s="283"/>
      <c r="E27" s="284">
        <v>70</v>
      </c>
      <c r="F27" s="236">
        <f t="shared" si="0"/>
        <v>0</v>
      </c>
    </row>
    <row r="28" spans="1:6">
      <c r="A28" s="269">
        <v>40011778</v>
      </c>
      <c r="B28" s="278" t="s">
        <v>457</v>
      </c>
      <c r="C28" s="282" t="s">
        <v>454</v>
      </c>
      <c r="D28" s="283"/>
      <c r="E28" s="284">
        <v>75</v>
      </c>
      <c r="F28" s="236">
        <f t="shared" si="0"/>
        <v>0</v>
      </c>
    </row>
    <row r="29" spans="1:6">
      <c r="A29" s="269">
        <v>40011779</v>
      </c>
      <c r="B29" s="278" t="s">
        <v>458</v>
      </c>
      <c r="C29" s="282" t="s">
        <v>454</v>
      </c>
      <c r="D29" s="283"/>
      <c r="E29" s="284">
        <v>95</v>
      </c>
      <c r="F29" s="236">
        <f t="shared" si="0"/>
        <v>0</v>
      </c>
    </row>
    <row r="30" spans="1:6">
      <c r="A30" s="269">
        <v>40011780</v>
      </c>
      <c r="B30" s="278" t="s">
        <v>459</v>
      </c>
      <c r="C30" s="282" t="s">
        <v>454</v>
      </c>
      <c r="D30" s="283"/>
      <c r="E30" s="284">
        <v>20</v>
      </c>
      <c r="F30" s="236">
        <f t="shared" si="0"/>
        <v>0</v>
      </c>
    </row>
    <row r="31" spans="1:6">
      <c r="A31" s="269">
        <v>40011781</v>
      </c>
      <c r="B31" s="278" t="s">
        <v>460</v>
      </c>
      <c r="C31" s="282" t="s">
        <v>454</v>
      </c>
      <c r="D31" s="283"/>
      <c r="E31" s="284">
        <v>42</v>
      </c>
      <c r="F31" s="236">
        <f t="shared" si="0"/>
        <v>0</v>
      </c>
    </row>
    <row r="32" spans="1:6">
      <c r="A32" s="269">
        <v>40011783</v>
      </c>
      <c r="B32" s="278" t="s">
        <v>461</v>
      </c>
      <c r="C32" s="282" t="s">
        <v>454</v>
      </c>
      <c r="D32" s="283"/>
      <c r="E32" s="284">
        <v>35</v>
      </c>
      <c r="F32" s="236">
        <f t="shared" si="0"/>
        <v>0</v>
      </c>
    </row>
    <row r="33" spans="1:6">
      <c r="A33" s="269">
        <v>40011784</v>
      </c>
      <c r="B33" s="278" t="s">
        <v>462</v>
      </c>
      <c r="C33" s="282" t="s">
        <v>446</v>
      </c>
      <c r="D33" s="283"/>
      <c r="E33" s="284">
        <v>150</v>
      </c>
      <c r="F33" s="236">
        <f t="shared" si="0"/>
        <v>0</v>
      </c>
    </row>
    <row r="34" spans="1:6">
      <c r="A34" s="269">
        <v>40011786</v>
      </c>
      <c r="B34" s="278" t="s">
        <v>463</v>
      </c>
      <c r="C34" s="282" t="s">
        <v>446</v>
      </c>
      <c r="D34" s="283"/>
      <c r="E34" s="284">
        <v>210</v>
      </c>
      <c r="F34" s="236">
        <f t="shared" si="0"/>
        <v>0</v>
      </c>
    </row>
    <row r="35" spans="1:6">
      <c r="A35" s="269">
        <v>40011788</v>
      </c>
      <c r="B35" s="278" t="s">
        <v>464</v>
      </c>
      <c r="C35" s="282" t="s">
        <v>446</v>
      </c>
      <c r="D35" s="283"/>
      <c r="E35" s="284">
        <v>6</v>
      </c>
      <c r="F35" s="236">
        <f t="shared" si="0"/>
        <v>0</v>
      </c>
    </row>
    <row r="36" spans="1:6" ht="38.25">
      <c r="A36" s="269">
        <v>40011789</v>
      </c>
      <c r="B36" s="287" t="s">
        <v>465</v>
      </c>
      <c r="C36" s="282" t="s">
        <v>446</v>
      </c>
      <c r="D36" s="283"/>
      <c r="E36" s="284">
        <v>20</v>
      </c>
      <c r="F36" s="236">
        <f t="shared" si="0"/>
        <v>0</v>
      </c>
    </row>
    <row r="37" spans="1:6">
      <c r="A37" s="269">
        <v>40011790</v>
      </c>
      <c r="B37" s="278" t="s">
        <v>466</v>
      </c>
      <c r="C37" s="282" t="s">
        <v>446</v>
      </c>
      <c r="D37" s="283"/>
      <c r="E37" s="284">
        <v>310</v>
      </c>
      <c r="F37" s="236">
        <f t="shared" si="0"/>
        <v>0</v>
      </c>
    </row>
    <row r="38" spans="1:6" ht="13.5" thickBot="1">
      <c r="A38" s="269"/>
      <c r="B38" s="278"/>
      <c r="C38" s="288"/>
      <c r="D38" s="289"/>
      <c r="E38" s="290"/>
      <c r="F38" s="237"/>
    </row>
    <row r="39" spans="1:6" ht="15.75" hidden="1" thickBot="1">
      <c r="A39" s="274" t="s">
        <v>467</v>
      </c>
      <c r="B39" s="234" t="s">
        <v>468</v>
      </c>
      <c r="C39" s="275"/>
      <c r="D39" s="276"/>
      <c r="E39" s="286"/>
      <c r="F39" s="238"/>
    </row>
    <row r="40" spans="1:6" ht="13.5" hidden="1" thickBot="1">
      <c r="A40" s="269">
        <v>40011900</v>
      </c>
      <c r="B40" s="278" t="s">
        <v>469</v>
      </c>
      <c r="C40" s="279" t="s">
        <v>446</v>
      </c>
      <c r="D40" s="280"/>
      <c r="E40" s="281">
        <v>170</v>
      </c>
      <c r="F40" s="236">
        <f t="shared" ref="F40:F51" si="1">D40*E40</f>
        <v>0</v>
      </c>
    </row>
    <row r="41" spans="1:6" ht="13.5" hidden="1" thickBot="1">
      <c r="A41" s="269">
        <v>40011901</v>
      </c>
      <c r="B41" s="278" t="s">
        <v>470</v>
      </c>
      <c r="C41" s="282" t="s">
        <v>446</v>
      </c>
      <c r="D41" s="283"/>
      <c r="E41" s="284">
        <v>16</v>
      </c>
      <c r="F41" s="236">
        <f t="shared" si="1"/>
        <v>0</v>
      </c>
    </row>
    <row r="42" spans="1:6" ht="26.25" hidden="1" thickBot="1">
      <c r="A42" s="269">
        <v>40011902</v>
      </c>
      <c r="B42" s="287" t="s">
        <v>471</v>
      </c>
      <c r="C42" s="282" t="s">
        <v>446</v>
      </c>
      <c r="D42" s="283"/>
      <c r="E42" s="284">
        <v>16</v>
      </c>
      <c r="F42" s="236">
        <f t="shared" si="1"/>
        <v>0</v>
      </c>
    </row>
    <row r="43" spans="1:6" ht="13.5" hidden="1" thickBot="1">
      <c r="A43" s="269">
        <v>40011903</v>
      </c>
      <c r="B43" s="278" t="s">
        <v>472</v>
      </c>
      <c r="C43" s="282" t="s">
        <v>446</v>
      </c>
      <c r="D43" s="283"/>
      <c r="E43" s="284">
        <v>70</v>
      </c>
      <c r="F43" s="236">
        <f t="shared" si="1"/>
        <v>0</v>
      </c>
    </row>
    <row r="44" spans="1:6" ht="26.25" hidden="1" thickBot="1">
      <c r="A44" s="269">
        <v>40011904</v>
      </c>
      <c r="B44" s="287" t="s">
        <v>473</v>
      </c>
      <c r="C44" s="282" t="s">
        <v>446</v>
      </c>
      <c r="D44" s="283"/>
      <c r="E44" s="284">
        <v>70</v>
      </c>
      <c r="F44" s="236">
        <f t="shared" si="1"/>
        <v>0</v>
      </c>
    </row>
    <row r="45" spans="1:6" ht="26.25" hidden="1" thickBot="1">
      <c r="A45" s="269">
        <v>40011905</v>
      </c>
      <c r="B45" s="287" t="s">
        <v>474</v>
      </c>
      <c r="C45" s="282" t="s">
        <v>446</v>
      </c>
      <c r="D45" s="283"/>
      <c r="E45" s="284">
        <v>15</v>
      </c>
      <c r="F45" s="236">
        <f t="shared" si="1"/>
        <v>0</v>
      </c>
    </row>
    <row r="46" spans="1:6" ht="39" hidden="1" thickBot="1">
      <c r="A46" s="269">
        <v>40011906</v>
      </c>
      <c r="B46" s="287" t="s">
        <v>475</v>
      </c>
      <c r="C46" s="282" t="s">
        <v>446</v>
      </c>
      <c r="D46" s="283"/>
      <c r="E46" s="284">
        <v>200</v>
      </c>
      <c r="F46" s="236">
        <f t="shared" si="1"/>
        <v>0</v>
      </c>
    </row>
    <row r="47" spans="1:6" ht="13.5" hidden="1" thickBot="1">
      <c r="A47" s="269">
        <v>40011907</v>
      </c>
      <c r="B47" s="278" t="s">
        <v>476</v>
      </c>
      <c r="C47" s="282" t="s">
        <v>446</v>
      </c>
      <c r="D47" s="283"/>
      <c r="E47" s="284">
        <v>35</v>
      </c>
      <c r="F47" s="236">
        <f t="shared" si="1"/>
        <v>0</v>
      </c>
    </row>
    <row r="48" spans="1:6" ht="26.25" hidden="1" thickBot="1">
      <c r="A48" s="269">
        <v>40011908</v>
      </c>
      <c r="B48" s="287" t="s">
        <v>477</v>
      </c>
      <c r="C48" s="282" t="s">
        <v>446</v>
      </c>
      <c r="D48" s="283"/>
      <c r="E48" s="284">
        <v>60</v>
      </c>
      <c r="F48" s="236">
        <f t="shared" si="1"/>
        <v>0</v>
      </c>
    </row>
    <row r="49" spans="1:7" ht="26.25" hidden="1" thickBot="1">
      <c r="A49" s="269">
        <v>40011909</v>
      </c>
      <c r="B49" s="287" t="s">
        <v>478</v>
      </c>
      <c r="C49" s="282" t="s">
        <v>446</v>
      </c>
      <c r="D49" s="283"/>
      <c r="E49" s="284">
        <v>170</v>
      </c>
      <c r="F49" s="236">
        <f t="shared" si="1"/>
        <v>0</v>
      </c>
    </row>
    <row r="50" spans="1:7" ht="26.25" hidden="1" thickBot="1">
      <c r="A50" s="269">
        <v>40011910</v>
      </c>
      <c r="B50" s="287" t="s">
        <v>479</v>
      </c>
      <c r="C50" s="282" t="s">
        <v>454</v>
      </c>
      <c r="D50" s="283"/>
      <c r="E50" s="284">
        <v>80</v>
      </c>
      <c r="F50" s="236">
        <f t="shared" si="1"/>
        <v>0</v>
      </c>
    </row>
    <row r="51" spans="1:7" ht="13.5" hidden="1" thickBot="1">
      <c r="A51" s="269">
        <v>40011911</v>
      </c>
      <c r="B51" s="287" t="s">
        <v>480</v>
      </c>
      <c r="C51" s="282" t="s">
        <v>446</v>
      </c>
      <c r="D51" s="283"/>
      <c r="E51" s="284">
        <v>180</v>
      </c>
      <c r="F51" s="236">
        <f t="shared" si="1"/>
        <v>0</v>
      </c>
    </row>
    <row r="52" spans="1:7" ht="13.5" hidden="1" thickBot="1">
      <c r="A52" s="269"/>
      <c r="B52" s="287"/>
      <c r="C52" s="288"/>
      <c r="D52" s="289"/>
      <c r="E52" s="290"/>
      <c r="F52" s="239"/>
    </row>
    <row r="53" spans="1:7" ht="15.75" thickBot="1">
      <c r="A53" s="274" t="s">
        <v>481</v>
      </c>
      <c r="B53" s="240" t="s">
        <v>482</v>
      </c>
      <c r="C53" s="275"/>
      <c r="D53" s="276"/>
      <c r="E53" s="286"/>
      <c r="F53" s="238"/>
    </row>
    <row r="54" spans="1:7">
      <c r="A54" s="291">
        <v>40011782</v>
      </c>
      <c r="B54" s="292" t="s">
        <v>483</v>
      </c>
      <c r="C54" s="279" t="s">
        <v>484</v>
      </c>
      <c r="D54" s="280"/>
      <c r="E54" s="281">
        <v>490</v>
      </c>
      <c r="F54" s="236">
        <f>D54*E54</f>
        <v>0</v>
      </c>
    </row>
    <row r="55" spans="1:7">
      <c r="A55" s="293">
        <v>40011912</v>
      </c>
      <c r="B55" s="294" t="s">
        <v>485</v>
      </c>
      <c r="C55" s="282" t="s">
        <v>446</v>
      </c>
      <c r="D55" s="283"/>
      <c r="E55" s="284">
        <v>200</v>
      </c>
      <c r="F55" s="236">
        <f>D55*E55</f>
        <v>0</v>
      </c>
    </row>
    <row r="56" spans="1:7">
      <c r="A56" s="293" t="s">
        <v>486</v>
      </c>
      <c r="B56" s="294" t="s">
        <v>487</v>
      </c>
      <c r="C56" s="288" t="s">
        <v>488</v>
      </c>
      <c r="D56" s="289"/>
      <c r="E56" s="290">
        <v>55.2</v>
      </c>
      <c r="F56" s="236">
        <f>D56*E56</f>
        <v>0</v>
      </c>
    </row>
    <row r="57" spans="1:7">
      <c r="A57" s="293" t="s">
        <v>489</v>
      </c>
      <c r="B57" s="294" t="s">
        <v>490</v>
      </c>
      <c r="C57" s="288" t="s">
        <v>488</v>
      </c>
      <c r="D57" s="289"/>
      <c r="E57" s="290">
        <v>44.8</v>
      </c>
      <c r="F57" s="236">
        <f>D57*E57</f>
        <v>0</v>
      </c>
    </row>
    <row r="58" spans="1:7" ht="13.5" thickBot="1">
      <c r="A58" s="295"/>
      <c r="B58" s="296" t="s">
        <v>597</v>
      </c>
      <c r="C58" s="288"/>
      <c r="D58" s="289"/>
      <c r="E58" s="290"/>
      <c r="F58" s="241"/>
    </row>
    <row r="59" spans="1:7">
      <c r="A59" s="242"/>
      <c r="B59" s="243"/>
      <c r="C59" s="244"/>
      <c r="D59" s="245"/>
      <c r="E59" s="328"/>
      <c r="F59" s="329"/>
      <c r="G59" s="227"/>
    </row>
    <row r="60" spans="1:7">
      <c r="A60" s="247"/>
      <c r="B60" s="304" t="s">
        <v>493</v>
      </c>
      <c r="C60" s="305"/>
      <c r="D60" s="298"/>
      <c r="E60" s="330"/>
      <c r="F60" s="331">
        <f>SUM(F18:F58)</f>
        <v>0</v>
      </c>
      <c r="G60" s="227"/>
    </row>
    <row r="61" spans="1:7">
      <c r="A61" s="247"/>
      <c r="B61" s="304"/>
      <c r="C61" s="305"/>
      <c r="D61" s="298"/>
      <c r="E61" s="330"/>
      <c r="F61" s="332"/>
      <c r="G61" s="227"/>
    </row>
    <row r="62" spans="1:7">
      <c r="A62" s="247"/>
      <c r="B62" s="304" t="s">
        <v>494</v>
      </c>
      <c r="C62" s="305"/>
      <c r="D62" s="298"/>
      <c r="E62" s="330"/>
      <c r="F62" s="331">
        <f>F60*0.2</f>
        <v>0</v>
      </c>
      <c r="G62" s="227"/>
    </row>
    <row r="63" spans="1:7">
      <c r="A63" s="247"/>
      <c r="B63" s="304"/>
      <c r="C63" s="305"/>
      <c r="D63" s="298"/>
      <c r="E63" s="330"/>
      <c r="F63" s="547">
        <f>SUM(F60:F62)</f>
        <v>0</v>
      </c>
      <c r="G63" s="227"/>
    </row>
    <row r="64" spans="1:7" ht="13.5" thickBot="1">
      <c r="A64" s="248"/>
      <c r="B64" s="249" t="s">
        <v>495</v>
      </c>
      <c r="C64" s="250"/>
      <c r="D64" s="251"/>
      <c r="E64" s="333"/>
      <c r="F64" s="548"/>
      <c r="G64" s="227"/>
    </row>
  </sheetData>
  <mergeCells count="13">
    <mergeCell ref="C3:F3"/>
    <mergeCell ref="A4:F5"/>
    <mergeCell ref="A6:F6"/>
    <mergeCell ref="A7:F8"/>
    <mergeCell ref="B9:E9"/>
    <mergeCell ref="F63:F64"/>
    <mergeCell ref="A10:F10"/>
    <mergeCell ref="A14:A15"/>
    <mergeCell ref="B14:B15"/>
    <mergeCell ref="C14:C15"/>
    <mergeCell ref="D14:D15"/>
    <mergeCell ref="E14:E15"/>
    <mergeCell ref="F14:F15"/>
  </mergeCells>
  <printOptions horizontalCentered="1" verticalCentered="1"/>
  <pageMargins left="0.25" right="0.25" top="0.75" bottom="0.75" header="0.3" footer="0.3"/>
  <pageSetup paperSize="9" scale="95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6EC3E-33AB-499B-AA9D-7C05BA2B52C8}">
  <sheetPr codeName="Feuil14">
    <tabColor rgb="FF7030A0"/>
    <pageSetUpPr fitToPage="1"/>
  </sheetPr>
  <dimension ref="A2:F85"/>
  <sheetViews>
    <sheetView view="pageBreakPreview" topLeftCell="A16" zoomScaleNormal="100" zoomScaleSheetLayoutView="100" workbookViewId="0">
      <selection activeCell="B9" sqref="B9:D9"/>
    </sheetView>
  </sheetViews>
  <sheetFormatPr baseColWidth="10" defaultRowHeight="12.75"/>
  <cols>
    <col min="1" max="1" width="12.5703125" style="415" bestFit="1" customWidth="1"/>
    <col min="2" max="2" width="60" style="339" customWidth="1"/>
    <col min="3" max="3" width="7.7109375" style="415" bestFit="1" customWidth="1"/>
    <col min="4" max="4" width="5.85546875" style="339" customWidth="1"/>
    <col min="5" max="5" width="12.28515625" style="339" bestFit="1" customWidth="1"/>
    <col min="6" max="6" width="15.85546875" style="339" bestFit="1" customWidth="1"/>
    <col min="7" max="7" width="12.140625" style="339" bestFit="1" customWidth="1"/>
    <col min="8" max="16384" width="11.42578125" style="339"/>
  </cols>
  <sheetData>
    <row r="2" spans="1:6">
      <c r="A2" s="339"/>
      <c r="C2" s="339"/>
    </row>
    <row r="3" spans="1:6">
      <c r="A3" s="339"/>
      <c r="C3" s="339"/>
    </row>
    <row r="4" spans="1:6">
      <c r="A4" s="339"/>
      <c r="C4" s="420"/>
      <c r="D4" s="420"/>
      <c r="E4" s="420"/>
      <c r="F4" s="420"/>
    </row>
    <row r="5" spans="1:6">
      <c r="A5" s="339"/>
      <c r="C5" s="420"/>
      <c r="D5" s="420"/>
      <c r="E5" s="420"/>
      <c r="F5" s="420"/>
    </row>
    <row r="6" spans="1:6">
      <c r="A6" s="339"/>
      <c r="C6" s="420"/>
      <c r="D6" s="420"/>
      <c r="E6" s="420"/>
      <c r="F6" s="420"/>
    </row>
    <row r="7" spans="1:6">
      <c r="A7" s="339"/>
      <c r="C7" s="420"/>
      <c r="D7" s="420"/>
      <c r="E7" s="420"/>
      <c r="F7" s="421"/>
    </row>
    <row r="8" spans="1:6" ht="24.75" customHeight="1">
      <c r="A8" s="557" t="s">
        <v>666</v>
      </c>
      <c r="B8" s="557"/>
      <c r="C8" s="557"/>
      <c r="D8" s="557"/>
      <c r="E8" s="557"/>
      <c r="F8" s="557"/>
    </row>
    <row r="9" spans="1:6">
      <c r="A9" s="566" t="s">
        <v>667</v>
      </c>
      <c r="B9" s="566"/>
      <c r="C9" s="566"/>
      <c r="D9" s="566"/>
      <c r="E9" s="566"/>
      <c r="F9" s="566"/>
    </row>
    <row r="11" spans="1:6" ht="12.75" customHeight="1">
      <c r="A11" s="567" t="s">
        <v>634</v>
      </c>
      <c r="B11" s="568"/>
      <c r="C11" s="568"/>
      <c r="D11" s="568"/>
      <c r="E11" s="568"/>
      <c r="F11" s="569"/>
    </row>
    <row r="12" spans="1:6" ht="13.5" customHeight="1">
      <c r="A12" s="570"/>
      <c r="B12" s="571"/>
      <c r="C12" s="571"/>
      <c r="D12" s="571"/>
      <c r="E12" s="571"/>
      <c r="F12" s="572"/>
    </row>
    <row r="13" spans="1:6">
      <c r="B13" s="422"/>
      <c r="C13" s="422"/>
      <c r="D13" s="422"/>
      <c r="E13" s="422"/>
      <c r="F13" s="422"/>
    </row>
    <row r="14" spans="1:6">
      <c r="A14" s="549" t="s">
        <v>660</v>
      </c>
      <c r="B14" s="549"/>
      <c r="C14" s="549"/>
      <c r="D14" s="549"/>
      <c r="E14" s="549"/>
      <c r="F14" s="549"/>
    </row>
    <row r="15" spans="1:6">
      <c r="B15" s="462"/>
      <c r="C15" s="462"/>
      <c r="D15" s="462"/>
      <c r="E15" s="462"/>
      <c r="F15" s="462"/>
    </row>
    <row r="16" spans="1:6">
      <c r="A16" s="418" t="s">
        <v>633</v>
      </c>
      <c r="B16" s="304">
        <f>PARAMETRAGE!C33</f>
        <v>0</v>
      </c>
      <c r="C16" s="305"/>
      <c r="D16" s="418"/>
      <c r="E16" s="418" t="s">
        <v>8</v>
      </c>
      <c r="F16" s="419">
        <f ca="1">TODAY()</f>
        <v>43668</v>
      </c>
    </row>
    <row r="17" spans="1:6">
      <c r="A17" s="342"/>
      <c r="B17" s="404"/>
      <c r="C17" s="404"/>
      <c r="D17" s="423"/>
      <c r="E17" s="424"/>
      <c r="F17" s="415"/>
    </row>
    <row r="18" spans="1:6" ht="13.5" thickBot="1">
      <c r="B18" s="404"/>
    </row>
    <row r="19" spans="1:6">
      <c r="A19" s="425"/>
      <c r="B19" s="426"/>
      <c r="C19" s="425"/>
      <c r="D19" s="427"/>
      <c r="E19" s="427"/>
      <c r="F19" s="428"/>
    </row>
    <row r="20" spans="1:6">
      <c r="A20" s="429" t="s">
        <v>437</v>
      </c>
      <c r="B20" s="430" t="s">
        <v>438</v>
      </c>
      <c r="C20" s="429" t="s">
        <v>439</v>
      </c>
      <c r="D20" s="431" t="s">
        <v>440</v>
      </c>
      <c r="E20" s="431" t="s">
        <v>441</v>
      </c>
      <c r="F20" s="429" t="s">
        <v>442</v>
      </c>
    </row>
    <row r="21" spans="1:6" ht="13.5" thickBot="1">
      <c r="A21" s="432"/>
      <c r="B21" s="433"/>
      <c r="C21" s="432"/>
      <c r="D21" s="434"/>
      <c r="E21" s="434"/>
      <c r="F21" s="435"/>
    </row>
    <row r="22" spans="1:6" ht="13.5" thickBot="1">
      <c r="A22" s="346"/>
      <c r="B22" s="347"/>
      <c r="C22" s="436"/>
      <c r="D22" s="437"/>
      <c r="E22" s="438"/>
      <c r="F22" s="439"/>
    </row>
    <row r="23" spans="1:6" ht="15.75" thickBot="1">
      <c r="A23" s="352" t="s">
        <v>443</v>
      </c>
      <c r="B23" s="353" t="s">
        <v>444</v>
      </c>
      <c r="C23" s="354"/>
      <c r="D23" s="355"/>
      <c r="E23" s="440"/>
      <c r="F23" s="441"/>
    </row>
    <row r="24" spans="1:6">
      <c r="A24" s="346">
        <v>40011770</v>
      </c>
      <c r="B24" s="359" t="s">
        <v>445</v>
      </c>
      <c r="C24" s="360" t="s">
        <v>446</v>
      </c>
      <c r="D24" s="361"/>
      <c r="E24" s="442">
        <v>210</v>
      </c>
      <c r="F24" s="443">
        <f>D24*E24</f>
        <v>0</v>
      </c>
    </row>
    <row r="25" spans="1:6">
      <c r="A25" s="346">
        <v>40011771</v>
      </c>
      <c r="B25" s="359" t="s">
        <v>447</v>
      </c>
      <c r="C25" s="365" t="s">
        <v>446</v>
      </c>
      <c r="D25" s="366"/>
      <c r="E25" s="444">
        <v>220</v>
      </c>
      <c r="F25" s="443">
        <f>SUM(D25*E25)</f>
        <v>0</v>
      </c>
    </row>
    <row r="26" spans="1:6">
      <c r="A26" s="346">
        <v>40011772</v>
      </c>
      <c r="B26" s="359" t="s">
        <v>448</v>
      </c>
      <c r="C26" s="365" t="s">
        <v>446</v>
      </c>
      <c r="D26" s="366"/>
      <c r="E26" s="444">
        <v>110</v>
      </c>
      <c r="F26" s="443">
        <f>D26*E26</f>
        <v>0</v>
      </c>
    </row>
    <row r="27" spans="1:6">
      <c r="A27" s="346">
        <v>40011773</v>
      </c>
      <c r="B27" s="359" t="s">
        <v>449</v>
      </c>
      <c r="C27" s="365" t="s">
        <v>446</v>
      </c>
      <c r="D27" s="366"/>
      <c r="E27" s="444">
        <v>90</v>
      </c>
      <c r="F27" s="443">
        <v>0</v>
      </c>
    </row>
    <row r="28" spans="1:6" ht="13.5" thickBot="1">
      <c r="A28" s="346"/>
      <c r="B28" s="359"/>
      <c r="C28" s="348"/>
      <c r="D28" s="349"/>
      <c r="E28" s="445"/>
      <c r="F28" s="446"/>
    </row>
    <row r="29" spans="1:6" ht="15.75" thickBot="1">
      <c r="A29" s="352" t="s">
        <v>450</v>
      </c>
      <c r="B29" s="353" t="s">
        <v>451</v>
      </c>
      <c r="C29" s="354"/>
      <c r="D29" s="355"/>
      <c r="E29" s="447"/>
      <c r="F29" s="448"/>
    </row>
    <row r="30" spans="1:6">
      <c r="A30" s="346">
        <v>40011774</v>
      </c>
      <c r="B30" s="378" t="s">
        <v>452</v>
      </c>
      <c r="C30" s="360" t="s">
        <v>446</v>
      </c>
      <c r="D30" s="361"/>
      <c r="E30" s="442">
        <v>320</v>
      </c>
      <c r="F30" s="443">
        <f t="shared" ref="F30:F41" si="0">D30*E30</f>
        <v>0</v>
      </c>
    </row>
    <row r="31" spans="1:6">
      <c r="A31" s="346">
        <v>40011775</v>
      </c>
      <c r="B31" s="378" t="s">
        <v>453</v>
      </c>
      <c r="C31" s="365" t="s">
        <v>454</v>
      </c>
      <c r="D31" s="366"/>
      <c r="E31" s="444">
        <v>63</v>
      </c>
      <c r="F31" s="443">
        <f t="shared" si="0"/>
        <v>0</v>
      </c>
    </row>
    <row r="32" spans="1:6">
      <c r="A32" s="346">
        <v>40011776</v>
      </c>
      <c r="B32" s="378" t="s">
        <v>455</v>
      </c>
      <c r="C32" s="365" t="s">
        <v>454</v>
      </c>
      <c r="D32" s="366"/>
      <c r="E32" s="444">
        <v>80</v>
      </c>
      <c r="F32" s="443">
        <f t="shared" si="0"/>
        <v>0</v>
      </c>
    </row>
    <row r="33" spans="1:6">
      <c r="A33" s="346">
        <v>40011777</v>
      </c>
      <c r="B33" s="359" t="s">
        <v>635</v>
      </c>
      <c r="C33" s="365" t="s">
        <v>454</v>
      </c>
      <c r="D33" s="366"/>
      <c r="E33" s="444">
        <v>89</v>
      </c>
      <c r="F33" s="443">
        <f t="shared" si="0"/>
        <v>0</v>
      </c>
    </row>
    <row r="34" spans="1:6">
      <c r="A34" s="346">
        <v>40011778</v>
      </c>
      <c r="B34" s="359" t="s">
        <v>636</v>
      </c>
      <c r="C34" s="365" t="s">
        <v>454</v>
      </c>
      <c r="D34" s="366"/>
      <c r="E34" s="444">
        <v>96</v>
      </c>
      <c r="F34" s="443">
        <f t="shared" si="0"/>
        <v>0</v>
      </c>
    </row>
    <row r="35" spans="1:6">
      <c r="A35" s="346">
        <v>40011779</v>
      </c>
      <c r="B35" s="359" t="s">
        <v>458</v>
      </c>
      <c r="C35" s="365" t="s">
        <v>454</v>
      </c>
      <c r="D35" s="366"/>
      <c r="E35" s="444">
        <v>112</v>
      </c>
      <c r="F35" s="443">
        <f t="shared" si="0"/>
        <v>0</v>
      </c>
    </row>
    <row r="36" spans="1:6">
      <c r="A36" s="346">
        <v>40011780</v>
      </c>
      <c r="B36" s="359" t="s">
        <v>459</v>
      </c>
      <c r="C36" s="365" t="s">
        <v>454</v>
      </c>
      <c r="D36" s="366"/>
      <c r="E36" s="444">
        <v>20</v>
      </c>
      <c r="F36" s="443">
        <f t="shared" si="0"/>
        <v>0</v>
      </c>
    </row>
    <row r="37" spans="1:6">
      <c r="A37" s="346">
        <v>40011781</v>
      </c>
      <c r="B37" s="359" t="s">
        <v>460</v>
      </c>
      <c r="C37" s="365" t="s">
        <v>454</v>
      </c>
      <c r="D37" s="366"/>
      <c r="E37" s="444">
        <v>45</v>
      </c>
      <c r="F37" s="443">
        <f t="shared" si="0"/>
        <v>0</v>
      </c>
    </row>
    <row r="38" spans="1:6">
      <c r="A38" s="346">
        <v>40011783</v>
      </c>
      <c r="B38" s="359" t="s">
        <v>637</v>
      </c>
      <c r="C38" s="365" t="s">
        <v>446</v>
      </c>
      <c r="D38" s="366"/>
      <c r="E38" s="444">
        <v>120</v>
      </c>
      <c r="F38" s="443">
        <f t="shared" si="0"/>
        <v>0</v>
      </c>
    </row>
    <row r="39" spans="1:6">
      <c r="A39" s="346">
        <v>40011784</v>
      </c>
      <c r="B39" s="359" t="s">
        <v>462</v>
      </c>
      <c r="C39" s="365" t="s">
        <v>446</v>
      </c>
      <c r="D39" s="366"/>
      <c r="E39" s="444">
        <v>182</v>
      </c>
      <c r="F39" s="443">
        <f t="shared" si="0"/>
        <v>0</v>
      </c>
    </row>
    <row r="40" spans="1:6">
      <c r="A40" s="346">
        <v>40011786</v>
      </c>
      <c r="B40" s="359" t="s">
        <v>463</v>
      </c>
      <c r="C40" s="365" t="s">
        <v>446</v>
      </c>
      <c r="D40" s="366"/>
      <c r="E40" s="444">
        <v>365</v>
      </c>
      <c r="F40" s="443">
        <f t="shared" si="0"/>
        <v>0</v>
      </c>
    </row>
    <row r="41" spans="1:6">
      <c r="A41" s="346">
        <v>40011788</v>
      </c>
      <c r="B41" s="359" t="s">
        <v>464</v>
      </c>
      <c r="C41" s="365" t="s">
        <v>446</v>
      </c>
      <c r="D41" s="366"/>
      <c r="E41" s="444">
        <v>10</v>
      </c>
      <c r="F41" s="443">
        <f t="shared" si="0"/>
        <v>0</v>
      </c>
    </row>
    <row r="42" spans="1:6" ht="25.5">
      <c r="A42" s="346">
        <v>40011789</v>
      </c>
      <c r="B42" s="378" t="s">
        <v>638</v>
      </c>
      <c r="C42" s="365" t="s">
        <v>446</v>
      </c>
      <c r="D42" s="366"/>
      <c r="E42" s="444">
        <v>20</v>
      </c>
      <c r="F42" s="443">
        <f>D42*E42</f>
        <v>0</v>
      </c>
    </row>
    <row r="43" spans="1:6">
      <c r="A43" s="346">
        <v>40011790</v>
      </c>
      <c r="B43" s="359" t="s">
        <v>466</v>
      </c>
      <c r="C43" s="365" t="s">
        <v>446</v>
      </c>
      <c r="D43" s="366"/>
      <c r="E43" s="444">
        <v>375</v>
      </c>
      <c r="F43" s="443">
        <f>D43*E43</f>
        <v>0</v>
      </c>
    </row>
    <row r="44" spans="1:6" s="335" customFormat="1" ht="13.5" thickBot="1">
      <c r="A44" s="346"/>
      <c r="B44" s="359"/>
      <c r="C44" s="348"/>
      <c r="D44" s="349"/>
      <c r="E44" s="445"/>
      <c r="F44" s="446"/>
    </row>
    <row r="45" spans="1:6" ht="15.75" hidden="1" thickBot="1">
      <c r="A45" s="352" t="s">
        <v>467</v>
      </c>
      <c r="B45" s="353" t="s">
        <v>468</v>
      </c>
      <c r="C45" s="354"/>
      <c r="D45" s="355"/>
      <c r="E45" s="447"/>
      <c r="F45" s="448"/>
    </row>
    <row r="46" spans="1:6" ht="13.5" hidden="1" thickBot="1">
      <c r="A46" s="346">
        <v>40011900</v>
      </c>
      <c r="B46" s="359" t="s">
        <v>639</v>
      </c>
      <c r="C46" s="360" t="s">
        <v>446</v>
      </c>
      <c r="D46" s="361"/>
      <c r="E46" s="442">
        <v>200</v>
      </c>
      <c r="F46" s="443">
        <f t="shared" ref="F46:F57" si="1">D46*E46</f>
        <v>0</v>
      </c>
    </row>
    <row r="47" spans="1:6" ht="13.5" hidden="1" thickBot="1">
      <c r="A47" s="346">
        <v>40011901</v>
      </c>
      <c r="B47" s="359" t="s">
        <v>470</v>
      </c>
      <c r="C47" s="365" t="s">
        <v>446</v>
      </c>
      <c r="D47" s="366"/>
      <c r="E47" s="444">
        <v>18</v>
      </c>
      <c r="F47" s="443">
        <f t="shared" si="1"/>
        <v>0</v>
      </c>
    </row>
    <row r="48" spans="1:6" ht="26.25" hidden="1" thickBot="1">
      <c r="A48" s="346">
        <v>40011902</v>
      </c>
      <c r="B48" s="378" t="s">
        <v>640</v>
      </c>
      <c r="C48" s="365" t="s">
        <v>446</v>
      </c>
      <c r="D48" s="366"/>
      <c r="E48" s="444">
        <v>18</v>
      </c>
      <c r="F48" s="443">
        <f t="shared" si="1"/>
        <v>0</v>
      </c>
    </row>
    <row r="49" spans="1:6" ht="13.5" hidden="1" thickBot="1">
      <c r="A49" s="346">
        <v>40011903</v>
      </c>
      <c r="B49" s="359" t="s">
        <v>472</v>
      </c>
      <c r="C49" s="365" t="s">
        <v>446</v>
      </c>
      <c r="D49" s="366"/>
      <c r="E49" s="444">
        <v>70</v>
      </c>
      <c r="F49" s="443">
        <f t="shared" si="1"/>
        <v>0</v>
      </c>
    </row>
    <row r="50" spans="1:6" ht="26.25" hidden="1" thickBot="1">
      <c r="A50" s="346">
        <v>40011904</v>
      </c>
      <c r="B50" s="378" t="s">
        <v>641</v>
      </c>
      <c r="C50" s="365" t="s">
        <v>446</v>
      </c>
      <c r="D50" s="366"/>
      <c r="E50" s="444">
        <v>80</v>
      </c>
      <c r="F50" s="443">
        <f t="shared" si="1"/>
        <v>0</v>
      </c>
    </row>
    <row r="51" spans="1:6" ht="26.25" hidden="1" thickBot="1">
      <c r="A51" s="346">
        <v>40011905</v>
      </c>
      <c r="B51" s="378" t="s">
        <v>474</v>
      </c>
      <c r="C51" s="365" t="s">
        <v>446</v>
      </c>
      <c r="D51" s="366"/>
      <c r="E51" s="444">
        <v>20</v>
      </c>
      <c r="F51" s="443">
        <f t="shared" si="1"/>
        <v>0</v>
      </c>
    </row>
    <row r="52" spans="1:6" ht="26.25" hidden="1" thickBot="1">
      <c r="A52" s="346">
        <v>40011906</v>
      </c>
      <c r="B52" s="378" t="s">
        <v>642</v>
      </c>
      <c r="C52" s="365" t="s">
        <v>446</v>
      </c>
      <c r="D52" s="366"/>
      <c r="E52" s="444">
        <v>220</v>
      </c>
      <c r="F52" s="443">
        <f t="shared" si="1"/>
        <v>0</v>
      </c>
    </row>
    <row r="53" spans="1:6" ht="13.5" hidden="1" thickBot="1">
      <c r="A53" s="346">
        <v>40011907</v>
      </c>
      <c r="B53" s="359" t="s">
        <v>476</v>
      </c>
      <c r="C53" s="365" t="s">
        <v>446</v>
      </c>
      <c r="D53" s="366"/>
      <c r="E53" s="444">
        <v>75</v>
      </c>
      <c r="F53" s="443">
        <f t="shared" si="1"/>
        <v>0</v>
      </c>
    </row>
    <row r="54" spans="1:6" ht="13.5" hidden="1" thickBot="1">
      <c r="A54" s="346">
        <v>40011908</v>
      </c>
      <c r="B54" s="378" t="s">
        <v>625</v>
      </c>
      <c r="C54" s="365" t="s">
        <v>446</v>
      </c>
      <c r="D54" s="366"/>
      <c r="E54" s="444">
        <v>75</v>
      </c>
      <c r="F54" s="443">
        <f t="shared" si="1"/>
        <v>0</v>
      </c>
    </row>
    <row r="55" spans="1:6" ht="26.25" hidden="1" thickBot="1">
      <c r="A55" s="346">
        <v>40011909</v>
      </c>
      <c r="B55" s="378" t="s">
        <v>626</v>
      </c>
      <c r="C55" s="365" t="s">
        <v>446</v>
      </c>
      <c r="D55" s="366"/>
      <c r="E55" s="444">
        <v>190</v>
      </c>
      <c r="F55" s="443">
        <f t="shared" si="1"/>
        <v>0</v>
      </c>
    </row>
    <row r="56" spans="1:6" ht="26.25" hidden="1" thickBot="1">
      <c r="A56" s="346">
        <v>40011910</v>
      </c>
      <c r="B56" s="378" t="s">
        <v>479</v>
      </c>
      <c r="C56" s="365" t="s">
        <v>454</v>
      </c>
      <c r="D56" s="366"/>
      <c r="E56" s="444">
        <v>90</v>
      </c>
      <c r="F56" s="443">
        <f t="shared" si="1"/>
        <v>0</v>
      </c>
    </row>
    <row r="57" spans="1:6" ht="13.5" hidden="1" thickBot="1">
      <c r="A57" s="346">
        <v>40011911</v>
      </c>
      <c r="B57" s="378" t="s">
        <v>480</v>
      </c>
      <c r="C57" s="365" t="s">
        <v>446</v>
      </c>
      <c r="D57" s="366"/>
      <c r="E57" s="444">
        <v>200</v>
      </c>
      <c r="F57" s="443">
        <f t="shared" si="1"/>
        <v>0</v>
      </c>
    </row>
    <row r="58" spans="1:6" ht="13.5" hidden="1" thickBot="1">
      <c r="A58" s="346"/>
      <c r="B58" s="378"/>
      <c r="C58" s="387"/>
      <c r="D58" s="388"/>
      <c r="E58" s="449"/>
      <c r="F58" s="450"/>
    </row>
    <row r="59" spans="1:6" ht="15.75" thickBot="1">
      <c r="A59" s="352" t="s">
        <v>643</v>
      </c>
      <c r="B59" s="391" t="s">
        <v>482</v>
      </c>
      <c r="C59" s="354"/>
      <c r="D59" s="355"/>
      <c r="E59" s="447"/>
      <c r="F59" s="448"/>
    </row>
    <row r="60" spans="1:6">
      <c r="A60" s="451">
        <v>40011782</v>
      </c>
      <c r="B60" s="392" t="s">
        <v>483</v>
      </c>
      <c r="C60" s="360" t="s">
        <v>484</v>
      </c>
      <c r="D60" s="361"/>
      <c r="E60" s="442">
        <v>500</v>
      </c>
      <c r="F60" s="443">
        <f t="shared" ref="F60:F65" si="2">D60*E60</f>
        <v>0</v>
      </c>
    </row>
    <row r="61" spans="1:6">
      <c r="A61" s="385">
        <v>40011912</v>
      </c>
      <c r="B61" s="393" t="s">
        <v>485</v>
      </c>
      <c r="C61" s="365" t="s">
        <v>446</v>
      </c>
      <c r="D61" s="366"/>
      <c r="E61" s="444">
        <v>220</v>
      </c>
      <c r="F61" s="443">
        <f t="shared" si="2"/>
        <v>0</v>
      </c>
    </row>
    <row r="62" spans="1:6">
      <c r="A62" s="385" t="s">
        <v>644</v>
      </c>
      <c r="B62" s="393" t="s">
        <v>487</v>
      </c>
      <c r="C62" s="387" t="s">
        <v>488</v>
      </c>
      <c r="D62" s="388"/>
      <c r="E62" s="449">
        <v>50</v>
      </c>
      <c r="F62" s="443">
        <f t="shared" si="2"/>
        <v>0</v>
      </c>
    </row>
    <row r="63" spans="1:6">
      <c r="A63" s="385" t="s">
        <v>645</v>
      </c>
      <c r="B63" s="393" t="s">
        <v>646</v>
      </c>
      <c r="C63" s="387" t="s">
        <v>488</v>
      </c>
      <c r="D63" s="388"/>
      <c r="E63" s="449">
        <v>15</v>
      </c>
      <c r="F63" s="443">
        <f>D63*E63</f>
        <v>0</v>
      </c>
    </row>
    <row r="64" spans="1:6">
      <c r="A64" s="385" t="s">
        <v>644</v>
      </c>
      <c r="B64" s="393" t="s">
        <v>490</v>
      </c>
      <c r="C64" s="387" t="s">
        <v>488</v>
      </c>
      <c r="D64" s="388"/>
      <c r="E64" s="449">
        <v>40</v>
      </c>
      <c r="F64" s="443">
        <f t="shared" si="2"/>
        <v>0</v>
      </c>
    </row>
    <row r="65" spans="1:6">
      <c r="A65" s="385" t="s">
        <v>645</v>
      </c>
      <c r="B65" s="393" t="s">
        <v>647</v>
      </c>
      <c r="C65" s="387" t="s">
        <v>488</v>
      </c>
      <c r="D65" s="388"/>
      <c r="E65" s="449">
        <v>12</v>
      </c>
      <c r="F65" s="443">
        <f t="shared" si="2"/>
        <v>0</v>
      </c>
    </row>
    <row r="66" spans="1:6" ht="13.5" thickBot="1">
      <c r="A66" s="452"/>
      <c r="B66" s="453" t="s">
        <v>648</v>
      </c>
      <c r="C66" s="387"/>
      <c r="D66" s="388"/>
      <c r="E66" s="449"/>
      <c r="F66" s="454"/>
    </row>
    <row r="67" spans="1:6" ht="12.75" customHeight="1">
      <c r="A67" s="396"/>
      <c r="B67" s="397"/>
      <c r="C67" s="398"/>
      <c r="D67" s="399"/>
      <c r="E67" s="400"/>
      <c r="F67" s="401"/>
    </row>
    <row r="68" spans="1:6">
      <c r="A68" s="402"/>
      <c r="B68" s="403" t="s">
        <v>493</v>
      </c>
      <c r="C68" s="404"/>
      <c r="D68" s="405"/>
      <c r="E68" s="406"/>
      <c r="F68" s="407">
        <f>SUM(F24:F66)</f>
        <v>0</v>
      </c>
    </row>
    <row r="69" spans="1:6">
      <c r="A69" s="402"/>
      <c r="B69" s="403"/>
      <c r="C69" s="404"/>
      <c r="D69" s="405"/>
      <c r="E69" s="406"/>
      <c r="F69" s="408"/>
    </row>
    <row r="70" spans="1:6">
      <c r="A70" s="402"/>
      <c r="B70" s="403" t="s">
        <v>494</v>
      </c>
      <c r="C70" s="404"/>
      <c r="D70" s="405"/>
      <c r="E70" s="406"/>
      <c r="F70" s="407">
        <f>F68*0.2</f>
        <v>0</v>
      </c>
    </row>
    <row r="71" spans="1:6">
      <c r="A71" s="402"/>
      <c r="B71" s="403"/>
      <c r="C71" s="404"/>
      <c r="D71" s="405"/>
      <c r="E71" s="406"/>
      <c r="F71" s="573">
        <f>SUM(F68:F70)</f>
        <v>0</v>
      </c>
    </row>
    <row r="72" spans="1:6" ht="13.5" thickBot="1">
      <c r="A72" s="409"/>
      <c r="B72" s="410" t="s">
        <v>495</v>
      </c>
      <c r="C72" s="411"/>
      <c r="D72" s="412"/>
      <c r="E72" s="413"/>
      <c r="F72" s="574"/>
    </row>
    <row r="75" spans="1:6">
      <c r="E75" s="455"/>
    </row>
    <row r="76" spans="1:6">
      <c r="E76" s="455"/>
    </row>
    <row r="77" spans="1:6">
      <c r="E77" s="455"/>
    </row>
    <row r="78" spans="1:6">
      <c r="D78" s="456"/>
      <c r="E78" s="455"/>
    </row>
    <row r="79" spans="1:6">
      <c r="E79" s="455"/>
    </row>
    <row r="80" spans="1:6">
      <c r="B80" s="423"/>
      <c r="C80" s="404"/>
      <c r="D80" s="423"/>
      <c r="E80" s="457"/>
    </row>
    <row r="81" spans="1:6">
      <c r="B81" s="423"/>
      <c r="C81" s="404"/>
      <c r="D81" s="423"/>
      <c r="E81" s="457"/>
    </row>
    <row r="82" spans="1:6">
      <c r="E82" s="455"/>
    </row>
    <row r="83" spans="1:6">
      <c r="E83" s="455"/>
    </row>
    <row r="84" spans="1:6">
      <c r="A84" s="564"/>
      <c r="B84" s="564"/>
      <c r="C84" s="564"/>
      <c r="D84" s="564"/>
      <c r="E84" s="564"/>
      <c r="F84" s="564"/>
    </row>
    <row r="85" spans="1:6">
      <c r="A85" s="565"/>
      <c r="B85" s="565"/>
      <c r="C85" s="565"/>
      <c r="D85" s="565"/>
      <c r="E85" s="565"/>
      <c r="F85" s="565"/>
    </row>
  </sheetData>
  <mergeCells count="7">
    <mergeCell ref="A84:F84"/>
    <mergeCell ref="A85:F85"/>
    <mergeCell ref="A14:F14"/>
    <mergeCell ref="A8:F8"/>
    <mergeCell ref="A9:F9"/>
    <mergeCell ref="A11:F12"/>
    <mergeCell ref="F71:F72"/>
  </mergeCells>
  <printOptions horizontalCentered="1" verticalCentered="1"/>
  <pageMargins left="0.11811023622047245" right="7.874015748031496E-2" top="0" bottom="0" header="0.11811023622047245" footer="0.11811023622047245"/>
  <pageSetup paperSize="9" scale="91" fitToHeight="0" orientation="portrait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40B499-950B-4F13-BC81-288339919943}">
  <sheetPr codeName="Feuil15">
    <tabColor rgb="FF7030A0"/>
    <pageSetUpPr fitToPage="1"/>
  </sheetPr>
  <dimension ref="A2:F85"/>
  <sheetViews>
    <sheetView view="pageBreakPreview" topLeftCell="A22" zoomScale="96" zoomScaleNormal="100" zoomScaleSheetLayoutView="96" workbookViewId="0">
      <selection activeCell="B9" sqref="B9:D9"/>
    </sheetView>
  </sheetViews>
  <sheetFormatPr baseColWidth="10" defaultRowHeight="12.75"/>
  <cols>
    <col min="1" max="1" width="12.5703125" style="415" bestFit="1" customWidth="1"/>
    <col min="2" max="2" width="60" style="339" customWidth="1"/>
    <col min="3" max="3" width="7.7109375" style="415" bestFit="1" customWidth="1"/>
    <col min="4" max="4" width="5.85546875" style="339" customWidth="1"/>
    <col min="5" max="5" width="12.28515625" style="339" bestFit="1" customWidth="1"/>
    <col min="6" max="6" width="13" style="339" customWidth="1"/>
    <col min="7" max="7" width="12.140625" style="339" bestFit="1" customWidth="1"/>
    <col min="8" max="16384" width="11.42578125" style="339"/>
  </cols>
  <sheetData>
    <row r="2" spans="1:6">
      <c r="A2" s="339"/>
      <c r="C2" s="339"/>
    </row>
    <row r="3" spans="1:6">
      <c r="A3" s="339"/>
      <c r="C3" s="339"/>
    </row>
    <row r="4" spans="1:6">
      <c r="A4" s="339"/>
      <c r="C4" s="420"/>
      <c r="D4" s="420"/>
      <c r="E4" s="420"/>
      <c r="F4" s="420"/>
    </row>
    <row r="5" spans="1:6">
      <c r="A5" s="339"/>
      <c r="C5" s="420"/>
      <c r="D5" s="420"/>
      <c r="E5" s="420"/>
      <c r="F5" s="420"/>
    </row>
    <row r="6" spans="1:6">
      <c r="A6" s="339"/>
      <c r="C6" s="420"/>
      <c r="D6" s="420"/>
      <c r="E6" s="420"/>
      <c r="F6" s="420"/>
    </row>
    <row r="7" spans="1:6">
      <c r="A7" s="339"/>
      <c r="C7" s="420"/>
      <c r="D7" s="420"/>
      <c r="E7" s="420"/>
      <c r="F7" s="421"/>
    </row>
    <row r="8" spans="1:6" ht="25.5" customHeight="1">
      <c r="A8" s="557" t="s">
        <v>666</v>
      </c>
      <c r="B8" s="557"/>
      <c r="C8" s="557"/>
      <c r="D8" s="557"/>
      <c r="E8" s="557"/>
      <c r="F8" s="557"/>
    </row>
    <row r="9" spans="1:6">
      <c r="A9" s="566" t="s">
        <v>667</v>
      </c>
      <c r="B9" s="566"/>
      <c r="C9" s="566"/>
      <c r="D9" s="566"/>
      <c r="E9" s="566"/>
      <c r="F9" s="566"/>
    </row>
    <row r="11" spans="1:6" ht="12.75" customHeight="1">
      <c r="A11" s="567" t="s">
        <v>634</v>
      </c>
      <c r="B11" s="568"/>
      <c r="C11" s="568"/>
      <c r="D11" s="568"/>
      <c r="E11" s="568"/>
      <c r="F11" s="569"/>
    </row>
    <row r="12" spans="1:6" ht="13.5" customHeight="1">
      <c r="A12" s="570"/>
      <c r="B12" s="571"/>
      <c r="C12" s="571"/>
      <c r="D12" s="571"/>
      <c r="E12" s="571"/>
      <c r="F12" s="572"/>
    </row>
    <row r="13" spans="1:6">
      <c r="B13" s="422"/>
      <c r="C13" s="422"/>
      <c r="D13" s="422"/>
      <c r="E13" s="422"/>
      <c r="F13" s="422"/>
    </row>
    <row r="14" spans="1:6">
      <c r="A14" s="549" t="s">
        <v>661</v>
      </c>
      <c r="B14" s="549"/>
      <c r="C14" s="549"/>
      <c r="D14" s="549"/>
      <c r="E14" s="549"/>
      <c r="F14" s="549"/>
    </row>
    <row r="15" spans="1:6">
      <c r="B15" s="462"/>
      <c r="C15" s="462"/>
      <c r="D15" s="462"/>
      <c r="E15" s="462"/>
      <c r="F15" s="462"/>
    </row>
    <row r="16" spans="1:6">
      <c r="A16" s="418" t="s">
        <v>633</v>
      </c>
      <c r="B16" s="304">
        <f>PARAMETRAGE!C33</f>
        <v>0</v>
      </c>
      <c r="C16" s="305"/>
      <c r="D16" s="418"/>
      <c r="E16" s="418" t="s">
        <v>8</v>
      </c>
      <c r="F16" s="419">
        <f ca="1">TODAY()</f>
        <v>43668</v>
      </c>
    </row>
    <row r="17" spans="1:6">
      <c r="A17" s="342"/>
      <c r="B17" s="404"/>
      <c r="C17" s="404"/>
      <c r="D17" s="423"/>
      <c r="E17" s="424"/>
      <c r="F17" s="415"/>
    </row>
    <row r="18" spans="1:6" ht="13.5" thickBot="1">
      <c r="B18" s="404"/>
    </row>
    <row r="19" spans="1:6">
      <c r="A19" s="425"/>
      <c r="B19" s="426"/>
      <c r="C19" s="425"/>
      <c r="D19" s="427"/>
      <c r="E19" s="427"/>
      <c r="F19" s="428"/>
    </row>
    <row r="20" spans="1:6">
      <c r="A20" s="429" t="s">
        <v>437</v>
      </c>
      <c r="B20" s="430" t="s">
        <v>438</v>
      </c>
      <c r="C20" s="429" t="s">
        <v>439</v>
      </c>
      <c r="D20" s="431" t="s">
        <v>440</v>
      </c>
      <c r="E20" s="431" t="s">
        <v>441</v>
      </c>
      <c r="F20" s="429" t="s">
        <v>442</v>
      </c>
    </row>
    <row r="21" spans="1:6" ht="13.5" thickBot="1">
      <c r="A21" s="432"/>
      <c r="B21" s="433"/>
      <c r="C21" s="432"/>
      <c r="D21" s="434"/>
      <c r="E21" s="434"/>
      <c r="F21" s="435"/>
    </row>
    <row r="22" spans="1:6" ht="13.5" thickBot="1">
      <c r="A22" s="346"/>
      <c r="B22" s="347"/>
      <c r="C22" s="436"/>
      <c r="D22" s="437"/>
      <c r="E22" s="438"/>
      <c r="F22" s="439"/>
    </row>
    <row r="23" spans="1:6" ht="15.75" thickBot="1">
      <c r="A23" s="352" t="s">
        <v>443</v>
      </c>
      <c r="B23" s="353" t="s">
        <v>444</v>
      </c>
      <c r="C23" s="354"/>
      <c r="D23" s="355"/>
      <c r="E23" s="440"/>
      <c r="F23" s="441"/>
    </row>
    <row r="24" spans="1:6">
      <c r="A24" s="346">
        <v>40011770</v>
      </c>
      <c r="B24" s="359" t="s">
        <v>445</v>
      </c>
      <c r="C24" s="360" t="s">
        <v>446</v>
      </c>
      <c r="D24" s="361"/>
      <c r="E24" s="442">
        <v>210</v>
      </c>
      <c r="F24" s="443">
        <f>D24*E24</f>
        <v>0</v>
      </c>
    </row>
    <row r="25" spans="1:6">
      <c r="A25" s="346">
        <v>40011771</v>
      </c>
      <c r="B25" s="359" t="s">
        <v>447</v>
      </c>
      <c r="C25" s="365" t="s">
        <v>446</v>
      </c>
      <c r="D25" s="366"/>
      <c r="E25" s="444">
        <v>220</v>
      </c>
      <c r="F25" s="443">
        <f>SUM(D25*E25)</f>
        <v>0</v>
      </c>
    </row>
    <row r="26" spans="1:6">
      <c r="A26" s="346">
        <v>40011772</v>
      </c>
      <c r="B26" s="359" t="s">
        <v>448</v>
      </c>
      <c r="C26" s="365" t="s">
        <v>446</v>
      </c>
      <c r="D26" s="366"/>
      <c r="E26" s="444">
        <v>110</v>
      </c>
      <c r="F26" s="443">
        <f>D26*E26</f>
        <v>0</v>
      </c>
    </row>
    <row r="27" spans="1:6">
      <c r="A27" s="346">
        <v>40011773</v>
      </c>
      <c r="B27" s="359" t="s">
        <v>449</v>
      </c>
      <c r="C27" s="365" t="s">
        <v>446</v>
      </c>
      <c r="D27" s="366"/>
      <c r="E27" s="444">
        <v>90</v>
      </c>
      <c r="F27" s="443">
        <f>D27*E27</f>
        <v>0</v>
      </c>
    </row>
    <row r="28" spans="1:6" ht="13.5" thickBot="1">
      <c r="A28" s="346"/>
      <c r="B28" s="359"/>
      <c r="C28" s="348"/>
      <c r="D28" s="349"/>
      <c r="E28" s="445"/>
      <c r="F28" s="446"/>
    </row>
    <row r="29" spans="1:6" ht="15.75" thickBot="1">
      <c r="A29" s="352" t="s">
        <v>450</v>
      </c>
      <c r="B29" s="353" t="s">
        <v>451</v>
      </c>
      <c r="C29" s="354"/>
      <c r="D29" s="355"/>
      <c r="E29" s="447"/>
      <c r="F29" s="448"/>
    </row>
    <row r="30" spans="1:6">
      <c r="A30" s="346">
        <v>40011774</v>
      </c>
      <c r="B30" s="378" t="s">
        <v>452</v>
      </c>
      <c r="C30" s="360" t="s">
        <v>446</v>
      </c>
      <c r="D30" s="361"/>
      <c r="E30" s="442">
        <v>320</v>
      </c>
      <c r="F30" s="443">
        <f t="shared" ref="F30:F41" si="0">D30*E30</f>
        <v>0</v>
      </c>
    </row>
    <row r="31" spans="1:6">
      <c r="A31" s="346">
        <v>40011775</v>
      </c>
      <c r="B31" s="378" t="s">
        <v>453</v>
      </c>
      <c r="C31" s="365" t="s">
        <v>454</v>
      </c>
      <c r="D31" s="366"/>
      <c r="E31" s="444">
        <v>63</v>
      </c>
      <c r="F31" s="443">
        <f t="shared" si="0"/>
        <v>0</v>
      </c>
    </row>
    <row r="32" spans="1:6">
      <c r="A32" s="346">
        <v>40011776</v>
      </c>
      <c r="B32" s="378" t="s">
        <v>455</v>
      </c>
      <c r="C32" s="365" t="s">
        <v>454</v>
      </c>
      <c r="D32" s="366"/>
      <c r="E32" s="444">
        <v>80</v>
      </c>
      <c r="F32" s="443">
        <f t="shared" si="0"/>
        <v>0</v>
      </c>
    </row>
    <row r="33" spans="1:6">
      <c r="A33" s="346">
        <v>40011777</v>
      </c>
      <c r="B33" s="359" t="s">
        <v>635</v>
      </c>
      <c r="C33" s="365" t="s">
        <v>454</v>
      </c>
      <c r="D33" s="366"/>
      <c r="E33" s="444">
        <v>89</v>
      </c>
      <c r="F33" s="443">
        <f t="shared" si="0"/>
        <v>0</v>
      </c>
    </row>
    <row r="34" spans="1:6">
      <c r="A34" s="346">
        <v>40011778</v>
      </c>
      <c r="B34" s="359" t="s">
        <v>636</v>
      </c>
      <c r="C34" s="365" t="s">
        <v>454</v>
      </c>
      <c r="D34" s="366"/>
      <c r="E34" s="444">
        <v>96</v>
      </c>
      <c r="F34" s="443">
        <f t="shared" si="0"/>
        <v>0</v>
      </c>
    </row>
    <row r="35" spans="1:6">
      <c r="A35" s="346">
        <v>40011779</v>
      </c>
      <c r="B35" s="359" t="s">
        <v>458</v>
      </c>
      <c r="C35" s="365" t="s">
        <v>454</v>
      </c>
      <c r="D35" s="366"/>
      <c r="E35" s="444">
        <v>112</v>
      </c>
      <c r="F35" s="443">
        <f t="shared" si="0"/>
        <v>0</v>
      </c>
    </row>
    <row r="36" spans="1:6">
      <c r="A36" s="346">
        <v>40011780</v>
      </c>
      <c r="B36" s="359" t="s">
        <v>459</v>
      </c>
      <c r="C36" s="365" t="s">
        <v>454</v>
      </c>
      <c r="D36" s="366"/>
      <c r="E36" s="444">
        <v>20</v>
      </c>
      <c r="F36" s="443">
        <f t="shared" si="0"/>
        <v>0</v>
      </c>
    </row>
    <row r="37" spans="1:6">
      <c r="A37" s="346">
        <v>40011781</v>
      </c>
      <c r="B37" s="359" t="s">
        <v>460</v>
      </c>
      <c r="C37" s="365" t="s">
        <v>454</v>
      </c>
      <c r="D37" s="366"/>
      <c r="E37" s="444">
        <v>45</v>
      </c>
      <c r="F37" s="443">
        <f t="shared" si="0"/>
        <v>0</v>
      </c>
    </row>
    <row r="38" spans="1:6">
      <c r="A38" s="346">
        <v>40011783</v>
      </c>
      <c r="B38" s="359" t="s">
        <v>637</v>
      </c>
      <c r="C38" s="365" t="s">
        <v>446</v>
      </c>
      <c r="D38" s="366"/>
      <c r="E38" s="444">
        <v>120</v>
      </c>
      <c r="F38" s="443">
        <f t="shared" si="0"/>
        <v>0</v>
      </c>
    </row>
    <row r="39" spans="1:6">
      <c r="A39" s="346">
        <v>40011784</v>
      </c>
      <c r="B39" s="359" t="s">
        <v>462</v>
      </c>
      <c r="C39" s="365" t="s">
        <v>446</v>
      </c>
      <c r="D39" s="366"/>
      <c r="E39" s="444">
        <v>182</v>
      </c>
      <c r="F39" s="443">
        <f t="shared" si="0"/>
        <v>0</v>
      </c>
    </row>
    <row r="40" spans="1:6">
      <c r="A40" s="346">
        <v>40011786</v>
      </c>
      <c r="B40" s="359" t="s">
        <v>463</v>
      </c>
      <c r="C40" s="365" t="s">
        <v>446</v>
      </c>
      <c r="D40" s="366"/>
      <c r="E40" s="444">
        <v>365</v>
      </c>
      <c r="F40" s="443">
        <f t="shared" si="0"/>
        <v>0</v>
      </c>
    </row>
    <row r="41" spans="1:6">
      <c r="A41" s="346">
        <v>40011788</v>
      </c>
      <c r="B41" s="359" t="s">
        <v>464</v>
      </c>
      <c r="C41" s="365" t="s">
        <v>446</v>
      </c>
      <c r="D41" s="366"/>
      <c r="E41" s="444">
        <v>10</v>
      </c>
      <c r="F41" s="443">
        <f t="shared" si="0"/>
        <v>0</v>
      </c>
    </row>
    <row r="42" spans="1:6" ht="25.5">
      <c r="A42" s="346">
        <v>40011789</v>
      </c>
      <c r="B42" s="378" t="s">
        <v>638</v>
      </c>
      <c r="C42" s="365" t="s">
        <v>446</v>
      </c>
      <c r="D42" s="366"/>
      <c r="E42" s="444">
        <v>20</v>
      </c>
      <c r="F42" s="443">
        <f>D42*E42</f>
        <v>0</v>
      </c>
    </row>
    <row r="43" spans="1:6">
      <c r="A43" s="346">
        <v>40011790</v>
      </c>
      <c r="B43" s="359" t="s">
        <v>466</v>
      </c>
      <c r="C43" s="365" t="s">
        <v>446</v>
      </c>
      <c r="D43" s="366"/>
      <c r="E43" s="444">
        <v>375</v>
      </c>
      <c r="F43" s="443">
        <f>D43*E43</f>
        <v>0</v>
      </c>
    </row>
    <row r="44" spans="1:6" s="335" customFormat="1" ht="13.5" thickBot="1">
      <c r="A44" s="346"/>
      <c r="B44" s="359"/>
      <c r="C44" s="348"/>
      <c r="D44" s="349"/>
      <c r="E44" s="445"/>
      <c r="F44" s="446"/>
    </row>
    <row r="45" spans="1:6" ht="15.75" hidden="1" thickBot="1">
      <c r="A45" s="352" t="s">
        <v>467</v>
      </c>
      <c r="B45" s="353" t="s">
        <v>468</v>
      </c>
      <c r="C45" s="354"/>
      <c r="D45" s="355"/>
      <c r="E45" s="447"/>
      <c r="F45" s="448"/>
    </row>
    <row r="46" spans="1:6" ht="13.5" hidden="1" thickBot="1">
      <c r="A46" s="346">
        <v>40011900</v>
      </c>
      <c r="B46" s="359" t="s">
        <v>639</v>
      </c>
      <c r="C46" s="360" t="s">
        <v>446</v>
      </c>
      <c r="D46" s="361"/>
      <c r="E46" s="442">
        <v>200</v>
      </c>
      <c r="F46" s="443">
        <f t="shared" ref="F46:F57" si="1">D46*E46</f>
        <v>0</v>
      </c>
    </row>
    <row r="47" spans="1:6" ht="13.5" hidden="1" thickBot="1">
      <c r="A47" s="346">
        <v>40011901</v>
      </c>
      <c r="B47" s="359" t="s">
        <v>470</v>
      </c>
      <c r="C47" s="365" t="s">
        <v>446</v>
      </c>
      <c r="D47" s="366"/>
      <c r="E47" s="444">
        <v>18</v>
      </c>
      <c r="F47" s="443">
        <f t="shared" si="1"/>
        <v>0</v>
      </c>
    </row>
    <row r="48" spans="1:6" ht="26.25" hidden="1" thickBot="1">
      <c r="A48" s="346">
        <v>40011902</v>
      </c>
      <c r="B48" s="378" t="s">
        <v>640</v>
      </c>
      <c r="C48" s="365" t="s">
        <v>446</v>
      </c>
      <c r="D48" s="366"/>
      <c r="E48" s="444">
        <v>18</v>
      </c>
      <c r="F48" s="443">
        <f t="shared" si="1"/>
        <v>0</v>
      </c>
    </row>
    <row r="49" spans="1:6" ht="13.5" hidden="1" thickBot="1">
      <c r="A49" s="346">
        <v>40011903</v>
      </c>
      <c r="B49" s="359" t="s">
        <v>472</v>
      </c>
      <c r="C49" s="365" t="s">
        <v>446</v>
      </c>
      <c r="D49" s="366"/>
      <c r="E49" s="444">
        <v>70</v>
      </c>
      <c r="F49" s="443">
        <f t="shared" si="1"/>
        <v>0</v>
      </c>
    </row>
    <row r="50" spans="1:6" ht="26.25" hidden="1" thickBot="1">
      <c r="A50" s="346">
        <v>40011904</v>
      </c>
      <c r="B50" s="378" t="s">
        <v>641</v>
      </c>
      <c r="C50" s="365" t="s">
        <v>446</v>
      </c>
      <c r="D50" s="366"/>
      <c r="E50" s="444">
        <v>80</v>
      </c>
      <c r="F50" s="443">
        <f t="shared" si="1"/>
        <v>0</v>
      </c>
    </row>
    <row r="51" spans="1:6" ht="26.25" hidden="1" thickBot="1">
      <c r="A51" s="346">
        <v>40011905</v>
      </c>
      <c r="B51" s="378" t="s">
        <v>474</v>
      </c>
      <c r="C51" s="365" t="s">
        <v>446</v>
      </c>
      <c r="D51" s="366"/>
      <c r="E51" s="444">
        <v>20</v>
      </c>
      <c r="F51" s="443">
        <f t="shared" si="1"/>
        <v>0</v>
      </c>
    </row>
    <row r="52" spans="1:6" ht="26.25" hidden="1" thickBot="1">
      <c r="A52" s="346">
        <v>40011906</v>
      </c>
      <c r="B52" s="378" t="s">
        <v>642</v>
      </c>
      <c r="C52" s="365" t="s">
        <v>446</v>
      </c>
      <c r="D52" s="366"/>
      <c r="E52" s="444">
        <v>220</v>
      </c>
      <c r="F52" s="443">
        <f t="shared" si="1"/>
        <v>0</v>
      </c>
    </row>
    <row r="53" spans="1:6" ht="13.5" hidden="1" thickBot="1">
      <c r="A53" s="346">
        <v>40011907</v>
      </c>
      <c r="B53" s="359" t="s">
        <v>476</v>
      </c>
      <c r="C53" s="365" t="s">
        <v>446</v>
      </c>
      <c r="D53" s="366"/>
      <c r="E53" s="444">
        <v>75</v>
      </c>
      <c r="F53" s="443">
        <f t="shared" si="1"/>
        <v>0</v>
      </c>
    </row>
    <row r="54" spans="1:6" ht="13.5" hidden="1" thickBot="1">
      <c r="A54" s="346">
        <v>40011908</v>
      </c>
      <c r="B54" s="378" t="s">
        <v>625</v>
      </c>
      <c r="C54" s="365" t="s">
        <v>446</v>
      </c>
      <c r="D54" s="366"/>
      <c r="E54" s="444">
        <v>75</v>
      </c>
      <c r="F54" s="443">
        <f t="shared" si="1"/>
        <v>0</v>
      </c>
    </row>
    <row r="55" spans="1:6" ht="26.25" hidden="1" thickBot="1">
      <c r="A55" s="346">
        <v>40011909</v>
      </c>
      <c r="B55" s="378" t="s">
        <v>626</v>
      </c>
      <c r="C55" s="365" t="s">
        <v>446</v>
      </c>
      <c r="D55" s="366"/>
      <c r="E55" s="444">
        <v>190</v>
      </c>
      <c r="F55" s="443">
        <f t="shared" si="1"/>
        <v>0</v>
      </c>
    </row>
    <row r="56" spans="1:6" ht="26.25" hidden="1" thickBot="1">
      <c r="A56" s="346">
        <v>40011910</v>
      </c>
      <c r="B56" s="378" t="s">
        <v>479</v>
      </c>
      <c r="C56" s="365" t="s">
        <v>454</v>
      </c>
      <c r="D56" s="366"/>
      <c r="E56" s="444">
        <v>90</v>
      </c>
      <c r="F56" s="443">
        <f t="shared" si="1"/>
        <v>0</v>
      </c>
    </row>
    <row r="57" spans="1:6" ht="13.5" hidden="1" thickBot="1">
      <c r="A57" s="346">
        <v>40011911</v>
      </c>
      <c r="B57" s="378" t="s">
        <v>480</v>
      </c>
      <c r="C57" s="365" t="s">
        <v>446</v>
      </c>
      <c r="D57" s="366"/>
      <c r="E57" s="444">
        <v>200</v>
      </c>
      <c r="F57" s="443">
        <f t="shared" si="1"/>
        <v>0</v>
      </c>
    </row>
    <row r="58" spans="1:6" ht="13.5" hidden="1" thickBot="1">
      <c r="A58" s="346"/>
      <c r="B58" s="378"/>
      <c r="C58" s="387"/>
      <c r="D58" s="388"/>
      <c r="E58" s="449"/>
      <c r="F58" s="450"/>
    </row>
    <row r="59" spans="1:6" ht="15.75" thickBot="1">
      <c r="A59" s="352" t="s">
        <v>643</v>
      </c>
      <c r="B59" s="391" t="s">
        <v>482</v>
      </c>
      <c r="C59" s="354"/>
      <c r="D59" s="355"/>
      <c r="E59" s="447"/>
      <c r="F59" s="448"/>
    </row>
    <row r="60" spans="1:6">
      <c r="A60" s="451">
        <v>40011782</v>
      </c>
      <c r="B60" s="392" t="s">
        <v>483</v>
      </c>
      <c r="C60" s="360" t="s">
        <v>484</v>
      </c>
      <c r="D60" s="361"/>
      <c r="E60" s="442">
        <v>500</v>
      </c>
      <c r="F60" s="443">
        <f t="shared" ref="F60:F65" si="2">D60*E60</f>
        <v>0</v>
      </c>
    </row>
    <row r="61" spans="1:6">
      <c r="A61" s="385">
        <v>40011912</v>
      </c>
      <c r="B61" s="393" t="s">
        <v>485</v>
      </c>
      <c r="C61" s="365" t="s">
        <v>446</v>
      </c>
      <c r="D61" s="366"/>
      <c r="E61" s="444">
        <v>220</v>
      </c>
      <c r="F61" s="443">
        <f t="shared" si="2"/>
        <v>0</v>
      </c>
    </row>
    <row r="62" spans="1:6">
      <c r="A62" s="385" t="s">
        <v>644</v>
      </c>
      <c r="B62" s="393" t="s">
        <v>487</v>
      </c>
      <c r="C62" s="387" t="s">
        <v>488</v>
      </c>
      <c r="D62" s="388"/>
      <c r="E62" s="449">
        <v>50</v>
      </c>
      <c r="F62" s="443">
        <f t="shared" si="2"/>
        <v>0</v>
      </c>
    </row>
    <row r="63" spans="1:6">
      <c r="A63" s="385" t="s">
        <v>645</v>
      </c>
      <c r="B63" s="393" t="s">
        <v>646</v>
      </c>
      <c r="C63" s="387" t="s">
        <v>488</v>
      </c>
      <c r="D63" s="388"/>
      <c r="E63" s="449">
        <v>15</v>
      </c>
      <c r="F63" s="443">
        <f>D63*E63</f>
        <v>0</v>
      </c>
    </row>
    <row r="64" spans="1:6">
      <c r="A64" s="385" t="s">
        <v>644</v>
      </c>
      <c r="B64" s="393" t="s">
        <v>490</v>
      </c>
      <c r="C64" s="387" t="s">
        <v>488</v>
      </c>
      <c r="D64" s="388"/>
      <c r="E64" s="449">
        <v>40</v>
      </c>
      <c r="F64" s="443">
        <f t="shared" si="2"/>
        <v>0</v>
      </c>
    </row>
    <row r="65" spans="1:6">
      <c r="A65" s="385" t="s">
        <v>645</v>
      </c>
      <c r="B65" s="393" t="s">
        <v>647</v>
      </c>
      <c r="C65" s="387" t="s">
        <v>488</v>
      </c>
      <c r="D65" s="388"/>
      <c r="E65" s="449">
        <v>12</v>
      </c>
      <c r="F65" s="443">
        <f t="shared" si="2"/>
        <v>0</v>
      </c>
    </row>
    <row r="66" spans="1:6" ht="13.5" thickBot="1">
      <c r="A66" s="452"/>
      <c r="B66" s="458"/>
      <c r="C66" s="387"/>
      <c r="D66" s="388"/>
      <c r="E66" s="449"/>
      <c r="F66" s="454"/>
    </row>
    <row r="67" spans="1:6" ht="12.75" customHeight="1">
      <c r="A67" s="396"/>
      <c r="B67" s="397"/>
      <c r="C67" s="398"/>
      <c r="D67" s="399"/>
      <c r="E67" s="400"/>
      <c r="F67" s="401"/>
    </row>
    <row r="68" spans="1:6">
      <c r="A68" s="402"/>
      <c r="B68" s="403" t="s">
        <v>493</v>
      </c>
      <c r="C68" s="404"/>
      <c r="D68" s="405"/>
      <c r="E68" s="406"/>
      <c r="F68" s="407">
        <f>SUM(F24:F66)</f>
        <v>0</v>
      </c>
    </row>
    <row r="69" spans="1:6">
      <c r="A69" s="402"/>
      <c r="B69" s="403"/>
      <c r="C69" s="404"/>
      <c r="D69" s="405"/>
      <c r="E69" s="406"/>
      <c r="F69" s="408"/>
    </row>
    <row r="70" spans="1:6">
      <c r="A70" s="402"/>
      <c r="B70" s="403" t="s">
        <v>494</v>
      </c>
      <c r="C70" s="404"/>
      <c r="D70" s="405"/>
      <c r="E70" s="406"/>
      <c r="F70" s="407">
        <f>F68*0.2</f>
        <v>0</v>
      </c>
    </row>
    <row r="71" spans="1:6">
      <c r="A71" s="402"/>
      <c r="B71" s="403"/>
      <c r="C71" s="404"/>
      <c r="D71" s="405"/>
      <c r="E71" s="406"/>
      <c r="F71" s="573">
        <f>SUM(F68:F70)</f>
        <v>0</v>
      </c>
    </row>
    <row r="72" spans="1:6" ht="13.5" thickBot="1">
      <c r="A72" s="409"/>
      <c r="B72" s="410" t="s">
        <v>495</v>
      </c>
      <c r="C72" s="411"/>
      <c r="D72" s="412"/>
      <c r="E72" s="413"/>
      <c r="F72" s="574"/>
    </row>
    <row r="75" spans="1:6">
      <c r="E75" s="455"/>
    </row>
    <row r="76" spans="1:6">
      <c r="E76" s="455"/>
    </row>
    <row r="77" spans="1:6">
      <c r="E77" s="455"/>
    </row>
    <row r="78" spans="1:6">
      <c r="D78" s="456"/>
      <c r="E78" s="455"/>
    </row>
    <row r="79" spans="1:6">
      <c r="E79" s="455"/>
    </row>
    <row r="80" spans="1:6">
      <c r="B80" s="423"/>
      <c r="C80" s="404"/>
      <c r="D80" s="423"/>
      <c r="E80" s="457"/>
    </row>
    <row r="81" spans="1:6">
      <c r="B81" s="423"/>
      <c r="C81" s="404"/>
      <c r="D81" s="423"/>
      <c r="E81" s="457"/>
    </row>
    <row r="82" spans="1:6">
      <c r="E82" s="455"/>
    </row>
    <row r="83" spans="1:6">
      <c r="E83" s="455"/>
    </row>
    <row r="84" spans="1:6">
      <c r="A84" s="564"/>
      <c r="B84" s="564"/>
      <c r="C84" s="564"/>
      <c r="D84" s="564"/>
      <c r="E84" s="564"/>
      <c r="F84" s="564"/>
    </row>
    <row r="85" spans="1:6">
      <c r="A85" s="565"/>
      <c r="B85" s="565"/>
      <c r="C85" s="565"/>
      <c r="D85" s="565"/>
      <c r="E85" s="565"/>
      <c r="F85" s="565"/>
    </row>
  </sheetData>
  <mergeCells count="7">
    <mergeCell ref="A84:F84"/>
    <mergeCell ref="A85:F85"/>
    <mergeCell ref="A14:F14"/>
    <mergeCell ref="A8:F8"/>
    <mergeCell ref="A9:F9"/>
    <mergeCell ref="A11:F12"/>
    <mergeCell ref="F71:F72"/>
  </mergeCells>
  <printOptions horizontalCentered="1"/>
  <pageMargins left="0.11811023622047245" right="7.874015748031496E-2" top="0" bottom="0" header="0.11811023622047245" footer="0.11811023622047245"/>
  <pageSetup paperSize="9" scale="94"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046E5-0737-4E4C-84A3-BC42900CEBD0}">
  <sheetPr codeName="Feuil16">
    <pageSetUpPr fitToPage="1"/>
  </sheetPr>
  <dimension ref="A1:G68"/>
  <sheetViews>
    <sheetView view="pageBreakPreview" topLeftCell="A17" zoomScale="95" zoomScaleNormal="100" zoomScaleSheetLayoutView="95" workbookViewId="0">
      <selection activeCell="B9" sqref="B9:D9"/>
    </sheetView>
  </sheetViews>
  <sheetFormatPr baseColWidth="10" defaultRowHeight="12.75"/>
  <cols>
    <col min="1" max="1" width="11.7109375" style="414" bestFit="1" customWidth="1"/>
    <col min="2" max="2" width="61.28515625" style="339" customWidth="1"/>
    <col min="3" max="3" width="6.5703125" style="415" bestFit="1" customWidth="1"/>
    <col min="4" max="4" width="4" style="416" bestFit="1" customWidth="1"/>
    <col min="5" max="5" width="10" style="417" customWidth="1"/>
    <col min="6" max="6" width="14.85546875" style="415" bestFit="1" customWidth="1"/>
    <col min="7" max="16384" width="11.42578125" style="339"/>
  </cols>
  <sheetData>
    <row r="1" spans="1:7" ht="12.75" customHeight="1">
      <c r="A1" s="334"/>
      <c r="B1" s="335"/>
      <c r="C1" s="336"/>
      <c r="D1" s="337"/>
      <c r="E1" s="338"/>
      <c r="F1" s="336"/>
    </row>
    <row r="2" spans="1:7" ht="12.75" customHeight="1">
      <c r="A2" s="334"/>
      <c r="B2" s="335"/>
      <c r="C2" s="336"/>
      <c r="D2" s="337"/>
      <c r="E2" s="338"/>
      <c r="F2" s="336"/>
    </row>
    <row r="3" spans="1:7" ht="12.75" customHeight="1">
      <c r="A3" s="334"/>
      <c r="B3" s="335"/>
      <c r="C3" s="557"/>
      <c r="D3" s="557"/>
      <c r="E3" s="557"/>
      <c r="F3" s="557"/>
    </row>
    <row r="4" spans="1:7" ht="12.75" customHeight="1">
      <c r="A4" s="334"/>
      <c r="B4" s="335"/>
      <c r="C4" s="557"/>
      <c r="D4" s="557"/>
      <c r="E4" s="557"/>
      <c r="F4" s="557"/>
    </row>
    <row r="5" spans="1:7" ht="12.75" customHeight="1">
      <c r="A5" s="334"/>
      <c r="B5" s="335"/>
      <c r="C5" s="340"/>
      <c r="D5" s="340"/>
      <c r="E5" s="340"/>
      <c r="F5" s="340"/>
    </row>
    <row r="6" spans="1:7" ht="12.75" customHeight="1">
      <c r="A6" s="334"/>
      <c r="B6" s="335"/>
      <c r="C6" s="340"/>
      <c r="D6" s="340"/>
      <c r="E6" s="340"/>
      <c r="F6" s="340"/>
    </row>
    <row r="7" spans="1:7" ht="12.75" customHeight="1">
      <c r="A7" s="557" t="s">
        <v>598</v>
      </c>
      <c r="B7" s="557"/>
      <c r="C7" s="557"/>
      <c r="D7" s="557"/>
      <c r="E7" s="557"/>
      <c r="F7" s="557"/>
    </row>
    <row r="8" spans="1:7" ht="12.75" customHeight="1">
      <c r="A8" s="557"/>
      <c r="B8" s="557"/>
      <c r="C8" s="557"/>
      <c r="D8" s="557"/>
      <c r="E8" s="557"/>
      <c r="F8" s="557"/>
    </row>
    <row r="9" spans="1:7" ht="12.75" customHeight="1">
      <c r="A9" s="557" t="s">
        <v>599</v>
      </c>
      <c r="B9" s="557"/>
      <c r="C9" s="557"/>
      <c r="D9" s="557"/>
      <c r="E9" s="557"/>
      <c r="F9" s="557"/>
    </row>
    <row r="10" spans="1:7" ht="12.75" customHeight="1" thickBot="1">
      <c r="A10" s="337"/>
      <c r="B10" s="335"/>
      <c r="C10" s="336"/>
      <c r="D10" s="337"/>
      <c r="E10" s="338"/>
      <c r="F10" s="336"/>
    </row>
    <row r="11" spans="1:7" ht="12.75" customHeight="1">
      <c r="A11" s="584" t="s">
        <v>600</v>
      </c>
      <c r="B11" s="585"/>
      <c r="C11" s="585"/>
      <c r="D11" s="585"/>
      <c r="E11" s="585"/>
      <c r="F11" s="586"/>
    </row>
    <row r="12" spans="1:7" ht="13.5" thickBot="1">
      <c r="A12" s="587"/>
      <c r="B12" s="588"/>
      <c r="C12" s="588"/>
      <c r="D12" s="588"/>
      <c r="E12" s="588"/>
      <c r="F12" s="589"/>
    </row>
    <row r="13" spans="1:7">
      <c r="A13" s="337"/>
      <c r="B13" s="557"/>
      <c r="C13" s="557"/>
      <c r="D13" s="557"/>
      <c r="E13" s="557"/>
      <c r="F13" s="336"/>
    </row>
    <row r="14" spans="1:7">
      <c r="A14" s="576" t="s">
        <v>663</v>
      </c>
      <c r="B14" s="576"/>
      <c r="C14" s="576"/>
      <c r="D14" s="576"/>
      <c r="E14" s="576"/>
      <c r="F14" s="576"/>
    </row>
    <row r="15" spans="1:7">
      <c r="A15" s="341"/>
      <c r="B15" s="342"/>
      <c r="C15" s="342"/>
      <c r="D15" s="343"/>
      <c r="E15" s="343"/>
      <c r="F15" s="336"/>
    </row>
    <row r="16" spans="1:7">
      <c r="A16" s="344" t="s">
        <v>601</v>
      </c>
      <c r="B16" s="345">
        <f>PARAMETRAGE!C31</f>
        <v>0</v>
      </c>
      <c r="C16" s="344"/>
      <c r="D16" s="344"/>
      <c r="E16" s="418" t="s">
        <v>8</v>
      </c>
      <c r="F16" s="575">
        <f ca="1">TODAY()</f>
        <v>43668</v>
      </c>
      <c r="G16" s="575"/>
    </row>
    <row r="17" spans="1:6" ht="25.5" customHeight="1" thickBot="1">
      <c r="A17" s="577" t="s">
        <v>602</v>
      </c>
      <c r="B17" s="577"/>
      <c r="C17" s="577"/>
      <c r="D17" s="577"/>
      <c r="E17" s="577"/>
      <c r="F17" s="577"/>
    </row>
    <row r="18" spans="1:6" s="335" customFormat="1">
      <c r="A18" s="578" t="s">
        <v>603</v>
      </c>
      <c r="B18" s="580" t="s">
        <v>438</v>
      </c>
      <c r="C18" s="580" t="s">
        <v>439</v>
      </c>
      <c r="D18" s="578" t="s">
        <v>440</v>
      </c>
      <c r="E18" s="582" t="s">
        <v>441</v>
      </c>
      <c r="F18" s="580" t="s">
        <v>442</v>
      </c>
    </row>
    <row r="19" spans="1:6" s="336" customFormat="1" ht="13.5" thickBot="1">
      <c r="A19" s="579"/>
      <c r="B19" s="581"/>
      <c r="C19" s="581"/>
      <c r="D19" s="579"/>
      <c r="E19" s="583"/>
      <c r="F19" s="581"/>
    </row>
    <row r="20" spans="1:6" ht="13.5" thickBot="1">
      <c r="A20" s="346"/>
      <c r="B20" s="347"/>
      <c r="C20" s="348"/>
      <c r="D20" s="349"/>
      <c r="E20" s="350"/>
      <c r="F20" s="351"/>
    </row>
    <row r="21" spans="1:6" ht="15.75" thickBot="1">
      <c r="A21" s="352" t="s">
        <v>443</v>
      </c>
      <c r="B21" s="353" t="s">
        <v>604</v>
      </c>
      <c r="C21" s="354"/>
      <c r="D21" s="355"/>
      <c r="E21" s="356"/>
      <c r="F21" s="357"/>
    </row>
    <row r="22" spans="1:6" ht="12.75" customHeight="1">
      <c r="A22" s="358"/>
      <c r="B22" s="359" t="s">
        <v>445</v>
      </c>
      <c r="C22" s="360" t="s">
        <v>446</v>
      </c>
      <c r="D22" s="361"/>
      <c r="E22" s="362">
        <v>190</v>
      </c>
      <c r="F22" s="363">
        <f>D22*E22</f>
        <v>0</v>
      </c>
    </row>
    <row r="23" spans="1:6">
      <c r="A23" s="364">
        <v>40011771</v>
      </c>
      <c r="B23" s="359" t="s">
        <v>605</v>
      </c>
      <c r="C23" s="365" t="s">
        <v>446</v>
      </c>
      <c r="D23" s="366"/>
      <c r="E23" s="367">
        <v>200</v>
      </c>
      <c r="F23" s="363">
        <f>SUM(D23*E23)</f>
        <v>0</v>
      </c>
    </row>
    <row r="24" spans="1:6">
      <c r="A24" s="364">
        <v>40011772</v>
      </c>
      <c r="B24" s="359" t="s">
        <v>606</v>
      </c>
      <c r="C24" s="365" t="s">
        <v>446</v>
      </c>
      <c r="D24" s="366"/>
      <c r="E24" s="367">
        <v>90</v>
      </c>
      <c r="F24" s="363">
        <f>D24*E24</f>
        <v>0</v>
      </c>
    </row>
    <row r="25" spans="1:6">
      <c r="A25" s="364">
        <v>40011773</v>
      </c>
      <c r="B25" s="359" t="s">
        <v>607</v>
      </c>
      <c r="C25" s="365" t="s">
        <v>446</v>
      </c>
      <c r="D25" s="366"/>
      <c r="E25" s="367">
        <v>70</v>
      </c>
      <c r="F25" s="363">
        <f>D25*E25</f>
        <v>0</v>
      </c>
    </row>
    <row r="26" spans="1:6" ht="13.5" thickBot="1">
      <c r="A26" s="368"/>
      <c r="B26" s="359"/>
      <c r="C26" s="348"/>
      <c r="D26" s="349"/>
      <c r="E26" s="369"/>
      <c r="F26" s="370"/>
    </row>
    <row r="27" spans="1:6" ht="15.75" thickBot="1">
      <c r="A27" s="352" t="s">
        <v>450</v>
      </c>
      <c r="B27" s="353" t="s">
        <v>451</v>
      </c>
      <c r="C27" s="354"/>
      <c r="D27" s="355"/>
      <c r="E27" s="371"/>
      <c r="F27" s="372"/>
    </row>
    <row r="28" spans="1:6" ht="12.75" customHeight="1">
      <c r="A28" s="358">
        <v>40011774</v>
      </c>
      <c r="B28" s="373" t="s">
        <v>608</v>
      </c>
      <c r="C28" s="374" t="s">
        <v>446</v>
      </c>
      <c r="D28" s="375"/>
      <c r="E28" s="376">
        <v>330</v>
      </c>
      <c r="F28" s="377">
        <f t="shared" ref="F28:F41" si="0">D28*E28</f>
        <v>0</v>
      </c>
    </row>
    <row r="29" spans="1:6">
      <c r="A29" s="364">
        <v>40011775</v>
      </c>
      <c r="B29" s="378" t="s">
        <v>609</v>
      </c>
      <c r="C29" s="365" t="s">
        <v>454</v>
      </c>
      <c r="D29" s="366"/>
      <c r="E29" s="367">
        <v>50</v>
      </c>
      <c r="F29" s="363">
        <f t="shared" si="0"/>
        <v>0</v>
      </c>
    </row>
    <row r="30" spans="1:6">
      <c r="A30" s="364">
        <v>40011776</v>
      </c>
      <c r="B30" s="378" t="s">
        <v>610</v>
      </c>
      <c r="C30" s="365" t="s">
        <v>454</v>
      </c>
      <c r="D30" s="366"/>
      <c r="E30" s="367">
        <v>65</v>
      </c>
      <c r="F30" s="363">
        <f t="shared" si="0"/>
        <v>0</v>
      </c>
    </row>
    <row r="31" spans="1:6">
      <c r="A31" s="364">
        <v>40011777</v>
      </c>
      <c r="B31" s="359" t="s">
        <v>611</v>
      </c>
      <c r="C31" s="365" t="s">
        <v>454</v>
      </c>
      <c r="D31" s="366"/>
      <c r="E31" s="367">
        <v>70</v>
      </c>
      <c r="F31" s="363">
        <f t="shared" si="0"/>
        <v>0</v>
      </c>
    </row>
    <row r="32" spans="1:6">
      <c r="A32" s="364">
        <v>40011778</v>
      </c>
      <c r="B32" s="359" t="s">
        <v>612</v>
      </c>
      <c r="C32" s="365" t="s">
        <v>454</v>
      </c>
      <c r="D32" s="366"/>
      <c r="E32" s="367">
        <v>80</v>
      </c>
      <c r="F32" s="363">
        <f t="shared" si="0"/>
        <v>0</v>
      </c>
    </row>
    <row r="33" spans="1:6">
      <c r="A33" s="364">
        <v>40011779</v>
      </c>
      <c r="B33" s="359" t="s">
        <v>613</v>
      </c>
      <c r="C33" s="365" t="s">
        <v>454</v>
      </c>
      <c r="D33" s="366"/>
      <c r="E33" s="367">
        <v>95</v>
      </c>
      <c r="F33" s="363">
        <f t="shared" si="0"/>
        <v>0</v>
      </c>
    </row>
    <row r="34" spans="1:6">
      <c r="A34" s="364">
        <v>40011780</v>
      </c>
      <c r="B34" s="359" t="s">
        <v>614</v>
      </c>
      <c r="C34" s="365" t="s">
        <v>454</v>
      </c>
      <c r="D34" s="366"/>
      <c r="E34" s="367">
        <v>22</v>
      </c>
      <c r="F34" s="363">
        <f t="shared" si="0"/>
        <v>0</v>
      </c>
    </row>
    <row r="35" spans="1:6">
      <c r="A35" s="364">
        <v>40011781</v>
      </c>
      <c r="B35" s="359" t="s">
        <v>460</v>
      </c>
      <c r="C35" s="365" t="s">
        <v>454</v>
      </c>
      <c r="D35" s="366"/>
      <c r="E35" s="367">
        <v>40</v>
      </c>
      <c r="F35" s="363">
        <f t="shared" si="0"/>
        <v>0</v>
      </c>
    </row>
    <row r="36" spans="1:6" ht="13.5" thickBot="1">
      <c r="A36" s="379">
        <v>40011783</v>
      </c>
      <c r="B36" s="380" t="s">
        <v>615</v>
      </c>
      <c r="C36" s="381" t="s">
        <v>446</v>
      </c>
      <c r="D36" s="382"/>
      <c r="E36" s="383">
        <v>38</v>
      </c>
      <c r="F36" s="384">
        <f t="shared" si="0"/>
        <v>0</v>
      </c>
    </row>
    <row r="37" spans="1:6" ht="25.5">
      <c r="A37" s="358">
        <v>40011784</v>
      </c>
      <c r="B37" s="373" t="s">
        <v>616</v>
      </c>
      <c r="C37" s="374" t="s">
        <v>446</v>
      </c>
      <c r="D37" s="375"/>
      <c r="E37" s="376">
        <v>175</v>
      </c>
      <c r="F37" s="377">
        <f t="shared" si="0"/>
        <v>0</v>
      </c>
    </row>
    <row r="38" spans="1:6" ht="25.5">
      <c r="A38" s="364">
        <v>40011786</v>
      </c>
      <c r="B38" s="378" t="s">
        <v>617</v>
      </c>
      <c r="C38" s="365" t="s">
        <v>446</v>
      </c>
      <c r="D38" s="366"/>
      <c r="E38" s="367">
        <v>250</v>
      </c>
      <c r="F38" s="363">
        <f t="shared" si="0"/>
        <v>0</v>
      </c>
    </row>
    <row r="39" spans="1:6" ht="13.5" thickBot="1">
      <c r="A39" s="379">
        <v>40011788</v>
      </c>
      <c r="B39" s="380" t="s">
        <v>464</v>
      </c>
      <c r="C39" s="381" t="s">
        <v>446</v>
      </c>
      <c r="D39" s="382"/>
      <c r="E39" s="383">
        <v>5</v>
      </c>
      <c r="F39" s="384">
        <f t="shared" si="0"/>
        <v>0</v>
      </c>
    </row>
    <row r="40" spans="1:6" ht="12.75" customHeight="1">
      <c r="A40" s="364">
        <v>40011789</v>
      </c>
      <c r="B40" s="378" t="s">
        <v>618</v>
      </c>
      <c r="C40" s="360" t="s">
        <v>446</v>
      </c>
      <c r="D40" s="361"/>
      <c r="E40" s="362">
        <v>10</v>
      </c>
      <c r="F40" s="363">
        <f t="shared" si="0"/>
        <v>0</v>
      </c>
    </row>
    <row r="41" spans="1:6">
      <c r="A41" s="385">
        <v>40011790</v>
      </c>
      <c r="B41" s="359" t="s">
        <v>466</v>
      </c>
      <c r="C41" s="365" t="s">
        <v>446</v>
      </c>
      <c r="D41" s="366"/>
      <c r="E41" s="367">
        <v>350</v>
      </c>
      <c r="F41" s="363">
        <f t="shared" si="0"/>
        <v>0</v>
      </c>
    </row>
    <row r="42" spans="1:6" ht="13.5" thickBot="1">
      <c r="A42" s="386"/>
      <c r="B42" s="359"/>
      <c r="C42" s="348"/>
      <c r="D42" s="349"/>
      <c r="E42" s="369"/>
      <c r="F42" s="370"/>
    </row>
    <row r="43" spans="1:6" ht="15.75" hidden="1" thickBot="1">
      <c r="A43" s="352" t="s">
        <v>467</v>
      </c>
      <c r="B43" s="353" t="s">
        <v>468</v>
      </c>
      <c r="C43" s="354"/>
      <c r="D43" s="355"/>
      <c r="E43" s="371"/>
      <c r="F43" s="372"/>
    </row>
    <row r="44" spans="1:6" ht="12.75" hidden="1" customHeight="1">
      <c r="A44" s="358">
        <v>40011900</v>
      </c>
      <c r="B44" s="359" t="s">
        <v>619</v>
      </c>
      <c r="C44" s="360" t="s">
        <v>446</v>
      </c>
      <c r="D44" s="361"/>
      <c r="E44" s="362">
        <v>170</v>
      </c>
      <c r="F44" s="363">
        <f t="shared" ref="F44:F55" si="1">D44*E44</f>
        <v>0</v>
      </c>
    </row>
    <row r="45" spans="1:6" ht="13.5" hidden="1" thickBot="1">
      <c r="A45" s="385">
        <v>40011901</v>
      </c>
      <c r="B45" s="359" t="s">
        <v>620</v>
      </c>
      <c r="C45" s="365" t="s">
        <v>446</v>
      </c>
      <c r="D45" s="366"/>
      <c r="E45" s="367">
        <v>16</v>
      </c>
      <c r="F45" s="363">
        <f t="shared" si="1"/>
        <v>0</v>
      </c>
    </row>
    <row r="46" spans="1:6" ht="13.5" hidden="1" thickBot="1">
      <c r="A46" s="385">
        <v>40011902</v>
      </c>
      <c r="B46" s="378" t="s">
        <v>621</v>
      </c>
      <c r="C46" s="365" t="s">
        <v>446</v>
      </c>
      <c r="D46" s="366"/>
      <c r="E46" s="367">
        <v>16</v>
      </c>
      <c r="F46" s="363">
        <f t="shared" si="1"/>
        <v>0</v>
      </c>
    </row>
    <row r="47" spans="1:6" ht="13.5" hidden="1" thickBot="1">
      <c r="A47" s="385">
        <v>40011903</v>
      </c>
      <c r="B47" s="359" t="s">
        <v>472</v>
      </c>
      <c r="C47" s="365" t="s">
        <v>446</v>
      </c>
      <c r="D47" s="366"/>
      <c r="E47" s="367">
        <v>70</v>
      </c>
      <c r="F47" s="363">
        <f t="shared" si="1"/>
        <v>0</v>
      </c>
    </row>
    <row r="48" spans="1:6" ht="13.5" hidden="1" thickBot="1">
      <c r="A48" s="385">
        <v>40011904</v>
      </c>
      <c r="B48" s="378" t="s">
        <v>622</v>
      </c>
      <c r="C48" s="365" t="s">
        <v>446</v>
      </c>
      <c r="D48" s="366"/>
      <c r="E48" s="367">
        <v>70</v>
      </c>
      <c r="F48" s="363">
        <f t="shared" si="1"/>
        <v>0</v>
      </c>
    </row>
    <row r="49" spans="1:7" ht="26.25" hidden="1" thickBot="1">
      <c r="A49" s="385">
        <v>40011905</v>
      </c>
      <c r="B49" s="378" t="s">
        <v>474</v>
      </c>
      <c r="C49" s="365" t="s">
        <v>446</v>
      </c>
      <c r="D49" s="366"/>
      <c r="E49" s="367">
        <v>15</v>
      </c>
      <c r="F49" s="363">
        <f t="shared" si="1"/>
        <v>0</v>
      </c>
    </row>
    <row r="50" spans="1:7" ht="26.25" hidden="1" thickBot="1">
      <c r="A50" s="385">
        <v>40011906</v>
      </c>
      <c r="B50" s="378" t="s">
        <v>623</v>
      </c>
      <c r="C50" s="365" t="s">
        <v>446</v>
      </c>
      <c r="D50" s="366"/>
      <c r="E50" s="367">
        <v>150</v>
      </c>
      <c r="F50" s="363">
        <f t="shared" si="1"/>
        <v>0</v>
      </c>
    </row>
    <row r="51" spans="1:7" ht="13.5" hidden="1" thickBot="1">
      <c r="A51" s="385">
        <v>40011907</v>
      </c>
      <c r="B51" s="359" t="s">
        <v>624</v>
      </c>
      <c r="C51" s="365" t="s">
        <v>446</v>
      </c>
      <c r="D51" s="366"/>
      <c r="E51" s="367">
        <v>35</v>
      </c>
      <c r="F51" s="363">
        <f t="shared" si="1"/>
        <v>0</v>
      </c>
    </row>
    <row r="52" spans="1:7" ht="13.5" hidden="1" thickBot="1">
      <c r="A52" s="385">
        <v>40011908</v>
      </c>
      <c r="B52" s="378" t="s">
        <v>625</v>
      </c>
      <c r="C52" s="365" t="s">
        <v>446</v>
      </c>
      <c r="D52" s="366"/>
      <c r="E52" s="367">
        <v>60</v>
      </c>
      <c r="F52" s="363">
        <f t="shared" si="1"/>
        <v>0</v>
      </c>
    </row>
    <row r="53" spans="1:7" ht="26.25" hidden="1" thickBot="1">
      <c r="A53" s="385">
        <v>40011909</v>
      </c>
      <c r="B53" s="378" t="s">
        <v>626</v>
      </c>
      <c r="C53" s="365" t="s">
        <v>446</v>
      </c>
      <c r="D53" s="366"/>
      <c r="E53" s="367">
        <v>170</v>
      </c>
      <c r="F53" s="363">
        <f t="shared" si="1"/>
        <v>0</v>
      </c>
    </row>
    <row r="54" spans="1:7" ht="26.25" hidden="1" thickBot="1">
      <c r="A54" s="385">
        <v>40011910</v>
      </c>
      <c r="B54" s="378" t="s">
        <v>479</v>
      </c>
      <c r="C54" s="365" t="s">
        <v>454</v>
      </c>
      <c r="D54" s="366"/>
      <c r="E54" s="367">
        <v>80</v>
      </c>
      <c r="F54" s="363">
        <f t="shared" si="1"/>
        <v>0</v>
      </c>
    </row>
    <row r="55" spans="1:7" ht="13.5" hidden="1" thickBot="1">
      <c r="A55" s="385">
        <v>40011911</v>
      </c>
      <c r="B55" s="378" t="s">
        <v>627</v>
      </c>
      <c r="C55" s="365" t="s">
        <v>446</v>
      </c>
      <c r="D55" s="366"/>
      <c r="E55" s="367">
        <v>190</v>
      </c>
      <c r="F55" s="363">
        <f t="shared" si="1"/>
        <v>0</v>
      </c>
    </row>
    <row r="56" spans="1:7" ht="13.5" hidden="1" thickBot="1">
      <c r="A56" s="386"/>
      <c r="B56" s="378"/>
      <c r="C56" s="387"/>
      <c r="D56" s="388"/>
      <c r="E56" s="389"/>
      <c r="F56" s="390"/>
    </row>
    <row r="57" spans="1:7" ht="15.75" thickBot="1">
      <c r="A57" s="352" t="s">
        <v>481</v>
      </c>
      <c r="B57" s="391" t="s">
        <v>482</v>
      </c>
      <c r="C57" s="354"/>
      <c r="D57" s="355"/>
      <c r="E57" s="371"/>
      <c r="F57" s="372"/>
    </row>
    <row r="58" spans="1:7" ht="12.75" customHeight="1">
      <c r="A58" s="358">
        <v>40011782</v>
      </c>
      <c r="B58" s="392" t="s">
        <v>628</v>
      </c>
      <c r="C58" s="374" t="s">
        <v>629</v>
      </c>
      <c r="D58" s="375"/>
      <c r="E58" s="376">
        <v>500</v>
      </c>
      <c r="F58" s="377">
        <f>D58*E58</f>
        <v>0</v>
      </c>
    </row>
    <row r="59" spans="1:7">
      <c r="A59" s="364">
        <v>40011912</v>
      </c>
      <c r="B59" s="393" t="s">
        <v>630</v>
      </c>
      <c r="C59" s="365" t="s">
        <v>446</v>
      </c>
      <c r="D59" s="366"/>
      <c r="E59" s="367">
        <v>200</v>
      </c>
      <c r="F59" s="363">
        <f>D59*E59</f>
        <v>0</v>
      </c>
    </row>
    <row r="60" spans="1:7" ht="13.5" thickBot="1">
      <c r="A60" s="368"/>
      <c r="B60" s="380"/>
      <c r="C60" s="381"/>
      <c r="D60" s="382"/>
      <c r="E60" s="383"/>
      <c r="F60" s="384"/>
    </row>
    <row r="61" spans="1:7" ht="38.25">
      <c r="A61" s="364">
        <v>40011798</v>
      </c>
      <c r="B61" s="394" t="s">
        <v>631</v>
      </c>
      <c r="C61" s="348" t="s">
        <v>454</v>
      </c>
      <c r="D61" s="349"/>
      <c r="E61" s="369">
        <v>66</v>
      </c>
      <c r="F61" s="363">
        <f>D61*E61</f>
        <v>0</v>
      </c>
    </row>
    <row r="62" spans="1:7" ht="39" thickBot="1">
      <c r="A62" s="379">
        <v>40011799</v>
      </c>
      <c r="B62" s="395" t="s">
        <v>632</v>
      </c>
      <c r="C62" s="387" t="s">
        <v>454</v>
      </c>
      <c r="D62" s="388"/>
      <c r="E62" s="389">
        <v>33</v>
      </c>
      <c r="F62" s="384">
        <f>D62*E62</f>
        <v>0</v>
      </c>
    </row>
    <row r="63" spans="1:7">
      <c r="A63" s="396"/>
      <c r="B63" s="397"/>
      <c r="C63" s="398"/>
      <c r="D63" s="399"/>
      <c r="E63" s="400"/>
      <c r="F63" s="401"/>
      <c r="G63" s="335"/>
    </row>
    <row r="64" spans="1:7">
      <c r="A64" s="402"/>
      <c r="B64" s="403" t="s">
        <v>493</v>
      </c>
      <c r="C64" s="404"/>
      <c r="D64" s="405"/>
      <c r="E64" s="406"/>
      <c r="F64" s="407">
        <f>SUM(F22:F62)</f>
        <v>0</v>
      </c>
      <c r="G64" s="335"/>
    </row>
    <row r="65" spans="1:7">
      <c r="A65" s="402"/>
      <c r="B65" s="403"/>
      <c r="C65" s="404"/>
      <c r="D65" s="405"/>
      <c r="E65" s="406"/>
      <c r="F65" s="408"/>
      <c r="G65" s="335"/>
    </row>
    <row r="66" spans="1:7">
      <c r="A66" s="402"/>
      <c r="B66" s="403" t="s">
        <v>494</v>
      </c>
      <c r="C66" s="404"/>
      <c r="D66" s="405"/>
      <c r="E66" s="406"/>
      <c r="F66" s="407">
        <f>F64*0.2</f>
        <v>0</v>
      </c>
      <c r="G66" s="335"/>
    </row>
    <row r="67" spans="1:7">
      <c r="A67" s="402"/>
      <c r="B67" s="403"/>
      <c r="C67" s="404"/>
      <c r="D67" s="405"/>
      <c r="E67" s="406"/>
      <c r="F67" s="573">
        <f>SUM(F64:F66)</f>
        <v>0</v>
      </c>
      <c r="G67" s="335"/>
    </row>
    <row r="68" spans="1:7" ht="13.5" thickBot="1">
      <c r="A68" s="409"/>
      <c r="B68" s="410" t="s">
        <v>495</v>
      </c>
      <c r="C68" s="411"/>
      <c r="D68" s="412"/>
      <c r="E68" s="413"/>
      <c r="F68" s="574"/>
      <c r="G68" s="335"/>
    </row>
  </sheetData>
  <mergeCells count="16">
    <mergeCell ref="B13:E13"/>
    <mergeCell ref="C3:F3"/>
    <mergeCell ref="C4:F4"/>
    <mergeCell ref="A7:F8"/>
    <mergeCell ref="A9:F9"/>
    <mergeCell ref="A11:F12"/>
    <mergeCell ref="F67:F68"/>
    <mergeCell ref="F16:G16"/>
    <mergeCell ref="A14:F14"/>
    <mergeCell ref="A17:F17"/>
    <mergeCell ref="A18:A19"/>
    <mergeCell ref="B18:B19"/>
    <mergeCell ref="C18:C19"/>
    <mergeCell ref="D18:D19"/>
    <mergeCell ref="E18:E19"/>
    <mergeCell ref="F18:F19"/>
  </mergeCells>
  <pageMargins left="0.7" right="0.7" top="0.75" bottom="0.75" header="0.3" footer="0.3"/>
  <pageSetup paperSize="9" scale="82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D4541-440D-4FD1-9EB5-25CA63DFA2DA}">
  <sheetPr codeName="Feuil17">
    <pageSetUpPr fitToPage="1"/>
  </sheetPr>
  <dimension ref="A1:H65"/>
  <sheetViews>
    <sheetView view="pageBreakPreview" topLeftCell="A13" zoomScaleNormal="100" zoomScaleSheetLayoutView="100" workbookViewId="0">
      <selection activeCell="B9" sqref="B9:D9"/>
    </sheetView>
  </sheetViews>
  <sheetFormatPr baseColWidth="10" defaultRowHeight="12.75"/>
  <cols>
    <col min="1" max="1" width="11.85546875" style="253" bestFit="1" customWidth="1"/>
    <col min="2" max="2" width="56.7109375" style="112" customWidth="1"/>
    <col min="3" max="3" width="6.5703125" style="129" bestFit="1" customWidth="1"/>
    <col min="4" max="4" width="4" style="254" bestFit="1" customWidth="1"/>
    <col min="5" max="5" width="10" style="255" customWidth="1"/>
    <col min="6" max="6" width="15.5703125" style="129" bestFit="1" customWidth="1"/>
    <col min="7" max="16384" width="11.42578125" style="112"/>
  </cols>
  <sheetData>
    <row r="1" spans="1:7">
      <c r="A1" s="226"/>
      <c r="B1" s="227"/>
      <c r="C1" s="228"/>
      <c r="D1" s="229"/>
      <c r="E1" s="230"/>
      <c r="F1" s="228"/>
    </row>
    <row r="2" spans="1:7">
      <c r="A2" s="226"/>
      <c r="B2" s="227"/>
      <c r="C2" s="228"/>
      <c r="D2" s="229"/>
      <c r="E2" s="230"/>
      <c r="F2" s="228"/>
    </row>
    <row r="3" spans="1:7">
      <c r="A3" s="226"/>
      <c r="B3" s="227"/>
      <c r="C3" s="556"/>
      <c r="D3" s="556"/>
      <c r="E3" s="556"/>
      <c r="F3" s="556"/>
    </row>
    <row r="4" spans="1:7">
      <c r="A4" s="596" t="s">
        <v>649</v>
      </c>
      <c r="B4" s="596"/>
      <c r="C4" s="596"/>
      <c r="D4" s="596"/>
      <c r="E4" s="596"/>
      <c r="F4" s="596"/>
    </row>
    <row r="5" spans="1:7">
      <c r="A5" s="596"/>
      <c r="B5" s="596"/>
      <c r="C5" s="596"/>
      <c r="D5" s="596"/>
      <c r="E5" s="596"/>
      <c r="F5" s="596"/>
    </row>
    <row r="6" spans="1:7">
      <c r="A6" s="597" t="s">
        <v>650</v>
      </c>
      <c r="B6" s="597"/>
      <c r="C6" s="597"/>
      <c r="D6" s="597"/>
      <c r="E6" s="597"/>
      <c r="F6" s="597"/>
    </row>
    <row r="7" spans="1:7" ht="13.5" thickBot="1">
      <c r="A7" s="229"/>
      <c r="B7" s="228"/>
      <c r="C7" s="228"/>
      <c r="D7" s="229"/>
      <c r="E7" s="459"/>
      <c r="F7" s="228"/>
    </row>
    <row r="8" spans="1:7" ht="12.75" customHeight="1">
      <c r="A8" s="558" t="s">
        <v>651</v>
      </c>
      <c r="B8" s="559"/>
      <c r="C8" s="559"/>
      <c r="D8" s="559"/>
      <c r="E8" s="559"/>
      <c r="F8" s="560"/>
    </row>
    <row r="9" spans="1:7" ht="13.5" thickBot="1">
      <c r="A9" s="561"/>
      <c r="B9" s="562"/>
      <c r="C9" s="562"/>
      <c r="D9" s="562"/>
      <c r="E9" s="562"/>
      <c r="F9" s="563"/>
    </row>
    <row r="10" spans="1:7">
      <c r="A10" s="229"/>
      <c r="B10" s="556"/>
      <c r="C10" s="556"/>
      <c r="D10" s="556"/>
      <c r="E10" s="556"/>
      <c r="F10" s="228"/>
    </row>
    <row r="11" spans="1:7">
      <c r="A11" s="549" t="s">
        <v>664</v>
      </c>
      <c r="B11" s="549"/>
      <c r="C11" s="549"/>
      <c r="D11" s="549"/>
      <c r="E11" s="549"/>
      <c r="F11" s="549"/>
    </row>
    <row r="12" spans="1:7">
      <c r="A12" s="231"/>
      <c r="B12" s="232"/>
      <c r="C12" s="232"/>
      <c r="D12" s="303"/>
      <c r="E12" s="303"/>
      <c r="F12" s="228"/>
    </row>
    <row r="13" spans="1:7">
      <c r="A13" s="344" t="s">
        <v>601</v>
      </c>
      <c r="B13" s="345">
        <f>PARAMETRAGE!C28</f>
        <v>0</v>
      </c>
      <c r="C13" s="344"/>
      <c r="D13" s="344"/>
      <c r="E13" s="418" t="s">
        <v>8</v>
      </c>
      <c r="F13" s="575">
        <f ca="1">TODAY()</f>
        <v>43668</v>
      </c>
      <c r="G13" s="575"/>
    </row>
    <row r="14" spans="1:7" ht="13.5" thickBot="1">
      <c r="A14" s="595"/>
      <c r="B14" s="595"/>
      <c r="C14" s="595"/>
      <c r="D14" s="595"/>
      <c r="E14" s="595"/>
      <c r="F14" s="595"/>
    </row>
    <row r="15" spans="1:7" s="227" customFormat="1">
      <c r="A15" s="550" t="s">
        <v>437</v>
      </c>
      <c r="B15" s="552" t="s">
        <v>438</v>
      </c>
      <c r="C15" s="552" t="s">
        <v>439</v>
      </c>
      <c r="D15" s="550" t="s">
        <v>440</v>
      </c>
      <c r="E15" s="554" t="s">
        <v>441</v>
      </c>
      <c r="F15" s="552" t="s">
        <v>442</v>
      </c>
    </row>
    <row r="16" spans="1:7" s="228" customFormat="1" ht="13.5" thickBot="1">
      <c r="A16" s="551"/>
      <c r="B16" s="553"/>
      <c r="C16" s="553"/>
      <c r="D16" s="551"/>
      <c r="E16" s="555"/>
      <c r="F16" s="553"/>
    </row>
    <row r="17" spans="1:8" ht="13.5" thickBot="1">
      <c r="A17" s="269"/>
      <c r="B17" s="270"/>
      <c r="C17" s="271"/>
      <c r="D17" s="272"/>
      <c r="E17" s="460"/>
      <c r="F17" s="233"/>
    </row>
    <row r="18" spans="1:8" ht="15.75" thickBot="1">
      <c r="A18" s="274" t="s">
        <v>443</v>
      </c>
      <c r="B18" s="234" t="s">
        <v>444</v>
      </c>
      <c r="C18" s="275"/>
      <c r="D18" s="276"/>
      <c r="E18" s="440"/>
      <c r="F18" s="235"/>
    </row>
    <row r="19" spans="1:8">
      <c r="A19" s="269">
        <v>40011770</v>
      </c>
      <c r="B19" s="278" t="s">
        <v>445</v>
      </c>
      <c r="C19" s="279" t="s">
        <v>446</v>
      </c>
      <c r="D19" s="280"/>
      <c r="E19" s="281">
        <v>180</v>
      </c>
      <c r="F19" s="236">
        <f>D19*E19</f>
        <v>0</v>
      </c>
    </row>
    <row r="20" spans="1:8">
      <c r="A20" s="269">
        <v>40011771</v>
      </c>
      <c r="B20" s="278" t="s">
        <v>447</v>
      </c>
      <c r="C20" s="282" t="s">
        <v>446</v>
      </c>
      <c r="D20" s="283"/>
      <c r="E20" s="284">
        <v>190</v>
      </c>
      <c r="F20" s="236">
        <f t="shared" ref="F20:F58" si="0">D20*E20</f>
        <v>0</v>
      </c>
    </row>
    <row r="21" spans="1:8">
      <c r="A21" s="269">
        <v>40011772</v>
      </c>
      <c r="B21" s="278" t="s">
        <v>448</v>
      </c>
      <c r="C21" s="282" t="s">
        <v>446</v>
      </c>
      <c r="D21" s="283"/>
      <c r="E21" s="284">
        <v>90</v>
      </c>
      <c r="F21" s="236">
        <f t="shared" si="0"/>
        <v>0</v>
      </c>
    </row>
    <row r="22" spans="1:8">
      <c r="A22" s="269">
        <v>40011773</v>
      </c>
      <c r="B22" s="278" t="s">
        <v>449</v>
      </c>
      <c r="C22" s="282" t="s">
        <v>446</v>
      </c>
      <c r="D22" s="283"/>
      <c r="E22" s="284">
        <v>65</v>
      </c>
      <c r="F22" s="236">
        <f t="shared" si="0"/>
        <v>0</v>
      </c>
    </row>
    <row r="23" spans="1:8" ht="13.5" thickBot="1">
      <c r="A23" s="269"/>
      <c r="B23" s="278"/>
      <c r="C23" s="271"/>
      <c r="D23" s="272"/>
      <c r="E23" s="285"/>
      <c r="F23" s="236"/>
    </row>
    <row r="24" spans="1:8" ht="15.75" thickBot="1">
      <c r="A24" s="274" t="s">
        <v>450</v>
      </c>
      <c r="B24" s="234" t="s">
        <v>451</v>
      </c>
      <c r="C24" s="275"/>
      <c r="D24" s="276"/>
      <c r="E24" s="286"/>
      <c r="F24" s="286"/>
    </row>
    <row r="25" spans="1:8">
      <c r="A25" s="269">
        <v>40011774</v>
      </c>
      <c r="B25" s="287" t="s">
        <v>452</v>
      </c>
      <c r="C25" s="279" t="s">
        <v>446</v>
      </c>
      <c r="D25" s="280"/>
      <c r="E25" s="281">
        <v>330</v>
      </c>
      <c r="F25" s="236">
        <f t="shared" si="0"/>
        <v>0</v>
      </c>
    </row>
    <row r="26" spans="1:8">
      <c r="A26" s="269">
        <v>40011775</v>
      </c>
      <c r="B26" s="287" t="s">
        <v>453</v>
      </c>
      <c r="C26" s="282" t="s">
        <v>454</v>
      </c>
      <c r="D26" s="283"/>
      <c r="E26" s="284">
        <v>48</v>
      </c>
      <c r="F26" s="236">
        <f t="shared" si="0"/>
        <v>0</v>
      </c>
    </row>
    <row r="27" spans="1:8">
      <c r="A27" s="269">
        <v>40011776</v>
      </c>
      <c r="B27" s="287" t="s">
        <v>455</v>
      </c>
      <c r="C27" s="282" t="s">
        <v>454</v>
      </c>
      <c r="D27" s="283"/>
      <c r="E27" s="284">
        <v>60</v>
      </c>
      <c r="F27" s="236">
        <f t="shared" si="0"/>
        <v>0</v>
      </c>
    </row>
    <row r="28" spans="1:8">
      <c r="A28" s="269">
        <v>40011777</v>
      </c>
      <c r="B28" s="278" t="s">
        <v>456</v>
      </c>
      <c r="C28" s="282" t="s">
        <v>454</v>
      </c>
      <c r="D28" s="283"/>
      <c r="E28" s="284">
        <v>70</v>
      </c>
      <c r="F28" s="236">
        <f t="shared" si="0"/>
        <v>0</v>
      </c>
    </row>
    <row r="29" spans="1:8">
      <c r="A29" s="269">
        <v>40011778</v>
      </c>
      <c r="B29" s="278" t="s">
        <v>457</v>
      </c>
      <c r="C29" s="282" t="s">
        <v>454</v>
      </c>
      <c r="D29" s="283"/>
      <c r="E29" s="284">
        <v>75</v>
      </c>
      <c r="F29" s="236">
        <f t="shared" si="0"/>
        <v>0</v>
      </c>
    </row>
    <row r="30" spans="1:8">
      <c r="A30" s="269">
        <v>40011779</v>
      </c>
      <c r="B30" s="278" t="s">
        <v>458</v>
      </c>
      <c r="C30" s="282" t="s">
        <v>454</v>
      </c>
      <c r="D30" s="283"/>
      <c r="E30" s="284">
        <v>92</v>
      </c>
      <c r="F30" s="236">
        <f t="shared" si="0"/>
        <v>0</v>
      </c>
    </row>
    <row r="31" spans="1:8">
      <c r="A31" s="269">
        <v>40011780</v>
      </c>
      <c r="B31" s="278" t="s">
        <v>459</v>
      </c>
      <c r="C31" s="282" t="s">
        <v>454</v>
      </c>
      <c r="D31" s="283"/>
      <c r="E31" s="284">
        <v>20</v>
      </c>
      <c r="F31" s="236">
        <f t="shared" si="0"/>
        <v>0</v>
      </c>
    </row>
    <row r="32" spans="1:8">
      <c r="A32" s="269">
        <v>40011781</v>
      </c>
      <c r="B32" s="278" t="s">
        <v>460</v>
      </c>
      <c r="C32" s="282" t="s">
        <v>454</v>
      </c>
      <c r="D32" s="283"/>
      <c r="E32" s="284">
        <v>40</v>
      </c>
      <c r="F32" s="236">
        <f t="shared" si="0"/>
        <v>0</v>
      </c>
      <c r="H32" s="112" t="s">
        <v>16</v>
      </c>
    </row>
    <row r="33" spans="1:6">
      <c r="A33" s="269">
        <v>40011783</v>
      </c>
      <c r="B33" s="278" t="s">
        <v>637</v>
      </c>
      <c r="C33" s="282" t="s">
        <v>446</v>
      </c>
      <c r="D33" s="283"/>
      <c r="E33" s="284">
        <v>30</v>
      </c>
      <c r="F33" s="236">
        <f t="shared" si="0"/>
        <v>0</v>
      </c>
    </row>
    <row r="34" spans="1:6">
      <c r="A34" s="269">
        <v>40011784</v>
      </c>
      <c r="B34" s="278" t="s">
        <v>462</v>
      </c>
      <c r="C34" s="282" t="s">
        <v>446</v>
      </c>
      <c r="D34" s="283"/>
      <c r="E34" s="284">
        <v>150</v>
      </c>
      <c r="F34" s="236">
        <f t="shared" si="0"/>
        <v>0</v>
      </c>
    </row>
    <row r="35" spans="1:6">
      <c r="A35" s="269">
        <v>40011786</v>
      </c>
      <c r="B35" s="278" t="s">
        <v>463</v>
      </c>
      <c r="C35" s="282" t="s">
        <v>446</v>
      </c>
      <c r="D35" s="283"/>
      <c r="E35" s="284">
        <v>200</v>
      </c>
      <c r="F35" s="236">
        <f t="shared" si="0"/>
        <v>0</v>
      </c>
    </row>
    <row r="36" spans="1:6">
      <c r="A36" s="269">
        <v>40011788</v>
      </c>
      <c r="B36" s="278" t="s">
        <v>464</v>
      </c>
      <c r="C36" s="282" t="s">
        <v>446</v>
      </c>
      <c r="D36" s="283"/>
      <c r="E36" s="284">
        <v>5</v>
      </c>
      <c r="F36" s="236">
        <f t="shared" si="0"/>
        <v>0</v>
      </c>
    </row>
    <row r="37" spans="1:6" ht="38.25">
      <c r="A37" s="269">
        <v>40011789</v>
      </c>
      <c r="B37" s="287" t="s">
        <v>652</v>
      </c>
      <c r="C37" s="282" t="s">
        <v>446</v>
      </c>
      <c r="D37" s="283"/>
      <c r="E37" s="284">
        <v>20</v>
      </c>
      <c r="F37" s="236">
        <f t="shared" si="0"/>
        <v>0</v>
      </c>
    </row>
    <row r="38" spans="1:6">
      <c r="A38" s="269">
        <v>40011790</v>
      </c>
      <c r="B38" s="278" t="s">
        <v>466</v>
      </c>
      <c r="C38" s="282" t="s">
        <v>446</v>
      </c>
      <c r="D38" s="283"/>
      <c r="E38" s="284">
        <v>300</v>
      </c>
      <c r="F38" s="236">
        <f t="shared" si="0"/>
        <v>0</v>
      </c>
    </row>
    <row r="39" spans="1:6">
      <c r="A39" s="269"/>
      <c r="B39" s="278"/>
      <c r="C39" s="271"/>
      <c r="D39" s="272"/>
      <c r="E39" s="285"/>
      <c r="F39" s="236"/>
    </row>
    <row r="40" spans="1:6" ht="15.75" hidden="1" thickBot="1">
      <c r="A40" s="274" t="s">
        <v>467</v>
      </c>
      <c r="B40" s="234" t="s">
        <v>468</v>
      </c>
      <c r="C40" s="275"/>
      <c r="D40" s="276"/>
      <c r="E40" s="286"/>
      <c r="F40" s="286"/>
    </row>
    <row r="41" spans="1:6" hidden="1">
      <c r="A41" s="269">
        <v>40011900</v>
      </c>
      <c r="B41" s="278" t="s">
        <v>469</v>
      </c>
      <c r="C41" s="279" t="s">
        <v>446</v>
      </c>
      <c r="D41" s="280"/>
      <c r="E41" s="281">
        <v>180</v>
      </c>
      <c r="F41" s="236">
        <f t="shared" si="0"/>
        <v>0</v>
      </c>
    </row>
    <row r="42" spans="1:6" hidden="1">
      <c r="A42" s="269">
        <v>40011901</v>
      </c>
      <c r="B42" s="278" t="s">
        <v>470</v>
      </c>
      <c r="C42" s="282" t="s">
        <v>446</v>
      </c>
      <c r="D42" s="283"/>
      <c r="E42" s="284">
        <v>16</v>
      </c>
      <c r="F42" s="236">
        <f t="shared" si="0"/>
        <v>0</v>
      </c>
    </row>
    <row r="43" spans="1:6" ht="38.25" hidden="1">
      <c r="A43" s="269">
        <v>40011902</v>
      </c>
      <c r="B43" s="287" t="s">
        <v>653</v>
      </c>
      <c r="C43" s="282" t="s">
        <v>446</v>
      </c>
      <c r="D43" s="283"/>
      <c r="E43" s="284">
        <v>16</v>
      </c>
      <c r="F43" s="236">
        <f t="shared" si="0"/>
        <v>0</v>
      </c>
    </row>
    <row r="44" spans="1:6" hidden="1">
      <c r="A44" s="269">
        <v>40011903</v>
      </c>
      <c r="B44" s="278" t="s">
        <v>472</v>
      </c>
      <c r="C44" s="282" t="s">
        <v>446</v>
      </c>
      <c r="D44" s="283"/>
      <c r="E44" s="284">
        <v>70</v>
      </c>
      <c r="F44" s="236">
        <f t="shared" si="0"/>
        <v>0</v>
      </c>
    </row>
    <row r="45" spans="1:6" ht="25.5" hidden="1">
      <c r="A45" s="269">
        <v>40011904</v>
      </c>
      <c r="B45" s="287" t="s">
        <v>641</v>
      </c>
      <c r="C45" s="282" t="s">
        <v>446</v>
      </c>
      <c r="D45" s="283"/>
      <c r="E45" s="284">
        <v>75</v>
      </c>
      <c r="F45" s="236">
        <f t="shared" si="0"/>
        <v>0</v>
      </c>
    </row>
    <row r="46" spans="1:6" ht="25.5" hidden="1">
      <c r="A46" s="269">
        <v>40011905</v>
      </c>
      <c r="B46" s="287" t="s">
        <v>474</v>
      </c>
      <c r="C46" s="282" t="s">
        <v>446</v>
      </c>
      <c r="D46" s="283"/>
      <c r="E46" s="284">
        <v>15</v>
      </c>
      <c r="F46" s="236">
        <f t="shared" si="0"/>
        <v>0</v>
      </c>
    </row>
    <row r="47" spans="1:6" ht="25.5" hidden="1">
      <c r="A47" s="269">
        <v>40011906</v>
      </c>
      <c r="B47" s="287" t="s">
        <v>642</v>
      </c>
      <c r="C47" s="282" t="s">
        <v>446</v>
      </c>
      <c r="D47" s="283"/>
      <c r="E47" s="284">
        <v>180</v>
      </c>
      <c r="F47" s="236">
        <f t="shared" si="0"/>
        <v>0</v>
      </c>
    </row>
    <row r="48" spans="1:6" hidden="1">
      <c r="A48" s="269">
        <v>40011907</v>
      </c>
      <c r="B48" s="278" t="s">
        <v>476</v>
      </c>
      <c r="C48" s="282" t="s">
        <v>446</v>
      </c>
      <c r="D48" s="283"/>
      <c r="E48" s="284">
        <v>35</v>
      </c>
      <c r="F48" s="236">
        <f t="shared" si="0"/>
        <v>0</v>
      </c>
    </row>
    <row r="49" spans="1:7" ht="25.5" hidden="1">
      <c r="A49" s="269">
        <v>40011908</v>
      </c>
      <c r="B49" s="287" t="s">
        <v>625</v>
      </c>
      <c r="C49" s="282" t="s">
        <v>446</v>
      </c>
      <c r="D49" s="283"/>
      <c r="E49" s="284">
        <v>60</v>
      </c>
      <c r="F49" s="236">
        <f t="shared" si="0"/>
        <v>0</v>
      </c>
    </row>
    <row r="50" spans="1:7" ht="25.5" hidden="1">
      <c r="A50" s="269">
        <v>40011909</v>
      </c>
      <c r="B50" s="287" t="s">
        <v>626</v>
      </c>
      <c r="C50" s="282" t="s">
        <v>446</v>
      </c>
      <c r="D50" s="283"/>
      <c r="E50" s="284">
        <v>150</v>
      </c>
      <c r="F50" s="236">
        <f t="shared" si="0"/>
        <v>0</v>
      </c>
    </row>
    <row r="51" spans="1:7" ht="25.5" hidden="1">
      <c r="A51" s="269">
        <v>40011910</v>
      </c>
      <c r="B51" s="287" t="s">
        <v>479</v>
      </c>
      <c r="C51" s="282" t="s">
        <v>454</v>
      </c>
      <c r="D51" s="283"/>
      <c r="E51" s="284">
        <v>70</v>
      </c>
      <c r="F51" s="236">
        <f t="shared" si="0"/>
        <v>0</v>
      </c>
    </row>
    <row r="52" spans="1:7" hidden="1">
      <c r="A52" s="269">
        <v>40011911</v>
      </c>
      <c r="B52" s="287" t="s">
        <v>654</v>
      </c>
      <c r="C52" s="282" t="s">
        <v>446</v>
      </c>
      <c r="D52" s="283"/>
      <c r="E52" s="284">
        <v>190</v>
      </c>
      <c r="F52" s="236">
        <f t="shared" si="0"/>
        <v>0</v>
      </c>
    </row>
    <row r="53" spans="1:7" ht="13.5" thickBot="1">
      <c r="A53" s="269"/>
      <c r="B53" s="287"/>
      <c r="C53" s="288"/>
      <c r="D53" s="289"/>
      <c r="E53" s="290"/>
      <c r="F53" s="236"/>
    </row>
    <row r="54" spans="1:7" ht="15.75" thickBot="1">
      <c r="A54" s="274" t="s">
        <v>481</v>
      </c>
      <c r="B54" s="240" t="s">
        <v>482</v>
      </c>
      <c r="C54" s="275"/>
      <c r="D54" s="276"/>
      <c r="E54" s="286"/>
      <c r="F54" s="286"/>
    </row>
    <row r="55" spans="1:7">
      <c r="A55" s="291">
        <v>40011782</v>
      </c>
      <c r="B55" s="292" t="s">
        <v>483</v>
      </c>
      <c r="C55" s="279" t="s">
        <v>655</v>
      </c>
      <c r="D55" s="280"/>
      <c r="E55" s="281">
        <v>490</v>
      </c>
      <c r="F55" s="236">
        <f t="shared" si="0"/>
        <v>0</v>
      </c>
    </row>
    <row r="56" spans="1:7">
      <c r="A56" s="293">
        <v>40011912</v>
      </c>
      <c r="B56" s="294" t="s">
        <v>485</v>
      </c>
      <c r="C56" s="282" t="s">
        <v>446</v>
      </c>
      <c r="D56" s="283"/>
      <c r="E56" s="284">
        <v>200</v>
      </c>
      <c r="F56" s="236">
        <f t="shared" si="0"/>
        <v>0</v>
      </c>
    </row>
    <row r="57" spans="1:7">
      <c r="A57" s="293" t="s">
        <v>656</v>
      </c>
      <c r="B57" s="294" t="s">
        <v>657</v>
      </c>
      <c r="C57" s="288" t="s">
        <v>488</v>
      </c>
      <c r="D57" s="289"/>
      <c r="E57" s="290">
        <v>55</v>
      </c>
      <c r="F57" s="236">
        <f t="shared" si="0"/>
        <v>0</v>
      </c>
    </row>
    <row r="58" spans="1:7">
      <c r="A58" s="293" t="s">
        <v>658</v>
      </c>
      <c r="B58" s="294" t="s">
        <v>659</v>
      </c>
      <c r="C58" s="288" t="s">
        <v>488</v>
      </c>
      <c r="D58" s="289"/>
      <c r="E58" s="290">
        <v>44</v>
      </c>
      <c r="F58" s="236">
        <f t="shared" si="0"/>
        <v>0</v>
      </c>
    </row>
    <row r="59" spans="1:7" ht="13.5" thickBot="1">
      <c r="A59" s="295"/>
      <c r="B59" s="296"/>
      <c r="C59" s="288"/>
      <c r="D59" s="289"/>
      <c r="E59" s="290"/>
      <c r="F59" s="241"/>
    </row>
    <row r="60" spans="1:7">
      <c r="A60" s="242"/>
      <c r="B60" s="590" t="s">
        <v>493</v>
      </c>
      <c r="C60" s="244"/>
      <c r="D60" s="245"/>
      <c r="E60" s="400"/>
      <c r="F60" s="592">
        <f>SUM(F19:F58)</f>
        <v>0</v>
      </c>
      <c r="G60" s="227"/>
    </row>
    <row r="61" spans="1:7">
      <c r="A61" s="247"/>
      <c r="B61" s="591"/>
      <c r="C61" s="305"/>
      <c r="D61" s="298"/>
      <c r="E61" s="406"/>
      <c r="F61" s="593"/>
      <c r="G61" s="227"/>
    </row>
    <row r="62" spans="1:7">
      <c r="A62" s="247"/>
      <c r="B62" s="591" t="s">
        <v>494</v>
      </c>
      <c r="C62" s="305"/>
      <c r="D62" s="298"/>
      <c r="E62" s="406"/>
      <c r="F62" s="573">
        <f>F60*0.2</f>
        <v>0</v>
      </c>
      <c r="G62" s="227"/>
    </row>
    <row r="63" spans="1:7">
      <c r="A63" s="247"/>
      <c r="B63" s="591"/>
      <c r="C63" s="305"/>
      <c r="D63" s="298"/>
      <c r="E63" s="406"/>
      <c r="F63" s="593"/>
      <c r="G63" s="227"/>
    </row>
    <row r="64" spans="1:7">
      <c r="A64" s="247"/>
      <c r="B64" s="591" t="s">
        <v>495</v>
      </c>
      <c r="C64" s="305"/>
      <c r="D64" s="298"/>
      <c r="E64" s="406"/>
      <c r="F64" s="573">
        <f>SUM(F60:F62)</f>
        <v>0</v>
      </c>
      <c r="G64" s="227"/>
    </row>
    <row r="65" spans="1:7" ht="13.5" thickBot="1">
      <c r="A65" s="248"/>
      <c r="B65" s="594"/>
      <c r="C65" s="250"/>
      <c r="D65" s="251"/>
      <c r="E65" s="413"/>
      <c r="F65" s="574"/>
      <c r="G65" s="227"/>
    </row>
  </sheetData>
  <mergeCells count="20">
    <mergeCell ref="F13:G13"/>
    <mergeCell ref="A11:F11"/>
    <mergeCell ref="C3:F3"/>
    <mergeCell ref="A4:F5"/>
    <mergeCell ref="A6:F6"/>
    <mergeCell ref="A8:F9"/>
    <mergeCell ref="B10:E10"/>
    <mergeCell ref="A14:F14"/>
    <mergeCell ref="A15:A16"/>
    <mergeCell ref="B15:B16"/>
    <mergeCell ref="C15:C16"/>
    <mergeCell ref="D15:D16"/>
    <mergeCell ref="E15:E16"/>
    <mergeCell ref="F15:F16"/>
    <mergeCell ref="B60:B61"/>
    <mergeCell ref="F60:F61"/>
    <mergeCell ref="B62:B63"/>
    <mergeCell ref="F62:F63"/>
    <mergeCell ref="B64:B65"/>
    <mergeCell ref="F64:F65"/>
  </mergeCells>
  <printOptions horizontalCentered="1" verticalCentered="1"/>
  <pageMargins left="0" right="0" top="0" bottom="0" header="0" footer="0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F391F-D405-4CD2-A148-0AA3E1715B84}">
  <sheetPr codeName="Feuil18">
    <pageSetUpPr fitToPage="1"/>
  </sheetPr>
  <dimension ref="A1:G67"/>
  <sheetViews>
    <sheetView view="pageBreakPreview" zoomScaleNormal="100" zoomScaleSheetLayoutView="100" workbookViewId="0">
      <selection activeCell="A9" sqref="A9:F10"/>
    </sheetView>
  </sheetViews>
  <sheetFormatPr baseColWidth="10" defaultColWidth="10.85546875" defaultRowHeight="12.75"/>
  <cols>
    <col min="1" max="1" width="11.85546875" style="253" bestFit="1" customWidth="1"/>
    <col min="2" max="2" width="56.140625" style="112" bestFit="1" customWidth="1"/>
    <col min="3" max="3" width="6.42578125" style="129" bestFit="1" customWidth="1"/>
    <col min="4" max="4" width="4.140625" style="254" bestFit="1" customWidth="1"/>
    <col min="5" max="5" width="10" style="255" customWidth="1"/>
    <col min="6" max="6" width="16.85546875" style="129" bestFit="1" customWidth="1"/>
    <col min="7" max="16384" width="10.85546875" style="112"/>
  </cols>
  <sheetData>
    <row r="1" spans="1:7">
      <c r="A1" s="226"/>
      <c r="B1" s="227"/>
      <c r="C1" s="228"/>
      <c r="D1" s="229"/>
      <c r="E1" s="230"/>
      <c r="F1" s="228"/>
    </row>
    <row r="2" spans="1:7">
      <c r="A2" s="226"/>
      <c r="B2" s="227"/>
      <c r="C2" s="228"/>
      <c r="D2" s="229"/>
      <c r="E2" s="230"/>
      <c r="F2" s="228"/>
    </row>
    <row r="3" spans="1:7">
      <c r="A3" s="226"/>
      <c r="B3" s="227"/>
      <c r="C3" s="556"/>
      <c r="D3" s="556"/>
      <c r="E3" s="556"/>
      <c r="F3" s="556"/>
    </row>
    <row r="4" spans="1:7">
      <c r="A4" s="226"/>
      <c r="B4" s="227"/>
      <c r="C4" s="556"/>
      <c r="D4" s="556"/>
      <c r="E4" s="556"/>
      <c r="F4" s="556"/>
    </row>
    <row r="5" spans="1:7" ht="12.75" customHeight="1">
      <c r="A5" s="556" t="s">
        <v>501</v>
      </c>
      <c r="B5" s="556"/>
      <c r="C5" s="556"/>
      <c r="D5" s="556"/>
      <c r="E5" s="556"/>
      <c r="F5" s="556"/>
    </row>
    <row r="6" spans="1:7" ht="12.75" customHeight="1">
      <c r="A6" s="556"/>
      <c r="B6" s="556"/>
      <c r="C6" s="556"/>
      <c r="D6" s="556"/>
      <c r="E6" s="556"/>
      <c r="F6" s="556"/>
    </row>
    <row r="7" spans="1:7" ht="12.75" customHeight="1">
      <c r="A7" s="556" t="s">
        <v>433</v>
      </c>
      <c r="B7" s="556"/>
      <c r="C7" s="556"/>
      <c r="D7" s="556"/>
      <c r="E7" s="556"/>
      <c r="F7" s="556"/>
    </row>
    <row r="8" spans="1:7" ht="13.5" thickBot="1">
      <c r="A8" s="226"/>
      <c r="B8" s="265"/>
      <c r="C8" s="265"/>
      <c r="D8" s="265"/>
      <c r="E8" s="265"/>
      <c r="F8" s="228"/>
    </row>
    <row r="9" spans="1:7" ht="12.75" customHeight="1">
      <c r="A9" s="558" t="s">
        <v>436</v>
      </c>
      <c r="B9" s="559"/>
      <c r="C9" s="559"/>
      <c r="D9" s="559"/>
      <c r="E9" s="559"/>
      <c r="F9" s="560"/>
    </row>
    <row r="10" spans="1:7" ht="13.5" thickBot="1">
      <c r="A10" s="561"/>
      <c r="B10" s="562"/>
      <c r="C10" s="562"/>
      <c r="D10" s="562"/>
      <c r="E10" s="562"/>
      <c r="F10" s="563"/>
    </row>
    <row r="11" spans="1:7">
      <c r="A11" s="229"/>
      <c r="B11" s="556"/>
      <c r="C11" s="556"/>
      <c r="D11" s="556"/>
      <c r="E11" s="556"/>
      <c r="F11" s="228"/>
    </row>
    <row r="12" spans="1:7">
      <c r="A12" s="549" t="s">
        <v>665</v>
      </c>
      <c r="B12" s="549"/>
      <c r="C12" s="549"/>
      <c r="D12" s="549"/>
      <c r="E12" s="549"/>
      <c r="F12" s="549"/>
    </row>
    <row r="13" spans="1:7">
      <c r="A13" s="231"/>
      <c r="B13" s="232"/>
      <c r="C13" s="232"/>
      <c r="D13" s="266"/>
      <c r="E13" s="266"/>
      <c r="F13" s="228"/>
    </row>
    <row r="14" spans="1:7">
      <c r="A14" s="344" t="s">
        <v>601</v>
      </c>
      <c r="B14" s="345">
        <f>PARAMETRAGE!C29</f>
        <v>0</v>
      </c>
      <c r="C14" s="576"/>
      <c r="D14" s="576"/>
      <c r="E14" s="418" t="s">
        <v>8</v>
      </c>
      <c r="F14" s="575">
        <f ca="1">TODAY()</f>
        <v>43668</v>
      </c>
      <c r="G14" s="575"/>
    </row>
    <row r="15" spans="1:7" ht="13.5" thickBot="1">
      <c r="A15" s="229"/>
      <c r="B15" s="232"/>
      <c r="C15" s="228"/>
      <c r="D15" s="229"/>
      <c r="E15" s="230"/>
      <c r="F15" s="228"/>
    </row>
    <row r="16" spans="1:7" s="227" customFormat="1">
      <c r="A16" s="550" t="s">
        <v>437</v>
      </c>
      <c r="B16" s="552" t="s">
        <v>438</v>
      </c>
      <c r="C16" s="552" t="s">
        <v>439</v>
      </c>
      <c r="D16" s="550" t="s">
        <v>440</v>
      </c>
      <c r="E16" s="554" t="s">
        <v>441</v>
      </c>
      <c r="F16" s="552" t="s">
        <v>442</v>
      </c>
    </row>
    <row r="17" spans="1:6" s="228" customFormat="1" ht="13.5" thickBot="1">
      <c r="A17" s="551"/>
      <c r="B17" s="553"/>
      <c r="C17" s="553"/>
      <c r="D17" s="551"/>
      <c r="E17" s="555"/>
      <c r="F17" s="553"/>
    </row>
    <row r="18" spans="1:6" ht="13.5" thickBot="1">
      <c r="A18" s="269"/>
      <c r="B18" s="270"/>
      <c r="C18" s="271"/>
      <c r="D18" s="272"/>
      <c r="E18" s="273"/>
      <c r="F18" s="233"/>
    </row>
    <row r="19" spans="1:6" ht="15.75" thickBot="1">
      <c r="A19" s="274" t="s">
        <v>443</v>
      </c>
      <c r="B19" s="234" t="s">
        <v>444</v>
      </c>
      <c r="C19" s="275"/>
      <c r="D19" s="276"/>
      <c r="E19" s="277"/>
      <c r="F19" s="235"/>
    </row>
    <row r="20" spans="1:6">
      <c r="A20" s="269">
        <v>40011770</v>
      </c>
      <c r="B20" s="278" t="s">
        <v>445</v>
      </c>
      <c r="C20" s="279" t="s">
        <v>446</v>
      </c>
      <c r="D20" s="280"/>
      <c r="E20" s="281">
        <v>180</v>
      </c>
      <c r="F20" s="236">
        <f>D20*E20</f>
        <v>0</v>
      </c>
    </row>
    <row r="21" spans="1:6">
      <c r="A21" s="269">
        <v>40011771</v>
      </c>
      <c r="B21" s="278" t="s">
        <v>447</v>
      </c>
      <c r="C21" s="282" t="s">
        <v>446</v>
      </c>
      <c r="D21" s="283"/>
      <c r="E21" s="284">
        <v>190</v>
      </c>
      <c r="F21" s="236">
        <f>SUM(D21*E21)</f>
        <v>0</v>
      </c>
    </row>
    <row r="22" spans="1:6">
      <c r="A22" s="269">
        <v>40011772</v>
      </c>
      <c r="B22" s="278" t="s">
        <v>448</v>
      </c>
      <c r="C22" s="282" t="s">
        <v>446</v>
      </c>
      <c r="D22" s="283"/>
      <c r="E22" s="284">
        <v>90</v>
      </c>
      <c r="F22" s="236">
        <f>D22*E22</f>
        <v>0</v>
      </c>
    </row>
    <row r="23" spans="1:6">
      <c r="A23" s="269">
        <v>40011773</v>
      </c>
      <c r="B23" s="278" t="s">
        <v>449</v>
      </c>
      <c r="C23" s="282" t="s">
        <v>446</v>
      </c>
      <c r="D23" s="283"/>
      <c r="E23" s="284">
        <v>65</v>
      </c>
      <c r="F23" s="236">
        <f>D23*E23</f>
        <v>0</v>
      </c>
    </row>
    <row r="24" spans="1:6" ht="13.5" thickBot="1">
      <c r="A24" s="269"/>
      <c r="B24" s="278"/>
      <c r="C24" s="271"/>
      <c r="D24" s="272"/>
      <c r="E24" s="285"/>
      <c r="F24" s="237"/>
    </row>
    <row r="25" spans="1:6" ht="15.75" thickBot="1">
      <c r="A25" s="274" t="s">
        <v>450</v>
      </c>
      <c r="B25" s="234" t="s">
        <v>451</v>
      </c>
      <c r="C25" s="275"/>
      <c r="D25" s="276"/>
      <c r="E25" s="286"/>
      <c r="F25" s="238"/>
    </row>
    <row r="26" spans="1:6">
      <c r="A26" s="269">
        <v>40011774</v>
      </c>
      <c r="B26" s="287" t="s">
        <v>452</v>
      </c>
      <c r="C26" s="279" t="s">
        <v>446</v>
      </c>
      <c r="D26" s="280"/>
      <c r="E26" s="281">
        <v>300</v>
      </c>
      <c r="F26" s="236">
        <f t="shared" ref="F26:F39" si="0">D26*E26</f>
        <v>0</v>
      </c>
    </row>
    <row r="27" spans="1:6">
      <c r="A27" s="269">
        <v>40011775</v>
      </c>
      <c r="B27" s="287" t="s">
        <v>453</v>
      </c>
      <c r="C27" s="282" t="s">
        <v>454</v>
      </c>
      <c r="D27" s="283"/>
      <c r="E27" s="284">
        <v>48</v>
      </c>
      <c r="F27" s="236">
        <f t="shared" si="0"/>
        <v>0</v>
      </c>
    </row>
    <row r="28" spans="1:6">
      <c r="A28" s="269">
        <v>40011776</v>
      </c>
      <c r="B28" s="287" t="s">
        <v>455</v>
      </c>
      <c r="C28" s="282" t="s">
        <v>454</v>
      </c>
      <c r="D28" s="283"/>
      <c r="E28" s="284">
        <v>63</v>
      </c>
      <c r="F28" s="236">
        <f t="shared" si="0"/>
        <v>0</v>
      </c>
    </row>
    <row r="29" spans="1:6">
      <c r="A29" s="269">
        <v>40011777</v>
      </c>
      <c r="B29" s="278" t="s">
        <v>456</v>
      </c>
      <c r="C29" s="282" t="s">
        <v>454</v>
      </c>
      <c r="D29" s="283"/>
      <c r="E29" s="284">
        <v>75</v>
      </c>
      <c r="F29" s="236">
        <f t="shared" si="0"/>
        <v>0</v>
      </c>
    </row>
    <row r="30" spans="1:6">
      <c r="A30" s="269">
        <v>40011778</v>
      </c>
      <c r="B30" s="278" t="s">
        <v>457</v>
      </c>
      <c r="C30" s="282" t="s">
        <v>454</v>
      </c>
      <c r="D30" s="283"/>
      <c r="E30" s="284">
        <v>84</v>
      </c>
      <c r="F30" s="236">
        <f t="shared" si="0"/>
        <v>0</v>
      </c>
    </row>
    <row r="31" spans="1:6">
      <c r="A31" s="269">
        <v>40011779</v>
      </c>
      <c r="B31" s="278" t="s">
        <v>458</v>
      </c>
      <c r="C31" s="282" t="s">
        <v>454</v>
      </c>
      <c r="D31" s="283"/>
      <c r="E31" s="284">
        <v>92</v>
      </c>
      <c r="F31" s="236">
        <f t="shared" si="0"/>
        <v>0</v>
      </c>
    </row>
    <row r="32" spans="1:6">
      <c r="A32" s="269">
        <v>40011780</v>
      </c>
      <c r="B32" s="278" t="s">
        <v>459</v>
      </c>
      <c r="C32" s="282" t="s">
        <v>454</v>
      </c>
      <c r="D32" s="283"/>
      <c r="E32" s="284">
        <v>22</v>
      </c>
      <c r="F32" s="236">
        <f t="shared" si="0"/>
        <v>0</v>
      </c>
    </row>
    <row r="33" spans="1:6">
      <c r="A33" s="269">
        <v>40011781</v>
      </c>
      <c r="B33" s="278" t="s">
        <v>460</v>
      </c>
      <c r="C33" s="282" t="s">
        <v>454</v>
      </c>
      <c r="D33" s="283"/>
      <c r="E33" s="284">
        <v>42</v>
      </c>
      <c r="F33" s="236">
        <f t="shared" si="0"/>
        <v>0</v>
      </c>
    </row>
    <row r="34" spans="1:6">
      <c r="A34" s="269">
        <v>40011783</v>
      </c>
      <c r="B34" s="278" t="s">
        <v>461</v>
      </c>
      <c r="C34" s="282" t="s">
        <v>454</v>
      </c>
      <c r="D34" s="283"/>
      <c r="E34" s="284">
        <v>21</v>
      </c>
      <c r="F34" s="236">
        <f t="shared" si="0"/>
        <v>0</v>
      </c>
    </row>
    <row r="35" spans="1:6">
      <c r="A35" s="269">
        <v>40011784</v>
      </c>
      <c r="B35" s="278" t="s">
        <v>462</v>
      </c>
      <c r="C35" s="282" t="s">
        <v>446</v>
      </c>
      <c r="D35" s="283"/>
      <c r="E35" s="284">
        <v>155</v>
      </c>
      <c r="F35" s="236">
        <f t="shared" si="0"/>
        <v>0</v>
      </c>
    </row>
    <row r="36" spans="1:6">
      <c r="A36" s="269">
        <v>40011786</v>
      </c>
      <c r="B36" s="278" t="s">
        <v>463</v>
      </c>
      <c r="C36" s="282" t="s">
        <v>446</v>
      </c>
      <c r="D36" s="283"/>
      <c r="E36" s="284">
        <v>205</v>
      </c>
      <c r="F36" s="236">
        <f t="shared" si="0"/>
        <v>0</v>
      </c>
    </row>
    <row r="37" spans="1:6">
      <c r="A37" s="269">
        <v>40011788</v>
      </c>
      <c r="B37" s="278" t="s">
        <v>464</v>
      </c>
      <c r="C37" s="282" t="s">
        <v>446</v>
      </c>
      <c r="D37" s="283"/>
      <c r="E37" s="284">
        <v>5</v>
      </c>
      <c r="F37" s="236">
        <f t="shared" si="0"/>
        <v>0</v>
      </c>
    </row>
    <row r="38" spans="1:6" ht="38.25">
      <c r="A38" s="269">
        <v>40011789</v>
      </c>
      <c r="B38" s="287" t="s">
        <v>465</v>
      </c>
      <c r="C38" s="282" t="s">
        <v>446</v>
      </c>
      <c r="D38" s="283"/>
      <c r="E38" s="284">
        <v>20</v>
      </c>
      <c r="F38" s="236">
        <f t="shared" si="0"/>
        <v>0</v>
      </c>
    </row>
    <row r="39" spans="1:6">
      <c r="A39" s="269">
        <v>40011790</v>
      </c>
      <c r="B39" s="278" t="s">
        <v>466</v>
      </c>
      <c r="C39" s="282" t="s">
        <v>446</v>
      </c>
      <c r="D39" s="283"/>
      <c r="E39" s="284">
        <v>300</v>
      </c>
      <c r="F39" s="236">
        <f t="shared" si="0"/>
        <v>0</v>
      </c>
    </row>
    <row r="40" spans="1:6" ht="13.5" thickBot="1">
      <c r="A40" s="269"/>
      <c r="B40" s="278"/>
      <c r="C40" s="288"/>
      <c r="D40" s="289"/>
      <c r="E40" s="290"/>
      <c r="F40" s="237"/>
    </row>
    <row r="41" spans="1:6" ht="15.75" hidden="1" thickBot="1">
      <c r="A41" s="274" t="s">
        <v>467</v>
      </c>
      <c r="B41" s="234" t="s">
        <v>468</v>
      </c>
      <c r="C41" s="275"/>
      <c r="D41" s="276"/>
      <c r="E41" s="286"/>
      <c r="F41" s="238"/>
    </row>
    <row r="42" spans="1:6" ht="13.5" hidden="1" thickBot="1">
      <c r="A42" s="269">
        <v>40011900</v>
      </c>
      <c r="B42" s="278" t="s">
        <v>469</v>
      </c>
      <c r="C42" s="279" t="s">
        <v>446</v>
      </c>
      <c r="D42" s="280"/>
      <c r="E42" s="281">
        <v>170</v>
      </c>
      <c r="F42" s="236">
        <f t="shared" ref="F42:F53" si="1">D42*E42</f>
        <v>0</v>
      </c>
    </row>
    <row r="43" spans="1:6" ht="13.5" hidden="1" thickBot="1">
      <c r="A43" s="269">
        <v>40011901</v>
      </c>
      <c r="B43" s="278" t="s">
        <v>470</v>
      </c>
      <c r="C43" s="282" t="s">
        <v>446</v>
      </c>
      <c r="D43" s="283"/>
      <c r="E43" s="284">
        <v>16</v>
      </c>
      <c r="F43" s="236">
        <f t="shared" si="1"/>
        <v>0</v>
      </c>
    </row>
    <row r="44" spans="1:6" ht="26.25" hidden="1" thickBot="1">
      <c r="A44" s="269">
        <v>40011902</v>
      </c>
      <c r="B44" s="287" t="s">
        <v>471</v>
      </c>
      <c r="C44" s="282" t="s">
        <v>446</v>
      </c>
      <c r="D44" s="283"/>
      <c r="E44" s="284">
        <v>16</v>
      </c>
      <c r="F44" s="236">
        <f t="shared" si="1"/>
        <v>0</v>
      </c>
    </row>
    <row r="45" spans="1:6" ht="13.5" hidden="1" thickBot="1">
      <c r="A45" s="269">
        <v>40011903</v>
      </c>
      <c r="B45" s="278" t="s">
        <v>472</v>
      </c>
      <c r="C45" s="282" t="s">
        <v>446</v>
      </c>
      <c r="D45" s="283"/>
      <c r="E45" s="284">
        <v>70</v>
      </c>
      <c r="F45" s="236">
        <f t="shared" si="1"/>
        <v>0</v>
      </c>
    </row>
    <row r="46" spans="1:6" ht="26.25" hidden="1" thickBot="1">
      <c r="A46" s="269">
        <v>40011904</v>
      </c>
      <c r="B46" s="287" t="s">
        <v>473</v>
      </c>
      <c r="C46" s="282" t="s">
        <v>446</v>
      </c>
      <c r="D46" s="283"/>
      <c r="E46" s="284">
        <v>70</v>
      </c>
      <c r="F46" s="236">
        <f t="shared" si="1"/>
        <v>0</v>
      </c>
    </row>
    <row r="47" spans="1:6" ht="26.25" hidden="1" thickBot="1">
      <c r="A47" s="269">
        <v>40011905</v>
      </c>
      <c r="B47" s="287" t="s">
        <v>474</v>
      </c>
      <c r="C47" s="282" t="s">
        <v>446</v>
      </c>
      <c r="D47" s="283"/>
      <c r="E47" s="284">
        <v>15</v>
      </c>
      <c r="F47" s="236">
        <f t="shared" si="1"/>
        <v>0</v>
      </c>
    </row>
    <row r="48" spans="1:6" ht="39" hidden="1" thickBot="1">
      <c r="A48" s="269">
        <v>40011906</v>
      </c>
      <c r="B48" s="287" t="s">
        <v>475</v>
      </c>
      <c r="C48" s="282" t="s">
        <v>446</v>
      </c>
      <c r="D48" s="283"/>
      <c r="E48" s="284">
        <v>200</v>
      </c>
      <c r="F48" s="236">
        <f t="shared" si="1"/>
        <v>0</v>
      </c>
    </row>
    <row r="49" spans="1:7" ht="13.5" hidden="1" thickBot="1">
      <c r="A49" s="269">
        <v>40011907</v>
      </c>
      <c r="B49" s="278" t="s">
        <v>476</v>
      </c>
      <c r="C49" s="282" t="s">
        <v>446</v>
      </c>
      <c r="D49" s="283"/>
      <c r="E49" s="284">
        <v>35</v>
      </c>
      <c r="F49" s="236">
        <f t="shared" si="1"/>
        <v>0</v>
      </c>
    </row>
    <row r="50" spans="1:7" ht="26.25" hidden="1" thickBot="1">
      <c r="A50" s="269">
        <v>40011908</v>
      </c>
      <c r="B50" s="287" t="s">
        <v>477</v>
      </c>
      <c r="C50" s="282" t="s">
        <v>446</v>
      </c>
      <c r="D50" s="283"/>
      <c r="E50" s="284">
        <v>60</v>
      </c>
      <c r="F50" s="236">
        <f t="shared" si="1"/>
        <v>0</v>
      </c>
    </row>
    <row r="51" spans="1:7" ht="26.25" hidden="1" thickBot="1">
      <c r="A51" s="269">
        <v>40011909</v>
      </c>
      <c r="B51" s="287" t="s">
        <v>478</v>
      </c>
      <c r="C51" s="282" t="s">
        <v>446</v>
      </c>
      <c r="D51" s="283"/>
      <c r="E51" s="284">
        <v>170</v>
      </c>
      <c r="F51" s="236">
        <f t="shared" si="1"/>
        <v>0</v>
      </c>
    </row>
    <row r="52" spans="1:7" ht="26.25" hidden="1" thickBot="1">
      <c r="A52" s="269">
        <v>40011910</v>
      </c>
      <c r="B52" s="287" t="s">
        <v>479</v>
      </c>
      <c r="C52" s="282" t="s">
        <v>454</v>
      </c>
      <c r="D52" s="283"/>
      <c r="E52" s="284">
        <v>80</v>
      </c>
      <c r="F52" s="236">
        <f t="shared" si="1"/>
        <v>0</v>
      </c>
    </row>
    <row r="53" spans="1:7" ht="13.5" hidden="1" thickBot="1">
      <c r="A53" s="269">
        <v>40011911</v>
      </c>
      <c r="B53" s="287" t="s">
        <v>480</v>
      </c>
      <c r="C53" s="282" t="s">
        <v>446</v>
      </c>
      <c r="D53" s="283"/>
      <c r="E53" s="284">
        <v>180</v>
      </c>
      <c r="F53" s="236">
        <f t="shared" si="1"/>
        <v>0</v>
      </c>
    </row>
    <row r="54" spans="1:7" ht="13.5" hidden="1" thickBot="1">
      <c r="A54" s="269"/>
      <c r="B54" s="287"/>
      <c r="C54" s="288"/>
      <c r="D54" s="289"/>
      <c r="E54" s="290"/>
      <c r="F54" s="239"/>
    </row>
    <row r="55" spans="1:7" ht="15.75" thickBot="1">
      <c r="A55" s="274" t="s">
        <v>481</v>
      </c>
      <c r="B55" s="240" t="s">
        <v>482</v>
      </c>
      <c r="C55" s="275"/>
      <c r="D55" s="276"/>
      <c r="E55" s="286"/>
      <c r="F55" s="238"/>
    </row>
    <row r="56" spans="1:7">
      <c r="A56" s="291">
        <v>40011782</v>
      </c>
      <c r="B56" s="292" t="s">
        <v>483</v>
      </c>
      <c r="C56" s="279" t="s">
        <v>484</v>
      </c>
      <c r="D56" s="280"/>
      <c r="E56" s="281">
        <v>480</v>
      </c>
      <c r="F56" s="236">
        <f>D56*E56</f>
        <v>0</v>
      </c>
    </row>
    <row r="57" spans="1:7">
      <c r="A57" s="293">
        <v>40011912</v>
      </c>
      <c r="B57" s="294" t="s">
        <v>485</v>
      </c>
      <c r="C57" s="282" t="s">
        <v>446</v>
      </c>
      <c r="D57" s="283"/>
      <c r="E57" s="284">
        <v>200</v>
      </c>
      <c r="F57" s="236">
        <f>D57*E57</f>
        <v>0</v>
      </c>
    </row>
    <row r="58" spans="1:7">
      <c r="A58" s="293" t="s">
        <v>486</v>
      </c>
      <c r="B58" s="294" t="s">
        <v>487</v>
      </c>
      <c r="C58" s="288" t="s">
        <v>488</v>
      </c>
      <c r="D58" s="289"/>
      <c r="E58" s="290">
        <v>55.2</v>
      </c>
      <c r="F58" s="236">
        <f>D58*E58</f>
        <v>0</v>
      </c>
    </row>
    <row r="59" spans="1:7">
      <c r="A59" s="293" t="s">
        <v>489</v>
      </c>
      <c r="B59" s="294" t="s">
        <v>490</v>
      </c>
      <c r="C59" s="288" t="s">
        <v>488</v>
      </c>
      <c r="D59" s="289"/>
      <c r="E59" s="290">
        <v>44.8</v>
      </c>
      <c r="F59" s="236">
        <f>D59*E59</f>
        <v>0</v>
      </c>
    </row>
    <row r="60" spans="1:7">
      <c r="A60" s="293" t="s">
        <v>491</v>
      </c>
      <c r="B60" s="294" t="s">
        <v>492</v>
      </c>
      <c r="C60" s="288" t="s">
        <v>488</v>
      </c>
      <c r="D60" s="289"/>
      <c r="E60" s="290">
        <v>63.35</v>
      </c>
      <c r="F60" s="236">
        <f>D60*E60</f>
        <v>0</v>
      </c>
    </row>
    <row r="61" spans="1:7" ht="13.5" thickBot="1">
      <c r="A61" s="295"/>
      <c r="B61" s="296"/>
      <c r="C61" s="288"/>
      <c r="D61" s="289"/>
      <c r="E61" s="290"/>
      <c r="F61" s="241"/>
    </row>
    <row r="62" spans="1:7">
      <c r="A62" s="242"/>
      <c r="B62" s="243"/>
      <c r="C62" s="244"/>
      <c r="D62" s="245"/>
      <c r="E62" s="246"/>
      <c r="F62" s="297"/>
      <c r="G62" s="227"/>
    </row>
    <row r="63" spans="1:7">
      <c r="A63" s="247"/>
      <c r="B63" s="267" t="s">
        <v>493</v>
      </c>
      <c r="C63" s="268"/>
      <c r="D63" s="298"/>
      <c r="E63" s="299"/>
      <c r="F63" s="300">
        <f>SUM(F20:F61)</f>
        <v>0</v>
      </c>
      <c r="G63" s="227"/>
    </row>
    <row r="64" spans="1:7">
      <c r="A64" s="247"/>
      <c r="B64" s="267"/>
      <c r="C64" s="268"/>
      <c r="D64" s="298"/>
      <c r="E64" s="299"/>
      <c r="F64" s="301"/>
      <c r="G64" s="227"/>
    </row>
    <row r="65" spans="1:7">
      <c r="A65" s="247"/>
      <c r="B65" s="267" t="s">
        <v>494</v>
      </c>
      <c r="C65" s="268"/>
      <c r="D65" s="298"/>
      <c r="E65" s="299"/>
      <c r="F65" s="300">
        <f>F63*0.2</f>
        <v>0</v>
      </c>
      <c r="G65" s="227"/>
    </row>
    <row r="66" spans="1:7">
      <c r="A66" s="247"/>
      <c r="B66" s="267"/>
      <c r="C66" s="268"/>
      <c r="D66" s="298"/>
      <c r="E66" s="299"/>
      <c r="F66" s="598">
        <f>SUM(F63:F65)</f>
        <v>0</v>
      </c>
      <c r="G66" s="227"/>
    </row>
    <row r="67" spans="1:7" ht="13.5" thickBot="1">
      <c r="A67" s="248"/>
      <c r="B67" s="249" t="s">
        <v>495</v>
      </c>
      <c r="C67" s="250"/>
      <c r="D67" s="251"/>
      <c r="E67" s="252"/>
      <c r="F67" s="599"/>
      <c r="G67" s="227"/>
    </row>
  </sheetData>
  <mergeCells count="16">
    <mergeCell ref="B11:E11"/>
    <mergeCell ref="C3:F3"/>
    <mergeCell ref="C4:F4"/>
    <mergeCell ref="A5:F6"/>
    <mergeCell ref="A7:F7"/>
    <mergeCell ref="A9:F10"/>
    <mergeCell ref="A12:F12"/>
    <mergeCell ref="F66:F67"/>
    <mergeCell ref="A16:A17"/>
    <mergeCell ref="B16:B17"/>
    <mergeCell ref="C16:C17"/>
    <mergeCell ref="D16:D17"/>
    <mergeCell ref="E16:E17"/>
    <mergeCell ref="F16:F17"/>
    <mergeCell ref="C14:D14"/>
    <mergeCell ref="F14:G14"/>
  </mergeCells>
  <printOptions horizontalCentered="1"/>
  <pageMargins left="0" right="0" top="0" bottom="0" header="0" footer="0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9B757-8C15-4B39-864D-EA0ECECC03D7}">
  <sheetPr codeName="Feuil19">
    <pageSetUpPr fitToPage="1"/>
  </sheetPr>
  <dimension ref="A1:G70"/>
  <sheetViews>
    <sheetView view="pageBreakPreview" topLeftCell="A6" zoomScaleNormal="100" zoomScaleSheetLayoutView="100" workbookViewId="0">
      <selection activeCell="B9" sqref="B9:D9"/>
    </sheetView>
  </sheetViews>
  <sheetFormatPr baseColWidth="10" defaultRowHeight="12.75"/>
  <cols>
    <col min="1" max="1" width="11.7109375" style="414" bestFit="1" customWidth="1"/>
    <col min="2" max="2" width="62" style="339" customWidth="1"/>
    <col min="3" max="3" width="6.5703125" style="415" bestFit="1" customWidth="1"/>
    <col min="4" max="4" width="4" style="416" bestFit="1" customWidth="1"/>
    <col min="5" max="5" width="10" style="417" customWidth="1"/>
    <col min="6" max="6" width="14.85546875" style="415" bestFit="1" customWidth="1"/>
    <col min="7" max="16384" width="11.42578125" style="339"/>
  </cols>
  <sheetData>
    <row r="1" spans="1:7" ht="12.75" customHeight="1">
      <c r="A1" s="334"/>
      <c r="B1" s="335"/>
      <c r="C1" s="336"/>
      <c r="D1" s="337"/>
      <c r="E1" s="338"/>
      <c r="F1" s="336"/>
    </row>
    <row r="2" spans="1:7" ht="12.75" customHeight="1">
      <c r="A2" s="334"/>
      <c r="B2" s="335"/>
      <c r="C2" s="336"/>
      <c r="D2" s="337"/>
      <c r="E2" s="338"/>
      <c r="F2" s="336"/>
    </row>
    <row r="3" spans="1:7" ht="12.75" customHeight="1">
      <c r="A3" s="334"/>
      <c r="B3" s="335"/>
      <c r="C3" s="557"/>
      <c r="D3" s="557"/>
      <c r="E3" s="557"/>
      <c r="F3" s="557"/>
    </row>
    <row r="4" spans="1:7" ht="12.75" customHeight="1">
      <c r="A4" s="334"/>
      <c r="B4" s="335"/>
      <c r="C4" s="557"/>
      <c r="D4" s="557"/>
      <c r="E4" s="557"/>
      <c r="F4" s="557"/>
    </row>
    <row r="5" spans="1:7" ht="12.75" customHeight="1">
      <c r="A5" s="334"/>
      <c r="B5" s="335"/>
      <c r="C5" s="340"/>
      <c r="D5" s="340"/>
      <c r="E5" s="340"/>
      <c r="F5" s="340"/>
    </row>
    <row r="6" spans="1:7" ht="12.75" customHeight="1">
      <c r="A6" s="334"/>
      <c r="B6" s="335"/>
      <c r="C6" s="340"/>
      <c r="D6" s="340"/>
      <c r="E6" s="340"/>
      <c r="F6" s="340"/>
    </row>
    <row r="7" spans="1:7" ht="12.75" customHeight="1">
      <c r="A7" s="557" t="s">
        <v>668</v>
      </c>
      <c r="B7" s="557"/>
      <c r="C7" s="557"/>
      <c r="D7" s="557"/>
      <c r="E7" s="557"/>
      <c r="F7" s="557"/>
    </row>
    <row r="8" spans="1:7">
      <c r="A8" s="557"/>
      <c r="B8" s="557"/>
      <c r="C8" s="557"/>
      <c r="D8" s="557"/>
      <c r="E8" s="557"/>
      <c r="F8" s="557"/>
    </row>
    <row r="9" spans="1:7">
      <c r="A9" s="607" t="s">
        <v>669</v>
      </c>
      <c r="B9" s="557"/>
      <c r="C9" s="557"/>
      <c r="D9" s="557"/>
      <c r="E9" s="557"/>
      <c r="F9" s="557"/>
    </row>
    <row r="10" spans="1:7" ht="12.75" customHeight="1" thickBot="1">
      <c r="A10" s="337"/>
      <c r="B10" s="335"/>
      <c r="C10" s="336"/>
      <c r="D10" s="337"/>
      <c r="E10" s="338"/>
      <c r="F10" s="336"/>
    </row>
    <row r="11" spans="1:7" ht="12.75" customHeight="1">
      <c r="A11" s="584" t="s">
        <v>600</v>
      </c>
      <c r="B11" s="585"/>
      <c r="C11" s="585"/>
      <c r="D11" s="585"/>
      <c r="E11" s="585"/>
      <c r="F11" s="586"/>
    </row>
    <row r="12" spans="1:7" ht="13.5" thickBot="1">
      <c r="A12" s="587"/>
      <c r="B12" s="588"/>
      <c r="C12" s="588"/>
      <c r="D12" s="588"/>
      <c r="E12" s="588"/>
      <c r="F12" s="589"/>
    </row>
    <row r="13" spans="1:7">
      <c r="A13" s="337"/>
      <c r="B13" s="557"/>
      <c r="C13" s="557"/>
      <c r="D13" s="557"/>
      <c r="E13" s="557"/>
      <c r="F13" s="336"/>
    </row>
    <row r="14" spans="1:7">
      <c r="A14" s="341"/>
      <c r="B14" s="342" t="s">
        <v>670</v>
      </c>
      <c r="C14" s="342"/>
      <c r="D14" s="606"/>
      <c r="E14" s="606"/>
      <c r="F14" s="336"/>
    </row>
    <row r="15" spans="1:7">
      <c r="A15" s="341"/>
      <c r="B15" s="342"/>
      <c r="C15" s="342"/>
      <c r="D15" s="343"/>
      <c r="E15" s="343"/>
      <c r="F15" s="336"/>
    </row>
    <row r="16" spans="1:7" ht="18" customHeight="1">
      <c r="A16" s="345" t="s">
        <v>601</v>
      </c>
      <c r="B16" s="345">
        <f>PARAMETRAGE!C31</f>
        <v>0</v>
      </c>
      <c r="C16" s="602"/>
      <c r="D16" s="602"/>
      <c r="E16" s="461" t="s">
        <v>8</v>
      </c>
      <c r="F16" s="575">
        <f ca="1">TODAY()</f>
        <v>43668</v>
      </c>
      <c r="G16" s="575"/>
    </row>
    <row r="17" spans="1:6" ht="33" customHeight="1" thickBot="1">
      <c r="A17" s="577"/>
      <c r="B17" s="577"/>
      <c r="C17" s="577"/>
      <c r="D17" s="577"/>
      <c r="E17" s="577"/>
      <c r="F17" s="577"/>
    </row>
    <row r="18" spans="1:6" s="335" customFormat="1">
      <c r="A18" s="578" t="s">
        <v>603</v>
      </c>
      <c r="B18" s="580" t="s">
        <v>438</v>
      </c>
      <c r="C18" s="580" t="s">
        <v>439</v>
      </c>
      <c r="D18" s="578" t="s">
        <v>440</v>
      </c>
      <c r="E18" s="582" t="s">
        <v>441</v>
      </c>
      <c r="F18" s="580" t="s">
        <v>442</v>
      </c>
    </row>
    <row r="19" spans="1:6" s="336" customFormat="1" ht="13.5" thickBot="1">
      <c r="A19" s="579"/>
      <c r="B19" s="581"/>
      <c r="C19" s="581"/>
      <c r="D19" s="579"/>
      <c r="E19" s="583"/>
      <c r="F19" s="581"/>
    </row>
    <row r="20" spans="1:6" ht="13.5" thickBot="1">
      <c r="A20" s="346"/>
      <c r="B20" s="347"/>
      <c r="C20" s="348"/>
      <c r="D20" s="349"/>
      <c r="E20" s="460"/>
      <c r="F20" s="464"/>
    </row>
    <row r="21" spans="1:6" ht="15.75" thickBot="1">
      <c r="A21" s="352" t="s">
        <v>443</v>
      </c>
      <c r="B21" s="353" t="s">
        <v>604</v>
      </c>
      <c r="C21" s="354"/>
      <c r="D21" s="355"/>
      <c r="E21" s="440"/>
      <c r="F21" s="441"/>
    </row>
    <row r="22" spans="1:6" ht="12.75" customHeight="1">
      <c r="A22" s="600" t="s">
        <v>671</v>
      </c>
      <c r="B22" s="359" t="s">
        <v>445</v>
      </c>
      <c r="C22" s="360" t="s">
        <v>446</v>
      </c>
      <c r="D22" s="361"/>
      <c r="E22" s="442">
        <v>190</v>
      </c>
      <c r="F22" s="443">
        <f>D22*E22</f>
        <v>0</v>
      </c>
    </row>
    <row r="23" spans="1:6">
      <c r="A23" s="603"/>
      <c r="B23" s="359" t="s">
        <v>605</v>
      </c>
      <c r="C23" s="365" t="s">
        <v>446</v>
      </c>
      <c r="D23" s="366"/>
      <c r="E23" s="444">
        <v>200</v>
      </c>
      <c r="F23" s="443">
        <f>SUM(D23*E23)</f>
        <v>0</v>
      </c>
    </row>
    <row r="24" spans="1:6">
      <c r="A24" s="603"/>
      <c r="B24" s="359" t="s">
        <v>606</v>
      </c>
      <c r="C24" s="365" t="s">
        <v>446</v>
      </c>
      <c r="D24" s="366"/>
      <c r="E24" s="444">
        <v>90</v>
      </c>
      <c r="F24" s="443">
        <f>D24*E24</f>
        <v>0</v>
      </c>
    </row>
    <row r="25" spans="1:6">
      <c r="A25" s="603"/>
      <c r="B25" s="359" t="s">
        <v>607</v>
      </c>
      <c r="C25" s="365" t="s">
        <v>446</v>
      </c>
      <c r="D25" s="366"/>
      <c r="E25" s="444">
        <v>70</v>
      </c>
      <c r="F25" s="443">
        <v>0</v>
      </c>
    </row>
    <row r="26" spans="1:6" ht="13.5" thickBot="1">
      <c r="A26" s="604"/>
      <c r="B26" s="359"/>
      <c r="C26" s="348"/>
      <c r="D26" s="349"/>
      <c r="E26" s="445"/>
      <c r="F26" s="446"/>
    </row>
    <row r="27" spans="1:6" ht="15.75" thickBot="1">
      <c r="A27" s="352" t="s">
        <v>450</v>
      </c>
      <c r="B27" s="353" t="s">
        <v>451</v>
      </c>
      <c r="C27" s="354"/>
      <c r="D27" s="355"/>
      <c r="E27" s="447"/>
      <c r="F27" s="448"/>
    </row>
    <row r="28" spans="1:6" ht="12.75" customHeight="1">
      <c r="A28" s="600" t="s">
        <v>672</v>
      </c>
      <c r="B28" s="378" t="s">
        <v>608</v>
      </c>
      <c r="C28" s="360" t="s">
        <v>446</v>
      </c>
      <c r="D28" s="361"/>
      <c r="E28" s="442">
        <v>300</v>
      </c>
      <c r="F28" s="443">
        <f t="shared" ref="F28:F39" si="0">D28*E28</f>
        <v>0</v>
      </c>
    </row>
    <row r="29" spans="1:6">
      <c r="A29" s="603"/>
      <c r="B29" s="378" t="s">
        <v>609</v>
      </c>
      <c r="C29" s="365" t="s">
        <v>454</v>
      </c>
      <c r="D29" s="366"/>
      <c r="E29" s="444">
        <v>50</v>
      </c>
      <c r="F29" s="443">
        <f t="shared" si="0"/>
        <v>0</v>
      </c>
    </row>
    <row r="30" spans="1:6">
      <c r="A30" s="603"/>
      <c r="B30" s="378" t="s">
        <v>610</v>
      </c>
      <c r="C30" s="365" t="s">
        <v>454</v>
      </c>
      <c r="D30" s="366"/>
      <c r="E30" s="444">
        <v>60</v>
      </c>
      <c r="F30" s="443">
        <f t="shared" si="0"/>
        <v>0</v>
      </c>
    </row>
    <row r="31" spans="1:6">
      <c r="A31" s="603"/>
      <c r="B31" s="359" t="s">
        <v>611</v>
      </c>
      <c r="C31" s="365" t="s">
        <v>454</v>
      </c>
      <c r="D31" s="366"/>
      <c r="E31" s="444">
        <v>70</v>
      </c>
      <c r="F31" s="443">
        <f t="shared" si="0"/>
        <v>0</v>
      </c>
    </row>
    <row r="32" spans="1:6">
      <c r="A32" s="603"/>
      <c r="B32" s="359" t="s">
        <v>612</v>
      </c>
      <c r="C32" s="365" t="s">
        <v>454</v>
      </c>
      <c r="D32" s="366"/>
      <c r="E32" s="444">
        <v>75</v>
      </c>
      <c r="F32" s="443">
        <f t="shared" si="0"/>
        <v>0</v>
      </c>
    </row>
    <row r="33" spans="1:6">
      <c r="A33" s="603"/>
      <c r="B33" s="359" t="s">
        <v>613</v>
      </c>
      <c r="C33" s="365" t="s">
        <v>454</v>
      </c>
      <c r="D33" s="366"/>
      <c r="E33" s="444">
        <v>95</v>
      </c>
      <c r="F33" s="443">
        <f t="shared" si="0"/>
        <v>0</v>
      </c>
    </row>
    <row r="34" spans="1:6">
      <c r="A34" s="603"/>
      <c r="B34" s="359" t="s">
        <v>614</v>
      </c>
      <c r="C34" s="365" t="s">
        <v>454</v>
      </c>
      <c r="D34" s="366"/>
      <c r="E34" s="444">
        <v>20</v>
      </c>
      <c r="F34" s="443">
        <f t="shared" si="0"/>
        <v>0</v>
      </c>
    </row>
    <row r="35" spans="1:6">
      <c r="A35" s="603"/>
      <c r="B35" s="359" t="s">
        <v>460</v>
      </c>
      <c r="C35" s="365" t="s">
        <v>454</v>
      </c>
      <c r="D35" s="366"/>
      <c r="E35" s="444">
        <v>40</v>
      </c>
      <c r="F35" s="443">
        <f t="shared" si="0"/>
        <v>0</v>
      </c>
    </row>
    <row r="36" spans="1:6" ht="13.5" thickBot="1">
      <c r="A36" s="604"/>
      <c r="B36" s="380" t="s">
        <v>615</v>
      </c>
      <c r="C36" s="365" t="s">
        <v>446</v>
      </c>
      <c r="D36" s="366"/>
      <c r="E36" s="444">
        <v>30</v>
      </c>
      <c r="F36" s="443">
        <f t="shared" si="0"/>
        <v>0</v>
      </c>
    </row>
    <row r="37" spans="1:6" ht="25.5">
      <c r="A37" s="600" t="s">
        <v>673</v>
      </c>
      <c r="B37" s="378" t="s">
        <v>674</v>
      </c>
      <c r="C37" s="365" t="s">
        <v>446</v>
      </c>
      <c r="D37" s="366"/>
      <c r="E37" s="444">
        <v>170</v>
      </c>
      <c r="F37" s="443">
        <f t="shared" si="0"/>
        <v>0</v>
      </c>
    </row>
    <row r="38" spans="1:6" ht="25.5">
      <c r="A38" s="603"/>
      <c r="B38" s="378" t="s">
        <v>617</v>
      </c>
      <c r="C38" s="365" t="s">
        <v>446</v>
      </c>
      <c r="D38" s="366"/>
      <c r="E38" s="444">
        <v>220</v>
      </c>
      <c r="F38" s="443">
        <f t="shared" si="0"/>
        <v>0</v>
      </c>
    </row>
    <row r="39" spans="1:6" ht="13.5" thickBot="1">
      <c r="A39" s="603"/>
      <c r="B39" s="380" t="s">
        <v>464</v>
      </c>
      <c r="C39" s="365" t="s">
        <v>446</v>
      </c>
      <c r="D39" s="366"/>
      <c r="E39" s="444">
        <v>6</v>
      </c>
      <c r="F39" s="443">
        <f t="shared" si="0"/>
        <v>0</v>
      </c>
    </row>
    <row r="40" spans="1:6">
      <c r="A40" s="600" t="s">
        <v>675</v>
      </c>
      <c r="B40" s="378" t="s">
        <v>618</v>
      </c>
      <c r="C40" s="365" t="s">
        <v>446</v>
      </c>
      <c r="D40" s="366"/>
      <c r="E40" s="444">
        <v>20</v>
      </c>
      <c r="F40" s="443">
        <f>D40*E40</f>
        <v>0</v>
      </c>
    </row>
    <row r="41" spans="1:6">
      <c r="A41" s="605"/>
      <c r="B41" s="359" t="s">
        <v>466</v>
      </c>
      <c r="C41" s="365" t="s">
        <v>446</v>
      </c>
      <c r="D41" s="366"/>
      <c r="E41" s="444">
        <v>310</v>
      </c>
      <c r="F41" s="443">
        <f>D41*E41</f>
        <v>0</v>
      </c>
    </row>
    <row r="42" spans="1:6" ht="13.5" thickBot="1">
      <c r="A42" s="601"/>
      <c r="B42" s="359"/>
      <c r="C42" s="348"/>
      <c r="D42" s="349"/>
      <c r="E42" s="445"/>
      <c r="F42" s="446"/>
    </row>
    <row r="43" spans="1:6" ht="15.75" hidden="1" thickBot="1">
      <c r="A43" s="352" t="s">
        <v>467</v>
      </c>
      <c r="B43" s="353" t="s">
        <v>468</v>
      </c>
      <c r="C43" s="354"/>
      <c r="D43" s="355"/>
      <c r="E43" s="447"/>
      <c r="F43" s="448"/>
    </row>
    <row r="44" spans="1:6" ht="13.5" hidden="1" thickBot="1">
      <c r="A44" s="600" t="s">
        <v>676</v>
      </c>
      <c r="B44" s="359" t="s">
        <v>619</v>
      </c>
      <c r="C44" s="360" t="s">
        <v>446</v>
      </c>
      <c r="D44" s="361"/>
      <c r="E44" s="442">
        <v>170</v>
      </c>
      <c r="F44" s="443">
        <f t="shared" ref="F44:F55" si="1">D44*E44</f>
        <v>0</v>
      </c>
    </row>
    <row r="45" spans="1:6" ht="13.5" hidden="1" thickBot="1">
      <c r="A45" s="605"/>
      <c r="B45" s="359" t="s">
        <v>620</v>
      </c>
      <c r="C45" s="365" t="s">
        <v>446</v>
      </c>
      <c r="D45" s="366"/>
      <c r="E45" s="444">
        <v>16</v>
      </c>
      <c r="F45" s="443">
        <f t="shared" si="1"/>
        <v>0</v>
      </c>
    </row>
    <row r="46" spans="1:6" ht="13.5" hidden="1" thickBot="1">
      <c r="A46" s="605"/>
      <c r="B46" s="378" t="s">
        <v>621</v>
      </c>
      <c r="C46" s="365" t="s">
        <v>446</v>
      </c>
      <c r="D46" s="366"/>
      <c r="E46" s="444">
        <v>16</v>
      </c>
      <c r="F46" s="443">
        <f t="shared" si="1"/>
        <v>0</v>
      </c>
    </row>
    <row r="47" spans="1:6" ht="13.5" hidden="1" thickBot="1">
      <c r="A47" s="605"/>
      <c r="B47" s="359" t="s">
        <v>472</v>
      </c>
      <c r="C47" s="365" t="s">
        <v>446</v>
      </c>
      <c r="D47" s="366"/>
      <c r="E47" s="444">
        <v>70</v>
      </c>
      <c r="F47" s="443">
        <f t="shared" si="1"/>
        <v>0</v>
      </c>
    </row>
    <row r="48" spans="1:6" ht="13.5" hidden="1" thickBot="1">
      <c r="A48" s="605"/>
      <c r="B48" s="378" t="s">
        <v>622</v>
      </c>
      <c r="C48" s="365" t="s">
        <v>446</v>
      </c>
      <c r="D48" s="366"/>
      <c r="E48" s="444">
        <v>70</v>
      </c>
      <c r="F48" s="443">
        <f t="shared" si="1"/>
        <v>0</v>
      </c>
    </row>
    <row r="49" spans="1:6" ht="26.25" hidden="1" thickBot="1">
      <c r="A49" s="605"/>
      <c r="B49" s="378" t="s">
        <v>474</v>
      </c>
      <c r="C49" s="365" t="s">
        <v>446</v>
      </c>
      <c r="D49" s="366"/>
      <c r="E49" s="444">
        <v>15</v>
      </c>
      <c r="F49" s="443">
        <f t="shared" si="1"/>
        <v>0</v>
      </c>
    </row>
    <row r="50" spans="1:6" ht="26.25" hidden="1" thickBot="1">
      <c r="A50" s="605"/>
      <c r="B50" s="378" t="s">
        <v>623</v>
      </c>
      <c r="C50" s="365" t="s">
        <v>446</v>
      </c>
      <c r="D50" s="366"/>
      <c r="E50" s="444">
        <v>180</v>
      </c>
      <c r="F50" s="443">
        <f t="shared" si="1"/>
        <v>0</v>
      </c>
    </row>
    <row r="51" spans="1:6" ht="13.5" hidden="1" thickBot="1">
      <c r="A51" s="605"/>
      <c r="B51" s="359" t="s">
        <v>624</v>
      </c>
      <c r="C51" s="365" t="s">
        <v>446</v>
      </c>
      <c r="D51" s="366"/>
      <c r="E51" s="444">
        <v>35</v>
      </c>
      <c r="F51" s="443">
        <f t="shared" si="1"/>
        <v>0</v>
      </c>
    </row>
    <row r="52" spans="1:6" ht="13.5" hidden="1" thickBot="1">
      <c r="A52" s="605"/>
      <c r="B52" s="378" t="s">
        <v>625</v>
      </c>
      <c r="C52" s="365" t="s">
        <v>446</v>
      </c>
      <c r="D52" s="366"/>
      <c r="E52" s="444">
        <v>60</v>
      </c>
      <c r="F52" s="443">
        <f t="shared" si="1"/>
        <v>0</v>
      </c>
    </row>
    <row r="53" spans="1:6" ht="26.25" hidden="1" thickBot="1">
      <c r="A53" s="605"/>
      <c r="B53" s="378" t="s">
        <v>626</v>
      </c>
      <c r="C53" s="365" t="s">
        <v>446</v>
      </c>
      <c r="D53" s="366"/>
      <c r="E53" s="444">
        <v>170</v>
      </c>
      <c r="F53" s="443">
        <f t="shared" si="1"/>
        <v>0</v>
      </c>
    </row>
    <row r="54" spans="1:6" ht="26.25" hidden="1" thickBot="1">
      <c r="A54" s="605"/>
      <c r="B54" s="378" t="s">
        <v>479</v>
      </c>
      <c r="C54" s="365" t="s">
        <v>454</v>
      </c>
      <c r="D54" s="366"/>
      <c r="E54" s="444">
        <v>80</v>
      </c>
      <c r="F54" s="443">
        <f t="shared" si="1"/>
        <v>0</v>
      </c>
    </row>
    <row r="55" spans="1:6" ht="13.5" hidden="1" thickBot="1">
      <c r="A55" s="605"/>
      <c r="B55" s="378" t="s">
        <v>627</v>
      </c>
      <c r="C55" s="365" t="s">
        <v>446</v>
      </c>
      <c r="D55" s="366"/>
      <c r="E55" s="444">
        <v>180</v>
      </c>
      <c r="F55" s="443">
        <f t="shared" si="1"/>
        <v>0</v>
      </c>
    </row>
    <row r="56" spans="1:6" ht="13.5" hidden="1" thickBot="1">
      <c r="A56" s="601"/>
      <c r="B56" s="378"/>
      <c r="C56" s="387"/>
      <c r="D56" s="388"/>
      <c r="E56" s="449"/>
      <c r="F56" s="450"/>
    </row>
    <row r="57" spans="1:6" ht="15.75" thickBot="1">
      <c r="A57" s="352" t="s">
        <v>481</v>
      </c>
      <c r="B57" s="391" t="s">
        <v>482</v>
      </c>
      <c r="C57" s="354"/>
      <c r="D57" s="355"/>
      <c r="E57" s="447"/>
      <c r="F57" s="448"/>
    </row>
    <row r="58" spans="1:6" ht="12.75" customHeight="1">
      <c r="A58" s="600" t="s">
        <v>677</v>
      </c>
      <c r="B58" s="392" t="s">
        <v>628</v>
      </c>
      <c r="C58" s="360" t="s">
        <v>629</v>
      </c>
      <c r="D58" s="361"/>
      <c r="E58" s="442">
        <v>480</v>
      </c>
      <c r="F58" s="443">
        <f t="shared" ref="F58:F63" si="2">D58*E58</f>
        <v>0</v>
      </c>
    </row>
    <row r="59" spans="1:6">
      <c r="A59" s="603"/>
      <c r="B59" s="393" t="s">
        <v>630</v>
      </c>
      <c r="C59" s="365" t="s">
        <v>446</v>
      </c>
      <c r="D59" s="366"/>
      <c r="E59" s="444">
        <v>190</v>
      </c>
      <c r="F59" s="443">
        <f t="shared" si="2"/>
        <v>0</v>
      </c>
    </row>
    <row r="60" spans="1:6" ht="13.5" thickBot="1">
      <c r="A60" s="604"/>
      <c r="B60" s="380"/>
      <c r="C60" s="387"/>
      <c r="D60" s="388"/>
      <c r="E60" s="449"/>
      <c r="F60" s="443"/>
    </row>
    <row r="61" spans="1:6" ht="25.5">
      <c r="A61" s="600" t="s">
        <v>678</v>
      </c>
      <c r="B61" s="394" t="s">
        <v>679</v>
      </c>
      <c r="C61" s="387" t="s">
        <v>454</v>
      </c>
      <c r="D61" s="388"/>
      <c r="E61" s="449">
        <v>70</v>
      </c>
      <c r="F61" s="443">
        <f t="shared" si="2"/>
        <v>0</v>
      </c>
    </row>
    <row r="62" spans="1:6" ht="26.25" thickBot="1">
      <c r="A62" s="601"/>
      <c r="B62" s="395" t="s">
        <v>680</v>
      </c>
      <c r="C62" s="387" t="s">
        <v>454</v>
      </c>
      <c r="D62" s="388"/>
      <c r="E62" s="449">
        <v>35</v>
      </c>
      <c r="F62" s="443">
        <f t="shared" si="2"/>
        <v>0</v>
      </c>
    </row>
    <row r="63" spans="1:6">
      <c r="A63" s="385" t="s">
        <v>681</v>
      </c>
      <c r="B63" s="393" t="s">
        <v>682</v>
      </c>
      <c r="C63" s="387" t="s">
        <v>446</v>
      </c>
      <c r="D63" s="388"/>
      <c r="E63" s="449">
        <v>55</v>
      </c>
      <c r="F63" s="443">
        <f t="shared" si="2"/>
        <v>0</v>
      </c>
    </row>
    <row r="64" spans="1:6" ht="13.5" thickBot="1">
      <c r="A64" s="452"/>
      <c r="B64" s="458"/>
      <c r="C64" s="387"/>
      <c r="D64" s="388"/>
      <c r="E64" s="449"/>
      <c r="F64" s="454"/>
    </row>
    <row r="65" spans="1:7">
      <c r="A65" s="396"/>
      <c r="B65" s="397"/>
      <c r="C65" s="398"/>
      <c r="D65" s="399"/>
      <c r="E65" s="400"/>
      <c r="F65" s="401"/>
      <c r="G65" s="335"/>
    </row>
    <row r="66" spans="1:7">
      <c r="A66" s="402"/>
      <c r="B66" s="403" t="s">
        <v>493</v>
      </c>
      <c r="C66" s="404"/>
      <c r="D66" s="405"/>
      <c r="E66" s="406"/>
      <c r="F66" s="407">
        <f>SUM(F22:F64)</f>
        <v>0</v>
      </c>
      <c r="G66" s="335"/>
    </row>
    <row r="67" spans="1:7">
      <c r="A67" s="402"/>
      <c r="B67" s="403"/>
      <c r="C67" s="404"/>
      <c r="D67" s="405"/>
      <c r="E67" s="406"/>
      <c r="F67" s="408"/>
      <c r="G67" s="335"/>
    </row>
    <row r="68" spans="1:7">
      <c r="A68" s="402"/>
      <c r="B68" s="403" t="s">
        <v>494</v>
      </c>
      <c r="C68" s="404"/>
      <c r="D68" s="405"/>
      <c r="E68" s="406"/>
      <c r="F68" s="407">
        <f>F66*0.2</f>
        <v>0</v>
      </c>
      <c r="G68" s="335"/>
    </row>
    <row r="69" spans="1:7">
      <c r="A69" s="402"/>
      <c r="B69" s="403"/>
      <c r="C69" s="404"/>
      <c r="D69" s="405"/>
      <c r="E69" s="406"/>
      <c r="F69" s="573">
        <f>SUM(F66:F68)</f>
        <v>0</v>
      </c>
      <c r="G69" s="335"/>
    </row>
    <row r="70" spans="1:7" ht="13.5" thickBot="1">
      <c r="A70" s="409"/>
      <c r="B70" s="410" t="s">
        <v>495</v>
      </c>
      <c r="C70" s="411"/>
      <c r="D70" s="412"/>
      <c r="E70" s="413"/>
      <c r="F70" s="574"/>
      <c r="G70" s="335"/>
    </row>
  </sheetData>
  <mergeCells count="24">
    <mergeCell ref="B13:E13"/>
    <mergeCell ref="C3:F3"/>
    <mergeCell ref="C4:F4"/>
    <mergeCell ref="A7:F8"/>
    <mergeCell ref="A9:F9"/>
    <mergeCell ref="A11:F12"/>
    <mergeCell ref="D14:E14"/>
    <mergeCell ref="A17:F17"/>
    <mergeCell ref="A18:A19"/>
    <mergeCell ref="B18:B19"/>
    <mergeCell ref="C18:C19"/>
    <mergeCell ref="D18:D19"/>
    <mergeCell ref="E18:E19"/>
    <mergeCell ref="F18:F19"/>
    <mergeCell ref="A61:A62"/>
    <mergeCell ref="F69:F70"/>
    <mergeCell ref="C16:D16"/>
    <mergeCell ref="F16:G16"/>
    <mergeCell ref="A22:A26"/>
    <mergeCell ref="A28:A36"/>
    <mergeCell ref="A37:A39"/>
    <mergeCell ref="A40:A42"/>
    <mergeCell ref="A44:A56"/>
    <mergeCell ref="A58:A60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6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87935-FFC2-4EE8-B545-1F6B3CBCF41C}">
  <sheetPr codeName="Feuil20"/>
  <dimension ref="A1:D59"/>
  <sheetViews>
    <sheetView view="pageBreakPreview" zoomScale="106" zoomScaleNormal="100" zoomScaleSheetLayoutView="106" workbookViewId="0">
      <selection activeCell="B35" sqref="B35"/>
    </sheetView>
  </sheetViews>
  <sheetFormatPr baseColWidth="10" defaultRowHeight="12.75"/>
  <cols>
    <col min="1" max="1" width="17" style="112" customWidth="1"/>
    <col min="2" max="2" width="48.85546875" style="112" customWidth="1"/>
    <col min="3" max="3" width="10.7109375" style="112" customWidth="1"/>
    <col min="4" max="4" width="11.140625" style="112" customWidth="1"/>
    <col min="5" max="16384" width="11.42578125" style="112"/>
  </cols>
  <sheetData>
    <row r="1" spans="1:4" ht="50.1" customHeight="1" thickBot="1">
      <c r="A1" s="608" t="s">
        <v>683</v>
      </c>
      <c r="B1" s="608"/>
      <c r="C1" s="608"/>
      <c r="D1" s="608"/>
    </row>
    <row r="2" spans="1:4">
      <c r="A2" s="465"/>
      <c r="B2" s="465"/>
      <c r="C2" s="465"/>
      <c r="D2" s="465"/>
    </row>
    <row r="3" spans="1:4" s="467" customFormat="1">
      <c r="A3" s="466" t="s">
        <v>684</v>
      </c>
      <c r="B3" s="466" t="s">
        <v>62</v>
      </c>
      <c r="C3" s="466"/>
      <c r="D3" s="466" t="s">
        <v>14</v>
      </c>
    </row>
    <row r="4" spans="1:4" s="467" customFormat="1" ht="12.75" customHeight="1">
      <c r="A4" s="468" t="s">
        <v>230</v>
      </c>
      <c r="B4" s="469" t="s">
        <v>231</v>
      </c>
      <c r="C4" s="468"/>
      <c r="D4" s="468"/>
    </row>
    <row r="5" spans="1:4" s="467" customFormat="1" ht="12.75" customHeight="1">
      <c r="A5" s="468" t="s">
        <v>232</v>
      </c>
      <c r="B5" s="469" t="s">
        <v>233</v>
      </c>
      <c r="C5" s="468"/>
      <c r="D5" s="468"/>
    </row>
    <row r="6" spans="1:4" s="467" customFormat="1" ht="12.75" customHeight="1">
      <c r="A6" s="468" t="s">
        <v>234</v>
      </c>
      <c r="B6" s="469" t="s">
        <v>235</v>
      </c>
      <c r="C6" s="468"/>
      <c r="D6" s="468"/>
    </row>
    <row r="7" spans="1:4" s="467" customFormat="1" ht="12.75" customHeight="1">
      <c r="A7" s="470"/>
      <c r="B7" s="471"/>
      <c r="C7" s="470"/>
      <c r="D7" s="470"/>
    </row>
    <row r="8" spans="1:4" s="467" customFormat="1" ht="12.75" customHeight="1">
      <c r="A8" s="468" t="s">
        <v>236</v>
      </c>
      <c r="B8" s="469" t="s">
        <v>237</v>
      </c>
      <c r="C8" s="468"/>
      <c r="D8" s="468"/>
    </row>
    <row r="9" spans="1:4" s="467" customFormat="1" ht="12.75" customHeight="1">
      <c r="A9" s="468" t="s">
        <v>238</v>
      </c>
      <c r="B9" s="469" t="s">
        <v>239</v>
      </c>
      <c r="C9" s="468"/>
      <c r="D9" s="468"/>
    </row>
    <row r="10" spans="1:4" s="467" customFormat="1" ht="12.75" customHeight="1">
      <c r="A10" s="468" t="s">
        <v>240</v>
      </c>
      <c r="B10" s="469" t="s">
        <v>241</v>
      </c>
      <c r="C10" s="468"/>
      <c r="D10" s="468"/>
    </row>
    <row r="11" spans="1:4" s="467" customFormat="1" ht="12.75" customHeight="1">
      <c r="A11" s="470"/>
      <c r="B11" s="471"/>
      <c r="C11" s="470"/>
      <c r="D11" s="470"/>
    </row>
    <row r="12" spans="1:4" s="467" customFormat="1" ht="12.75" customHeight="1">
      <c r="A12" s="468" t="s">
        <v>685</v>
      </c>
      <c r="B12" s="469" t="s">
        <v>686</v>
      </c>
      <c r="C12" s="468"/>
      <c r="D12" s="468"/>
    </row>
    <row r="13" spans="1:4" s="467" customFormat="1" ht="12.75" customHeight="1">
      <c r="A13" s="468" t="s">
        <v>687</v>
      </c>
      <c r="B13" s="469" t="s">
        <v>688</v>
      </c>
      <c r="C13" s="468"/>
      <c r="D13" s="468"/>
    </row>
    <row r="14" spans="1:4" s="467" customFormat="1" ht="12.75" customHeight="1">
      <c r="A14" s="470"/>
      <c r="B14" s="471"/>
      <c r="C14" s="470"/>
      <c r="D14" s="470"/>
    </row>
    <row r="15" spans="1:4" s="467" customFormat="1" ht="25.5">
      <c r="A15" s="468" t="s">
        <v>274</v>
      </c>
      <c r="B15" s="469" t="s">
        <v>275</v>
      </c>
      <c r="C15" s="469"/>
      <c r="D15" s="468"/>
    </row>
    <row r="16" spans="1:4" s="467" customFormat="1" ht="25.5">
      <c r="A16" s="468" t="s">
        <v>276</v>
      </c>
      <c r="B16" s="469" t="s">
        <v>277</v>
      </c>
      <c r="D16" s="468"/>
    </row>
    <row r="17" spans="1:4" s="467" customFormat="1" ht="25.5">
      <c r="A17" s="468" t="s">
        <v>278</v>
      </c>
      <c r="B17" s="469" t="s">
        <v>279</v>
      </c>
      <c r="C17" s="469"/>
      <c r="D17" s="468"/>
    </row>
    <row r="18" spans="1:4" s="467" customFormat="1" ht="25.5">
      <c r="A18" s="468" t="s">
        <v>280</v>
      </c>
      <c r="B18" s="469" t="s">
        <v>281</v>
      </c>
      <c r="C18" s="468"/>
      <c r="D18" s="468"/>
    </row>
    <row r="19" spans="1:4" s="467" customFormat="1" ht="25.5">
      <c r="A19" s="468" t="s">
        <v>282</v>
      </c>
      <c r="B19" s="469" t="s">
        <v>283</v>
      </c>
      <c r="C19" s="468"/>
      <c r="D19" s="468"/>
    </row>
    <row r="20" spans="1:4" s="467" customFormat="1" ht="12.75" customHeight="1">
      <c r="A20" s="470"/>
      <c r="B20" s="471"/>
      <c r="C20" s="470"/>
      <c r="D20" s="470"/>
    </row>
    <row r="21" spans="1:4" s="467" customFormat="1" ht="12.75" customHeight="1">
      <c r="A21" s="472" t="s">
        <v>296</v>
      </c>
      <c r="B21" s="473" t="s">
        <v>297</v>
      </c>
      <c r="C21" s="473"/>
      <c r="D21" s="474"/>
    </row>
    <row r="22" spans="1:4" s="467" customFormat="1" ht="12.75" customHeight="1">
      <c r="A22" s="472" t="s">
        <v>689</v>
      </c>
      <c r="B22" s="473" t="s">
        <v>299</v>
      </c>
      <c r="C22" s="473"/>
      <c r="D22" s="474"/>
    </row>
    <row r="23" spans="1:4" ht="12.75" customHeight="1">
      <c r="A23" s="472" t="s">
        <v>300</v>
      </c>
      <c r="B23" s="473" t="s">
        <v>301</v>
      </c>
      <c r="C23" s="475"/>
      <c r="D23" s="476"/>
    </row>
    <row r="24" spans="1:4" ht="12.75" customHeight="1">
      <c r="A24" s="470"/>
      <c r="B24" s="477"/>
      <c r="C24" s="477"/>
      <c r="D24" s="478"/>
    </row>
    <row r="25" spans="1:4" ht="12.75" customHeight="1">
      <c r="A25" s="472" t="s">
        <v>302</v>
      </c>
      <c r="B25" s="473" t="s">
        <v>303</v>
      </c>
      <c r="C25" s="475"/>
      <c r="D25" s="476"/>
    </row>
    <row r="26" spans="1:4" ht="12.75" customHeight="1">
      <c r="A26" s="472" t="s">
        <v>304</v>
      </c>
      <c r="B26" s="473" t="s">
        <v>305</v>
      </c>
      <c r="C26" s="475"/>
      <c r="D26" s="476"/>
    </row>
    <row r="27" spans="1:4" ht="12.75" customHeight="1">
      <c r="A27" s="472" t="s">
        <v>306</v>
      </c>
      <c r="B27" s="473" t="s">
        <v>307</v>
      </c>
      <c r="C27" s="475"/>
      <c r="D27" s="476"/>
    </row>
    <row r="28" spans="1:4" s="467" customFormat="1" ht="12.75" customHeight="1">
      <c r="A28" s="470"/>
      <c r="B28" s="471"/>
      <c r="C28" s="470"/>
      <c r="D28" s="470"/>
    </row>
    <row r="29" spans="1:4" s="467" customFormat="1" ht="12.75" customHeight="1">
      <c r="A29" s="468" t="s">
        <v>284</v>
      </c>
      <c r="B29" s="469" t="s">
        <v>285</v>
      </c>
      <c r="C29" s="468"/>
      <c r="D29" s="468"/>
    </row>
    <row r="30" spans="1:4" s="467" customFormat="1" ht="12.75" customHeight="1">
      <c r="A30" s="468" t="s">
        <v>286</v>
      </c>
      <c r="B30" s="469" t="s">
        <v>287</v>
      </c>
      <c r="D30" s="468"/>
    </row>
    <row r="31" spans="1:4" s="467" customFormat="1" ht="12.75" customHeight="1">
      <c r="A31" s="468" t="s">
        <v>288</v>
      </c>
      <c r="B31" s="469" t="s">
        <v>289</v>
      </c>
      <c r="C31" s="468"/>
      <c r="D31" s="468"/>
    </row>
    <row r="32" spans="1:4" s="467" customFormat="1" ht="12.75" customHeight="1">
      <c r="A32" s="468" t="s">
        <v>290</v>
      </c>
      <c r="B32" s="469" t="s">
        <v>291</v>
      </c>
      <c r="C32" s="468"/>
      <c r="D32" s="468"/>
    </row>
    <row r="33" spans="1:4" s="467" customFormat="1" ht="12.75" customHeight="1">
      <c r="A33" s="468" t="s">
        <v>292</v>
      </c>
      <c r="B33" s="469" t="s">
        <v>293</v>
      </c>
      <c r="C33" s="468"/>
      <c r="D33" s="468"/>
    </row>
    <row r="34" spans="1:4" s="467" customFormat="1" ht="12.75" customHeight="1">
      <c r="A34" s="468" t="s">
        <v>294</v>
      </c>
      <c r="B34" s="469" t="s">
        <v>295</v>
      </c>
      <c r="C34" s="468"/>
      <c r="D34" s="468"/>
    </row>
    <row r="35" spans="1:4" s="467" customFormat="1" ht="12.75" customHeight="1">
      <c r="A35" s="470"/>
      <c r="B35" s="471"/>
      <c r="C35" s="470"/>
      <c r="D35" s="470"/>
    </row>
    <row r="36" spans="1:4" s="97" customFormat="1" ht="15">
      <c r="A36" s="468" t="s">
        <v>124</v>
      </c>
      <c r="B36" s="469" t="s">
        <v>125</v>
      </c>
      <c r="C36" s="469"/>
      <c r="D36" s="468"/>
    </row>
    <row r="37" spans="1:4" s="97" customFormat="1" ht="15">
      <c r="A37" s="468" t="s">
        <v>126</v>
      </c>
      <c r="B37" s="469" t="s">
        <v>127</v>
      </c>
      <c r="C37" s="469"/>
      <c r="D37" s="468"/>
    </row>
    <row r="38" spans="1:4" s="97" customFormat="1" ht="15">
      <c r="A38" s="470"/>
      <c r="B38" s="470"/>
      <c r="C38" s="470"/>
      <c r="D38" s="470"/>
    </row>
    <row r="39" spans="1:4" s="97" customFormat="1" ht="15">
      <c r="A39" s="468" t="s">
        <v>128</v>
      </c>
      <c r="B39" s="469" t="s">
        <v>129</v>
      </c>
      <c r="C39" s="469"/>
      <c r="D39" s="468"/>
    </row>
    <row r="40" spans="1:4" s="97" customFormat="1" ht="15">
      <c r="A40" s="468" t="s">
        <v>130</v>
      </c>
      <c r="B40" s="469" t="s">
        <v>131</v>
      </c>
      <c r="C40" s="469"/>
      <c r="D40" s="468"/>
    </row>
    <row r="41" spans="1:4" s="97" customFormat="1" ht="15">
      <c r="A41" s="468" t="s">
        <v>132</v>
      </c>
      <c r="B41" s="469" t="s">
        <v>133</v>
      </c>
      <c r="C41" s="469"/>
      <c r="D41" s="468"/>
    </row>
    <row r="42" spans="1:4" s="97" customFormat="1" ht="15">
      <c r="A42" s="470"/>
      <c r="B42" s="470"/>
      <c r="C42" s="470"/>
      <c r="D42" s="470"/>
    </row>
    <row r="43" spans="1:4" s="97" customFormat="1" ht="15">
      <c r="A43" s="468" t="s">
        <v>134</v>
      </c>
      <c r="B43" s="469" t="s">
        <v>135</v>
      </c>
      <c r="C43" s="468"/>
      <c r="D43" s="468"/>
    </row>
    <row r="44" spans="1:4" s="97" customFormat="1" ht="15">
      <c r="A44" s="470"/>
      <c r="B44" s="470"/>
      <c r="C44" s="470"/>
      <c r="D44" s="470"/>
    </row>
    <row r="45" spans="1:4" s="467" customFormat="1" ht="12.75" customHeight="1">
      <c r="A45" s="479" t="s">
        <v>690</v>
      </c>
      <c r="B45" s="480" t="s">
        <v>691</v>
      </c>
      <c r="C45" s="473"/>
      <c r="D45" s="473"/>
    </row>
    <row r="46" spans="1:4" s="467" customFormat="1" ht="12.75" customHeight="1">
      <c r="A46" s="479" t="s">
        <v>692</v>
      </c>
      <c r="B46" s="480" t="s">
        <v>693</v>
      </c>
      <c r="C46" s="473"/>
      <c r="D46" s="474"/>
    </row>
    <row r="47" spans="1:4" s="467" customFormat="1" ht="12.75" customHeight="1">
      <c r="A47" s="479" t="s">
        <v>694</v>
      </c>
      <c r="B47" s="480" t="s">
        <v>695</v>
      </c>
      <c r="C47" s="473"/>
      <c r="D47" s="473"/>
    </row>
    <row r="48" spans="1:4" s="467" customFormat="1" ht="12.75" customHeight="1">
      <c r="A48" s="479" t="s">
        <v>696</v>
      </c>
      <c r="B48" s="480" t="s">
        <v>697</v>
      </c>
      <c r="C48" s="473"/>
      <c r="D48" s="473"/>
    </row>
    <row r="49" s="463" customFormat="1"/>
    <row r="50" s="467" customFormat="1" ht="12.75" customHeight="1"/>
    <row r="51" s="467" customFormat="1" ht="12.75" customHeight="1"/>
    <row r="52" s="467" customFormat="1" ht="12.75" customHeight="1"/>
    <row r="53" s="467" customFormat="1" ht="12.75" customHeight="1"/>
    <row r="54" s="467" customFormat="1" ht="12.75" customHeight="1"/>
    <row r="55" s="467" customFormat="1" ht="12.75" customHeight="1"/>
    <row r="56" s="467" customFormat="1" ht="12.75" customHeight="1"/>
    <row r="57" s="467" customFormat="1" ht="12.75" customHeight="1"/>
    <row r="58" ht="12.75" customHeight="1"/>
    <row r="59" ht="12.75" customHeight="1"/>
  </sheetData>
  <sheetProtection selectLockedCells="1" selectUnlockedCells="1"/>
  <mergeCells count="1">
    <mergeCell ref="A1:D1"/>
  </mergeCells>
  <pageMargins left="0.7" right="0.7" top="0.75" bottom="0.75" header="0.51180555555555551" footer="0.51180555555555551"/>
  <pageSetup paperSize="9" scale="95" firstPageNumber="0" orientation="portrait" horizontalDpi="300" verticalDpi="300" r:id="rId1"/>
  <headerFooter alignWithMargins="0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>
    <tabColor indexed="13"/>
  </sheetPr>
  <dimension ref="B1:H431"/>
  <sheetViews>
    <sheetView view="pageBreakPreview" zoomScale="98" zoomScaleNormal="100" zoomScaleSheetLayoutView="98" workbookViewId="0">
      <selection activeCell="L44" sqref="L44"/>
    </sheetView>
  </sheetViews>
  <sheetFormatPr baseColWidth="10" defaultRowHeight="12.75"/>
  <cols>
    <col min="1" max="1" width="3.28515625" style="57" customWidth="1"/>
    <col min="2" max="8" width="11.42578125" style="57"/>
    <col min="9" max="9" width="3.85546875" style="57" customWidth="1"/>
    <col min="10" max="16384" width="11.42578125" style="57"/>
  </cols>
  <sheetData>
    <row r="1" spans="2:8">
      <c r="B1" s="56" t="s">
        <v>11</v>
      </c>
    </row>
    <row r="5" spans="2:8">
      <c r="B5" s="609" t="s">
        <v>22</v>
      </c>
      <c r="C5" s="610"/>
      <c r="D5" s="610"/>
      <c r="E5" s="610"/>
      <c r="F5" s="610"/>
      <c r="G5" s="610"/>
      <c r="H5" s="611"/>
    </row>
    <row r="6" spans="2:8">
      <c r="B6" s="612"/>
      <c r="C6" s="613"/>
      <c r="D6" s="613"/>
      <c r="E6" s="613"/>
      <c r="F6" s="613"/>
      <c r="G6" s="613"/>
      <c r="H6" s="614"/>
    </row>
    <row r="8" spans="2:8" s="258" customFormat="1">
      <c r="C8" s="617">
        <f>PARAMETRAGE!C31</f>
        <v>0</v>
      </c>
      <c r="D8" s="618"/>
      <c r="E8" s="618"/>
      <c r="F8" s="618"/>
      <c r="G8" s="618"/>
    </row>
    <row r="9" spans="2:8" s="258" customFormat="1">
      <c r="B9" s="615"/>
      <c r="C9" s="615"/>
      <c r="D9" s="615"/>
    </row>
    <row r="10" spans="2:8" s="258" customFormat="1">
      <c r="B10" s="259" t="s">
        <v>23</v>
      </c>
      <c r="C10" s="259"/>
      <c r="D10" s="260"/>
    </row>
    <row r="11" spans="2:8" s="258" customFormat="1"/>
    <row r="12" spans="2:8" s="258" customFormat="1">
      <c r="F12" s="258" t="s">
        <v>16</v>
      </c>
    </row>
    <row r="13" spans="2:8" s="258" customFormat="1"/>
    <row r="14" spans="2:8" s="258" customFormat="1">
      <c r="B14" s="615" t="s">
        <v>24</v>
      </c>
      <c r="C14" s="615"/>
    </row>
    <row r="15" spans="2:8" s="258" customFormat="1"/>
    <row r="16" spans="2:8" s="258" customFormat="1"/>
    <row r="17" spans="2:8" s="258" customFormat="1"/>
    <row r="18" spans="2:8" s="258" customFormat="1">
      <c r="B18" s="616" t="s">
        <v>25</v>
      </c>
      <c r="C18" s="616"/>
      <c r="D18" s="261"/>
      <c r="E18" s="261"/>
      <c r="F18" s="261"/>
      <c r="G18" s="261"/>
      <c r="H18" s="261"/>
    </row>
    <row r="19" spans="2:8" s="258" customFormat="1">
      <c r="B19" s="261"/>
      <c r="C19" s="261"/>
      <c r="D19" s="261"/>
      <c r="E19" s="261"/>
      <c r="F19" s="261"/>
      <c r="G19" s="261"/>
      <c r="H19" s="261"/>
    </row>
    <row r="20" spans="2:8" s="258" customFormat="1">
      <c r="B20" s="261"/>
      <c r="C20" s="261"/>
      <c r="D20" s="261"/>
      <c r="E20" s="261"/>
      <c r="F20" s="261"/>
      <c r="G20" s="261"/>
      <c r="H20" s="261"/>
    </row>
    <row r="21" spans="2:8" s="258" customFormat="1">
      <c r="B21" s="261"/>
      <c r="C21" s="261"/>
      <c r="D21" s="261"/>
      <c r="E21" s="261"/>
      <c r="F21" s="261"/>
      <c r="G21" s="261"/>
      <c r="H21" s="261"/>
    </row>
    <row r="22" spans="2:8" s="258" customFormat="1">
      <c r="B22" s="263" t="s">
        <v>499</v>
      </c>
      <c r="C22" s="263"/>
      <c r="D22" s="263"/>
      <c r="E22" s="261"/>
      <c r="F22" s="261"/>
      <c r="G22" s="261"/>
      <c r="H22" s="261"/>
    </row>
    <row r="23" spans="2:8" s="258" customFormat="1">
      <c r="B23" s="261"/>
      <c r="C23" s="261"/>
      <c r="D23" s="261"/>
      <c r="E23" s="261"/>
      <c r="F23" s="261"/>
      <c r="G23" s="261"/>
      <c r="H23" s="261"/>
    </row>
    <row r="24" spans="2:8" s="258" customFormat="1">
      <c r="B24" s="628" t="s">
        <v>498</v>
      </c>
      <c r="C24" s="629"/>
      <c r="D24" s="629"/>
      <c r="E24" s="629"/>
      <c r="F24" s="629"/>
      <c r="G24" s="629"/>
      <c r="H24" s="629"/>
    </row>
    <row r="25" spans="2:8" s="258" customFormat="1">
      <c r="B25" s="629"/>
      <c r="C25" s="629"/>
      <c r="D25" s="629"/>
      <c r="E25" s="629"/>
      <c r="F25" s="629"/>
      <c r="G25" s="629"/>
      <c r="H25" s="629"/>
    </row>
    <row r="26" spans="2:8" s="258" customFormat="1">
      <c r="B26" s="262"/>
      <c r="C26" s="262"/>
      <c r="D26" s="262"/>
      <c r="E26" s="262"/>
      <c r="F26" s="262"/>
      <c r="G26" s="262"/>
      <c r="H26" s="262"/>
    </row>
    <row r="27" spans="2:8" s="258" customFormat="1">
      <c r="B27" s="631" t="s">
        <v>428</v>
      </c>
      <c r="C27" s="631"/>
      <c r="D27" s="631"/>
      <c r="E27" s="631"/>
      <c r="F27" s="631"/>
      <c r="G27" s="631"/>
      <c r="H27" s="631"/>
    </row>
    <row r="28" spans="2:8" s="258" customFormat="1">
      <c r="B28" s="261"/>
      <c r="C28" s="261"/>
      <c r="D28" s="261"/>
      <c r="E28" s="261"/>
      <c r="F28" s="261"/>
      <c r="G28" s="261"/>
      <c r="H28" s="261"/>
    </row>
    <row r="29" spans="2:8" s="258" customFormat="1">
      <c r="B29" s="261"/>
      <c r="C29" s="261"/>
      <c r="D29" s="261"/>
      <c r="E29" s="261"/>
      <c r="F29" s="261"/>
      <c r="G29" s="261"/>
      <c r="H29" s="261"/>
    </row>
    <row r="30" spans="2:8" s="258" customFormat="1">
      <c r="B30" s="261"/>
      <c r="C30" s="261"/>
      <c r="D30" s="261"/>
      <c r="E30" s="261"/>
      <c r="F30" s="261"/>
      <c r="G30" s="261"/>
      <c r="H30" s="261"/>
    </row>
    <row r="31" spans="2:8" s="258" customFormat="1">
      <c r="B31" s="263" t="s">
        <v>429</v>
      </c>
      <c r="C31" s="263"/>
      <c r="D31" s="263"/>
      <c r="E31" s="263"/>
      <c r="F31" s="261"/>
      <c r="G31" s="261"/>
      <c r="H31" s="261"/>
    </row>
    <row r="32" spans="2:8" s="258" customFormat="1">
      <c r="B32" s="261"/>
      <c r="C32" s="261"/>
      <c r="D32" s="261"/>
      <c r="E32" s="261"/>
      <c r="F32" s="261"/>
      <c r="G32" s="261"/>
      <c r="H32" s="261"/>
    </row>
    <row r="33" spans="2:8" s="258" customFormat="1">
      <c r="B33" s="630" t="s">
        <v>500</v>
      </c>
      <c r="C33" s="631"/>
      <c r="D33" s="631"/>
      <c r="E33" s="631"/>
      <c r="F33" s="631"/>
      <c r="G33" s="631"/>
      <c r="H33" s="631"/>
    </row>
    <row r="34" spans="2:8" s="258" customFormat="1">
      <c r="B34" s="631"/>
      <c r="C34" s="631"/>
      <c r="D34" s="631"/>
      <c r="E34" s="631"/>
      <c r="F34" s="631"/>
      <c r="G34" s="631"/>
      <c r="H34" s="631"/>
    </row>
    <row r="35" spans="2:8" s="258" customFormat="1">
      <c r="B35" s="264"/>
      <c r="C35" s="264"/>
      <c r="D35" s="264"/>
      <c r="E35" s="264"/>
      <c r="F35" s="264"/>
      <c r="G35" s="264"/>
      <c r="H35" s="264"/>
    </row>
    <row r="36" spans="2:8" s="258" customFormat="1">
      <c r="B36" s="631" t="s">
        <v>496</v>
      </c>
      <c r="C36" s="631"/>
      <c r="D36" s="631"/>
      <c r="E36" s="631"/>
      <c r="F36" s="631"/>
      <c r="G36" s="631"/>
      <c r="H36" s="631"/>
    </row>
    <row r="37" spans="2:8" s="258" customFormat="1" ht="13.5" thickBot="1">
      <c r="B37" s="261"/>
      <c r="C37" s="261"/>
      <c r="D37" s="261"/>
      <c r="E37" s="261"/>
      <c r="F37" s="261"/>
      <c r="G37" s="261"/>
      <c r="H37" s="261"/>
    </row>
    <row r="38" spans="2:8" s="258" customFormat="1" ht="13.5" thickTop="1">
      <c r="B38" s="619" t="s">
        <v>497</v>
      </c>
      <c r="C38" s="620"/>
      <c r="D38" s="620"/>
      <c r="E38" s="620"/>
      <c r="F38" s="620"/>
      <c r="G38" s="620"/>
      <c r="H38" s="621"/>
    </row>
    <row r="39" spans="2:8" s="258" customFormat="1">
      <c r="B39" s="622"/>
      <c r="C39" s="623"/>
      <c r="D39" s="623"/>
      <c r="E39" s="623"/>
      <c r="F39" s="623"/>
      <c r="G39" s="623"/>
      <c r="H39" s="624"/>
    </row>
    <row r="40" spans="2:8" s="258" customFormat="1">
      <c r="B40" s="622"/>
      <c r="C40" s="623"/>
      <c r="D40" s="623"/>
      <c r="E40" s="623"/>
      <c r="F40" s="623"/>
      <c r="G40" s="623"/>
      <c r="H40" s="624"/>
    </row>
    <row r="41" spans="2:8" s="258" customFormat="1">
      <c r="B41" s="622"/>
      <c r="C41" s="623"/>
      <c r="D41" s="623"/>
      <c r="E41" s="623"/>
      <c r="F41" s="623"/>
      <c r="G41" s="623"/>
      <c r="H41" s="624"/>
    </row>
    <row r="42" spans="2:8" s="258" customFormat="1">
      <c r="B42" s="622"/>
      <c r="C42" s="623"/>
      <c r="D42" s="623"/>
      <c r="E42" s="623"/>
      <c r="F42" s="623"/>
      <c r="G42" s="623"/>
      <c r="H42" s="624"/>
    </row>
    <row r="43" spans="2:8" s="258" customFormat="1">
      <c r="B43" s="622"/>
      <c r="C43" s="623"/>
      <c r="D43" s="623"/>
      <c r="E43" s="623"/>
      <c r="F43" s="623"/>
      <c r="G43" s="623"/>
      <c r="H43" s="624"/>
    </row>
    <row r="44" spans="2:8" s="258" customFormat="1" ht="13.5" thickBot="1">
      <c r="B44" s="625"/>
      <c r="C44" s="626"/>
      <c r="D44" s="626"/>
      <c r="E44" s="626"/>
      <c r="F44" s="626"/>
      <c r="G44" s="626"/>
      <c r="H44" s="627"/>
    </row>
    <row r="45" spans="2:8" s="258" customFormat="1" ht="13.5" thickTop="1">
      <c r="B45" s="261"/>
      <c r="C45" s="261"/>
      <c r="D45" s="261"/>
      <c r="E45" s="261"/>
      <c r="F45" s="261"/>
      <c r="G45" s="261"/>
      <c r="H45" s="261"/>
    </row>
    <row r="46" spans="2:8" s="258" customFormat="1">
      <c r="B46" s="261"/>
      <c r="C46" s="261"/>
      <c r="D46" s="261"/>
      <c r="E46" s="261"/>
      <c r="F46" s="261"/>
      <c r="G46" s="261"/>
      <c r="H46" s="261"/>
    </row>
    <row r="47" spans="2:8" s="258" customFormat="1">
      <c r="B47" s="261"/>
      <c r="C47" s="261"/>
      <c r="D47" s="261"/>
      <c r="E47" s="261"/>
      <c r="F47" s="261"/>
      <c r="G47" s="261"/>
      <c r="H47" s="261"/>
    </row>
    <row r="48" spans="2:8" s="258" customFormat="1">
      <c r="B48" s="261"/>
      <c r="C48" s="261"/>
      <c r="D48" s="261"/>
      <c r="E48" s="261"/>
      <c r="F48" s="261"/>
      <c r="G48" s="261"/>
      <c r="H48" s="261"/>
    </row>
    <row r="49" spans="2:8" s="258" customFormat="1">
      <c r="B49" s="261"/>
      <c r="C49" s="261"/>
      <c r="D49" s="261"/>
      <c r="E49" s="261"/>
      <c r="F49" s="261"/>
      <c r="G49" s="261"/>
      <c r="H49" s="261"/>
    </row>
    <row r="50" spans="2:8" s="258" customFormat="1">
      <c r="B50" s="261"/>
      <c r="C50" s="261"/>
      <c r="D50" s="261"/>
      <c r="E50" s="261"/>
      <c r="F50" s="261"/>
      <c r="G50" s="261"/>
      <c r="H50" s="261"/>
    </row>
    <row r="51" spans="2:8" s="258" customFormat="1">
      <c r="B51" s="261"/>
      <c r="C51" s="261"/>
      <c r="D51" s="261"/>
      <c r="E51" s="261"/>
      <c r="F51" s="261"/>
      <c r="G51" s="261"/>
      <c r="H51" s="261"/>
    </row>
    <row r="52" spans="2:8" s="258" customFormat="1"/>
    <row r="53" spans="2:8" s="258" customFormat="1"/>
    <row r="54" spans="2:8" s="258" customFormat="1"/>
    <row r="55" spans="2:8" s="258" customFormat="1"/>
    <row r="56" spans="2:8" s="258" customFormat="1"/>
    <row r="57" spans="2:8" s="258" customFormat="1"/>
    <row r="58" spans="2:8" s="258" customFormat="1"/>
    <row r="59" spans="2:8" s="258" customFormat="1"/>
    <row r="60" spans="2:8" s="258" customFormat="1"/>
    <row r="61" spans="2:8" s="258" customFormat="1"/>
    <row r="62" spans="2:8" s="258" customFormat="1"/>
    <row r="63" spans="2:8" s="258" customFormat="1"/>
    <row r="64" spans="2:8" s="258" customFormat="1"/>
    <row r="65" s="258" customFormat="1"/>
    <row r="66" s="258" customFormat="1"/>
    <row r="67" s="258" customFormat="1"/>
    <row r="68" s="258" customFormat="1"/>
    <row r="69" s="258" customFormat="1"/>
    <row r="70" s="258" customFormat="1"/>
    <row r="71" s="258" customFormat="1"/>
    <row r="72" s="258" customFormat="1"/>
    <row r="73" s="258" customFormat="1"/>
    <row r="74" s="258" customFormat="1"/>
    <row r="75" s="258" customFormat="1"/>
    <row r="76" s="258" customFormat="1"/>
    <row r="77" s="258" customFormat="1"/>
    <row r="78" s="258" customFormat="1"/>
    <row r="79" s="258" customFormat="1"/>
    <row r="80" s="258" customFormat="1"/>
    <row r="81" s="258" customFormat="1"/>
    <row r="82" s="258" customFormat="1"/>
    <row r="83" s="258" customFormat="1"/>
    <row r="84" s="258" customFormat="1"/>
    <row r="85" s="258" customFormat="1"/>
    <row r="86" s="258" customFormat="1"/>
    <row r="87" s="258" customFormat="1"/>
    <row r="88" s="258" customFormat="1"/>
    <row r="89" s="258" customFormat="1"/>
    <row r="90" s="258" customFormat="1"/>
    <row r="91" s="258" customFormat="1"/>
    <row r="92" s="258" customFormat="1"/>
    <row r="93" s="258" customFormat="1"/>
    <row r="94" s="258" customFormat="1"/>
    <row r="95" s="258" customFormat="1"/>
    <row r="96" s="258" customFormat="1"/>
    <row r="97" s="258" customFormat="1"/>
    <row r="98" s="258" customFormat="1"/>
    <row r="99" s="258" customFormat="1"/>
    <row r="100" s="258" customFormat="1"/>
    <row r="101" s="258" customFormat="1"/>
    <row r="102" s="258" customFormat="1"/>
    <row r="103" s="258" customFormat="1"/>
    <row r="104" s="258" customFormat="1"/>
    <row r="105" s="258" customFormat="1"/>
    <row r="106" s="258" customFormat="1"/>
    <row r="107" s="258" customFormat="1"/>
    <row r="108" s="258" customFormat="1"/>
    <row r="109" s="258" customFormat="1"/>
    <row r="110" s="258" customFormat="1"/>
    <row r="111" s="258" customFormat="1"/>
    <row r="112" s="258" customFormat="1"/>
    <row r="113" s="258" customFormat="1"/>
    <row r="114" s="258" customFormat="1"/>
    <row r="115" s="258" customFormat="1"/>
    <row r="116" s="258" customFormat="1"/>
    <row r="117" s="258" customFormat="1"/>
    <row r="118" s="258" customFormat="1"/>
    <row r="119" s="258" customFormat="1"/>
    <row r="120" s="258" customFormat="1"/>
    <row r="121" s="258" customFormat="1"/>
    <row r="122" s="258" customFormat="1"/>
    <row r="123" s="258" customFormat="1"/>
    <row r="124" s="258" customFormat="1"/>
    <row r="125" s="258" customFormat="1"/>
    <row r="126" s="258" customFormat="1"/>
    <row r="127" s="258" customFormat="1"/>
    <row r="128" s="258" customFormat="1"/>
    <row r="129" s="258" customFormat="1"/>
    <row r="130" s="258" customFormat="1"/>
    <row r="131" s="258" customFormat="1"/>
    <row r="132" s="258" customFormat="1"/>
    <row r="133" s="258" customFormat="1"/>
    <row r="134" s="258" customFormat="1"/>
    <row r="135" s="258" customFormat="1"/>
    <row r="136" s="258" customFormat="1"/>
    <row r="137" s="258" customFormat="1"/>
    <row r="138" s="258" customFormat="1"/>
    <row r="139" s="258" customFormat="1"/>
    <row r="140" s="258" customFormat="1"/>
    <row r="141" s="258" customFormat="1"/>
    <row r="142" s="258" customFormat="1"/>
    <row r="143" s="258" customFormat="1"/>
    <row r="144" s="258" customFormat="1"/>
    <row r="145" s="258" customFormat="1"/>
    <row r="146" s="258" customFormat="1"/>
    <row r="147" s="258" customFormat="1"/>
    <row r="148" s="258" customFormat="1"/>
    <row r="149" s="258" customFormat="1"/>
    <row r="150" s="258" customFormat="1"/>
    <row r="151" s="258" customFormat="1"/>
    <row r="152" s="258" customFormat="1"/>
    <row r="153" s="258" customFormat="1"/>
    <row r="154" s="258" customFormat="1"/>
    <row r="155" s="258" customFormat="1"/>
    <row r="156" s="258" customFormat="1"/>
    <row r="157" s="258" customFormat="1"/>
    <row r="158" s="258" customFormat="1"/>
    <row r="159" s="258" customFormat="1"/>
    <row r="160" s="258" customFormat="1"/>
    <row r="161" s="258" customFormat="1"/>
    <row r="162" s="258" customFormat="1"/>
    <row r="163" s="258" customFormat="1"/>
    <row r="164" s="258" customFormat="1"/>
    <row r="165" s="258" customFormat="1"/>
    <row r="166" s="258" customFormat="1"/>
    <row r="167" s="258" customFormat="1"/>
    <row r="168" s="258" customFormat="1"/>
    <row r="169" s="258" customFormat="1"/>
    <row r="170" s="258" customFormat="1"/>
    <row r="171" s="258" customFormat="1"/>
    <row r="172" s="258" customFormat="1"/>
    <row r="173" s="258" customFormat="1"/>
    <row r="174" s="258" customFormat="1"/>
    <row r="175" s="258" customFormat="1"/>
    <row r="176" s="258" customFormat="1"/>
    <row r="177" s="258" customFormat="1"/>
    <row r="178" s="258" customFormat="1"/>
    <row r="179" s="258" customFormat="1"/>
    <row r="180" s="258" customFormat="1"/>
    <row r="181" s="258" customFormat="1"/>
    <row r="182" s="258" customFormat="1"/>
    <row r="183" s="258" customFormat="1"/>
    <row r="184" s="258" customFormat="1"/>
    <row r="185" s="258" customFormat="1"/>
    <row r="186" s="258" customFormat="1"/>
    <row r="187" s="258" customFormat="1"/>
    <row r="188" s="258" customFormat="1"/>
    <row r="189" s="258" customFormat="1"/>
    <row r="190" s="258" customFormat="1"/>
    <row r="191" s="258" customFormat="1"/>
    <row r="192" s="258" customFormat="1"/>
    <row r="193" s="258" customFormat="1"/>
    <row r="194" s="258" customFormat="1"/>
    <row r="195" s="258" customFormat="1"/>
    <row r="196" s="258" customFormat="1"/>
    <row r="197" s="258" customFormat="1"/>
    <row r="198" s="258" customFormat="1"/>
    <row r="199" s="258" customFormat="1"/>
    <row r="200" s="258" customFormat="1"/>
    <row r="201" s="258" customFormat="1"/>
    <row r="202" s="258" customFormat="1"/>
    <row r="203" s="258" customFormat="1"/>
    <row r="204" s="258" customFormat="1"/>
    <row r="205" s="258" customFormat="1"/>
    <row r="206" s="258" customFormat="1"/>
    <row r="207" s="258" customFormat="1"/>
    <row r="208" s="258" customFormat="1"/>
    <row r="209" s="258" customFormat="1"/>
    <row r="210" s="258" customFormat="1"/>
    <row r="211" s="258" customFormat="1"/>
    <row r="212" s="258" customFormat="1"/>
    <row r="213" s="258" customFormat="1"/>
    <row r="214" s="258" customFormat="1"/>
    <row r="215" s="258" customFormat="1"/>
    <row r="216" s="258" customFormat="1"/>
    <row r="217" s="258" customFormat="1"/>
    <row r="218" s="258" customFormat="1"/>
    <row r="219" s="258" customFormat="1"/>
    <row r="220" s="258" customFormat="1"/>
    <row r="221" s="258" customFormat="1"/>
    <row r="222" s="258" customFormat="1"/>
    <row r="223" s="258" customFormat="1"/>
    <row r="224" s="258" customFormat="1"/>
    <row r="225" s="258" customFormat="1"/>
    <row r="226" s="258" customFormat="1"/>
    <row r="227" s="258" customFormat="1"/>
    <row r="228" s="258" customFormat="1"/>
    <row r="229" s="258" customFormat="1"/>
    <row r="230" s="258" customFormat="1"/>
    <row r="231" s="258" customFormat="1"/>
    <row r="232" s="258" customFormat="1"/>
    <row r="233" s="258" customFormat="1"/>
    <row r="234" s="258" customFormat="1"/>
    <row r="235" s="258" customFormat="1"/>
    <row r="236" s="258" customFormat="1"/>
    <row r="237" s="258" customFormat="1"/>
    <row r="238" s="258" customFormat="1"/>
    <row r="239" s="258" customFormat="1"/>
    <row r="240" s="258" customFormat="1"/>
    <row r="241" s="258" customFormat="1"/>
    <row r="242" s="258" customFormat="1"/>
    <row r="243" s="258" customFormat="1"/>
    <row r="244" s="258" customFormat="1"/>
    <row r="245" s="258" customFormat="1"/>
    <row r="246" s="258" customFormat="1"/>
    <row r="247" s="258" customFormat="1"/>
    <row r="248" s="258" customFormat="1"/>
    <row r="249" s="258" customFormat="1"/>
    <row r="250" s="258" customFormat="1"/>
    <row r="251" s="258" customFormat="1"/>
    <row r="252" s="258" customFormat="1"/>
    <row r="253" s="258" customFormat="1"/>
    <row r="254" s="258" customFormat="1"/>
    <row r="255" s="258" customFormat="1"/>
    <row r="256" s="258" customFormat="1"/>
    <row r="257" s="258" customFormat="1"/>
    <row r="258" s="258" customFormat="1"/>
    <row r="259" s="258" customFormat="1"/>
    <row r="260" s="258" customFormat="1"/>
    <row r="261" s="258" customFormat="1"/>
    <row r="262" s="258" customFormat="1"/>
    <row r="263" s="258" customFormat="1"/>
    <row r="264" s="258" customFormat="1"/>
    <row r="265" s="258" customFormat="1"/>
    <row r="266" s="258" customFormat="1"/>
    <row r="267" s="258" customFormat="1"/>
    <row r="268" s="258" customFormat="1"/>
    <row r="269" s="258" customFormat="1"/>
    <row r="270" s="258" customFormat="1"/>
    <row r="271" s="258" customFormat="1"/>
    <row r="272" s="258" customFormat="1"/>
    <row r="273" s="258" customFormat="1"/>
    <row r="274" s="258" customFormat="1"/>
    <row r="275" s="258" customFormat="1"/>
    <row r="276" s="258" customFormat="1"/>
    <row r="277" s="258" customFormat="1"/>
    <row r="278" s="258" customFormat="1"/>
    <row r="279" s="258" customFormat="1"/>
    <row r="280" s="258" customFormat="1"/>
    <row r="281" s="258" customFormat="1"/>
    <row r="282" s="258" customFormat="1"/>
    <row r="283" s="258" customFormat="1"/>
    <row r="284" s="258" customFormat="1"/>
    <row r="285" s="258" customFormat="1"/>
    <row r="286" s="258" customFormat="1"/>
    <row r="287" s="258" customFormat="1"/>
    <row r="288" s="258" customFormat="1"/>
    <row r="289" s="258" customFormat="1"/>
    <row r="290" s="258" customFormat="1"/>
    <row r="291" s="258" customFormat="1"/>
    <row r="292" s="258" customFormat="1"/>
    <row r="293" s="258" customFormat="1"/>
    <row r="294" s="258" customFormat="1"/>
    <row r="295" s="258" customFormat="1"/>
    <row r="296" s="258" customFormat="1"/>
    <row r="297" s="258" customFormat="1"/>
    <row r="298" s="258" customFormat="1"/>
    <row r="299" s="258" customFormat="1"/>
    <row r="300" s="258" customFormat="1"/>
    <row r="301" s="258" customFormat="1"/>
    <row r="302" s="258" customFormat="1"/>
    <row r="303" s="258" customFormat="1"/>
    <row r="304" s="258" customFormat="1"/>
    <row r="305" s="258" customFormat="1"/>
    <row r="306" s="258" customFormat="1"/>
    <row r="307" s="258" customFormat="1"/>
    <row r="308" s="258" customFormat="1"/>
    <row r="309" s="258" customFormat="1"/>
    <row r="310" s="258" customFormat="1"/>
    <row r="311" s="258" customFormat="1"/>
    <row r="312" s="258" customFormat="1"/>
    <row r="313" s="258" customFormat="1"/>
    <row r="314" s="258" customFormat="1"/>
    <row r="315" s="258" customFormat="1"/>
    <row r="316" s="258" customFormat="1"/>
    <row r="317" s="258" customFormat="1"/>
    <row r="318" s="258" customFormat="1"/>
    <row r="319" s="258" customFormat="1"/>
    <row r="320" s="258" customFormat="1"/>
    <row r="321" s="258" customFormat="1"/>
    <row r="322" s="258" customFormat="1"/>
    <row r="323" s="258" customFormat="1"/>
    <row r="324" s="258" customFormat="1"/>
    <row r="325" s="258" customFormat="1"/>
    <row r="326" s="258" customFormat="1"/>
    <row r="327" s="258" customFormat="1"/>
    <row r="328" s="258" customFormat="1"/>
    <row r="329" s="258" customFormat="1"/>
    <row r="330" s="258" customFormat="1"/>
    <row r="331" s="258" customFormat="1"/>
    <row r="332" s="258" customFormat="1"/>
    <row r="333" s="258" customFormat="1"/>
    <row r="334" s="258" customFormat="1"/>
    <row r="335" s="258" customFormat="1"/>
    <row r="336" s="258" customFormat="1"/>
    <row r="337" s="258" customFormat="1"/>
    <row r="338" s="258" customFormat="1"/>
    <row r="339" s="258" customFormat="1"/>
    <row r="340" s="258" customFormat="1"/>
    <row r="341" s="258" customFormat="1"/>
    <row r="342" s="258" customFormat="1"/>
    <row r="343" s="258" customFormat="1"/>
    <row r="344" s="258" customFormat="1"/>
    <row r="345" s="258" customFormat="1"/>
    <row r="346" s="258" customFormat="1"/>
    <row r="347" s="258" customFormat="1"/>
    <row r="348" s="258" customFormat="1"/>
    <row r="349" s="258" customFormat="1"/>
    <row r="350" s="258" customFormat="1"/>
    <row r="351" s="258" customFormat="1"/>
    <row r="352" s="258" customFormat="1"/>
    <row r="353" s="258" customFormat="1"/>
    <row r="354" s="258" customFormat="1"/>
    <row r="355" s="258" customFormat="1"/>
    <row r="356" s="258" customFormat="1"/>
    <row r="357" s="258" customFormat="1"/>
    <row r="358" s="258" customFormat="1"/>
    <row r="359" s="258" customFormat="1"/>
    <row r="360" s="258" customFormat="1"/>
    <row r="361" s="258" customFormat="1"/>
    <row r="362" s="258" customFormat="1"/>
    <row r="363" s="258" customFormat="1"/>
    <row r="364" s="258" customFormat="1"/>
    <row r="365" s="258" customFormat="1"/>
    <row r="366" s="258" customFormat="1"/>
    <row r="367" s="258" customFormat="1"/>
    <row r="368" s="258" customFormat="1"/>
    <row r="369" s="258" customFormat="1"/>
    <row r="370" s="258" customFormat="1"/>
    <row r="371" s="258" customFormat="1"/>
    <row r="372" s="258" customFormat="1"/>
    <row r="373" s="258" customFormat="1"/>
    <row r="374" s="258" customFormat="1"/>
    <row r="375" s="258" customFormat="1"/>
    <row r="376" s="258" customFormat="1"/>
    <row r="377" s="258" customFormat="1"/>
    <row r="378" s="258" customFormat="1"/>
    <row r="379" s="258" customFormat="1"/>
    <row r="380" s="258" customFormat="1"/>
    <row r="381" s="258" customFormat="1"/>
    <row r="382" s="258" customFormat="1"/>
    <row r="383" s="258" customFormat="1"/>
    <row r="384" s="258" customFormat="1"/>
    <row r="385" s="258" customFormat="1"/>
    <row r="386" s="258" customFormat="1"/>
    <row r="387" s="258" customFormat="1"/>
    <row r="388" s="258" customFormat="1"/>
    <row r="389" s="258" customFormat="1"/>
    <row r="390" s="258" customFormat="1"/>
    <row r="391" s="258" customFormat="1"/>
    <row r="392" s="258" customFormat="1"/>
    <row r="393" s="258" customFormat="1"/>
    <row r="394" s="258" customFormat="1"/>
    <row r="395" s="258" customFormat="1"/>
    <row r="396" s="258" customFormat="1"/>
    <row r="397" s="258" customFormat="1"/>
    <row r="398" s="258" customFormat="1"/>
    <row r="399" s="258" customFormat="1"/>
    <row r="400" s="258" customFormat="1"/>
    <row r="401" s="258" customFormat="1"/>
    <row r="402" s="258" customFormat="1"/>
    <row r="403" s="258" customFormat="1"/>
    <row r="404" s="258" customFormat="1"/>
    <row r="405" s="258" customFormat="1"/>
    <row r="406" s="258" customFormat="1"/>
    <row r="407" s="258" customFormat="1"/>
    <row r="408" s="258" customFormat="1"/>
    <row r="409" s="258" customFormat="1"/>
    <row r="410" s="258" customFormat="1"/>
    <row r="411" s="258" customFormat="1"/>
    <row r="412" s="258" customFormat="1"/>
    <row r="413" s="258" customFormat="1"/>
    <row r="414" s="258" customFormat="1"/>
    <row r="415" s="258" customFormat="1"/>
    <row r="416" s="258" customFormat="1"/>
    <row r="417" s="258" customFormat="1"/>
    <row r="418" s="258" customFormat="1"/>
    <row r="419" s="258" customFormat="1"/>
    <row r="420" s="258" customFormat="1"/>
    <row r="421" s="258" customFormat="1"/>
    <row r="422" s="258" customFormat="1"/>
    <row r="423" s="258" customFormat="1"/>
    <row r="424" s="258" customFormat="1"/>
    <row r="425" s="258" customFormat="1"/>
    <row r="426" s="258" customFormat="1"/>
    <row r="427" s="258" customFormat="1"/>
    <row r="428" s="258" customFormat="1"/>
    <row r="429" s="258" customFormat="1"/>
    <row r="430" s="258" customFormat="1"/>
    <row r="431" s="258" customFormat="1"/>
  </sheetData>
  <mergeCells count="10">
    <mergeCell ref="B38:H44"/>
    <mergeCell ref="B24:H25"/>
    <mergeCell ref="B33:H34"/>
    <mergeCell ref="B27:H27"/>
    <mergeCell ref="B36:H36"/>
    <mergeCell ref="B5:H6"/>
    <mergeCell ref="B9:D9"/>
    <mergeCell ref="B14:C14"/>
    <mergeCell ref="B18:C18"/>
    <mergeCell ref="C8:G8"/>
  </mergeCells>
  <phoneticPr fontId="21" type="noConversion"/>
  <printOptions horizontalCentered="1"/>
  <pageMargins left="0.78740157480314965" right="0.78740157480314965" top="0.98425196850393704" bottom="0.98425196850393704" header="0.51181102362204722" footer="0.51181102362204722"/>
  <pageSetup paperSize="9" scale="95" orientation="portrait" r:id="rId1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1">
    <tabColor rgb="FF0070C0"/>
  </sheetPr>
  <dimension ref="A1:E39"/>
  <sheetViews>
    <sheetView view="pageBreakPreview" zoomScaleSheetLayoutView="100" workbookViewId="0">
      <selection activeCell="E24" sqref="E24"/>
    </sheetView>
  </sheetViews>
  <sheetFormatPr baseColWidth="10" defaultRowHeight="12.75"/>
  <cols>
    <col min="1" max="1" width="7" customWidth="1"/>
    <col min="2" max="2" width="23.42578125" customWidth="1"/>
    <col min="3" max="3" width="9.5703125" customWidth="1"/>
    <col min="4" max="4" width="22" customWidth="1"/>
    <col min="5" max="5" width="38.5703125" customWidth="1"/>
  </cols>
  <sheetData>
    <row r="1" spans="1:5" ht="18">
      <c r="A1" s="653" t="s">
        <v>26</v>
      </c>
      <c r="B1" s="654"/>
      <c r="C1" s="654"/>
      <c r="D1" s="654"/>
      <c r="E1" s="655"/>
    </row>
    <row r="2" spans="1:5">
      <c r="A2" s="60"/>
      <c r="B2" s="61"/>
      <c r="C2" s="61"/>
      <c r="D2" s="61"/>
      <c r="E2" s="62"/>
    </row>
    <row r="3" spans="1:5" ht="13.5" thickBot="1">
      <c r="A3" s="60"/>
      <c r="B3" s="61"/>
      <c r="C3" s="61"/>
      <c r="D3" s="61"/>
      <c r="E3" s="62"/>
    </row>
    <row r="4" spans="1:5">
      <c r="A4" s="639" t="s">
        <v>27</v>
      </c>
      <c r="B4" s="640"/>
      <c r="C4" s="640" t="s">
        <v>28</v>
      </c>
      <c r="D4" s="640"/>
      <c r="E4" s="645"/>
    </row>
    <row r="5" spans="1:5">
      <c r="A5" s="656" t="s">
        <v>29</v>
      </c>
      <c r="B5" s="637"/>
      <c r="C5" s="637" t="s">
        <v>30</v>
      </c>
      <c r="D5" s="637"/>
      <c r="E5" s="657"/>
    </row>
    <row r="6" spans="1:5" ht="13.5" customHeight="1" thickBot="1">
      <c r="A6" s="636" t="s">
        <v>585</v>
      </c>
      <c r="B6" s="637"/>
      <c r="C6" s="638" t="s">
        <v>430</v>
      </c>
      <c r="D6" s="638"/>
    </row>
    <row r="7" spans="1:5">
      <c r="A7" s="639" t="s">
        <v>31</v>
      </c>
      <c r="B7" s="640"/>
      <c r="C7" s="640">
        <f>PARAMETRAGE!C30</f>
        <v>0</v>
      </c>
      <c r="D7" s="640"/>
      <c r="E7" s="645"/>
    </row>
    <row r="8" spans="1:5" ht="13.5" customHeight="1" thickBot="1">
      <c r="A8" s="646" t="s">
        <v>1</v>
      </c>
      <c r="B8" s="647"/>
      <c r="C8" s="638">
        <f>PARAMETRAGE!C31</f>
        <v>0</v>
      </c>
      <c r="D8" s="638"/>
      <c r="E8" s="648"/>
    </row>
    <row r="9" spans="1:5" ht="13.5" thickBot="1">
      <c r="A9" s="60"/>
      <c r="B9" s="61"/>
      <c r="C9" s="61"/>
      <c r="D9" s="61"/>
      <c r="E9" s="62"/>
    </row>
    <row r="10" spans="1:5" ht="26.25" thickBot="1">
      <c r="A10" s="63" t="s">
        <v>32</v>
      </c>
      <c r="B10" s="64" t="s">
        <v>33</v>
      </c>
      <c r="C10" s="64" t="s">
        <v>34</v>
      </c>
      <c r="D10" s="64" t="s">
        <v>35</v>
      </c>
      <c r="E10" s="65" t="s">
        <v>36</v>
      </c>
    </row>
    <row r="11" spans="1:5" ht="51">
      <c r="A11" s="66">
        <v>1</v>
      </c>
      <c r="B11" s="67" t="s">
        <v>37</v>
      </c>
      <c r="C11" s="324" t="s">
        <v>38</v>
      </c>
      <c r="D11" s="68" t="str">
        <f>IF(OR(C11="non",C11=""),"","Gene pour la circulation")</f>
        <v/>
      </c>
      <c r="E11" s="69" t="str">
        <f>IF(OR(D11="non",D11=""),"","Demande d'arrêté de voirie et stationnement limité aux manutentions")</f>
        <v/>
      </c>
    </row>
    <row r="12" spans="1:5" ht="38.25">
      <c r="A12" s="70">
        <v>2</v>
      </c>
      <c r="B12" s="71" t="s">
        <v>39</v>
      </c>
      <c r="C12" s="72" t="s">
        <v>38</v>
      </c>
      <c r="D12" s="72" t="str">
        <f>IF(OR(C12="non",C12=""),"","Mise hors gaz non réalisable")</f>
        <v/>
      </c>
      <c r="E12" s="73" t="str">
        <f>IF(OR(D12="non",D12=""),"","Renouvellement du branchement")</f>
        <v/>
      </c>
    </row>
    <row r="13" spans="1:5" ht="38.25">
      <c r="A13" s="70">
        <v>3</v>
      </c>
      <c r="B13" s="71" t="s">
        <v>40</v>
      </c>
      <c r="C13" s="72" t="s">
        <v>38</v>
      </c>
      <c r="D13" s="72" t="str">
        <f>IF(OR(C13="non",C13=""),"","Remise en gaz non réalisable")</f>
        <v/>
      </c>
      <c r="E13" s="73" t="str">
        <f>IF(OR(D13="non",D13=""),"","Pose de robinet 13/2 accessible")</f>
        <v/>
      </c>
    </row>
    <row r="14" spans="1:5" ht="30" customHeight="1">
      <c r="A14" s="70">
        <v>4</v>
      </c>
      <c r="B14" s="74" t="s">
        <v>41</v>
      </c>
      <c r="C14" s="72" t="s">
        <v>38</v>
      </c>
      <c r="D14" s="72" t="str">
        <f>IF(OR(C14="non",C14=""),"","Mise hors gaz non réalisable")</f>
        <v/>
      </c>
      <c r="E14" s="73" t="str">
        <f>IF(OR(D14="non",D14=""),"","Visite sur site avec l'exploitation")</f>
        <v/>
      </c>
    </row>
    <row r="15" spans="1:5" ht="36">
      <c r="A15" s="75">
        <v>5</v>
      </c>
      <c r="B15" s="74" t="s">
        <v>42</v>
      </c>
      <c r="C15" s="72" t="s">
        <v>38</v>
      </c>
      <c r="D15" s="72" t="str">
        <f>IF(OR(C15="non",C15=""),"","chute")</f>
        <v/>
      </c>
      <c r="E15" s="73" t="str">
        <f>IF(OR(D15="non",D15=""),"","Moyen appropriés (pied d'échelle, escabot etc.)")</f>
        <v/>
      </c>
    </row>
    <row r="16" spans="1:5" ht="60">
      <c r="A16" s="75">
        <v>6</v>
      </c>
      <c r="B16" s="74" t="s">
        <v>43</v>
      </c>
      <c r="C16" s="72" t="s">
        <v>38</v>
      </c>
      <c r="D16" s="72" t="str">
        <f>IF(OR(C16="non",C16=""),"","chute")</f>
        <v/>
      </c>
      <c r="E16" s="73" t="str">
        <f>IF(OR(D16="non",D16=""),"","Etablissement de DICT et moyen appropriés (échaffaudage, nacelle)")</f>
        <v/>
      </c>
    </row>
    <row r="17" spans="1:5" ht="25.5">
      <c r="A17" s="75">
        <v>7</v>
      </c>
      <c r="B17" s="71" t="s">
        <v>44</v>
      </c>
      <c r="C17" s="72" t="s">
        <v>38</v>
      </c>
      <c r="D17" s="72" t="str">
        <f>IF(OR(C17="non",C17=""),"","Circulation des occupant")</f>
        <v/>
      </c>
      <c r="E17" s="73" t="str">
        <f>IF(OR(D17="non",D17=""),"","Etablissement d'une zone de travail")</f>
        <v/>
      </c>
    </row>
    <row r="18" spans="1:5" ht="25.5">
      <c r="A18" s="70">
        <v>8</v>
      </c>
      <c r="B18" s="71" t="s">
        <v>45</v>
      </c>
      <c r="C18" s="72" t="s">
        <v>46</v>
      </c>
      <c r="D18" s="72" t="str">
        <f>IF(OR(C18="non",C18=""),"","Inflammation")</f>
        <v>Inflammation</v>
      </c>
      <c r="E18" s="73" t="str">
        <f>IF(OR(D18="non",D18=""),"","Etablissement d'un plan de prévention particulier")</f>
        <v>Etablissement d'un plan de prévention particulier</v>
      </c>
    </row>
    <row r="19" spans="1:5" ht="25.5">
      <c r="A19" s="70">
        <v>9</v>
      </c>
      <c r="B19" s="71" t="s">
        <v>47</v>
      </c>
      <c r="C19" s="72" t="s">
        <v>38</v>
      </c>
      <c r="D19" s="72" t="str">
        <f>IF(OR(C19="non",C19=""),"","Contamination")</f>
        <v/>
      </c>
      <c r="E19" s="73" t="str">
        <f>IF(OR(D19="non",D19=""),"","Etablissement d'un plan de prévention particulier")</f>
        <v/>
      </c>
    </row>
    <row r="20" spans="1:5">
      <c r="A20" s="75">
        <v>10</v>
      </c>
      <c r="B20" s="71" t="s">
        <v>48</v>
      </c>
      <c r="C20" s="72" t="s">
        <v>38</v>
      </c>
      <c r="D20" s="72" t="str">
        <f>IF(OR(C20="non",C20=""),"","")</f>
        <v/>
      </c>
      <c r="E20" s="73" t="str">
        <f>IF(OR(D20="non",D20=""),"","")</f>
        <v/>
      </c>
    </row>
    <row r="21" spans="1:5">
      <c r="A21" s="75">
        <v>11</v>
      </c>
      <c r="B21" s="71" t="s">
        <v>49</v>
      </c>
      <c r="C21" s="72" t="s">
        <v>38</v>
      </c>
      <c r="D21" s="72" t="str">
        <f>IF(OR(C21="non",C21=""),"","Chute, etc.")</f>
        <v/>
      </c>
      <c r="E21" s="73" t="str">
        <f>IF(OR(D21="non",D21=""),"","Mise en place d'éclairage portatif")</f>
        <v/>
      </c>
    </row>
    <row r="22" spans="1:5">
      <c r="A22" s="75">
        <v>12</v>
      </c>
      <c r="B22" s="71" t="s">
        <v>50</v>
      </c>
      <c r="C22" s="72" t="s">
        <v>38</v>
      </c>
      <c r="D22" s="72" t="str">
        <f>IF(OR(C22="non",C22=""),"","Morsure")</f>
        <v/>
      </c>
      <c r="E22" s="73" t="str">
        <f>IF(OR(D22="non",D22=""),"","Demande d'isolement de l'animal pendant les travaux")</f>
        <v/>
      </c>
    </row>
    <row r="23" spans="1:5" ht="25.5">
      <c r="A23" s="70">
        <v>13</v>
      </c>
      <c r="B23" s="71" t="s">
        <v>51</v>
      </c>
      <c r="C23" s="72" t="s">
        <v>46</v>
      </c>
      <c r="D23" s="72" t="str">
        <f>IF(OR(C23="non",C23=""),"","Rejet de gaz")</f>
        <v>Rejet de gaz</v>
      </c>
      <c r="E23" s="73" t="str">
        <f>IF(OR(D23="non",D23=""),"","Etablissement d'une zone atex extérieur")</f>
        <v>Etablissement d'une zone atex extérieur</v>
      </c>
    </row>
    <row r="24" spans="1:5" ht="38.25">
      <c r="A24" s="70">
        <v>14</v>
      </c>
      <c r="B24" s="71" t="s">
        <v>52</v>
      </c>
      <c r="C24" s="72" t="s">
        <v>46</v>
      </c>
      <c r="D24" s="72" t="str">
        <f>IF(OR(C24="non",C24=""),"","Rejet de gaz")</f>
        <v>Rejet de gaz</v>
      </c>
      <c r="E24" s="73" t="str">
        <f>IF(OR(D24="non",D24=""),"","Etablissement d'une zone atex extérieur")</f>
        <v>Etablissement d'une zone atex extérieur</v>
      </c>
    </row>
    <row r="25" spans="1:5" ht="13.5" thickBot="1">
      <c r="A25" s="76">
        <v>15</v>
      </c>
      <c r="B25" s="77" t="s">
        <v>53</v>
      </c>
      <c r="C25" s="78"/>
      <c r="D25" s="78"/>
      <c r="E25" s="79"/>
    </row>
    <row r="26" spans="1:5">
      <c r="A26" s="80"/>
      <c r="B26" s="81"/>
      <c r="C26" s="82"/>
      <c r="D26" s="82"/>
      <c r="E26" s="83"/>
    </row>
    <row r="27" spans="1:5" ht="13.5" thickBot="1">
      <c r="A27" s="80"/>
      <c r="B27" s="81"/>
      <c r="C27" s="82"/>
      <c r="D27" s="82"/>
      <c r="E27" s="83"/>
    </row>
    <row r="28" spans="1:5" ht="12.75" customHeight="1">
      <c r="A28" s="649" t="s">
        <v>54</v>
      </c>
      <c r="B28" s="650"/>
      <c r="C28" s="650"/>
      <c r="D28" s="651"/>
      <c r="E28" s="652"/>
    </row>
    <row r="29" spans="1:5" ht="12.75" customHeight="1">
      <c r="A29" s="641" t="s">
        <v>432</v>
      </c>
      <c r="B29" s="642"/>
      <c r="C29" s="643"/>
      <c r="D29" s="643"/>
      <c r="E29" s="644"/>
    </row>
    <row r="30" spans="1:5" ht="39.75" customHeight="1" thickBot="1">
      <c r="A30" s="632" t="s">
        <v>55</v>
      </c>
      <c r="B30" s="633"/>
      <c r="C30" s="634"/>
      <c r="D30" s="634"/>
      <c r="E30" s="635"/>
    </row>
    <row r="31" spans="1:5" ht="13.5" thickBot="1">
      <c r="A31" s="192"/>
      <c r="B31" s="193"/>
      <c r="C31" s="194"/>
      <c r="D31" s="194"/>
      <c r="E31" s="195"/>
    </row>
    <row r="32" spans="1:5" ht="12.75" customHeight="1">
      <c r="A32" s="649" t="s">
        <v>418</v>
      </c>
      <c r="B32" s="650"/>
      <c r="C32" s="650"/>
      <c r="D32" s="650"/>
      <c r="E32" s="661"/>
    </row>
    <row r="33" spans="1:5" ht="12.75" customHeight="1">
      <c r="A33" s="662" t="s">
        <v>56</v>
      </c>
      <c r="B33" s="663"/>
      <c r="C33" s="663"/>
      <c r="D33" s="663"/>
      <c r="E33" s="664"/>
    </row>
    <row r="34" spans="1:5" ht="12.75" customHeight="1">
      <c r="A34" s="662" t="s">
        <v>57</v>
      </c>
      <c r="B34" s="663"/>
      <c r="C34" s="663"/>
      <c r="D34" s="663"/>
      <c r="E34" s="664"/>
    </row>
    <row r="35" spans="1:5">
      <c r="A35" s="665"/>
      <c r="B35" s="666"/>
      <c r="C35" s="666"/>
      <c r="D35" s="666"/>
      <c r="E35" s="667"/>
    </row>
    <row r="36" spans="1:5">
      <c r="A36" s="665"/>
      <c r="B36" s="666"/>
      <c r="C36" s="666"/>
      <c r="D36" s="666"/>
      <c r="E36" s="667"/>
    </row>
    <row r="37" spans="1:5">
      <c r="A37" s="641"/>
      <c r="B37" s="642"/>
      <c r="C37" s="658"/>
      <c r="D37" s="658"/>
      <c r="E37" s="659"/>
    </row>
    <row r="38" spans="1:5" ht="13.5" customHeight="1" thickBot="1">
      <c r="A38" s="632" t="s">
        <v>9</v>
      </c>
      <c r="B38" s="660"/>
      <c r="C38" s="196"/>
      <c r="D38" s="196"/>
      <c r="E38" s="197"/>
    </row>
    <row r="39" spans="1:5">
      <c r="A39" s="81"/>
      <c r="B39" s="81"/>
      <c r="C39" s="82"/>
      <c r="D39" s="82"/>
      <c r="E39" s="81"/>
    </row>
  </sheetData>
  <mergeCells count="25">
    <mergeCell ref="A37:B37"/>
    <mergeCell ref="C37:E37"/>
    <mergeCell ref="A38:B38"/>
    <mergeCell ref="A32:E32"/>
    <mergeCell ref="A33:E33"/>
    <mergeCell ref="A34:E34"/>
    <mergeCell ref="A35:E35"/>
    <mergeCell ref="A36:E36"/>
    <mergeCell ref="A1:E1"/>
    <mergeCell ref="A4:B4"/>
    <mergeCell ref="C4:E4"/>
    <mergeCell ref="A5:B5"/>
    <mergeCell ref="C5:E5"/>
    <mergeCell ref="A30:B30"/>
    <mergeCell ref="C30:E30"/>
    <mergeCell ref="A6:B6"/>
    <mergeCell ref="C6:D6"/>
    <mergeCell ref="A7:B7"/>
    <mergeCell ref="A29:B29"/>
    <mergeCell ref="C29:E29"/>
    <mergeCell ref="C7:E7"/>
    <mergeCell ref="A8:B8"/>
    <mergeCell ref="C8:E8"/>
    <mergeCell ref="A28:C28"/>
    <mergeCell ref="D28:E28"/>
  </mergeCells>
  <phoneticPr fontId="21" type="noConversion"/>
  <dataValidations count="1">
    <dataValidation type="list" allowBlank="1" showInputMessage="1" showErrorMessage="1" sqref="C25" xr:uid="{00000000-0002-0000-0A00-000000000000}">
      <formula1>$G$13:$I$13</formula1>
    </dataValidation>
  </dataValidations>
  <pageMargins left="0.78740157499999996" right="0.78740157499999996" top="0.984251969" bottom="0.984251969" header="0.4921259845" footer="0.4921259845"/>
  <pageSetup paperSize="9" scale="80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EFB177-B04B-4368-A20F-D07094A5A7E9}">
          <x14:formula1>
            <xm:f>Sources!$A$13:$A$14</xm:f>
          </x14:formula1>
          <xm:sqref>C11:C24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8">
    <tabColor indexed="45"/>
  </sheetPr>
  <dimension ref="A2:O79"/>
  <sheetViews>
    <sheetView view="pageBreakPreview" topLeftCell="A4" zoomScaleSheetLayoutView="100" workbookViewId="0">
      <selection activeCell="M20" sqref="M20"/>
    </sheetView>
  </sheetViews>
  <sheetFormatPr baseColWidth="10" defaultColWidth="11.42578125" defaultRowHeight="12.75" customHeight="1"/>
  <cols>
    <col min="1" max="1" width="3.28515625" customWidth="1"/>
    <col min="5" max="5" width="14.28515625" customWidth="1"/>
    <col min="6" max="6" width="10" customWidth="1"/>
    <col min="9" max="9" width="11.7109375" customWidth="1"/>
    <col min="10" max="10" width="16.28515625" customWidth="1"/>
    <col min="11" max="11" width="3.28515625" customWidth="1"/>
  </cols>
  <sheetData>
    <row r="2" spans="2:10" s="200" customFormat="1" ht="12.75" customHeight="1"/>
    <row r="3" spans="2:10" s="200" customFormat="1" ht="12.75" customHeight="1"/>
    <row r="4" spans="2:10" s="200" customFormat="1" ht="12.75" customHeight="1"/>
    <row r="5" spans="2:10" s="200" customFormat="1" ht="12.75" customHeight="1"/>
    <row r="8" spans="2:10" s="206" customFormat="1" ht="12.75" customHeight="1">
      <c r="B8" s="520" t="str">
        <f>INDEX(Sources!A3:H9,MATCH(PARAMETRAGE!C15,Sources!A3:A9,0),2)</f>
        <v xml:space="preserve">Antenne Corse : BOX 10 ZA4 Campo Vallone 20620 BIGUGLIA
</v>
      </c>
      <c r="C8" s="520"/>
      <c r="D8" s="520"/>
      <c r="E8" s="520"/>
      <c r="F8" s="520"/>
      <c r="G8" s="520"/>
      <c r="H8" s="520"/>
      <c r="I8" s="520"/>
      <c r="J8" s="520"/>
    </row>
    <row r="9" spans="2:10" s="206" customFormat="1" ht="12.75" customHeight="1">
      <c r="B9" s="520"/>
      <c r="C9" s="520"/>
      <c r="D9" s="520"/>
      <c r="E9" s="520"/>
      <c r="F9" s="520"/>
      <c r="G9" s="520"/>
      <c r="H9" s="520"/>
      <c r="I9" s="520"/>
      <c r="J9" s="520"/>
    </row>
    <row r="10" spans="2:10" s="206" customFormat="1" ht="12.75" customHeight="1">
      <c r="B10" s="520" t="str">
        <f>INDEX(Sources!A3:H9,MATCH(PARAMETRAGE!C15,Sources!A3:A9,0),7)</f>
        <v>04 95 47 08 14 - info@ctgaz.com</v>
      </c>
      <c r="C10" s="520"/>
      <c r="D10" s="520"/>
      <c r="E10" s="520"/>
      <c r="F10" s="520"/>
      <c r="G10" s="520"/>
      <c r="H10" s="520"/>
      <c r="I10" s="520"/>
      <c r="J10" s="520"/>
    </row>
    <row r="12" spans="2:10" ht="12.75" customHeight="1" thickBot="1">
      <c r="B12" s="201"/>
      <c r="C12" s="675"/>
      <c r="D12" s="675"/>
      <c r="E12" s="675"/>
      <c r="F12" s="675"/>
      <c r="G12" s="675"/>
      <c r="H12" s="675"/>
      <c r="I12" s="675"/>
      <c r="J12" s="675"/>
    </row>
    <row r="13" spans="2:10" ht="12.75" customHeight="1" thickTop="1"/>
    <row r="17" spans="2:10" ht="12.75" customHeight="1">
      <c r="B17" s="508" t="s">
        <v>3</v>
      </c>
      <c r="C17" s="509"/>
      <c r="D17" s="509"/>
      <c r="E17" s="509"/>
      <c r="F17" s="509"/>
      <c r="G17" s="509"/>
      <c r="H17" s="509"/>
      <c r="I17" s="509"/>
      <c r="J17" s="510"/>
    </row>
    <row r="18" spans="2:10" ht="12.75" customHeight="1">
      <c r="B18" s="524"/>
      <c r="C18" s="525"/>
      <c r="D18" s="525"/>
      <c r="E18" s="525"/>
      <c r="F18" s="525"/>
      <c r="G18" s="525"/>
      <c r="H18" s="525"/>
      <c r="I18" s="525"/>
      <c r="J18" s="526"/>
    </row>
    <row r="19" spans="2:10" ht="12.75" customHeight="1">
      <c r="B19" s="524"/>
      <c r="C19" s="525"/>
      <c r="D19" s="525"/>
      <c r="E19" s="525"/>
      <c r="F19" s="525"/>
      <c r="G19" s="525"/>
      <c r="H19" s="525"/>
      <c r="I19" s="525"/>
      <c r="J19" s="526"/>
    </row>
    <row r="20" spans="2:10" ht="12.75" customHeight="1">
      <c r="B20" s="511"/>
      <c r="C20" s="512"/>
      <c r="D20" s="512"/>
      <c r="E20" s="512"/>
      <c r="F20" s="512"/>
      <c r="G20" s="512"/>
      <c r="H20" s="512"/>
      <c r="I20" s="512"/>
      <c r="J20" s="513"/>
    </row>
    <row r="23" spans="2:10" ht="12.75" customHeight="1">
      <c r="D23" s="682"/>
      <c r="E23" s="682"/>
      <c r="F23" s="682"/>
      <c r="G23" s="682"/>
      <c r="H23" s="682"/>
      <c r="I23" s="682"/>
    </row>
    <row r="24" spans="2:10" s="139" customFormat="1" ht="15.75">
      <c r="B24" s="668" t="s">
        <v>365</v>
      </c>
      <c r="C24" s="668"/>
      <c r="D24" s="680">
        <f>PARAMETRAGE!C19</f>
        <v>0</v>
      </c>
      <c r="E24" s="681"/>
      <c r="F24" s="681"/>
      <c r="G24" s="681"/>
      <c r="H24" s="681"/>
      <c r="I24" s="681"/>
      <c r="J24" s="681"/>
    </row>
    <row r="25" spans="2:10" ht="12.75" customHeight="1">
      <c r="B25" s="19"/>
      <c r="C25" s="19"/>
      <c r="D25" s="19"/>
      <c r="E25" s="11"/>
      <c r="F25" s="1"/>
      <c r="G25" s="1"/>
      <c r="H25" s="1"/>
      <c r="I25" s="1"/>
    </row>
    <row r="26" spans="2:10" ht="12.75" customHeight="1">
      <c r="B26" s="19"/>
      <c r="C26" s="19"/>
      <c r="D26" s="19"/>
      <c r="E26" s="19"/>
    </row>
    <row r="27" spans="2:10" s="85" customFormat="1" ht="15.75">
      <c r="B27" s="325" t="s">
        <v>586</v>
      </c>
      <c r="C27" s="325"/>
      <c r="D27" s="669">
        <f>PARAMETRAGE!C31</f>
        <v>0</v>
      </c>
      <c r="E27" s="669"/>
      <c r="F27" s="669"/>
      <c r="G27" s="669"/>
      <c r="H27" s="669"/>
      <c r="I27" s="669"/>
      <c r="J27" s="669"/>
    </row>
    <row r="28" spans="2:10" ht="12.75" customHeight="1">
      <c r="B28" s="1"/>
      <c r="C28" s="1"/>
      <c r="D28" s="1"/>
      <c r="E28" s="1"/>
      <c r="F28" s="179"/>
      <c r="G28" s="1"/>
      <c r="H28" s="1"/>
      <c r="I28" s="1"/>
      <c r="J28" s="1"/>
    </row>
    <row r="29" spans="2:10" ht="12.75" customHeight="1">
      <c r="B29" s="1"/>
      <c r="C29" s="1"/>
      <c r="D29" s="1"/>
      <c r="E29" s="1"/>
      <c r="F29" s="1"/>
      <c r="G29" s="1"/>
      <c r="H29" s="1"/>
      <c r="I29" s="1"/>
      <c r="J29" s="1"/>
    </row>
    <row r="30" spans="2:10" ht="12.75" customHeight="1">
      <c r="B30" s="1"/>
      <c r="C30" s="1"/>
      <c r="D30" s="1"/>
      <c r="E30" s="1"/>
      <c r="F30" s="1"/>
      <c r="G30" s="1"/>
      <c r="H30" s="1"/>
      <c r="I30" s="1"/>
      <c r="J30" s="1"/>
    </row>
    <row r="32" spans="2:10" ht="15">
      <c r="B32" s="672" t="s">
        <v>421</v>
      </c>
      <c r="C32" s="672"/>
      <c r="D32" s="672"/>
      <c r="E32" s="672"/>
      <c r="F32" s="672"/>
      <c r="G32" s="672"/>
      <c r="H32" s="672"/>
      <c r="I32" s="672"/>
      <c r="J32" s="672"/>
    </row>
    <row r="33" spans="1:10" ht="15">
      <c r="B33" s="673" t="s">
        <v>4</v>
      </c>
      <c r="C33" s="673"/>
      <c r="D33" s="673"/>
      <c r="E33" s="673"/>
      <c r="F33" s="673"/>
      <c r="G33" s="673"/>
      <c r="H33" s="673"/>
      <c r="I33" s="673"/>
      <c r="J33" s="673"/>
    </row>
    <row r="34" spans="1:10" ht="12.75" customHeight="1">
      <c r="B34" s="23"/>
      <c r="C34" s="23"/>
      <c r="D34" s="23"/>
      <c r="E34" s="23"/>
      <c r="F34" s="23"/>
      <c r="G34" s="23"/>
      <c r="H34" s="23"/>
      <c r="I34" s="23"/>
      <c r="J34" s="23"/>
    </row>
    <row r="35" spans="1:10" ht="12.75" customHeight="1">
      <c r="B35" s="19"/>
      <c r="G35" s="11"/>
    </row>
    <row r="36" spans="1:10" ht="12.75" customHeight="1">
      <c r="B36" s="141"/>
      <c r="C36" s="86" t="s">
        <v>417</v>
      </c>
      <c r="D36" s="86"/>
      <c r="E36" s="86"/>
      <c r="G36" s="134"/>
      <c r="H36" s="671" t="s">
        <v>587</v>
      </c>
      <c r="I36" s="671"/>
      <c r="J36" s="671"/>
    </row>
    <row r="37" spans="1:10" ht="12.75" customHeight="1">
      <c r="B37" s="141"/>
      <c r="C37" s="24"/>
      <c r="D37" s="24"/>
      <c r="E37" s="24"/>
      <c r="G37" s="134"/>
      <c r="H37" s="24"/>
      <c r="I37" s="24"/>
      <c r="J37" s="24"/>
    </row>
    <row r="38" spans="1:10" ht="12.75" customHeight="1">
      <c r="A38" s="1"/>
      <c r="B38" s="141"/>
      <c r="C38" s="671" t="s">
        <v>431</v>
      </c>
      <c r="D38" s="671"/>
      <c r="E38" s="671"/>
      <c r="G38" s="134"/>
      <c r="H38" s="670" t="s">
        <v>318</v>
      </c>
      <c r="I38" s="670"/>
      <c r="J38" s="670"/>
    </row>
    <row r="39" spans="1:10" ht="12.75" customHeight="1">
      <c r="B39" s="141"/>
      <c r="C39" s="24"/>
      <c r="D39" s="24"/>
      <c r="E39" s="24"/>
      <c r="G39" s="134"/>
      <c r="H39" s="24"/>
      <c r="I39" s="24"/>
      <c r="J39" s="24"/>
    </row>
    <row r="40" spans="1:10" ht="12.75" customHeight="1">
      <c r="A40" s="1"/>
      <c r="B40" s="141"/>
      <c r="C40" s="671" t="s">
        <v>317</v>
      </c>
      <c r="D40" s="671"/>
      <c r="E40" s="671"/>
      <c r="F40" s="1"/>
      <c r="G40" s="141"/>
      <c r="H40" s="670" t="s">
        <v>364</v>
      </c>
      <c r="I40" s="670"/>
      <c r="J40" s="670"/>
    </row>
    <row r="41" spans="1:10" ht="12.75" customHeight="1">
      <c r="B41" s="141"/>
      <c r="C41" s="24"/>
      <c r="D41" s="24"/>
      <c r="E41" s="24"/>
      <c r="G41" s="134"/>
      <c r="H41" s="24"/>
      <c r="I41" s="24"/>
      <c r="J41" s="24"/>
    </row>
    <row r="42" spans="1:10" ht="12.75" customHeight="1">
      <c r="A42" s="1"/>
      <c r="B42" s="141"/>
      <c r="C42" s="671" t="s">
        <v>5</v>
      </c>
      <c r="D42" s="671"/>
      <c r="E42" s="671"/>
      <c r="F42" s="1"/>
      <c r="G42" s="134"/>
      <c r="H42" s="671" t="s">
        <v>6</v>
      </c>
      <c r="I42" s="671"/>
      <c r="J42" s="671"/>
    </row>
    <row r="43" spans="1:10" ht="12.75" customHeight="1">
      <c r="B43" s="19"/>
      <c r="G43" s="1"/>
    </row>
    <row r="48" spans="1:10" ht="23.25">
      <c r="B48" s="676" t="str">
        <f>IF(PARAMETRAGE!C11="oui","Travaux à la charge financière de GRDF","")</f>
        <v/>
      </c>
      <c r="C48" s="676"/>
      <c r="D48" s="676"/>
      <c r="E48" s="676"/>
      <c r="F48" s="676"/>
      <c r="G48" s="676"/>
      <c r="H48" s="676"/>
      <c r="I48" s="676"/>
      <c r="J48" s="676"/>
    </row>
    <row r="49" spans="2:15" ht="12.75" customHeight="1">
      <c r="B49" s="488" t="str">
        <f>IF(B48="","","Hors travaux liés au bâti : Liaison équipotentielle, ventilations, gaine technique")</f>
        <v/>
      </c>
      <c r="C49" s="488"/>
      <c r="D49" s="488"/>
      <c r="E49" s="488"/>
      <c r="F49" s="488"/>
      <c r="G49" s="488"/>
      <c r="H49" s="488"/>
      <c r="I49" s="488"/>
      <c r="J49" s="488"/>
    </row>
    <row r="51" spans="2:15">
      <c r="B51" s="679" t="s">
        <v>7</v>
      </c>
      <c r="C51" s="679"/>
      <c r="D51" s="679"/>
    </row>
    <row r="52" spans="2:15" ht="12.75" customHeight="1">
      <c r="D52" s="1"/>
      <c r="E52" s="1"/>
      <c r="G52" s="1"/>
      <c r="H52" s="1"/>
      <c r="I52" s="1"/>
    </row>
    <row r="53" spans="2:15" ht="12.75" customHeight="1">
      <c r="B53" s="21"/>
      <c r="C53" s="25"/>
      <c r="D53" s="25"/>
      <c r="E53" s="25"/>
      <c r="F53" s="25"/>
      <c r="G53" s="21"/>
      <c r="I53" s="21"/>
      <c r="J53" s="21"/>
    </row>
    <row r="54" spans="2:15" ht="12.75" customHeight="1">
      <c r="B54" s="22"/>
      <c r="C54" s="22"/>
      <c r="D54" s="22"/>
      <c r="E54" s="22"/>
      <c r="F54" s="22"/>
      <c r="G54" s="22"/>
      <c r="H54" s="22"/>
      <c r="I54" s="22"/>
      <c r="J54" s="22"/>
    </row>
    <row r="55" spans="2:15" ht="12.75" customHeight="1">
      <c r="B55" s="21"/>
      <c r="C55" s="21"/>
      <c r="D55" s="21"/>
      <c r="E55" s="21"/>
      <c r="F55" s="21"/>
      <c r="G55" s="26"/>
      <c r="H55" s="21"/>
      <c r="J55" s="21"/>
    </row>
    <row r="56" spans="2:15" ht="12.75" customHeight="1">
      <c r="B56" s="1"/>
      <c r="C56" s="22"/>
      <c r="D56" s="22"/>
      <c r="E56" s="22"/>
      <c r="F56" s="1"/>
      <c r="G56" s="22"/>
      <c r="H56" s="22"/>
      <c r="I56" s="22"/>
      <c r="J56" s="1"/>
    </row>
    <row r="57" spans="2:15" ht="12.75" customHeight="1">
      <c r="B57" s="21"/>
      <c r="D57" s="21"/>
      <c r="E57" s="27"/>
      <c r="F57" s="27"/>
      <c r="G57" s="678"/>
      <c r="H57" s="678"/>
      <c r="I57" s="678"/>
      <c r="J57" s="21"/>
    </row>
    <row r="58" spans="2:15" ht="12.75" customHeight="1">
      <c r="B58" s="22"/>
      <c r="C58" s="22"/>
      <c r="F58" s="22"/>
      <c r="G58" s="1"/>
      <c r="J58" s="22"/>
    </row>
    <row r="59" spans="2:15" ht="12.75" customHeight="1">
      <c r="B59" s="1"/>
      <c r="C59" s="1"/>
      <c r="F59" s="1"/>
      <c r="G59" s="1"/>
      <c r="J59" s="1"/>
    </row>
    <row r="60" spans="2:15" ht="12.75" customHeight="1">
      <c r="B60" s="1"/>
      <c r="C60" s="1"/>
      <c r="F60" s="1"/>
      <c r="G60" s="1"/>
      <c r="J60" s="1"/>
    </row>
    <row r="61" spans="2:15" ht="12.75" customHeight="1">
      <c r="B61" s="1"/>
      <c r="C61" s="1"/>
      <c r="F61" s="1"/>
      <c r="G61" s="1"/>
      <c r="J61" s="1"/>
    </row>
    <row r="62" spans="2:15" ht="12.75" customHeight="1">
      <c r="B62" s="1"/>
      <c r="C62" s="1"/>
      <c r="F62" s="1"/>
      <c r="G62" s="1"/>
      <c r="J62" s="1"/>
    </row>
    <row r="63" spans="2:15" ht="15.75">
      <c r="G63" s="20" t="s">
        <v>8</v>
      </c>
      <c r="H63" s="677"/>
      <c r="I63" s="677"/>
      <c r="J63" s="28"/>
      <c r="K63" s="28"/>
      <c r="L63" s="28"/>
      <c r="M63" s="28"/>
      <c r="N63" s="28"/>
      <c r="O63" s="28"/>
    </row>
    <row r="64" spans="2:15" ht="12.75" customHeight="1">
      <c r="G64" s="29"/>
      <c r="H64" s="29"/>
      <c r="I64" s="29"/>
    </row>
    <row r="65" spans="2:10" ht="15.75">
      <c r="G65" s="669" t="s">
        <v>9</v>
      </c>
      <c r="H65" s="669"/>
      <c r="I65" s="669"/>
    </row>
    <row r="78" spans="2:10" ht="12.75" customHeight="1" thickBot="1">
      <c r="B78" s="675"/>
      <c r="C78" s="675"/>
      <c r="D78" s="675"/>
      <c r="E78" s="675"/>
      <c r="F78" s="675"/>
      <c r="G78" s="675"/>
      <c r="H78" s="202"/>
      <c r="I78" s="202"/>
      <c r="J78" s="202"/>
    </row>
    <row r="79" spans="2:10" ht="12.75" customHeight="1" thickTop="1">
      <c r="B79" s="674" t="s">
        <v>369</v>
      </c>
      <c r="C79" s="674"/>
      <c r="D79" s="674"/>
      <c r="E79" s="674"/>
      <c r="F79" s="674"/>
      <c r="G79" s="674"/>
      <c r="H79" s="674"/>
      <c r="I79" s="674"/>
      <c r="J79" s="674"/>
    </row>
  </sheetData>
  <mergeCells count="25">
    <mergeCell ref="B8:J9"/>
    <mergeCell ref="B10:J10"/>
    <mergeCell ref="B79:J79"/>
    <mergeCell ref="B78:G78"/>
    <mergeCell ref="C42:E42"/>
    <mergeCell ref="H42:J42"/>
    <mergeCell ref="B48:J48"/>
    <mergeCell ref="G65:I65"/>
    <mergeCell ref="H63:I63"/>
    <mergeCell ref="G57:I57"/>
    <mergeCell ref="B51:D51"/>
    <mergeCell ref="B49:J49"/>
    <mergeCell ref="C12:J12"/>
    <mergeCell ref="B17:J20"/>
    <mergeCell ref="D24:J24"/>
    <mergeCell ref="D23:I23"/>
    <mergeCell ref="B24:C24"/>
    <mergeCell ref="D27:J27"/>
    <mergeCell ref="H40:J40"/>
    <mergeCell ref="C40:E40"/>
    <mergeCell ref="B32:J32"/>
    <mergeCell ref="B33:J33"/>
    <mergeCell ref="C38:E38"/>
    <mergeCell ref="H36:J36"/>
    <mergeCell ref="H38:J38"/>
  </mergeCells>
  <phoneticPr fontId="0" type="noConversion"/>
  <pageMargins left="0.78740157499999996" right="0.78740157499999996" top="0.49" bottom="0.984251969" header="0.4921259845" footer="0.4921259845"/>
  <pageSetup paperSize="9" scale="69" orientation="portrait" r:id="rId1"/>
  <headerFooter alignWithMargins="0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2"/>
  <dimension ref="A2:M185"/>
  <sheetViews>
    <sheetView view="pageBreakPreview" zoomScale="60" workbookViewId="0">
      <selection activeCell="U12" sqref="U12"/>
    </sheetView>
  </sheetViews>
  <sheetFormatPr baseColWidth="10" defaultRowHeight="12.75"/>
  <cols>
    <col min="1" max="1" width="15" customWidth="1"/>
    <col min="6" max="6" width="14.28515625" customWidth="1"/>
    <col min="7" max="7" width="10.85546875" customWidth="1"/>
  </cols>
  <sheetData>
    <row r="2" spans="1:8" s="144" customFormat="1" ht="67.5" customHeight="1">
      <c r="A2" s="150"/>
      <c r="B2" s="695" t="s">
        <v>589</v>
      </c>
      <c r="C2" s="696"/>
      <c r="D2" s="696"/>
      <c r="E2" s="696"/>
      <c r="F2" s="696"/>
      <c r="G2" s="697"/>
      <c r="H2" s="156" t="s">
        <v>403</v>
      </c>
    </row>
    <row r="3" spans="1:8" s="144" customFormat="1" ht="15">
      <c r="B3" s="149" t="s">
        <v>16</v>
      </c>
    </row>
    <row r="4" spans="1:8" s="144" customFormat="1" ht="15" customHeight="1"/>
    <row r="5" spans="1:8" ht="15" customHeight="1">
      <c r="A5" s="167"/>
      <c r="B5" s="168"/>
      <c r="C5" s="168"/>
      <c r="D5" s="168"/>
      <c r="E5" s="168"/>
      <c r="F5" s="168"/>
      <c r="G5" s="168"/>
      <c r="H5" s="169"/>
    </row>
    <row r="6" spans="1:8" s="157" customFormat="1" ht="15" customHeight="1">
      <c r="A6" s="159" t="s">
        <v>590</v>
      </c>
      <c r="B6" s="158"/>
      <c r="C6" s="158"/>
      <c r="D6" s="158"/>
      <c r="E6" s="158"/>
      <c r="F6" s="158"/>
      <c r="G6" s="158"/>
      <c r="H6" s="160"/>
    </row>
    <row r="7" spans="1:8" s="157" customFormat="1" ht="15" customHeight="1">
      <c r="A7" s="219" t="s">
        <v>370</v>
      </c>
      <c r="B7" s="220">
        <f>PARAMETRAGE!C30</f>
        <v>0</v>
      </c>
      <c r="C7" s="158"/>
      <c r="D7" s="158"/>
      <c r="E7" s="158"/>
      <c r="F7" s="700" t="s">
        <v>371</v>
      </c>
      <c r="G7" s="700"/>
      <c r="H7" s="701"/>
    </row>
    <row r="8" spans="1:8" s="157" customFormat="1" ht="15" customHeight="1">
      <c r="A8" s="219" t="s">
        <v>588</v>
      </c>
      <c r="B8" s="220">
        <f>PARAMETRAGE!C31</f>
        <v>0</v>
      </c>
      <c r="C8" s="158"/>
      <c r="D8" s="158"/>
      <c r="E8" s="158"/>
      <c r="F8" s="700"/>
      <c r="G8" s="700"/>
      <c r="H8" s="701"/>
    </row>
    <row r="9" spans="1:8" s="157" customFormat="1" ht="15" customHeight="1">
      <c r="A9" s="164"/>
      <c r="B9" s="165"/>
      <c r="C9" s="158"/>
      <c r="D9" s="158"/>
      <c r="E9" s="158"/>
      <c r="F9" s="165"/>
      <c r="G9" s="165"/>
      <c r="H9" s="166"/>
    </row>
    <row r="10" spans="1:8" s="157" customFormat="1" ht="15" customHeight="1">
      <c r="A10" s="164"/>
      <c r="B10" s="165"/>
      <c r="C10" s="158"/>
      <c r="D10" s="158"/>
      <c r="E10" s="158"/>
      <c r="F10" s="165"/>
      <c r="G10" s="165"/>
      <c r="H10" s="166"/>
    </row>
    <row r="11" spans="1:8" s="157" customFormat="1" ht="15" customHeight="1">
      <c r="A11" s="159" t="s">
        <v>372</v>
      </c>
      <c r="B11" s="158"/>
      <c r="C11" s="158"/>
      <c r="D11" s="158"/>
      <c r="E11" s="158"/>
      <c r="F11" s="158"/>
      <c r="G11" s="158"/>
      <c r="H11" s="160"/>
    </row>
    <row r="12" spans="1:8" s="157" customFormat="1" ht="15" customHeight="1">
      <c r="A12" s="699" t="s">
        <v>373</v>
      </c>
      <c r="B12" s="700"/>
      <c r="C12" s="700"/>
      <c r="D12" s="700"/>
      <c r="E12" s="158"/>
      <c r="F12" s="158"/>
      <c r="G12" s="158"/>
      <c r="H12" s="160"/>
    </row>
    <row r="13" spans="1:8" s="157" customFormat="1" ht="15" customHeight="1">
      <c r="A13" s="699" t="s">
        <v>591</v>
      </c>
      <c r="B13" s="700"/>
      <c r="C13" s="700"/>
      <c r="D13" s="700"/>
      <c r="E13" s="158"/>
      <c r="F13" s="158"/>
      <c r="G13" s="158"/>
      <c r="H13" s="160"/>
    </row>
    <row r="14" spans="1:8" s="157" customFormat="1" ht="15" customHeight="1">
      <c r="A14" s="161"/>
      <c r="B14" s="162"/>
      <c r="C14" s="162"/>
      <c r="D14" s="162"/>
      <c r="E14" s="162"/>
      <c r="F14" s="162"/>
      <c r="G14" s="162"/>
      <c r="H14" s="163"/>
    </row>
    <row r="15" spans="1:8" s="157" customFormat="1" ht="15" customHeight="1">
      <c r="A15" s="158"/>
      <c r="B15" s="158"/>
      <c r="C15" s="158"/>
      <c r="D15" s="158"/>
      <c r="E15" s="158"/>
      <c r="F15" s="158"/>
      <c r="G15" s="158"/>
      <c r="H15" s="158"/>
    </row>
    <row r="16" spans="1:8" s="157" customFormat="1" ht="15" customHeight="1">
      <c r="A16" s="145" t="s">
        <v>592</v>
      </c>
    </row>
    <row r="17" spans="1:12" s="157" customFormat="1" ht="15" customHeight="1">
      <c r="B17" s="702" t="s">
        <v>404</v>
      </c>
      <c r="C17" s="702"/>
      <c r="D17" s="702"/>
    </row>
    <row r="18" spans="1:12" s="157" customFormat="1" ht="15" customHeight="1">
      <c r="A18" s="145" t="s">
        <v>593</v>
      </c>
    </row>
    <row r="19" spans="1:12" s="157" customFormat="1" ht="15" customHeight="1">
      <c r="B19" s="702" t="s">
        <v>410</v>
      </c>
      <c r="C19" s="702"/>
      <c r="D19" s="702"/>
      <c r="E19" s="702" t="s">
        <v>411</v>
      </c>
      <c r="F19" s="702"/>
      <c r="G19" s="702"/>
    </row>
    <row r="20" spans="1:12" s="157" customFormat="1" ht="15" customHeight="1">
      <c r="B20" s="170"/>
      <c r="C20" s="170"/>
      <c r="D20" s="170"/>
      <c r="E20" s="170"/>
      <c r="F20" s="170"/>
    </row>
    <row r="21" spans="1:12" s="157" customFormat="1" ht="15" customHeight="1">
      <c r="A21" s="145" t="s">
        <v>374</v>
      </c>
    </row>
    <row r="22" spans="1:12" s="140" customFormat="1" ht="20.100000000000001" customHeight="1">
      <c r="A22" s="687" t="s">
        <v>375</v>
      </c>
      <c r="B22" s="688"/>
      <c r="C22" s="688"/>
      <c r="D22" s="688"/>
      <c r="E22" s="688"/>
      <c r="F22" s="688"/>
      <c r="G22" s="688"/>
      <c r="H22" s="689"/>
    </row>
    <row r="23" spans="1:12" ht="15" customHeight="1"/>
    <row r="24" spans="1:12" ht="15" customHeight="1">
      <c r="G24" s="173" t="s">
        <v>398</v>
      </c>
      <c r="H24" s="174" t="s">
        <v>399</v>
      </c>
      <c r="I24" s="144"/>
      <c r="J24" s="144"/>
      <c r="K24" s="144"/>
      <c r="L24" s="144"/>
    </row>
    <row r="25" spans="1:12" ht="15" customHeight="1">
      <c r="A25" s="683" t="s">
        <v>405</v>
      </c>
      <c r="B25" s="683"/>
      <c r="C25" s="683"/>
      <c r="D25" s="683"/>
      <c r="E25" s="683"/>
      <c r="G25" s="175" t="s">
        <v>376</v>
      </c>
      <c r="H25" s="175" t="s">
        <v>376</v>
      </c>
      <c r="I25" s="144"/>
      <c r="J25" s="144"/>
      <c r="K25" s="144"/>
      <c r="L25" s="144"/>
    </row>
    <row r="26" spans="1:12" ht="15" customHeight="1">
      <c r="A26" s="683" t="s">
        <v>377</v>
      </c>
      <c r="B26" s="683"/>
      <c r="C26" s="683"/>
      <c r="D26" s="683"/>
      <c r="E26" s="683"/>
      <c r="G26" s="175" t="s">
        <v>376</v>
      </c>
      <c r="H26" s="175" t="s">
        <v>376</v>
      </c>
      <c r="I26" s="144"/>
      <c r="J26" s="144"/>
      <c r="K26" s="144"/>
      <c r="L26" s="144"/>
    </row>
    <row r="27" spans="1:12" ht="15" customHeight="1">
      <c r="A27" s="683" t="s">
        <v>378</v>
      </c>
      <c r="B27" s="683"/>
      <c r="C27" s="683"/>
      <c r="D27" s="683"/>
      <c r="E27" s="683"/>
      <c r="G27" s="175" t="s">
        <v>376</v>
      </c>
      <c r="H27" s="175" t="s">
        <v>376</v>
      </c>
      <c r="I27" s="144"/>
      <c r="J27" s="144"/>
      <c r="K27" s="144"/>
      <c r="L27" s="144"/>
    </row>
    <row r="28" spans="1:12" ht="15" customHeight="1">
      <c r="A28" s="683" t="s">
        <v>406</v>
      </c>
      <c r="B28" s="683"/>
      <c r="C28" s="683"/>
      <c r="D28" s="683"/>
      <c r="E28" s="683"/>
      <c r="G28" s="175" t="s">
        <v>376</v>
      </c>
      <c r="H28" s="175" t="s">
        <v>376</v>
      </c>
      <c r="I28" s="144"/>
      <c r="J28" s="144"/>
      <c r="K28" s="144"/>
      <c r="L28" s="144"/>
    </row>
    <row r="29" spans="1:12" ht="15" customHeight="1">
      <c r="A29" s="683" t="s">
        <v>379</v>
      </c>
      <c r="B29" s="683"/>
      <c r="C29" s="683"/>
      <c r="D29" s="683"/>
      <c r="E29" s="683"/>
      <c r="G29" s="175" t="s">
        <v>376</v>
      </c>
      <c r="H29" s="175" t="s">
        <v>376</v>
      </c>
      <c r="I29" s="144"/>
      <c r="J29" s="144"/>
      <c r="K29" s="144"/>
      <c r="L29" s="144"/>
    </row>
    <row r="30" spans="1:12" ht="15" customHeight="1">
      <c r="A30" s="683" t="s">
        <v>380</v>
      </c>
      <c r="B30" s="683"/>
      <c r="C30" s="683"/>
      <c r="D30" s="683"/>
      <c r="E30" s="683"/>
      <c r="G30" s="175" t="s">
        <v>376</v>
      </c>
      <c r="H30" s="175" t="s">
        <v>376</v>
      </c>
      <c r="I30" s="144"/>
      <c r="J30" s="144"/>
      <c r="K30" s="144"/>
      <c r="L30" s="144"/>
    </row>
    <row r="31" spans="1:12" ht="15" customHeight="1">
      <c r="A31" s="147" t="s">
        <v>381</v>
      </c>
      <c r="G31" s="175" t="s">
        <v>376</v>
      </c>
      <c r="H31" s="175" t="s">
        <v>376</v>
      </c>
      <c r="I31" s="144"/>
      <c r="J31" s="144"/>
      <c r="K31" s="144"/>
      <c r="L31" s="144"/>
    </row>
    <row r="32" spans="1:12" s="41" customFormat="1" ht="28.5" customHeight="1">
      <c r="A32" s="698" t="s">
        <v>401</v>
      </c>
      <c r="B32" s="698"/>
      <c r="C32" s="698"/>
      <c r="D32" s="698"/>
      <c r="E32" s="698"/>
      <c r="F32" s="698"/>
      <c r="G32" s="176" t="s">
        <v>376</v>
      </c>
      <c r="H32" s="176" t="s">
        <v>376</v>
      </c>
    </row>
    <row r="33" spans="1:13" s="41" customFormat="1" ht="14.25">
      <c r="A33" s="171"/>
      <c r="B33" s="171"/>
      <c r="C33" s="171"/>
      <c r="D33" s="171"/>
      <c r="E33" s="171"/>
      <c r="F33" s="171"/>
      <c r="G33" s="176"/>
      <c r="H33" s="176"/>
    </row>
    <row r="34" spans="1:13" ht="15" customHeight="1">
      <c r="A34" s="683" t="s">
        <v>407</v>
      </c>
      <c r="B34" s="683"/>
      <c r="C34" s="683"/>
      <c r="D34" s="683"/>
      <c r="E34" s="683"/>
      <c r="F34" s="683"/>
      <c r="G34" s="141"/>
      <c r="H34" s="141"/>
      <c r="I34" s="144"/>
      <c r="J34" s="144"/>
      <c r="K34" s="144"/>
      <c r="L34" s="144"/>
    </row>
    <row r="35" spans="1:13" ht="15" customHeight="1">
      <c r="A35" s="693" t="s">
        <v>382</v>
      </c>
      <c r="B35" s="693"/>
      <c r="C35" s="693"/>
      <c r="D35" s="693"/>
      <c r="E35" s="693"/>
      <c r="F35" s="693"/>
      <c r="G35" s="175" t="s">
        <v>376</v>
      </c>
      <c r="H35" s="175" t="s">
        <v>376</v>
      </c>
      <c r="I35" s="144"/>
      <c r="J35" s="144"/>
      <c r="K35" s="144"/>
      <c r="L35" s="144"/>
    </row>
    <row r="36" spans="1:13" s="144" customFormat="1" ht="15" customHeight="1">
      <c r="A36" s="693" t="s">
        <v>383</v>
      </c>
      <c r="B36" s="693"/>
      <c r="C36" s="693"/>
      <c r="D36" s="693"/>
      <c r="E36" s="693"/>
      <c r="F36" s="693"/>
      <c r="G36" s="175" t="s">
        <v>376</v>
      </c>
      <c r="H36" s="175" t="s">
        <v>376</v>
      </c>
      <c r="M36"/>
    </row>
    <row r="37" spans="1:13" ht="15" customHeight="1">
      <c r="A37" s="693" t="s">
        <v>384</v>
      </c>
      <c r="B37" s="693"/>
      <c r="C37" s="693"/>
      <c r="D37" s="693"/>
      <c r="E37" s="693"/>
      <c r="F37" s="693"/>
      <c r="G37" s="175" t="s">
        <v>376</v>
      </c>
      <c r="H37" s="175" t="s">
        <v>376</v>
      </c>
      <c r="I37" s="144"/>
      <c r="J37" s="144"/>
      <c r="K37" s="144"/>
      <c r="L37" s="144"/>
    </row>
    <row r="38" spans="1:13" ht="15" customHeight="1">
      <c r="A38" s="693" t="s">
        <v>400</v>
      </c>
      <c r="B38" s="693"/>
      <c r="C38" s="693"/>
      <c r="D38" s="693"/>
      <c r="E38" s="693"/>
      <c r="F38" s="693"/>
      <c r="G38" s="175" t="s">
        <v>376</v>
      </c>
      <c r="H38" s="175" t="s">
        <v>376</v>
      </c>
      <c r="I38" s="144"/>
      <c r="J38" s="144"/>
      <c r="K38" s="144"/>
    </row>
    <row r="39" spans="1:13" ht="15" customHeight="1">
      <c r="A39" s="153" t="s">
        <v>385</v>
      </c>
      <c r="B39" s="153"/>
      <c r="C39" s="153"/>
      <c r="D39" s="153"/>
      <c r="E39" s="153"/>
      <c r="F39" s="153"/>
      <c r="G39" s="175" t="s">
        <v>376</v>
      </c>
      <c r="H39" s="175" t="s">
        <v>376</v>
      </c>
      <c r="I39" s="144"/>
      <c r="J39" s="144"/>
      <c r="K39" s="144"/>
      <c r="L39" s="144"/>
    </row>
    <row r="40" spans="1:13" ht="15" customHeight="1">
      <c r="G40" s="175"/>
      <c r="H40" s="175"/>
    </row>
    <row r="41" spans="1:13" ht="15" customHeight="1">
      <c r="A41" s="147" t="s">
        <v>386</v>
      </c>
      <c r="G41" s="175"/>
      <c r="H41" s="175"/>
    </row>
    <row r="42" spans="1:13" ht="29.25" customHeight="1">
      <c r="A42" s="692" t="s">
        <v>402</v>
      </c>
      <c r="B42" s="693"/>
      <c r="C42" s="693"/>
      <c r="D42" s="693"/>
      <c r="E42" s="693"/>
      <c r="F42" s="693"/>
      <c r="G42" s="175" t="s">
        <v>376</v>
      </c>
      <c r="H42" s="175" t="s">
        <v>376</v>
      </c>
    </row>
    <row r="43" spans="1:13" ht="31.5" customHeight="1">
      <c r="A43" s="692" t="s">
        <v>387</v>
      </c>
      <c r="B43" s="693"/>
      <c r="C43" s="693"/>
      <c r="D43" s="693"/>
      <c r="E43" s="693"/>
      <c r="F43" s="693"/>
      <c r="G43" s="175" t="s">
        <v>376</v>
      </c>
      <c r="H43" s="175" t="s">
        <v>376</v>
      </c>
    </row>
    <row r="44" spans="1:13" ht="15" customHeight="1">
      <c r="A44" s="694" t="s">
        <v>388</v>
      </c>
      <c r="B44" s="694"/>
      <c r="C44" s="694"/>
      <c r="D44" s="694"/>
      <c r="E44" s="694"/>
      <c r="F44" s="694"/>
      <c r="G44" s="175" t="s">
        <v>376</v>
      </c>
      <c r="H44" s="175" t="s">
        <v>376</v>
      </c>
    </row>
    <row r="45" spans="1:13" ht="14.25">
      <c r="A45" s="693" t="s">
        <v>389</v>
      </c>
      <c r="B45" s="693"/>
      <c r="C45" s="693"/>
      <c r="D45" s="693"/>
      <c r="E45" s="693"/>
      <c r="F45" s="693"/>
      <c r="G45" s="175" t="s">
        <v>376</v>
      </c>
      <c r="H45" s="175" t="s">
        <v>376</v>
      </c>
    </row>
    <row r="46" spans="1:13" ht="15" customHeight="1">
      <c r="A46" s="152" t="s">
        <v>390</v>
      </c>
      <c r="B46" s="19"/>
      <c r="C46" s="19"/>
      <c r="D46" s="19"/>
      <c r="E46" s="151"/>
      <c r="F46" s="151"/>
      <c r="G46" s="175" t="s">
        <v>376</v>
      </c>
      <c r="H46" s="175" t="s">
        <v>376</v>
      </c>
    </row>
    <row r="47" spans="1:13" ht="15" customHeight="1">
      <c r="A47" s="148"/>
      <c r="G47" s="151"/>
      <c r="H47" s="151"/>
    </row>
    <row r="48" spans="1:13" ht="15" customHeight="1"/>
    <row r="49" spans="1:8" s="84" customFormat="1" ht="20.100000000000001" customHeight="1">
      <c r="A49" s="687" t="s">
        <v>391</v>
      </c>
      <c r="B49" s="688"/>
      <c r="C49" s="688"/>
      <c r="D49" s="688"/>
      <c r="E49" s="688"/>
      <c r="F49" s="688"/>
      <c r="G49" s="688"/>
      <c r="H49" s="689"/>
    </row>
    <row r="50" spans="1:8" ht="15" customHeight="1"/>
    <row r="51" spans="1:8" ht="15" customHeight="1"/>
    <row r="52" spans="1:8" ht="15" customHeight="1"/>
    <row r="53" spans="1:8" s="41" customFormat="1" ht="30" customHeight="1">
      <c r="A53" s="154" t="s">
        <v>392</v>
      </c>
      <c r="B53" s="154" t="s">
        <v>393</v>
      </c>
      <c r="C53" s="154" t="s">
        <v>594</v>
      </c>
      <c r="D53" s="690" t="s">
        <v>394</v>
      </c>
      <c r="E53" s="691"/>
      <c r="F53" s="691"/>
      <c r="G53" s="690" t="s">
        <v>395</v>
      </c>
      <c r="H53" s="691"/>
    </row>
    <row r="54" spans="1:8" ht="30.75" customHeight="1">
      <c r="A54" s="155"/>
      <c r="B54" s="155"/>
      <c r="C54" s="155"/>
      <c r="D54" s="684"/>
      <c r="E54" s="685"/>
      <c r="F54" s="686"/>
      <c r="G54" s="684"/>
      <c r="H54" s="686"/>
    </row>
    <row r="55" spans="1:8" ht="30.75" customHeight="1">
      <c r="A55" s="155"/>
      <c r="B55" s="155"/>
      <c r="C55" s="155"/>
      <c r="D55" s="684"/>
      <c r="E55" s="685"/>
      <c r="F55" s="686"/>
      <c r="G55" s="684"/>
      <c r="H55" s="686"/>
    </row>
    <row r="56" spans="1:8" ht="30.75" customHeight="1">
      <c r="A56" s="155"/>
      <c r="B56" s="155"/>
      <c r="C56" s="155"/>
      <c r="D56" s="684"/>
      <c r="E56" s="685"/>
      <c r="F56" s="686"/>
      <c r="G56" s="684"/>
      <c r="H56" s="686"/>
    </row>
    <row r="57" spans="1:8" ht="29.25" customHeight="1">
      <c r="A57" s="155"/>
      <c r="B57" s="155"/>
      <c r="C57" s="155"/>
      <c r="D57" s="684"/>
      <c r="E57" s="685"/>
      <c r="F57" s="686"/>
      <c r="G57" s="684"/>
      <c r="H57" s="686"/>
    </row>
    <row r="58" spans="1:8" ht="15" customHeight="1"/>
    <row r="59" spans="1:8" ht="15" customHeight="1"/>
    <row r="60" spans="1:8" ht="15" customHeight="1"/>
    <row r="61" spans="1:8" ht="15" customHeight="1"/>
    <row r="62" spans="1:8" ht="15" customHeight="1">
      <c r="A62" s="172" t="s">
        <v>408</v>
      </c>
    </row>
    <row r="63" spans="1:8" ht="15" customHeight="1">
      <c r="A63" s="172" t="s">
        <v>409</v>
      </c>
    </row>
    <row r="64" spans="1:8" ht="15" customHeight="1"/>
    <row r="65" spans="1:6" ht="15" customHeight="1"/>
    <row r="66" spans="1:6" ht="15" customHeight="1"/>
    <row r="67" spans="1:6" ht="15" customHeight="1"/>
    <row r="68" spans="1:6" ht="15" customHeight="1">
      <c r="A68" s="146" t="s">
        <v>396</v>
      </c>
      <c r="F68" s="146" t="s">
        <v>397</v>
      </c>
    </row>
    <row r="69" spans="1:6" ht="15" customHeight="1"/>
    <row r="70" spans="1:6" ht="15" customHeight="1"/>
    <row r="71" spans="1:6" ht="15" customHeight="1"/>
    <row r="72" spans="1:6" ht="15" customHeight="1"/>
    <row r="73" spans="1:6" ht="15" customHeight="1"/>
    <row r="74" spans="1:6" ht="15" customHeight="1"/>
    <row r="75" spans="1:6" ht="15" customHeight="1"/>
    <row r="76" spans="1:6" ht="15" customHeight="1"/>
    <row r="77" spans="1:6" ht="15" customHeight="1"/>
    <row r="78" spans="1:6" ht="15" customHeight="1"/>
    <row r="79" spans="1:6" ht="15" customHeight="1"/>
    <row r="80" spans="1:6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</sheetData>
  <mergeCells count="36">
    <mergeCell ref="B2:G2"/>
    <mergeCell ref="A22:H22"/>
    <mergeCell ref="A38:F38"/>
    <mergeCell ref="A32:F32"/>
    <mergeCell ref="A13:D13"/>
    <mergeCell ref="F7:H7"/>
    <mergeCell ref="F8:H8"/>
    <mergeCell ref="A25:E25"/>
    <mergeCell ref="A26:E26"/>
    <mergeCell ref="A27:E27"/>
    <mergeCell ref="B17:D17"/>
    <mergeCell ref="B19:D19"/>
    <mergeCell ref="A12:D12"/>
    <mergeCell ref="E19:G19"/>
    <mergeCell ref="A28:E28"/>
    <mergeCell ref="A29:E29"/>
    <mergeCell ref="D56:F56"/>
    <mergeCell ref="D57:F57"/>
    <mergeCell ref="G54:H54"/>
    <mergeCell ref="G55:H55"/>
    <mergeCell ref="G56:H56"/>
    <mergeCell ref="G57:H57"/>
    <mergeCell ref="D55:F55"/>
    <mergeCell ref="A30:E30"/>
    <mergeCell ref="A34:F34"/>
    <mergeCell ref="D54:F54"/>
    <mergeCell ref="A49:H49"/>
    <mergeCell ref="D53:F53"/>
    <mergeCell ref="G53:H53"/>
    <mergeCell ref="A42:F42"/>
    <mergeCell ref="A43:F43"/>
    <mergeCell ref="A44:F44"/>
    <mergeCell ref="A45:F45"/>
    <mergeCell ref="A35:F35"/>
    <mergeCell ref="A37:F37"/>
    <mergeCell ref="A36:F36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rowBreaks count="1" manualBreakCount="1">
    <brk id="47" max="7" man="1"/>
  </rowBreaks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F02B3-D080-4DF2-B773-AF45E3D967FB}">
  <sheetPr codeName="Feuil2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2A06C-73E9-4D5C-B5C0-452918481E60}">
  <sheetPr codeName="Feuil2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C6DC5-AD76-429E-998E-32051F8A750B}">
  <sheetPr codeName="Feuil2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19</vt:i4>
      </vt:variant>
    </vt:vector>
  </HeadingPairs>
  <TitlesOfParts>
    <vt:vector size="44" baseType="lpstr">
      <vt:lpstr>Sources</vt:lpstr>
      <vt:lpstr>PARAMETRAGE</vt:lpstr>
      <vt:lpstr>PAGE DE GARDE </vt:lpstr>
      <vt:lpstr>COPRO</vt:lpstr>
      <vt:lpstr>ABAC</vt:lpstr>
      <vt:lpstr>PROJET TECHNIQUE</vt:lpstr>
      <vt:lpstr>Liste Acier</vt:lpstr>
      <vt:lpstr>Liste Cuivre</vt:lpstr>
      <vt:lpstr>Liste Divers 1</vt:lpstr>
      <vt:lpstr>Liste Divers 2</vt:lpstr>
      <vt:lpstr>Bordereau AQUITAINE</vt:lpstr>
      <vt:lpstr>Bordereau CORSE CI </vt:lpstr>
      <vt:lpstr>Bordereau CORSE CM</vt:lpstr>
      <vt:lpstr>Bordereau DRO</vt:lpstr>
      <vt:lpstr>Bordereau MIDI PY</vt:lpstr>
      <vt:lpstr>Bordereau PACA</vt:lpstr>
      <vt:lpstr>Bordereau RAB</vt:lpstr>
      <vt:lpstr>Liste Matériel</vt:lpstr>
      <vt:lpstr>CARNET DE BORD</vt:lpstr>
      <vt:lpstr>ANALYSE DES RISQUES</vt:lpstr>
      <vt:lpstr>AUTORISATION DE TRAVAUX</vt:lpstr>
      <vt:lpstr>FICHE DE CONTROLE</vt:lpstr>
      <vt:lpstr>PV D'ESSAI</vt:lpstr>
      <vt:lpstr>GMAO</vt:lpstr>
      <vt:lpstr>REAL</vt:lpstr>
      <vt:lpstr>ABAC!Zone_d_impression</vt:lpstr>
      <vt:lpstr>'ANALYSE DES RISQUES'!Zone_d_impression</vt:lpstr>
      <vt:lpstr>'AUTORISATION DE TRAVAUX'!Zone_d_impression</vt:lpstr>
      <vt:lpstr>'Bordereau AQUITAINE'!Zone_d_impression</vt:lpstr>
      <vt:lpstr>'Bordereau CORSE CI '!Zone_d_impression</vt:lpstr>
      <vt:lpstr>'Bordereau CORSE CM'!Zone_d_impression</vt:lpstr>
      <vt:lpstr>'Bordereau DRO'!Zone_d_impression</vt:lpstr>
      <vt:lpstr>'Bordereau MIDI PY'!Zone_d_impression</vt:lpstr>
      <vt:lpstr>'Bordereau PACA'!Zone_d_impression</vt:lpstr>
      <vt:lpstr>'Bordereau RAB'!Zone_d_impression</vt:lpstr>
      <vt:lpstr>'CARNET DE BORD'!Zone_d_impression</vt:lpstr>
      <vt:lpstr>COPRO!Zone_d_impression</vt:lpstr>
      <vt:lpstr>'FICHE DE CONTROLE'!Zone_d_impression</vt:lpstr>
      <vt:lpstr>'Liste Acier'!Zone_d_impression</vt:lpstr>
      <vt:lpstr>'Liste Divers 2'!Zone_d_impression</vt:lpstr>
      <vt:lpstr>'Liste Matériel'!Zone_d_impression</vt:lpstr>
      <vt:lpstr>'PAGE DE GARDE '!Zone_d_impression</vt:lpstr>
      <vt:lpstr>PARAMETRAGE!Zone_d_impression</vt:lpstr>
      <vt:lpstr>'PROJET TECHNIQUE'!Zone_d_impression</vt:lpstr>
    </vt:vector>
  </TitlesOfParts>
  <Company>Bureau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CTGAZ</dc:creator>
  <cp:lastModifiedBy>DPCI</cp:lastModifiedBy>
  <cp:lastPrinted>2019-07-19T12:49:42Z</cp:lastPrinted>
  <dcterms:created xsi:type="dcterms:W3CDTF">2000-04-28T14:45:45Z</dcterms:created>
  <dcterms:modified xsi:type="dcterms:W3CDTF">2019-07-22T08:24:20Z</dcterms:modified>
</cp:coreProperties>
</file>