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HORN\Desktop\Statistiques\"/>
    </mc:Choice>
  </mc:AlternateContent>
  <bookViews>
    <workbookView xWindow="0" yWindow="0" windowWidth="15165" windowHeight="6960"/>
  </bookViews>
  <sheets>
    <sheet name="Stats" sheetId="1" r:id="rId1"/>
    <sheet name="Données" sheetId="3" r:id="rId2"/>
    <sheet name="Liste" sheetId="2" r:id="rId3"/>
  </sheets>
  <definedNames>
    <definedName name="__">Liste!$Z$29</definedName>
    <definedName name="___">Liste!$H$19</definedName>
    <definedName name="BAZAR">Liste!$E$19:$E$25</definedName>
    <definedName name="BIJOUX">Liste!$Y$29</definedName>
    <definedName name="BOUCHERIE">Liste!$L$29:$L$32</definedName>
    <definedName name="BRICO">Liste!$Q$29:$Q$32</definedName>
    <definedName name="BVP">Liste!$I$29:$I$32</definedName>
    <definedName name="CHARCUTERIE">Liste!$M$29:$M$33</definedName>
    <definedName name="CHAUSSETTE">Liste!$X$29:$X$34</definedName>
    <definedName name="CHAUSSURE">Liste!$W$29:$W$34</definedName>
    <definedName name="CREMERIE">Liste!$G$29:$G$35</definedName>
    <definedName name="CULTURE">Liste!$O$29:$O$33</definedName>
    <definedName name="ELDPH">Liste!$B$19:$B$23</definedName>
    <definedName name="Enseigne">Liste!$B$2:$D$2</definedName>
    <definedName name="ENTRETIEN">Liste!$D$29:$D$33</definedName>
    <definedName name="EPICERIE">Liste!$B$29:$B$39</definedName>
    <definedName name="Express">Liste!$B$3:$B$10</definedName>
    <definedName name="Filière">Liste!$B$18:$H$18</definedName>
    <definedName name="Filièresélèc">Stats!$D$6</definedName>
    <definedName name="FRAIS_LS">Liste!$C$19:$C$22</definedName>
    <definedName name="FRAIS_TRAD">Liste!$D$19:$D$25</definedName>
    <definedName name="FROMAGE_COUPE">Liste!$J$29:$J$31</definedName>
    <definedName name="FRUITS_LEGUMES">Liste!$K$29:$K$31</definedName>
    <definedName name="Hyper">Liste!$D$3:$D$7</definedName>
    <definedName name="JARDIN">Liste!$R$29:$R$35</definedName>
    <definedName name="LIQUIDE">Liste!$C$29:$C$36</definedName>
    <definedName name="LOISIRS">Liste!$P$29:$P$32</definedName>
    <definedName name="Magasin">Stats!$D$4</definedName>
    <definedName name="MAISON">Liste!$S$29:$S$32</definedName>
    <definedName name="PATISSERIE_INDUS">Liste!$F$29:$F$32</definedName>
    <definedName name="POISSONERIE">Liste!$N$29:$N$33</definedName>
    <definedName name="PRESSE">Liste!$T$29</definedName>
    <definedName name="Secteur">Liste!$B$28:$Z$28</definedName>
    <definedName name="Secteursélèc">Stats!$F$6</definedName>
    <definedName name="SERVICES">Liste!$G$19</definedName>
    <definedName name="SOUS8VETEMENT">Liste!$V$29:$V$34</definedName>
    <definedName name="Super">Liste!$C$3:$C$15</definedName>
    <definedName name="SURGELES">Liste!$H$29:$H$31</definedName>
    <definedName name="TEXTILE">Liste!$F$19:$F$24</definedName>
    <definedName name="VETEMENT">Liste!$U$29:$U$34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D3" i="3" l="1"/>
  <c r="EJ25" i="3" l="1"/>
  <c r="EL25" i="3"/>
  <c r="EN25" i="3"/>
  <c r="EP25" i="3"/>
  <c r="EJ26" i="3"/>
  <c r="EL26" i="3"/>
  <c r="EN26" i="3"/>
  <c r="EP26" i="3"/>
  <c r="EJ27" i="3"/>
  <c r="EL27" i="3"/>
  <c r="EN27" i="3"/>
  <c r="EP27" i="3"/>
  <c r="EJ28" i="3"/>
  <c r="EL28" i="3"/>
  <c r="EN28" i="3"/>
  <c r="EP28" i="3"/>
  <c r="EP24" i="3"/>
  <c r="EN24" i="3"/>
  <c r="EL24" i="3"/>
  <c r="EJ24" i="3"/>
  <c r="EJ12" i="3"/>
  <c r="EL12" i="3"/>
  <c r="EN12" i="3"/>
  <c r="EP12" i="3"/>
  <c r="EJ13" i="3"/>
  <c r="EL13" i="3"/>
  <c r="EN13" i="3"/>
  <c r="EP13" i="3"/>
  <c r="EJ14" i="3"/>
  <c r="EL14" i="3"/>
  <c r="EN14" i="3"/>
  <c r="EP14" i="3"/>
  <c r="EJ15" i="3"/>
  <c r="EL15" i="3"/>
  <c r="EN15" i="3"/>
  <c r="EP15" i="3"/>
  <c r="EJ16" i="3"/>
  <c r="EL16" i="3"/>
  <c r="EN16" i="3"/>
  <c r="EP16" i="3"/>
  <c r="EJ17" i="3"/>
  <c r="EL17" i="3"/>
  <c r="EN17" i="3"/>
  <c r="EP17" i="3"/>
  <c r="EJ18" i="3"/>
  <c r="EL18" i="3"/>
  <c r="EN18" i="3"/>
  <c r="EP18" i="3"/>
  <c r="EJ19" i="3"/>
  <c r="EL19" i="3"/>
  <c r="EN19" i="3"/>
  <c r="EP19" i="3"/>
  <c r="EJ20" i="3"/>
  <c r="EL20" i="3"/>
  <c r="EN20" i="3"/>
  <c r="EP20" i="3"/>
  <c r="EJ21" i="3"/>
  <c r="EL21" i="3"/>
  <c r="EN21" i="3"/>
  <c r="EP21" i="3"/>
  <c r="EJ22" i="3"/>
  <c r="EL22" i="3"/>
  <c r="EN22" i="3"/>
  <c r="EP22" i="3"/>
  <c r="EJ23" i="3"/>
  <c r="EL23" i="3"/>
  <c r="EN23" i="3"/>
  <c r="EP23" i="3"/>
  <c r="EL11" i="3"/>
  <c r="EP11" i="3"/>
  <c r="EN11" i="3"/>
  <c r="EJ11" i="3"/>
  <c r="EJ4" i="3"/>
  <c r="EL4" i="3"/>
  <c r="EN4" i="3"/>
  <c r="EP4" i="3"/>
  <c r="EJ5" i="3"/>
  <c r="EL5" i="3"/>
  <c r="EN5" i="3"/>
  <c r="EP5" i="3"/>
  <c r="EJ6" i="3"/>
  <c r="EL6" i="3"/>
  <c r="EN6" i="3"/>
  <c r="EP6" i="3"/>
  <c r="EJ7" i="3"/>
  <c r="EL7" i="3"/>
  <c r="EN7" i="3"/>
  <c r="EP7" i="3"/>
  <c r="EJ8" i="3"/>
  <c r="EL8" i="3"/>
  <c r="EN8" i="3"/>
  <c r="EP8" i="3"/>
  <c r="EJ9" i="3"/>
  <c r="EL9" i="3"/>
  <c r="EN9" i="3"/>
  <c r="EP9" i="3"/>
  <c r="EJ10" i="3"/>
  <c r="EL10" i="3"/>
  <c r="EN10" i="3"/>
  <c r="EP10" i="3"/>
  <c r="EP3" i="3"/>
  <c r="EN3" i="3"/>
  <c r="EL3" i="3"/>
  <c r="EJ3" i="3"/>
  <c r="EB25" i="3"/>
  <c r="ED25" i="3"/>
  <c r="EF25" i="3"/>
  <c r="EB26" i="3"/>
  <c r="ED26" i="3"/>
  <c r="EF26" i="3"/>
  <c r="EB27" i="3"/>
  <c r="ED27" i="3"/>
  <c r="EF27" i="3"/>
  <c r="EB28" i="3"/>
  <c r="ED28" i="3"/>
  <c r="EF28" i="3"/>
  <c r="EF24" i="3"/>
  <c r="ED24" i="3"/>
  <c r="EB24" i="3"/>
  <c r="EB12" i="3"/>
  <c r="ED12" i="3"/>
  <c r="EF12" i="3"/>
  <c r="EB13" i="3"/>
  <c r="ED13" i="3"/>
  <c r="EF13" i="3"/>
  <c r="EB14" i="3"/>
  <c r="ED14" i="3"/>
  <c r="EF14" i="3"/>
  <c r="EB15" i="3"/>
  <c r="ED15" i="3"/>
  <c r="EF15" i="3"/>
  <c r="EB16" i="3"/>
  <c r="ED16" i="3"/>
  <c r="EF16" i="3"/>
  <c r="EB17" i="3"/>
  <c r="ED17" i="3"/>
  <c r="EF17" i="3"/>
  <c r="EB18" i="3"/>
  <c r="ED18" i="3"/>
  <c r="EF18" i="3"/>
  <c r="EB19" i="3"/>
  <c r="ED19" i="3"/>
  <c r="EF19" i="3"/>
  <c r="EB20" i="3"/>
  <c r="ED20" i="3"/>
  <c r="EF20" i="3"/>
  <c r="EB21" i="3"/>
  <c r="ED21" i="3"/>
  <c r="EF21" i="3"/>
  <c r="EB22" i="3"/>
  <c r="ED22" i="3"/>
  <c r="EF22" i="3"/>
  <c r="EB23" i="3"/>
  <c r="ED23" i="3"/>
  <c r="EF23" i="3"/>
  <c r="EF11" i="3"/>
  <c r="ED11" i="3"/>
  <c r="EB11" i="3"/>
  <c r="EB4" i="3"/>
  <c r="ED4" i="3"/>
  <c r="EF4" i="3"/>
  <c r="EB5" i="3"/>
  <c r="ED5" i="3"/>
  <c r="EF5" i="3"/>
  <c r="EB6" i="3"/>
  <c r="ED6" i="3"/>
  <c r="EF6" i="3"/>
  <c r="EB7" i="3"/>
  <c r="ED7" i="3"/>
  <c r="EF7" i="3"/>
  <c r="EB8" i="3"/>
  <c r="ED8" i="3"/>
  <c r="EF8" i="3"/>
  <c r="EB9" i="3"/>
  <c r="ED9" i="3"/>
  <c r="EF9" i="3"/>
  <c r="EB10" i="3"/>
  <c r="ED10" i="3"/>
  <c r="EF10" i="3"/>
  <c r="EF3" i="3"/>
  <c r="EB3" i="3"/>
  <c r="EQ25" i="3" l="1"/>
  <c r="EQ26" i="3"/>
  <c r="EQ27" i="3"/>
  <c r="EQ28" i="3"/>
  <c r="EQ12" i="3"/>
  <c r="EQ16" i="3"/>
  <c r="EQ20" i="3"/>
  <c r="EQ13" i="3"/>
  <c r="EQ17" i="3"/>
  <c r="EQ21" i="3"/>
  <c r="EQ19" i="3"/>
  <c r="EQ23" i="3"/>
  <c r="EQ14" i="3"/>
  <c r="EQ18" i="3"/>
  <c r="EQ22" i="3"/>
  <c r="EQ15" i="3"/>
  <c r="EQ6" i="3"/>
  <c r="EQ10" i="3"/>
  <c r="EQ7" i="3"/>
  <c r="EQ4" i="3"/>
  <c r="EQ8" i="3"/>
  <c r="EQ5" i="3"/>
  <c r="EQ9" i="3"/>
  <c r="EQ24" i="3"/>
  <c r="EQ11" i="3"/>
  <c r="EQ3" i="3"/>
  <c r="EO11" i="3"/>
  <c r="EO12" i="3"/>
  <c r="EO16" i="3"/>
  <c r="EO20" i="3"/>
  <c r="EO13" i="3"/>
  <c r="EO17" i="3"/>
  <c r="EO21" i="3"/>
  <c r="EO19" i="3"/>
  <c r="EO14" i="3"/>
  <c r="EO18" i="3"/>
  <c r="EO22" i="3"/>
  <c r="EO15" i="3"/>
  <c r="EO23" i="3"/>
  <c r="EM12" i="3"/>
  <c r="EM16" i="3"/>
  <c r="EM20" i="3"/>
  <c r="EM13" i="3"/>
  <c r="EM17" i="3"/>
  <c r="EM21" i="3"/>
  <c r="EM14" i="3"/>
  <c r="EM18" i="3"/>
  <c r="EM22" i="3"/>
  <c r="EM15" i="3"/>
  <c r="EM19" i="3"/>
  <c r="EM23" i="3"/>
  <c r="EO25" i="3"/>
  <c r="EO26" i="3"/>
  <c r="EO27" i="3"/>
  <c r="EO28" i="3"/>
  <c r="EM27" i="3"/>
  <c r="EM28" i="3"/>
  <c r="EM25" i="3"/>
  <c r="EM26" i="3"/>
  <c r="EK27" i="3"/>
  <c r="EK28" i="3"/>
  <c r="EK25" i="3"/>
  <c r="EK26" i="3"/>
  <c r="EK12" i="3"/>
  <c r="EK16" i="3"/>
  <c r="EK20" i="3"/>
  <c r="EK13" i="3"/>
  <c r="EK17" i="3"/>
  <c r="EK21" i="3"/>
  <c r="EK19" i="3"/>
  <c r="EK23" i="3"/>
  <c r="EK14" i="3"/>
  <c r="EK18" i="3"/>
  <c r="EK22" i="3"/>
  <c r="EK15" i="3"/>
  <c r="EO4" i="3"/>
  <c r="EO8" i="3"/>
  <c r="EO5" i="3"/>
  <c r="EO9" i="3"/>
  <c r="EO6" i="3"/>
  <c r="EO10" i="3"/>
  <c r="EO7" i="3"/>
  <c r="EM3" i="3"/>
  <c r="EM4" i="3"/>
  <c r="EM8" i="3"/>
  <c r="EM5" i="3"/>
  <c r="EM9" i="3"/>
  <c r="EM6" i="3"/>
  <c r="EM10" i="3"/>
  <c r="EM7" i="3"/>
  <c r="EK4" i="3"/>
  <c r="EK8" i="3"/>
  <c r="EK5" i="3"/>
  <c r="EK9" i="3"/>
  <c r="EK6" i="3"/>
  <c r="EK10" i="3"/>
  <c r="EK7" i="3"/>
  <c r="EG25" i="3"/>
  <c r="EG26" i="3"/>
  <c r="EG27" i="3"/>
  <c r="EG28" i="3"/>
  <c r="EG12" i="3"/>
  <c r="EG16" i="3"/>
  <c r="EG20" i="3"/>
  <c r="EG13" i="3"/>
  <c r="EG17" i="3"/>
  <c r="EG21" i="3"/>
  <c r="EG19" i="3"/>
  <c r="EG14" i="3"/>
  <c r="EG18" i="3"/>
  <c r="EG22" i="3"/>
  <c r="EG15" i="3"/>
  <c r="EG23" i="3"/>
  <c r="EE25" i="3"/>
  <c r="EE26" i="3"/>
  <c r="EE27" i="3"/>
  <c r="EE28" i="3"/>
  <c r="EE12" i="3"/>
  <c r="EE16" i="3"/>
  <c r="EE20" i="3"/>
  <c r="EE13" i="3"/>
  <c r="EE17" i="3"/>
  <c r="EE21" i="3"/>
  <c r="EE19" i="3"/>
  <c r="EE14" i="3"/>
  <c r="EE18" i="3"/>
  <c r="EE22" i="3"/>
  <c r="EE15" i="3"/>
  <c r="EE23" i="3"/>
  <c r="EC25" i="3"/>
  <c r="EC26" i="3"/>
  <c r="EC27" i="3"/>
  <c r="EC28" i="3"/>
  <c r="EM24" i="3"/>
  <c r="EC17" i="3"/>
  <c r="EC13" i="3"/>
  <c r="EC14" i="3"/>
  <c r="EC18" i="3"/>
  <c r="EC22" i="3"/>
  <c r="EC15" i="3"/>
  <c r="EC19" i="3"/>
  <c r="EC23" i="3"/>
  <c r="EC12" i="3"/>
  <c r="EC16" i="3"/>
  <c r="EC20" i="3"/>
  <c r="EC21" i="3"/>
  <c r="EG6" i="3"/>
  <c r="EG10" i="3"/>
  <c r="EG7" i="3"/>
  <c r="EG4" i="3"/>
  <c r="EG8" i="3"/>
  <c r="EG5" i="3"/>
  <c r="EG9" i="3"/>
  <c r="EE4" i="3"/>
  <c r="EE6" i="3"/>
  <c r="EG11" i="3"/>
  <c r="EK3" i="3"/>
  <c r="EK11" i="3"/>
  <c r="EK24" i="3"/>
  <c r="EE8" i="3"/>
  <c r="EE10" i="3"/>
  <c r="EE5" i="3"/>
  <c r="EE7" i="3"/>
  <c r="EO24" i="3"/>
  <c r="EE9" i="3"/>
  <c r="EC4" i="3"/>
  <c r="EC8" i="3"/>
  <c r="EC5" i="3"/>
  <c r="EC9" i="3"/>
  <c r="EC6" i="3"/>
  <c r="EC10" i="3"/>
  <c r="EC7" i="3"/>
  <c r="EM11" i="3"/>
  <c r="EG24" i="3"/>
  <c r="EE24" i="3"/>
  <c r="EC24" i="3"/>
  <c r="EG3" i="3"/>
  <c r="EE11" i="3"/>
  <c r="EE3" i="3"/>
  <c r="EC11" i="3"/>
  <c r="EO3" i="3"/>
  <c r="EC3" i="3"/>
  <c r="R3" i="3"/>
  <c r="IP25" i="3" l="1"/>
  <c r="IP26" i="3"/>
  <c r="IP27" i="3"/>
  <c r="IP28" i="3"/>
  <c r="IP24" i="3"/>
  <c r="IP12" i="3"/>
  <c r="IP13" i="3"/>
  <c r="IP14" i="3"/>
  <c r="IP15" i="3"/>
  <c r="IP16" i="3"/>
  <c r="IP17" i="3"/>
  <c r="IP18" i="3"/>
  <c r="IP19" i="3"/>
  <c r="IP20" i="3"/>
  <c r="IP21" i="3"/>
  <c r="IP22" i="3"/>
  <c r="IP23" i="3"/>
  <c r="IP11" i="3"/>
  <c r="IH23" i="3"/>
  <c r="IH12" i="3"/>
  <c r="IH13" i="3"/>
  <c r="IH14" i="3"/>
  <c r="IH15" i="3"/>
  <c r="IH16" i="3"/>
  <c r="IH17" i="3"/>
  <c r="IH18" i="3"/>
  <c r="IH19" i="3"/>
  <c r="IH20" i="3"/>
  <c r="IH21" i="3"/>
  <c r="IH22" i="3"/>
  <c r="IH11" i="3"/>
  <c r="IH25" i="3"/>
  <c r="IH26" i="3"/>
  <c r="IH27" i="3"/>
  <c r="IH28" i="3"/>
  <c r="IH24" i="3"/>
  <c r="IL24" i="3"/>
  <c r="IN24" i="3"/>
  <c r="IL25" i="3"/>
  <c r="IN25" i="3"/>
  <c r="IL26" i="3"/>
  <c r="IN26" i="3"/>
  <c r="IL27" i="3"/>
  <c r="IN27" i="3"/>
  <c r="IL28" i="3"/>
  <c r="IN28" i="3"/>
  <c r="IJ25" i="3"/>
  <c r="IJ26" i="3"/>
  <c r="IJ27" i="3"/>
  <c r="IJ28" i="3"/>
  <c r="IF28" i="3"/>
  <c r="IF25" i="3"/>
  <c r="IF26" i="3"/>
  <c r="IF27" i="3"/>
  <c r="IJ24" i="3"/>
  <c r="IF24" i="3"/>
  <c r="IL11" i="3"/>
  <c r="IN11" i="3"/>
  <c r="IL12" i="3"/>
  <c r="IN12" i="3"/>
  <c r="IL13" i="3"/>
  <c r="IN13" i="3"/>
  <c r="IL14" i="3"/>
  <c r="IN14" i="3"/>
  <c r="IL15" i="3"/>
  <c r="IN15" i="3"/>
  <c r="IL16" i="3"/>
  <c r="IN16" i="3"/>
  <c r="IL17" i="3"/>
  <c r="IN17" i="3"/>
  <c r="IL18" i="3"/>
  <c r="IN18" i="3"/>
  <c r="IL19" i="3"/>
  <c r="IN19" i="3"/>
  <c r="IL20" i="3"/>
  <c r="IN20" i="3"/>
  <c r="IL21" i="3"/>
  <c r="IN21" i="3"/>
  <c r="IL22" i="3"/>
  <c r="IN22" i="3"/>
  <c r="IL23" i="3"/>
  <c r="IN23" i="3"/>
  <c r="IJ12" i="3"/>
  <c r="IJ13" i="3"/>
  <c r="IJ14" i="3"/>
  <c r="IJ15" i="3"/>
  <c r="IJ16" i="3"/>
  <c r="IJ17" i="3"/>
  <c r="IJ18" i="3"/>
  <c r="IJ19" i="3"/>
  <c r="IJ20" i="3"/>
  <c r="IJ21" i="3"/>
  <c r="IJ22" i="3"/>
  <c r="IJ23" i="3"/>
  <c r="IJ11" i="3"/>
  <c r="IF12" i="3"/>
  <c r="IF13" i="3"/>
  <c r="IF14" i="3"/>
  <c r="IF15" i="3"/>
  <c r="IF16" i="3"/>
  <c r="IF17" i="3"/>
  <c r="IF18" i="3"/>
  <c r="IF19" i="3"/>
  <c r="IF20" i="3"/>
  <c r="IF21" i="3"/>
  <c r="IF22" i="3"/>
  <c r="IF23" i="3"/>
  <c r="IF11" i="3"/>
  <c r="IL4" i="3"/>
  <c r="IL5" i="3"/>
  <c r="IL6" i="3"/>
  <c r="IL7" i="3"/>
  <c r="IL8" i="3"/>
  <c r="IL9" i="3"/>
  <c r="IL10" i="3"/>
  <c r="IL3" i="3"/>
  <c r="IN4" i="3"/>
  <c r="IN5" i="3"/>
  <c r="IN6" i="3"/>
  <c r="IN7" i="3"/>
  <c r="IN8" i="3"/>
  <c r="IN9" i="3"/>
  <c r="IN10" i="3"/>
  <c r="IN3" i="3"/>
  <c r="IJ4" i="3"/>
  <c r="IJ5" i="3"/>
  <c r="IJ6" i="3"/>
  <c r="IJ7" i="3"/>
  <c r="IJ8" i="3"/>
  <c r="IJ9" i="3"/>
  <c r="IJ10" i="3"/>
  <c r="IJ3" i="3"/>
  <c r="IH4" i="3"/>
  <c r="IH5" i="3"/>
  <c r="IH6" i="3"/>
  <c r="IH7" i="3"/>
  <c r="IH8" i="3"/>
  <c r="IH9" i="3"/>
  <c r="IH10" i="3"/>
  <c r="IH3" i="3"/>
  <c r="IF4" i="3"/>
  <c r="IF5" i="3"/>
  <c r="IF6" i="3"/>
  <c r="IF7" i="3"/>
  <c r="IF8" i="3"/>
  <c r="IF9" i="3"/>
  <c r="IF10" i="3"/>
  <c r="IF3" i="3"/>
  <c r="IP4" i="3"/>
  <c r="IP5" i="3"/>
  <c r="IP6" i="3"/>
  <c r="IP7" i="3"/>
  <c r="IP8" i="3"/>
  <c r="IP9" i="3"/>
  <c r="IP10" i="3"/>
  <c r="IP3" i="3"/>
  <c r="IB25" i="3"/>
  <c r="IB26" i="3"/>
  <c r="IB27" i="3"/>
  <c r="IB28" i="3"/>
  <c r="IB24" i="3"/>
  <c r="HZ25" i="3"/>
  <c r="HZ26" i="3"/>
  <c r="HZ27" i="3"/>
  <c r="HZ28" i="3"/>
  <c r="HZ24" i="3"/>
  <c r="HX25" i="3"/>
  <c r="HX26" i="3"/>
  <c r="HX27" i="3"/>
  <c r="HX28" i="3"/>
  <c r="HX24" i="3"/>
  <c r="HV25" i="3"/>
  <c r="HV26" i="3"/>
  <c r="HV27" i="3"/>
  <c r="HV28" i="3"/>
  <c r="HV24" i="3"/>
  <c r="HT25" i="3"/>
  <c r="HT26" i="3"/>
  <c r="HT27" i="3"/>
  <c r="HT28" i="3"/>
  <c r="HT24" i="3"/>
  <c r="IB11" i="3"/>
  <c r="IB12" i="3"/>
  <c r="IB13" i="3"/>
  <c r="IB14" i="3"/>
  <c r="IB15" i="3"/>
  <c r="IB16" i="3"/>
  <c r="IB17" i="3"/>
  <c r="IB18" i="3"/>
  <c r="IB19" i="3"/>
  <c r="IB20" i="3"/>
  <c r="IB21" i="3"/>
  <c r="IB22" i="3"/>
  <c r="IB23" i="3"/>
  <c r="HZ12" i="3"/>
  <c r="HZ13" i="3"/>
  <c r="HZ14" i="3"/>
  <c r="HZ15" i="3"/>
  <c r="HZ16" i="3"/>
  <c r="HZ17" i="3"/>
  <c r="HZ18" i="3"/>
  <c r="HZ19" i="3"/>
  <c r="HZ20" i="3"/>
  <c r="HZ21" i="3"/>
  <c r="HZ22" i="3"/>
  <c r="HZ23" i="3"/>
  <c r="HZ11" i="3"/>
  <c r="HX12" i="3"/>
  <c r="HX13" i="3"/>
  <c r="HX14" i="3"/>
  <c r="HX15" i="3"/>
  <c r="HX16" i="3"/>
  <c r="HX17" i="3"/>
  <c r="HX18" i="3"/>
  <c r="HX19" i="3"/>
  <c r="HX20" i="3"/>
  <c r="HX21" i="3"/>
  <c r="HX22" i="3"/>
  <c r="HX23" i="3"/>
  <c r="HX11" i="3"/>
  <c r="HV12" i="3"/>
  <c r="HV13" i="3"/>
  <c r="HV14" i="3"/>
  <c r="HV15" i="3"/>
  <c r="HV16" i="3"/>
  <c r="HV17" i="3"/>
  <c r="HV18" i="3"/>
  <c r="HV19" i="3"/>
  <c r="HV20" i="3"/>
  <c r="HV21" i="3"/>
  <c r="HV22" i="3"/>
  <c r="HV23" i="3"/>
  <c r="HV11" i="3"/>
  <c r="HT12" i="3"/>
  <c r="HT13" i="3"/>
  <c r="HT14" i="3"/>
  <c r="HT15" i="3"/>
  <c r="HT16" i="3"/>
  <c r="HT17" i="3"/>
  <c r="HT18" i="3"/>
  <c r="HT19" i="3"/>
  <c r="HT20" i="3"/>
  <c r="HT21" i="3"/>
  <c r="HT22" i="3"/>
  <c r="HT23" i="3"/>
  <c r="HT11" i="3"/>
  <c r="HZ4" i="3"/>
  <c r="HZ5" i="3"/>
  <c r="HZ6" i="3"/>
  <c r="HZ7" i="3"/>
  <c r="HZ8" i="3"/>
  <c r="HZ9" i="3"/>
  <c r="HZ10" i="3"/>
  <c r="HZ3" i="3"/>
  <c r="HX4" i="3"/>
  <c r="HX5" i="3"/>
  <c r="HX6" i="3"/>
  <c r="HX7" i="3"/>
  <c r="HX8" i="3"/>
  <c r="HX9" i="3"/>
  <c r="HX10" i="3"/>
  <c r="HX3" i="3"/>
  <c r="HV4" i="3"/>
  <c r="HV5" i="3"/>
  <c r="HV6" i="3"/>
  <c r="HV7" i="3"/>
  <c r="HV8" i="3"/>
  <c r="HV9" i="3"/>
  <c r="HV10" i="3"/>
  <c r="HV3" i="3"/>
  <c r="IB4" i="3"/>
  <c r="IB5" i="3"/>
  <c r="IB6" i="3"/>
  <c r="IB7" i="3"/>
  <c r="IB8" i="3"/>
  <c r="IB9" i="3"/>
  <c r="IB10" i="3"/>
  <c r="IB3" i="3"/>
  <c r="HT4" i="3"/>
  <c r="HT5" i="3"/>
  <c r="HT6" i="3"/>
  <c r="HT7" i="3"/>
  <c r="HT8" i="3"/>
  <c r="HT9" i="3"/>
  <c r="HT10" i="3"/>
  <c r="HT3" i="3"/>
  <c r="HP24" i="3"/>
  <c r="HP25" i="3"/>
  <c r="HP26" i="3"/>
  <c r="HP27" i="3"/>
  <c r="HP28" i="3"/>
  <c r="HN25" i="3"/>
  <c r="HN26" i="3"/>
  <c r="HN27" i="3"/>
  <c r="HN28" i="3"/>
  <c r="HN24" i="3"/>
  <c r="HL25" i="3"/>
  <c r="HL26" i="3"/>
  <c r="HL27" i="3"/>
  <c r="HL28" i="3"/>
  <c r="HL24" i="3"/>
  <c r="HJ25" i="3"/>
  <c r="HJ26" i="3"/>
  <c r="HJ27" i="3"/>
  <c r="HJ28" i="3"/>
  <c r="HJ24" i="3"/>
  <c r="HH25" i="3"/>
  <c r="HH26" i="3"/>
  <c r="HH27" i="3"/>
  <c r="HH28" i="3"/>
  <c r="HH24" i="3"/>
  <c r="HN23" i="3"/>
  <c r="HN22" i="3"/>
  <c r="HN21" i="3"/>
  <c r="HN20" i="3"/>
  <c r="HN19" i="3"/>
  <c r="HN18" i="3"/>
  <c r="HN17" i="3"/>
  <c r="HN16" i="3"/>
  <c r="HN15" i="3"/>
  <c r="HN14" i="3"/>
  <c r="HN13" i="3"/>
  <c r="HN12" i="3"/>
  <c r="HN11" i="3"/>
  <c r="HP12" i="3"/>
  <c r="HP13" i="3"/>
  <c r="HP14" i="3"/>
  <c r="HP15" i="3"/>
  <c r="HP16" i="3"/>
  <c r="HP17" i="3"/>
  <c r="HP18" i="3"/>
  <c r="HP19" i="3"/>
  <c r="HP20" i="3"/>
  <c r="HP21" i="3"/>
  <c r="HP22" i="3"/>
  <c r="HP23" i="3"/>
  <c r="HP11" i="3"/>
  <c r="HL12" i="3"/>
  <c r="HL13" i="3"/>
  <c r="HL14" i="3"/>
  <c r="HL15" i="3"/>
  <c r="HL16" i="3"/>
  <c r="HL17" i="3"/>
  <c r="HL18" i="3"/>
  <c r="HL19" i="3"/>
  <c r="HL20" i="3"/>
  <c r="HL21" i="3"/>
  <c r="HL22" i="3"/>
  <c r="HL23" i="3"/>
  <c r="HL11" i="3"/>
  <c r="HJ12" i="3"/>
  <c r="HJ13" i="3"/>
  <c r="HJ14" i="3"/>
  <c r="HJ15" i="3"/>
  <c r="HJ16" i="3"/>
  <c r="HJ17" i="3"/>
  <c r="HJ18" i="3"/>
  <c r="HJ19" i="3"/>
  <c r="HJ20" i="3"/>
  <c r="HJ21" i="3"/>
  <c r="HJ22" i="3"/>
  <c r="HJ23" i="3"/>
  <c r="HJ11" i="3"/>
  <c r="HH12" i="3"/>
  <c r="HH13" i="3"/>
  <c r="HH14" i="3"/>
  <c r="HH15" i="3"/>
  <c r="HH16" i="3"/>
  <c r="HH17" i="3"/>
  <c r="HH18" i="3"/>
  <c r="HH19" i="3"/>
  <c r="HH20" i="3"/>
  <c r="HH21" i="3"/>
  <c r="HH22" i="3"/>
  <c r="HH23" i="3"/>
  <c r="HH11" i="3"/>
  <c r="HN3" i="3"/>
  <c r="HP3" i="3"/>
  <c r="HN4" i="3"/>
  <c r="HP4" i="3"/>
  <c r="HN5" i="3"/>
  <c r="HP5" i="3"/>
  <c r="HN6" i="3"/>
  <c r="HP6" i="3"/>
  <c r="HN7" i="3"/>
  <c r="HP7" i="3"/>
  <c r="HN8" i="3"/>
  <c r="HP8" i="3"/>
  <c r="HN9" i="3"/>
  <c r="HP9" i="3"/>
  <c r="HN10" i="3"/>
  <c r="HP10" i="3"/>
  <c r="HL4" i="3"/>
  <c r="HL5" i="3"/>
  <c r="HL6" i="3"/>
  <c r="HL7" i="3"/>
  <c r="HL8" i="3"/>
  <c r="HL9" i="3"/>
  <c r="HL10" i="3"/>
  <c r="HL3" i="3"/>
  <c r="HJ4" i="3"/>
  <c r="HJ5" i="3"/>
  <c r="HJ6" i="3"/>
  <c r="HJ7" i="3"/>
  <c r="HJ8" i="3"/>
  <c r="HJ9" i="3"/>
  <c r="HJ10" i="3"/>
  <c r="HJ3" i="3"/>
  <c r="HH4" i="3"/>
  <c r="HH5" i="3"/>
  <c r="HH6" i="3"/>
  <c r="HH7" i="3"/>
  <c r="HH8" i="3"/>
  <c r="HH9" i="3"/>
  <c r="HH10" i="3"/>
  <c r="HH3" i="3"/>
  <c r="HD25" i="3"/>
  <c r="HD26" i="3"/>
  <c r="HD27" i="3"/>
  <c r="HD28" i="3"/>
  <c r="HD24" i="3"/>
  <c r="HB25" i="3"/>
  <c r="HB26" i="3"/>
  <c r="HB27" i="3"/>
  <c r="HB28" i="3"/>
  <c r="HB24" i="3"/>
  <c r="GZ25" i="3"/>
  <c r="GZ26" i="3"/>
  <c r="GZ27" i="3"/>
  <c r="GZ28" i="3"/>
  <c r="GZ24" i="3"/>
  <c r="GX25" i="3"/>
  <c r="GX26" i="3"/>
  <c r="GX27" i="3"/>
  <c r="GX28" i="3"/>
  <c r="GX24" i="3"/>
  <c r="GV25" i="3"/>
  <c r="GV26" i="3"/>
  <c r="GV27" i="3"/>
  <c r="GV28" i="3"/>
  <c r="GV24" i="3"/>
  <c r="HD23" i="3"/>
  <c r="HD12" i="3"/>
  <c r="HD13" i="3"/>
  <c r="HD14" i="3"/>
  <c r="HD15" i="3"/>
  <c r="HD16" i="3"/>
  <c r="HD17" i="3"/>
  <c r="HD18" i="3"/>
  <c r="HD19" i="3"/>
  <c r="HD20" i="3"/>
  <c r="HD21" i="3"/>
  <c r="HD22" i="3"/>
  <c r="HD11" i="3"/>
  <c r="HB12" i="3"/>
  <c r="HB13" i="3"/>
  <c r="HB14" i="3"/>
  <c r="HB15" i="3"/>
  <c r="HB16" i="3"/>
  <c r="HB17" i="3"/>
  <c r="HB18" i="3"/>
  <c r="HB19" i="3"/>
  <c r="HB20" i="3"/>
  <c r="HB21" i="3"/>
  <c r="HB22" i="3"/>
  <c r="HB23" i="3"/>
  <c r="HB11" i="3"/>
  <c r="GZ12" i="3"/>
  <c r="GZ13" i="3"/>
  <c r="GZ14" i="3"/>
  <c r="GZ15" i="3"/>
  <c r="GZ16" i="3"/>
  <c r="GZ17" i="3"/>
  <c r="GZ18" i="3"/>
  <c r="GZ19" i="3"/>
  <c r="GZ20" i="3"/>
  <c r="GZ21" i="3"/>
  <c r="GZ22" i="3"/>
  <c r="GZ23" i="3"/>
  <c r="GZ11" i="3"/>
  <c r="GX12" i="3"/>
  <c r="GX13" i="3"/>
  <c r="GX14" i="3"/>
  <c r="GX15" i="3"/>
  <c r="GX16" i="3"/>
  <c r="GX17" i="3"/>
  <c r="GX18" i="3"/>
  <c r="GX19" i="3"/>
  <c r="GX20" i="3"/>
  <c r="GX21" i="3"/>
  <c r="GX22" i="3"/>
  <c r="GX23" i="3"/>
  <c r="GX11" i="3"/>
  <c r="GV12" i="3"/>
  <c r="GV13" i="3"/>
  <c r="GV14" i="3"/>
  <c r="GV15" i="3"/>
  <c r="GV16" i="3"/>
  <c r="GV17" i="3"/>
  <c r="GV18" i="3"/>
  <c r="GV19" i="3"/>
  <c r="GV20" i="3"/>
  <c r="GV21" i="3"/>
  <c r="GV22" i="3"/>
  <c r="GV23" i="3"/>
  <c r="GV11" i="3"/>
  <c r="HD3" i="3"/>
  <c r="HD4" i="3"/>
  <c r="HD5" i="3"/>
  <c r="HD6" i="3"/>
  <c r="HD7" i="3"/>
  <c r="HD8" i="3"/>
  <c r="HD9" i="3"/>
  <c r="HD10" i="3"/>
  <c r="HB4" i="3"/>
  <c r="HB5" i="3"/>
  <c r="HB6" i="3"/>
  <c r="HB7" i="3"/>
  <c r="HB8" i="3"/>
  <c r="HB9" i="3"/>
  <c r="HB10" i="3"/>
  <c r="HB3" i="3"/>
  <c r="GX4" i="3"/>
  <c r="GX5" i="3"/>
  <c r="GX6" i="3"/>
  <c r="GX7" i="3"/>
  <c r="GX8" i="3"/>
  <c r="GX9" i="3"/>
  <c r="GX10" i="3"/>
  <c r="GX3" i="3"/>
  <c r="GZ4" i="3"/>
  <c r="GZ5" i="3"/>
  <c r="GZ6" i="3"/>
  <c r="GZ7" i="3"/>
  <c r="GZ8" i="3"/>
  <c r="GZ9" i="3"/>
  <c r="GZ10" i="3"/>
  <c r="GZ3" i="3"/>
  <c r="GV4" i="3"/>
  <c r="GV5" i="3"/>
  <c r="GV6" i="3"/>
  <c r="GV7" i="3"/>
  <c r="GV8" i="3"/>
  <c r="GV9" i="3"/>
  <c r="GV10" i="3"/>
  <c r="GV3" i="3"/>
  <c r="GP25" i="3"/>
  <c r="GP26" i="3"/>
  <c r="GP27" i="3"/>
  <c r="GP28" i="3"/>
  <c r="GP24" i="3"/>
  <c r="GN25" i="3"/>
  <c r="GN26" i="3"/>
  <c r="GN27" i="3"/>
  <c r="GN28" i="3"/>
  <c r="GN24" i="3"/>
  <c r="GL25" i="3"/>
  <c r="GL26" i="3"/>
  <c r="GL27" i="3"/>
  <c r="GL28" i="3"/>
  <c r="GL24" i="3"/>
  <c r="GJ25" i="3"/>
  <c r="GJ26" i="3"/>
  <c r="GJ27" i="3"/>
  <c r="GJ28" i="3"/>
  <c r="GJ24" i="3"/>
  <c r="GN12" i="3"/>
  <c r="GN13" i="3"/>
  <c r="GN14" i="3"/>
  <c r="GN15" i="3"/>
  <c r="GN16" i="3"/>
  <c r="GN17" i="3"/>
  <c r="GN18" i="3"/>
  <c r="GN19" i="3"/>
  <c r="GN20" i="3"/>
  <c r="GN21" i="3"/>
  <c r="GN22" i="3"/>
  <c r="GN23" i="3"/>
  <c r="GN11" i="3"/>
  <c r="GP12" i="3"/>
  <c r="GP13" i="3"/>
  <c r="GP14" i="3"/>
  <c r="GP15" i="3"/>
  <c r="GP16" i="3"/>
  <c r="GP17" i="3"/>
  <c r="GP18" i="3"/>
  <c r="GP19" i="3"/>
  <c r="GP20" i="3"/>
  <c r="GP21" i="3"/>
  <c r="GP22" i="3"/>
  <c r="GP23" i="3"/>
  <c r="GL12" i="3"/>
  <c r="GL13" i="3"/>
  <c r="GL14" i="3"/>
  <c r="GL15" i="3"/>
  <c r="GL16" i="3"/>
  <c r="GL17" i="3"/>
  <c r="GL18" i="3"/>
  <c r="GL19" i="3"/>
  <c r="GL20" i="3"/>
  <c r="GL21" i="3"/>
  <c r="GL22" i="3"/>
  <c r="GL23" i="3"/>
  <c r="GP11" i="3"/>
  <c r="GL11" i="3"/>
  <c r="GJ12" i="3"/>
  <c r="GJ13" i="3"/>
  <c r="GJ14" i="3"/>
  <c r="GJ15" i="3"/>
  <c r="GJ16" i="3"/>
  <c r="GJ17" i="3"/>
  <c r="GJ18" i="3"/>
  <c r="GJ19" i="3"/>
  <c r="GJ20" i="3"/>
  <c r="GJ21" i="3"/>
  <c r="GJ22" i="3"/>
  <c r="GJ23" i="3"/>
  <c r="GJ11" i="3"/>
  <c r="GP4" i="3"/>
  <c r="GP5" i="3"/>
  <c r="GP6" i="3"/>
  <c r="GP7" i="3"/>
  <c r="GP8" i="3"/>
  <c r="GP9" i="3"/>
  <c r="GP10" i="3"/>
  <c r="GP3" i="3"/>
  <c r="GN4" i="3"/>
  <c r="GN5" i="3"/>
  <c r="GN6" i="3"/>
  <c r="GN7" i="3"/>
  <c r="GN8" i="3"/>
  <c r="GN9" i="3"/>
  <c r="GN10" i="3"/>
  <c r="GN3" i="3"/>
  <c r="GL4" i="3"/>
  <c r="GL5" i="3"/>
  <c r="GL6" i="3"/>
  <c r="GL7" i="3"/>
  <c r="GL8" i="3"/>
  <c r="GL9" i="3"/>
  <c r="GL10" i="3"/>
  <c r="GL3" i="3"/>
  <c r="GJ4" i="3"/>
  <c r="GJ5" i="3"/>
  <c r="GJ6" i="3"/>
  <c r="GJ7" i="3"/>
  <c r="GJ8" i="3"/>
  <c r="GJ9" i="3"/>
  <c r="GJ10" i="3"/>
  <c r="GJ3" i="3"/>
  <c r="GB25" i="3"/>
  <c r="GB26" i="3"/>
  <c r="GB27" i="3"/>
  <c r="GB28" i="3"/>
  <c r="GB24" i="3"/>
  <c r="GF24" i="3"/>
  <c r="GF25" i="3"/>
  <c r="GF26" i="3"/>
  <c r="GF27" i="3"/>
  <c r="GF28" i="3"/>
  <c r="GD25" i="3"/>
  <c r="GD26" i="3"/>
  <c r="GD27" i="3"/>
  <c r="GD28" i="3"/>
  <c r="GD24" i="3"/>
  <c r="FX24" i="3"/>
  <c r="FZ24" i="3"/>
  <c r="FX25" i="3"/>
  <c r="FZ25" i="3"/>
  <c r="FX26" i="3"/>
  <c r="FZ26" i="3"/>
  <c r="FX27" i="3"/>
  <c r="FZ27" i="3"/>
  <c r="FX28" i="3"/>
  <c r="FZ28" i="3"/>
  <c r="FV25" i="3"/>
  <c r="FV26" i="3"/>
  <c r="FV27" i="3"/>
  <c r="FV28" i="3"/>
  <c r="FV24" i="3"/>
  <c r="GB12" i="3"/>
  <c r="GB13" i="3"/>
  <c r="GB14" i="3"/>
  <c r="GB15" i="3"/>
  <c r="GB16" i="3"/>
  <c r="GB17" i="3"/>
  <c r="GB18" i="3"/>
  <c r="GB19" i="3"/>
  <c r="GB20" i="3"/>
  <c r="GB21" i="3"/>
  <c r="GB22" i="3"/>
  <c r="GB23" i="3"/>
  <c r="GB11" i="3"/>
  <c r="GF11" i="3"/>
  <c r="GF12" i="3"/>
  <c r="GF13" i="3"/>
  <c r="GF14" i="3"/>
  <c r="GF15" i="3"/>
  <c r="GF16" i="3"/>
  <c r="GF17" i="3"/>
  <c r="GF18" i="3"/>
  <c r="GF19" i="3"/>
  <c r="GF20" i="3"/>
  <c r="GF21" i="3"/>
  <c r="GF22" i="3"/>
  <c r="GF23" i="3"/>
  <c r="GD12" i="3"/>
  <c r="GD13" i="3"/>
  <c r="GD14" i="3"/>
  <c r="GD15" i="3"/>
  <c r="GD16" i="3"/>
  <c r="GD17" i="3"/>
  <c r="GD18" i="3"/>
  <c r="GD19" i="3"/>
  <c r="GD20" i="3"/>
  <c r="GD21" i="3"/>
  <c r="GD22" i="3"/>
  <c r="GD23" i="3"/>
  <c r="GD11" i="3"/>
  <c r="FX11" i="3"/>
  <c r="FZ11" i="3"/>
  <c r="FX12" i="3"/>
  <c r="FZ12" i="3"/>
  <c r="FX13" i="3"/>
  <c r="FZ13" i="3"/>
  <c r="FX14" i="3"/>
  <c r="FZ14" i="3"/>
  <c r="FX15" i="3"/>
  <c r="FZ15" i="3"/>
  <c r="FX16" i="3"/>
  <c r="FZ16" i="3"/>
  <c r="FX17" i="3"/>
  <c r="FZ17" i="3"/>
  <c r="FX18" i="3"/>
  <c r="FZ18" i="3"/>
  <c r="FX19" i="3"/>
  <c r="FZ19" i="3"/>
  <c r="FX20" i="3"/>
  <c r="FZ20" i="3"/>
  <c r="FX21" i="3"/>
  <c r="FZ21" i="3"/>
  <c r="FX22" i="3"/>
  <c r="FZ22" i="3"/>
  <c r="FX23" i="3"/>
  <c r="FZ23" i="3"/>
  <c r="FV12" i="3"/>
  <c r="FV13" i="3"/>
  <c r="FV14" i="3"/>
  <c r="FV15" i="3"/>
  <c r="FV16" i="3"/>
  <c r="FV17" i="3"/>
  <c r="FV18" i="3"/>
  <c r="FV19" i="3"/>
  <c r="FV20" i="3"/>
  <c r="FV21" i="3"/>
  <c r="FV22" i="3"/>
  <c r="FV23" i="3"/>
  <c r="FV11" i="3"/>
  <c r="FX3" i="3"/>
  <c r="FZ3" i="3"/>
  <c r="GB3" i="3"/>
  <c r="GD3" i="3"/>
  <c r="GF3" i="3"/>
  <c r="FX4" i="3"/>
  <c r="FZ4" i="3"/>
  <c r="GB4" i="3"/>
  <c r="GD4" i="3"/>
  <c r="GF4" i="3"/>
  <c r="FX5" i="3"/>
  <c r="FZ5" i="3"/>
  <c r="GB5" i="3"/>
  <c r="GD5" i="3"/>
  <c r="GF5" i="3"/>
  <c r="FX6" i="3"/>
  <c r="FZ6" i="3"/>
  <c r="GB6" i="3"/>
  <c r="GD6" i="3"/>
  <c r="GF6" i="3"/>
  <c r="FX7" i="3"/>
  <c r="FZ7" i="3"/>
  <c r="GB7" i="3"/>
  <c r="GD7" i="3"/>
  <c r="GF7" i="3"/>
  <c r="FX8" i="3"/>
  <c r="FZ8" i="3"/>
  <c r="GB8" i="3"/>
  <c r="GD8" i="3"/>
  <c r="GF8" i="3"/>
  <c r="FX9" i="3"/>
  <c r="FZ9" i="3"/>
  <c r="GB9" i="3"/>
  <c r="GD9" i="3"/>
  <c r="GF9" i="3"/>
  <c r="FX10" i="3"/>
  <c r="FZ10" i="3"/>
  <c r="GB10" i="3"/>
  <c r="GD10" i="3"/>
  <c r="GF10" i="3"/>
  <c r="FV4" i="3"/>
  <c r="FV5" i="3"/>
  <c r="FV6" i="3"/>
  <c r="FV7" i="3"/>
  <c r="FV8" i="3"/>
  <c r="FV9" i="3"/>
  <c r="FV10" i="3"/>
  <c r="FV3" i="3"/>
  <c r="FR24" i="3"/>
  <c r="FR25" i="3"/>
  <c r="FR26" i="3"/>
  <c r="FR27" i="3"/>
  <c r="FR28" i="3"/>
  <c r="FP25" i="3"/>
  <c r="FP26" i="3"/>
  <c r="FP27" i="3"/>
  <c r="FP28" i="3"/>
  <c r="FP24" i="3"/>
  <c r="FN25" i="3"/>
  <c r="FN26" i="3"/>
  <c r="FN27" i="3"/>
  <c r="FN28" i="3"/>
  <c r="FN24" i="3"/>
  <c r="FR12" i="3"/>
  <c r="FR13" i="3"/>
  <c r="FR14" i="3"/>
  <c r="FR15" i="3"/>
  <c r="FR16" i="3"/>
  <c r="FR17" i="3"/>
  <c r="FR18" i="3"/>
  <c r="FR19" i="3"/>
  <c r="FR20" i="3"/>
  <c r="FR21" i="3"/>
  <c r="FR22" i="3"/>
  <c r="FR23" i="3"/>
  <c r="FR11" i="3"/>
  <c r="FP11" i="3"/>
  <c r="FP12" i="3"/>
  <c r="FP13" i="3"/>
  <c r="FP14" i="3"/>
  <c r="FP15" i="3"/>
  <c r="FP16" i="3"/>
  <c r="FP17" i="3"/>
  <c r="FP18" i="3"/>
  <c r="FP19" i="3"/>
  <c r="FP20" i="3"/>
  <c r="FP21" i="3"/>
  <c r="FP22" i="3"/>
  <c r="FP23" i="3"/>
  <c r="FN12" i="3"/>
  <c r="FN13" i="3"/>
  <c r="FN14" i="3"/>
  <c r="FN15" i="3"/>
  <c r="FN16" i="3"/>
  <c r="FN17" i="3"/>
  <c r="FN18" i="3"/>
  <c r="FN19" i="3"/>
  <c r="FN20" i="3"/>
  <c r="FN21" i="3"/>
  <c r="FN22" i="3"/>
  <c r="FN23" i="3"/>
  <c r="FN11" i="3"/>
  <c r="FR4" i="3"/>
  <c r="FR5" i="3"/>
  <c r="FR6" i="3"/>
  <c r="FR7" i="3"/>
  <c r="FR8" i="3"/>
  <c r="FR9" i="3"/>
  <c r="FR10" i="3"/>
  <c r="FR3" i="3"/>
  <c r="FP4" i="3"/>
  <c r="FP5" i="3"/>
  <c r="FP6" i="3"/>
  <c r="FP7" i="3"/>
  <c r="FP8" i="3"/>
  <c r="FP9" i="3"/>
  <c r="FP10" i="3"/>
  <c r="FP3" i="3"/>
  <c r="FN4" i="3"/>
  <c r="FN5" i="3"/>
  <c r="FN6" i="3"/>
  <c r="FN7" i="3"/>
  <c r="FN8" i="3"/>
  <c r="FN9" i="3"/>
  <c r="FN10" i="3"/>
  <c r="FN3" i="3"/>
  <c r="FJ25" i="3"/>
  <c r="FJ26" i="3"/>
  <c r="FJ27" i="3"/>
  <c r="FJ28" i="3"/>
  <c r="FJ24" i="3"/>
  <c r="FH25" i="3"/>
  <c r="FH26" i="3"/>
  <c r="FH27" i="3"/>
  <c r="FH28" i="3"/>
  <c r="FH24" i="3"/>
  <c r="FF25" i="3"/>
  <c r="FF26" i="3"/>
  <c r="FF27" i="3"/>
  <c r="FF28" i="3"/>
  <c r="FF24" i="3"/>
  <c r="FJ12" i="3"/>
  <c r="FJ13" i="3"/>
  <c r="FJ14" i="3"/>
  <c r="FJ15" i="3"/>
  <c r="FJ16" i="3"/>
  <c r="FJ17" i="3"/>
  <c r="FJ18" i="3"/>
  <c r="FJ19" i="3"/>
  <c r="FJ20" i="3"/>
  <c r="FJ21" i="3"/>
  <c r="FJ22" i="3"/>
  <c r="FJ23" i="3"/>
  <c r="FJ11" i="3"/>
  <c r="FH12" i="3"/>
  <c r="FH13" i="3"/>
  <c r="FH14" i="3"/>
  <c r="FH15" i="3"/>
  <c r="FH16" i="3"/>
  <c r="FH17" i="3"/>
  <c r="FH18" i="3"/>
  <c r="FH19" i="3"/>
  <c r="FH20" i="3"/>
  <c r="FH21" i="3"/>
  <c r="FH22" i="3"/>
  <c r="FH23" i="3"/>
  <c r="FH11" i="3"/>
  <c r="FF12" i="3"/>
  <c r="FF13" i="3"/>
  <c r="FF14" i="3"/>
  <c r="FF15" i="3"/>
  <c r="FF16" i="3"/>
  <c r="FF17" i="3"/>
  <c r="FF18" i="3"/>
  <c r="FF19" i="3"/>
  <c r="FF20" i="3"/>
  <c r="FF21" i="3"/>
  <c r="FF22" i="3"/>
  <c r="FF23" i="3"/>
  <c r="FF11" i="3"/>
  <c r="FJ4" i="3"/>
  <c r="FJ5" i="3"/>
  <c r="FJ6" i="3"/>
  <c r="FJ7" i="3"/>
  <c r="FJ8" i="3"/>
  <c r="FJ9" i="3"/>
  <c r="FJ10" i="3"/>
  <c r="FJ3" i="3"/>
  <c r="FH4" i="3"/>
  <c r="FH5" i="3"/>
  <c r="FH6" i="3"/>
  <c r="FH7" i="3"/>
  <c r="FH8" i="3"/>
  <c r="FH9" i="3"/>
  <c r="FH10" i="3"/>
  <c r="FH3" i="3"/>
  <c r="FF4" i="3"/>
  <c r="FF5" i="3"/>
  <c r="FF6" i="3"/>
  <c r="FF7" i="3"/>
  <c r="FF8" i="3"/>
  <c r="FF9" i="3"/>
  <c r="FF10" i="3"/>
  <c r="FF3" i="3"/>
  <c r="FB25" i="3"/>
  <c r="FB26" i="3"/>
  <c r="FB27" i="3"/>
  <c r="FB28" i="3"/>
  <c r="FB24" i="3"/>
  <c r="EZ25" i="3"/>
  <c r="EZ26" i="3"/>
  <c r="EZ27" i="3"/>
  <c r="EZ28" i="3"/>
  <c r="EZ24" i="3"/>
  <c r="EX24" i="3"/>
  <c r="EX25" i="3"/>
  <c r="EX26" i="3"/>
  <c r="EX27" i="3"/>
  <c r="EX28" i="3"/>
  <c r="EV24" i="3"/>
  <c r="EV25" i="3"/>
  <c r="EV26" i="3"/>
  <c r="EV27" i="3"/>
  <c r="EV28" i="3"/>
  <c r="FB12" i="3"/>
  <c r="FB13" i="3"/>
  <c r="FB14" i="3"/>
  <c r="FB15" i="3"/>
  <c r="FB16" i="3"/>
  <c r="FB17" i="3"/>
  <c r="FB18" i="3"/>
  <c r="FB19" i="3"/>
  <c r="FB20" i="3"/>
  <c r="FB21" i="3"/>
  <c r="FB22" i="3"/>
  <c r="FB23" i="3"/>
  <c r="FB11" i="3"/>
  <c r="EZ12" i="3"/>
  <c r="EZ13" i="3"/>
  <c r="EZ14" i="3"/>
  <c r="EZ15" i="3"/>
  <c r="EZ16" i="3"/>
  <c r="EZ17" i="3"/>
  <c r="EZ18" i="3"/>
  <c r="EZ19" i="3"/>
  <c r="EZ20" i="3"/>
  <c r="EZ21" i="3"/>
  <c r="EZ22" i="3"/>
  <c r="EZ23" i="3"/>
  <c r="EZ11" i="3"/>
  <c r="EX11" i="3"/>
  <c r="EX12" i="3"/>
  <c r="EX13" i="3"/>
  <c r="EX14" i="3"/>
  <c r="EX15" i="3"/>
  <c r="EX16" i="3"/>
  <c r="EX17" i="3"/>
  <c r="EX18" i="3"/>
  <c r="EX19" i="3"/>
  <c r="EX20" i="3"/>
  <c r="EX21" i="3"/>
  <c r="EX22" i="3"/>
  <c r="EX23" i="3"/>
  <c r="EV12" i="3"/>
  <c r="EV13" i="3"/>
  <c r="EV14" i="3"/>
  <c r="EV15" i="3"/>
  <c r="EV16" i="3"/>
  <c r="EV17" i="3"/>
  <c r="EV18" i="3"/>
  <c r="EV19" i="3"/>
  <c r="EV20" i="3"/>
  <c r="EV21" i="3"/>
  <c r="EV22" i="3"/>
  <c r="EV23" i="3"/>
  <c r="EV11" i="3"/>
  <c r="FB4" i="3"/>
  <c r="FB5" i="3"/>
  <c r="FB6" i="3"/>
  <c r="FB7" i="3"/>
  <c r="FB8" i="3"/>
  <c r="FB9" i="3"/>
  <c r="FB10" i="3"/>
  <c r="FB3" i="3"/>
  <c r="EZ4" i="3"/>
  <c r="EZ5" i="3"/>
  <c r="EZ6" i="3"/>
  <c r="EZ7" i="3"/>
  <c r="EZ8" i="3"/>
  <c r="EZ9" i="3"/>
  <c r="EZ10" i="3"/>
  <c r="EZ3" i="3"/>
  <c r="EX3" i="3"/>
  <c r="EX4" i="3"/>
  <c r="EX5" i="3"/>
  <c r="EX6" i="3"/>
  <c r="EX7" i="3"/>
  <c r="EX8" i="3"/>
  <c r="EX9" i="3"/>
  <c r="EX10" i="3"/>
  <c r="EV4" i="3"/>
  <c r="EV5" i="3"/>
  <c r="EV6" i="3"/>
  <c r="EV7" i="3"/>
  <c r="EV8" i="3"/>
  <c r="EV9" i="3"/>
  <c r="EV10" i="3"/>
  <c r="EV3" i="3"/>
  <c r="DX25" i="3"/>
  <c r="DX26" i="3"/>
  <c r="DX27" i="3"/>
  <c r="DX28" i="3"/>
  <c r="DX24" i="3"/>
  <c r="DV25" i="3"/>
  <c r="DV26" i="3"/>
  <c r="DV27" i="3"/>
  <c r="DV28" i="3"/>
  <c r="DV24" i="3"/>
  <c r="DT25" i="3"/>
  <c r="DT26" i="3"/>
  <c r="DT27" i="3"/>
  <c r="DT28" i="3"/>
  <c r="DT24" i="3"/>
  <c r="DX12" i="3"/>
  <c r="DX13" i="3"/>
  <c r="DX14" i="3"/>
  <c r="DX15" i="3"/>
  <c r="DX16" i="3"/>
  <c r="DX17" i="3"/>
  <c r="DX18" i="3"/>
  <c r="DX19" i="3"/>
  <c r="DX20" i="3"/>
  <c r="DX21" i="3"/>
  <c r="DX22" i="3"/>
  <c r="DX23" i="3"/>
  <c r="DX11" i="3"/>
  <c r="DV12" i="3"/>
  <c r="DV13" i="3"/>
  <c r="DV14" i="3"/>
  <c r="DV15" i="3"/>
  <c r="DV16" i="3"/>
  <c r="DV17" i="3"/>
  <c r="DV18" i="3"/>
  <c r="DV19" i="3"/>
  <c r="DV20" i="3"/>
  <c r="DV21" i="3"/>
  <c r="DV22" i="3"/>
  <c r="DV23" i="3"/>
  <c r="DV11" i="3"/>
  <c r="DT12" i="3"/>
  <c r="DT13" i="3"/>
  <c r="DT14" i="3"/>
  <c r="DT15" i="3"/>
  <c r="DT16" i="3"/>
  <c r="DT17" i="3"/>
  <c r="DT18" i="3"/>
  <c r="DT19" i="3"/>
  <c r="DT20" i="3"/>
  <c r="DT21" i="3"/>
  <c r="DT22" i="3"/>
  <c r="DT23" i="3"/>
  <c r="DT11" i="3"/>
  <c r="DX4" i="3"/>
  <c r="DX5" i="3"/>
  <c r="DX6" i="3"/>
  <c r="DX7" i="3"/>
  <c r="DX8" i="3"/>
  <c r="DX9" i="3"/>
  <c r="DX10" i="3"/>
  <c r="DX3" i="3"/>
  <c r="DV4" i="3"/>
  <c r="DV5" i="3"/>
  <c r="DV6" i="3"/>
  <c r="DV7" i="3"/>
  <c r="DV8" i="3"/>
  <c r="DV9" i="3"/>
  <c r="DV10" i="3"/>
  <c r="DV3" i="3"/>
  <c r="DT4" i="3"/>
  <c r="DT5" i="3"/>
  <c r="DT6" i="3"/>
  <c r="DT7" i="3"/>
  <c r="DT8" i="3"/>
  <c r="DT9" i="3"/>
  <c r="DT10" i="3"/>
  <c r="DT3" i="3"/>
  <c r="IQ8" i="3" l="1"/>
  <c r="IQ4" i="3"/>
  <c r="IQ9" i="3"/>
  <c r="IQ7" i="3"/>
  <c r="IQ3" i="3"/>
  <c r="IQ5" i="3"/>
  <c r="IQ10" i="3"/>
  <c r="IQ6" i="3"/>
  <c r="IQ20" i="3"/>
  <c r="IQ16" i="3"/>
  <c r="IQ12" i="3"/>
  <c r="IQ17" i="3"/>
  <c r="IQ23" i="3"/>
  <c r="IQ19" i="3"/>
  <c r="IQ15" i="3"/>
  <c r="IQ11" i="3"/>
  <c r="IQ21" i="3"/>
  <c r="IQ13" i="3"/>
  <c r="IQ22" i="3"/>
  <c r="IQ18" i="3"/>
  <c r="IQ14" i="3"/>
  <c r="IQ28" i="3"/>
  <c r="IQ24" i="3"/>
  <c r="IQ25" i="3"/>
  <c r="IQ27" i="3"/>
  <c r="IQ26" i="3"/>
  <c r="IO7" i="3"/>
  <c r="IO10" i="3"/>
  <c r="IO6" i="3"/>
  <c r="IO9" i="3"/>
  <c r="IO5" i="3"/>
  <c r="IO8" i="3"/>
  <c r="IO4" i="3"/>
  <c r="IO3" i="3"/>
  <c r="IO12" i="3"/>
  <c r="IO11" i="3"/>
  <c r="IO23" i="3"/>
  <c r="IO19" i="3"/>
  <c r="IO22" i="3"/>
  <c r="IO18" i="3"/>
  <c r="IO14" i="3"/>
  <c r="IO21" i="3"/>
  <c r="IO17" i="3"/>
  <c r="IO13" i="3"/>
  <c r="IO20" i="3"/>
  <c r="IO16" i="3"/>
  <c r="IO15" i="3"/>
  <c r="IO28" i="3"/>
  <c r="IO27" i="3"/>
  <c r="IO26" i="3"/>
  <c r="IO25" i="3"/>
  <c r="IO24" i="3"/>
  <c r="IM8" i="3"/>
  <c r="IM4" i="3"/>
  <c r="IM9" i="3"/>
  <c r="IM7" i="3"/>
  <c r="IM3" i="3"/>
  <c r="IM5" i="3"/>
  <c r="IM10" i="3"/>
  <c r="IM6" i="3"/>
  <c r="IM20" i="3"/>
  <c r="IM16" i="3"/>
  <c r="IM12" i="3"/>
  <c r="IM21" i="3"/>
  <c r="IM17" i="3"/>
  <c r="IM23" i="3"/>
  <c r="IM19" i="3"/>
  <c r="IM15" i="3"/>
  <c r="IM11" i="3"/>
  <c r="IM13" i="3"/>
  <c r="IM22" i="3"/>
  <c r="IM18" i="3"/>
  <c r="IM14" i="3"/>
  <c r="IM28" i="3"/>
  <c r="IM24" i="3"/>
  <c r="IM27" i="3"/>
  <c r="IM25" i="3"/>
  <c r="IM26" i="3"/>
  <c r="IK20" i="3"/>
  <c r="IK16" i="3"/>
  <c r="IK12" i="3"/>
  <c r="IK17" i="3"/>
  <c r="IK13" i="3"/>
  <c r="IK23" i="3"/>
  <c r="IK19" i="3"/>
  <c r="IK15" i="3"/>
  <c r="IK11" i="3"/>
  <c r="IK21" i="3"/>
  <c r="IK22" i="3"/>
  <c r="IK18" i="3"/>
  <c r="IK14" i="3"/>
  <c r="IK28" i="3"/>
  <c r="IK24" i="3"/>
  <c r="IK25" i="3"/>
  <c r="IK27" i="3"/>
  <c r="IK26" i="3"/>
  <c r="IK8" i="3"/>
  <c r="IK4" i="3"/>
  <c r="IK5" i="3"/>
  <c r="IK7" i="3"/>
  <c r="IK3" i="3"/>
  <c r="IK9" i="3"/>
  <c r="IK10" i="3"/>
  <c r="IK6" i="3"/>
  <c r="II28" i="3"/>
  <c r="II24" i="3"/>
  <c r="II27" i="3"/>
  <c r="II25" i="3"/>
  <c r="II26" i="3"/>
  <c r="II20" i="3"/>
  <c r="II16" i="3"/>
  <c r="II12" i="3"/>
  <c r="II21" i="3"/>
  <c r="II13" i="3"/>
  <c r="II23" i="3"/>
  <c r="II19" i="3"/>
  <c r="II15" i="3"/>
  <c r="II11" i="3"/>
  <c r="II17" i="3"/>
  <c r="II22" i="3"/>
  <c r="II18" i="3"/>
  <c r="II14" i="3"/>
  <c r="II8" i="3"/>
  <c r="II4" i="3"/>
  <c r="II7" i="3"/>
  <c r="II3" i="3"/>
  <c r="II9" i="3"/>
  <c r="II5" i="3"/>
  <c r="II10" i="3"/>
  <c r="II6" i="3"/>
  <c r="IG28" i="3"/>
  <c r="IG24" i="3"/>
  <c r="IG27" i="3"/>
  <c r="IG26" i="3"/>
  <c r="IG25" i="3"/>
  <c r="IG8" i="3"/>
  <c r="IG4" i="3"/>
  <c r="IG10" i="3"/>
  <c r="IG7" i="3"/>
  <c r="IG3" i="3"/>
  <c r="IG6" i="3"/>
  <c r="IG9" i="3"/>
  <c r="IG5" i="3"/>
  <c r="IG20" i="3"/>
  <c r="IG16" i="3"/>
  <c r="IG12" i="3"/>
  <c r="IG22" i="3"/>
  <c r="IG18" i="3"/>
  <c r="IG23" i="3"/>
  <c r="IG19" i="3"/>
  <c r="IG15" i="3"/>
  <c r="IG11" i="3"/>
  <c r="IG14" i="3"/>
  <c r="IG21" i="3"/>
  <c r="IG17" i="3"/>
  <c r="IG13" i="3"/>
  <c r="IC8" i="3"/>
  <c r="IC4" i="3"/>
  <c r="IC10" i="3"/>
  <c r="IC6" i="3"/>
  <c r="IC9" i="3"/>
  <c r="IC5" i="3"/>
  <c r="IC7" i="3"/>
  <c r="IC3" i="3"/>
  <c r="IC20" i="3"/>
  <c r="IC16" i="3"/>
  <c r="IC12" i="3"/>
  <c r="IC22" i="3"/>
  <c r="IC18" i="3"/>
  <c r="IC14" i="3"/>
  <c r="IC21" i="3"/>
  <c r="IC17" i="3"/>
  <c r="IC13" i="3"/>
  <c r="IC23" i="3"/>
  <c r="IC19" i="3"/>
  <c r="IC15" i="3"/>
  <c r="IC11" i="3"/>
  <c r="IC28" i="3"/>
  <c r="IC24" i="3"/>
  <c r="IC26" i="3"/>
  <c r="IC25" i="3"/>
  <c r="IC27" i="3"/>
  <c r="IA20" i="3"/>
  <c r="IA16" i="3"/>
  <c r="IA12" i="3"/>
  <c r="IA17" i="3"/>
  <c r="IA13" i="3"/>
  <c r="IA23" i="3"/>
  <c r="IA19" i="3"/>
  <c r="IA15" i="3"/>
  <c r="IA11" i="3"/>
  <c r="IA21" i="3"/>
  <c r="IA22" i="3"/>
  <c r="IA18" i="3"/>
  <c r="IA14" i="3"/>
  <c r="IA8" i="3"/>
  <c r="IA4" i="3"/>
  <c r="IA5" i="3"/>
  <c r="IA7" i="3"/>
  <c r="IA3" i="3"/>
  <c r="IA9" i="3"/>
  <c r="IA10" i="3"/>
  <c r="IA6" i="3"/>
  <c r="IA28" i="3"/>
  <c r="IA24" i="3"/>
  <c r="IA25" i="3"/>
  <c r="IA27" i="3"/>
  <c r="IA26" i="3"/>
  <c r="HY8" i="3"/>
  <c r="HY4" i="3"/>
  <c r="HY3" i="3"/>
  <c r="HY9" i="3"/>
  <c r="HY7" i="3"/>
  <c r="HY5" i="3"/>
  <c r="HY10" i="3"/>
  <c r="HY6" i="3"/>
  <c r="HY20" i="3"/>
  <c r="HY16" i="3"/>
  <c r="HY12" i="3"/>
  <c r="HY21" i="3"/>
  <c r="HY17" i="3"/>
  <c r="HY23" i="3"/>
  <c r="HY19" i="3"/>
  <c r="HY15" i="3"/>
  <c r="HY11" i="3"/>
  <c r="HY13" i="3"/>
  <c r="HY22" i="3"/>
  <c r="HY18" i="3"/>
  <c r="HY14" i="3"/>
  <c r="HY28" i="3"/>
  <c r="HY24" i="3"/>
  <c r="HY27" i="3"/>
  <c r="HY25" i="3"/>
  <c r="HY26" i="3"/>
  <c r="HW8" i="3"/>
  <c r="HW4" i="3"/>
  <c r="HW5" i="3"/>
  <c r="HW7" i="3"/>
  <c r="HW3" i="3"/>
  <c r="HW9" i="3"/>
  <c r="HW10" i="3"/>
  <c r="HW6" i="3"/>
  <c r="HW28" i="3"/>
  <c r="HW24" i="3"/>
  <c r="HW25" i="3"/>
  <c r="HW27" i="3"/>
  <c r="HW26" i="3"/>
  <c r="HW20" i="3"/>
  <c r="HW16" i="3"/>
  <c r="HW12" i="3"/>
  <c r="HW17" i="3"/>
  <c r="HW13" i="3"/>
  <c r="HW23" i="3"/>
  <c r="HW19" i="3"/>
  <c r="HW15" i="3"/>
  <c r="HW11" i="3"/>
  <c r="HW21" i="3"/>
  <c r="HW22" i="3"/>
  <c r="HW18" i="3"/>
  <c r="HW14" i="3"/>
  <c r="HU8" i="3"/>
  <c r="HU4" i="3"/>
  <c r="HU5" i="3"/>
  <c r="HU7" i="3"/>
  <c r="HU3" i="3"/>
  <c r="HU9" i="3"/>
  <c r="HU10" i="3"/>
  <c r="HU6" i="3"/>
  <c r="HU20" i="3"/>
  <c r="HU16" i="3"/>
  <c r="HU12" i="3"/>
  <c r="HU13" i="3"/>
  <c r="HU23" i="3"/>
  <c r="HU19" i="3"/>
  <c r="HU15" i="3"/>
  <c r="HU11" i="3"/>
  <c r="HU21" i="3"/>
  <c r="HU17" i="3"/>
  <c r="HU22" i="3"/>
  <c r="HU18" i="3"/>
  <c r="HU14" i="3"/>
  <c r="HU28" i="3"/>
  <c r="HU24" i="3"/>
  <c r="HU25" i="3"/>
  <c r="HU27" i="3"/>
  <c r="HU26" i="3"/>
  <c r="HQ28" i="3"/>
  <c r="HQ24" i="3"/>
  <c r="HQ27" i="3"/>
  <c r="HQ26" i="3"/>
  <c r="HQ25" i="3"/>
  <c r="HQ8" i="3"/>
  <c r="HQ4" i="3"/>
  <c r="HQ7" i="3"/>
  <c r="HQ3" i="3"/>
  <c r="HQ10" i="3"/>
  <c r="HQ6" i="3"/>
  <c r="HQ9" i="3"/>
  <c r="HQ5" i="3"/>
  <c r="HQ20" i="3"/>
  <c r="HQ16" i="3"/>
  <c r="HQ12" i="3"/>
  <c r="HQ23" i="3"/>
  <c r="HQ19" i="3"/>
  <c r="HQ15" i="3"/>
  <c r="HQ11" i="3"/>
  <c r="HQ22" i="3"/>
  <c r="HQ18" i="3"/>
  <c r="HQ14" i="3"/>
  <c r="HQ21" i="3"/>
  <c r="HQ17" i="3"/>
  <c r="HQ13" i="3"/>
  <c r="HO20" i="3"/>
  <c r="HO16" i="3"/>
  <c r="HO12" i="3"/>
  <c r="HO17" i="3"/>
  <c r="HO13" i="3"/>
  <c r="HO23" i="3"/>
  <c r="HO19" i="3"/>
  <c r="HO15" i="3"/>
  <c r="HO11" i="3"/>
  <c r="HO21" i="3"/>
  <c r="HO22" i="3"/>
  <c r="HO18" i="3"/>
  <c r="HO14" i="3"/>
  <c r="HO28" i="3"/>
  <c r="HO24" i="3"/>
  <c r="HO25" i="3"/>
  <c r="HO27" i="3"/>
  <c r="HO26" i="3"/>
  <c r="HO8" i="3"/>
  <c r="HO4" i="3"/>
  <c r="HO5" i="3"/>
  <c r="HO7" i="3"/>
  <c r="HO3" i="3"/>
  <c r="HO9" i="3"/>
  <c r="HO10" i="3"/>
  <c r="HO6" i="3"/>
  <c r="HM8" i="3"/>
  <c r="HM4" i="3"/>
  <c r="HM10" i="3"/>
  <c r="HM7" i="3"/>
  <c r="HM3" i="3"/>
  <c r="HM6" i="3"/>
  <c r="HM9" i="3"/>
  <c r="HM5" i="3"/>
  <c r="HM20" i="3"/>
  <c r="HM16" i="3"/>
  <c r="HM12" i="3"/>
  <c r="HM22" i="3"/>
  <c r="HM18" i="3"/>
  <c r="HM23" i="3"/>
  <c r="HM19" i="3"/>
  <c r="HM15" i="3"/>
  <c r="HM11" i="3"/>
  <c r="HM14" i="3"/>
  <c r="HM21" i="3"/>
  <c r="HM17" i="3"/>
  <c r="HM13" i="3"/>
  <c r="HM28" i="3"/>
  <c r="HM24" i="3"/>
  <c r="HM27" i="3"/>
  <c r="HM26" i="3"/>
  <c r="HM25" i="3"/>
  <c r="HK8" i="3"/>
  <c r="HK4" i="3"/>
  <c r="HK9" i="3"/>
  <c r="HK7" i="3"/>
  <c r="HK3" i="3"/>
  <c r="HK5" i="3"/>
  <c r="HK10" i="3"/>
  <c r="HK6" i="3"/>
  <c r="HK20" i="3"/>
  <c r="HK16" i="3"/>
  <c r="HK12" i="3"/>
  <c r="HK17" i="3"/>
  <c r="HK23" i="3"/>
  <c r="HK19" i="3"/>
  <c r="HK15" i="3"/>
  <c r="HK11" i="3"/>
  <c r="HK21" i="3"/>
  <c r="HK13" i="3"/>
  <c r="HK22" i="3"/>
  <c r="HK18" i="3"/>
  <c r="HK14" i="3"/>
  <c r="HK28" i="3"/>
  <c r="HK24" i="3"/>
  <c r="HK25" i="3"/>
  <c r="HK27" i="3"/>
  <c r="HK26" i="3"/>
  <c r="HI7" i="3"/>
  <c r="HI3" i="3"/>
  <c r="HI10" i="3"/>
  <c r="HI6" i="3"/>
  <c r="HI9" i="3"/>
  <c r="HI5" i="3"/>
  <c r="HI8" i="3"/>
  <c r="HI4" i="3"/>
  <c r="HI23" i="3"/>
  <c r="HI19" i="3"/>
  <c r="HI15" i="3"/>
  <c r="HI11" i="3"/>
  <c r="HI22" i="3"/>
  <c r="HI18" i="3"/>
  <c r="HI14" i="3"/>
  <c r="HI21" i="3"/>
  <c r="HI17" i="3"/>
  <c r="HI13" i="3"/>
  <c r="HI20" i="3"/>
  <c r="HI16" i="3"/>
  <c r="HI12" i="3"/>
  <c r="HI27" i="3"/>
  <c r="HI26" i="3"/>
  <c r="HI25" i="3"/>
  <c r="HI28" i="3"/>
  <c r="HI24" i="3"/>
  <c r="HE7" i="3"/>
  <c r="HE10" i="3"/>
  <c r="HE6" i="3"/>
  <c r="HE9" i="3"/>
  <c r="HE5" i="3"/>
  <c r="HE8" i="3"/>
  <c r="HE4" i="3"/>
  <c r="HE3" i="3"/>
  <c r="HE15" i="3"/>
  <c r="HE22" i="3"/>
  <c r="HE18" i="3"/>
  <c r="HE14" i="3"/>
  <c r="HE21" i="3"/>
  <c r="HE17" i="3"/>
  <c r="HE13" i="3"/>
  <c r="HE20" i="3"/>
  <c r="HE16" i="3"/>
  <c r="HE12" i="3"/>
  <c r="HE23" i="3"/>
  <c r="HE19" i="3"/>
  <c r="HE11" i="3"/>
  <c r="HE28" i="3"/>
  <c r="HE27" i="3"/>
  <c r="HE26" i="3"/>
  <c r="HE25" i="3"/>
  <c r="HE24" i="3"/>
  <c r="HC20" i="3"/>
  <c r="HC16" i="3"/>
  <c r="HC12" i="3"/>
  <c r="HC17" i="3"/>
  <c r="HC13" i="3"/>
  <c r="HC23" i="3"/>
  <c r="HC19" i="3"/>
  <c r="HC15" i="3"/>
  <c r="HC11" i="3"/>
  <c r="HC21" i="3"/>
  <c r="HC22" i="3"/>
  <c r="HC18" i="3"/>
  <c r="HC14" i="3"/>
  <c r="HC8" i="3"/>
  <c r="HC4" i="3"/>
  <c r="HC5" i="3"/>
  <c r="HC7" i="3"/>
  <c r="HC3" i="3"/>
  <c r="HC9" i="3"/>
  <c r="HC10" i="3"/>
  <c r="HC6" i="3"/>
  <c r="HC28" i="3"/>
  <c r="HC24" i="3"/>
  <c r="HC25" i="3"/>
  <c r="HC27" i="3"/>
  <c r="HC26" i="3"/>
  <c r="HA20" i="3"/>
  <c r="HA16" i="3"/>
  <c r="HA12" i="3"/>
  <c r="HA23" i="3"/>
  <c r="HA19" i="3"/>
  <c r="HA15" i="3"/>
  <c r="HA11" i="3"/>
  <c r="HA21" i="3"/>
  <c r="HA17" i="3"/>
  <c r="HA22" i="3"/>
  <c r="HA18" i="3"/>
  <c r="HA14" i="3"/>
  <c r="HA13" i="3"/>
  <c r="HA8" i="3"/>
  <c r="HA4" i="3"/>
  <c r="HA7" i="3"/>
  <c r="HA3" i="3"/>
  <c r="HA9" i="3"/>
  <c r="HA10" i="3"/>
  <c r="HA6" i="3"/>
  <c r="HA5" i="3"/>
  <c r="HA28" i="3"/>
  <c r="HA24" i="3"/>
  <c r="HA27" i="3"/>
  <c r="HA25" i="3"/>
  <c r="HA26" i="3"/>
  <c r="GY8" i="3"/>
  <c r="GY4" i="3"/>
  <c r="GY9" i="3"/>
  <c r="GY7" i="3"/>
  <c r="GY3" i="3"/>
  <c r="GY5" i="3"/>
  <c r="GY10" i="3"/>
  <c r="GY6" i="3"/>
  <c r="GY28" i="3"/>
  <c r="GY24" i="3"/>
  <c r="GY25" i="3"/>
  <c r="GY27" i="3"/>
  <c r="GY26" i="3"/>
  <c r="GY20" i="3"/>
  <c r="GY16" i="3"/>
  <c r="GY12" i="3"/>
  <c r="GY17" i="3"/>
  <c r="GY23" i="3"/>
  <c r="GY19" i="3"/>
  <c r="GY15" i="3"/>
  <c r="GY11" i="3"/>
  <c r="GY21" i="3"/>
  <c r="GY13" i="3"/>
  <c r="GY22" i="3"/>
  <c r="GY18" i="3"/>
  <c r="GY14" i="3"/>
  <c r="GW8" i="3"/>
  <c r="GW4" i="3"/>
  <c r="GW5" i="3"/>
  <c r="GW7" i="3"/>
  <c r="GW3" i="3"/>
  <c r="GW9" i="3"/>
  <c r="GW10" i="3"/>
  <c r="GW6" i="3"/>
  <c r="GW20" i="3"/>
  <c r="GW16" i="3"/>
  <c r="GW12" i="3"/>
  <c r="GW21" i="3"/>
  <c r="GW13" i="3"/>
  <c r="GW23" i="3"/>
  <c r="GW19" i="3"/>
  <c r="GW15" i="3"/>
  <c r="GW11" i="3"/>
  <c r="GW17" i="3"/>
  <c r="GW22" i="3"/>
  <c r="GW18" i="3"/>
  <c r="GW14" i="3"/>
  <c r="GW28" i="3"/>
  <c r="GW24" i="3"/>
  <c r="GW27" i="3"/>
  <c r="GW25" i="3"/>
  <c r="GW26" i="3"/>
  <c r="GQ28" i="3"/>
  <c r="GQ24" i="3"/>
  <c r="GQ27" i="3"/>
  <c r="GQ25" i="3"/>
  <c r="GQ26" i="3"/>
  <c r="GQ20" i="3"/>
  <c r="GQ16" i="3"/>
  <c r="GQ12" i="3"/>
  <c r="GQ21" i="3"/>
  <c r="GQ13" i="3"/>
  <c r="GQ23" i="3"/>
  <c r="GQ19" i="3"/>
  <c r="GQ15" i="3"/>
  <c r="GQ11" i="3"/>
  <c r="GQ17" i="3"/>
  <c r="GQ22" i="3"/>
  <c r="GQ18" i="3"/>
  <c r="GQ14" i="3"/>
  <c r="GQ8" i="3"/>
  <c r="GQ4" i="3"/>
  <c r="GQ5" i="3"/>
  <c r="GQ7" i="3"/>
  <c r="GQ3" i="3"/>
  <c r="GQ9" i="3"/>
  <c r="GQ10" i="3"/>
  <c r="GQ6" i="3"/>
  <c r="GG28" i="3"/>
  <c r="GG24" i="3"/>
  <c r="GG27" i="3"/>
  <c r="GG25" i="3"/>
  <c r="GG26" i="3"/>
  <c r="GG8" i="3"/>
  <c r="GG4" i="3"/>
  <c r="GG9" i="3"/>
  <c r="GG7" i="3"/>
  <c r="GG3" i="3"/>
  <c r="GG5" i="3"/>
  <c r="GG10" i="3"/>
  <c r="GG6" i="3"/>
  <c r="GE22" i="3"/>
  <c r="GE18" i="3"/>
  <c r="GE14" i="3"/>
  <c r="GE19" i="3"/>
  <c r="GE11" i="3"/>
  <c r="GE21" i="3"/>
  <c r="GE17" i="3"/>
  <c r="GE13" i="3"/>
  <c r="GE23" i="3"/>
  <c r="GE15" i="3"/>
  <c r="GE20" i="3"/>
  <c r="GE16" i="3"/>
  <c r="GE12" i="3"/>
  <c r="GC28" i="3"/>
  <c r="GC24" i="3"/>
  <c r="GC25" i="3"/>
  <c r="GC27" i="3"/>
  <c r="GC26" i="3"/>
  <c r="GO20" i="3"/>
  <c r="GO16" i="3"/>
  <c r="GO12" i="3"/>
  <c r="GO21" i="3"/>
  <c r="GO17" i="3"/>
  <c r="GO23" i="3"/>
  <c r="GO19" i="3"/>
  <c r="GO15" i="3"/>
  <c r="GO11" i="3"/>
  <c r="GO13" i="3"/>
  <c r="GO22" i="3"/>
  <c r="GO18" i="3"/>
  <c r="GO14" i="3"/>
  <c r="GO28" i="3"/>
  <c r="GO24" i="3"/>
  <c r="GO27" i="3"/>
  <c r="GO25" i="3"/>
  <c r="GO26" i="3"/>
  <c r="GE10" i="3"/>
  <c r="GE6" i="3"/>
  <c r="GE9" i="3"/>
  <c r="GE5" i="3"/>
  <c r="GE7" i="3"/>
  <c r="GE3" i="3"/>
  <c r="GE8" i="3"/>
  <c r="GE4" i="3"/>
  <c r="GG20" i="3"/>
  <c r="GG16" i="3"/>
  <c r="GG12" i="3"/>
  <c r="GG21" i="3"/>
  <c r="GG23" i="3"/>
  <c r="GG19" i="3"/>
  <c r="GG15" i="3"/>
  <c r="GG11" i="3"/>
  <c r="GG17" i="3"/>
  <c r="GG13" i="3"/>
  <c r="GG22" i="3"/>
  <c r="GG18" i="3"/>
  <c r="GG14" i="3"/>
  <c r="GK8" i="3"/>
  <c r="GK4" i="3"/>
  <c r="GK9" i="3"/>
  <c r="GK7" i="3"/>
  <c r="GK3" i="3"/>
  <c r="GK5" i="3"/>
  <c r="GK10" i="3"/>
  <c r="GK6" i="3"/>
  <c r="GM10" i="3"/>
  <c r="GM6" i="3"/>
  <c r="GM3" i="3"/>
  <c r="GM9" i="3"/>
  <c r="GM5" i="3"/>
  <c r="GM7" i="3"/>
  <c r="GM8" i="3"/>
  <c r="GM4" i="3"/>
  <c r="GO8" i="3"/>
  <c r="GO4" i="3"/>
  <c r="GO9" i="3"/>
  <c r="GO5" i="3"/>
  <c r="GO7" i="3"/>
  <c r="GO3" i="3"/>
  <c r="GO10" i="3"/>
  <c r="GO6" i="3"/>
  <c r="GK20" i="3"/>
  <c r="GK16" i="3"/>
  <c r="GK12" i="3"/>
  <c r="GK21" i="3"/>
  <c r="GK23" i="3"/>
  <c r="GK19" i="3"/>
  <c r="GK15" i="3"/>
  <c r="GK11" i="3"/>
  <c r="GK17" i="3"/>
  <c r="GK13" i="3"/>
  <c r="GK22" i="3"/>
  <c r="GK18" i="3"/>
  <c r="GK14" i="3"/>
  <c r="GK28" i="3"/>
  <c r="GK24" i="3"/>
  <c r="GK27" i="3"/>
  <c r="GK25" i="3"/>
  <c r="GK26" i="3"/>
  <c r="GC8" i="3"/>
  <c r="GC4" i="3"/>
  <c r="GC9" i="3"/>
  <c r="GC7" i="3"/>
  <c r="GC3" i="3"/>
  <c r="GC5" i="3"/>
  <c r="GC10" i="3"/>
  <c r="GC6" i="3"/>
  <c r="GC20" i="3"/>
  <c r="GC16" i="3"/>
  <c r="GC12" i="3"/>
  <c r="GC17" i="3"/>
  <c r="GC23" i="3"/>
  <c r="GC19" i="3"/>
  <c r="GC15" i="3"/>
  <c r="GC11" i="3"/>
  <c r="GC21" i="3"/>
  <c r="GC13" i="3"/>
  <c r="GC22" i="3"/>
  <c r="GC18" i="3"/>
  <c r="GC14" i="3"/>
  <c r="GE26" i="3"/>
  <c r="GE27" i="3"/>
  <c r="GE25" i="3"/>
  <c r="GE28" i="3"/>
  <c r="GE24" i="3"/>
  <c r="GM22" i="3"/>
  <c r="GM18" i="3"/>
  <c r="GM14" i="3"/>
  <c r="GM23" i="3"/>
  <c r="GM19" i="3"/>
  <c r="GM11" i="3"/>
  <c r="GM21" i="3"/>
  <c r="GM17" i="3"/>
  <c r="GM13" i="3"/>
  <c r="GM15" i="3"/>
  <c r="GM20" i="3"/>
  <c r="GM16" i="3"/>
  <c r="GM12" i="3"/>
  <c r="GM26" i="3"/>
  <c r="GM27" i="3"/>
  <c r="GM25" i="3"/>
  <c r="GM28" i="3"/>
  <c r="GM24" i="3"/>
  <c r="FQ25" i="3"/>
  <c r="FQ28" i="3"/>
  <c r="FQ24" i="3"/>
  <c r="FQ26" i="3"/>
  <c r="FQ27" i="3"/>
  <c r="FW26" i="3"/>
  <c r="FW25" i="3"/>
  <c r="FW27" i="3"/>
  <c r="FW28" i="3"/>
  <c r="FW24" i="3"/>
  <c r="FS28" i="3"/>
  <c r="FS24" i="3"/>
  <c r="FS27" i="3"/>
  <c r="FS26" i="3"/>
  <c r="FS25" i="3"/>
  <c r="GA28" i="3"/>
  <c r="GA24" i="3"/>
  <c r="GA27" i="3"/>
  <c r="GA26" i="3"/>
  <c r="GA25" i="3"/>
  <c r="FY25" i="3"/>
  <c r="FY28" i="3"/>
  <c r="FY24" i="3"/>
  <c r="FY26" i="3"/>
  <c r="FY27" i="3"/>
  <c r="FO26" i="3"/>
  <c r="FO25" i="3"/>
  <c r="FO28" i="3"/>
  <c r="FO24" i="3"/>
  <c r="FO27" i="3"/>
  <c r="FO21" i="3"/>
  <c r="FO17" i="3"/>
  <c r="FO13" i="3"/>
  <c r="FO18" i="3"/>
  <c r="FO20" i="3"/>
  <c r="FO16" i="3"/>
  <c r="FO12" i="3"/>
  <c r="FO22" i="3"/>
  <c r="FO23" i="3"/>
  <c r="FO19" i="3"/>
  <c r="FO15" i="3"/>
  <c r="FO11" i="3"/>
  <c r="FO14" i="3"/>
  <c r="FQ20" i="3"/>
  <c r="FQ16" i="3"/>
  <c r="FQ12" i="3"/>
  <c r="FQ23" i="3"/>
  <c r="FQ19" i="3"/>
  <c r="FQ15" i="3"/>
  <c r="FQ11" i="3"/>
  <c r="FQ17" i="3"/>
  <c r="FQ22" i="3"/>
  <c r="FQ18" i="3"/>
  <c r="FQ14" i="3"/>
  <c r="FQ21" i="3"/>
  <c r="FQ13" i="3"/>
  <c r="FS23" i="3"/>
  <c r="FS19" i="3"/>
  <c r="FS15" i="3"/>
  <c r="FS11" i="3"/>
  <c r="FS12" i="3"/>
  <c r="FS22" i="3"/>
  <c r="FS18" i="3"/>
  <c r="FS14" i="3"/>
  <c r="FS16" i="3"/>
  <c r="FS21" i="3"/>
  <c r="FS17" i="3"/>
  <c r="FS13" i="3"/>
  <c r="FS20" i="3"/>
  <c r="FW21" i="3"/>
  <c r="FW17" i="3"/>
  <c r="FW13" i="3"/>
  <c r="FW20" i="3"/>
  <c r="FW16" i="3"/>
  <c r="FW12" i="3"/>
  <c r="FW22" i="3"/>
  <c r="FW14" i="3"/>
  <c r="FW23" i="3"/>
  <c r="FW19" i="3"/>
  <c r="FW15" i="3"/>
  <c r="FW11" i="3"/>
  <c r="FW18" i="3"/>
  <c r="FY20" i="3"/>
  <c r="FY16" i="3"/>
  <c r="FY12" i="3"/>
  <c r="FY23" i="3"/>
  <c r="FY19" i="3"/>
  <c r="FY15" i="3"/>
  <c r="FY11" i="3"/>
  <c r="FY17" i="3"/>
  <c r="FY22" i="3"/>
  <c r="FY18" i="3"/>
  <c r="FY14" i="3"/>
  <c r="FY21" i="3"/>
  <c r="FY13" i="3"/>
  <c r="GA23" i="3"/>
  <c r="GA19" i="3"/>
  <c r="GA15" i="3"/>
  <c r="GA11" i="3"/>
  <c r="GA22" i="3"/>
  <c r="GA18" i="3"/>
  <c r="GA14" i="3"/>
  <c r="GA16" i="3"/>
  <c r="GA12" i="3"/>
  <c r="GA21" i="3"/>
  <c r="GA17" i="3"/>
  <c r="GA13" i="3"/>
  <c r="GA20" i="3"/>
  <c r="FS10" i="3"/>
  <c r="FS6" i="3"/>
  <c r="FS9" i="3"/>
  <c r="FS5" i="3"/>
  <c r="FS3" i="3"/>
  <c r="FS8" i="3"/>
  <c r="FS4" i="3"/>
  <c r="FS7" i="3"/>
  <c r="FY10" i="3"/>
  <c r="FY6" i="3"/>
  <c r="FY9" i="3"/>
  <c r="FY5" i="3"/>
  <c r="FY7" i="3"/>
  <c r="FY8" i="3"/>
  <c r="FY4" i="3"/>
  <c r="FY3" i="3"/>
  <c r="FW10" i="3"/>
  <c r="FW6" i="3"/>
  <c r="FW9" i="3"/>
  <c r="FW5" i="3"/>
  <c r="FW8" i="3"/>
  <c r="FW4" i="3"/>
  <c r="FW7" i="3"/>
  <c r="FW3" i="3"/>
  <c r="FO10" i="3"/>
  <c r="FO6" i="3"/>
  <c r="FO9" i="3"/>
  <c r="FO5" i="3"/>
  <c r="FO8" i="3"/>
  <c r="FO4" i="3"/>
  <c r="FO7" i="3"/>
  <c r="FO3" i="3"/>
  <c r="FQ10" i="3"/>
  <c r="FQ6" i="3"/>
  <c r="FQ9" i="3"/>
  <c r="FQ5" i="3"/>
  <c r="FQ3" i="3"/>
  <c r="FQ8" i="3"/>
  <c r="FQ4" i="3"/>
  <c r="FQ7" i="3"/>
  <c r="GA10" i="3"/>
  <c r="GA6" i="3"/>
  <c r="GA9" i="3"/>
  <c r="GA5" i="3"/>
  <c r="GA8" i="3"/>
  <c r="GA4" i="3"/>
  <c r="GA7" i="3"/>
  <c r="GA3" i="3"/>
  <c r="EY10" i="3"/>
  <c r="EY6" i="3"/>
  <c r="EY9" i="3"/>
  <c r="EY5" i="3"/>
  <c r="EY7" i="3"/>
  <c r="EY8" i="3"/>
  <c r="EY4" i="3"/>
  <c r="EY3" i="3"/>
  <c r="EW10" i="3"/>
  <c r="EW6" i="3"/>
  <c r="EW9" i="3"/>
  <c r="EW5" i="3"/>
  <c r="EW7" i="3"/>
  <c r="EW8" i="3"/>
  <c r="EW4" i="3"/>
  <c r="EW3" i="3"/>
  <c r="FA10" i="3"/>
  <c r="FA6" i="3"/>
  <c r="FA9" i="3"/>
  <c r="FA5" i="3"/>
  <c r="FA7" i="3"/>
  <c r="FA8" i="3"/>
  <c r="FA4" i="3"/>
  <c r="FA3" i="3"/>
  <c r="FC10" i="3"/>
  <c r="FC6" i="3"/>
  <c r="FC9" i="3"/>
  <c r="FC5" i="3"/>
  <c r="FC7" i="3"/>
  <c r="FC8" i="3"/>
  <c r="FC4" i="3"/>
  <c r="FC3" i="3"/>
  <c r="FG10" i="3"/>
  <c r="FG6" i="3"/>
  <c r="FG9" i="3"/>
  <c r="FG5" i="3"/>
  <c r="FG3" i="3"/>
  <c r="FG8" i="3"/>
  <c r="FG4" i="3"/>
  <c r="FG7" i="3"/>
  <c r="FI10" i="3"/>
  <c r="FI6" i="3"/>
  <c r="FI9" i="3"/>
  <c r="FI5" i="3"/>
  <c r="FI3" i="3"/>
  <c r="FI8" i="3"/>
  <c r="FI4" i="3"/>
  <c r="FI7" i="3"/>
  <c r="FK10" i="3"/>
  <c r="FK6" i="3"/>
  <c r="FK9" i="3"/>
  <c r="FK5" i="3"/>
  <c r="FK3" i="3"/>
  <c r="FK8" i="3"/>
  <c r="FK4" i="3"/>
  <c r="FK7" i="3"/>
  <c r="FC23" i="3"/>
  <c r="FC19" i="3"/>
  <c r="FC15" i="3"/>
  <c r="FC11" i="3"/>
  <c r="FC22" i="3"/>
  <c r="FC18" i="3"/>
  <c r="FC14" i="3"/>
  <c r="FC20" i="3"/>
  <c r="FC12" i="3"/>
  <c r="FC21" i="3"/>
  <c r="FC17" i="3"/>
  <c r="FC13" i="3"/>
  <c r="FC16" i="3"/>
  <c r="FG21" i="3"/>
  <c r="FG17" i="3"/>
  <c r="FG13" i="3"/>
  <c r="FG20" i="3"/>
  <c r="FG16" i="3"/>
  <c r="FG12" i="3"/>
  <c r="FG22" i="3"/>
  <c r="FG14" i="3"/>
  <c r="FG23" i="3"/>
  <c r="FG19" i="3"/>
  <c r="FG15" i="3"/>
  <c r="FG11" i="3"/>
  <c r="FG18" i="3"/>
  <c r="FA20" i="3"/>
  <c r="FA16" i="3"/>
  <c r="FA12" i="3"/>
  <c r="FA17" i="3"/>
  <c r="FA23" i="3"/>
  <c r="FA19" i="3"/>
  <c r="FA15" i="3"/>
  <c r="FA11" i="3"/>
  <c r="FA22" i="3"/>
  <c r="FA18" i="3"/>
  <c r="FA14" i="3"/>
  <c r="FA21" i="3"/>
  <c r="FA13" i="3"/>
  <c r="FK23" i="3"/>
  <c r="FK19" i="3"/>
  <c r="FK15" i="3"/>
  <c r="FK11" i="3"/>
  <c r="FK22" i="3"/>
  <c r="FK18" i="3"/>
  <c r="FK14" i="3"/>
  <c r="FK16" i="3"/>
  <c r="FK12" i="3"/>
  <c r="FK21" i="3"/>
  <c r="FK17" i="3"/>
  <c r="FK13" i="3"/>
  <c r="FK20" i="3"/>
  <c r="EW22" i="3"/>
  <c r="EW18" i="3"/>
  <c r="EW14" i="3"/>
  <c r="EW23" i="3"/>
  <c r="EW21" i="3"/>
  <c r="EW17" i="3"/>
  <c r="EW13" i="3"/>
  <c r="EW15" i="3"/>
  <c r="EW11" i="3"/>
  <c r="EW20" i="3"/>
  <c r="EW16" i="3"/>
  <c r="EW12" i="3"/>
  <c r="EW19" i="3"/>
  <c r="EY21" i="3"/>
  <c r="EY17" i="3"/>
  <c r="EY13" i="3"/>
  <c r="EY20" i="3"/>
  <c r="EY16" i="3"/>
  <c r="EY12" i="3"/>
  <c r="EY22" i="3"/>
  <c r="EY14" i="3"/>
  <c r="EY23" i="3"/>
  <c r="EY19" i="3"/>
  <c r="EY15" i="3"/>
  <c r="EY11" i="3"/>
  <c r="EY18" i="3"/>
  <c r="FI20" i="3"/>
  <c r="FI16" i="3"/>
  <c r="FI12" i="3"/>
  <c r="FI23" i="3"/>
  <c r="FI19" i="3"/>
  <c r="FI15" i="3"/>
  <c r="FI11" i="3"/>
  <c r="FI17" i="3"/>
  <c r="FI22" i="3"/>
  <c r="FI18" i="3"/>
  <c r="FI14" i="3"/>
  <c r="FI21" i="3"/>
  <c r="FI13" i="3"/>
  <c r="FC28" i="3"/>
  <c r="FC24" i="3"/>
  <c r="FC27" i="3"/>
  <c r="FC26" i="3"/>
  <c r="FC25" i="3"/>
  <c r="FG26" i="3"/>
  <c r="FG25" i="3"/>
  <c r="FG28" i="3"/>
  <c r="FG24" i="3"/>
  <c r="FG27" i="3"/>
  <c r="FA25" i="3"/>
  <c r="FA28" i="3"/>
  <c r="FA24" i="3"/>
  <c r="FA26" i="3"/>
  <c r="FA27" i="3"/>
  <c r="EW27" i="3"/>
  <c r="EW26" i="3"/>
  <c r="EW24" i="3"/>
  <c r="EW25" i="3"/>
  <c r="EW28" i="3"/>
  <c r="FI25" i="3"/>
  <c r="FI28" i="3"/>
  <c r="FI24" i="3"/>
  <c r="FI26" i="3"/>
  <c r="FI27" i="3"/>
  <c r="EY26" i="3"/>
  <c r="EY25" i="3"/>
  <c r="EY28" i="3"/>
  <c r="EY24" i="3"/>
  <c r="EY27" i="3"/>
  <c r="FK28" i="3"/>
  <c r="FK24" i="3"/>
  <c r="FK27" i="3"/>
  <c r="FK26" i="3"/>
  <c r="FK25" i="3"/>
  <c r="DY25" i="3"/>
  <c r="DY26" i="3"/>
  <c r="DY28" i="3"/>
  <c r="DY27" i="3"/>
  <c r="DY12" i="3"/>
  <c r="DY16" i="3"/>
  <c r="DY20" i="3"/>
  <c r="DY23" i="3"/>
  <c r="DY13" i="3"/>
  <c r="DY17" i="3"/>
  <c r="DY21" i="3"/>
  <c r="DY19" i="3"/>
  <c r="DY14" i="3"/>
  <c r="DY18" i="3"/>
  <c r="DY22" i="3"/>
  <c r="DY15" i="3"/>
  <c r="DY4" i="3"/>
  <c r="DY8" i="3"/>
  <c r="DY5" i="3"/>
  <c r="DY9" i="3"/>
  <c r="DY6" i="3"/>
  <c r="DY10" i="3"/>
  <c r="DY7" i="3"/>
  <c r="DW25" i="3"/>
  <c r="DW26" i="3"/>
  <c r="DW27" i="3"/>
  <c r="DW28" i="3"/>
  <c r="DW12" i="3"/>
  <c r="DW16" i="3"/>
  <c r="DW20" i="3"/>
  <c r="DW23" i="3"/>
  <c r="DW13" i="3"/>
  <c r="DW17" i="3"/>
  <c r="DW21" i="3"/>
  <c r="DW15" i="3"/>
  <c r="DW14" i="3"/>
  <c r="DW18" i="3"/>
  <c r="DW22" i="3"/>
  <c r="DW19" i="3"/>
  <c r="DW4" i="3"/>
  <c r="DW8" i="3"/>
  <c r="DW5" i="3"/>
  <c r="DW9" i="3"/>
  <c r="DW6" i="3"/>
  <c r="DW10" i="3"/>
  <c r="DW7" i="3"/>
  <c r="DU6" i="3"/>
  <c r="DU10" i="3"/>
  <c r="DU7" i="3"/>
  <c r="DU4" i="3"/>
  <c r="DU8" i="3"/>
  <c r="DU5" i="3"/>
  <c r="DU9" i="3"/>
  <c r="DU12" i="3"/>
  <c r="DU16" i="3"/>
  <c r="DU20" i="3"/>
  <c r="DU23" i="3"/>
  <c r="DU13" i="3"/>
  <c r="DU17" i="3"/>
  <c r="DU21" i="3"/>
  <c r="DU19" i="3"/>
  <c r="DU14" i="3"/>
  <c r="DU18" i="3"/>
  <c r="DU22" i="3"/>
  <c r="DU15" i="3"/>
  <c r="DU25" i="3"/>
  <c r="DU26" i="3"/>
  <c r="DU28" i="3"/>
  <c r="DU27" i="3"/>
  <c r="DY24" i="3"/>
  <c r="DW24" i="3"/>
  <c r="DU24" i="3"/>
  <c r="DU11" i="3"/>
  <c r="DY11" i="3"/>
  <c r="DW11" i="3"/>
  <c r="DU3" i="3"/>
  <c r="DW3" i="3"/>
  <c r="DY3" i="3"/>
  <c r="DP28" i="3"/>
  <c r="DP25" i="3"/>
  <c r="DP26" i="3"/>
  <c r="DP27" i="3"/>
  <c r="DP24" i="3"/>
  <c r="DN25" i="3"/>
  <c r="DN26" i="3"/>
  <c r="DN27" i="3"/>
  <c r="DN28" i="3"/>
  <c r="DN24" i="3"/>
  <c r="DP12" i="3"/>
  <c r="DP13" i="3"/>
  <c r="DP14" i="3"/>
  <c r="DP15" i="3"/>
  <c r="DP16" i="3"/>
  <c r="DP17" i="3"/>
  <c r="DP18" i="3"/>
  <c r="DP19" i="3"/>
  <c r="DP20" i="3"/>
  <c r="DP21" i="3"/>
  <c r="DP22" i="3"/>
  <c r="DP23" i="3"/>
  <c r="DP11" i="3"/>
  <c r="DN12" i="3"/>
  <c r="DN13" i="3"/>
  <c r="DN14" i="3"/>
  <c r="DN15" i="3"/>
  <c r="DN16" i="3"/>
  <c r="DN17" i="3"/>
  <c r="DN18" i="3"/>
  <c r="DN19" i="3"/>
  <c r="DN20" i="3"/>
  <c r="DN21" i="3"/>
  <c r="DN22" i="3"/>
  <c r="DN23" i="3"/>
  <c r="DN11" i="3"/>
  <c r="DP4" i="3"/>
  <c r="DP5" i="3"/>
  <c r="DP6" i="3"/>
  <c r="DP7" i="3"/>
  <c r="DP8" i="3"/>
  <c r="DP9" i="3"/>
  <c r="DP10" i="3"/>
  <c r="DP3" i="3"/>
  <c r="DN4" i="3"/>
  <c r="DN5" i="3"/>
  <c r="DN6" i="3"/>
  <c r="DN7" i="3"/>
  <c r="DN8" i="3"/>
  <c r="DN9" i="3"/>
  <c r="DN10" i="3"/>
  <c r="DN3" i="3"/>
  <c r="DJ25" i="3"/>
  <c r="DJ26" i="3"/>
  <c r="DJ27" i="3"/>
  <c r="DJ28" i="3"/>
  <c r="DJ24" i="3"/>
  <c r="DH25" i="3"/>
  <c r="DH26" i="3"/>
  <c r="DH27" i="3"/>
  <c r="DH28" i="3"/>
  <c r="DH24" i="3"/>
  <c r="DJ12" i="3"/>
  <c r="DJ13" i="3"/>
  <c r="DJ14" i="3"/>
  <c r="DJ15" i="3"/>
  <c r="DJ16" i="3"/>
  <c r="DJ17" i="3"/>
  <c r="DJ18" i="3"/>
  <c r="DJ19" i="3"/>
  <c r="DJ20" i="3"/>
  <c r="DJ21" i="3"/>
  <c r="DJ22" i="3"/>
  <c r="DJ23" i="3"/>
  <c r="DJ11" i="3"/>
  <c r="DH12" i="3"/>
  <c r="DH13" i="3"/>
  <c r="DH14" i="3"/>
  <c r="DH15" i="3"/>
  <c r="DH16" i="3"/>
  <c r="DH17" i="3"/>
  <c r="DH18" i="3"/>
  <c r="DH19" i="3"/>
  <c r="DH20" i="3"/>
  <c r="DH21" i="3"/>
  <c r="DH22" i="3"/>
  <c r="DH23" i="3"/>
  <c r="DH11" i="3"/>
  <c r="DJ4" i="3"/>
  <c r="DJ5" i="3"/>
  <c r="DJ6" i="3"/>
  <c r="DJ7" i="3"/>
  <c r="DJ8" i="3"/>
  <c r="DJ9" i="3"/>
  <c r="DJ10" i="3"/>
  <c r="DJ3" i="3"/>
  <c r="DH4" i="3"/>
  <c r="DH5" i="3"/>
  <c r="DH6" i="3"/>
  <c r="DH7" i="3"/>
  <c r="DH8" i="3"/>
  <c r="DH9" i="3"/>
  <c r="DH10" i="3"/>
  <c r="DH3" i="3"/>
  <c r="DD25" i="3"/>
  <c r="DD26" i="3"/>
  <c r="DD27" i="3"/>
  <c r="DD28" i="3"/>
  <c r="DD24" i="3"/>
  <c r="DB25" i="3"/>
  <c r="DB26" i="3"/>
  <c r="DB27" i="3"/>
  <c r="DB28" i="3"/>
  <c r="DB24" i="3"/>
  <c r="CZ25" i="3"/>
  <c r="CZ26" i="3"/>
  <c r="CZ27" i="3"/>
  <c r="CZ28" i="3"/>
  <c r="CZ24" i="3"/>
  <c r="DD12" i="3"/>
  <c r="DD13" i="3"/>
  <c r="DD14" i="3"/>
  <c r="DD15" i="3"/>
  <c r="DD16" i="3"/>
  <c r="DD17" i="3"/>
  <c r="DD18" i="3"/>
  <c r="DD19" i="3"/>
  <c r="DD20" i="3"/>
  <c r="DD21" i="3"/>
  <c r="DD22" i="3"/>
  <c r="DD23" i="3"/>
  <c r="DD11" i="3"/>
  <c r="DB12" i="3"/>
  <c r="DB13" i="3"/>
  <c r="DB14" i="3"/>
  <c r="DB15" i="3"/>
  <c r="DB16" i="3"/>
  <c r="DB17" i="3"/>
  <c r="DB18" i="3"/>
  <c r="DB19" i="3"/>
  <c r="DB20" i="3"/>
  <c r="DB21" i="3"/>
  <c r="DB22" i="3"/>
  <c r="DB23" i="3"/>
  <c r="DB11" i="3"/>
  <c r="CZ12" i="3"/>
  <c r="CZ13" i="3"/>
  <c r="CZ14" i="3"/>
  <c r="CZ15" i="3"/>
  <c r="CZ16" i="3"/>
  <c r="CZ17" i="3"/>
  <c r="CZ18" i="3"/>
  <c r="CZ19" i="3"/>
  <c r="CZ20" i="3"/>
  <c r="CZ21" i="3"/>
  <c r="CZ22" i="3"/>
  <c r="CZ23" i="3"/>
  <c r="CZ11" i="3"/>
  <c r="DD4" i="3"/>
  <c r="DD5" i="3"/>
  <c r="DD6" i="3"/>
  <c r="DD7" i="3"/>
  <c r="DD8" i="3"/>
  <c r="DD9" i="3"/>
  <c r="DD10" i="3"/>
  <c r="DD3" i="3"/>
  <c r="DB4" i="3"/>
  <c r="DB5" i="3"/>
  <c r="DB6" i="3"/>
  <c r="DB7" i="3"/>
  <c r="DB8" i="3"/>
  <c r="DB9" i="3"/>
  <c r="DB10" i="3"/>
  <c r="DB3" i="3"/>
  <c r="CZ4" i="3"/>
  <c r="CZ5" i="3"/>
  <c r="CZ6" i="3"/>
  <c r="CZ7" i="3"/>
  <c r="CZ8" i="3"/>
  <c r="CZ9" i="3"/>
  <c r="CZ10" i="3"/>
  <c r="CZ3" i="3"/>
  <c r="CL25" i="3"/>
  <c r="CL26" i="3"/>
  <c r="CL27" i="3"/>
  <c r="CL28" i="3"/>
  <c r="CL24" i="3"/>
  <c r="CN25" i="3"/>
  <c r="CN26" i="3"/>
  <c r="CN27" i="3"/>
  <c r="CN28" i="3"/>
  <c r="CN24" i="3"/>
  <c r="CJ24" i="3"/>
  <c r="CJ25" i="3"/>
  <c r="CJ26" i="3"/>
  <c r="CJ27" i="3"/>
  <c r="CJ28" i="3"/>
  <c r="CH25" i="3"/>
  <c r="CH26" i="3"/>
  <c r="CH27" i="3"/>
  <c r="CH28" i="3"/>
  <c r="CH24" i="3"/>
  <c r="CF25" i="3"/>
  <c r="CF26" i="3"/>
  <c r="CF27" i="3"/>
  <c r="CF28" i="3"/>
  <c r="CF24" i="3"/>
  <c r="CD25" i="3"/>
  <c r="CD26" i="3"/>
  <c r="CD27" i="3"/>
  <c r="CD28" i="3"/>
  <c r="CD24" i="3"/>
  <c r="CN12" i="3"/>
  <c r="CN13" i="3"/>
  <c r="CN14" i="3"/>
  <c r="CN15" i="3"/>
  <c r="CN16" i="3"/>
  <c r="CN17" i="3"/>
  <c r="CN18" i="3"/>
  <c r="CN19" i="3"/>
  <c r="CN20" i="3"/>
  <c r="CN21" i="3"/>
  <c r="CN22" i="3"/>
  <c r="CN23" i="3"/>
  <c r="CN11" i="3"/>
  <c r="CL12" i="3"/>
  <c r="CL13" i="3"/>
  <c r="CL14" i="3"/>
  <c r="CL15" i="3"/>
  <c r="CL16" i="3"/>
  <c r="CL17" i="3"/>
  <c r="CL18" i="3"/>
  <c r="CL19" i="3"/>
  <c r="CL20" i="3"/>
  <c r="CL21" i="3"/>
  <c r="CL22" i="3"/>
  <c r="CL23" i="3"/>
  <c r="CL11" i="3"/>
  <c r="CJ11" i="3"/>
  <c r="CJ12" i="3"/>
  <c r="CJ13" i="3"/>
  <c r="CJ14" i="3"/>
  <c r="CJ15" i="3"/>
  <c r="CJ16" i="3"/>
  <c r="CJ17" i="3"/>
  <c r="CJ18" i="3"/>
  <c r="CJ19" i="3"/>
  <c r="CJ20" i="3"/>
  <c r="CJ21" i="3"/>
  <c r="CJ22" i="3"/>
  <c r="CJ23" i="3"/>
  <c r="CH12" i="3"/>
  <c r="CH13" i="3"/>
  <c r="CH14" i="3"/>
  <c r="CH15" i="3"/>
  <c r="CH16" i="3"/>
  <c r="CH17" i="3"/>
  <c r="CH18" i="3"/>
  <c r="CH19" i="3"/>
  <c r="CH20" i="3"/>
  <c r="CH21" i="3"/>
  <c r="CH22" i="3"/>
  <c r="CH23" i="3"/>
  <c r="CH11" i="3"/>
  <c r="CD12" i="3"/>
  <c r="CF12" i="3"/>
  <c r="CD13" i="3"/>
  <c r="CF13" i="3"/>
  <c r="CD14" i="3"/>
  <c r="CF14" i="3"/>
  <c r="CD15" i="3"/>
  <c r="CF15" i="3"/>
  <c r="CD16" i="3"/>
  <c r="CF16" i="3"/>
  <c r="CD17" i="3"/>
  <c r="CF17" i="3"/>
  <c r="CD18" i="3"/>
  <c r="CF18" i="3"/>
  <c r="CD19" i="3"/>
  <c r="CF19" i="3"/>
  <c r="CD20" i="3"/>
  <c r="CF20" i="3"/>
  <c r="CD21" i="3"/>
  <c r="CF21" i="3"/>
  <c r="CD22" i="3"/>
  <c r="CF22" i="3"/>
  <c r="CD23" i="3"/>
  <c r="CF23" i="3"/>
  <c r="CF11" i="3"/>
  <c r="CD11" i="3"/>
  <c r="CN4" i="3"/>
  <c r="CN5" i="3"/>
  <c r="CN6" i="3"/>
  <c r="CN7" i="3"/>
  <c r="CN8" i="3"/>
  <c r="CN9" i="3"/>
  <c r="CN10" i="3"/>
  <c r="CN3" i="3"/>
  <c r="CL4" i="3"/>
  <c r="CL5" i="3"/>
  <c r="CL6" i="3"/>
  <c r="CL7" i="3"/>
  <c r="CL8" i="3"/>
  <c r="CL9" i="3"/>
  <c r="CL10" i="3"/>
  <c r="CL3" i="3"/>
  <c r="CJ3" i="3"/>
  <c r="CJ4" i="3"/>
  <c r="CJ5" i="3"/>
  <c r="CJ6" i="3"/>
  <c r="CJ7" i="3"/>
  <c r="CJ8" i="3"/>
  <c r="CJ9" i="3"/>
  <c r="CJ10" i="3"/>
  <c r="CH4" i="3"/>
  <c r="CH5" i="3"/>
  <c r="CH6" i="3"/>
  <c r="CH7" i="3"/>
  <c r="CH8" i="3"/>
  <c r="CH9" i="3"/>
  <c r="CH10" i="3"/>
  <c r="CH3" i="3"/>
  <c r="CF4" i="3"/>
  <c r="CF5" i="3"/>
  <c r="CF6" i="3"/>
  <c r="CF7" i="3"/>
  <c r="CF8" i="3"/>
  <c r="CF9" i="3"/>
  <c r="CF10" i="3"/>
  <c r="CF3" i="3"/>
  <c r="CD4" i="3"/>
  <c r="CD5" i="3"/>
  <c r="CD6" i="3"/>
  <c r="CD7" i="3"/>
  <c r="CD8" i="3"/>
  <c r="CD9" i="3"/>
  <c r="CD10" i="3"/>
  <c r="CD3" i="3"/>
  <c r="CT12" i="3"/>
  <c r="CT13" i="3"/>
  <c r="CT14" i="3"/>
  <c r="CT15" i="3"/>
  <c r="CT16" i="3"/>
  <c r="CT17" i="3"/>
  <c r="CT18" i="3"/>
  <c r="CT19" i="3"/>
  <c r="CT20" i="3"/>
  <c r="CT21" i="3"/>
  <c r="CT22" i="3"/>
  <c r="CT23" i="3"/>
  <c r="CT11" i="3"/>
  <c r="CR12" i="3"/>
  <c r="CR13" i="3"/>
  <c r="CR14" i="3"/>
  <c r="CR15" i="3"/>
  <c r="CR16" i="3"/>
  <c r="CR17" i="3"/>
  <c r="CR18" i="3"/>
  <c r="CR19" i="3"/>
  <c r="CR20" i="3"/>
  <c r="CR21" i="3"/>
  <c r="CR22" i="3"/>
  <c r="CR23" i="3"/>
  <c r="CR11" i="3"/>
  <c r="CT4" i="3"/>
  <c r="CT5" i="3"/>
  <c r="CT6" i="3"/>
  <c r="CT7" i="3"/>
  <c r="CT8" i="3"/>
  <c r="CT9" i="3"/>
  <c r="CT10" i="3"/>
  <c r="CT3" i="3"/>
  <c r="CR4" i="3"/>
  <c r="CR5" i="3"/>
  <c r="CR6" i="3"/>
  <c r="CR7" i="3"/>
  <c r="CR8" i="3"/>
  <c r="CR9" i="3"/>
  <c r="CR10" i="3"/>
  <c r="CR3" i="3"/>
  <c r="CR25" i="3"/>
  <c r="CR26" i="3"/>
  <c r="CR27" i="3"/>
  <c r="CR28" i="3"/>
  <c r="CR24" i="3"/>
  <c r="CT25" i="3"/>
  <c r="CT26" i="3"/>
  <c r="CT27" i="3"/>
  <c r="CT28" i="3"/>
  <c r="CT24" i="3"/>
  <c r="BZ25" i="3"/>
  <c r="BZ26" i="3"/>
  <c r="BZ27" i="3"/>
  <c r="BZ28" i="3"/>
  <c r="BZ24" i="3"/>
  <c r="BX25" i="3"/>
  <c r="BX26" i="3"/>
  <c r="BX27" i="3"/>
  <c r="BX28" i="3"/>
  <c r="BX24" i="3"/>
  <c r="BZ12" i="3"/>
  <c r="BZ13" i="3"/>
  <c r="BZ14" i="3"/>
  <c r="BZ15" i="3"/>
  <c r="BZ16" i="3"/>
  <c r="BZ17" i="3"/>
  <c r="BZ18" i="3"/>
  <c r="BZ19" i="3"/>
  <c r="BZ20" i="3"/>
  <c r="BZ21" i="3"/>
  <c r="BZ22" i="3"/>
  <c r="BZ23" i="3"/>
  <c r="BZ11" i="3"/>
  <c r="BX12" i="3"/>
  <c r="BX13" i="3"/>
  <c r="BX14" i="3"/>
  <c r="BX15" i="3"/>
  <c r="BX16" i="3"/>
  <c r="BX17" i="3"/>
  <c r="BX18" i="3"/>
  <c r="BX19" i="3"/>
  <c r="BX20" i="3"/>
  <c r="BX21" i="3"/>
  <c r="BX22" i="3"/>
  <c r="BX23" i="3"/>
  <c r="BX11" i="3"/>
  <c r="BZ3" i="3"/>
  <c r="BZ5" i="3"/>
  <c r="BZ6" i="3"/>
  <c r="BZ7" i="3"/>
  <c r="BZ8" i="3"/>
  <c r="BZ9" i="3"/>
  <c r="BZ10" i="3"/>
  <c r="BZ4" i="3"/>
  <c r="BX3" i="3"/>
  <c r="BX5" i="3"/>
  <c r="BX6" i="3"/>
  <c r="BX7" i="3"/>
  <c r="BX8" i="3"/>
  <c r="BX9" i="3"/>
  <c r="BX10" i="3"/>
  <c r="BX4" i="3"/>
  <c r="BV12" i="3"/>
  <c r="BV13" i="3"/>
  <c r="BV14" i="3"/>
  <c r="BV15" i="3"/>
  <c r="BV16" i="3"/>
  <c r="BV17" i="3"/>
  <c r="BV18" i="3"/>
  <c r="BV19" i="3"/>
  <c r="BV20" i="3"/>
  <c r="BV21" i="3"/>
  <c r="BV22" i="3"/>
  <c r="BV23" i="3"/>
  <c r="BV11" i="3"/>
  <c r="BV4" i="3"/>
  <c r="BV5" i="3"/>
  <c r="BV6" i="3"/>
  <c r="BV7" i="3"/>
  <c r="BV8" i="3"/>
  <c r="BV9" i="3"/>
  <c r="BV10" i="3"/>
  <c r="BV3" i="3"/>
  <c r="BV25" i="3"/>
  <c r="BV26" i="3"/>
  <c r="BV27" i="3"/>
  <c r="BV28" i="3"/>
  <c r="BV24" i="3"/>
  <c r="BD12" i="3"/>
  <c r="BF12" i="3"/>
  <c r="BH12" i="3"/>
  <c r="BJ12" i="3"/>
  <c r="BL12" i="3"/>
  <c r="BN12" i="3"/>
  <c r="BD13" i="3"/>
  <c r="BF13" i="3"/>
  <c r="BH13" i="3"/>
  <c r="BJ13" i="3"/>
  <c r="BL13" i="3"/>
  <c r="BN13" i="3"/>
  <c r="BD14" i="3"/>
  <c r="BF14" i="3"/>
  <c r="BH14" i="3"/>
  <c r="BJ14" i="3"/>
  <c r="BL14" i="3"/>
  <c r="BN14" i="3"/>
  <c r="BD15" i="3"/>
  <c r="BF15" i="3"/>
  <c r="BH15" i="3"/>
  <c r="BJ15" i="3"/>
  <c r="BL15" i="3"/>
  <c r="BN15" i="3"/>
  <c r="BD16" i="3"/>
  <c r="BF16" i="3"/>
  <c r="BH16" i="3"/>
  <c r="BJ16" i="3"/>
  <c r="BL16" i="3"/>
  <c r="BN16" i="3"/>
  <c r="BD17" i="3"/>
  <c r="BF17" i="3"/>
  <c r="BH17" i="3"/>
  <c r="BJ17" i="3"/>
  <c r="BL17" i="3"/>
  <c r="BN17" i="3"/>
  <c r="BD18" i="3"/>
  <c r="BF18" i="3"/>
  <c r="BH18" i="3"/>
  <c r="BJ18" i="3"/>
  <c r="BL18" i="3"/>
  <c r="BN18" i="3"/>
  <c r="BD19" i="3"/>
  <c r="BF19" i="3"/>
  <c r="BH19" i="3"/>
  <c r="BJ19" i="3"/>
  <c r="BL19" i="3"/>
  <c r="BN19" i="3"/>
  <c r="BD20" i="3"/>
  <c r="BF20" i="3"/>
  <c r="BH20" i="3"/>
  <c r="BJ20" i="3"/>
  <c r="BL20" i="3"/>
  <c r="BN20" i="3"/>
  <c r="BD21" i="3"/>
  <c r="BF21" i="3"/>
  <c r="BH21" i="3"/>
  <c r="BJ21" i="3"/>
  <c r="BL21" i="3"/>
  <c r="BN21" i="3"/>
  <c r="BD22" i="3"/>
  <c r="BF22" i="3"/>
  <c r="BH22" i="3"/>
  <c r="BJ22" i="3"/>
  <c r="BL22" i="3"/>
  <c r="BN22" i="3"/>
  <c r="BD23" i="3"/>
  <c r="BF23" i="3"/>
  <c r="BH23" i="3"/>
  <c r="BJ23" i="3"/>
  <c r="BL23" i="3"/>
  <c r="BN23" i="3"/>
  <c r="BF11" i="3"/>
  <c r="BH11" i="3"/>
  <c r="BJ11" i="3"/>
  <c r="BL11" i="3"/>
  <c r="BN11" i="3"/>
  <c r="BD11" i="3"/>
  <c r="BD4" i="3"/>
  <c r="BF4" i="3"/>
  <c r="BH4" i="3"/>
  <c r="BJ4" i="3"/>
  <c r="BL4" i="3"/>
  <c r="BN4" i="3"/>
  <c r="BD5" i="3"/>
  <c r="BF5" i="3"/>
  <c r="BH5" i="3"/>
  <c r="BJ5" i="3"/>
  <c r="BL5" i="3"/>
  <c r="BN5" i="3"/>
  <c r="BD6" i="3"/>
  <c r="BF6" i="3"/>
  <c r="BH6" i="3"/>
  <c r="BJ6" i="3"/>
  <c r="BL6" i="3"/>
  <c r="BN6" i="3"/>
  <c r="BD7" i="3"/>
  <c r="BF7" i="3"/>
  <c r="BH7" i="3"/>
  <c r="BJ7" i="3"/>
  <c r="BL7" i="3"/>
  <c r="BN7" i="3"/>
  <c r="BD8" i="3"/>
  <c r="BF8" i="3"/>
  <c r="BH8" i="3"/>
  <c r="BJ8" i="3"/>
  <c r="BL8" i="3"/>
  <c r="BN8" i="3"/>
  <c r="BD9" i="3"/>
  <c r="BF9" i="3"/>
  <c r="BH9" i="3"/>
  <c r="BJ9" i="3"/>
  <c r="BL9" i="3"/>
  <c r="BN9" i="3"/>
  <c r="BD10" i="3"/>
  <c r="BF10" i="3"/>
  <c r="BH10" i="3"/>
  <c r="BJ10" i="3"/>
  <c r="BL10" i="3"/>
  <c r="BN10" i="3"/>
  <c r="BF3" i="3"/>
  <c r="BH3" i="3"/>
  <c r="BJ3" i="3"/>
  <c r="BL3" i="3"/>
  <c r="BN3" i="3"/>
  <c r="BD3" i="3"/>
  <c r="BD25" i="3"/>
  <c r="BF25" i="3"/>
  <c r="BH25" i="3"/>
  <c r="BJ25" i="3"/>
  <c r="BL25" i="3"/>
  <c r="BN25" i="3"/>
  <c r="BD26" i="3"/>
  <c r="BF26" i="3"/>
  <c r="BH26" i="3"/>
  <c r="BJ26" i="3"/>
  <c r="BL26" i="3"/>
  <c r="BN26" i="3"/>
  <c r="BD27" i="3"/>
  <c r="BF27" i="3"/>
  <c r="BH27" i="3"/>
  <c r="BJ27" i="3"/>
  <c r="BL27" i="3"/>
  <c r="BN27" i="3"/>
  <c r="BD28" i="3"/>
  <c r="BF28" i="3"/>
  <c r="BH28" i="3"/>
  <c r="BJ28" i="3"/>
  <c r="BL28" i="3"/>
  <c r="BN28" i="3"/>
  <c r="BF24" i="3"/>
  <c r="BH24" i="3"/>
  <c r="BJ24" i="3"/>
  <c r="BL24" i="3"/>
  <c r="BN24" i="3"/>
  <c r="BD24" i="3"/>
  <c r="BP12" i="3"/>
  <c r="BP13" i="3"/>
  <c r="BP14" i="3"/>
  <c r="BP15" i="3"/>
  <c r="BP16" i="3"/>
  <c r="BP17" i="3"/>
  <c r="BP18" i="3"/>
  <c r="BP19" i="3"/>
  <c r="BP20" i="3"/>
  <c r="BP21" i="3"/>
  <c r="BP22" i="3"/>
  <c r="BP23" i="3"/>
  <c r="BP11" i="3"/>
  <c r="BP4" i="3"/>
  <c r="BP5" i="3"/>
  <c r="BP6" i="3"/>
  <c r="BP7" i="3"/>
  <c r="BP8" i="3"/>
  <c r="BP9" i="3"/>
  <c r="BP10" i="3"/>
  <c r="BP3" i="3"/>
  <c r="BP25" i="3"/>
  <c r="BP26" i="3"/>
  <c r="BP27" i="3"/>
  <c r="BP28" i="3"/>
  <c r="BP24" i="3"/>
  <c r="AV12" i="3"/>
  <c r="AV13" i="3"/>
  <c r="AV14" i="3"/>
  <c r="AV15" i="3"/>
  <c r="AV16" i="3"/>
  <c r="AV17" i="3"/>
  <c r="AV18" i="3"/>
  <c r="AV19" i="3"/>
  <c r="AV20" i="3"/>
  <c r="AV21" i="3"/>
  <c r="AV22" i="3"/>
  <c r="AV23" i="3"/>
  <c r="AV11" i="3"/>
  <c r="AV25" i="3"/>
  <c r="AV26" i="3"/>
  <c r="AV27" i="3"/>
  <c r="AV28" i="3"/>
  <c r="AV24" i="3"/>
  <c r="AX12" i="3"/>
  <c r="AX13" i="3"/>
  <c r="AX14" i="3"/>
  <c r="AX15" i="3"/>
  <c r="AX16" i="3"/>
  <c r="AX17" i="3"/>
  <c r="AX18" i="3"/>
  <c r="AX19" i="3"/>
  <c r="AX20" i="3"/>
  <c r="AX21" i="3"/>
  <c r="AX22" i="3"/>
  <c r="AX23" i="3"/>
  <c r="AX11" i="3"/>
  <c r="AZ12" i="3"/>
  <c r="AZ13" i="3"/>
  <c r="AZ14" i="3"/>
  <c r="AZ15" i="3"/>
  <c r="AZ16" i="3"/>
  <c r="AZ17" i="3"/>
  <c r="AZ18" i="3"/>
  <c r="AZ19" i="3"/>
  <c r="AZ20" i="3"/>
  <c r="AZ21" i="3"/>
  <c r="AZ22" i="3"/>
  <c r="AZ23" i="3"/>
  <c r="AZ11" i="3"/>
  <c r="AV4" i="3"/>
  <c r="AV5" i="3"/>
  <c r="AV6" i="3"/>
  <c r="AV7" i="3"/>
  <c r="AV8" i="3"/>
  <c r="AV9" i="3"/>
  <c r="AV10" i="3"/>
  <c r="AV3" i="3"/>
  <c r="AZ6" i="3"/>
  <c r="AZ7" i="3"/>
  <c r="AZ8" i="3"/>
  <c r="AZ9" i="3"/>
  <c r="AZ10" i="3"/>
  <c r="AZ3" i="3"/>
  <c r="AZ4" i="3"/>
  <c r="AZ5" i="3"/>
  <c r="AX3" i="3"/>
  <c r="AX4" i="3"/>
  <c r="AX5" i="3"/>
  <c r="AX6" i="3"/>
  <c r="AX7" i="3"/>
  <c r="AX8" i="3"/>
  <c r="AX9" i="3"/>
  <c r="AX10" i="3"/>
  <c r="AZ25" i="3"/>
  <c r="AZ26" i="3"/>
  <c r="AZ27" i="3"/>
  <c r="AZ28" i="3"/>
  <c r="AZ24" i="3"/>
  <c r="AX25" i="3"/>
  <c r="AX26" i="3"/>
  <c r="AX27" i="3"/>
  <c r="AX28" i="3"/>
  <c r="AX24" i="3"/>
  <c r="AT12" i="3"/>
  <c r="AT13" i="3"/>
  <c r="AT14" i="3"/>
  <c r="AT15" i="3"/>
  <c r="AT16" i="3"/>
  <c r="AT17" i="3"/>
  <c r="AT18" i="3"/>
  <c r="AT19" i="3"/>
  <c r="AT20" i="3"/>
  <c r="AT21" i="3"/>
  <c r="AT22" i="3"/>
  <c r="AT23" i="3"/>
  <c r="AT11" i="3"/>
  <c r="AT4" i="3"/>
  <c r="AT5" i="3"/>
  <c r="AT6" i="3"/>
  <c r="AT7" i="3"/>
  <c r="AT8" i="3"/>
  <c r="AT9" i="3"/>
  <c r="AT10" i="3"/>
  <c r="AT3" i="3"/>
  <c r="AT25" i="3"/>
  <c r="AT26" i="3"/>
  <c r="AT27" i="3"/>
  <c r="AT28" i="3"/>
  <c r="AT24" i="3"/>
  <c r="AN12" i="3"/>
  <c r="AN13" i="3"/>
  <c r="AN14" i="3"/>
  <c r="AN15" i="3"/>
  <c r="AN16" i="3"/>
  <c r="AN17" i="3"/>
  <c r="AN18" i="3"/>
  <c r="AN19" i="3"/>
  <c r="AN20" i="3"/>
  <c r="AN21" i="3"/>
  <c r="AN22" i="3"/>
  <c r="AN23" i="3"/>
  <c r="AN11" i="3"/>
  <c r="AN4" i="3"/>
  <c r="AN5" i="3"/>
  <c r="AN6" i="3"/>
  <c r="AN7" i="3"/>
  <c r="AN8" i="3"/>
  <c r="AN9" i="3"/>
  <c r="AN10" i="3"/>
  <c r="AN3" i="3"/>
  <c r="AP12" i="3"/>
  <c r="AP13" i="3"/>
  <c r="AP14" i="3"/>
  <c r="AP15" i="3"/>
  <c r="AP16" i="3"/>
  <c r="AP17" i="3"/>
  <c r="AP18" i="3"/>
  <c r="AP19" i="3"/>
  <c r="AP20" i="3"/>
  <c r="AP21" i="3"/>
  <c r="AP22" i="3"/>
  <c r="AP23" i="3"/>
  <c r="AP11" i="3"/>
  <c r="AP4" i="3"/>
  <c r="AP5" i="3"/>
  <c r="AP6" i="3"/>
  <c r="AP7" i="3"/>
  <c r="AP8" i="3"/>
  <c r="AP9" i="3"/>
  <c r="AP10" i="3"/>
  <c r="AP3" i="3"/>
  <c r="AF12" i="3"/>
  <c r="AF13" i="3"/>
  <c r="AF14" i="3"/>
  <c r="AF15" i="3"/>
  <c r="AF16" i="3"/>
  <c r="AF17" i="3"/>
  <c r="AF18" i="3"/>
  <c r="AF19" i="3"/>
  <c r="AF20" i="3"/>
  <c r="AF21" i="3"/>
  <c r="AF22" i="3"/>
  <c r="AF23" i="3"/>
  <c r="AF11" i="3"/>
  <c r="AF4" i="3"/>
  <c r="AF5" i="3"/>
  <c r="AF6" i="3"/>
  <c r="AF7" i="3"/>
  <c r="AF8" i="3"/>
  <c r="AF9" i="3"/>
  <c r="AF10" i="3"/>
  <c r="AF3" i="3"/>
  <c r="AN25" i="3"/>
  <c r="AN26" i="3"/>
  <c r="AN27" i="3"/>
  <c r="AN28" i="3"/>
  <c r="AN24" i="3"/>
  <c r="AP25" i="3"/>
  <c r="AP26" i="3"/>
  <c r="AP27" i="3"/>
  <c r="AP28" i="3"/>
  <c r="AP24" i="3"/>
  <c r="AF25" i="3"/>
  <c r="AF26" i="3"/>
  <c r="AF27" i="3"/>
  <c r="AF28" i="3"/>
  <c r="AF24" i="3"/>
  <c r="AH12" i="3"/>
  <c r="AH13" i="3"/>
  <c r="AH14" i="3"/>
  <c r="AH15" i="3"/>
  <c r="AH16" i="3"/>
  <c r="AH17" i="3"/>
  <c r="AH18" i="3"/>
  <c r="AH19" i="3"/>
  <c r="AH20" i="3"/>
  <c r="AH21" i="3"/>
  <c r="AH22" i="3"/>
  <c r="AH23" i="3"/>
  <c r="AH11" i="3"/>
  <c r="AH4" i="3"/>
  <c r="AH5" i="3"/>
  <c r="AH6" i="3"/>
  <c r="AH7" i="3"/>
  <c r="AH8" i="3"/>
  <c r="AH9" i="3"/>
  <c r="AH10" i="3"/>
  <c r="AH3" i="3"/>
  <c r="AH25" i="3"/>
  <c r="AH26" i="3"/>
  <c r="AH27" i="3"/>
  <c r="AH28" i="3"/>
  <c r="AH24" i="3"/>
  <c r="AD12" i="3"/>
  <c r="AD13" i="3"/>
  <c r="AD14" i="3"/>
  <c r="AD15" i="3"/>
  <c r="AD16" i="3"/>
  <c r="AD17" i="3"/>
  <c r="AD18" i="3"/>
  <c r="AD19" i="3"/>
  <c r="AD20" i="3"/>
  <c r="AD21" i="3"/>
  <c r="AD22" i="3"/>
  <c r="AD23" i="3"/>
  <c r="AD11" i="3"/>
  <c r="AD4" i="3"/>
  <c r="AD5" i="3"/>
  <c r="AD6" i="3"/>
  <c r="AD7" i="3"/>
  <c r="AD8" i="3"/>
  <c r="AD9" i="3"/>
  <c r="AD10" i="3"/>
  <c r="AD3" i="3"/>
  <c r="AD25" i="3"/>
  <c r="AD26" i="3"/>
  <c r="AD27" i="3"/>
  <c r="AD28" i="3"/>
  <c r="AD24" i="3"/>
  <c r="AJ12" i="3"/>
  <c r="AJ13" i="3"/>
  <c r="AJ14" i="3"/>
  <c r="AJ15" i="3"/>
  <c r="AJ16" i="3"/>
  <c r="AJ17" i="3"/>
  <c r="AJ18" i="3"/>
  <c r="AJ19" i="3"/>
  <c r="AJ20" i="3"/>
  <c r="AJ21" i="3"/>
  <c r="AJ22" i="3"/>
  <c r="AJ23" i="3"/>
  <c r="AJ11" i="3"/>
  <c r="AJ4" i="3"/>
  <c r="AJ5" i="3"/>
  <c r="AJ6" i="3"/>
  <c r="AJ7" i="3"/>
  <c r="AJ8" i="3"/>
  <c r="AJ9" i="3"/>
  <c r="AJ10" i="3"/>
  <c r="AJ3" i="3"/>
  <c r="AJ25" i="3"/>
  <c r="AJ26" i="3"/>
  <c r="AJ27" i="3"/>
  <c r="AJ28" i="3"/>
  <c r="AJ24" i="3"/>
  <c r="AL12" i="3"/>
  <c r="AL13" i="3"/>
  <c r="AL14" i="3"/>
  <c r="AL15" i="3"/>
  <c r="AL16" i="3"/>
  <c r="AL17" i="3"/>
  <c r="AL18" i="3"/>
  <c r="AL19" i="3"/>
  <c r="AL20" i="3"/>
  <c r="AL21" i="3"/>
  <c r="AL22" i="3"/>
  <c r="AL23" i="3"/>
  <c r="AL11" i="3"/>
  <c r="AL4" i="3"/>
  <c r="AL5" i="3"/>
  <c r="AL6" i="3"/>
  <c r="AL7" i="3"/>
  <c r="AL8" i="3"/>
  <c r="AL9" i="3"/>
  <c r="AL10" i="3"/>
  <c r="AL3" i="3"/>
  <c r="AL25" i="3"/>
  <c r="AL26" i="3"/>
  <c r="AL27" i="3"/>
  <c r="AL28" i="3"/>
  <c r="AL24" i="3"/>
  <c r="J12" i="3"/>
  <c r="J13" i="3"/>
  <c r="J14" i="3"/>
  <c r="J15" i="3"/>
  <c r="J16" i="3"/>
  <c r="J17" i="3"/>
  <c r="J18" i="3"/>
  <c r="J19" i="3"/>
  <c r="J20" i="3"/>
  <c r="J21" i="3"/>
  <c r="J22" i="3"/>
  <c r="J23" i="3"/>
  <c r="J11" i="3"/>
  <c r="H12" i="3"/>
  <c r="H13" i="3"/>
  <c r="H14" i="3"/>
  <c r="H15" i="3"/>
  <c r="H16" i="3"/>
  <c r="H17" i="3"/>
  <c r="H18" i="3"/>
  <c r="H19" i="3"/>
  <c r="H20" i="3"/>
  <c r="H21" i="3"/>
  <c r="H22" i="3"/>
  <c r="H23" i="3"/>
  <c r="H11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N12" i="3"/>
  <c r="N13" i="3"/>
  <c r="N14" i="3"/>
  <c r="N15" i="3"/>
  <c r="N16" i="3"/>
  <c r="N17" i="3"/>
  <c r="N18" i="3"/>
  <c r="N19" i="3"/>
  <c r="N20" i="3"/>
  <c r="N21" i="3"/>
  <c r="N22" i="3"/>
  <c r="N23" i="3"/>
  <c r="N11" i="3"/>
  <c r="X12" i="3"/>
  <c r="X13" i="3"/>
  <c r="X14" i="3"/>
  <c r="X15" i="3"/>
  <c r="X16" i="3"/>
  <c r="X17" i="3"/>
  <c r="X18" i="3"/>
  <c r="X19" i="3"/>
  <c r="X20" i="3"/>
  <c r="X21" i="3"/>
  <c r="X22" i="3"/>
  <c r="X23" i="3"/>
  <c r="X11" i="3"/>
  <c r="Z12" i="3"/>
  <c r="Z13" i="3"/>
  <c r="Z14" i="3"/>
  <c r="Z15" i="3"/>
  <c r="Z16" i="3"/>
  <c r="Z17" i="3"/>
  <c r="Z18" i="3"/>
  <c r="Z19" i="3"/>
  <c r="Z20" i="3"/>
  <c r="Z21" i="3"/>
  <c r="Z22" i="3"/>
  <c r="Z23" i="3"/>
  <c r="Z11" i="3"/>
  <c r="V12" i="3"/>
  <c r="V13" i="3"/>
  <c r="V14" i="3"/>
  <c r="V15" i="3"/>
  <c r="V16" i="3"/>
  <c r="V17" i="3"/>
  <c r="V18" i="3"/>
  <c r="V19" i="3"/>
  <c r="V20" i="3"/>
  <c r="V21" i="3"/>
  <c r="V22" i="3"/>
  <c r="V23" i="3"/>
  <c r="V11" i="3"/>
  <c r="P12" i="3"/>
  <c r="P13" i="3"/>
  <c r="P14" i="3"/>
  <c r="P15" i="3"/>
  <c r="P16" i="3"/>
  <c r="P17" i="3"/>
  <c r="P18" i="3"/>
  <c r="P19" i="3"/>
  <c r="P20" i="3"/>
  <c r="P21" i="3"/>
  <c r="P22" i="3"/>
  <c r="P23" i="3"/>
  <c r="P11" i="3"/>
  <c r="R12" i="3"/>
  <c r="R13" i="3"/>
  <c r="R14" i="3"/>
  <c r="R15" i="3"/>
  <c r="R16" i="3"/>
  <c r="R17" i="3"/>
  <c r="R18" i="3"/>
  <c r="R19" i="3"/>
  <c r="R20" i="3"/>
  <c r="R21" i="3"/>
  <c r="R22" i="3"/>
  <c r="R23" i="3"/>
  <c r="R11" i="3"/>
  <c r="T12" i="3"/>
  <c r="T13" i="3"/>
  <c r="T14" i="3"/>
  <c r="T15" i="3"/>
  <c r="T16" i="3"/>
  <c r="T17" i="3"/>
  <c r="T18" i="3"/>
  <c r="T19" i="3"/>
  <c r="T20" i="3"/>
  <c r="T21" i="3"/>
  <c r="T22" i="3"/>
  <c r="T23" i="3"/>
  <c r="T11" i="3"/>
  <c r="T4" i="3"/>
  <c r="T5" i="3"/>
  <c r="T6" i="3"/>
  <c r="T7" i="3"/>
  <c r="T8" i="3"/>
  <c r="T9" i="3"/>
  <c r="T10" i="3"/>
  <c r="T3" i="3"/>
  <c r="R4" i="3"/>
  <c r="R5" i="3"/>
  <c r="R6" i="3"/>
  <c r="R7" i="3"/>
  <c r="R8" i="3"/>
  <c r="R9" i="3"/>
  <c r="R10" i="3"/>
  <c r="P4" i="3"/>
  <c r="P5" i="3"/>
  <c r="P6" i="3"/>
  <c r="P7" i="3"/>
  <c r="P8" i="3"/>
  <c r="P9" i="3"/>
  <c r="P10" i="3"/>
  <c r="P3" i="3"/>
  <c r="V4" i="3"/>
  <c r="V5" i="3"/>
  <c r="V6" i="3"/>
  <c r="V7" i="3"/>
  <c r="V8" i="3"/>
  <c r="V9" i="3"/>
  <c r="V10" i="3"/>
  <c r="V3" i="3"/>
  <c r="Z4" i="3"/>
  <c r="Z5" i="3"/>
  <c r="Z6" i="3"/>
  <c r="Z7" i="3"/>
  <c r="Z8" i="3"/>
  <c r="Z9" i="3"/>
  <c r="Z10" i="3"/>
  <c r="Z3" i="3"/>
  <c r="X4" i="3"/>
  <c r="X5" i="3"/>
  <c r="X6" i="3"/>
  <c r="X7" i="3"/>
  <c r="X8" i="3"/>
  <c r="X9" i="3"/>
  <c r="X10" i="3"/>
  <c r="X3" i="3"/>
  <c r="N4" i="3"/>
  <c r="N5" i="3"/>
  <c r="N6" i="3"/>
  <c r="N7" i="3"/>
  <c r="N8" i="3"/>
  <c r="N9" i="3"/>
  <c r="N10" i="3"/>
  <c r="N3" i="3"/>
  <c r="L4" i="3"/>
  <c r="L5" i="3"/>
  <c r="L6" i="3"/>
  <c r="L7" i="3"/>
  <c r="L8" i="3"/>
  <c r="L9" i="3"/>
  <c r="L10" i="3"/>
  <c r="L3" i="3"/>
  <c r="J4" i="3"/>
  <c r="J5" i="3"/>
  <c r="J6" i="3"/>
  <c r="J7" i="3"/>
  <c r="J8" i="3"/>
  <c r="J9" i="3"/>
  <c r="J10" i="3"/>
  <c r="J3" i="3"/>
  <c r="H4" i="3"/>
  <c r="H5" i="3"/>
  <c r="H6" i="3"/>
  <c r="H7" i="3"/>
  <c r="H8" i="3"/>
  <c r="H9" i="3"/>
  <c r="H10" i="3"/>
  <c r="H3" i="3"/>
  <c r="T25" i="3"/>
  <c r="T26" i="3"/>
  <c r="T27" i="3"/>
  <c r="T28" i="3"/>
  <c r="T24" i="3"/>
  <c r="R25" i="3"/>
  <c r="R26" i="3"/>
  <c r="R27" i="3"/>
  <c r="R28" i="3"/>
  <c r="R24" i="3"/>
  <c r="P25" i="3"/>
  <c r="P26" i="3"/>
  <c r="P27" i="3"/>
  <c r="P28" i="3"/>
  <c r="P24" i="3"/>
  <c r="V25" i="3"/>
  <c r="V26" i="3"/>
  <c r="V27" i="3"/>
  <c r="V28" i="3"/>
  <c r="V24" i="3"/>
  <c r="Z25" i="3"/>
  <c r="Z26" i="3"/>
  <c r="Z27" i="3"/>
  <c r="Z28" i="3"/>
  <c r="Z24" i="3"/>
  <c r="X25" i="3"/>
  <c r="X26" i="3"/>
  <c r="X27" i="3"/>
  <c r="X28" i="3"/>
  <c r="X24" i="3"/>
  <c r="N25" i="3"/>
  <c r="N26" i="3"/>
  <c r="N27" i="3"/>
  <c r="N28" i="3"/>
  <c r="N24" i="3"/>
  <c r="L25" i="3"/>
  <c r="L26" i="3"/>
  <c r="L27" i="3"/>
  <c r="L28" i="3"/>
  <c r="L24" i="3"/>
  <c r="GH25" i="3" l="1"/>
  <c r="DQ6" i="3"/>
  <c r="DQ10" i="3"/>
  <c r="DQ7" i="3"/>
  <c r="DQ4" i="3"/>
  <c r="DQ8" i="3"/>
  <c r="DQ5" i="3"/>
  <c r="DQ9" i="3"/>
  <c r="DQ14" i="3"/>
  <c r="DQ18" i="3"/>
  <c r="DQ22" i="3"/>
  <c r="DQ15" i="3"/>
  <c r="DQ19" i="3"/>
  <c r="DQ23" i="3"/>
  <c r="DQ12" i="3"/>
  <c r="DQ16" i="3"/>
  <c r="DQ20" i="3"/>
  <c r="DQ13" i="3"/>
  <c r="DQ17" i="3"/>
  <c r="DQ21" i="3"/>
  <c r="DQ25" i="3"/>
  <c r="DQ26" i="3"/>
  <c r="DQ27" i="3"/>
  <c r="DQ28" i="3"/>
  <c r="DO25" i="3"/>
  <c r="DL25" i="3" s="1"/>
  <c r="DO26" i="3"/>
  <c r="DL26" i="3" s="1"/>
  <c r="DO27" i="3"/>
  <c r="DL27" i="3" s="1"/>
  <c r="DO28" i="3"/>
  <c r="DL28" i="3" s="1"/>
  <c r="DO12" i="3"/>
  <c r="DL12" i="3" s="1"/>
  <c r="DO16" i="3"/>
  <c r="DO20" i="3"/>
  <c r="DL20" i="3" s="1"/>
  <c r="DO23" i="3"/>
  <c r="DL23" i="3" s="1"/>
  <c r="DO13" i="3"/>
  <c r="DL13" i="3" s="1"/>
  <c r="DO17" i="3"/>
  <c r="DL17" i="3" s="1"/>
  <c r="DO21" i="3"/>
  <c r="DL21" i="3" s="1"/>
  <c r="DO19" i="3"/>
  <c r="DL19" i="3" s="1"/>
  <c r="DO14" i="3"/>
  <c r="DL14" i="3" s="1"/>
  <c r="DO18" i="3"/>
  <c r="DL18" i="3" s="1"/>
  <c r="DO22" i="3"/>
  <c r="DL22" i="3" s="1"/>
  <c r="DO15" i="3"/>
  <c r="DL15" i="3" s="1"/>
  <c r="DO4" i="3"/>
  <c r="DL4" i="3" s="1"/>
  <c r="DO8" i="3"/>
  <c r="DL8" i="3" s="1"/>
  <c r="DO5" i="3"/>
  <c r="DO9" i="3"/>
  <c r="DL9" i="3" s="1"/>
  <c r="DO6" i="3"/>
  <c r="DL6" i="3" s="1"/>
  <c r="DO10" i="3"/>
  <c r="DL10" i="3" s="1"/>
  <c r="DO7" i="3"/>
  <c r="DL7" i="3" s="1"/>
  <c r="DQ24" i="3"/>
  <c r="DO24" i="3"/>
  <c r="DL24" i="3" s="1"/>
  <c r="DO3" i="3"/>
  <c r="DL3" i="3" s="1"/>
  <c r="DQ3" i="3"/>
  <c r="DO11" i="3"/>
  <c r="DL11" i="3" s="1"/>
  <c r="DQ11" i="3"/>
  <c r="DE23" i="3"/>
  <c r="DI11" i="3"/>
  <c r="DF11" i="3" s="1"/>
  <c r="DI12" i="3"/>
  <c r="DF12" i="3" s="1"/>
  <c r="DI13" i="3"/>
  <c r="DF13" i="3" s="1"/>
  <c r="DI17" i="3"/>
  <c r="DF17" i="3" s="1"/>
  <c r="DI21" i="3"/>
  <c r="DF21" i="3" s="1"/>
  <c r="DI14" i="3"/>
  <c r="DF14" i="3" s="1"/>
  <c r="DI18" i="3"/>
  <c r="DF18" i="3" s="1"/>
  <c r="DI22" i="3"/>
  <c r="DF22" i="3" s="1"/>
  <c r="DI20" i="3"/>
  <c r="DF20" i="3" s="1"/>
  <c r="DI15" i="3"/>
  <c r="DF15" i="3" s="1"/>
  <c r="DI19" i="3"/>
  <c r="DF19" i="3" s="1"/>
  <c r="DI23" i="3"/>
  <c r="DF23" i="3" s="1"/>
  <c r="DI16" i="3"/>
  <c r="DF16" i="3" s="1"/>
  <c r="DK12" i="3"/>
  <c r="DK16" i="3"/>
  <c r="DK20" i="3"/>
  <c r="DK19" i="3"/>
  <c r="DK13" i="3"/>
  <c r="DK17" i="3"/>
  <c r="DK21" i="3"/>
  <c r="DK23" i="3"/>
  <c r="DK14" i="3"/>
  <c r="DK18" i="3"/>
  <c r="DK22" i="3"/>
  <c r="DK15" i="3"/>
  <c r="DK3" i="3"/>
  <c r="DK4" i="3"/>
  <c r="DK8" i="3"/>
  <c r="DK5" i="3"/>
  <c r="DK9" i="3"/>
  <c r="DK6" i="3"/>
  <c r="DK10" i="3"/>
  <c r="DK7" i="3"/>
  <c r="DI3" i="3"/>
  <c r="DF3" i="3" s="1"/>
  <c r="DI4" i="3"/>
  <c r="DF4" i="3" s="1"/>
  <c r="DI8" i="3"/>
  <c r="DF8" i="3" s="1"/>
  <c r="DI5" i="3"/>
  <c r="DF5" i="3" s="1"/>
  <c r="DI9" i="3"/>
  <c r="DF9" i="3" s="1"/>
  <c r="DI6" i="3"/>
  <c r="DF6" i="3" s="1"/>
  <c r="DI10" i="3"/>
  <c r="DF10" i="3" s="1"/>
  <c r="DI7" i="3"/>
  <c r="DF7" i="3" s="1"/>
  <c r="DE11" i="3"/>
  <c r="DE12" i="3"/>
  <c r="DE16" i="3"/>
  <c r="DE20" i="3"/>
  <c r="DE19" i="3"/>
  <c r="DE13" i="3"/>
  <c r="DE17" i="3"/>
  <c r="DE21" i="3"/>
  <c r="DE14" i="3"/>
  <c r="DE18" i="3"/>
  <c r="DE22" i="3"/>
  <c r="DE15" i="3"/>
  <c r="DE4" i="3"/>
  <c r="DE8" i="3"/>
  <c r="DE5" i="3"/>
  <c r="DE9" i="3"/>
  <c r="DE6" i="3"/>
  <c r="DE10" i="3"/>
  <c r="DE7" i="3"/>
  <c r="DC4" i="3"/>
  <c r="DC8" i="3"/>
  <c r="DC5" i="3"/>
  <c r="DC9" i="3"/>
  <c r="DC6" i="3"/>
  <c r="DC10" i="3"/>
  <c r="DC7" i="3"/>
  <c r="DC12" i="3"/>
  <c r="DC16" i="3"/>
  <c r="DC20" i="3"/>
  <c r="DC19" i="3"/>
  <c r="DC13" i="3"/>
  <c r="DC17" i="3"/>
  <c r="DC21" i="3"/>
  <c r="DC23" i="3"/>
  <c r="DC14" i="3"/>
  <c r="DC18" i="3"/>
  <c r="DC22" i="3"/>
  <c r="DC15" i="3"/>
  <c r="DK25" i="3"/>
  <c r="DK26" i="3"/>
  <c r="DK27" i="3"/>
  <c r="DK28" i="3"/>
  <c r="DI25" i="3"/>
  <c r="DF25" i="3" s="1"/>
  <c r="DI26" i="3"/>
  <c r="DF26" i="3" s="1"/>
  <c r="DI27" i="3"/>
  <c r="DF27" i="3" s="1"/>
  <c r="DI28" i="3"/>
  <c r="DF28" i="3" s="1"/>
  <c r="DE25" i="3"/>
  <c r="DE26" i="3"/>
  <c r="DE28" i="3"/>
  <c r="DE27" i="3"/>
  <c r="DC25" i="3"/>
  <c r="DC26" i="3"/>
  <c r="DC27" i="3"/>
  <c r="DC28" i="3"/>
  <c r="DA25" i="3"/>
  <c r="CX25" i="3" s="1"/>
  <c r="DA26" i="3"/>
  <c r="DA27" i="3"/>
  <c r="DA28" i="3"/>
  <c r="DA12" i="3"/>
  <c r="CX12" i="3" s="1"/>
  <c r="DA16" i="3"/>
  <c r="CX16" i="3" s="1"/>
  <c r="DA20" i="3"/>
  <c r="DA23" i="3"/>
  <c r="DA13" i="3"/>
  <c r="CX13" i="3" s="1"/>
  <c r="DA17" i="3"/>
  <c r="CX17" i="3" s="1"/>
  <c r="DA21" i="3"/>
  <c r="DA19" i="3"/>
  <c r="CX19" i="3" s="1"/>
  <c r="DA14" i="3"/>
  <c r="CX14" i="3" s="1"/>
  <c r="DA18" i="3"/>
  <c r="CX18" i="3" s="1"/>
  <c r="DA22" i="3"/>
  <c r="CX22" i="3" s="1"/>
  <c r="DA15" i="3"/>
  <c r="CX15" i="3" s="1"/>
  <c r="DA4" i="3"/>
  <c r="DA8" i="3"/>
  <c r="DA5" i="3"/>
  <c r="DA9" i="3"/>
  <c r="DA6" i="3"/>
  <c r="DA10" i="3"/>
  <c r="DA7" i="3"/>
  <c r="DK24" i="3"/>
  <c r="DI24" i="3"/>
  <c r="DF24" i="3" s="1"/>
  <c r="DE24" i="3"/>
  <c r="DC24" i="3"/>
  <c r="DA24" i="3"/>
  <c r="DK11" i="3"/>
  <c r="DC11" i="3"/>
  <c r="DA11" i="3"/>
  <c r="DE3" i="3"/>
  <c r="DC3" i="3"/>
  <c r="DA3" i="3"/>
  <c r="CU4" i="3"/>
  <c r="CU8" i="3"/>
  <c r="CU5" i="3"/>
  <c r="CU9" i="3"/>
  <c r="CU6" i="3"/>
  <c r="CU10" i="3"/>
  <c r="CU7" i="3"/>
  <c r="CS3" i="3"/>
  <c r="CP3" i="3" s="1"/>
  <c r="CS5" i="3"/>
  <c r="CP5" i="3" s="1"/>
  <c r="CS9" i="3"/>
  <c r="CP9" i="3" s="1"/>
  <c r="CS6" i="3"/>
  <c r="CP6" i="3" s="1"/>
  <c r="CS10" i="3"/>
  <c r="CP10" i="3" s="1"/>
  <c r="CS7" i="3"/>
  <c r="CP7" i="3" s="1"/>
  <c r="CS8" i="3"/>
  <c r="CP8" i="3" s="1"/>
  <c r="CK10" i="3"/>
  <c r="CO6" i="3"/>
  <c r="CO10" i="3"/>
  <c r="CO7" i="3"/>
  <c r="CO4" i="3"/>
  <c r="CO8" i="3"/>
  <c r="CO5" i="3"/>
  <c r="CO9" i="3"/>
  <c r="CM4" i="3"/>
  <c r="CM8" i="3"/>
  <c r="CM5" i="3"/>
  <c r="CM9" i="3"/>
  <c r="CM6" i="3"/>
  <c r="CM10" i="3"/>
  <c r="CM7" i="3"/>
  <c r="CU12" i="3"/>
  <c r="CU16" i="3"/>
  <c r="CU20" i="3"/>
  <c r="CU23" i="3"/>
  <c r="CU13" i="3"/>
  <c r="CU17" i="3"/>
  <c r="CU21" i="3"/>
  <c r="CU19" i="3"/>
  <c r="CU14" i="3"/>
  <c r="CU18" i="3"/>
  <c r="CU22" i="3"/>
  <c r="CU15" i="3"/>
  <c r="CS12" i="3"/>
  <c r="CP12" i="3" s="1"/>
  <c r="CS16" i="3"/>
  <c r="CP16" i="3" s="1"/>
  <c r="CS20" i="3"/>
  <c r="CP20" i="3" s="1"/>
  <c r="CS23" i="3"/>
  <c r="CP23" i="3" s="1"/>
  <c r="CS13" i="3"/>
  <c r="CP13" i="3" s="1"/>
  <c r="CS17" i="3"/>
  <c r="CP17" i="3" s="1"/>
  <c r="CS21" i="3"/>
  <c r="CP21" i="3" s="1"/>
  <c r="CS19" i="3"/>
  <c r="CP19" i="3" s="1"/>
  <c r="CS14" i="3"/>
  <c r="CP14" i="3" s="1"/>
  <c r="CS18" i="3"/>
  <c r="CP18" i="3" s="1"/>
  <c r="CS22" i="3"/>
  <c r="CP22" i="3" s="1"/>
  <c r="CS15" i="3"/>
  <c r="CP15" i="3" s="1"/>
  <c r="CO12" i="3"/>
  <c r="CO16" i="3"/>
  <c r="CO20" i="3"/>
  <c r="CO19" i="3"/>
  <c r="CO13" i="3"/>
  <c r="CO17" i="3"/>
  <c r="CO21" i="3"/>
  <c r="CO23" i="3"/>
  <c r="CO14" i="3"/>
  <c r="CO18" i="3"/>
  <c r="CO22" i="3"/>
  <c r="CO15" i="3"/>
  <c r="CM12" i="3"/>
  <c r="CM16" i="3"/>
  <c r="CM20" i="3"/>
  <c r="CM18" i="3"/>
  <c r="CM15" i="3"/>
  <c r="CM19" i="3"/>
  <c r="CM13" i="3"/>
  <c r="CM17" i="3"/>
  <c r="CM21" i="3"/>
  <c r="CM14" i="3"/>
  <c r="CM22" i="3"/>
  <c r="CM23" i="3"/>
  <c r="CU25" i="3"/>
  <c r="CU26" i="3"/>
  <c r="CU27" i="3"/>
  <c r="CU28" i="3"/>
  <c r="CS25" i="3"/>
  <c r="CP25" i="3" s="1"/>
  <c r="CS26" i="3"/>
  <c r="CP26" i="3" s="1"/>
  <c r="CS27" i="3"/>
  <c r="CP27" i="3" s="1"/>
  <c r="CS28" i="3"/>
  <c r="CP28" i="3" s="1"/>
  <c r="CO25" i="3"/>
  <c r="CO26" i="3"/>
  <c r="CO27" i="3"/>
  <c r="CO28" i="3"/>
  <c r="CM25" i="3"/>
  <c r="CM26" i="3"/>
  <c r="CM27" i="3"/>
  <c r="CM28" i="3"/>
  <c r="CK25" i="3"/>
  <c r="CK26" i="3"/>
  <c r="CK27" i="3"/>
  <c r="CK28" i="3"/>
  <c r="CK12" i="3"/>
  <c r="CK16" i="3"/>
  <c r="CK20" i="3"/>
  <c r="CK13" i="3"/>
  <c r="CK17" i="3"/>
  <c r="CK21" i="3"/>
  <c r="CK19" i="3"/>
  <c r="CK23" i="3"/>
  <c r="CK14" i="3"/>
  <c r="CK18" i="3"/>
  <c r="CK22" i="3"/>
  <c r="CK15" i="3"/>
  <c r="CK4" i="3"/>
  <c r="CK8" i="3"/>
  <c r="CK5" i="3"/>
  <c r="CK9" i="3"/>
  <c r="CK6" i="3"/>
  <c r="CK7" i="3"/>
  <c r="CM24" i="3"/>
  <c r="CU24" i="3"/>
  <c r="CS24" i="3"/>
  <c r="CP24" i="3" s="1"/>
  <c r="CO24" i="3"/>
  <c r="CK24" i="3"/>
  <c r="CU11" i="3"/>
  <c r="CK11" i="3"/>
  <c r="CS11" i="3"/>
  <c r="CP11" i="3" s="1"/>
  <c r="CO11" i="3"/>
  <c r="CM11" i="3"/>
  <c r="CU3" i="3"/>
  <c r="CS4" i="3"/>
  <c r="CK3" i="3"/>
  <c r="CO3" i="3"/>
  <c r="CM3" i="3"/>
  <c r="CA28" i="3"/>
  <c r="CI4" i="3"/>
  <c r="CI8" i="3"/>
  <c r="CI5" i="3"/>
  <c r="CI9" i="3"/>
  <c r="CI6" i="3"/>
  <c r="CI10" i="3"/>
  <c r="CI7" i="3"/>
  <c r="CG4" i="3"/>
  <c r="CG8" i="3"/>
  <c r="CG5" i="3"/>
  <c r="CG9" i="3"/>
  <c r="CG6" i="3"/>
  <c r="CG10" i="3"/>
  <c r="CG7" i="3"/>
  <c r="CE4" i="3"/>
  <c r="CE8" i="3"/>
  <c r="CE5" i="3"/>
  <c r="CE9" i="3"/>
  <c r="CE6" i="3"/>
  <c r="CE10" i="3"/>
  <c r="CE7" i="3"/>
  <c r="CA3" i="3"/>
  <c r="CA4" i="3"/>
  <c r="CA8" i="3"/>
  <c r="CA5" i="3"/>
  <c r="CA9" i="3"/>
  <c r="CA6" i="3"/>
  <c r="CA10" i="3"/>
  <c r="CA7" i="3"/>
  <c r="BY4" i="3"/>
  <c r="BY8" i="3"/>
  <c r="BY5" i="3"/>
  <c r="BY9" i="3"/>
  <c r="BY6" i="3"/>
  <c r="BY10" i="3"/>
  <c r="BY7" i="3"/>
  <c r="CI14" i="3"/>
  <c r="CI18" i="3"/>
  <c r="CI22" i="3"/>
  <c r="CI15" i="3"/>
  <c r="CI19" i="3"/>
  <c r="CI23" i="3"/>
  <c r="CI12" i="3"/>
  <c r="CI16" i="3"/>
  <c r="CI20" i="3"/>
  <c r="CI13" i="3"/>
  <c r="CI17" i="3"/>
  <c r="CI21" i="3"/>
  <c r="CG12" i="3"/>
  <c r="CG16" i="3"/>
  <c r="CG20" i="3"/>
  <c r="CG19" i="3"/>
  <c r="CG13" i="3"/>
  <c r="CG17" i="3"/>
  <c r="CG21" i="3"/>
  <c r="CG23" i="3"/>
  <c r="CG14" i="3"/>
  <c r="CG18" i="3"/>
  <c r="CG22" i="3"/>
  <c r="CG15" i="3"/>
  <c r="CE23" i="3"/>
  <c r="CE12" i="3"/>
  <c r="CE16" i="3"/>
  <c r="CE20" i="3"/>
  <c r="CE19" i="3"/>
  <c r="CE13" i="3"/>
  <c r="CE17" i="3"/>
  <c r="CE21" i="3"/>
  <c r="CE14" i="3"/>
  <c r="CE18" i="3"/>
  <c r="CE22" i="3"/>
  <c r="CE15" i="3"/>
  <c r="CA12" i="3"/>
  <c r="CA16" i="3"/>
  <c r="CA20" i="3"/>
  <c r="CA19" i="3"/>
  <c r="CA13" i="3"/>
  <c r="CA17" i="3"/>
  <c r="CA21" i="3"/>
  <c r="CA23" i="3"/>
  <c r="CA14" i="3"/>
  <c r="CA18" i="3"/>
  <c r="CA22" i="3"/>
  <c r="CA15" i="3"/>
  <c r="BY12" i="3"/>
  <c r="BY16" i="3"/>
  <c r="BY20" i="3"/>
  <c r="BY19" i="3"/>
  <c r="BY13" i="3"/>
  <c r="BY17" i="3"/>
  <c r="BY21" i="3"/>
  <c r="BY23" i="3"/>
  <c r="BY14" i="3"/>
  <c r="BY18" i="3"/>
  <c r="BY22" i="3"/>
  <c r="BY15" i="3"/>
  <c r="CI25" i="3"/>
  <c r="CI26" i="3"/>
  <c r="CI27" i="3"/>
  <c r="CI28" i="3"/>
  <c r="CG24" i="3"/>
  <c r="CG25" i="3"/>
  <c r="CG26" i="3"/>
  <c r="CG27" i="3"/>
  <c r="CG28" i="3"/>
  <c r="CE25" i="3"/>
  <c r="CE26" i="3"/>
  <c r="CE27" i="3"/>
  <c r="CE28" i="3"/>
  <c r="CA24" i="3"/>
  <c r="CA25" i="3"/>
  <c r="CA26" i="3"/>
  <c r="CA27" i="3"/>
  <c r="BY25" i="3"/>
  <c r="BY28" i="3"/>
  <c r="BY26" i="3"/>
  <c r="BY27" i="3"/>
  <c r="BW25" i="3"/>
  <c r="BW26" i="3"/>
  <c r="BW27" i="3"/>
  <c r="BW28" i="3"/>
  <c r="BW14" i="3"/>
  <c r="BW18" i="3"/>
  <c r="BW22" i="3"/>
  <c r="BW15" i="3"/>
  <c r="BW19" i="3"/>
  <c r="BW23" i="3"/>
  <c r="BW12" i="3"/>
  <c r="BW16" i="3"/>
  <c r="BW20" i="3"/>
  <c r="BW13" i="3"/>
  <c r="BW17" i="3"/>
  <c r="BW21" i="3"/>
  <c r="BW3" i="3"/>
  <c r="BW6" i="3"/>
  <c r="BW10" i="3"/>
  <c r="BW7" i="3"/>
  <c r="BW4" i="3"/>
  <c r="BW8" i="3"/>
  <c r="BW5" i="3"/>
  <c r="BW9" i="3"/>
  <c r="CI24" i="3"/>
  <c r="BW11" i="3"/>
  <c r="CE24" i="3"/>
  <c r="BY24" i="3"/>
  <c r="BW24" i="3"/>
  <c r="CG11" i="3"/>
  <c r="CI11" i="3"/>
  <c r="CE11" i="3"/>
  <c r="CA11" i="3"/>
  <c r="BY11" i="3"/>
  <c r="CI3" i="3"/>
  <c r="CG3" i="3"/>
  <c r="CE3" i="3"/>
  <c r="BY3" i="3"/>
  <c r="BQ4" i="3"/>
  <c r="BQ8" i="3"/>
  <c r="BQ5" i="3"/>
  <c r="BQ9" i="3"/>
  <c r="BQ6" i="3"/>
  <c r="BQ10" i="3"/>
  <c r="BQ7" i="3"/>
  <c r="BO4" i="3"/>
  <c r="BO8" i="3"/>
  <c r="BO5" i="3"/>
  <c r="BO9" i="3"/>
  <c r="BO6" i="3"/>
  <c r="BO10" i="3"/>
  <c r="BO7" i="3"/>
  <c r="BM4" i="3"/>
  <c r="BM8" i="3"/>
  <c r="BM5" i="3"/>
  <c r="BM9" i="3"/>
  <c r="BM6" i="3"/>
  <c r="BM10" i="3"/>
  <c r="BM7" i="3"/>
  <c r="BQ23" i="3"/>
  <c r="BQ14" i="3"/>
  <c r="BQ18" i="3"/>
  <c r="BQ22" i="3"/>
  <c r="BQ15" i="3"/>
  <c r="BQ19" i="3"/>
  <c r="BQ12" i="3"/>
  <c r="BQ16" i="3"/>
  <c r="BQ20" i="3"/>
  <c r="BQ13" i="3"/>
  <c r="BQ17" i="3"/>
  <c r="BQ21" i="3"/>
  <c r="BO12" i="3"/>
  <c r="BO16" i="3"/>
  <c r="BO20" i="3"/>
  <c r="BO23" i="3"/>
  <c r="BO13" i="3"/>
  <c r="BO17" i="3"/>
  <c r="BO21" i="3"/>
  <c r="BO19" i="3"/>
  <c r="BO14" i="3"/>
  <c r="BO18" i="3"/>
  <c r="BO22" i="3"/>
  <c r="BO15" i="3"/>
  <c r="BM12" i="3"/>
  <c r="BM16" i="3"/>
  <c r="BM20" i="3"/>
  <c r="BM23" i="3"/>
  <c r="BM13" i="3"/>
  <c r="BM17" i="3"/>
  <c r="BM21" i="3"/>
  <c r="BM19" i="3"/>
  <c r="BM14" i="3"/>
  <c r="BM18" i="3"/>
  <c r="BM22" i="3"/>
  <c r="BM15" i="3"/>
  <c r="BQ25" i="3"/>
  <c r="BQ26" i="3"/>
  <c r="BQ27" i="3"/>
  <c r="BQ28" i="3"/>
  <c r="BO24" i="3"/>
  <c r="BO25" i="3"/>
  <c r="BO26" i="3"/>
  <c r="BO27" i="3"/>
  <c r="BO28" i="3"/>
  <c r="BM25" i="3"/>
  <c r="BM26" i="3"/>
  <c r="BM27" i="3"/>
  <c r="BM28" i="3"/>
  <c r="BK25" i="3"/>
  <c r="BK26" i="3"/>
  <c r="BK27" i="3"/>
  <c r="BK28" i="3"/>
  <c r="BK11" i="3"/>
  <c r="BK12" i="3"/>
  <c r="BK16" i="3"/>
  <c r="BK20" i="3"/>
  <c r="BK19" i="3"/>
  <c r="BK13" i="3"/>
  <c r="BK17" i="3"/>
  <c r="BK21" i="3"/>
  <c r="BK23" i="3"/>
  <c r="BK14" i="3"/>
  <c r="BK18" i="3"/>
  <c r="BK22" i="3"/>
  <c r="BK15" i="3"/>
  <c r="BK3" i="3"/>
  <c r="BK6" i="3"/>
  <c r="BK10" i="3"/>
  <c r="BK7" i="3"/>
  <c r="BK4" i="3"/>
  <c r="BK8" i="3"/>
  <c r="BK5" i="3"/>
  <c r="BK9" i="3"/>
  <c r="BI25" i="3"/>
  <c r="BI26" i="3"/>
  <c r="BI27" i="3"/>
  <c r="BI28" i="3"/>
  <c r="BI12" i="3"/>
  <c r="BI16" i="3"/>
  <c r="BI20" i="3"/>
  <c r="BI19" i="3"/>
  <c r="BI13" i="3"/>
  <c r="BI17" i="3"/>
  <c r="BI21" i="3"/>
  <c r="BI23" i="3"/>
  <c r="BI14" i="3"/>
  <c r="BI18" i="3"/>
  <c r="BI22" i="3"/>
  <c r="BI15" i="3"/>
  <c r="BQ3" i="3"/>
  <c r="BO3" i="3"/>
  <c r="BM3" i="3"/>
  <c r="BQ24" i="3"/>
  <c r="BM24" i="3"/>
  <c r="BO11" i="3"/>
  <c r="BI24" i="3"/>
  <c r="BQ11" i="3"/>
  <c r="BK24" i="3"/>
  <c r="BM11" i="3"/>
  <c r="BI11" i="3"/>
  <c r="BI4" i="3"/>
  <c r="BI8" i="3"/>
  <c r="BI5" i="3"/>
  <c r="BI9" i="3"/>
  <c r="BI6" i="3"/>
  <c r="BI10" i="3"/>
  <c r="BI7" i="3"/>
  <c r="BI3" i="3"/>
  <c r="AY10" i="3"/>
  <c r="BG24" i="3"/>
  <c r="BG25" i="3"/>
  <c r="BG26" i="3"/>
  <c r="BG28" i="3"/>
  <c r="BG27" i="3"/>
  <c r="BG12" i="3"/>
  <c r="BG16" i="3"/>
  <c r="BG20" i="3"/>
  <c r="BG19" i="3"/>
  <c r="BG13" i="3"/>
  <c r="BG17" i="3"/>
  <c r="BG21" i="3"/>
  <c r="BG23" i="3"/>
  <c r="BG14" i="3"/>
  <c r="BG18" i="3"/>
  <c r="BG22" i="3"/>
  <c r="BG15" i="3"/>
  <c r="BG4" i="3"/>
  <c r="BG8" i="3"/>
  <c r="BG5" i="3"/>
  <c r="BG9" i="3"/>
  <c r="BG6" i="3"/>
  <c r="BG10" i="3"/>
  <c r="BG7" i="3"/>
  <c r="BG11" i="3"/>
  <c r="BG3" i="3"/>
  <c r="BE12" i="3"/>
  <c r="BE16" i="3"/>
  <c r="BE20" i="3"/>
  <c r="BE15" i="3"/>
  <c r="BE13" i="3"/>
  <c r="BE17" i="3"/>
  <c r="BE21" i="3"/>
  <c r="BE23" i="3"/>
  <c r="BE14" i="3"/>
  <c r="BE18" i="3"/>
  <c r="BE22" i="3"/>
  <c r="BE19" i="3"/>
  <c r="BE4" i="3"/>
  <c r="BE8" i="3"/>
  <c r="BE5" i="3"/>
  <c r="BE9" i="3"/>
  <c r="BE6" i="3"/>
  <c r="BE10" i="3"/>
  <c r="BE7" i="3"/>
  <c r="BA12" i="3"/>
  <c r="BA16" i="3"/>
  <c r="BA20" i="3"/>
  <c r="BA19" i="3"/>
  <c r="BA13" i="3"/>
  <c r="BA17" i="3"/>
  <c r="BA21" i="3"/>
  <c r="BA23" i="3"/>
  <c r="BA14" i="3"/>
  <c r="BA18" i="3"/>
  <c r="BA22" i="3"/>
  <c r="BA15" i="3"/>
  <c r="BA10" i="3"/>
  <c r="BA4" i="3"/>
  <c r="BA8" i="3"/>
  <c r="BA5" i="3"/>
  <c r="BA9" i="3"/>
  <c r="BA6" i="3"/>
  <c r="BA7" i="3"/>
  <c r="AY4" i="3"/>
  <c r="AY8" i="3"/>
  <c r="AY5" i="3"/>
  <c r="AY9" i="3"/>
  <c r="AY6" i="3"/>
  <c r="AY7" i="3"/>
  <c r="AW4" i="3"/>
  <c r="AW8" i="3"/>
  <c r="AW5" i="3"/>
  <c r="AW9" i="3"/>
  <c r="AW6" i="3"/>
  <c r="AW10" i="3"/>
  <c r="AW7" i="3"/>
  <c r="AU4" i="3"/>
  <c r="AU8" i="3"/>
  <c r="AU5" i="3"/>
  <c r="AU9" i="3"/>
  <c r="AU6" i="3"/>
  <c r="AU10" i="3"/>
  <c r="AU7" i="3"/>
  <c r="BE25" i="3"/>
  <c r="BE26" i="3"/>
  <c r="BE27" i="3"/>
  <c r="BE28" i="3"/>
  <c r="BA24" i="3"/>
  <c r="BA25" i="3"/>
  <c r="BA26" i="3"/>
  <c r="BA27" i="3"/>
  <c r="BA28" i="3"/>
  <c r="AY25" i="3"/>
  <c r="AY26" i="3"/>
  <c r="AY27" i="3"/>
  <c r="AY28" i="3"/>
  <c r="AY12" i="3"/>
  <c r="AY16" i="3"/>
  <c r="AY20" i="3"/>
  <c r="AY23" i="3"/>
  <c r="AY13" i="3"/>
  <c r="AY17" i="3"/>
  <c r="AY21" i="3"/>
  <c r="AY15" i="3"/>
  <c r="AY14" i="3"/>
  <c r="AY18" i="3"/>
  <c r="AY22" i="3"/>
  <c r="AY19" i="3"/>
  <c r="AW12" i="3"/>
  <c r="AW16" i="3"/>
  <c r="AW20" i="3"/>
  <c r="AW23" i="3"/>
  <c r="AW13" i="3"/>
  <c r="AW17" i="3"/>
  <c r="AW21" i="3"/>
  <c r="AW19" i="3"/>
  <c r="AW14" i="3"/>
  <c r="AW18" i="3"/>
  <c r="AW22" i="3"/>
  <c r="AW15" i="3"/>
  <c r="AU12" i="3"/>
  <c r="AR12" i="3" s="1"/>
  <c r="AU16" i="3"/>
  <c r="AU20" i="3"/>
  <c r="AU23" i="3"/>
  <c r="AU13" i="3"/>
  <c r="AU17" i="3"/>
  <c r="AR17" i="3" s="1"/>
  <c r="AU21" i="3"/>
  <c r="AU19" i="3"/>
  <c r="AU14" i="3"/>
  <c r="AR14" i="3" s="1"/>
  <c r="AU18" i="3"/>
  <c r="AR18" i="3" s="1"/>
  <c r="AU22" i="3"/>
  <c r="AU15" i="3"/>
  <c r="AW25" i="3"/>
  <c r="AW26" i="3"/>
  <c r="AW27" i="3"/>
  <c r="AW28" i="3"/>
  <c r="AU25" i="3"/>
  <c r="AU26" i="3"/>
  <c r="AU27" i="3"/>
  <c r="AR27" i="3" s="1"/>
  <c r="AU28" i="3"/>
  <c r="BE24" i="3"/>
  <c r="AY24" i="3"/>
  <c r="AW24" i="3"/>
  <c r="AW11" i="3"/>
  <c r="AU24" i="3"/>
  <c r="BE11" i="3"/>
  <c r="BA11" i="3"/>
  <c r="AY11" i="3"/>
  <c r="AU11" i="3"/>
  <c r="BE3" i="3"/>
  <c r="BA3" i="3"/>
  <c r="AY3" i="3"/>
  <c r="AW3" i="3"/>
  <c r="AU3" i="3"/>
  <c r="AG25" i="3"/>
  <c r="AG26" i="3"/>
  <c r="AG27" i="3"/>
  <c r="AG28" i="3"/>
  <c r="AG12" i="3"/>
  <c r="AG16" i="3"/>
  <c r="AG20" i="3"/>
  <c r="AG19" i="3"/>
  <c r="AG13" i="3"/>
  <c r="AG17" i="3"/>
  <c r="AG21" i="3"/>
  <c r="AG23" i="3"/>
  <c r="AG14" i="3"/>
  <c r="AG18" i="3"/>
  <c r="AG22" i="3"/>
  <c r="AG15" i="3"/>
  <c r="AE25" i="3"/>
  <c r="AE26" i="3"/>
  <c r="AE27" i="3"/>
  <c r="AE28" i="3"/>
  <c r="AE12" i="3"/>
  <c r="AE16" i="3"/>
  <c r="AE20" i="3"/>
  <c r="AE19" i="3"/>
  <c r="AE13" i="3"/>
  <c r="AE17" i="3"/>
  <c r="AE21" i="3"/>
  <c r="AE23" i="3"/>
  <c r="AE14" i="3"/>
  <c r="AE18" i="3"/>
  <c r="AE22" i="3"/>
  <c r="AE15" i="3"/>
  <c r="AI26" i="3"/>
  <c r="AI27" i="3"/>
  <c r="AI28" i="3"/>
  <c r="AI24" i="3"/>
  <c r="AK11" i="3"/>
  <c r="AK13" i="3"/>
  <c r="AK17" i="3"/>
  <c r="AK21" i="3"/>
  <c r="AK14" i="3"/>
  <c r="AK18" i="3"/>
  <c r="AK22" i="3"/>
  <c r="AK15" i="3"/>
  <c r="AK19" i="3"/>
  <c r="AK23" i="3"/>
  <c r="AK16" i="3"/>
  <c r="AK20" i="3"/>
  <c r="AI12" i="3"/>
  <c r="AI16" i="3"/>
  <c r="AI20" i="3"/>
  <c r="AI19" i="3"/>
  <c r="AI13" i="3"/>
  <c r="AI17" i="3"/>
  <c r="AI21" i="3"/>
  <c r="AI23" i="3"/>
  <c r="AI14" i="3"/>
  <c r="AI18" i="3"/>
  <c r="AI22" i="3"/>
  <c r="AI15" i="3"/>
  <c r="AM11" i="3"/>
  <c r="AM12" i="3"/>
  <c r="AM16" i="3"/>
  <c r="AM20" i="3"/>
  <c r="AM23" i="3"/>
  <c r="AM13" i="3"/>
  <c r="AM17" i="3"/>
  <c r="AM21" i="3"/>
  <c r="AM19" i="3"/>
  <c r="AM14" i="3"/>
  <c r="AM18" i="3"/>
  <c r="AM22" i="3"/>
  <c r="AM15" i="3"/>
  <c r="AK27" i="3"/>
  <c r="AK28" i="3"/>
  <c r="AK25" i="3"/>
  <c r="AK26" i="3"/>
  <c r="AM25" i="3"/>
  <c r="AM26" i="3"/>
  <c r="AM27" i="3"/>
  <c r="AM28" i="3"/>
  <c r="AO25" i="3"/>
  <c r="AO26" i="3"/>
  <c r="AO27" i="3"/>
  <c r="AO28" i="3"/>
  <c r="AQ24" i="3"/>
  <c r="AQ25" i="3"/>
  <c r="AQ26" i="3"/>
  <c r="AQ27" i="3"/>
  <c r="AQ28" i="3"/>
  <c r="AQ12" i="3"/>
  <c r="AQ16" i="3"/>
  <c r="AQ20" i="3"/>
  <c r="AQ19" i="3"/>
  <c r="AQ13" i="3"/>
  <c r="AQ17" i="3"/>
  <c r="AQ21" i="3"/>
  <c r="AQ23" i="3"/>
  <c r="AQ14" i="3"/>
  <c r="AQ18" i="3"/>
  <c r="AQ22" i="3"/>
  <c r="AQ15" i="3"/>
  <c r="AO11" i="3"/>
  <c r="AO12" i="3"/>
  <c r="AO16" i="3"/>
  <c r="AO20" i="3"/>
  <c r="AO23" i="3"/>
  <c r="AO13" i="3"/>
  <c r="AO17" i="3"/>
  <c r="AO21" i="3"/>
  <c r="AO19" i="3"/>
  <c r="AO14" i="3"/>
  <c r="AO18" i="3"/>
  <c r="AO22" i="3"/>
  <c r="AO15" i="3"/>
  <c r="AO24" i="3"/>
  <c r="AM24" i="3"/>
  <c r="AK24" i="3"/>
  <c r="AI25" i="3"/>
  <c r="AG24" i="3"/>
  <c r="AE24" i="3"/>
  <c r="AQ11" i="3"/>
  <c r="AK12" i="3"/>
  <c r="AI11" i="3"/>
  <c r="AE11" i="3"/>
  <c r="AG11" i="3"/>
  <c r="AQ4" i="3"/>
  <c r="AQ8" i="3"/>
  <c r="AQ5" i="3"/>
  <c r="AQ9" i="3"/>
  <c r="AQ6" i="3"/>
  <c r="AQ10" i="3"/>
  <c r="AQ7" i="3"/>
  <c r="AO3" i="3"/>
  <c r="AO4" i="3"/>
  <c r="AO8" i="3"/>
  <c r="AO5" i="3"/>
  <c r="AO9" i="3"/>
  <c r="AO6" i="3"/>
  <c r="AO10" i="3"/>
  <c r="AO7" i="3"/>
  <c r="AM3" i="3"/>
  <c r="AM4" i="3"/>
  <c r="AM8" i="3"/>
  <c r="AM5" i="3"/>
  <c r="AM9" i="3"/>
  <c r="AM6" i="3"/>
  <c r="AM10" i="3"/>
  <c r="AM7" i="3"/>
  <c r="AK6" i="3"/>
  <c r="AK10" i="3"/>
  <c r="AK7" i="3"/>
  <c r="AK4" i="3"/>
  <c r="AK8" i="3"/>
  <c r="AK5" i="3"/>
  <c r="AK9" i="3"/>
  <c r="AI4" i="3"/>
  <c r="AI8" i="3"/>
  <c r="AI5" i="3"/>
  <c r="AI9" i="3"/>
  <c r="AI6" i="3"/>
  <c r="AI10" i="3"/>
  <c r="AI7" i="3"/>
  <c r="AG4" i="3"/>
  <c r="AG8" i="3"/>
  <c r="AG5" i="3"/>
  <c r="AG9" i="3"/>
  <c r="AG6" i="3"/>
  <c r="AG10" i="3"/>
  <c r="AG7" i="3"/>
  <c r="AE3" i="3"/>
  <c r="AE4" i="3"/>
  <c r="AE8" i="3"/>
  <c r="AE5" i="3"/>
  <c r="AE9" i="3"/>
  <c r="AE6" i="3"/>
  <c r="AE10" i="3"/>
  <c r="AE7" i="3"/>
  <c r="AQ3" i="3"/>
  <c r="AK3" i="3"/>
  <c r="AI3" i="3"/>
  <c r="AG3" i="3"/>
  <c r="K4" i="3"/>
  <c r="K8" i="3"/>
  <c r="K5" i="3"/>
  <c r="K9" i="3"/>
  <c r="K6" i="3"/>
  <c r="K10" i="3"/>
  <c r="K7" i="3"/>
  <c r="K12" i="3"/>
  <c r="K16" i="3"/>
  <c r="K20" i="3"/>
  <c r="K13" i="3"/>
  <c r="K17" i="3"/>
  <c r="K21" i="3"/>
  <c r="K19" i="3"/>
  <c r="K14" i="3"/>
  <c r="K18" i="3"/>
  <c r="K22" i="3"/>
  <c r="K15" i="3"/>
  <c r="K23" i="3"/>
  <c r="M24" i="3"/>
  <c r="M25" i="3"/>
  <c r="M26" i="3"/>
  <c r="M27" i="3"/>
  <c r="M28" i="3"/>
  <c r="M12" i="3"/>
  <c r="M16" i="3"/>
  <c r="M20" i="3"/>
  <c r="M13" i="3"/>
  <c r="M17" i="3"/>
  <c r="M21" i="3"/>
  <c r="M19" i="3"/>
  <c r="M14" i="3"/>
  <c r="M18" i="3"/>
  <c r="M22" i="3"/>
  <c r="M15" i="3"/>
  <c r="M23" i="3"/>
  <c r="M4" i="3"/>
  <c r="M8" i="3"/>
  <c r="M5" i="3"/>
  <c r="M9" i="3"/>
  <c r="M6" i="3"/>
  <c r="M10" i="3"/>
  <c r="M7" i="3"/>
  <c r="O4" i="3"/>
  <c r="O8" i="3"/>
  <c r="O5" i="3"/>
  <c r="O9" i="3"/>
  <c r="O6" i="3"/>
  <c r="O10" i="3"/>
  <c r="O7" i="3"/>
  <c r="O12" i="3"/>
  <c r="O16" i="3"/>
  <c r="O20" i="3"/>
  <c r="O13" i="3"/>
  <c r="O17" i="3"/>
  <c r="O21" i="3"/>
  <c r="O19" i="3"/>
  <c r="O14" i="3"/>
  <c r="O18" i="3"/>
  <c r="O22" i="3"/>
  <c r="O15" i="3"/>
  <c r="O23" i="3"/>
  <c r="O25" i="3"/>
  <c r="O26" i="3"/>
  <c r="O28" i="3"/>
  <c r="O27" i="3"/>
  <c r="Q25" i="3"/>
  <c r="Q26" i="3"/>
  <c r="Q27" i="3"/>
  <c r="Q28" i="3"/>
  <c r="Q4" i="3"/>
  <c r="Q8" i="3"/>
  <c r="Q5" i="3"/>
  <c r="Q9" i="3"/>
  <c r="Q6" i="3"/>
  <c r="Q10" i="3"/>
  <c r="Q7" i="3"/>
  <c r="Q12" i="3"/>
  <c r="Q16" i="3"/>
  <c r="Q20" i="3"/>
  <c r="Q13" i="3"/>
  <c r="Q17" i="3"/>
  <c r="Q21" i="3"/>
  <c r="Q19" i="3"/>
  <c r="Q14" i="3"/>
  <c r="Q18" i="3"/>
  <c r="Q22" i="3"/>
  <c r="Q15" i="3"/>
  <c r="Q23" i="3"/>
  <c r="S12" i="3"/>
  <c r="S16" i="3"/>
  <c r="S20" i="3"/>
  <c r="S13" i="3"/>
  <c r="S17" i="3"/>
  <c r="S21" i="3"/>
  <c r="S14" i="3"/>
  <c r="S18" i="3"/>
  <c r="S22" i="3"/>
  <c r="S15" i="3"/>
  <c r="S19" i="3"/>
  <c r="S23" i="3"/>
  <c r="S4" i="3"/>
  <c r="S9" i="3"/>
  <c r="S7" i="3"/>
  <c r="S5" i="3"/>
  <c r="S10" i="3"/>
  <c r="S8" i="3"/>
  <c r="S6" i="3"/>
  <c r="U4" i="3"/>
  <c r="U8" i="3"/>
  <c r="U5" i="3"/>
  <c r="U9" i="3"/>
  <c r="U6" i="3"/>
  <c r="U10" i="3"/>
  <c r="U7" i="3"/>
  <c r="U12" i="3"/>
  <c r="U16" i="3"/>
  <c r="U20" i="3"/>
  <c r="U13" i="3"/>
  <c r="U17" i="3"/>
  <c r="U21" i="3"/>
  <c r="U19" i="3"/>
  <c r="U23" i="3"/>
  <c r="U14" i="3"/>
  <c r="U18" i="3"/>
  <c r="U22" i="3"/>
  <c r="U15" i="3"/>
  <c r="S11" i="3"/>
  <c r="U25" i="3"/>
  <c r="U26" i="3"/>
  <c r="U27" i="3"/>
  <c r="U28" i="3"/>
  <c r="S25" i="3"/>
  <c r="S26" i="3"/>
  <c r="S27" i="3"/>
  <c r="S28" i="3"/>
  <c r="W24" i="3"/>
  <c r="W25" i="3"/>
  <c r="W26" i="3"/>
  <c r="W27" i="3"/>
  <c r="W28" i="3"/>
  <c r="W12" i="3"/>
  <c r="W16" i="3"/>
  <c r="W20" i="3"/>
  <c r="W13" i="3"/>
  <c r="W17" i="3"/>
  <c r="W21" i="3"/>
  <c r="W19" i="3"/>
  <c r="W14" i="3"/>
  <c r="W18" i="3"/>
  <c r="W22" i="3"/>
  <c r="W15" i="3"/>
  <c r="W23" i="3"/>
  <c r="W4" i="3"/>
  <c r="W8" i="3"/>
  <c r="W5" i="3"/>
  <c r="W9" i="3"/>
  <c r="W6" i="3"/>
  <c r="W10" i="3"/>
  <c r="W7" i="3"/>
  <c r="Y4" i="3"/>
  <c r="Y8" i="3"/>
  <c r="Y5" i="3"/>
  <c r="Y9" i="3"/>
  <c r="Y6" i="3"/>
  <c r="Y10" i="3"/>
  <c r="Y7" i="3"/>
  <c r="Y12" i="3"/>
  <c r="Y16" i="3"/>
  <c r="Y20" i="3"/>
  <c r="Y13" i="3"/>
  <c r="Y17" i="3"/>
  <c r="Y21" i="3"/>
  <c r="Y19" i="3"/>
  <c r="Y14" i="3"/>
  <c r="Y18" i="3"/>
  <c r="Y22" i="3"/>
  <c r="Y15" i="3"/>
  <c r="Y23" i="3"/>
  <c r="Y25" i="3"/>
  <c r="Y26" i="3"/>
  <c r="Y27" i="3"/>
  <c r="Y28" i="3"/>
  <c r="AA25" i="3"/>
  <c r="AA26" i="3"/>
  <c r="AA27" i="3"/>
  <c r="AA28" i="3"/>
  <c r="AA12" i="3"/>
  <c r="AA16" i="3"/>
  <c r="AA20" i="3"/>
  <c r="AA13" i="3"/>
  <c r="AA17" i="3"/>
  <c r="AA21" i="3"/>
  <c r="AA19" i="3"/>
  <c r="AA14" i="3"/>
  <c r="AA18" i="3"/>
  <c r="AA22" i="3"/>
  <c r="AA15" i="3"/>
  <c r="AA23" i="3"/>
  <c r="AA4" i="3"/>
  <c r="AA8" i="3"/>
  <c r="AA5" i="3"/>
  <c r="AA9" i="3"/>
  <c r="AA6" i="3"/>
  <c r="AA10" i="3"/>
  <c r="AA7" i="3"/>
  <c r="AA24" i="3"/>
  <c r="Y24" i="3"/>
  <c r="U24" i="3"/>
  <c r="S24" i="3"/>
  <c r="Q24" i="3"/>
  <c r="O24" i="3"/>
  <c r="Y11" i="3"/>
  <c r="AA11" i="3"/>
  <c r="W11" i="3"/>
  <c r="U11" i="3"/>
  <c r="Q11" i="3"/>
  <c r="O11" i="3"/>
  <c r="Y3" i="3"/>
  <c r="AA3" i="3"/>
  <c r="W3" i="3"/>
  <c r="Q3" i="3"/>
  <c r="K11" i="3"/>
  <c r="M11" i="3"/>
  <c r="U3" i="3"/>
  <c r="S3" i="3"/>
  <c r="O3" i="3"/>
  <c r="M3" i="3"/>
  <c r="K3" i="3"/>
  <c r="I12" i="3"/>
  <c r="I16" i="3"/>
  <c r="I20" i="3"/>
  <c r="I23" i="3"/>
  <c r="I13" i="3"/>
  <c r="I17" i="3"/>
  <c r="I21" i="3"/>
  <c r="I19" i="3"/>
  <c r="I14" i="3"/>
  <c r="I18" i="3"/>
  <c r="I22" i="3"/>
  <c r="I15" i="3"/>
  <c r="I11" i="3"/>
  <c r="I4" i="3"/>
  <c r="I8" i="3"/>
  <c r="I5" i="3"/>
  <c r="I9" i="3"/>
  <c r="I6" i="3"/>
  <c r="I10" i="3"/>
  <c r="I7" i="3"/>
  <c r="I3" i="3"/>
  <c r="J25" i="3"/>
  <c r="J26" i="3"/>
  <c r="J27" i="3"/>
  <c r="J28" i="3"/>
  <c r="J24" i="3"/>
  <c r="H25" i="3"/>
  <c r="H26" i="3"/>
  <c r="H27" i="3"/>
  <c r="H28" i="3"/>
  <c r="H24" i="3"/>
  <c r="CP4" i="3"/>
  <c r="DR4" i="3"/>
  <c r="DZ4" i="3"/>
  <c r="EH4" i="3"/>
  <c r="ET4" i="3"/>
  <c r="FD4" i="3"/>
  <c r="FL4" i="3"/>
  <c r="FT4" i="3"/>
  <c r="GH4" i="3"/>
  <c r="GT4" i="3"/>
  <c r="HF4" i="3"/>
  <c r="HR4" i="3"/>
  <c r="ID4" i="3"/>
  <c r="DL5" i="3"/>
  <c r="DR5" i="3"/>
  <c r="DZ5" i="3"/>
  <c r="EH5" i="3"/>
  <c r="ET5" i="3"/>
  <c r="FD5" i="3"/>
  <c r="FL5" i="3"/>
  <c r="FT5" i="3"/>
  <c r="GH5" i="3"/>
  <c r="GT5" i="3"/>
  <c r="HF5" i="3"/>
  <c r="HR5" i="3"/>
  <c r="ID5" i="3"/>
  <c r="DR6" i="3"/>
  <c r="DZ6" i="3"/>
  <c r="EH6" i="3"/>
  <c r="ET6" i="3"/>
  <c r="FD6" i="3"/>
  <c r="FL6" i="3"/>
  <c r="FT6" i="3"/>
  <c r="GH6" i="3"/>
  <c r="GT6" i="3"/>
  <c r="HF6" i="3"/>
  <c r="HR6" i="3"/>
  <c r="ID6" i="3"/>
  <c r="DR7" i="3"/>
  <c r="DZ7" i="3"/>
  <c r="EH7" i="3"/>
  <c r="ET7" i="3"/>
  <c r="FD7" i="3"/>
  <c r="FL7" i="3"/>
  <c r="FT7" i="3"/>
  <c r="GH7" i="3"/>
  <c r="GT7" i="3"/>
  <c r="HF7" i="3"/>
  <c r="HR7" i="3"/>
  <c r="ID7" i="3"/>
  <c r="DR8" i="3"/>
  <c r="DZ8" i="3"/>
  <c r="EH8" i="3"/>
  <c r="ET8" i="3"/>
  <c r="FD8" i="3"/>
  <c r="FL8" i="3"/>
  <c r="FT8" i="3"/>
  <c r="GH8" i="3"/>
  <c r="GT8" i="3"/>
  <c r="HF8" i="3"/>
  <c r="HR8" i="3"/>
  <c r="ID8" i="3"/>
  <c r="DR9" i="3"/>
  <c r="DZ9" i="3"/>
  <c r="EH9" i="3"/>
  <c r="ET9" i="3"/>
  <c r="FD9" i="3"/>
  <c r="FL9" i="3"/>
  <c r="FT9" i="3"/>
  <c r="GH9" i="3"/>
  <c r="GT9" i="3"/>
  <c r="HF9" i="3"/>
  <c r="HR9" i="3"/>
  <c r="ID9" i="3"/>
  <c r="DR10" i="3"/>
  <c r="DZ10" i="3"/>
  <c r="EH10" i="3"/>
  <c r="ET10" i="3"/>
  <c r="FD10" i="3"/>
  <c r="FL10" i="3"/>
  <c r="FT10" i="3"/>
  <c r="GH10" i="3"/>
  <c r="GT10" i="3"/>
  <c r="HF10" i="3"/>
  <c r="HR10" i="3"/>
  <c r="ID10" i="3"/>
  <c r="DR11" i="3"/>
  <c r="DZ11" i="3"/>
  <c r="EH11" i="3"/>
  <c r="ET11" i="3"/>
  <c r="FD11" i="3"/>
  <c r="FL11" i="3"/>
  <c r="FT11" i="3"/>
  <c r="GH11" i="3"/>
  <c r="GT11" i="3"/>
  <c r="HF11" i="3"/>
  <c r="HR11" i="3"/>
  <c r="ID11" i="3"/>
  <c r="DR12" i="3"/>
  <c r="DZ12" i="3"/>
  <c r="EH12" i="3"/>
  <c r="ET12" i="3"/>
  <c r="FD12" i="3"/>
  <c r="FL12" i="3"/>
  <c r="FT12" i="3"/>
  <c r="GH12" i="3"/>
  <c r="GT12" i="3"/>
  <c r="HF12" i="3"/>
  <c r="HR12" i="3"/>
  <c r="ID12" i="3"/>
  <c r="DR13" i="3"/>
  <c r="DZ13" i="3"/>
  <c r="EH13" i="3"/>
  <c r="ET13" i="3"/>
  <c r="FD13" i="3"/>
  <c r="FL13" i="3"/>
  <c r="FT13" i="3"/>
  <c r="GH13" i="3"/>
  <c r="GT13" i="3"/>
  <c r="HF13" i="3"/>
  <c r="HR13" i="3"/>
  <c r="ID13" i="3"/>
  <c r="DR14" i="3"/>
  <c r="DZ14" i="3"/>
  <c r="EH14" i="3"/>
  <c r="ET14" i="3"/>
  <c r="FD14" i="3"/>
  <c r="FL14" i="3"/>
  <c r="FT14" i="3"/>
  <c r="GH14" i="3"/>
  <c r="GT14" i="3"/>
  <c r="HF14" i="3"/>
  <c r="HR14" i="3"/>
  <c r="ID14" i="3"/>
  <c r="DR15" i="3"/>
  <c r="DZ15" i="3"/>
  <c r="EH15" i="3"/>
  <c r="ET15" i="3"/>
  <c r="FD15" i="3"/>
  <c r="FL15" i="3"/>
  <c r="FT15" i="3"/>
  <c r="GH15" i="3"/>
  <c r="GT15" i="3"/>
  <c r="HF15" i="3"/>
  <c r="HR15" i="3"/>
  <c r="ID15" i="3"/>
  <c r="DL16" i="3"/>
  <c r="DR16" i="3"/>
  <c r="DZ16" i="3"/>
  <c r="EH16" i="3"/>
  <c r="ET16" i="3"/>
  <c r="FD16" i="3"/>
  <c r="FL16" i="3"/>
  <c r="FT16" i="3"/>
  <c r="GH16" i="3"/>
  <c r="GT16" i="3"/>
  <c r="HF16" i="3"/>
  <c r="HR16" i="3"/>
  <c r="ID16" i="3"/>
  <c r="DR17" i="3"/>
  <c r="DZ17" i="3"/>
  <c r="EH17" i="3"/>
  <c r="ET17" i="3"/>
  <c r="FD17" i="3"/>
  <c r="FL17" i="3"/>
  <c r="FT17" i="3"/>
  <c r="GH17" i="3"/>
  <c r="GT17" i="3"/>
  <c r="HF17" i="3"/>
  <c r="HR17" i="3"/>
  <c r="ID17" i="3"/>
  <c r="DR18" i="3"/>
  <c r="DZ18" i="3"/>
  <c r="EH18" i="3"/>
  <c r="ET18" i="3"/>
  <c r="FD18" i="3"/>
  <c r="FL18" i="3"/>
  <c r="FT18" i="3"/>
  <c r="GH18" i="3"/>
  <c r="GT18" i="3"/>
  <c r="HF18" i="3"/>
  <c r="HR18" i="3"/>
  <c r="ID18" i="3"/>
  <c r="DR19" i="3"/>
  <c r="DZ19" i="3"/>
  <c r="EH19" i="3"/>
  <c r="ET19" i="3"/>
  <c r="FD19" i="3"/>
  <c r="FL19" i="3"/>
  <c r="FT19" i="3"/>
  <c r="GH19" i="3"/>
  <c r="GT19" i="3"/>
  <c r="HF19" i="3"/>
  <c r="HR19" i="3"/>
  <c r="ID19" i="3"/>
  <c r="DR20" i="3"/>
  <c r="DZ20" i="3"/>
  <c r="EH20" i="3"/>
  <c r="ET20" i="3"/>
  <c r="FD20" i="3"/>
  <c r="FL20" i="3"/>
  <c r="FT20" i="3"/>
  <c r="GH20" i="3"/>
  <c r="GT20" i="3"/>
  <c r="HF20" i="3"/>
  <c r="HR20" i="3"/>
  <c r="ID20" i="3"/>
  <c r="DR21" i="3"/>
  <c r="DZ21" i="3"/>
  <c r="EH21" i="3"/>
  <c r="ET21" i="3"/>
  <c r="FD21" i="3"/>
  <c r="FL21" i="3"/>
  <c r="FT21" i="3"/>
  <c r="GH21" i="3"/>
  <c r="GT21" i="3"/>
  <c r="HF21" i="3"/>
  <c r="HR21" i="3"/>
  <c r="ID21" i="3"/>
  <c r="DR22" i="3"/>
  <c r="DZ22" i="3"/>
  <c r="EH22" i="3"/>
  <c r="ET22" i="3"/>
  <c r="FD22" i="3"/>
  <c r="FL22" i="3"/>
  <c r="FT22" i="3"/>
  <c r="GH22" i="3"/>
  <c r="GT22" i="3"/>
  <c r="HF22" i="3"/>
  <c r="HR22" i="3"/>
  <c r="ID22" i="3"/>
  <c r="DR23" i="3"/>
  <c r="DZ23" i="3"/>
  <c r="EH23" i="3"/>
  <c r="ET23" i="3"/>
  <c r="FD23" i="3"/>
  <c r="FL23" i="3"/>
  <c r="FT23" i="3"/>
  <c r="GH23" i="3"/>
  <c r="GT23" i="3"/>
  <c r="HF23" i="3"/>
  <c r="HR23" i="3"/>
  <c r="ID23" i="3"/>
  <c r="DR24" i="3"/>
  <c r="DZ24" i="3"/>
  <c r="EH24" i="3"/>
  <c r="ET24" i="3"/>
  <c r="FD24" i="3"/>
  <c r="FL24" i="3"/>
  <c r="FT24" i="3"/>
  <c r="GH24" i="3"/>
  <c r="GT24" i="3"/>
  <c r="HF24" i="3"/>
  <c r="HR24" i="3"/>
  <c r="ID24" i="3"/>
  <c r="DR25" i="3"/>
  <c r="DZ25" i="3"/>
  <c r="EH25" i="3"/>
  <c r="ET25" i="3"/>
  <c r="FD25" i="3"/>
  <c r="FL25" i="3"/>
  <c r="FT25" i="3"/>
  <c r="GT25" i="3"/>
  <c r="HF25" i="3"/>
  <c r="HR25" i="3"/>
  <c r="ID25" i="3"/>
  <c r="DR26" i="3"/>
  <c r="DZ26" i="3"/>
  <c r="EH26" i="3"/>
  <c r="ET26" i="3"/>
  <c r="FD26" i="3"/>
  <c r="FL26" i="3"/>
  <c r="FT26" i="3"/>
  <c r="GH26" i="3"/>
  <c r="GT26" i="3"/>
  <c r="HF26" i="3"/>
  <c r="HR26" i="3"/>
  <c r="ID26" i="3"/>
  <c r="DR27" i="3"/>
  <c r="DZ27" i="3"/>
  <c r="EH27" i="3"/>
  <c r="ET27" i="3"/>
  <c r="FD27" i="3"/>
  <c r="FL27" i="3"/>
  <c r="FT27" i="3"/>
  <c r="GH27" i="3"/>
  <c r="GT27" i="3"/>
  <c r="HF27" i="3"/>
  <c r="HR27" i="3"/>
  <c r="ID27" i="3"/>
  <c r="DR28" i="3"/>
  <c r="DZ28" i="3"/>
  <c r="EH28" i="3"/>
  <c r="ET28" i="3"/>
  <c r="FD28" i="3"/>
  <c r="FL28" i="3"/>
  <c r="FT28" i="3"/>
  <c r="GH28" i="3"/>
  <c r="GT28" i="3"/>
  <c r="HF28" i="3"/>
  <c r="HR28" i="3"/>
  <c r="ID28" i="3"/>
  <c r="ID3" i="3"/>
  <c r="HR3" i="3"/>
  <c r="HF3" i="3"/>
  <c r="GT3" i="3"/>
  <c r="GH3" i="3"/>
  <c r="FT3" i="3"/>
  <c r="FL3" i="3"/>
  <c r="FD3" i="3"/>
  <c r="ET3" i="3"/>
  <c r="EH3" i="3"/>
  <c r="DZ3" i="3"/>
  <c r="DR3" i="3"/>
  <c r="IE20" i="3" l="1"/>
  <c r="IE16" i="3"/>
  <c r="IE12" i="3"/>
  <c r="IE21" i="3"/>
  <c r="IE17" i="3"/>
  <c r="IE23" i="3"/>
  <c r="IE19" i="3"/>
  <c r="IE15" i="3"/>
  <c r="IE11" i="3"/>
  <c r="IE13" i="3"/>
  <c r="IE22" i="3"/>
  <c r="IE18" i="3"/>
  <c r="IE14" i="3"/>
  <c r="IE8" i="3"/>
  <c r="IE4" i="3"/>
  <c r="IE9" i="3"/>
  <c r="IE7" i="3"/>
  <c r="IE3" i="3"/>
  <c r="IE5" i="3"/>
  <c r="IE10" i="3"/>
  <c r="IE6" i="3"/>
  <c r="IE28" i="3"/>
  <c r="IE24" i="3"/>
  <c r="IE27" i="3"/>
  <c r="IE25" i="3"/>
  <c r="IE26" i="3"/>
  <c r="AR22" i="3"/>
  <c r="AR20" i="3"/>
  <c r="HS28" i="3"/>
  <c r="HS24" i="3"/>
  <c r="HS27" i="3"/>
  <c r="HS25" i="3"/>
  <c r="HS26" i="3"/>
  <c r="HS20" i="3"/>
  <c r="HS16" i="3"/>
  <c r="HS12" i="3"/>
  <c r="HS21" i="3"/>
  <c r="HS17" i="3"/>
  <c r="HS23" i="3"/>
  <c r="HS19" i="3"/>
  <c r="HS15" i="3"/>
  <c r="HS11" i="3"/>
  <c r="HS13" i="3"/>
  <c r="HS22" i="3"/>
  <c r="HS18" i="3"/>
  <c r="HS14" i="3"/>
  <c r="HS8" i="3"/>
  <c r="HS4" i="3"/>
  <c r="HS5" i="3"/>
  <c r="HS7" i="3"/>
  <c r="HS3" i="3"/>
  <c r="HS9" i="3"/>
  <c r="HS10" i="3"/>
  <c r="HS6" i="3"/>
  <c r="HG8" i="3"/>
  <c r="HG4" i="3"/>
  <c r="HG5" i="3"/>
  <c r="HG7" i="3"/>
  <c r="HG3" i="3"/>
  <c r="HG9" i="3"/>
  <c r="HG10" i="3"/>
  <c r="HG6" i="3"/>
  <c r="HG28" i="3"/>
  <c r="HG24" i="3"/>
  <c r="HG25" i="3"/>
  <c r="HG27" i="3"/>
  <c r="HG26" i="3"/>
  <c r="HG20" i="3"/>
  <c r="HG16" i="3"/>
  <c r="HG12" i="3"/>
  <c r="HG17" i="3"/>
  <c r="HG13" i="3"/>
  <c r="HG23" i="3"/>
  <c r="HG19" i="3"/>
  <c r="HG15" i="3"/>
  <c r="HG11" i="3"/>
  <c r="HG21" i="3"/>
  <c r="HG22" i="3"/>
  <c r="HG18" i="3"/>
  <c r="HG14" i="3"/>
  <c r="AR13" i="3"/>
  <c r="AR26" i="3"/>
  <c r="CX21" i="3"/>
  <c r="CV21" i="3" s="1"/>
  <c r="CX20" i="3"/>
  <c r="CV20" i="3" s="1"/>
  <c r="GU20" i="3"/>
  <c r="GU16" i="3"/>
  <c r="GU12" i="3"/>
  <c r="GU22" i="3"/>
  <c r="GU18" i="3"/>
  <c r="GU14" i="3"/>
  <c r="GU23" i="3"/>
  <c r="GU19" i="3"/>
  <c r="GU15" i="3"/>
  <c r="GU11" i="3"/>
  <c r="GU21" i="3"/>
  <c r="GU17" i="3"/>
  <c r="GU13" i="3"/>
  <c r="GU28" i="3"/>
  <c r="GU24" i="3"/>
  <c r="GU27" i="3"/>
  <c r="GU26" i="3"/>
  <c r="GU25" i="3"/>
  <c r="GU8" i="3"/>
  <c r="GU4" i="3"/>
  <c r="GU10" i="3"/>
  <c r="GU7" i="3"/>
  <c r="GU3" i="3"/>
  <c r="GU6" i="3"/>
  <c r="GU9" i="3"/>
  <c r="GU5" i="3"/>
  <c r="CX27" i="3"/>
  <c r="CV27" i="3" s="1"/>
  <c r="GI26" i="3"/>
  <c r="GI25" i="3"/>
  <c r="GI27" i="3"/>
  <c r="GI28" i="3"/>
  <c r="GI24" i="3"/>
  <c r="GI10" i="3"/>
  <c r="GI6" i="3"/>
  <c r="GI3" i="3"/>
  <c r="GI9" i="3"/>
  <c r="GI5" i="3"/>
  <c r="GI7" i="3"/>
  <c r="GI8" i="3"/>
  <c r="GI4" i="3"/>
  <c r="GI22" i="3"/>
  <c r="GI18" i="3"/>
  <c r="GI14" i="3"/>
  <c r="GI23" i="3"/>
  <c r="GI15" i="3"/>
  <c r="GI21" i="3"/>
  <c r="GI17" i="3"/>
  <c r="GI13" i="3"/>
  <c r="GI19" i="3"/>
  <c r="GI11" i="3"/>
  <c r="GI20" i="3"/>
  <c r="GI16" i="3"/>
  <c r="GI12" i="3"/>
  <c r="FU27" i="3"/>
  <c r="FU26" i="3"/>
  <c r="FU24" i="3"/>
  <c r="FU25" i="3"/>
  <c r="FU28" i="3"/>
  <c r="FM27" i="3"/>
  <c r="FM26" i="3"/>
  <c r="FM28" i="3"/>
  <c r="FM25" i="3"/>
  <c r="FM24" i="3"/>
  <c r="FM22" i="3"/>
  <c r="FM18" i="3"/>
  <c r="FM14" i="3"/>
  <c r="FM19" i="3"/>
  <c r="FM21" i="3"/>
  <c r="FM17" i="3"/>
  <c r="FM13" i="3"/>
  <c r="FM23" i="3"/>
  <c r="FM11" i="3"/>
  <c r="FM20" i="3"/>
  <c r="FM16" i="3"/>
  <c r="FM12" i="3"/>
  <c r="FM15" i="3"/>
  <c r="FU22" i="3"/>
  <c r="FU18" i="3"/>
  <c r="FU14" i="3"/>
  <c r="FU21" i="3"/>
  <c r="FU17" i="3"/>
  <c r="FU13" i="3"/>
  <c r="FU19" i="3"/>
  <c r="FU11" i="3"/>
  <c r="FU20" i="3"/>
  <c r="FU16" i="3"/>
  <c r="FU12" i="3"/>
  <c r="FU23" i="3"/>
  <c r="FU15" i="3"/>
  <c r="FM10" i="3"/>
  <c r="FM6" i="3"/>
  <c r="FM9" i="3"/>
  <c r="FM5" i="3"/>
  <c r="FM7" i="3"/>
  <c r="FM8" i="3"/>
  <c r="FM4" i="3"/>
  <c r="FM3" i="3"/>
  <c r="FU10" i="3"/>
  <c r="FU6" i="3"/>
  <c r="FU9" i="3"/>
  <c r="FU5" i="3"/>
  <c r="FU7" i="3"/>
  <c r="FU8" i="3"/>
  <c r="FU4" i="3"/>
  <c r="FU3" i="3"/>
  <c r="AR25" i="3"/>
  <c r="AR19" i="3"/>
  <c r="FE10" i="3"/>
  <c r="FE6" i="3"/>
  <c r="FE9" i="3"/>
  <c r="FE5" i="3"/>
  <c r="FE3" i="3"/>
  <c r="FE8" i="3"/>
  <c r="FE4" i="3"/>
  <c r="FE7" i="3"/>
  <c r="FE22" i="3"/>
  <c r="FE18" i="3"/>
  <c r="FE14" i="3"/>
  <c r="FE21" i="3"/>
  <c r="FE17" i="3"/>
  <c r="FE13" i="3"/>
  <c r="FE19" i="3"/>
  <c r="FE15" i="3"/>
  <c r="FE20" i="3"/>
  <c r="FE16" i="3"/>
  <c r="FE12" i="3"/>
  <c r="FE23" i="3"/>
  <c r="FE11" i="3"/>
  <c r="FE27" i="3"/>
  <c r="FE26" i="3"/>
  <c r="FE24" i="3"/>
  <c r="FE25" i="3"/>
  <c r="FE28" i="3"/>
  <c r="AR28" i="3"/>
  <c r="EU25" i="3"/>
  <c r="EU26" i="3"/>
  <c r="EU27" i="3"/>
  <c r="EU28" i="3"/>
  <c r="EU23" i="3"/>
  <c r="EU12" i="3"/>
  <c r="EU16" i="3"/>
  <c r="EU20" i="3"/>
  <c r="EU18" i="3"/>
  <c r="EU15" i="3"/>
  <c r="EU13" i="3"/>
  <c r="EU17" i="3"/>
  <c r="EU21" i="3"/>
  <c r="EU14" i="3"/>
  <c r="EU22" i="3"/>
  <c r="EU19" i="3"/>
  <c r="EU10" i="3"/>
  <c r="EU4" i="3"/>
  <c r="EU8" i="3"/>
  <c r="EU5" i="3"/>
  <c r="EU9" i="3"/>
  <c r="EU7" i="3"/>
  <c r="EU6" i="3"/>
  <c r="EU24" i="3"/>
  <c r="EU11" i="3"/>
  <c r="EU3" i="3"/>
  <c r="CX23" i="3"/>
  <c r="CV23" i="3" s="1"/>
  <c r="EI25" i="3"/>
  <c r="EI26" i="3"/>
  <c r="EI27" i="3"/>
  <c r="EI28" i="3"/>
  <c r="EI17" i="3"/>
  <c r="EI14" i="3"/>
  <c r="EI18" i="3"/>
  <c r="EI22" i="3"/>
  <c r="EI15" i="3"/>
  <c r="EI19" i="3"/>
  <c r="EI23" i="3"/>
  <c r="EI12" i="3"/>
  <c r="EI16" i="3"/>
  <c r="EI20" i="3"/>
  <c r="EI13" i="3"/>
  <c r="EI21" i="3"/>
  <c r="EI4" i="3"/>
  <c r="EI8" i="3"/>
  <c r="EI5" i="3"/>
  <c r="EI9" i="3"/>
  <c r="EI6" i="3"/>
  <c r="EI10" i="3"/>
  <c r="EI7" i="3"/>
  <c r="EI24" i="3"/>
  <c r="EI11" i="3"/>
  <c r="EI3" i="3"/>
  <c r="EA25" i="3"/>
  <c r="EA26" i="3"/>
  <c r="EA27" i="3"/>
  <c r="EA28" i="3"/>
  <c r="EA12" i="3"/>
  <c r="EA16" i="3"/>
  <c r="EA20" i="3"/>
  <c r="EA19" i="3"/>
  <c r="EA13" i="3"/>
  <c r="EA17" i="3"/>
  <c r="EA21" i="3"/>
  <c r="EA23" i="3"/>
  <c r="EA14" i="3"/>
  <c r="EA18" i="3"/>
  <c r="EA22" i="3"/>
  <c r="EA15" i="3"/>
  <c r="EA24" i="3"/>
  <c r="EA11" i="3"/>
  <c r="EA4" i="3"/>
  <c r="EA8" i="3"/>
  <c r="EA7" i="3"/>
  <c r="EA5" i="3"/>
  <c r="EA9" i="3"/>
  <c r="EA6" i="3"/>
  <c r="EA10" i="3"/>
  <c r="DS25" i="3"/>
  <c r="DS28" i="3"/>
  <c r="DS26" i="3"/>
  <c r="DS27" i="3"/>
  <c r="DS10" i="3"/>
  <c r="DS6" i="3"/>
  <c r="DS7" i="3"/>
  <c r="DS4" i="3"/>
  <c r="DS8" i="3"/>
  <c r="DS5" i="3"/>
  <c r="DS9" i="3"/>
  <c r="DS12" i="3"/>
  <c r="DS16" i="3"/>
  <c r="DS20" i="3"/>
  <c r="DS19" i="3"/>
  <c r="DS13" i="3"/>
  <c r="DS17" i="3"/>
  <c r="DS21" i="3"/>
  <c r="DS23" i="3"/>
  <c r="DS14" i="3"/>
  <c r="DS18" i="3"/>
  <c r="DS22" i="3"/>
  <c r="DS15" i="3"/>
  <c r="DS24" i="3"/>
  <c r="CX26" i="3"/>
  <c r="EA3" i="3"/>
  <c r="DS11" i="3"/>
  <c r="DS3" i="3"/>
  <c r="CX8" i="3"/>
  <c r="CV8" i="3" s="1"/>
  <c r="CX7" i="3"/>
  <c r="CV7" i="3" s="1"/>
  <c r="CX5" i="3"/>
  <c r="CV5" i="3" s="1"/>
  <c r="CX10" i="3"/>
  <c r="CV10" i="3" s="1"/>
  <c r="DM12" i="3"/>
  <c r="DM16" i="3"/>
  <c r="DM20" i="3"/>
  <c r="DM23" i="3"/>
  <c r="DM13" i="3"/>
  <c r="DM17" i="3"/>
  <c r="DM21" i="3"/>
  <c r="DM19" i="3"/>
  <c r="DM14" i="3"/>
  <c r="DM18" i="3"/>
  <c r="DM22" i="3"/>
  <c r="DM15" i="3"/>
  <c r="DM4" i="3"/>
  <c r="DM8" i="3"/>
  <c r="DM5" i="3"/>
  <c r="DM9" i="3"/>
  <c r="DM6" i="3"/>
  <c r="DM10" i="3"/>
  <c r="DM7" i="3"/>
  <c r="DG6" i="3"/>
  <c r="DG10" i="3"/>
  <c r="DG7" i="3"/>
  <c r="DG4" i="3"/>
  <c r="DG8" i="3"/>
  <c r="DG5" i="3"/>
  <c r="DG9" i="3"/>
  <c r="DG12" i="3"/>
  <c r="DG16" i="3"/>
  <c r="DG20" i="3"/>
  <c r="DG23" i="3"/>
  <c r="DG13" i="3"/>
  <c r="DG17" i="3"/>
  <c r="DG21" i="3"/>
  <c r="DG19" i="3"/>
  <c r="DG14" i="3"/>
  <c r="DG18" i="3"/>
  <c r="DG22" i="3"/>
  <c r="DG15" i="3"/>
  <c r="CX6" i="3"/>
  <c r="CV6" i="3" s="1"/>
  <c r="CX4" i="3"/>
  <c r="CV4" i="3" s="1"/>
  <c r="CX9" i="3"/>
  <c r="CV9" i="3" s="1"/>
  <c r="DM25" i="3"/>
  <c r="DM26" i="3"/>
  <c r="DM27" i="3"/>
  <c r="DM28" i="3"/>
  <c r="CX28" i="3"/>
  <c r="CV28" i="3" s="1"/>
  <c r="DG25" i="3"/>
  <c r="DG26" i="3"/>
  <c r="DG27" i="3"/>
  <c r="DG28" i="3"/>
  <c r="DM24" i="3"/>
  <c r="CX11" i="3"/>
  <c r="CX24" i="3"/>
  <c r="DG24" i="3"/>
  <c r="DM11" i="3"/>
  <c r="DG11" i="3"/>
  <c r="CX3" i="3"/>
  <c r="DM3" i="3"/>
  <c r="DG3" i="3"/>
  <c r="CB18" i="3"/>
  <c r="BT18" i="3" s="1"/>
  <c r="BR18" i="3" s="1"/>
  <c r="CQ4" i="3"/>
  <c r="CQ8" i="3"/>
  <c r="CQ5" i="3"/>
  <c r="CQ9" i="3"/>
  <c r="CQ6" i="3"/>
  <c r="CQ10" i="3"/>
  <c r="CQ7" i="3"/>
  <c r="CB14" i="3"/>
  <c r="BT14" i="3" s="1"/>
  <c r="BR14" i="3" s="1"/>
  <c r="CB22" i="3"/>
  <c r="BT22" i="3" s="1"/>
  <c r="BR22" i="3" s="1"/>
  <c r="CQ12" i="3"/>
  <c r="CQ16" i="3"/>
  <c r="CQ20" i="3"/>
  <c r="CQ19" i="3"/>
  <c r="CQ13" i="3"/>
  <c r="CQ17" i="3"/>
  <c r="CQ21" i="3"/>
  <c r="CQ23" i="3"/>
  <c r="CQ14" i="3"/>
  <c r="CQ18" i="3"/>
  <c r="CQ22" i="3"/>
  <c r="CQ15" i="3"/>
  <c r="CQ25" i="3"/>
  <c r="CQ26" i="3"/>
  <c r="CQ27" i="3"/>
  <c r="CQ28" i="3"/>
  <c r="CB15" i="3"/>
  <c r="BT15" i="3" s="1"/>
  <c r="BR15" i="3" s="1"/>
  <c r="CQ24" i="3"/>
  <c r="CQ11" i="3"/>
  <c r="CQ3" i="3"/>
  <c r="CB10" i="3"/>
  <c r="BT10" i="3" s="1"/>
  <c r="BR10" i="3" s="1"/>
  <c r="CB8" i="3"/>
  <c r="BT8" i="3" s="1"/>
  <c r="BR8" i="3" s="1"/>
  <c r="CB26" i="3"/>
  <c r="BT26" i="3" s="1"/>
  <c r="BR26" i="3" s="1"/>
  <c r="CB7" i="3"/>
  <c r="BT7" i="3" s="1"/>
  <c r="BR7" i="3" s="1"/>
  <c r="CB5" i="3"/>
  <c r="BT5" i="3" s="1"/>
  <c r="BR5" i="3" s="1"/>
  <c r="CB6" i="3"/>
  <c r="BT6" i="3" s="1"/>
  <c r="BR6" i="3" s="1"/>
  <c r="CB4" i="3"/>
  <c r="BT4" i="3" s="1"/>
  <c r="BR4" i="3" s="1"/>
  <c r="CB17" i="3"/>
  <c r="BT17" i="3" s="1"/>
  <c r="BR17" i="3" s="1"/>
  <c r="CB9" i="3"/>
  <c r="BT9" i="3" s="1"/>
  <c r="BR9" i="3" s="1"/>
  <c r="CB21" i="3"/>
  <c r="BT21" i="3" s="1"/>
  <c r="BR21" i="3" s="1"/>
  <c r="CB13" i="3"/>
  <c r="BT13" i="3" s="1"/>
  <c r="BR13" i="3" s="1"/>
  <c r="CB12" i="3"/>
  <c r="BT12" i="3" s="1"/>
  <c r="BR12" i="3" s="1"/>
  <c r="CB20" i="3"/>
  <c r="BT20" i="3" s="1"/>
  <c r="BR20" i="3" s="1"/>
  <c r="CB23" i="3"/>
  <c r="BT23" i="3" s="1"/>
  <c r="BR23" i="3" s="1"/>
  <c r="CB16" i="3"/>
  <c r="BT16" i="3" s="1"/>
  <c r="BR16" i="3" s="1"/>
  <c r="CB19" i="3"/>
  <c r="BT19" i="3" s="1"/>
  <c r="BR19" i="3" s="1"/>
  <c r="CB25" i="3"/>
  <c r="BT25" i="3" s="1"/>
  <c r="BR25" i="3" s="1"/>
  <c r="CB24" i="3"/>
  <c r="BT24" i="3" s="1"/>
  <c r="BR24" i="3" s="1"/>
  <c r="CB27" i="3"/>
  <c r="BT27" i="3" s="1"/>
  <c r="BR27" i="3" s="1"/>
  <c r="CB28" i="3"/>
  <c r="BT28" i="3" s="1"/>
  <c r="BR28" i="3" s="1"/>
  <c r="CB11" i="3"/>
  <c r="CB3" i="3"/>
  <c r="AR23" i="3"/>
  <c r="AR21" i="3"/>
  <c r="BB27" i="3"/>
  <c r="BB24" i="3"/>
  <c r="AR16" i="3"/>
  <c r="BB3" i="3"/>
  <c r="BB6" i="3"/>
  <c r="BB4" i="3"/>
  <c r="BB14" i="3"/>
  <c r="BB13" i="3"/>
  <c r="BB12" i="3"/>
  <c r="BB25" i="3"/>
  <c r="BB26" i="3"/>
  <c r="BB10" i="3"/>
  <c r="BB8" i="3"/>
  <c r="BB18" i="3"/>
  <c r="BB17" i="3"/>
  <c r="BB16" i="3"/>
  <c r="BB5" i="3"/>
  <c r="BB28" i="3"/>
  <c r="BB7" i="3"/>
  <c r="BB22" i="3"/>
  <c r="BB21" i="3"/>
  <c r="BB20" i="3"/>
  <c r="BB19" i="3"/>
  <c r="BB23" i="3"/>
  <c r="BB15" i="3"/>
  <c r="BB11" i="3"/>
  <c r="BB9" i="3"/>
  <c r="AR5" i="3"/>
  <c r="AR10" i="3"/>
  <c r="AR6" i="3"/>
  <c r="AR4" i="3"/>
  <c r="AR7" i="3"/>
  <c r="AR8" i="3"/>
  <c r="AR9" i="3"/>
  <c r="AR24" i="3"/>
  <c r="AR15" i="3"/>
  <c r="AR11" i="3"/>
  <c r="AR3" i="3"/>
  <c r="AB13" i="3"/>
  <c r="AB14" i="3"/>
  <c r="AB18" i="3"/>
  <c r="AB17" i="3"/>
  <c r="AB16" i="3"/>
  <c r="AB27" i="3"/>
  <c r="AB23" i="3"/>
  <c r="AB15" i="3"/>
  <c r="AB19" i="3"/>
  <c r="AB12" i="3"/>
  <c r="AB25" i="3"/>
  <c r="AB26" i="3"/>
  <c r="AB22" i="3"/>
  <c r="AB21" i="3"/>
  <c r="AB20" i="3"/>
  <c r="AB28" i="3"/>
  <c r="AB24" i="3"/>
  <c r="AB11" i="3"/>
  <c r="AB10" i="3"/>
  <c r="AB8" i="3"/>
  <c r="AB7" i="3"/>
  <c r="AB5" i="3"/>
  <c r="AB6" i="3"/>
  <c r="AB4" i="3"/>
  <c r="AB9" i="3"/>
  <c r="AB3" i="3"/>
  <c r="K25" i="3"/>
  <c r="K26" i="3"/>
  <c r="K27" i="3"/>
  <c r="K28" i="3"/>
  <c r="F20" i="3"/>
  <c r="F10" i="3"/>
  <c r="F8" i="3"/>
  <c r="F7" i="3"/>
  <c r="F5" i="3"/>
  <c r="F15" i="3"/>
  <c r="F19" i="3"/>
  <c r="F4" i="3"/>
  <c r="F22" i="3"/>
  <c r="F21" i="3"/>
  <c r="F6" i="3"/>
  <c r="F16" i="3"/>
  <c r="F18" i="3"/>
  <c r="F17" i="3"/>
  <c r="F9" i="3"/>
  <c r="F12" i="3"/>
  <c r="F14" i="3"/>
  <c r="F13" i="3"/>
  <c r="F23" i="3"/>
  <c r="K24" i="3"/>
  <c r="F11" i="3"/>
  <c r="F3" i="3"/>
  <c r="I24" i="3"/>
  <c r="I27" i="3"/>
  <c r="I28" i="3"/>
  <c r="I25" i="3"/>
  <c r="I26" i="3"/>
  <c r="GR3" i="3"/>
  <c r="GR11" i="3"/>
  <c r="ER3" i="3"/>
  <c r="CV22" i="3"/>
  <c r="ER15" i="3"/>
  <c r="ER13" i="3"/>
  <c r="ER7" i="3"/>
  <c r="GR6" i="3"/>
  <c r="GR7" i="3"/>
  <c r="GR28" i="3"/>
  <c r="GR27" i="3"/>
  <c r="CV25" i="3"/>
  <c r="GR24" i="3"/>
  <c r="GR23" i="3"/>
  <c r="ER9" i="3"/>
  <c r="ER26" i="3"/>
  <c r="ER21" i="3"/>
  <c r="GR5" i="3"/>
  <c r="CV16" i="3"/>
  <c r="CV14" i="3"/>
  <c r="CV26" i="3"/>
  <c r="ER25" i="3"/>
  <c r="GR18" i="3"/>
  <c r="CV18" i="3"/>
  <c r="ER20" i="3"/>
  <c r="GR19" i="3"/>
  <c r="ER11" i="3"/>
  <c r="ER28" i="3"/>
  <c r="GR26" i="3"/>
  <c r="GR25" i="3"/>
  <c r="ER24" i="3"/>
  <c r="ER22" i="3"/>
  <c r="CV19" i="3"/>
  <c r="ER18" i="3"/>
  <c r="GR15" i="3"/>
  <c r="GR13" i="3"/>
  <c r="GR12" i="3"/>
  <c r="GR9" i="3"/>
  <c r="GR8" i="3"/>
  <c r="ER27" i="3"/>
  <c r="ER23" i="3"/>
  <c r="GR22" i="3"/>
  <c r="ER19" i="3"/>
  <c r="ER17" i="3"/>
  <c r="GR16" i="3"/>
  <c r="GR14" i="3"/>
  <c r="CV13" i="3"/>
  <c r="ER12" i="3"/>
  <c r="GR10" i="3"/>
  <c r="ER8" i="3"/>
  <c r="ER4" i="3"/>
  <c r="GR21" i="3"/>
  <c r="GR20" i="3"/>
  <c r="GR17" i="3"/>
  <c r="CV17" i="3"/>
  <c r="ER16" i="3"/>
  <c r="CV15" i="3"/>
  <c r="ER14" i="3"/>
  <c r="CV12" i="3"/>
  <c r="ER10" i="3"/>
  <c r="ER6" i="3"/>
  <c r="ER5" i="3"/>
  <c r="GR4" i="3"/>
  <c r="GS20" i="3" l="1"/>
  <c r="GS16" i="3"/>
  <c r="GS12" i="3"/>
  <c r="GS17" i="3"/>
  <c r="GS23" i="3"/>
  <c r="GS19" i="3"/>
  <c r="GS15" i="3"/>
  <c r="GS11" i="3"/>
  <c r="GS21" i="3"/>
  <c r="GS13" i="3"/>
  <c r="GS22" i="3"/>
  <c r="GS18" i="3"/>
  <c r="GS14" i="3"/>
  <c r="GS28" i="3"/>
  <c r="GS24" i="3"/>
  <c r="GS25" i="3"/>
  <c r="GS27" i="3"/>
  <c r="GS26" i="3"/>
  <c r="GS8" i="3"/>
  <c r="GS4" i="3"/>
  <c r="GS9" i="3"/>
  <c r="GS5" i="3"/>
  <c r="GS7" i="3"/>
  <c r="GS3" i="3"/>
  <c r="GS10" i="3"/>
  <c r="GS6" i="3"/>
  <c r="AS27" i="3"/>
  <c r="ES12" i="3"/>
  <c r="ES16" i="3"/>
  <c r="ES20" i="3"/>
  <c r="ES13" i="3"/>
  <c r="ES17" i="3"/>
  <c r="ES21" i="3"/>
  <c r="ES19" i="3"/>
  <c r="ES14" i="3"/>
  <c r="ES18" i="3"/>
  <c r="ES22" i="3"/>
  <c r="ES15" i="3"/>
  <c r="ES23" i="3"/>
  <c r="ES27" i="3"/>
  <c r="ES28" i="3"/>
  <c r="ES25" i="3"/>
  <c r="ES26" i="3"/>
  <c r="ES4" i="3"/>
  <c r="ES8" i="3"/>
  <c r="ES5" i="3"/>
  <c r="ES9" i="3"/>
  <c r="ES6" i="3"/>
  <c r="ES10" i="3"/>
  <c r="ES7" i="3"/>
  <c r="CY12" i="3"/>
  <c r="ES24" i="3"/>
  <c r="ES11" i="3"/>
  <c r="ES3" i="3"/>
  <c r="CY11" i="3"/>
  <c r="CY15" i="3"/>
  <c r="CY19" i="3"/>
  <c r="CY23" i="3"/>
  <c r="CY9" i="3"/>
  <c r="CY26" i="3"/>
  <c r="CY22" i="3"/>
  <c r="CY18" i="3"/>
  <c r="CY17" i="3"/>
  <c r="CY16" i="3"/>
  <c r="CV11" i="3"/>
  <c r="CW12" i="3" s="1"/>
  <c r="CY21" i="3"/>
  <c r="CY20" i="3"/>
  <c r="CY14" i="3"/>
  <c r="CY13" i="3"/>
  <c r="CV24" i="3"/>
  <c r="CW25" i="3" s="1"/>
  <c r="CY28" i="3"/>
  <c r="CY25" i="3"/>
  <c r="CY27" i="3"/>
  <c r="CY24" i="3"/>
  <c r="CV3" i="3"/>
  <c r="CW8" i="3" s="1"/>
  <c r="CY7" i="3"/>
  <c r="CY4" i="3"/>
  <c r="CY5" i="3"/>
  <c r="CY10" i="3"/>
  <c r="CY3" i="3"/>
  <c r="CY6" i="3"/>
  <c r="CY8" i="3"/>
  <c r="CC3" i="3"/>
  <c r="CC4" i="3"/>
  <c r="CC8" i="3"/>
  <c r="CC5" i="3"/>
  <c r="CC9" i="3"/>
  <c r="CC6" i="3"/>
  <c r="CC10" i="3"/>
  <c r="CC7" i="3"/>
  <c r="CC27" i="3"/>
  <c r="CC11" i="3"/>
  <c r="CC12" i="3"/>
  <c r="CC16" i="3"/>
  <c r="CC20" i="3"/>
  <c r="CC23" i="3"/>
  <c r="CC13" i="3"/>
  <c r="CC17" i="3"/>
  <c r="CC21" i="3"/>
  <c r="CC19" i="3"/>
  <c r="CC14" i="3"/>
  <c r="CC18" i="3"/>
  <c r="CC22" i="3"/>
  <c r="CC15" i="3"/>
  <c r="BU24" i="3"/>
  <c r="CC24" i="3"/>
  <c r="CC26" i="3"/>
  <c r="CC28" i="3"/>
  <c r="CC25" i="3"/>
  <c r="BU25" i="3"/>
  <c r="BU26" i="3"/>
  <c r="BU27" i="3"/>
  <c r="BU28" i="3"/>
  <c r="BT11" i="3"/>
  <c r="BU13" i="3" s="1"/>
  <c r="BT3" i="3"/>
  <c r="BU10" i="3" s="1"/>
  <c r="BS25" i="3"/>
  <c r="BS26" i="3"/>
  <c r="BS27" i="3"/>
  <c r="BS28" i="3"/>
  <c r="BS24" i="3"/>
  <c r="D17" i="3"/>
  <c r="C17" i="3" s="1"/>
  <c r="D12" i="3"/>
  <c r="C12" i="3" s="1"/>
  <c r="BC3" i="3"/>
  <c r="BC10" i="3"/>
  <c r="BC28" i="3"/>
  <c r="D19" i="3"/>
  <c r="C19" i="3" s="1"/>
  <c r="BC27" i="3"/>
  <c r="BC24" i="3"/>
  <c r="BC26" i="3"/>
  <c r="BC25" i="3"/>
  <c r="D18" i="3"/>
  <c r="C18" i="3" s="1"/>
  <c r="BC9" i="3"/>
  <c r="BC8" i="3"/>
  <c r="BC4" i="3"/>
  <c r="BC5" i="3"/>
  <c r="BC14" i="3"/>
  <c r="D9" i="3"/>
  <c r="C9" i="3" s="1"/>
  <c r="BC6" i="3"/>
  <c r="BC21" i="3"/>
  <c r="D20" i="3"/>
  <c r="C20" i="3" s="1"/>
  <c r="BC7" i="3"/>
  <c r="BC16" i="3"/>
  <c r="BC15" i="3"/>
  <c r="BC11" i="3"/>
  <c r="BC17" i="3"/>
  <c r="BC12" i="3"/>
  <c r="BC22" i="3"/>
  <c r="BC13" i="3"/>
  <c r="BC23" i="3"/>
  <c r="BC18" i="3"/>
  <c r="BC20" i="3"/>
  <c r="BC19" i="3"/>
  <c r="D15" i="3"/>
  <c r="C15" i="3" s="1"/>
  <c r="AS24" i="3"/>
  <c r="AS10" i="3"/>
  <c r="AS28" i="3"/>
  <c r="AS25" i="3"/>
  <c r="AS26" i="3"/>
  <c r="AS11" i="3"/>
  <c r="AS12" i="3"/>
  <c r="AS16" i="3"/>
  <c r="AS20" i="3"/>
  <c r="AS23" i="3"/>
  <c r="AS13" i="3"/>
  <c r="AS17" i="3"/>
  <c r="AS21" i="3"/>
  <c r="AS19" i="3"/>
  <c r="AS14" i="3"/>
  <c r="AS18" i="3"/>
  <c r="AS22" i="3"/>
  <c r="AS15" i="3"/>
  <c r="AS3" i="3"/>
  <c r="AS4" i="3"/>
  <c r="AS8" i="3"/>
  <c r="AS5" i="3"/>
  <c r="AS9" i="3"/>
  <c r="AS6" i="3"/>
  <c r="AS7" i="3"/>
  <c r="D13" i="3"/>
  <c r="C13" i="3" s="1"/>
  <c r="D14" i="3"/>
  <c r="C14" i="3" s="1"/>
  <c r="D16" i="3"/>
  <c r="C16" i="3" s="1"/>
  <c r="D23" i="3"/>
  <c r="C23" i="3" s="1"/>
  <c r="AC25" i="3"/>
  <c r="AC26" i="3"/>
  <c r="AC27" i="3"/>
  <c r="AC28" i="3"/>
  <c r="AC12" i="3"/>
  <c r="AC16" i="3"/>
  <c r="AC20" i="3"/>
  <c r="AC23" i="3"/>
  <c r="AC13" i="3"/>
  <c r="AC17" i="3"/>
  <c r="AC21" i="3"/>
  <c r="AC19" i="3"/>
  <c r="AC14" i="3"/>
  <c r="AC18" i="3"/>
  <c r="AC22" i="3"/>
  <c r="AC15" i="3"/>
  <c r="AC4" i="3"/>
  <c r="AC8" i="3"/>
  <c r="AC5" i="3"/>
  <c r="AC9" i="3"/>
  <c r="AC6" i="3"/>
  <c r="AC10" i="3"/>
  <c r="AC7" i="3"/>
  <c r="D21" i="3"/>
  <c r="D11" i="3"/>
  <c r="AC24" i="3"/>
  <c r="D22" i="3"/>
  <c r="AC11" i="3"/>
  <c r="D10" i="3"/>
  <c r="C10" i="3" s="1"/>
  <c r="D8" i="3"/>
  <c r="C8" i="3" s="1"/>
  <c r="D7" i="3"/>
  <c r="C7" i="3" s="1"/>
  <c r="D5" i="3"/>
  <c r="C5" i="3" s="1"/>
  <c r="D4" i="3"/>
  <c r="C4" i="3" s="1"/>
  <c r="AC3" i="3"/>
  <c r="D3" i="3"/>
  <c r="F26" i="3"/>
  <c r="D26" i="3" s="1"/>
  <c r="C26" i="3" s="1"/>
  <c r="F27" i="3"/>
  <c r="D27" i="3" s="1"/>
  <c r="C27" i="3" s="1"/>
  <c r="F25" i="3"/>
  <c r="D25" i="3" s="1"/>
  <c r="C25" i="3" s="1"/>
  <c r="F28" i="3"/>
  <c r="D28" i="3" s="1"/>
  <c r="C28" i="3" s="1"/>
  <c r="G4" i="3"/>
  <c r="G10" i="3"/>
  <c r="D6" i="3"/>
  <c r="G6" i="3"/>
  <c r="G3" i="3"/>
  <c r="G5" i="3"/>
  <c r="G7" i="3"/>
  <c r="F24" i="3"/>
  <c r="G17" i="3"/>
  <c r="G8" i="3"/>
  <c r="G12" i="3"/>
  <c r="G18" i="3"/>
  <c r="G15" i="3"/>
  <c r="G19" i="3"/>
  <c r="G11" i="3"/>
  <c r="G14" i="3"/>
  <c r="G22" i="3"/>
  <c r="G21" i="3"/>
  <c r="G13" i="3"/>
  <c r="G23" i="3"/>
  <c r="G20" i="3"/>
  <c r="G16" i="3"/>
  <c r="G9" i="3"/>
  <c r="CW14" i="3" l="1"/>
  <c r="CW19" i="3"/>
  <c r="CW23" i="3"/>
  <c r="CW21" i="3"/>
  <c r="CW15" i="3"/>
  <c r="CW20" i="3"/>
  <c r="CW22" i="3"/>
  <c r="CW17" i="3"/>
  <c r="CW16" i="3"/>
  <c r="CW11" i="3"/>
  <c r="CW18" i="3"/>
  <c r="CW13" i="3"/>
  <c r="CW28" i="3"/>
  <c r="CW27" i="3"/>
  <c r="CW26" i="3"/>
  <c r="CW24" i="3"/>
  <c r="CW9" i="3"/>
  <c r="CW7" i="3"/>
  <c r="CW4" i="3"/>
  <c r="CW6" i="3"/>
  <c r="CW5" i="3"/>
  <c r="CW3" i="3"/>
  <c r="CW10" i="3"/>
  <c r="BU20" i="3"/>
  <c r="BU21" i="3"/>
  <c r="BU14" i="3"/>
  <c r="BU18" i="3"/>
  <c r="BU16" i="3"/>
  <c r="BU15" i="3"/>
  <c r="BU19" i="3"/>
  <c r="BU12" i="3"/>
  <c r="BU23" i="3"/>
  <c r="BU22" i="3"/>
  <c r="BU17" i="3"/>
  <c r="BR11" i="3"/>
  <c r="BS18" i="3" s="1"/>
  <c r="BU11" i="3"/>
  <c r="BU7" i="3"/>
  <c r="BU3" i="3"/>
  <c r="BU6" i="3"/>
  <c r="BU9" i="3"/>
  <c r="BU5" i="3"/>
  <c r="BU8" i="3"/>
  <c r="BU4" i="3"/>
  <c r="BR3" i="3"/>
  <c r="C3" i="3" s="1"/>
  <c r="E12" i="3"/>
  <c r="C21" i="3"/>
  <c r="E16" i="3"/>
  <c r="E11" i="3"/>
  <c r="C22" i="3"/>
  <c r="E22" i="3"/>
  <c r="E17" i="3"/>
  <c r="E23" i="3"/>
  <c r="E18" i="3"/>
  <c r="E13" i="3"/>
  <c r="E19" i="3"/>
  <c r="E14" i="3"/>
  <c r="E20" i="3"/>
  <c r="E15" i="3"/>
  <c r="E21" i="3"/>
  <c r="E4" i="3"/>
  <c r="C6" i="3"/>
  <c r="E7" i="3"/>
  <c r="G25" i="3"/>
  <c r="E5" i="3"/>
  <c r="E10" i="3"/>
  <c r="E3" i="3"/>
  <c r="E6" i="3"/>
  <c r="E8" i="3"/>
  <c r="E9" i="3"/>
  <c r="G28" i="3"/>
  <c r="G27" i="3"/>
  <c r="G24" i="3"/>
  <c r="G26" i="3"/>
  <c r="D24" i="3"/>
  <c r="BS17" i="3" l="1"/>
  <c r="BS14" i="3"/>
  <c r="BS16" i="3"/>
  <c r="C11" i="3"/>
  <c r="BS13" i="3"/>
  <c r="BS12" i="3"/>
  <c r="BS23" i="3"/>
  <c r="BS15" i="3"/>
  <c r="BS22" i="3"/>
  <c r="BS21" i="3"/>
  <c r="BS20" i="3"/>
  <c r="BS19" i="3"/>
  <c r="BS11" i="3"/>
  <c r="BS7" i="3"/>
  <c r="BS9" i="3"/>
  <c r="BS5" i="3"/>
  <c r="BS4" i="3"/>
  <c r="BS3" i="3"/>
  <c r="BS6" i="3"/>
  <c r="BS8" i="3"/>
  <c r="BS10" i="3"/>
  <c r="E25" i="3"/>
  <c r="E26" i="3"/>
  <c r="E28" i="3"/>
  <c r="E24" i="3"/>
  <c r="E27" i="3"/>
  <c r="C24" i="3"/>
  <c r="D8" i="1" s="1"/>
</calcChain>
</file>

<file path=xl/sharedStrings.xml><?xml version="1.0" encoding="utf-8"?>
<sst xmlns="http://schemas.openxmlformats.org/spreadsheetml/2006/main" count="502" uniqueCount="268">
  <si>
    <t>CA du rayon :</t>
  </si>
  <si>
    <t>Enseigne :</t>
  </si>
  <si>
    <t>Nom :</t>
  </si>
  <si>
    <t>Filière :</t>
  </si>
  <si>
    <t>Secteur :</t>
  </si>
  <si>
    <t>Famille :</t>
  </si>
  <si>
    <t>Express</t>
  </si>
  <si>
    <t>Super</t>
  </si>
  <si>
    <t>Hyper</t>
  </si>
  <si>
    <t>magasin c</t>
  </si>
  <si>
    <t>magasin d</t>
  </si>
  <si>
    <t>magasin e</t>
  </si>
  <si>
    <t>magasin f</t>
  </si>
  <si>
    <t>magasin g</t>
  </si>
  <si>
    <t>magasin h</t>
  </si>
  <si>
    <t>magasin a</t>
  </si>
  <si>
    <t>magasin b</t>
  </si>
  <si>
    <t>magasin i</t>
  </si>
  <si>
    <t>magasin j</t>
  </si>
  <si>
    <t>magasin k</t>
  </si>
  <si>
    <t>magasin l</t>
  </si>
  <si>
    <t>magasin m</t>
  </si>
  <si>
    <t>magasin n</t>
  </si>
  <si>
    <t>magasin o</t>
  </si>
  <si>
    <t>magasin p</t>
  </si>
  <si>
    <t>magasin q</t>
  </si>
  <si>
    <t>magasin r</t>
  </si>
  <si>
    <t>magasin s</t>
  </si>
  <si>
    <t>magasin t</t>
  </si>
  <si>
    <t>magasin u</t>
  </si>
  <si>
    <t>magasin v</t>
  </si>
  <si>
    <t>magasin w</t>
  </si>
  <si>
    <t>magasin x</t>
  </si>
  <si>
    <t>magasin y</t>
  </si>
  <si>
    <t>magasin z</t>
  </si>
  <si>
    <t>Filière/Secteur</t>
  </si>
  <si>
    <t>ELDPH</t>
  </si>
  <si>
    <t>FRAIS_LS</t>
  </si>
  <si>
    <t>FRAIS_TRAD</t>
  </si>
  <si>
    <t>BAZAR</t>
  </si>
  <si>
    <t>TEXTILE</t>
  </si>
  <si>
    <t>SERVICES</t>
  </si>
  <si>
    <t>___</t>
  </si>
  <si>
    <t>EPICERIE</t>
  </si>
  <si>
    <t>LIQUIDE</t>
  </si>
  <si>
    <t>ENTRETIEN</t>
  </si>
  <si>
    <t>BEAUTE</t>
  </si>
  <si>
    <t>__</t>
  </si>
  <si>
    <t>CREMERIE</t>
  </si>
  <si>
    <t>PATISSERIE_INDUS</t>
  </si>
  <si>
    <t>SURGELES</t>
  </si>
  <si>
    <t>BVP</t>
  </si>
  <si>
    <t>FROMAGE_COUPE</t>
  </si>
  <si>
    <t>FRUITS_LEGUMES</t>
  </si>
  <si>
    <t>BOUCHERIE</t>
  </si>
  <si>
    <t>CHARCUTERIE</t>
  </si>
  <si>
    <t>POISSONERIE</t>
  </si>
  <si>
    <t>CULTURE</t>
  </si>
  <si>
    <t>LOISIRS</t>
  </si>
  <si>
    <t>BRICO</t>
  </si>
  <si>
    <t>JARDIN</t>
  </si>
  <si>
    <t>MAISON</t>
  </si>
  <si>
    <t>PRESSE</t>
  </si>
  <si>
    <t>VETEMENT</t>
  </si>
  <si>
    <t>SOUS_VETEMENT</t>
  </si>
  <si>
    <t>CHAUSSURE</t>
  </si>
  <si>
    <t>CHAUSSETTE</t>
  </si>
  <si>
    <t>Secteur/Famille</t>
  </si>
  <si>
    <t>Café</t>
  </si>
  <si>
    <t>Thé</t>
  </si>
  <si>
    <t>Chocolat</t>
  </si>
  <si>
    <t>Biscuit</t>
  </si>
  <si>
    <t>Pâtes</t>
  </si>
  <si>
    <t>Chips</t>
  </si>
  <si>
    <t>Aliments animaux</t>
  </si>
  <si>
    <t>Sel</t>
  </si>
  <si>
    <t>Sucre</t>
  </si>
  <si>
    <t>Huile</t>
  </si>
  <si>
    <t>_</t>
  </si>
  <si>
    <t>Bières</t>
  </si>
  <si>
    <t>Vins</t>
  </si>
  <si>
    <t>Eaux</t>
  </si>
  <si>
    <t>Jus</t>
  </si>
  <si>
    <t>Sirop</t>
  </si>
  <si>
    <t>Alcools</t>
  </si>
  <si>
    <t>Champagnes</t>
  </si>
  <si>
    <t>Linge</t>
  </si>
  <si>
    <t>Nettoyage</t>
  </si>
  <si>
    <t>Vaisselle</t>
  </si>
  <si>
    <t>Brosse</t>
  </si>
  <si>
    <t>Pain de mie</t>
  </si>
  <si>
    <t>Viennoiserie indus</t>
  </si>
  <si>
    <t>Patisserie indus</t>
  </si>
  <si>
    <t>Fromage LS</t>
  </si>
  <si>
    <t>Yaourt</t>
  </si>
  <si>
    <t>Lait</t>
  </si>
  <si>
    <t>Crème</t>
  </si>
  <si>
    <t>Œuf</t>
  </si>
  <si>
    <t>Beurre</t>
  </si>
  <si>
    <t>Salé</t>
  </si>
  <si>
    <t>Sucré</t>
  </si>
  <si>
    <t>Boulangerie trad</t>
  </si>
  <si>
    <t>Viennoiserie trad</t>
  </si>
  <si>
    <t>Patisserie trad</t>
  </si>
  <si>
    <t>Traditionel</t>
  </si>
  <si>
    <t>Emballé</t>
  </si>
  <si>
    <t>Fruits</t>
  </si>
  <si>
    <t>Légumes</t>
  </si>
  <si>
    <t>Volaille</t>
  </si>
  <si>
    <t>Boucherie LS</t>
  </si>
  <si>
    <t>Boucherie Atelier</t>
  </si>
  <si>
    <t>Charcuterie préparé</t>
  </si>
  <si>
    <t>Charcuterie LS</t>
  </si>
  <si>
    <t>Saucisserie</t>
  </si>
  <si>
    <t>Traiteur</t>
  </si>
  <si>
    <t>Poisson LS</t>
  </si>
  <si>
    <t>Poisson Atelier</t>
  </si>
  <si>
    <t>Crustacé</t>
  </si>
  <si>
    <t>Crevettes</t>
  </si>
  <si>
    <t>Image</t>
  </si>
  <si>
    <t>Son</t>
  </si>
  <si>
    <t>Papeterie</t>
  </si>
  <si>
    <t>Cadre</t>
  </si>
  <si>
    <t>Jouet</t>
  </si>
  <si>
    <t>Sport</t>
  </si>
  <si>
    <t>Détente</t>
  </si>
  <si>
    <t>Table</t>
  </si>
  <si>
    <t>Petit eléctroménager</t>
  </si>
  <si>
    <t>Mobilier</t>
  </si>
  <si>
    <t>Ampoule</t>
  </si>
  <si>
    <t>Outils</t>
  </si>
  <si>
    <t>Auto</t>
  </si>
  <si>
    <t>Engrais</t>
  </si>
  <si>
    <t>Graines</t>
  </si>
  <si>
    <t>Désherbants</t>
  </si>
  <si>
    <t>Insectisides</t>
  </si>
  <si>
    <t>Ustensiles</t>
  </si>
  <si>
    <t>Gants</t>
  </si>
  <si>
    <t>Homme</t>
  </si>
  <si>
    <t>Femme</t>
  </si>
  <si>
    <t>Enfant</t>
  </si>
  <si>
    <t>Nourisson</t>
  </si>
  <si>
    <t>Ados</t>
  </si>
  <si>
    <t>Savon</t>
  </si>
  <si>
    <t>Shampoing</t>
  </si>
  <si>
    <t>Dentifrice</t>
  </si>
  <si>
    <t>Brosse à dents</t>
  </si>
  <si>
    <t>Parfum</t>
  </si>
  <si>
    <t>Déodorant</t>
  </si>
  <si>
    <t>Hygiène intime</t>
  </si>
  <si>
    <t>CA Total</t>
  </si>
  <si>
    <t>BIJOUX</t>
  </si>
  <si>
    <t>Plein air</t>
  </si>
  <si>
    <t>Intérieur</t>
  </si>
  <si>
    <t>Extérieur</t>
  </si>
  <si>
    <t>CA moyen de ce rayon</t>
  </si>
  <si>
    <t>ELDPH (de réf)</t>
  </si>
  <si>
    <t>EPICERIE (de réf)</t>
  </si>
  <si>
    <t>Café (de réf)</t>
  </si>
  <si>
    <t>Thé (de réf)</t>
  </si>
  <si>
    <t>Chocolat (de réf)</t>
  </si>
  <si>
    <t>Biscuit (de réf)</t>
  </si>
  <si>
    <t>Pâtes (de réf)</t>
  </si>
  <si>
    <t>Chips (de réf)</t>
  </si>
  <si>
    <t>Aliments animaux (de réf)</t>
  </si>
  <si>
    <t>Sel (de réf)</t>
  </si>
  <si>
    <t>Sucre (de réf)</t>
  </si>
  <si>
    <t>Huile (de réf)</t>
  </si>
  <si>
    <t>LIQUIDE (de réf)</t>
  </si>
  <si>
    <t>Bières (de réf)</t>
  </si>
  <si>
    <t>Vins (de réf)</t>
  </si>
  <si>
    <t>Eaux (de réf)</t>
  </si>
  <si>
    <t>Jus (de réf)</t>
  </si>
  <si>
    <t>Sirop (de réf)</t>
  </si>
  <si>
    <t>Alcools (de réf)</t>
  </si>
  <si>
    <t>Champagnes (de réf)</t>
  </si>
  <si>
    <t>ENTRETIEN (de réf)</t>
  </si>
  <si>
    <t>Linge (de réf)</t>
  </si>
  <si>
    <t>Nettoyage (de réf)</t>
  </si>
  <si>
    <t>Vaisselle (de réf)</t>
  </si>
  <si>
    <t>Brosse (de réf)</t>
  </si>
  <si>
    <t>BEAUTE (de réf)</t>
  </si>
  <si>
    <t>Savon (de réf)</t>
  </si>
  <si>
    <t>Shampoing (de réf)</t>
  </si>
  <si>
    <t>Dentifrice (de réf)</t>
  </si>
  <si>
    <t>Brosse à dents (de réf)</t>
  </si>
  <si>
    <t>Parfum (de réf)</t>
  </si>
  <si>
    <t>Déodorant (de réf)</t>
  </si>
  <si>
    <t>Hygiène intime (de réf)</t>
  </si>
  <si>
    <t>FRAIS_LS (de réf)</t>
  </si>
  <si>
    <t>PATISSERIE_INDUS (de réf)</t>
  </si>
  <si>
    <t>Pain de mie (de réf)</t>
  </si>
  <si>
    <t>Viennoiserie indus (de réf)</t>
  </si>
  <si>
    <t>Patisserie indus (de réf)</t>
  </si>
  <si>
    <t>CREMERIE (de réf)</t>
  </si>
  <si>
    <t>Fromage LS (de réf)</t>
  </si>
  <si>
    <t>Yaourt (de réf)</t>
  </si>
  <si>
    <t>Lait (de réf)</t>
  </si>
  <si>
    <t>Crème (de réf)</t>
  </si>
  <si>
    <t>Œuf (de réf)</t>
  </si>
  <si>
    <t>Beurre (de réf)</t>
  </si>
  <si>
    <t>SURGELES (de réf)</t>
  </si>
  <si>
    <t>Salé (de réf)</t>
  </si>
  <si>
    <t>Sucré (de réf)</t>
  </si>
  <si>
    <t>FRAIS_TRAD (de réf)</t>
  </si>
  <si>
    <t>BVP (de réf)</t>
  </si>
  <si>
    <t>Boulangerie trad (de réf)</t>
  </si>
  <si>
    <t>Viennoiserie trad (de réf)</t>
  </si>
  <si>
    <t>Patisserie trad (de réf)</t>
  </si>
  <si>
    <t>FROMAGE_COUPE (de réf)</t>
  </si>
  <si>
    <t>Traditionel (de réf)</t>
  </si>
  <si>
    <t>Emballé (de réf)</t>
  </si>
  <si>
    <t>FRUITS_LEGUMES (de réf)</t>
  </si>
  <si>
    <t>Fruits (de réf)</t>
  </si>
  <si>
    <t>Légumes (de réf)</t>
  </si>
  <si>
    <t>BOUCHERIE (de réf)</t>
  </si>
  <si>
    <t>Volaille (de réf)</t>
  </si>
  <si>
    <t>Boucherie LS (de réf)</t>
  </si>
  <si>
    <t>Boucherie Atelier (de réf)</t>
  </si>
  <si>
    <t>CHARCUTERIE (de réf)</t>
  </si>
  <si>
    <t>Charcuterie préparé (de réf)</t>
  </si>
  <si>
    <t>Charcuterie LS (de réf)</t>
  </si>
  <si>
    <t>Traiteur (de réf)</t>
  </si>
  <si>
    <t>POISSONERIE (de réf)</t>
  </si>
  <si>
    <t>Poisson LS (de réf)</t>
  </si>
  <si>
    <t>Poisson Atelier (de réf)</t>
  </si>
  <si>
    <t>Crustacé (de réf)</t>
  </si>
  <si>
    <t>Crevettes (de réf)</t>
  </si>
  <si>
    <t>BAZAR (de réf)</t>
  </si>
  <si>
    <t>CULTURE (de réf)</t>
  </si>
  <si>
    <t>Image (de réf)</t>
  </si>
  <si>
    <t>Son (de réf)</t>
  </si>
  <si>
    <t>Papeterie (de réf)</t>
  </si>
  <si>
    <t>Cadre (de réf)</t>
  </si>
  <si>
    <t>LOISIRS (de réf)</t>
  </si>
  <si>
    <t>Jouet (de réf)</t>
  </si>
  <si>
    <t>Sport (de réf)</t>
  </si>
  <si>
    <t>Détente (de réf)</t>
  </si>
  <si>
    <t>BRICO (de réf)</t>
  </si>
  <si>
    <t>Ampoule (de réf)</t>
  </si>
  <si>
    <t>Outils (de réf)</t>
  </si>
  <si>
    <t>Auto (de réf)</t>
  </si>
  <si>
    <t>JARDIN (de réf)</t>
  </si>
  <si>
    <t>Engrais (de réf)</t>
  </si>
  <si>
    <t>Graines (de réf)</t>
  </si>
  <si>
    <t>Désherbants (de réf)</t>
  </si>
  <si>
    <t>Insectisides (de réf)</t>
  </si>
  <si>
    <t>Ustensiles (de réf)</t>
  </si>
  <si>
    <t>Gants (de réf)</t>
  </si>
  <si>
    <t>MAISON (de réf)</t>
  </si>
  <si>
    <t>Table (de réf)</t>
  </si>
  <si>
    <t>Petit eléctroménager (de réf)</t>
  </si>
  <si>
    <t>PRESSE (de réf)</t>
  </si>
  <si>
    <t>TEXTILE (de réf)</t>
  </si>
  <si>
    <t>VETEMENT (de réf)</t>
  </si>
  <si>
    <t>Homme (de réf)</t>
  </si>
  <si>
    <t>Femme (de réf)</t>
  </si>
  <si>
    <t>Ados (de réf)</t>
  </si>
  <si>
    <t>Enfant (de réf)</t>
  </si>
  <si>
    <t>Nourisson (de réf)</t>
  </si>
  <si>
    <t>Mobilier (de réf)</t>
  </si>
  <si>
    <t>SOUS_VETEMENT (de réf)</t>
  </si>
  <si>
    <t>CHAUSSURE (de réf)</t>
  </si>
  <si>
    <t>Intérieur (de réf)</t>
  </si>
  <si>
    <t>Extérieur (de réf)</t>
  </si>
  <si>
    <t>Plein air (de réf)</t>
  </si>
  <si>
    <t>CHAUSSETTE (de réf)</t>
  </si>
  <si>
    <t>BIJOUX (de réf)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</si>
</sst>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0" fillId="0" borderId="10" xfId="0" applyBorder="1"/>
    <xf numFmtId="0" fontId="2" fillId="0" borderId="11" xfId="0" applyFont="1" applyBorder="1"/>
    <xf numFmtId="0" fontId="0" fillId="0" borderId="1" xfId="0" applyBorder="1" applyAlignment="1">
      <alignment horizontal="center"/>
    </xf>
    <xf numFmtId="0" fontId="0" fillId="0" borderId="12" xfId="0" applyBorder="1"/>
    <xf numFmtId="0" fontId="0" fillId="0" borderId="1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Border="1"/>
    <xf numFmtId="0" fontId="0" fillId="0" borderId="17" xfId="0" applyBorder="1"/>
    <xf numFmtId="0" fontId="0" fillId="0" borderId="18" xfId="0" applyBorder="1"/>
    <xf numFmtId="0" fontId="0" fillId="0" borderId="11" xfId="0" applyBorder="1"/>
    <xf numFmtId="0" fontId="0" fillId="0" borderId="23" xfId="0" applyBorder="1"/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19" xfId="0" applyBorder="1"/>
    <xf numFmtId="0" fontId="0" fillId="0" borderId="12" xfId="0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5" xfId="0" applyBorder="1" applyAlignment="1">
      <alignment horizontal="left"/>
    </xf>
    <xf numFmtId="0" fontId="0" fillId="0" borderId="13" xfId="0" applyBorder="1"/>
    <xf numFmtId="0" fontId="0" fillId="0" borderId="22" xfId="0" applyBorder="1" applyAlignment="1">
      <alignment horizontal="center"/>
    </xf>
    <xf numFmtId="0" fontId="0" fillId="0" borderId="6" xfId="0" applyBorder="1" applyAlignment="1">
      <alignment horizontal="left"/>
    </xf>
    <xf numFmtId="0" fontId="0" fillId="0" borderId="3" xfId="0" applyBorder="1" applyAlignment="1">
      <alignment horizontal="center"/>
    </xf>
    <xf numFmtId="0" fontId="0" fillId="0" borderId="3" xfId="0" applyFill="1" applyBorder="1"/>
    <xf numFmtId="0" fontId="0" fillId="0" borderId="4" xfId="0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Fill="1" applyBorder="1"/>
    <xf numFmtId="0" fontId="2" fillId="2" borderId="1" xfId="0" applyFont="1" applyFill="1" applyBorder="1"/>
    <xf numFmtId="0" fontId="1" fillId="3" borderId="1" xfId="0" applyFont="1" applyFill="1" applyBorder="1"/>
    <xf numFmtId="0" fontId="0" fillId="0" borderId="1" xfId="0" applyFont="1" applyBorder="1"/>
    <xf numFmtId="164" fontId="0" fillId="4" borderId="9" xfId="0" applyNumberFormat="1" applyFill="1" applyBorder="1"/>
    <xf numFmtId="164" fontId="0" fillId="6" borderId="9" xfId="0" applyNumberFormat="1" applyFill="1" applyBorder="1"/>
    <xf numFmtId="164" fontId="0" fillId="5" borderId="9" xfId="0" applyNumberFormat="1" applyFill="1" applyBorder="1"/>
    <xf numFmtId="0" fontId="0" fillId="0" borderId="1" xfId="0" applyFont="1" applyFill="1" applyBorder="1"/>
    <xf numFmtId="164" fontId="0" fillId="6" borderId="2" xfId="0" applyNumberFormat="1" applyFill="1" applyBorder="1"/>
    <xf numFmtId="164" fontId="0" fillId="4" borderId="2" xfId="0" applyNumberFormat="1" applyFill="1" applyBorder="1"/>
    <xf numFmtId="0" fontId="0" fillId="6" borderId="21" xfId="0" applyFill="1" applyBorder="1"/>
    <xf numFmtId="0" fontId="0" fillId="5" borderId="21" xfId="0" applyFill="1" applyBorder="1"/>
    <xf numFmtId="164" fontId="0" fillId="5" borderId="2" xfId="0" applyNumberFormat="1" applyFill="1" applyBorder="1"/>
    <xf numFmtId="0" fontId="0" fillId="4" borderId="21" xfId="0" applyFill="1" applyBorder="1"/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3" xfId="0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5" borderId="26" xfId="0" applyNumberFormat="1" applyFill="1" applyBorder="1"/>
    <xf numFmtId="0" fontId="1" fillId="3" borderId="21" xfId="0" applyFont="1" applyFill="1" applyBorder="1"/>
    <xf numFmtId="164" fontId="0" fillId="4" borderId="26" xfId="0" applyNumberFormat="1" applyFill="1" applyBorder="1"/>
    <xf numFmtId="164" fontId="0" fillId="6" borderId="26" xfId="0" applyNumberFormat="1" applyFill="1" applyBorder="1"/>
    <xf numFmtId="164" fontId="0" fillId="4" borderId="27" xfId="0" applyNumberFormat="1" applyFill="1" applyBorder="1"/>
    <xf numFmtId="164" fontId="0" fillId="6" borderId="27" xfId="0" applyNumberFormat="1" applyFill="1" applyBorder="1"/>
    <xf numFmtId="164" fontId="0" fillId="5" borderId="27" xfId="0" applyNumberFormat="1" applyFill="1" applyBorder="1"/>
    <xf numFmtId="0" fontId="0" fillId="0" borderId="2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H9"/>
  <sheetViews>
    <sheetView tabSelected="1" workbookViewId="0">
      <selection activeCell="D8" sqref="D8:H8"/>
    </sheetView>
  </sheetViews>
  <sheetFormatPr baseColWidth="10" defaultRowHeight="15" x14ac:dyDescent="0.25"/>
  <cols>
    <col min="3" max="3" width="20.7109375" bestFit="1" customWidth="1"/>
  </cols>
  <sheetData>
    <row r="3" spans="3:8" ht="15.75" thickBot="1" x14ac:dyDescent="0.3"/>
    <row r="4" spans="3:8" ht="15.75" thickBot="1" x14ac:dyDescent="0.3">
      <c r="C4" s="9" t="s">
        <v>1</v>
      </c>
      <c r="D4" s="54" t="s">
        <v>8</v>
      </c>
      <c r="E4" s="55"/>
      <c r="F4" s="55"/>
      <c r="G4" s="55"/>
      <c r="H4" s="56"/>
    </row>
    <row r="5" spans="3:8" ht="15.75" thickBot="1" x14ac:dyDescent="0.3">
      <c r="C5" s="9" t="s">
        <v>2</v>
      </c>
      <c r="D5" s="54" t="s">
        <v>30</v>
      </c>
      <c r="E5" s="55"/>
      <c r="F5" s="55"/>
      <c r="G5" s="55"/>
      <c r="H5" s="56"/>
    </row>
    <row r="6" spans="3:8" ht="15.75" thickBot="1" x14ac:dyDescent="0.3">
      <c r="C6" s="24" t="s">
        <v>3</v>
      </c>
      <c r="D6" s="21" t="s">
        <v>36</v>
      </c>
      <c r="E6" s="25" t="s">
        <v>4</v>
      </c>
      <c r="F6" s="21" t="s">
        <v>45</v>
      </c>
      <c r="G6" s="25" t="s">
        <v>5</v>
      </c>
      <c r="H6" s="22" t="s">
        <v>87</v>
      </c>
    </row>
    <row r="7" spans="3:8" ht="15.75" thickBot="1" x14ac:dyDescent="0.3">
      <c r="C7" s="54"/>
      <c r="D7" s="55"/>
      <c r="E7" s="55"/>
      <c r="F7" s="55"/>
      <c r="G7" s="55"/>
      <c r="H7" s="56"/>
    </row>
    <row r="8" spans="3:8" ht="15.75" thickBot="1" x14ac:dyDescent="0.3">
      <c r="C8" s="23" t="s">
        <v>0</v>
      </c>
      <c r="D8" s="57">
        <f ca="1">INDEX(Données!C3:IP28,MATCH(D5,Données!B3:B28,0),MATCH(IF(H6&lt;&gt;"_",H6,IF(Secteursélèc&lt;&gt;"__",Secteursélèc,IF(Filièresélèc&lt;&gt;"___",Filièresélèc,"CA Total"))),Données!C2:IP2,0))</f>
        <v>466584</v>
      </c>
      <c r="E8" s="58"/>
      <c r="F8" s="58"/>
      <c r="G8" s="58"/>
      <c r="H8" s="59"/>
    </row>
    <row r="9" spans="3:8" ht="15.75" thickBot="1" x14ac:dyDescent="0.3">
      <c r="C9" s="40" t="s">
        <v>155</v>
      </c>
      <c r="D9" s="54"/>
      <c r="E9" s="55"/>
      <c r="F9" s="55"/>
      <c r="G9" s="55"/>
      <c r="H9" s="56"/>
    </row>
  </sheetData>
  <mergeCells count="5">
    <mergeCell ref="C7:H7"/>
    <mergeCell ref="D4:H4"/>
    <mergeCell ref="D5:H5"/>
    <mergeCell ref="D8:H8"/>
    <mergeCell ref="D9:H9"/>
  </mergeCells>
  <dataValidations count="5">
    <dataValidation type="list" allowBlank="1" showInputMessage="1" showErrorMessage="1" sqref="D4">
      <formula1>Enseigne</formula1>
    </dataValidation>
    <dataValidation type="list" allowBlank="1" showInputMessage="1" showErrorMessage="1" sqref="D5">
      <formula1>INDIRECT(Magasin)</formula1>
    </dataValidation>
    <dataValidation type="list" allowBlank="1" showInputMessage="1" showErrorMessage="1" sqref="D6">
      <formula1>Filière</formula1>
    </dataValidation>
    <dataValidation type="list" allowBlank="1" showInputMessage="1" showErrorMessage="1" sqref="F6">
      <formula1>INDIRECT(Filièresélèc)</formula1>
    </dataValidation>
    <dataValidation type="list" allowBlank="1" showInputMessage="1" showErrorMessage="1" sqref="H6">
      <formula1>INDIRECT(Secteursélèc)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Right="0"/>
  </sheetPr>
  <dimension ref="B1:IR28"/>
  <sheetViews>
    <sheetView workbookViewId="0">
      <selection activeCell="AW24" sqref="AW24"/>
    </sheetView>
  </sheetViews>
  <sheetFormatPr baseColWidth="10" defaultRowHeight="15" outlineLevelCol="2" x14ac:dyDescent="0.25"/>
  <cols>
    <col min="2" max="2" width="10.42578125" bestFit="1" customWidth="1"/>
    <col min="3" max="4" width="13.85546875" bestFit="1" customWidth="1"/>
    <col min="5" max="5" width="15" bestFit="1" customWidth="1" collapsed="1"/>
    <col min="6" max="6" width="12.85546875" hidden="1" customWidth="1" outlineLevel="1"/>
    <col min="7" max="7" width="15.7109375" hidden="1" customWidth="1" outlineLevel="1" collapsed="1"/>
    <col min="8" max="8" width="12.85546875" hidden="1" customWidth="1" outlineLevel="2"/>
    <col min="9" max="9" width="12.140625" hidden="1" customWidth="1" outlineLevel="2"/>
    <col min="10" max="12" width="11.42578125" hidden="1" customWidth="1" outlineLevel="2"/>
    <col min="13" max="13" width="15.85546875" hidden="1" customWidth="1" outlineLevel="2"/>
    <col min="14" max="14" width="12.85546875" hidden="1" customWidth="1" outlineLevel="2"/>
    <col min="15" max="15" width="14" hidden="1" customWidth="1" outlineLevel="2"/>
    <col min="16" max="16" width="11.42578125" hidden="1" customWidth="1" outlineLevel="2"/>
    <col min="17" max="17" width="13" hidden="1" customWidth="1" outlineLevel="2"/>
    <col min="18" max="18" width="11.42578125" hidden="1" customWidth="1" outlineLevel="2"/>
    <col min="19" max="19" width="13" hidden="1" customWidth="1" outlineLevel="2"/>
    <col min="20" max="20" width="17.140625" hidden="1" customWidth="1" outlineLevel="2"/>
    <col min="21" max="21" width="24.42578125" hidden="1" customWidth="1" outlineLevel="2"/>
    <col min="22" max="22" width="10.42578125" hidden="1" customWidth="1" outlineLevel="2"/>
    <col min="23" max="23" width="10.85546875" hidden="1" customWidth="1" outlineLevel="2"/>
    <col min="24" max="24" width="11.42578125" hidden="1" customWidth="1" outlineLevel="2"/>
    <col min="25" max="25" width="13" hidden="1" customWidth="1" outlineLevel="2"/>
    <col min="26" max="26" width="11.42578125" hidden="1" customWidth="1" outlineLevel="2"/>
    <col min="27" max="27" width="12.85546875" hidden="1" customWidth="1" outlineLevel="2"/>
    <col min="28" max="28" width="12.85546875" hidden="1" customWidth="1" outlineLevel="1"/>
    <col min="29" max="29" width="15.28515625" hidden="1" customWidth="1" outlineLevel="1" collapsed="1"/>
    <col min="30" max="30" width="12.85546875" hidden="1" customWidth="1" outlineLevel="2"/>
    <col min="31" max="31" width="13.7109375" hidden="1" customWidth="1" outlineLevel="2"/>
    <col min="32" max="33" width="12.85546875" hidden="1" customWidth="1" outlineLevel="2"/>
    <col min="34" max="34" width="11.42578125" hidden="1" customWidth="1" outlineLevel="2"/>
    <col min="35" max="35" width="12.28515625" hidden="1" customWidth="1" outlineLevel="2"/>
    <col min="36" max="38" width="11.42578125" hidden="1" customWidth="1" outlineLevel="2"/>
    <col min="39" max="39" width="12.7109375" hidden="1" customWidth="1" outlineLevel="2"/>
    <col min="40" max="40" width="11.42578125" hidden="1" customWidth="1" outlineLevel="2"/>
    <col min="41" max="41" width="14.5703125" hidden="1" customWidth="1" outlineLevel="2"/>
    <col min="42" max="42" width="12.28515625" hidden="1" customWidth="1" outlineLevel="2"/>
    <col min="43" max="43" width="19.5703125" hidden="1" customWidth="1" outlineLevel="2"/>
    <col min="44" max="44" width="12.85546875" hidden="1" customWidth="1" outlineLevel="1"/>
    <col min="45" max="45" width="17.85546875" hidden="1" customWidth="1" outlineLevel="1" collapsed="1"/>
    <col min="46" max="46" width="11.42578125" hidden="1" customWidth="1" outlineLevel="2"/>
    <col min="47" max="47" width="12.85546875" hidden="1" customWidth="1" outlineLevel="2"/>
    <col min="48" max="48" width="11.42578125" hidden="1" customWidth="1" outlineLevel="2"/>
    <col min="49" max="49" width="17.5703125" hidden="1" customWidth="1" outlineLevel="2"/>
    <col min="50" max="50" width="11.42578125" hidden="1" customWidth="1" outlineLevel="2"/>
    <col min="51" max="51" width="16.28515625" hidden="1" customWidth="1" outlineLevel="2"/>
    <col min="52" max="52" width="11.42578125" hidden="1" customWidth="1" outlineLevel="2"/>
    <col min="53" max="53" width="14" hidden="1" customWidth="1" outlineLevel="2"/>
    <col min="54" max="54" width="12.85546875" hidden="1" customWidth="1" outlineLevel="1"/>
    <col min="55" max="55" width="15" hidden="1" customWidth="1" outlineLevel="1" collapsed="1"/>
    <col min="56" max="56" width="11.42578125" hidden="1" customWidth="1" outlineLevel="2"/>
    <col min="57" max="57" width="13.42578125" hidden="1" customWidth="1" outlineLevel="2"/>
    <col min="58" max="58" width="11.42578125" hidden="1" customWidth="1" outlineLevel="2"/>
    <col min="59" max="59" width="18.140625" hidden="1" customWidth="1" outlineLevel="2"/>
    <col min="60" max="60" width="11.42578125" hidden="1" customWidth="1" outlineLevel="2"/>
    <col min="61" max="61" width="17.140625" hidden="1" customWidth="1" outlineLevel="2"/>
    <col min="62" max="62" width="13.7109375" hidden="1" customWidth="1" outlineLevel="2"/>
    <col min="63" max="63" width="21" hidden="1" customWidth="1" outlineLevel="2"/>
    <col min="64" max="64" width="11.42578125" hidden="1" customWidth="1" outlineLevel="2"/>
    <col min="65" max="65" width="14.5703125" hidden="1" customWidth="1" outlineLevel="2"/>
    <col min="66" max="66" width="11.42578125" hidden="1" customWidth="1" outlineLevel="2"/>
    <col min="67" max="67" width="17.7109375" hidden="1" customWidth="1" outlineLevel="2"/>
    <col min="68" max="68" width="14.5703125" hidden="1" customWidth="1" outlineLevel="2"/>
    <col min="69" max="69" width="22" hidden="1" customWidth="1" outlineLevel="2"/>
    <col min="70" max="70" width="13.85546875" bestFit="1" customWidth="1"/>
    <col min="71" max="71" width="17.5703125" bestFit="1" customWidth="1" collapsed="1"/>
    <col min="72" max="72" width="17.5703125" hidden="1" customWidth="1" outlineLevel="1"/>
    <col min="73" max="73" width="24.85546875" hidden="1" customWidth="1" outlineLevel="1" collapsed="1"/>
    <col min="74" max="74" width="11.42578125" hidden="1" customWidth="1" outlineLevel="2"/>
    <col min="75" max="75" width="18.7109375" hidden="1" customWidth="1" outlineLevel="2"/>
    <col min="76" max="76" width="17.85546875" hidden="1" customWidth="1" outlineLevel="2"/>
    <col min="77" max="77" width="25.140625" hidden="1" customWidth="1" outlineLevel="2"/>
    <col min="78" max="78" width="15" hidden="1" customWidth="1" outlineLevel="2"/>
    <col min="79" max="79" width="22.42578125" hidden="1" customWidth="1" outlineLevel="2"/>
    <col min="80" max="80" width="12.85546875" hidden="1" customWidth="1" outlineLevel="1"/>
    <col min="81" max="81" width="17.140625" hidden="1" customWidth="1" outlineLevel="1" collapsed="1"/>
    <col min="82" max="82" width="12.85546875" hidden="1" customWidth="1" outlineLevel="2"/>
    <col min="83" max="83" width="18.28515625" hidden="1" customWidth="1" outlineLevel="2"/>
    <col min="84" max="84" width="12.85546875" hidden="1" customWidth="1" outlineLevel="2"/>
    <col min="85" max="85" width="13.85546875" hidden="1" customWidth="1" outlineLevel="2"/>
    <col min="86" max="88" width="11.42578125" hidden="1" customWidth="1" outlineLevel="2"/>
    <col min="89" max="89" width="14" hidden="1" customWidth="1" outlineLevel="2"/>
    <col min="90" max="90" width="11.42578125" hidden="1" customWidth="1" outlineLevel="2"/>
    <col min="91" max="91" width="11.85546875" hidden="1" customWidth="1" outlineLevel="2"/>
    <col min="92" max="92" width="11.42578125" hidden="1" customWidth="1" outlineLevel="2"/>
    <col min="93" max="93" width="14.140625" hidden="1" customWidth="1" outlineLevel="2"/>
    <col min="94" max="94" width="12.85546875" hidden="1" customWidth="1" outlineLevel="1"/>
    <col min="95" max="95" width="17.140625" hidden="1" customWidth="1" outlineLevel="1" collapsed="1"/>
    <col min="96" max="97" width="12.85546875" hidden="1" customWidth="1" outlineLevel="2"/>
    <col min="98" max="98" width="11.42578125" hidden="1" customWidth="1" outlineLevel="2"/>
    <col min="99" max="99" width="13" hidden="1" customWidth="1" outlineLevel="2"/>
    <col min="100" max="100" width="13.85546875" bestFit="1" customWidth="1"/>
    <col min="101" max="101" width="20.7109375" bestFit="1" customWidth="1" collapsed="1"/>
    <col min="102" max="102" width="12.85546875" hidden="1" customWidth="1" outlineLevel="1"/>
    <col min="103" max="103" width="12.85546875" hidden="1" customWidth="1" outlineLevel="1" collapsed="1"/>
    <col min="104" max="104" width="15.7109375" hidden="1" customWidth="1" outlineLevel="2"/>
    <col min="105" max="105" width="23.140625" hidden="1" customWidth="1" outlineLevel="2"/>
    <col min="106" max="106" width="16.5703125" hidden="1" customWidth="1" outlineLevel="2"/>
    <col min="107" max="107" width="23.85546875" hidden="1" customWidth="1" outlineLevel="2"/>
    <col min="108" max="108" width="13.7109375" hidden="1" customWidth="1" outlineLevel="2"/>
    <col min="109" max="109" width="21" hidden="1" customWidth="1" outlineLevel="2"/>
    <col min="110" max="110" width="17.42578125" hidden="1" customWidth="1" outlineLevel="1"/>
    <col min="111" max="111" width="24.7109375" hidden="1" customWidth="1" outlineLevel="1" collapsed="1"/>
    <col min="112" max="112" width="11.42578125" hidden="1" customWidth="1" outlineLevel="2"/>
    <col min="113" max="113" width="18" hidden="1" customWidth="1" outlineLevel="2"/>
    <col min="114" max="114" width="11.42578125" hidden="1" customWidth="1" outlineLevel="2"/>
    <col min="115" max="115" width="15.28515625" hidden="1" customWidth="1" outlineLevel="2"/>
    <col min="116" max="116" width="16.85546875" hidden="1" customWidth="1" outlineLevel="1"/>
    <col min="117" max="117" width="24.140625" hidden="1" customWidth="1" outlineLevel="1" collapsed="1"/>
    <col min="118" max="118" width="12.85546875" hidden="1" customWidth="1" outlineLevel="2"/>
    <col min="119" max="119" width="13.140625" hidden="1" customWidth="1" outlineLevel="2"/>
    <col min="120" max="120" width="12.85546875" hidden="1" customWidth="1" outlineLevel="2"/>
    <col min="121" max="121" width="16.140625" hidden="1" customWidth="1" outlineLevel="2"/>
    <col min="122" max="122" width="12.85546875" hidden="1" customWidth="1" outlineLevel="1"/>
    <col min="123" max="123" width="18.42578125" hidden="1" customWidth="1" outlineLevel="1" collapsed="1"/>
    <col min="124" max="124" width="12.85546875" hidden="1" customWidth="1" outlineLevel="2"/>
    <col min="125" max="125" width="15" hidden="1" customWidth="1" outlineLevel="2"/>
    <col min="126" max="126" width="12.28515625" hidden="1" customWidth="1" outlineLevel="2"/>
    <col min="127" max="127" width="19.5703125" hidden="1" customWidth="1" outlineLevel="2"/>
    <col min="128" max="128" width="16.7109375" hidden="1" customWidth="1" outlineLevel="2"/>
    <col min="129" max="129" width="24" hidden="1" customWidth="1" outlineLevel="2"/>
    <col min="130" max="130" width="13.140625" hidden="1" customWidth="1" outlineLevel="1"/>
    <col min="131" max="131" width="20.42578125" hidden="1" customWidth="1" outlineLevel="1" collapsed="1"/>
    <col min="132" max="132" width="18.85546875" hidden="1" customWidth="1" outlineLevel="2"/>
    <col min="133" max="133" width="26.140625" hidden="1" customWidth="1" outlineLevel="2"/>
    <col min="134" max="134" width="13.5703125" hidden="1" customWidth="1" outlineLevel="2"/>
    <col min="135" max="135" width="20.85546875" hidden="1" customWidth="1" outlineLevel="2"/>
    <col min="136" max="136" width="11.42578125" hidden="1" customWidth="1" outlineLevel="2"/>
    <col min="137" max="137" width="15.140625" hidden="1" customWidth="1" outlineLevel="2"/>
    <col min="138" max="138" width="12.7109375" hidden="1" customWidth="1" outlineLevel="1"/>
    <col min="139" max="139" width="20" hidden="1" customWidth="1" outlineLevel="1" collapsed="1"/>
    <col min="140" max="140" width="11.42578125" hidden="1" customWidth="1" outlineLevel="2"/>
    <col min="141" max="141" width="17.42578125" hidden="1" customWidth="1" outlineLevel="2"/>
    <col min="142" max="142" width="14.42578125" hidden="1" customWidth="1" outlineLevel="2"/>
    <col min="143" max="143" width="21.85546875" hidden="1" customWidth="1" outlineLevel="2"/>
    <col min="144" max="144" width="11.42578125" hidden="1" customWidth="1" outlineLevel="2"/>
    <col min="145" max="145" width="15.7109375" hidden="1" customWidth="1" outlineLevel="2"/>
    <col min="146" max="146" width="11.42578125" hidden="1" customWidth="1" outlineLevel="2"/>
    <col min="147" max="147" width="16.85546875" hidden="1" customWidth="1" outlineLevel="2"/>
    <col min="148" max="148" width="12.85546875" bestFit="1" customWidth="1"/>
    <col min="149" max="149" width="15.28515625" bestFit="1" customWidth="1" collapsed="1"/>
    <col min="150" max="150" width="12.85546875" hidden="1" customWidth="1" outlineLevel="1"/>
    <col min="151" max="151" width="16.28515625" hidden="1" customWidth="1" outlineLevel="1" collapsed="1"/>
    <col min="152" max="152" width="11.42578125" hidden="1" customWidth="1" outlineLevel="2"/>
    <col min="153" max="153" width="13.5703125" hidden="1" customWidth="1" outlineLevel="2"/>
    <col min="154" max="156" width="11.42578125" hidden="1" customWidth="1" outlineLevel="2"/>
    <col min="157" max="157" width="17" hidden="1" customWidth="1" outlineLevel="2"/>
    <col min="158" max="158" width="10.42578125" hidden="1" customWidth="1" outlineLevel="2"/>
    <col min="159" max="159" width="13.28515625" hidden="1" customWidth="1" outlineLevel="2"/>
    <col min="160" max="160" width="11.42578125" hidden="1" customWidth="1" outlineLevel="1"/>
    <col min="161" max="161" width="14.7109375" hidden="1" customWidth="1" outlineLevel="1" collapsed="1"/>
    <col min="162" max="162" width="11.42578125" hidden="1" customWidth="1" outlineLevel="2"/>
    <col min="163" max="163" width="13" hidden="1" customWidth="1" outlineLevel="2"/>
    <col min="164" max="164" width="10.42578125" hidden="1" customWidth="1" outlineLevel="2"/>
    <col min="165" max="165" width="12.85546875" hidden="1" customWidth="1" outlineLevel="2"/>
    <col min="166" max="166" width="11.42578125" hidden="1" customWidth="1" outlineLevel="2"/>
    <col min="167" max="167" width="15.42578125" hidden="1" customWidth="1" outlineLevel="2"/>
    <col min="168" max="168" width="12.85546875" hidden="1" customWidth="1" outlineLevel="1"/>
    <col min="169" max="169" width="13.5703125" hidden="1" customWidth="1" outlineLevel="1" collapsed="1"/>
    <col min="170" max="170" width="11.42578125" hidden="1" customWidth="1" outlineLevel="2"/>
    <col min="171" max="171" width="16.42578125" hidden="1" customWidth="1" outlineLevel="2"/>
    <col min="172" max="172" width="11.42578125" hidden="1" customWidth="1" outlineLevel="2"/>
    <col min="173" max="173" width="13.42578125" hidden="1" customWidth="1" outlineLevel="2"/>
    <col min="174" max="174" width="11.42578125" hidden="1" customWidth="1" outlineLevel="2"/>
    <col min="175" max="175" width="12.42578125" hidden="1" customWidth="1" outlineLevel="2"/>
    <col min="176" max="176" width="11.42578125" hidden="1" customWidth="1" outlineLevel="1"/>
    <col min="177" max="177" width="14.5703125" hidden="1" customWidth="1" outlineLevel="1" collapsed="1"/>
    <col min="178" max="178" width="11.42578125" hidden="1" customWidth="1" outlineLevel="2"/>
    <col min="179" max="179" width="14.42578125" hidden="1" customWidth="1" outlineLevel="2"/>
    <col min="180" max="180" width="10.42578125" hidden="1" customWidth="1" outlineLevel="2"/>
    <col min="181" max="181" width="14.85546875" hidden="1" customWidth="1" outlineLevel="2"/>
    <col min="182" max="182" width="12.140625" hidden="1" customWidth="1" outlineLevel="2"/>
    <col min="183" max="183" width="19.42578125" hidden="1" customWidth="1" outlineLevel="2"/>
    <col min="184" max="184" width="11.42578125" hidden="1" customWidth="1" outlineLevel="2"/>
    <col min="185" max="185" width="18.7109375" hidden="1" customWidth="1" outlineLevel="2"/>
    <col min="186" max="186" width="11.42578125" hidden="1" customWidth="1" outlineLevel="2"/>
    <col min="187" max="187" width="17.42578125" hidden="1" customWidth="1" outlineLevel="2"/>
    <col min="188" max="188" width="10.42578125" hidden="1" customWidth="1" outlineLevel="2"/>
    <col min="189" max="189" width="13.140625" hidden="1" customWidth="1" outlineLevel="2"/>
    <col min="190" max="190" width="12.85546875" hidden="1" customWidth="1" outlineLevel="1"/>
    <col min="191" max="191" width="15.7109375" hidden="1" customWidth="1" outlineLevel="1" collapsed="1"/>
    <col min="192" max="192" width="11.42578125" hidden="1" customWidth="1" outlineLevel="2"/>
    <col min="193" max="193" width="13" hidden="1" customWidth="1" outlineLevel="2"/>
    <col min="194" max="194" width="20" hidden="1" customWidth="1" outlineLevel="2"/>
    <col min="195" max="195" width="27.42578125" hidden="1" customWidth="1" outlineLevel="2"/>
    <col min="196" max="196" width="11.42578125" hidden="1" customWidth="1" outlineLevel="2"/>
    <col min="197" max="197" width="15.7109375" hidden="1" customWidth="1" outlineLevel="2"/>
    <col min="198" max="198" width="11.42578125" hidden="1" customWidth="1" outlineLevel="1"/>
    <col min="199" max="199" width="14.42578125" hidden="1" customWidth="1" outlineLevel="1"/>
    <col min="200" max="200" width="12.85546875" bestFit="1" customWidth="1"/>
    <col min="201" max="201" width="16.28515625" bestFit="1" customWidth="1" collapsed="1"/>
    <col min="202" max="202" width="12.85546875" hidden="1" customWidth="1" outlineLevel="1"/>
    <col min="203" max="203" width="17.85546875" hidden="1" customWidth="1" outlineLevel="1" collapsed="1"/>
    <col min="204" max="204" width="11.42578125" hidden="1" customWidth="1" outlineLevel="2"/>
    <col min="205" max="205" width="15.140625" hidden="1" customWidth="1" outlineLevel="2"/>
    <col min="206" max="206" width="11.42578125" hidden="1" customWidth="1" outlineLevel="2"/>
    <col min="207" max="207" width="14.85546875" hidden="1" customWidth="1" outlineLevel="2"/>
    <col min="208" max="208" width="9.42578125" hidden="1" customWidth="1" outlineLevel="2"/>
    <col min="209" max="209" width="12.5703125" hidden="1" customWidth="1" outlineLevel="2"/>
    <col min="210" max="210" width="11.42578125" hidden="1" customWidth="1" outlineLevel="2"/>
    <col min="211" max="211" width="13.85546875" hidden="1" customWidth="1" outlineLevel="2"/>
    <col min="212" max="212" width="10.42578125" hidden="1" customWidth="1" outlineLevel="2"/>
    <col min="213" max="213" width="17.28515625" hidden="1" customWidth="1" outlineLevel="2"/>
    <col min="214" max="214" width="16.5703125" hidden="1" customWidth="1" outlineLevel="1"/>
    <col min="215" max="215" width="23.85546875" hidden="1" customWidth="1" outlineLevel="1" collapsed="1"/>
    <col min="216" max="216" width="11.42578125" hidden="1" customWidth="1" outlineLevel="2"/>
    <col min="217" max="217" width="15.140625" hidden="1" customWidth="1" outlineLevel="2"/>
    <col min="218" max="218" width="11.42578125" hidden="1" customWidth="1" outlineLevel="2"/>
    <col min="219" max="219" width="14.85546875" hidden="1" customWidth="1" outlineLevel="2"/>
    <col min="220" max="220" width="10.42578125" hidden="1" customWidth="1" outlineLevel="2"/>
    <col min="221" max="221" width="12.5703125" hidden="1" customWidth="1" outlineLevel="2"/>
    <col min="222" max="222" width="10.42578125" hidden="1" customWidth="1" outlineLevel="2"/>
    <col min="223" max="223" width="13.85546875" hidden="1" customWidth="1" outlineLevel="2"/>
    <col min="224" max="224" width="10.42578125" hidden="1" customWidth="1" outlineLevel="2"/>
    <col min="225" max="225" width="17.28515625" hidden="1" customWidth="1" outlineLevel="2"/>
    <col min="226" max="226" width="15.5703125" hidden="1" customWidth="1" outlineLevel="1"/>
    <col min="227" max="227" width="19" hidden="1" customWidth="1" outlineLevel="1" collapsed="1"/>
    <col min="228" max="228" width="10.42578125" hidden="1" customWidth="1" outlineLevel="2"/>
    <col min="229" max="229" width="12.85546875" hidden="1" customWidth="1" outlineLevel="2"/>
    <col min="230" max="230" width="10.42578125" hidden="1" customWidth="1" outlineLevel="2"/>
    <col min="231" max="231" width="16.140625" hidden="1" customWidth="1" outlineLevel="2"/>
    <col min="232" max="232" width="10.42578125" hidden="1" customWidth="1" outlineLevel="2"/>
    <col min="233" max="233" width="16.42578125" hidden="1" customWidth="1" outlineLevel="2"/>
    <col min="234" max="234" width="8.28515625" hidden="1" customWidth="1" outlineLevel="2"/>
    <col min="235" max="235" width="15.42578125" hidden="1" customWidth="1" outlineLevel="2"/>
    <col min="236" max="236" width="9.42578125" hidden="1" customWidth="1" outlineLevel="2"/>
    <col min="237" max="237" width="15.42578125" hidden="1" customWidth="1" outlineLevel="2"/>
    <col min="238" max="238" width="12.140625" hidden="1" customWidth="1" outlineLevel="1"/>
    <col min="239" max="239" width="19.42578125" hidden="1" customWidth="1" outlineLevel="1" collapsed="1"/>
    <col min="240" max="240" width="10.42578125" hidden="1" customWidth="1" outlineLevel="2"/>
    <col min="241" max="241" width="15.140625" hidden="1" customWidth="1" outlineLevel="2"/>
    <col min="242" max="242" width="11.42578125" hidden="1" customWidth="1" outlineLevel="2"/>
    <col min="243" max="243" width="14.85546875" hidden="1" customWidth="1" outlineLevel="2"/>
    <col min="244" max="244" width="10.42578125" hidden="1" customWidth="1" outlineLevel="2"/>
    <col min="245" max="245" width="12.5703125" hidden="1" customWidth="1" outlineLevel="2"/>
    <col min="246" max="246" width="10.42578125" hidden="1" customWidth="1" outlineLevel="2"/>
    <col min="247" max="247" width="13.85546875" hidden="1" customWidth="1" outlineLevel="2"/>
    <col min="248" max="248" width="10.42578125" hidden="1" customWidth="1" outlineLevel="2"/>
    <col min="249" max="249" width="17.28515625" hidden="1" customWidth="1" outlineLevel="2"/>
    <col min="250" max="250" width="10.42578125" hidden="1" customWidth="1" outlineLevel="1"/>
    <col min="251" max="251" width="14.5703125" hidden="1" customWidth="1" outlineLevel="1"/>
  </cols>
  <sheetData>
    <row r="1" spans="2:252" ht="15.75" thickBot="1" x14ac:dyDescent="0.3"/>
    <row r="2" spans="2:252" ht="16.5" thickBot="1" x14ac:dyDescent="0.3">
      <c r="B2" s="9"/>
      <c r="C2" s="24" t="s">
        <v>150</v>
      </c>
      <c r="D2" s="41" t="s">
        <v>36</v>
      </c>
      <c r="E2" s="41" t="s">
        <v>156</v>
      </c>
      <c r="F2" s="42" t="s">
        <v>43</v>
      </c>
      <c r="G2" s="42" t="s">
        <v>157</v>
      </c>
      <c r="H2" s="9" t="s">
        <v>68</v>
      </c>
      <c r="I2" s="9" t="s">
        <v>158</v>
      </c>
      <c r="J2" s="9" t="s">
        <v>69</v>
      </c>
      <c r="K2" s="9" t="s">
        <v>159</v>
      </c>
      <c r="L2" s="9" t="s">
        <v>70</v>
      </c>
      <c r="M2" s="9" t="s">
        <v>160</v>
      </c>
      <c r="N2" s="9" t="s">
        <v>71</v>
      </c>
      <c r="O2" s="9" t="s">
        <v>161</v>
      </c>
      <c r="P2" s="9" t="s">
        <v>72</v>
      </c>
      <c r="Q2" s="9" t="s">
        <v>162</v>
      </c>
      <c r="R2" s="9" t="s">
        <v>73</v>
      </c>
      <c r="S2" s="9" t="s">
        <v>163</v>
      </c>
      <c r="T2" s="9" t="s">
        <v>74</v>
      </c>
      <c r="U2" s="9" t="s">
        <v>164</v>
      </c>
      <c r="V2" s="9" t="s">
        <v>75</v>
      </c>
      <c r="W2" s="9" t="s">
        <v>165</v>
      </c>
      <c r="X2" s="9" t="s">
        <v>76</v>
      </c>
      <c r="Y2" s="9" t="s">
        <v>166</v>
      </c>
      <c r="Z2" s="9" t="s">
        <v>77</v>
      </c>
      <c r="AA2" s="9" t="s">
        <v>167</v>
      </c>
      <c r="AB2" s="42" t="s">
        <v>44</v>
      </c>
      <c r="AC2" s="42" t="s">
        <v>168</v>
      </c>
      <c r="AD2" s="9" t="s">
        <v>79</v>
      </c>
      <c r="AE2" s="9" t="s">
        <v>169</v>
      </c>
      <c r="AF2" s="9" t="s">
        <v>80</v>
      </c>
      <c r="AG2" s="9" t="s">
        <v>170</v>
      </c>
      <c r="AH2" s="9" t="s">
        <v>81</v>
      </c>
      <c r="AI2" s="9" t="s">
        <v>171</v>
      </c>
      <c r="AJ2" s="9" t="s">
        <v>82</v>
      </c>
      <c r="AK2" s="9" t="s">
        <v>172</v>
      </c>
      <c r="AL2" s="9" t="s">
        <v>83</v>
      </c>
      <c r="AM2" s="9" t="s">
        <v>173</v>
      </c>
      <c r="AN2" s="9" t="s">
        <v>84</v>
      </c>
      <c r="AO2" s="9" t="s">
        <v>174</v>
      </c>
      <c r="AP2" s="9" t="s">
        <v>85</v>
      </c>
      <c r="AQ2" s="9" t="s">
        <v>175</v>
      </c>
      <c r="AR2" s="42" t="s">
        <v>45</v>
      </c>
      <c r="AS2" s="42" t="s">
        <v>176</v>
      </c>
      <c r="AT2" s="9" t="s">
        <v>86</v>
      </c>
      <c r="AU2" s="9" t="s">
        <v>177</v>
      </c>
      <c r="AV2" s="9" t="s">
        <v>87</v>
      </c>
      <c r="AW2" s="9" t="s">
        <v>178</v>
      </c>
      <c r="AX2" s="9" t="s">
        <v>88</v>
      </c>
      <c r="AY2" s="9" t="s">
        <v>179</v>
      </c>
      <c r="AZ2" s="9" t="s">
        <v>89</v>
      </c>
      <c r="BA2" s="9" t="s">
        <v>180</v>
      </c>
      <c r="BB2" s="42" t="s">
        <v>46</v>
      </c>
      <c r="BC2" s="42" t="s">
        <v>181</v>
      </c>
      <c r="BD2" s="9" t="s">
        <v>143</v>
      </c>
      <c r="BE2" s="9" t="s">
        <v>182</v>
      </c>
      <c r="BF2" s="9" t="s">
        <v>144</v>
      </c>
      <c r="BG2" s="9" t="s">
        <v>183</v>
      </c>
      <c r="BH2" s="9" t="s">
        <v>145</v>
      </c>
      <c r="BI2" s="9" t="s">
        <v>184</v>
      </c>
      <c r="BJ2" s="9" t="s">
        <v>146</v>
      </c>
      <c r="BK2" s="9" t="s">
        <v>185</v>
      </c>
      <c r="BL2" s="39" t="s">
        <v>147</v>
      </c>
      <c r="BM2" s="39" t="s">
        <v>186</v>
      </c>
      <c r="BN2" s="40" t="s">
        <v>148</v>
      </c>
      <c r="BO2" s="40" t="s">
        <v>187</v>
      </c>
      <c r="BP2" s="40" t="s">
        <v>149</v>
      </c>
      <c r="BQ2" s="40" t="s">
        <v>188</v>
      </c>
      <c r="BR2" s="41" t="s">
        <v>37</v>
      </c>
      <c r="BS2" s="41" t="s">
        <v>189</v>
      </c>
      <c r="BT2" s="42" t="s">
        <v>49</v>
      </c>
      <c r="BU2" s="42" t="s">
        <v>190</v>
      </c>
      <c r="BV2" s="9" t="s">
        <v>90</v>
      </c>
      <c r="BW2" s="9" t="s">
        <v>191</v>
      </c>
      <c r="BX2" s="9" t="s">
        <v>91</v>
      </c>
      <c r="BY2" s="9" t="s">
        <v>192</v>
      </c>
      <c r="BZ2" s="9" t="s">
        <v>92</v>
      </c>
      <c r="CA2" s="9" t="s">
        <v>193</v>
      </c>
      <c r="CB2" s="42" t="s">
        <v>48</v>
      </c>
      <c r="CC2" s="42" t="s">
        <v>194</v>
      </c>
      <c r="CD2" s="47" t="s">
        <v>93</v>
      </c>
      <c r="CE2" s="47" t="s">
        <v>195</v>
      </c>
      <c r="CF2" s="9" t="s">
        <v>94</v>
      </c>
      <c r="CG2" s="9" t="s">
        <v>196</v>
      </c>
      <c r="CH2" s="9" t="s">
        <v>95</v>
      </c>
      <c r="CI2" s="9" t="s">
        <v>197</v>
      </c>
      <c r="CJ2" s="9" t="s">
        <v>96</v>
      </c>
      <c r="CK2" s="9" t="s">
        <v>198</v>
      </c>
      <c r="CL2" s="9" t="s">
        <v>97</v>
      </c>
      <c r="CM2" s="9" t="s">
        <v>199</v>
      </c>
      <c r="CN2" s="43" t="s">
        <v>98</v>
      </c>
      <c r="CO2" s="43" t="s">
        <v>200</v>
      </c>
      <c r="CP2" s="42" t="s">
        <v>50</v>
      </c>
      <c r="CQ2" s="42" t="s">
        <v>201</v>
      </c>
      <c r="CR2" s="9" t="s">
        <v>99</v>
      </c>
      <c r="CS2" s="9" t="s">
        <v>202</v>
      </c>
      <c r="CT2" s="9" t="s">
        <v>100</v>
      </c>
      <c r="CU2" s="9" t="s">
        <v>203</v>
      </c>
      <c r="CV2" s="41" t="s">
        <v>38</v>
      </c>
      <c r="CW2" s="41" t="s">
        <v>204</v>
      </c>
      <c r="CX2" s="42" t="s">
        <v>51</v>
      </c>
      <c r="CY2" s="42" t="s">
        <v>205</v>
      </c>
      <c r="CZ2" s="9" t="s">
        <v>101</v>
      </c>
      <c r="DA2" s="9" t="s">
        <v>206</v>
      </c>
      <c r="DB2" s="9" t="s">
        <v>102</v>
      </c>
      <c r="DC2" s="9" t="s">
        <v>207</v>
      </c>
      <c r="DD2" s="9" t="s">
        <v>103</v>
      </c>
      <c r="DE2" s="9" t="s">
        <v>208</v>
      </c>
      <c r="DF2" s="42" t="s">
        <v>52</v>
      </c>
      <c r="DG2" s="42" t="s">
        <v>209</v>
      </c>
      <c r="DH2" s="9" t="s">
        <v>104</v>
      </c>
      <c r="DI2" s="9" t="s">
        <v>210</v>
      </c>
      <c r="DJ2" s="9" t="s">
        <v>105</v>
      </c>
      <c r="DK2" s="9" t="s">
        <v>211</v>
      </c>
      <c r="DL2" s="42" t="s">
        <v>53</v>
      </c>
      <c r="DM2" s="42" t="s">
        <v>212</v>
      </c>
      <c r="DN2" s="9" t="s">
        <v>106</v>
      </c>
      <c r="DO2" s="9" t="s">
        <v>213</v>
      </c>
      <c r="DP2" s="9" t="s">
        <v>107</v>
      </c>
      <c r="DQ2" s="9" t="s">
        <v>214</v>
      </c>
      <c r="DR2" s="42" t="s">
        <v>54</v>
      </c>
      <c r="DS2" s="42" t="s">
        <v>215</v>
      </c>
      <c r="DT2" s="9" t="s">
        <v>108</v>
      </c>
      <c r="DU2" s="9" t="s">
        <v>216</v>
      </c>
      <c r="DV2" s="9" t="s">
        <v>109</v>
      </c>
      <c r="DW2" s="9" t="s">
        <v>217</v>
      </c>
      <c r="DX2" s="39" t="s">
        <v>110</v>
      </c>
      <c r="DY2" s="39" t="s">
        <v>218</v>
      </c>
      <c r="DZ2" s="42" t="s">
        <v>55</v>
      </c>
      <c r="EA2" s="42" t="s">
        <v>219</v>
      </c>
      <c r="EB2" s="9" t="s">
        <v>111</v>
      </c>
      <c r="EC2" s="9" t="s">
        <v>220</v>
      </c>
      <c r="ED2" s="9" t="s">
        <v>112</v>
      </c>
      <c r="EE2" s="9" t="s">
        <v>221</v>
      </c>
      <c r="EF2" s="43" t="s">
        <v>114</v>
      </c>
      <c r="EG2" s="43" t="s">
        <v>222</v>
      </c>
      <c r="EH2" s="42" t="s">
        <v>56</v>
      </c>
      <c r="EI2" s="42" t="s">
        <v>223</v>
      </c>
      <c r="EJ2" s="9" t="s">
        <v>115</v>
      </c>
      <c r="EK2" s="9" t="s">
        <v>224</v>
      </c>
      <c r="EL2" s="9" t="s">
        <v>116</v>
      </c>
      <c r="EM2" s="9" t="s">
        <v>225</v>
      </c>
      <c r="EN2" s="39" t="s">
        <v>117</v>
      </c>
      <c r="EO2" s="39" t="s">
        <v>226</v>
      </c>
      <c r="EP2" s="9" t="s">
        <v>118</v>
      </c>
      <c r="EQ2" s="9" t="s">
        <v>227</v>
      </c>
      <c r="ER2" s="41" t="s">
        <v>39</v>
      </c>
      <c r="ES2" s="41" t="s">
        <v>228</v>
      </c>
      <c r="ET2" s="42" t="s">
        <v>57</v>
      </c>
      <c r="EU2" s="42" t="s">
        <v>229</v>
      </c>
      <c r="EV2" s="9" t="s">
        <v>119</v>
      </c>
      <c r="EW2" s="9" t="s">
        <v>230</v>
      </c>
      <c r="EX2" s="9" t="s">
        <v>120</v>
      </c>
      <c r="EY2" s="9" t="s">
        <v>231</v>
      </c>
      <c r="EZ2" s="39" t="s">
        <v>121</v>
      </c>
      <c r="FA2" s="39" t="s">
        <v>232</v>
      </c>
      <c r="FB2" s="9" t="s">
        <v>122</v>
      </c>
      <c r="FC2" s="9" t="s">
        <v>233</v>
      </c>
      <c r="FD2" s="42" t="s">
        <v>58</v>
      </c>
      <c r="FE2" s="42" t="s">
        <v>234</v>
      </c>
      <c r="FF2" s="9" t="s">
        <v>123</v>
      </c>
      <c r="FG2" s="9" t="s">
        <v>235</v>
      </c>
      <c r="FH2" s="9" t="s">
        <v>124</v>
      </c>
      <c r="FI2" s="9" t="s">
        <v>236</v>
      </c>
      <c r="FJ2" s="39" t="s">
        <v>125</v>
      </c>
      <c r="FK2" s="39" t="s">
        <v>237</v>
      </c>
      <c r="FL2" s="42" t="s">
        <v>59</v>
      </c>
      <c r="FM2" s="42" t="s">
        <v>238</v>
      </c>
      <c r="FN2" s="9" t="s">
        <v>129</v>
      </c>
      <c r="FO2" s="9" t="s">
        <v>239</v>
      </c>
      <c r="FP2" s="9" t="s">
        <v>130</v>
      </c>
      <c r="FQ2" s="9" t="s">
        <v>240</v>
      </c>
      <c r="FR2" s="39" t="s">
        <v>131</v>
      </c>
      <c r="FS2" s="39" t="s">
        <v>241</v>
      </c>
      <c r="FT2" s="42" t="s">
        <v>60</v>
      </c>
      <c r="FU2" s="42" t="s">
        <v>242</v>
      </c>
      <c r="FV2" s="9" t="s">
        <v>132</v>
      </c>
      <c r="FW2" s="9" t="s">
        <v>243</v>
      </c>
      <c r="FX2" s="9" t="s">
        <v>133</v>
      </c>
      <c r="FY2" s="9" t="s">
        <v>244</v>
      </c>
      <c r="FZ2" s="39" t="s">
        <v>134</v>
      </c>
      <c r="GA2" s="39" t="s">
        <v>245</v>
      </c>
      <c r="GB2" s="9" t="s">
        <v>135</v>
      </c>
      <c r="GC2" s="9" t="s">
        <v>246</v>
      </c>
      <c r="GD2" s="39" t="s">
        <v>136</v>
      </c>
      <c r="GE2" s="39" t="s">
        <v>247</v>
      </c>
      <c r="GF2" s="9" t="s">
        <v>137</v>
      </c>
      <c r="GG2" s="9" t="s">
        <v>248</v>
      </c>
      <c r="GH2" s="42" t="s">
        <v>61</v>
      </c>
      <c r="GI2" s="42" t="s">
        <v>249</v>
      </c>
      <c r="GJ2" s="9" t="s">
        <v>126</v>
      </c>
      <c r="GK2" s="9" t="s">
        <v>250</v>
      </c>
      <c r="GL2" s="9" t="s">
        <v>127</v>
      </c>
      <c r="GM2" s="9" t="s">
        <v>251</v>
      </c>
      <c r="GN2" s="39" t="s">
        <v>128</v>
      </c>
      <c r="GO2" s="39" t="s">
        <v>260</v>
      </c>
      <c r="GP2" s="42" t="s">
        <v>62</v>
      </c>
      <c r="GQ2" s="42" t="s">
        <v>252</v>
      </c>
      <c r="GR2" s="41" t="s">
        <v>40</v>
      </c>
      <c r="GS2" s="41" t="s">
        <v>253</v>
      </c>
      <c r="GT2" s="42" t="s">
        <v>63</v>
      </c>
      <c r="GU2" s="42" t="s">
        <v>254</v>
      </c>
      <c r="GV2" s="9" t="s">
        <v>138</v>
      </c>
      <c r="GW2" s="9" t="s">
        <v>255</v>
      </c>
      <c r="GX2" s="9" t="s">
        <v>139</v>
      </c>
      <c r="GY2" s="9" t="s">
        <v>256</v>
      </c>
      <c r="GZ2" s="39" t="s">
        <v>142</v>
      </c>
      <c r="HA2" s="39" t="s">
        <v>257</v>
      </c>
      <c r="HB2" s="39" t="s">
        <v>140</v>
      </c>
      <c r="HC2" s="39" t="s">
        <v>258</v>
      </c>
      <c r="HD2" s="39" t="s">
        <v>141</v>
      </c>
      <c r="HE2" s="39" t="s">
        <v>259</v>
      </c>
      <c r="HF2" s="42" t="s">
        <v>64</v>
      </c>
      <c r="HG2" s="42" t="s">
        <v>261</v>
      </c>
      <c r="HH2" s="9" t="s">
        <v>138</v>
      </c>
      <c r="HI2" s="9" t="s">
        <v>255</v>
      </c>
      <c r="HJ2" s="9" t="s">
        <v>139</v>
      </c>
      <c r="HK2" s="9" t="s">
        <v>256</v>
      </c>
      <c r="HL2" s="39" t="s">
        <v>142</v>
      </c>
      <c r="HM2" s="39" t="s">
        <v>257</v>
      </c>
      <c r="HN2" s="39" t="s">
        <v>140</v>
      </c>
      <c r="HO2" s="39" t="s">
        <v>258</v>
      </c>
      <c r="HP2" s="39" t="s">
        <v>141</v>
      </c>
      <c r="HQ2" s="39" t="s">
        <v>259</v>
      </c>
      <c r="HR2" s="42" t="s">
        <v>65</v>
      </c>
      <c r="HS2" s="42" t="s">
        <v>262</v>
      </c>
      <c r="HT2" s="9" t="s">
        <v>124</v>
      </c>
      <c r="HU2" s="9" t="s">
        <v>236</v>
      </c>
      <c r="HV2" s="9" t="s">
        <v>153</v>
      </c>
      <c r="HW2" s="9" t="s">
        <v>263</v>
      </c>
      <c r="HX2" s="39" t="s">
        <v>154</v>
      </c>
      <c r="HY2" s="39" t="s">
        <v>264</v>
      </c>
      <c r="HZ2" s="39" t="s">
        <v>125</v>
      </c>
      <c r="IA2" s="39" t="s">
        <v>237</v>
      </c>
      <c r="IB2" s="39" t="s">
        <v>152</v>
      </c>
      <c r="IC2" s="39" t="s">
        <v>265</v>
      </c>
      <c r="ID2" s="42" t="s">
        <v>66</v>
      </c>
      <c r="IE2" s="42" t="s">
        <v>266</v>
      </c>
      <c r="IF2" s="9" t="s">
        <v>138</v>
      </c>
      <c r="IG2" s="9" t="s">
        <v>255</v>
      </c>
      <c r="IH2" s="9" t="s">
        <v>139</v>
      </c>
      <c r="II2" s="9" t="s">
        <v>256</v>
      </c>
      <c r="IJ2" s="39" t="s">
        <v>142</v>
      </c>
      <c r="IK2" s="39" t="s">
        <v>257</v>
      </c>
      <c r="IL2" s="39" t="s">
        <v>140</v>
      </c>
      <c r="IM2" s="39" t="s">
        <v>258</v>
      </c>
      <c r="IN2" s="39" t="s">
        <v>141</v>
      </c>
      <c r="IO2" s="39" t="s">
        <v>259</v>
      </c>
      <c r="IP2" s="61" t="s">
        <v>151</v>
      </c>
      <c r="IQ2" s="42" t="s">
        <v>267</v>
      </c>
    </row>
    <row r="3" spans="2:252" ht="15.75" thickBot="1" x14ac:dyDescent="0.3">
      <c r="B3" s="53" t="s">
        <v>15</v>
      </c>
      <c r="C3" s="49">
        <f ca="1">SUM(D3,BR3,CV3,ER3,GR3)</f>
        <v>8325583.875</v>
      </c>
      <c r="D3" s="44">
        <f ca="1">SUM(F3,AB3,AR3,BB3)</f>
        <v>2731239.5</v>
      </c>
      <c r="E3" s="44">
        <f ca="1">AVERAGE(D$3:D$10)</f>
        <v>2729086</v>
      </c>
      <c r="F3" s="44">
        <f ca="1">SUM(H3:Z3)</f>
        <v>926702.375</v>
      </c>
      <c r="G3" s="44">
        <f ca="1">AVERAGE(F$3:F$10)</f>
        <v>884870.5</v>
      </c>
      <c r="H3" s="44">
        <f ca="1">RANDBETWEEN(75000,105000)</f>
        <v>98846</v>
      </c>
      <c r="I3" s="44">
        <f ca="1">AVERAGE(H$3:H$10)</f>
        <v>89693.625</v>
      </c>
      <c r="J3" s="44">
        <f ca="1">RANDBETWEEN(18000,30000)</f>
        <v>21984</v>
      </c>
      <c r="K3" s="44">
        <f ca="1">AVERAGE(J$3:J$10)</f>
        <v>23324.875</v>
      </c>
      <c r="L3" s="44">
        <f ca="1">RANDBETWEEN(55000,77000)</f>
        <v>74795</v>
      </c>
      <c r="M3" s="44">
        <f ca="1">AVERAGE(L$3:L$10)</f>
        <v>66227.875</v>
      </c>
      <c r="N3" s="44">
        <f ca="1">RANDBETWEEN(90000,150000)</f>
        <v>148351</v>
      </c>
      <c r="O3" s="44">
        <f ca="1">AVERAGE(N$3:N$10)</f>
        <v>125322.125</v>
      </c>
      <c r="P3" s="44">
        <f ca="1">RANDBETWEEN(25000,35000)</f>
        <v>34929</v>
      </c>
      <c r="Q3" s="44">
        <f ca="1">AVERAGE(P$3:P$10)</f>
        <v>30129.5</v>
      </c>
      <c r="R3" s="44">
        <f ca="1">RANDBETWEEN(17000,25000)</f>
        <v>24790</v>
      </c>
      <c r="S3" s="44">
        <f ca="1">AVERAGE(R$3:R$10)</f>
        <v>22032.625</v>
      </c>
      <c r="T3" s="44">
        <f ca="1">RANDBETWEEN(40000,56000)</f>
        <v>51282</v>
      </c>
      <c r="U3" s="44">
        <f ca="1">AVERAGE(T$3:T$10)</f>
        <v>49193.75</v>
      </c>
      <c r="V3" s="44">
        <f ca="1">RANDBETWEEN(5000,7000)</f>
        <v>5757</v>
      </c>
      <c r="W3" s="44">
        <f ca="1">AVERAGE(V$3:V$10)</f>
        <v>6118</v>
      </c>
      <c r="X3" s="44">
        <f ca="1">RANDBETWEEN(12000,18000)</f>
        <v>13402</v>
      </c>
      <c r="Y3" s="44">
        <f ca="1">AVERAGE(X$3:X$10)</f>
        <v>14962</v>
      </c>
      <c r="Z3" s="44">
        <f ca="1">RANDBETWEEN(23000,37000)</f>
        <v>25562</v>
      </c>
      <c r="AA3" s="44">
        <f ca="1">AVERAGE(Z$3:Z$10)</f>
        <v>30861.75</v>
      </c>
      <c r="AB3" s="44">
        <f ca="1">SUM(AD3:AP3)</f>
        <v>1231696.875</v>
      </c>
      <c r="AC3" s="44">
        <f ca="1">AVERAGE(AB$3:AB$10)</f>
        <v>1264700</v>
      </c>
      <c r="AD3" s="44">
        <f ca="1">RANDBETWEEN(150000,210000)</f>
        <v>180191</v>
      </c>
      <c r="AE3" s="44">
        <f ca="1">AVERAGE(AD$3:AD$10)</f>
        <v>176997.625</v>
      </c>
      <c r="AF3" s="44">
        <f ca="1">RANDBETWEEN(150000,270000)</f>
        <v>183099</v>
      </c>
      <c r="AG3" s="44">
        <f ca="1">AVERAGE(AF$3:AF$10)</f>
        <v>192526.875</v>
      </c>
      <c r="AH3" s="44">
        <f ca="1">RANDBETWEEN(60000,72000)</f>
        <v>60382</v>
      </c>
      <c r="AI3" s="44">
        <f ca="1">AVERAGE(AH$3:AH$10)</f>
        <v>66086.875</v>
      </c>
      <c r="AJ3" s="44">
        <f ca="1">RANDBETWEEN(35000,55000)</f>
        <v>42468</v>
      </c>
      <c r="AK3" s="44">
        <f ca="1">AVERAGE(AJ$3:AJ$10)</f>
        <v>42058.125</v>
      </c>
      <c r="AL3" s="44">
        <f ca="1">RANDBETWEEN(10000,20000)</f>
        <v>14498</v>
      </c>
      <c r="AM3" s="44">
        <f ca="1">AVERAGE(AL$3:AL$10)</f>
        <v>16561.75</v>
      </c>
      <c r="AN3" s="44">
        <f ca="1">RANDBETWEEN(100000,140000)</f>
        <v>105377</v>
      </c>
      <c r="AO3" s="44">
        <f ca="1">AVERAGE(AN$3:AN$10)</f>
        <v>120737.625</v>
      </c>
      <c r="AP3" s="44">
        <f ca="1">RANDBETWEEN(30000,42000)</f>
        <v>30713</v>
      </c>
      <c r="AQ3" s="44">
        <f ca="1">AVERAGE(AP$3:AP$10)</f>
        <v>34762.25</v>
      </c>
      <c r="AR3" s="44">
        <f t="shared" ref="AR3:AR23" ca="1" si="0">SUM(AT3:AZ3)</f>
        <v>238982.375</v>
      </c>
      <c r="AS3" s="44">
        <f ca="1">AVERAGE(AR$3:AR$10)</f>
        <v>240528.75</v>
      </c>
      <c r="AT3" s="44">
        <f ca="1">RANDBETWEEN(35000,55000)</f>
        <v>48857</v>
      </c>
      <c r="AU3" s="44">
        <f ca="1">AVERAGE(AT$3:AT$10)</f>
        <v>45672.875</v>
      </c>
      <c r="AV3" s="44">
        <f ca="1">RANDBETWEEN(30000,42000)</f>
        <v>35391</v>
      </c>
      <c r="AW3" s="44">
        <f ca="1">AVERAGE(AV$3:AV$10)</f>
        <v>37231.5</v>
      </c>
      <c r="AX3" s="44">
        <f ca="1">RANDBETWEEN(20000,28000)</f>
        <v>22246</v>
      </c>
      <c r="AY3" s="44">
        <f ca="1">AVERAGE(AX$3:AX$10)</f>
        <v>22974</v>
      </c>
      <c r="AZ3" s="44">
        <f t="shared" ref="AZ3:AZ10" ca="1" si="1">RANDBETWEEN(20000,34000)</f>
        <v>26610</v>
      </c>
      <c r="BA3" s="44">
        <f ca="1">AVERAGE(AZ$3:AZ$10)</f>
        <v>28772</v>
      </c>
      <c r="BB3" s="44">
        <f ca="1">SUM(BD3:BP3)</f>
        <v>333857.875</v>
      </c>
      <c r="BC3" s="44">
        <f ca="1">AVERAGE(BB$3:BB$10)</f>
        <v>338986.75</v>
      </c>
      <c r="BD3" s="44">
        <f ca="1">RANDBETWEEN(23000,31000)</f>
        <v>26539</v>
      </c>
      <c r="BE3" s="44">
        <f ca="1">AVERAGE(BD$3:BD$10)</f>
        <v>27895.5</v>
      </c>
      <c r="BF3" s="44">
        <f t="shared" ref="BF3:BN10" ca="1" si="2">RANDBETWEEN(23000,31000)</f>
        <v>23809</v>
      </c>
      <c r="BG3" s="44">
        <f ca="1">AVERAGE(BF$3:BF$10)</f>
        <v>27926.5</v>
      </c>
      <c r="BH3" s="44">
        <f t="shared" ca="1" si="2"/>
        <v>27749</v>
      </c>
      <c r="BI3" s="44">
        <f ca="1">AVERAGE(BH$3:BH$10)</f>
        <v>26683.625</v>
      </c>
      <c r="BJ3" s="44">
        <f t="shared" ca="1" si="2"/>
        <v>24388</v>
      </c>
      <c r="BK3" s="44">
        <f ca="1">AVERAGE(BJ$3:BJ$10)</f>
        <v>27076</v>
      </c>
      <c r="BL3" s="44">
        <f t="shared" ca="1" si="2"/>
        <v>29895</v>
      </c>
      <c r="BM3" s="44">
        <f ca="1">AVERAGE(BL$3:BL$10)</f>
        <v>25751.5</v>
      </c>
      <c r="BN3" s="44">
        <f t="shared" ca="1" si="2"/>
        <v>28994</v>
      </c>
      <c r="BO3" s="44">
        <f ca="1">AVERAGE(BN$3:BN$10)</f>
        <v>26795.75</v>
      </c>
      <c r="BP3" s="44">
        <f ca="1">RANDBETWEEN(10000,20000)</f>
        <v>10355</v>
      </c>
      <c r="BQ3" s="44">
        <f ca="1">AVERAGE(BP$3:BP$10)</f>
        <v>14729</v>
      </c>
      <c r="BR3" s="44">
        <f ca="1">SUM(BT3,CB3,CP3)</f>
        <v>3074074.75</v>
      </c>
      <c r="BS3" s="44">
        <f ca="1">AVERAGE(BR$3:BR$10)</f>
        <v>2808230.1875</v>
      </c>
      <c r="BT3" s="44">
        <f ca="1">SUM(BV3:CB3)</f>
        <v>1521141.75</v>
      </c>
      <c r="BU3" s="44">
        <f ca="1">AVERAGE(BT$3:BT$10)</f>
        <v>1396555.65625</v>
      </c>
      <c r="BV3" s="44">
        <f ca="1">RANDBETWEEN(30000,42000)</f>
        <v>37270</v>
      </c>
      <c r="BW3" s="44">
        <f ca="1">AVERAGE(BV$3:BV$10)</f>
        <v>37690</v>
      </c>
      <c r="BX3" s="44">
        <f ca="1">RANDBETWEEN(30000,42000)</f>
        <v>30583</v>
      </c>
      <c r="BY3" s="44">
        <f ca="1">AVERAGE(BX$3:BX$10)</f>
        <v>35879.5</v>
      </c>
      <c r="BZ3" s="44">
        <f ca="1">RANDBETWEEN(25000,35000)</f>
        <v>30042</v>
      </c>
      <c r="CA3" s="44">
        <f ca="1">AVERAGE(BZ$3:BZ$10)</f>
        <v>31619.625</v>
      </c>
      <c r="CB3" s="44">
        <f ca="1">SUM(CD3:CN3)</f>
        <v>1318057.625</v>
      </c>
      <c r="CC3" s="44">
        <f ca="1">AVERAGE(CB$3:CB$10)</f>
        <v>1186177.40625</v>
      </c>
      <c r="CD3" s="44">
        <f ca="1">RANDBETWEEN(200000,250000)</f>
        <v>240794</v>
      </c>
      <c r="CE3" s="44">
        <f ca="1">AVERAGE(CD$3:CD$10)</f>
        <v>223400.375</v>
      </c>
      <c r="CF3" s="44">
        <f ca="1">RANDBETWEEN(200000,280000)</f>
        <v>269590</v>
      </c>
      <c r="CG3" s="44">
        <f ca="1">AVERAGE(CF$3:CF$10)</f>
        <v>244597.875</v>
      </c>
      <c r="CH3" s="44">
        <f ca="1">RANDBETWEEN(40000,50000)</f>
        <v>48934</v>
      </c>
      <c r="CI3" s="44">
        <f ca="1">AVERAGE(CH$3:CH$10)</f>
        <v>44271.875</v>
      </c>
      <c r="CJ3" s="44">
        <f ca="1">RANDBETWEEN(40000,50000)</f>
        <v>42057</v>
      </c>
      <c r="CK3" s="44">
        <f ca="1">AVERAGE(CJ$3:CJ$10)</f>
        <v>45621.25</v>
      </c>
      <c r="CL3" s="44">
        <f ca="1">RANDBETWEEN(50000,70000)</f>
        <v>60612</v>
      </c>
      <c r="CM3" s="44">
        <f ca="1">AVERAGE(CL$3:CL$10)</f>
        <v>58122.25</v>
      </c>
      <c r="CN3" s="44">
        <f ca="1">RANDBETWEEN(40000,50000)</f>
        <v>40057</v>
      </c>
      <c r="CO3" s="44">
        <f ca="1">AVERAGE(CN$3:CN$10)</f>
        <v>42673.5</v>
      </c>
      <c r="CP3" s="44">
        <f ca="1">SUM(CR3:CT3)</f>
        <v>234875.375</v>
      </c>
      <c r="CQ3" s="44">
        <f ca="1">AVERAGE(CP$3:CP$10)</f>
        <v>225497.125</v>
      </c>
      <c r="CR3" s="44">
        <f ca="1">RANDBETWEEN(90000,120000)</f>
        <v>107930</v>
      </c>
      <c r="CS3" s="44">
        <f ca="1">AVERAGE(CR$3:CR$10)</f>
        <v>101175.375</v>
      </c>
      <c r="CT3" s="44">
        <f ca="1">RANDBETWEEN(20000,28000)</f>
        <v>25770</v>
      </c>
      <c r="CU3" s="44">
        <f ca="1">AVERAGE(CT$3:CT$10)</f>
        <v>23146.375</v>
      </c>
      <c r="CV3" s="44">
        <f t="shared" ref="CV3:CV28" ca="1" si="3">SUM(CX3,DF3,DL3,DR3,DZ3,EH3)</f>
        <v>2233218</v>
      </c>
      <c r="CW3" s="44">
        <f ca="1">AVERAGE(CV$3:CV$10)</f>
        <v>2260021.5</v>
      </c>
      <c r="CX3" s="44">
        <f ca="1">SUM(CZ3:DD3)</f>
        <v>448385.625</v>
      </c>
      <c r="CY3" s="44">
        <f ca="1">AVERAGE(CX$3:CX$10)</f>
        <v>454229</v>
      </c>
      <c r="CZ3" s="44">
        <f ca="1">RANDBETWEEN(60000,90000)</f>
        <v>75843</v>
      </c>
      <c r="DA3" s="44">
        <f ca="1">AVERAGE(CZ$3:CZ$10)</f>
        <v>74595.75</v>
      </c>
      <c r="DB3" s="44">
        <f ca="1">RANDBETWEEN(25000,35000)</f>
        <v>26651</v>
      </c>
      <c r="DC3" s="44">
        <f ca="1">AVERAGE(DB$3:DB$10)</f>
        <v>30167.875</v>
      </c>
      <c r="DD3" s="44">
        <f ca="1">RANDBETWEEN(200000,280000)</f>
        <v>241128</v>
      </c>
      <c r="DE3" s="44">
        <f ca="1">AVERAGE(DD$3:DD$10)</f>
        <v>244701.75</v>
      </c>
      <c r="DF3" s="44">
        <f ca="1">SUM(DH3:DJ3)</f>
        <v>162696.875</v>
      </c>
      <c r="DG3" s="44">
        <f ca="1">AVERAGE(DF$3:DF$10)</f>
        <v>164645.25</v>
      </c>
      <c r="DH3" s="44">
        <f ca="1">RANDBETWEEN(30000,60000)</f>
        <v>30533</v>
      </c>
      <c r="DI3" s="44">
        <f ca="1">AVERAGE(DH$3:DH$10)</f>
        <v>43324.875</v>
      </c>
      <c r="DJ3" s="44">
        <f ca="1">RANDBETWEEN(60000,90000)</f>
        <v>88839</v>
      </c>
      <c r="DK3" s="44">
        <f ca="1">AVERAGE(DJ$3:DJ$10)</f>
        <v>77995.5</v>
      </c>
      <c r="DL3" s="44">
        <f ca="1">SUM(DN3:DP3)</f>
        <v>678052.875</v>
      </c>
      <c r="DM3" s="44">
        <f ca="1">AVERAGE(DL$3:DL$10)</f>
        <v>696355.875</v>
      </c>
      <c r="DN3" s="44">
        <f ca="1">RANDBETWEEN(180000,240000)</f>
        <v>181219</v>
      </c>
      <c r="DO3" s="44">
        <f ca="1">AVERAGE(DN$3:DN$10)</f>
        <v>210003.875</v>
      </c>
      <c r="DP3" s="44">
        <f ca="1">RANDBETWEEN(240000,300000)</f>
        <v>286830</v>
      </c>
      <c r="DQ3" s="44">
        <f ca="1">AVERAGE(DP$3:DP$10)</f>
        <v>276348.125</v>
      </c>
      <c r="DR3" s="44">
        <f ca="1">SUM(DT3:DX3)</f>
        <v>530357.5</v>
      </c>
      <c r="DS3" s="44">
        <f ca="1">AVERAGE(DR$3:DR$10)</f>
        <v>546713.375</v>
      </c>
      <c r="DT3" s="44">
        <f ca="1">RANDBETWEEN(90000,120000)</f>
        <v>104605</v>
      </c>
      <c r="DU3" s="44">
        <f ca="1">AVERAGE(DT$3:DT$10)</f>
        <v>106224.875</v>
      </c>
      <c r="DV3" s="44">
        <f ca="1">RANDBETWEEN(75000,105000)</f>
        <v>76007</v>
      </c>
      <c r="DW3" s="44">
        <f ca="1">AVERAGE(DV$3:DV$10)</f>
        <v>84407.625</v>
      </c>
      <c r="DX3" s="44">
        <f ca="1">RANDBETWEEN(150000,180000)</f>
        <v>159113</v>
      </c>
      <c r="DY3" s="44">
        <f ca="1">AVERAGE(DX$3:DX$10)</f>
        <v>165448.375</v>
      </c>
      <c r="DZ3" s="44">
        <f t="shared" ref="DZ3:DZ28" ca="1" si="4">SUM(EB3:EF3)</f>
        <v>270131.375</v>
      </c>
      <c r="EA3" s="44">
        <f ca="1">AVERAGE(DZ$3:DZ$10)</f>
        <v>264518.25</v>
      </c>
      <c r="EB3" s="44">
        <f ca="1">RANDBETWEEN(50000,70000)</f>
        <v>66539</v>
      </c>
      <c r="EC3" s="44">
        <f ca="1">AVERAGE(EB$3:EB$10)</f>
        <v>59761.25</v>
      </c>
      <c r="ED3" s="44">
        <f ca="1">RANDBETWEEN(50000,70000)</f>
        <v>61968</v>
      </c>
      <c r="EE3" s="44">
        <f ca="1">AVERAGE(ED$3:ED$10)</f>
        <v>57478.125</v>
      </c>
      <c r="EF3" s="44">
        <f ca="1">RANDBETWEEN(20000,40000)</f>
        <v>24385</v>
      </c>
      <c r="EG3" s="44">
        <f ca="1">AVERAGE(EF$3:EF$10)</f>
        <v>30039.5</v>
      </c>
      <c r="EH3" s="44">
        <f ca="1">SUM(EJ3:EP3)</f>
        <v>143593.75</v>
      </c>
      <c r="EI3" s="44">
        <f ca="1">AVERAGE(EH$3:EH$10)</f>
        <v>133559.75</v>
      </c>
      <c r="EJ3" s="44">
        <f ca="1">RANDBETWEEN(6000,12000)</f>
        <v>9955</v>
      </c>
      <c r="EK3" s="44">
        <f ca="1">AVERAGE(EJ$3:EJ$10)</f>
        <v>9247.75</v>
      </c>
      <c r="EL3" s="44">
        <f ca="1">RANDBETWEEN(20000,40000)</f>
        <v>37551</v>
      </c>
      <c r="EM3" s="44">
        <f ca="1">AVERAGE(EL$3:EL$10)</f>
        <v>29526.375</v>
      </c>
      <c r="EN3" s="44">
        <f ca="1">RANDBETWEEN(12000,24000)</f>
        <v>23394</v>
      </c>
      <c r="EO3" s="44">
        <f ca="1">AVERAGE(EN$3:EN$10)</f>
        <v>19115.625</v>
      </c>
      <c r="EP3" s="44">
        <f ca="1">RANDBETWEEN(12000,24000)</f>
        <v>14804</v>
      </c>
      <c r="EQ3" s="44">
        <f ca="1">AVERAGE(EP$3:EP$10)</f>
        <v>17780.25</v>
      </c>
      <c r="ER3" s="44">
        <f ca="1">SUM(ET3,FD3,FL3,FT3,GH3,GP3)</f>
        <v>251776.125</v>
      </c>
      <c r="ES3" s="44">
        <f ca="1">AVERAGE(ER$3:ER$10)</f>
        <v>250478.25</v>
      </c>
      <c r="ET3" s="44">
        <f ca="1">SUM(EV3:FB3)</f>
        <v>56575.75</v>
      </c>
      <c r="EU3" s="44">
        <f ca="1">AVERAGE(ET$3:ET$10)</f>
        <v>53856.875</v>
      </c>
      <c r="EV3" s="44">
        <f ca="1">RANDBETWEEN(900,1200)</f>
        <v>998</v>
      </c>
      <c r="EW3" s="44">
        <f ca="1">AVERAGE(EV$3:EV$10)</f>
        <v>1030.25</v>
      </c>
      <c r="EX3" s="44">
        <f ca="1">RANDBETWEEN(900,1200)</f>
        <v>1176</v>
      </c>
      <c r="EY3" s="44">
        <f ca="1">AVERAGE(EX$3:EX$10)</f>
        <v>1033.625</v>
      </c>
      <c r="EZ3" s="44">
        <f ca="1">RANDBETWEEN(20000,28000)</f>
        <v>27434</v>
      </c>
      <c r="FA3" s="44">
        <f ca="1">AVERAGE(EZ$3:EZ$10)</f>
        <v>24796.875</v>
      </c>
      <c r="FB3" s="44">
        <f ca="1">RANDBETWEEN(100,200)</f>
        <v>107</v>
      </c>
      <c r="FC3" s="44">
        <f ca="1">AVERAGE(FB$3:FB$10)</f>
        <v>135.375</v>
      </c>
      <c r="FD3" s="44">
        <f ca="1">SUM(FF3:FJ3)</f>
        <v>31348.375</v>
      </c>
      <c r="FE3" s="44">
        <f ca="1">AVERAGE(FD$3:FD$10)</f>
        <v>28488.625</v>
      </c>
      <c r="FF3" s="44">
        <f ca="1">RANDBETWEEN(9000,15000)</f>
        <v>13905</v>
      </c>
      <c r="FG3" s="44">
        <f ca="1">AVERAGE(FF$3:FF$10)</f>
        <v>11460.25</v>
      </c>
      <c r="FH3" s="44">
        <f ca="1">RANDBETWEEN(900,1500)</f>
        <v>1113</v>
      </c>
      <c r="FI3" s="44">
        <f ca="1">AVERAGE(FH$3:FH$10)</f>
        <v>1237.125</v>
      </c>
      <c r="FJ3" s="44">
        <f ca="1">RANDBETWEEN(2000,4000)</f>
        <v>3633</v>
      </c>
      <c r="FK3" s="44">
        <f ca="1">AVERAGE(FJ$3:FJ$10)</f>
        <v>3093.875</v>
      </c>
      <c r="FL3" s="44">
        <f ca="1">SUM(FN3:FR3)</f>
        <v>86241.25</v>
      </c>
      <c r="FM3" s="44">
        <f ca="1">AVERAGE(FL$3:FL$10)</f>
        <v>89548.5</v>
      </c>
      <c r="FN3" s="44">
        <f ca="1">RANDBETWEEN(20000,28000)</f>
        <v>23866</v>
      </c>
      <c r="FO3" s="44">
        <f ca="1">AVERAGE(FN$3:FN$10)</f>
        <v>24959.125</v>
      </c>
      <c r="FP3" s="44">
        <f ca="1">RANDBETWEEN(13000,23000)</f>
        <v>14355</v>
      </c>
      <c r="FQ3" s="44">
        <f ca="1">AVERAGE(FP$3:FP$10)</f>
        <v>17653.125</v>
      </c>
      <c r="FR3" s="44">
        <f ca="1">RANDBETWEEN(3000,6000)</f>
        <v>5408</v>
      </c>
      <c r="FS3" s="44">
        <f ca="1">AVERAGE(FR$3:FR$10)</f>
        <v>4324</v>
      </c>
      <c r="FT3" s="44">
        <f ca="1">SUM(FV3:GF3)</f>
        <v>16586.75</v>
      </c>
      <c r="FU3" s="44">
        <f ca="1">AVERAGE(FT$3:FT$10)</f>
        <v>16631</v>
      </c>
      <c r="FV3" s="44">
        <f ca="1">RANDBETWEEN(1000,2000)</f>
        <v>1709</v>
      </c>
      <c r="FW3" s="44">
        <f ca="1">AVERAGE(FV$3:FV$10)</f>
        <v>1523.875</v>
      </c>
      <c r="FX3" s="44">
        <f t="shared" ref="FX3:GF3" ca="1" si="5">RANDBETWEEN(1000,2000)</f>
        <v>1855</v>
      </c>
      <c r="FY3" s="44">
        <f ca="1">AVERAGE(FX$3:FX$10)</f>
        <v>1461.25</v>
      </c>
      <c r="FZ3" s="44">
        <f t="shared" ca="1" si="5"/>
        <v>1154</v>
      </c>
      <c r="GA3" s="44">
        <f ca="1">AVERAGE(FZ$3:FZ$10)</f>
        <v>1595.25</v>
      </c>
      <c r="GB3" s="44">
        <f t="shared" ca="1" si="5"/>
        <v>1106</v>
      </c>
      <c r="GC3" s="44">
        <f ca="1">AVERAGE(GB$3:GB$10)</f>
        <v>1556</v>
      </c>
      <c r="GD3" s="44">
        <f t="shared" ca="1" si="5"/>
        <v>1499</v>
      </c>
      <c r="GE3" s="44">
        <f ca="1">AVERAGE(GD$3:GD$10)</f>
        <v>1422.375</v>
      </c>
      <c r="GF3" s="44">
        <f t="shared" ca="1" si="5"/>
        <v>1705</v>
      </c>
      <c r="GG3" s="44">
        <f ca="1">AVERAGE(GF$3:GF$10)</f>
        <v>1513.5</v>
      </c>
      <c r="GH3" s="44">
        <f ca="1">SUM(GJ3:GN3)</f>
        <v>47186</v>
      </c>
      <c r="GI3" s="44">
        <f ca="1">AVERAGE(GH$3:GH$10)</f>
        <v>50745.5</v>
      </c>
      <c r="GJ3" s="44">
        <f ca="1">RANDBETWEEN(10000,20000)</f>
        <v>12556</v>
      </c>
      <c r="GK3" s="44">
        <f ca="1">AVERAGE(GJ$3:GJ$10)</f>
        <v>15480.25</v>
      </c>
      <c r="GL3" s="44">
        <f ca="1">RANDBETWEEN(5000,10000)</f>
        <v>8070</v>
      </c>
      <c r="GM3" s="44">
        <f ca="1">AVERAGE(GL$3:GL$10)</f>
        <v>7795.75</v>
      </c>
      <c r="GN3" s="44">
        <f ca="1">RANDBETWEEN(3000,6000)</f>
        <v>3284</v>
      </c>
      <c r="GO3" s="44">
        <f ca="1">AVERAGE(GN$3:GN$10)</f>
        <v>4193.5</v>
      </c>
      <c r="GP3" s="44">
        <f ca="1">RANDBETWEEN(9000,15000)</f>
        <v>13838</v>
      </c>
      <c r="GQ3" s="44">
        <f ca="1">AVERAGE(GP$3:GP$10)</f>
        <v>11207.75</v>
      </c>
      <c r="GR3" s="44">
        <f ca="1">SUM(GT3,HF3,HR3,ID3,IP3)</f>
        <v>35275.5</v>
      </c>
      <c r="GS3" s="44">
        <f ca="1">AVERAGE(GR$3:GR$10)</f>
        <v>36629</v>
      </c>
      <c r="GT3" s="44">
        <f ca="1">SUM(GV3:HD3)</f>
        <v>4128.25</v>
      </c>
      <c r="GU3" s="44">
        <f ca="1">AVERAGE(GT$3:GT$10)</f>
        <v>4482.625</v>
      </c>
      <c r="GV3" s="44">
        <f ca="1">RANDBETWEEN(150,300)</f>
        <v>202</v>
      </c>
      <c r="GW3" s="44">
        <f ca="1">AVERAGE(GV$3:GV$10)</f>
        <v>215.5</v>
      </c>
      <c r="GX3" s="44">
        <f ca="1">RANDBETWEEN(1000,2000)</f>
        <v>1200</v>
      </c>
      <c r="GY3" s="44">
        <f ca="1">AVERAGE(GX$3:GX$10)</f>
        <v>1520.125</v>
      </c>
      <c r="GZ3" s="44">
        <f ca="1">RANDBETWEEN(20,40)</f>
        <v>39</v>
      </c>
      <c r="HA3" s="44">
        <f ca="1">AVERAGE(GZ$3:GZ$10)</f>
        <v>29.5</v>
      </c>
      <c r="HB3" s="44">
        <f ca="1">RANDBETWEEN(200,400)</f>
        <v>329</v>
      </c>
      <c r="HC3" s="44">
        <f ca="1">AVERAGE(HB$3:HB$10)</f>
        <v>325.125</v>
      </c>
      <c r="HD3" s="44">
        <f ca="1">RANDBETWEEN(200,400)</f>
        <v>268</v>
      </c>
      <c r="HE3" s="44">
        <f ca="1">AVERAGE(HD$3:HD$10)</f>
        <v>302.125</v>
      </c>
      <c r="HF3" s="44">
        <f ca="1">SUM(HH3:HP3)</f>
        <v>2434.625</v>
      </c>
      <c r="HG3" s="44">
        <f ca="1">AVERAGE(HF$3:HF$10)</f>
        <v>2412.125</v>
      </c>
      <c r="HH3" s="44">
        <f ca="1">RANDBETWEEN(450,750)</f>
        <v>724</v>
      </c>
      <c r="HI3" s="44">
        <f ca="1">AVERAGE(HH$3:HH$10)</f>
        <v>612.5</v>
      </c>
      <c r="HJ3" s="44">
        <f ca="1">RANDBETWEEN(300,600)</f>
        <v>356</v>
      </c>
      <c r="HK3" s="44">
        <f ca="1">AVERAGE(HJ$3:HJ$10)</f>
        <v>444.625</v>
      </c>
      <c r="HL3" s="44">
        <f ca="1">RANDBETWEEN(45,75)</f>
        <v>58</v>
      </c>
      <c r="HM3" s="44">
        <f ca="1">AVERAGE(HL$3:HL$10)</f>
        <v>56.875</v>
      </c>
      <c r="HN3" s="44">
        <f t="shared" ref="HN3:HP3" ca="1" si="6">RANDBETWEEN(45,75)</f>
        <v>66</v>
      </c>
      <c r="HO3" s="44">
        <f ca="1">AVERAGE(HN$3:HN$10)</f>
        <v>63.625</v>
      </c>
      <c r="HP3" s="44">
        <f t="shared" ca="1" si="6"/>
        <v>53</v>
      </c>
      <c r="HQ3" s="44">
        <f ca="1">AVERAGE(HP$3:HP$10)</f>
        <v>56.875</v>
      </c>
      <c r="HR3" s="44">
        <f ca="1">SUM(HT3:IB3)</f>
        <v>3611.75</v>
      </c>
      <c r="HS3" s="44">
        <f ca="1">AVERAGE(HR$3:HR$10)</f>
        <v>4100.125</v>
      </c>
      <c r="HT3" s="44">
        <f ca="1">RANDBETWEEN(15,45)</f>
        <v>45</v>
      </c>
      <c r="HU3" s="44">
        <f ca="1">AVERAGE(HT$3:HT$10)</f>
        <v>28.5</v>
      </c>
      <c r="HV3" s="44">
        <f ca="1">RANDBETWEEN(1000,2000)</f>
        <v>1103</v>
      </c>
      <c r="HW3" s="44">
        <f ca="1">AVERAGE(HV$3:HV$10)</f>
        <v>1469.875</v>
      </c>
      <c r="HX3" s="44">
        <f ca="1">RANDBETWEEN(200,550)</f>
        <v>247</v>
      </c>
      <c r="HY3" s="44">
        <f ca="1">AVERAGE(HX$3:HX$10)</f>
        <v>373.625</v>
      </c>
      <c r="HZ3" s="44">
        <f ca="1">RANDBETWEEN(100,260)</f>
        <v>153</v>
      </c>
      <c r="IA3" s="44">
        <f ca="1">AVERAGE(HZ$3:HZ$10)</f>
        <v>169.75</v>
      </c>
      <c r="IB3" s="44">
        <f ca="1">RANDBETWEEN(5,25)</f>
        <v>22</v>
      </c>
      <c r="IC3" s="44">
        <f ca="1">AVERAGE(IB$3:IB$10)</f>
        <v>16.625</v>
      </c>
      <c r="ID3" s="44">
        <f ca="1">SUM(IF3:IN3)</f>
        <v>24911.875</v>
      </c>
      <c r="IE3" s="44">
        <f ca="1">AVERAGE(ID$3:ID$10)</f>
        <v>25395.375</v>
      </c>
      <c r="IF3" s="44">
        <f ca="1">RANDBETWEEN(900,1500)</f>
        <v>1372</v>
      </c>
      <c r="IG3" s="44">
        <f ca="1">AVERAGE(IF$3:IF$10)</f>
        <v>1196.125</v>
      </c>
      <c r="IH3" s="44">
        <f ca="1">RANDBETWEEN(5000,10000)</f>
        <v>7734</v>
      </c>
      <c r="II3" s="44">
        <f ca="1">AVERAGE(IH$3:IH$10)</f>
        <v>8500.25</v>
      </c>
      <c r="IJ3" s="44">
        <f ca="1">RANDBETWEEN(900,1500)</f>
        <v>1469</v>
      </c>
      <c r="IK3" s="44">
        <f ca="1">AVERAGE(IJ$3:IJ$10)</f>
        <v>1247</v>
      </c>
      <c r="IL3" s="44">
        <f ca="1">RANDBETWEEN(900,1500)</f>
        <v>1220</v>
      </c>
      <c r="IM3" s="44">
        <f ca="1">AVERAGE(IL$3:IL$10)</f>
        <v>1162.5</v>
      </c>
      <c r="IN3" s="44">
        <f ca="1">RANDBETWEEN(900,1500)</f>
        <v>1011</v>
      </c>
      <c r="IO3" s="44">
        <f ca="1">AVERAGE(IN$3:IN$10)</f>
        <v>1183.625</v>
      </c>
      <c r="IP3" s="62">
        <f ca="1">RANDBETWEEN(100,350)</f>
        <v>189</v>
      </c>
      <c r="IQ3" s="64">
        <f ca="1">AVERAGE(IP$3:IP$10)</f>
        <v>238.75</v>
      </c>
    </row>
    <row r="4" spans="2:252" ht="15.75" thickBot="1" x14ac:dyDescent="0.3">
      <c r="B4" s="53" t="s">
        <v>16</v>
      </c>
      <c r="C4" s="49">
        <f ca="1">SUM(D4,BR4,CV4,ER4,GR4)</f>
        <v>8021713.375</v>
      </c>
      <c r="D4" s="44">
        <f t="shared" ref="D4:D28" ca="1" si="7">SUM(F4,AB4,AR4,BB4)</f>
        <v>2692415.5</v>
      </c>
      <c r="E4" s="44">
        <f t="shared" ref="E4:E10" ca="1" si="8">AVERAGE(D$3:D$10)</f>
        <v>2729086</v>
      </c>
      <c r="F4" s="44">
        <f t="shared" ref="F4:F28" ca="1" si="9">SUM(H4:Z4)</f>
        <v>877562.375</v>
      </c>
      <c r="G4" s="44">
        <f t="shared" ref="G4:G10" ca="1" si="10">AVERAGE(F$3:F$10)</f>
        <v>884870.5</v>
      </c>
      <c r="H4" s="44">
        <f t="shared" ref="H4:H10" ca="1" si="11">RANDBETWEEN(75000,105000)</f>
        <v>76267</v>
      </c>
      <c r="I4" s="44">
        <f t="shared" ref="I4:I10" ca="1" si="12">AVERAGE(H$3:H$10)</f>
        <v>89693.625</v>
      </c>
      <c r="J4" s="44">
        <f t="shared" ref="J4:J10" ca="1" si="13">RANDBETWEEN(18000,30000)</f>
        <v>19350</v>
      </c>
      <c r="K4" s="44">
        <f t="shared" ref="K4:K10" ca="1" si="14">AVERAGE(J$3:J$10)</f>
        <v>23324.875</v>
      </c>
      <c r="L4" s="44">
        <f t="shared" ref="L4:L10" ca="1" si="15">RANDBETWEEN(55000,77000)</f>
        <v>67669</v>
      </c>
      <c r="M4" s="44">
        <f t="shared" ref="M4:M10" ca="1" si="16">AVERAGE(L$3:L$10)</f>
        <v>66227.875</v>
      </c>
      <c r="N4" s="44">
        <f t="shared" ref="N4:N10" ca="1" si="17">RANDBETWEEN(90000,150000)</f>
        <v>144370</v>
      </c>
      <c r="O4" s="44">
        <f t="shared" ref="O4:O10" ca="1" si="18">AVERAGE(N$3:N$10)</f>
        <v>125322.125</v>
      </c>
      <c r="P4" s="44">
        <f t="shared" ref="P4:P10" ca="1" si="19">RANDBETWEEN(25000,35000)</f>
        <v>30973</v>
      </c>
      <c r="Q4" s="44">
        <f t="shared" ref="Q4:Q10" ca="1" si="20">AVERAGE(P$3:P$10)</f>
        <v>30129.5</v>
      </c>
      <c r="R4" s="44">
        <f t="shared" ref="R4:R10" ca="1" si="21">RANDBETWEEN(17000,25000)</f>
        <v>17310</v>
      </c>
      <c r="S4" s="44">
        <f t="shared" ref="S4:S10" ca="1" si="22">AVERAGE(R$3:R$10)</f>
        <v>22032.625</v>
      </c>
      <c r="T4" s="44">
        <f t="shared" ref="T4:T10" ca="1" si="23">RANDBETWEEN(40000,56000)</f>
        <v>48442</v>
      </c>
      <c r="U4" s="44">
        <f t="shared" ref="U4:U10" ca="1" si="24">AVERAGE(T$3:T$10)</f>
        <v>49193.75</v>
      </c>
      <c r="V4" s="44">
        <f t="shared" ref="V4:V10" ca="1" si="25">RANDBETWEEN(5000,7000)</f>
        <v>5816</v>
      </c>
      <c r="W4" s="44">
        <f t="shared" ref="W4:W10" ca="1" si="26">AVERAGE(V$3:V$10)</f>
        <v>6118</v>
      </c>
      <c r="X4" s="44">
        <f t="shared" ref="X4:X10" ca="1" si="27">RANDBETWEEN(12000,18000)</f>
        <v>16772</v>
      </c>
      <c r="Y4" s="44">
        <f t="shared" ref="Y4:Y10" ca="1" si="28">AVERAGE(X$3:X$10)</f>
        <v>14962</v>
      </c>
      <c r="Z4" s="44">
        <f t="shared" ref="Z4:Z10" ca="1" si="29">RANDBETWEEN(23000,37000)</f>
        <v>23589</v>
      </c>
      <c r="AA4" s="44">
        <f t="shared" ref="AA4:AA10" ca="1" si="30">AVERAGE(Z$3:Z$10)</f>
        <v>30861.75</v>
      </c>
      <c r="AB4" s="44">
        <f t="shared" ref="AB4:AB28" ca="1" si="31">SUM(AD4:AP4)</f>
        <v>1245247.875</v>
      </c>
      <c r="AC4" s="44">
        <f t="shared" ref="AC4:AC10" ca="1" si="32">AVERAGE(AB$3:AB$10)</f>
        <v>1264700</v>
      </c>
      <c r="AD4" s="44">
        <f t="shared" ref="AD4:AD10" ca="1" si="33">RANDBETWEEN(150000,210000)</f>
        <v>177277</v>
      </c>
      <c r="AE4" s="44">
        <f t="shared" ref="AE4:AE10" ca="1" si="34">AVERAGE(AD$3:AD$10)</f>
        <v>176997.625</v>
      </c>
      <c r="AF4" s="44">
        <f t="shared" ref="AF4:AF10" ca="1" si="35">RANDBETWEEN(150000,270000)</f>
        <v>163820</v>
      </c>
      <c r="AG4" s="44">
        <f t="shared" ref="AG4:AG10" ca="1" si="36">AVERAGE(AF$3:AF$10)</f>
        <v>192526.875</v>
      </c>
      <c r="AH4" s="44">
        <f t="shared" ref="AH4:AH10" ca="1" si="37">RANDBETWEEN(60000,72000)</f>
        <v>64253</v>
      </c>
      <c r="AI4" s="44">
        <f t="shared" ref="AI4:AI10" ca="1" si="38">AVERAGE(AH$3:AH$10)</f>
        <v>66086.875</v>
      </c>
      <c r="AJ4" s="44">
        <f t="shared" ref="AJ4:AJ10" ca="1" si="39">RANDBETWEEN(35000,55000)</f>
        <v>48205</v>
      </c>
      <c r="AK4" s="44">
        <f t="shared" ref="AK4:AK10" ca="1" si="40">AVERAGE(AJ$3:AJ$10)</f>
        <v>42058.125</v>
      </c>
      <c r="AL4" s="44">
        <f t="shared" ref="AL4:AL10" ca="1" si="41">RANDBETWEEN(10000,20000)</f>
        <v>19476</v>
      </c>
      <c r="AM4" s="44">
        <f t="shared" ref="AM4:AM10" ca="1" si="42">AVERAGE(AL$3:AL$10)</f>
        <v>16561.75</v>
      </c>
      <c r="AN4" s="44">
        <f t="shared" ref="AN4:AN10" ca="1" si="43">RANDBETWEEN(100000,140000)</f>
        <v>119106</v>
      </c>
      <c r="AO4" s="44">
        <f t="shared" ref="AO4:AO10" ca="1" si="44">AVERAGE(AN$3:AN$10)</f>
        <v>120737.625</v>
      </c>
      <c r="AP4" s="44">
        <f t="shared" ref="AP4:AP10" ca="1" si="45">RANDBETWEEN(30000,42000)</f>
        <v>38142</v>
      </c>
      <c r="AQ4" s="44">
        <f t="shared" ref="AQ4:AQ10" ca="1" si="46">AVERAGE(AP$3:AP$10)</f>
        <v>34762.25</v>
      </c>
      <c r="AR4" s="44">
        <f t="shared" ca="1" si="0"/>
        <v>234362.375</v>
      </c>
      <c r="AS4" s="44">
        <f t="shared" ref="AS4:AS9" ca="1" si="47">AVERAGE(AR$3:AR$10)</f>
        <v>240528.75</v>
      </c>
      <c r="AT4" s="44">
        <f t="shared" ref="AT4:AT10" ca="1" si="48">RANDBETWEEN(35000,55000)</f>
        <v>42908</v>
      </c>
      <c r="AU4" s="44">
        <f t="shared" ref="AU4:AU10" ca="1" si="49">AVERAGE(AT$3:AT$10)</f>
        <v>45672.875</v>
      </c>
      <c r="AV4" s="44">
        <f t="shared" ref="AV4:AV10" ca="1" si="50">RANDBETWEEN(30000,42000)</f>
        <v>39167</v>
      </c>
      <c r="AW4" s="44">
        <f t="shared" ref="AW4:AW10" ca="1" si="51">AVERAGE(AV$3:AV$10)</f>
        <v>37231.5</v>
      </c>
      <c r="AX4" s="44">
        <f t="shared" ref="AX4:AX10" ca="1" si="52">RANDBETWEEN(20000,28000)</f>
        <v>20603</v>
      </c>
      <c r="AY4" s="44">
        <f t="shared" ref="AY4:AY9" ca="1" si="53">AVERAGE(AX$3:AX$10)</f>
        <v>22974</v>
      </c>
      <c r="AZ4" s="44">
        <f t="shared" ca="1" si="1"/>
        <v>25806</v>
      </c>
      <c r="BA4" s="44">
        <f t="shared" ref="BA4:BA10" ca="1" si="54">AVERAGE(AZ$3:AZ$10)</f>
        <v>28772</v>
      </c>
      <c r="BB4" s="44">
        <f t="shared" ref="BB4:BB28" ca="1" si="55">SUM(BD4:BP4)</f>
        <v>335242.875</v>
      </c>
      <c r="BC4" s="44">
        <f t="shared" ref="BC4:BC10" ca="1" si="56">AVERAGE(BB$3:BB$10)</f>
        <v>338986.75</v>
      </c>
      <c r="BD4" s="44">
        <f t="shared" ref="BD4:BD10" ca="1" si="57">RANDBETWEEN(23000,31000)</f>
        <v>24432</v>
      </c>
      <c r="BE4" s="44">
        <f t="shared" ref="BE4:BE10" ca="1" si="58">AVERAGE(BD$3:BD$10)</f>
        <v>27895.5</v>
      </c>
      <c r="BF4" s="44">
        <f t="shared" ca="1" si="2"/>
        <v>28728</v>
      </c>
      <c r="BG4" s="44">
        <f t="shared" ref="BG4:BG10" ca="1" si="59">AVERAGE(BF$3:BF$10)</f>
        <v>27926.5</v>
      </c>
      <c r="BH4" s="44">
        <f t="shared" ca="1" si="2"/>
        <v>30638</v>
      </c>
      <c r="BI4" s="44">
        <f t="shared" ref="BI4:BI10" ca="1" si="60">AVERAGE(BH$3:BH$10)</f>
        <v>26683.625</v>
      </c>
      <c r="BJ4" s="44">
        <f t="shared" ca="1" si="2"/>
        <v>25580</v>
      </c>
      <c r="BK4" s="44">
        <f t="shared" ref="BK4:BK10" ca="1" si="61">AVERAGE(BJ$3:BJ$10)</f>
        <v>27076</v>
      </c>
      <c r="BL4" s="44">
        <f t="shared" ca="1" si="2"/>
        <v>23807</v>
      </c>
      <c r="BM4" s="44">
        <f t="shared" ref="BM4:BM10" ca="1" si="62">AVERAGE(BL$3:BL$10)</f>
        <v>25751.5</v>
      </c>
      <c r="BN4" s="44">
        <f t="shared" ca="1" si="2"/>
        <v>26670</v>
      </c>
      <c r="BO4" s="44">
        <f t="shared" ref="BO4:BO10" ca="1" si="63">AVERAGE(BN$3:BN$10)</f>
        <v>26795.75</v>
      </c>
      <c r="BP4" s="44">
        <f t="shared" ref="BP4:BP10" ca="1" si="64">RANDBETWEEN(10000,20000)</f>
        <v>13259</v>
      </c>
      <c r="BQ4" s="44">
        <f t="shared" ref="BQ4:BQ10" ca="1" si="65">AVERAGE(BP$3:BP$10)</f>
        <v>14729</v>
      </c>
      <c r="BR4" s="44">
        <f ca="1">SUM(BT4,CB4,CP4)</f>
        <v>2794247.25</v>
      </c>
      <c r="BS4" s="44">
        <f t="shared" ref="BS4:BS10" ca="1" si="66">AVERAGE(BR$3:BR$10)</f>
        <v>2808230.1875</v>
      </c>
      <c r="BT4" s="44">
        <f t="shared" ref="BT4:BT28" ca="1" si="67">SUM(BV4:CB4)</f>
        <v>1399718.5</v>
      </c>
      <c r="BU4" s="44">
        <f t="shared" ref="BU4:BU10" ca="1" si="68">AVERAGE(BT$3:BT$10)</f>
        <v>1396555.65625</v>
      </c>
      <c r="BV4" s="44">
        <f t="shared" ref="BV4:BX10" ca="1" si="69">RANDBETWEEN(30000,42000)</f>
        <v>39855</v>
      </c>
      <c r="BW4" s="44">
        <f t="shared" ref="BW4:BW10" ca="1" si="70">AVERAGE(BV$3:BV$10)</f>
        <v>37690</v>
      </c>
      <c r="BX4" s="44">
        <f ca="1">RANDBETWEEN(30000,42000)</f>
        <v>41680</v>
      </c>
      <c r="BY4" s="44">
        <f t="shared" ref="BY4:BY10" ca="1" si="71">AVERAGE(BX$3:BX$10)</f>
        <v>35879.5</v>
      </c>
      <c r="BZ4" s="44">
        <f ca="1">RANDBETWEEN(25000,35000)</f>
        <v>33401</v>
      </c>
      <c r="CA4" s="44">
        <f t="shared" ref="CA4:CA10" ca="1" si="72">AVERAGE(BZ$3:BZ$10)</f>
        <v>31619.625</v>
      </c>
      <c r="CB4" s="44">
        <f t="shared" ref="CB4:CB28" ca="1" si="73">SUM(CD4:CL4)</f>
        <v>1179593.375</v>
      </c>
      <c r="CC4" s="44">
        <f t="shared" ref="CC4:CC10" ca="1" si="74">AVERAGE(CB$3:CB$10)</f>
        <v>1186177.40625</v>
      </c>
      <c r="CD4" s="44">
        <f t="shared" ref="CD4:CD10" ca="1" si="75">RANDBETWEEN(200000,250000)</f>
        <v>231999</v>
      </c>
      <c r="CE4" s="44">
        <f t="shared" ref="CE4:CE10" ca="1" si="76">AVERAGE(CD$3:CD$10)</f>
        <v>223400.375</v>
      </c>
      <c r="CF4" s="44">
        <f t="shared" ref="CF4:CF10" ca="1" si="77">RANDBETWEEN(200000,280000)</f>
        <v>239630</v>
      </c>
      <c r="CG4" s="44">
        <f t="shared" ref="CG4:CG10" ca="1" si="78">AVERAGE(CF$3:CF$10)</f>
        <v>244597.875</v>
      </c>
      <c r="CH4" s="44">
        <f t="shared" ref="CH4:CJ10" ca="1" si="79">RANDBETWEEN(40000,50000)</f>
        <v>43458</v>
      </c>
      <c r="CI4" s="44">
        <f t="shared" ref="CI4:CI10" ca="1" si="80">AVERAGE(CH$3:CH$10)</f>
        <v>44271.875</v>
      </c>
      <c r="CJ4" s="44">
        <f t="shared" ca="1" si="79"/>
        <v>45382</v>
      </c>
      <c r="CK4" s="44">
        <f t="shared" ref="CK4:CK9" ca="1" si="81">AVERAGE(CJ$3:CJ$10)</f>
        <v>45621.25</v>
      </c>
      <c r="CL4" s="44">
        <f t="shared" ref="CL4:CL10" ca="1" si="82">RANDBETWEEN(50000,70000)</f>
        <v>61233</v>
      </c>
      <c r="CM4" s="44">
        <f t="shared" ref="CM4:CM10" ca="1" si="83">AVERAGE(CL$3:CL$10)</f>
        <v>58122.25</v>
      </c>
      <c r="CN4" s="44">
        <f t="shared" ref="CN4:CN10" ca="1" si="84">RANDBETWEEN(40000,50000)</f>
        <v>44677</v>
      </c>
      <c r="CO4" s="44">
        <f t="shared" ref="CO4:CO10" ca="1" si="85">AVERAGE(CN$3:CN$10)</f>
        <v>42673.5</v>
      </c>
      <c r="CP4" s="44">
        <f t="shared" ref="CP4:CP28" ca="1" si="86">SUM(CR4:CT4)</f>
        <v>214935.375</v>
      </c>
      <c r="CQ4" s="44">
        <f t="shared" ref="CQ4:CQ10" ca="1" si="87">AVERAGE(CP$3:CP$10)</f>
        <v>225497.125</v>
      </c>
      <c r="CR4" s="44">
        <f t="shared" ref="CR4:CR10" ca="1" si="88">RANDBETWEEN(90000,120000)</f>
        <v>90185</v>
      </c>
      <c r="CS4" s="44">
        <f ca="1">AVERAGE(CR$3:CR$10)</f>
        <v>101175.375</v>
      </c>
      <c r="CT4" s="44">
        <f t="shared" ref="CT4:CT10" ca="1" si="89">RANDBETWEEN(20000,28000)</f>
        <v>23575</v>
      </c>
      <c r="CU4" s="44">
        <f t="shared" ref="CU4:CU10" ca="1" si="90">AVERAGE(CT$3:CT$10)</f>
        <v>23146.375</v>
      </c>
      <c r="CV4" s="44">
        <f t="shared" ca="1" si="3"/>
        <v>2242143</v>
      </c>
      <c r="CW4" s="44">
        <f t="shared" ref="CW4:CW10" ca="1" si="91">AVERAGE(CV$3:CV$10)</f>
        <v>2260021.5</v>
      </c>
      <c r="CX4" s="44">
        <f t="shared" ref="CX4:CX28" ca="1" si="92">SUM(CZ4:DD4)</f>
        <v>484908.625</v>
      </c>
      <c r="CY4" s="44">
        <f ca="1">AVERAGE(CX$3:CX$10)</f>
        <v>454229</v>
      </c>
      <c r="CZ4" s="44">
        <f t="shared" ref="CZ4:CZ10" ca="1" si="93">RANDBETWEEN(60000,90000)</f>
        <v>76550</v>
      </c>
      <c r="DA4" s="44">
        <f t="shared" ref="DA4:DA10" ca="1" si="94">AVERAGE(CZ$3:CZ$10)</f>
        <v>74595.75</v>
      </c>
      <c r="DB4" s="44">
        <f t="shared" ref="DB4:DB10" ca="1" si="95">RANDBETWEEN(25000,35000)</f>
        <v>26781</v>
      </c>
      <c r="DC4" s="44">
        <f t="shared" ref="DC4:DC10" ca="1" si="96">AVERAGE(DB$3:DB$10)</f>
        <v>30167.875</v>
      </c>
      <c r="DD4" s="44">
        <f t="shared" ref="DD4:DD10" ca="1" si="97">RANDBETWEEN(200000,280000)</f>
        <v>276814</v>
      </c>
      <c r="DE4" s="44">
        <f t="shared" ref="DE4:DE10" ca="1" si="98">AVERAGE(DD$3:DD$10)</f>
        <v>244701.75</v>
      </c>
      <c r="DF4" s="44">
        <f t="shared" ref="DF4:DF28" ca="1" si="99">SUM(DH4:DJ4)</f>
        <v>150097.875</v>
      </c>
      <c r="DG4" s="44">
        <f t="shared" ref="DG4:DG10" ca="1" si="100">AVERAGE(DF$3:DF$10)</f>
        <v>164645.25</v>
      </c>
      <c r="DH4" s="44">
        <f t="shared" ref="DH4:DH10" ca="1" si="101">RANDBETWEEN(30000,60000)</f>
        <v>35092</v>
      </c>
      <c r="DI4" s="44">
        <f t="shared" ref="DI4:DI10" ca="1" si="102">AVERAGE(DH$3:DH$10)</f>
        <v>43324.875</v>
      </c>
      <c r="DJ4" s="44">
        <f t="shared" ref="DJ4:DJ10" ca="1" si="103">RANDBETWEEN(60000,90000)</f>
        <v>71681</v>
      </c>
      <c r="DK4" s="44">
        <f t="shared" ref="DK4:DK10" ca="1" si="104">AVERAGE(DJ$3:DJ$10)</f>
        <v>77995.5</v>
      </c>
      <c r="DL4" s="44">
        <f t="shared" ref="DL4:DL28" ca="1" si="105">SUM(DN4:DP4)</f>
        <v>694589.875</v>
      </c>
      <c r="DM4" s="44">
        <f t="shared" ref="DM4:DM10" ca="1" si="106">AVERAGE(DL$3:DL$10)</f>
        <v>696355.875</v>
      </c>
      <c r="DN4" s="44">
        <f t="shared" ref="DN4:DN10" ca="1" si="107">RANDBETWEEN(180000,240000)</f>
        <v>217158</v>
      </c>
      <c r="DO4" s="44">
        <f t="shared" ref="DO4:DO10" ca="1" si="108">AVERAGE(DN$3:DN$10)</f>
        <v>210003.875</v>
      </c>
      <c r="DP4" s="44">
        <f t="shared" ref="DP4:DP10" ca="1" si="109">RANDBETWEEN(240000,300000)</f>
        <v>267428</v>
      </c>
      <c r="DQ4" s="44">
        <f t="shared" ref="DQ4:DQ10" ca="1" si="110">AVERAGE(DP$3:DP$10)</f>
        <v>276348.125</v>
      </c>
      <c r="DR4" s="44">
        <f t="shared" ref="DR4:DR28" ca="1" si="111">SUM(DT4:DX4)</f>
        <v>527744.5</v>
      </c>
      <c r="DS4" s="44">
        <f t="shared" ref="DS4:DS9" ca="1" si="112">AVERAGE(DR$3:DR$10)</f>
        <v>546713.375</v>
      </c>
      <c r="DT4" s="44">
        <f t="shared" ref="DT4:DT10" ca="1" si="113">RANDBETWEEN(90000,120000)</f>
        <v>102698</v>
      </c>
      <c r="DU4" s="44">
        <f t="shared" ref="DU4:DU10" ca="1" si="114">AVERAGE(DT$3:DT$10)</f>
        <v>106224.875</v>
      </c>
      <c r="DV4" s="44">
        <f t="shared" ref="DV4:DV10" ca="1" si="115">RANDBETWEEN(75000,105000)</f>
        <v>79666</v>
      </c>
      <c r="DW4" s="44">
        <f t="shared" ref="DW4:DW10" ca="1" si="116">AVERAGE(DV$3:DV$10)</f>
        <v>84407.625</v>
      </c>
      <c r="DX4" s="44">
        <f t="shared" ref="DX4:DX10" ca="1" si="117">RANDBETWEEN(150000,180000)</f>
        <v>154748</v>
      </c>
      <c r="DY4" s="44">
        <f t="shared" ref="DY4:DY10" ca="1" si="118">AVERAGE(DX$3:DX$10)</f>
        <v>165448.375</v>
      </c>
      <c r="DZ4" s="44">
        <f t="shared" ca="1" si="4"/>
        <v>253865.375</v>
      </c>
      <c r="EA4" s="44">
        <f t="shared" ref="EA4:EA10" ca="1" si="119">AVERAGE(DZ$3:DZ$10)</f>
        <v>264518.25</v>
      </c>
      <c r="EB4" s="44">
        <f t="shared" ref="EB4:ED10" ca="1" si="120">RANDBETWEEN(50000,70000)</f>
        <v>56220</v>
      </c>
      <c r="EC4" s="44">
        <f t="shared" ref="EC4:EC10" ca="1" si="121">AVERAGE(EB$3:EB$10)</f>
        <v>59761.25</v>
      </c>
      <c r="ED4" s="44">
        <f t="shared" ca="1" si="120"/>
        <v>58288</v>
      </c>
      <c r="EE4" s="44">
        <f t="shared" ref="EE4:EE10" ca="1" si="122">AVERAGE(ED$3:ED$10)</f>
        <v>57478.125</v>
      </c>
      <c r="EF4" s="44">
        <f t="shared" ref="EF4:EF10" ca="1" si="123">RANDBETWEEN(20000,40000)</f>
        <v>22118</v>
      </c>
      <c r="EG4" s="44">
        <f t="shared" ref="EG4:EG10" ca="1" si="124">AVERAGE(EF$3:EF$10)</f>
        <v>30039.5</v>
      </c>
      <c r="EH4" s="44">
        <f t="shared" ref="EH4:EH28" ca="1" si="125">SUM(EJ4:EP4)</f>
        <v>130936.75</v>
      </c>
      <c r="EI4" s="44">
        <f t="shared" ref="EI4:EI10" ca="1" si="126">AVERAGE(EH$3:EH$10)</f>
        <v>133559.75</v>
      </c>
      <c r="EJ4" s="44">
        <f t="shared" ref="EJ4:EJ10" ca="1" si="127">RANDBETWEEN(6000,12000)</f>
        <v>7229</v>
      </c>
      <c r="EK4" s="44">
        <f t="shared" ref="EK4:EK10" ca="1" si="128">AVERAGE(EJ$3:EJ$10)</f>
        <v>9247.75</v>
      </c>
      <c r="EL4" s="44">
        <f t="shared" ref="EL4:EL10" ca="1" si="129">RANDBETWEEN(20000,40000)</f>
        <v>37309</v>
      </c>
      <c r="EM4" s="44">
        <f t="shared" ref="EM4:EM10" ca="1" si="130">AVERAGE(EL$3:EL$10)</f>
        <v>29526.375</v>
      </c>
      <c r="EN4" s="44">
        <f t="shared" ref="EN4:EP10" ca="1" si="131">RANDBETWEEN(12000,24000)</f>
        <v>14042</v>
      </c>
      <c r="EO4" s="44">
        <f t="shared" ref="EO4:EO10" ca="1" si="132">AVERAGE(EN$3:EN$10)</f>
        <v>19115.625</v>
      </c>
      <c r="EP4" s="44">
        <f t="shared" ca="1" si="131"/>
        <v>14467</v>
      </c>
      <c r="EQ4" s="44">
        <f t="shared" ref="EQ4:EQ10" ca="1" si="133">AVERAGE(EP$3:EP$10)</f>
        <v>17780.25</v>
      </c>
      <c r="ER4" s="44">
        <f t="shared" ref="ER4:ER28" ca="1" si="134">SUM(ET4,FD4,FL4,FT4,GH4,GP4)</f>
        <v>258144.125</v>
      </c>
      <c r="ES4" s="44">
        <f t="shared" ref="ES4:ES10" ca="1" si="135">AVERAGE(ER$3:ER$10)</f>
        <v>250478.25</v>
      </c>
      <c r="ET4" s="44">
        <f t="shared" ref="ET4:ET28" ca="1" si="136">SUM(EV4:FB4)</f>
        <v>52949.75</v>
      </c>
      <c r="EU4" s="44">
        <f t="shared" ref="EU4:EW9" ca="1" si="137">AVERAGE(ET$3:ET$10)</f>
        <v>53856.875</v>
      </c>
      <c r="EV4" s="44">
        <f t="shared" ref="EV4:EX10" ca="1" si="138">RANDBETWEEN(900,1200)</f>
        <v>1145</v>
      </c>
      <c r="EW4" s="44">
        <f t="shared" ca="1" si="137"/>
        <v>1030.25</v>
      </c>
      <c r="EX4" s="44">
        <f t="shared" ca="1" si="138"/>
        <v>1154</v>
      </c>
      <c r="EY4" s="44">
        <f t="shared" ref="EY4" ca="1" si="139">AVERAGE(EX$3:EX$10)</f>
        <v>1033.625</v>
      </c>
      <c r="EZ4" s="44">
        <f t="shared" ref="EZ4:EZ10" ca="1" si="140">RANDBETWEEN(20000,28000)</f>
        <v>23660</v>
      </c>
      <c r="FA4" s="44">
        <f t="shared" ref="FA4" ca="1" si="141">AVERAGE(EZ$3:EZ$10)</f>
        <v>24796.875</v>
      </c>
      <c r="FB4" s="44">
        <f t="shared" ref="FB4:FB10" ca="1" si="142">RANDBETWEEN(100,200)</f>
        <v>130</v>
      </c>
      <c r="FC4" s="44">
        <f t="shared" ref="FC4" ca="1" si="143">AVERAGE(FB$3:FB$10)</f>
        <v>135.375</v>
      </c>
      <c r="FD4" s="44">
        <f t="shared" ref="FD4:FD28" ca="1" si="144">SUM(FF4:FJ4)</f>
        <v>28093.375</v>
      </c>
      <c r="FE4" s="44">
        <f t="shared" ref="FE4" ca="1" si="145">AVERAGE(FD$3:FD$10)</f>
        <v>28488.625</v>
      </c>
      <c r="FF4" s="44">
        <f t="shared" ref="FF4:FF10" ca="1" si="146">RANDBETWEEN(9000,15000)</f>
        <v>12032</v>
      </c>
      <c r="FG4" s="44">
        <f t="shared" ref="FG4" ca="1" si="147">AVERAGE(FF$3:FF$10)</f>
        <v>11460.25</v>
      </c>
      <c r="FH4" s="44">
        <f t="shared" ref="FH4:FH10" ca="1" si="148">RANDBETWEEN(900,1500)</f>
        <v>971</v>
      </c>
      <c r="FI4" s="44">
        <f t="shared" ref="FI4" ca="1" si="149">AVERAGE(FH$3:FH$10)</f>
        <v>1237.125</v>
      </c>
      <c r="FJ4" s="44">
        <f t="shared" ref="FJ4:FJ10" ca="1" si="150">RANDBETWEEN(2000,4000)</f>
        <v>2393</v>
      </c>
      <c r="FK4" s="44">
        <f t="shared" ref="FK4" ca="1" si="151">AVERAGE(FJ$3:FJ$10)</f>
        <v>3093.875</v>
      </c>
      <c r="FL4" s="44">
        <f t="shared" ref="FL4:FL28" ca="1" si="152">SUM(FN4:FR4)</f>
        <v>94755.25</v>
      </c>
      <c r="FM4" s="44">
        <f t="shared" ref="FM4:FM9" ca="1" si="153">AVERAGE(FL$3:FL$10)</f>
        <v>89548.5</v>
      </c>
      <c r="FN4" s="44">
        <f t="shared" ref="FN4:FN10" ca="1" si="154">RANDBETWEEN(20000,28000)</f>
        <v>26720</v>
      </c>
      <c r="FO4" s="44">
        <f t="shared" ref="FO4:FO9" ca="1" si="155">AVERAGE(FN$3:FN$10)</f>
        <v>24959.125</v>
      </c>
      <c r="FP4" s="44">
        <f t="shared" ref="FP4:FP10" ca="1" si="156">RANDBETWEEN(13000,23000)</f>
        <v>20693</v>
      </c>
      <c r="FQ4" s="44">
        <f t="shared" ref="FQ4:FQ9" ca="1" si="157">AVERAGE(FP$3:FP$10)</f>
        <v>17653.125</v>
      </c>
      <c r="FR4" s="44">
        <f t="shared" ref="FR4:FR10" ca="1" si="158">RANDBETWEEN(3000,6000)</f>
        <v>4730</v>
      </c>
      <c r="FS4" s="44">
        <f t="shared" ref="FS4:FS9" ca="1" si="159">AVERAGE(FR$3:FR$10)</f>
        <v>4324</v>
      </c>
      <c r="FT4" s="44">
        <f t="shared" ref="FT4:FT28" ca="1" si="160">SUM(FV4:GF4)</f>
        <v>17822.75</v>
      </c>
      <c r="FU4" s="44">
        <f t="shared" ref="FU4:FU9" ca="1" si="161">AVERAGE(FT$3:FT$10)</f>
        <v>16631</v>
      </c>
      <c r="FV4" s="44">
        <f t="shared" ref="FV4:GF10" ca="1" si="162">RANDBETWEEN(1000,2000)</f>
        <v>1478</v>
      </c>
      <c r="FW4" s="44">
        <f t="shared" ref="FW4:FW9" ca="1" si="163">AVERAGE(FV$3:FV$10)</f>
        <v>1523.875</v>
      </c>
      <c r="FX4" s="44">
        <f t="shared" ca="1" si="162"/>
        <v>1922</v>
      </c>
      <c r="FY4" s="44">
        <f t="shared" ref="FY4:FY9" ca="1" si="164">AVERAGE(FX$3:FX$10)</f>
        <v>1461.25</v>
      </c>
      <c r="FZ4" s="44">
        <f t="shared" ca="1" si="162"/>
        <v>1860</v>
      </c>
      <c r="GA4" s="44">
        <f t="shared" ref="GA4:GC9" ca="1" si="165">AVERAGE(FZ$3:FZ$10)</f>
        <v>1595.25</v>
      </c>
      <c r="GB4" s="44">
        <f t="shared" ca="1" si="162"/>
        <v>1949</v>
      </c>
      <c r="GC4" s="44">
        <f t="shared" ca="1" si="165"/>
        <v>1556</v>
      </c>
      <c r="GD4" s="44">
        <f t="shared" ca="1" si="162"/>
        <v>1707</v>
      </c>
      <c r="GE4" s="44">
        <f t="shared" ref="GE4" ca="1" si="166">AVERAGE(GD$3:GD$10)</f>
        <v>1422.375</v>
      </c>
      <c r="GF4" s="44">
        <f t="shared" ca="1" si="162"/>
        <v>1348</v>
      </c>
      <c r="GG4" s="44">
        <f t="shared" ref="GG4" ca="1" si="167">AVERAGE(GF$3:GF$10)</f>
        <v>1513.5</v>
      </c>
      <c r="GH4" s="44">
        <f t="shared" ref="GH4:GH28" ca="1" si="168">SUM(GJ4:GN4)</f>
        <v>51480</v>
      </c>
      <c r="GI4" s="44">
        <f t="shared" ref="GI4" ca="1" si="169">AVERAGE(GH$3:GH$10)</f>
        <v>50745.5</v>
      </c>
      <c r="GJ4" s="44">
        <f t="shared" ref="GJ4:GJ10" ca="1" si="170">RANDBETWEEN(10000,20000)</f>
        <v>13648</v>
      </c>
      <c r="GK4" s="44">
        <f t="shared" ref="GK4" ca="1" si="171">AVERAGE(GJ$3:GJ$10)</f>
        <v>15480.25</v>
      </c>
      <c r="GL4" s="44">
        <f t="shared" ref="GL4:GL10" ca="1" si="172">RANDBETWEEN(5000,10000)</f>
        <v>8931</v>
      </c>
      <c r="GM4" s="44">
        <f t="shared" ref="GM4" ca="1" si="173">AVERAGE(GL$3:GL$10)</f>
        <v>7795.75</v>
      </c>
      <c r="GN4" s="44">
        <f t="shared" ref="GN4:GN10" ca="1" si="174">RANDBETWEEN(3000,6000)</f>
        <v>5625</v>
      </c>
      <c r="GO4" s="44">
        <f t="shared" ref="GO4" ca="1" si="175">AVERAGE(GN$3:GN$10)</f>
        <v>4193.5</v>
      </c>
      <c r="GP4" s="44">
        <f t="shared" ref="GP4:GP10" ca="1" si="176">RANDBETWEEN(9000,15000)</f>
        <v>13043</v>
      </c>
      <c r="GQ4" s="44">
        <f t="shared" ref="GQ4:GQ9" ca="1" si="177">AVERAGE(GP$3:GP$10)</f>
        <v>11207.75</v>
      </c>
      <c r="GR4" s="44">
        <f t="shared" ref="GR4:GR28" ca="1" si="178">SUM(GT4,HF4,HR4,ID4,IP4)</f>
        <v>34763.5</v>
      </c>
      <c r="GS4" s="44">
        <f t="shared" ref="GS4:GS10" ca="1" si="179">AVERAGE(GR$3:GR$10)</f>
        <v>36629</v>
      </c>
      <c r="GT4" s="44">
        <f t="shared" ref="GT4:GT28" ca="1" si="180">SUM(GV4:HD4)</f>
        <v>4543.25</v>
      </c>
      <c r="GU4" s="44">
        <f t="shared" ref="GU4:GU10" ca="1" si="181">AVERAGE(GT$3:GT$10)</f>
        <v>4482.625</v>
      </c>
      <c r="GV4" s="44">
        <f t="shared" ref="GV4:GV10" ca="1" si="182">RANDBETWEEN(150,300)</f>
        <v>288</v>
      </c>
      <c r="GW4" s="44">
        <f t="shared" ref="GW4:GW10" ca="1" si="183">AVERAGE(GV$3:GV$10)</f>
        <v>215.5</v>
      </c>
      <c r="GX4" s="44">
        <f t="shared" ref="GX4:GX10" ca="1" si="184">RANDBETWEEN(1000,2000)</f>
        <v>1622</v>
      </c>
      <c r="GY4" s="44">
        <f t="shared" ref="GY4:GY10" ca="1" si="185">AVERAGE(GX$3:GX$10)</f>
        <v>1520.125</v>
      </c>
      <c r="GZ4" s="44">
        <f t="shared" ref="GZ4:GZ10" ca="1" si="186">RANDBETWEEN(20,40)</f>
        <v>28</v>
      </c>
      <c r="HA4" s="44">
        <f t="shared" ref="HA4:HA10" ca="1" si="187">AVERAGE(GZ$3:GZ$10)</f>
        <v>29.5</v>
      </c>
      <c r="HB4" s="44">
        <f t="shared" ref="HB4:HD10" ca="1" si="188">RANDBETWEEN(200,400)</f>
        <v>295</v>
      </c>
      <c r="HC4" s="44">
        <f t="shared" ref="HC4:HC10" ca="1" si="189">AVERAGE(HB$3:HB$10)</f>
        <v>325.125</v>
      </c>
      <c r="HD4" s="44">
        <f t="shared" ca="1" si="188"/>
        <v>220</v>
      </c>
      <c r="HE4" s="44">
        <f t="shared" ref="HE4:HE10" ca="1" si="190">AVERAGE(HD$3:HD$10)</f>
        <v>302.125</v>
      </c>
      <c r="HF4" s="44">
        <f t="shared" ref="HF4:HF28" ca="1" si="191">SUM(HH4:HP4)</f>
        <v>2373.625</v>
      </c>
      <c r="HG4" s="44">
        <f t="shared" ref="HG4:HG10" ca="1" si="192">AVERAGE(HF$3:HF$10)</f>
        <v>2412.125</v>
      </c>
      <c r="HH4" s="44">
        <f t="shared" ref="HH4:HH10" ca="1" si="193">RANDBETWEEN(450,750)</f>
        <v>561</v>
      </c>
      <c r="HI4" s="44">
        <f t="shared" ref="HI4:HI10" ca="1" si="194">AVERAGE(HH$3:HH$10)</f>
        <v>612.5</v>
      </c>
      <c r="HJ4" s="44">
        <f t="shared" ref="HJ4:HJ10" ca="1" si="195">RANDBETWEEN(300,600)</f>
        <v>431</v>
      </c>
      <c r="HK4" s="44">
        <f t="shared" ref="HK4:HK10" ca="1" si="196">AVERAGE(HJ$3:HJ$10)</f>
        <v>444.625</v>
      </c>
      <c r="HL4" s="44">
        <f t="shared" ref="HL4:HP10" ca="1" si="197">RANDBETWEEN(45,75)</f>
        <v>65</v>
      </c>
      <c r="HM4" s="44">
        <f t="shared" ref="HM4:HM10" ca="1" si="198">AVERAGE(HL$3:HL$10)</f>
        <v>56.875</v>
      </c>
      <c r="HN4" s="44">
        <f t="shared" ca="1" si="197"/>
        <v>75</v>
      </c>
      <c r="HO4" s="44">
        <f t="shared" ref="HO4:HO10" ca="1" si="199">AVERAGE(HN$3:HN$10)</f>
        <v>63.625</v>
      </c>
      <c r="HP4" s="44">
        <f t="shared" ca="1" si="197"/>
        <v>64</v>
      </c>
      <c r="HQ4" s="44">
        <f t="shared" ref="HQ4:HQ10" ca="1" si="200">AVERAGE(HP$3:HP$10)</f>
        <v>56.875</v>
      </c>
      <c r="HR4" s="44">
        <f t="shared" ref="HR4:HR28" ca="1" si="201">SUM(HT4:IB4)</f>
        <v>4262.75</v>
      </c>
      <c r="HS4" s="44">
        <f t="shared" ref="HS4:HS10" ca="1" si="202">AVERAGE(HR$3:HR$10)</f>
        <v>4100.125</v>
      </c>
      <c r="HT4" s="44">
        <f t="shared" ref="HT4:HT10" ca="1" si="203">RANDBETWEEN(15,45)</f>
        <v>17</v>
      </c>
      <c r="HU4" s="44">
        <f t="shared" ref="HU4:HW10" ca="1" si="204">AVERAGE(HT$3:HT$10)</f>
        <v>28.5</v>
      </c>
      <c r="HV4" s="44">
        <f t="shared" ref="HV4:HV10" ca="1" si="205">RANDBETWEEN(1000,2000)</f>
        <v>1729</v>
      </c>
      <c r="HW4" s="44">
        <f t="shared" ca="1" si="204"/>
        <v>1469.875</v>
      </c>
      <c r="HX4" s="44">
        <f t="shared" ref="HX4:HX10" ca="1" si="206">RANDBETWEEN(200,550)</f>
        <v>326</v>
      </c>
      <c r="HY4" s="44">
        <f t="shared" ref="HY4" ca="1" si="207">AVERAGE(HX$3:HX$10)</f>
        <v>373.625</v>
      </c>
      <c r="HZ4" s="44">
        <f t="shared" ref="HZ4:HZ10" ca="1" si="208">RANDBETWEEN(100,260)</f>
        <v>133</v>
      </c>
      <c r="IA4" s="44">
        <f t="shared" ref="IA4" ca="1" si="209">AVERAGE(HZ$3:HZ$10)</f>
        <v>169.75</v>
      </c>
      <c r="IB4" s="44">
        <f t="shared" ref="IB4:IB10" ca="1" si="210">RANDBETWEEN(5,25)</f>
        <v>16</v>
      </c>
      <c r="IC4" s="44">
        <f t="shared" ref="IC4" ca="1" si="211">AVERAGE(IB$3:IB$10)</f>
        <v>16.625</v>
      </c>
      <c r="ID4" s="44">
        <f t="shared" ref="ID4:ID28" ca="1" si="212">SUM(IF4:IN4)</f>
        <v>23341.875</v>
      </c>
      <c r="IE4" s="44">
        <f t="shared" ref="IE4" ca="1" si="213">AVERAGE(ID$3:ID$10)</f>
        <v>25395.375</v>
      </c>
      <c r="IF4" s="44">
        <f t="shared" ref="IF4:IF10" ca="1" si="214">RANDBETWEEN(900,1500)</f>
        <v>989</v>
      </c>
      <c r="IG4" s="44">
        <f t="shared" ref="IG4" ca="1" si="215">AVERAGE(IF$3:IF$10)</f>
        <v>1196.125</v>
      </c>
      <c r="IH4" s="44">
        <f t="shared" ref="IH4:IH10" ca="1" si="216">RANDBETWEEN(5000,10000)</f>
        <v>6731</v>
      </c>
      <c r="II4" s="44">
        <f t="shared" ref="II4" ca="1" si="217">AVERAGE(IH$3:IH$10)</f>
        <v>8500.25</v>
      </c>
      <c r="IJ4" s="44">
        <f t="shared" ref="IJ4:IL10" ca="1" si="218">RANDBETWEEN(900,1500)</f>
        <v>1338</v>
      </c>
      <c r="IK4" s="44">
        <f t="shared" ref="IK4" ca="1" si="219">AVERAGE(IJ$3:IJ$10)</f>
        <v>1247</v>
      </c>
      <c r="IL4" s="44">
        <f t="shared" ca="1" si="218"/>
        <v>1061</v>
      </c>
      <c r="IM4" s="44">
        <f t="shared" ref="IM4:IO4" ca="1" si="220">AVERAGE(IL$3:IL$10)</f>
        <v>1162.5</v>
      </c>
      <c r="IN4" s="44">
        <f t="shared" ref="IN4:IN10" ca="1" si="221">RANDBETWEEN(900,1500)</f>
        <v>1117</v>
      </c>
      <c r="IO4" s="44">
        <f t="shared" ca="1" si="220"/>
        <v>1183.625</v>
      </c>
      <c r="IP4" s="62">
        <f t="shared" ref="IP4:IP10" ca="1" si="222">RANDBETWEEN(100,350)</f>
        <v>242</v>
      </c>
      <c r="IQ4" s="64">
        <f t="shared" ref="IQ4" ca="1" si="223">AVERAGE(IP$3:IP$10)</f>
        <v>238.75</v>
      </c>
    </row>
    <row r="5" spans="2:252" ht="15.75" thickBot="1" x14ac:dyDescent="0.3">
      <c r="B5" s="53" t="s">
        <v>9</v>
      </c>
      <c r="C5" s="49">
        <f ca="1">SUM(D5,BR5,CV5,ER5,GR5)</f>
        <v>8094669.375</v>
      </c>
      <c r="D5" s="44">
        <f t="shared" ca="1" si="7"/>
        <v>2759274.5</v>
      </c>
      <c r="E5" s="44">
        <f t="shared" ca="1" si="8"/>
        <v>2729086</v>
      </c>
      <c r="F5" s="44">
        <f t="shared" ca="1" si="9"/>
        <v>902850.375</v>
      </c>
      <c r="G5" s="44">
        <f t="shared" ca="1" si="10"/>
        <v>884870.5</v>
      </c>
      <c r="H5" s="44">
        <f t="shared" ca="1" si="11"/>
        <v>83710</v>
      </c>
      <c r="I5" s="44">
        <f t="shared" ca="1" si="12"/>
        <v>89693.625</v>
      </c>
      <c r="J5" s="44">
        <f t="shared" ca="1" si="13"/>
        <v>20255</v>
      </c>
      <c r="K5" s="44">
        <f t="shared" ca="1" si="14"/>
        <v>23324.875</v>
      </c>
      <c r="L5" s="44">
        <f t="shared" ca="1" si="15"/>
        <v>68634</v>
      </c>
      <c r="M5" s="44">
        <f t="shared" ca="1" si="16"/>
        <v>66227.875</v>
      </c>
      <c r="N5" s="44">
        <f t="shared" ca="1" si="17"/>
        <v>141306</v>
      </c>
      <c r="O5" s="44">
        <f t="shared" ca="1" si="18"/>
        <v>125322.125</v>
      </c>
      <c r="P5" s="44">
        <f t="shared" ca="1" si="19"/>
        <v>27162</v>
      </c>
      <c r="Q5" s="44">
        <f t="shared" ca="1" si="20"/>
        <v>30129.5</v>
      </c>
      <c r="R5" s="44">
        <f t="shared" ca="1" si="21"/>
        <v>22741</v>
      </c>
      <c r="S5" s="44">
        <f t="shared" ca="1" si="22"/>
        <v>22032.625</v>
      </c>
      <c r="T5" s="44">
        <f t="shared" ca="1" si="23"/>
        <v>51947</v>
      </c>
      <c r="U5" s="44">
        <f t="shared" ca="1" si="24"/>
        <v>49193.75</v>
      </c>
      <c r="V5" s="44">
        <f t="shared" ca="1" si="25"/>
        <v>6795</v>
      </c>
      <c r="W5" s="44">
        <f t="shared" ca="1" si="26"/>
        <v>6118</v>
      </c>
      <c r="X5" s="44">
        <f t="shared" ca="1" si="27"/>
        <v>17860</v>
      </c>
      <c r="Y5" s="44">
        <f t="shared" ca="1" si="28"/>
        <v>14962</v>
      </c>
      <c r="Z5" s="44">
        <f t="shared" ca="1" si="29"/>
        <v>35436</v>
      </c>
      <c r="AA5" s="44">
        <f t="shared" ca="1" si="30"/>
        <v>30861.75</v>
      </c>
      <c r="AB5" s="44">
        <f t="shared" ca="1" si="31"/>
        <v>1272092.875</v>
      </c>
      <c r="AC5" s="44">
        <f t="shared" ca="1" si="32"/>
        <v>1264700</v>
      </c>
      <c r="AD5" s="44">
        <f t="shared" ca="1" si="33"/>
        <v>151606</v>
      </c>
      <c r="AE5" s="44">
        <f t="shared" ca="1" si="34"/>
        <v>176997.625</v>
      </c>
      <c r="AF5" s="44">
        <f t="shared" ca="1" si="35"/>
        <v>197847</v>
      </c>
      <c r="AG5" s="44">
        <f t="shared" ca="1" si="36"/>
        <v>192526.875</v>
      </c>
      <c r="AH5" s="44">
        <f t="shared" ca="1" si="37"/>
        <v>71703</v>
      </c>
      <c r="AI5" s="44">
        <f t="shared" ca="1" si="38"/>
        <v>66086.875</v>
      </c>
      <c r="AJ5" s="44">
        <f t="shared" ca="1" si="39"/>
        <v>48467</v>
      </c>
      <c r="AK5" s="44">
        <f t="shared" ca="1" si="40"/>
        <v>42058.125</v>
      </c>
      <c r="AL5" s="44">
        <f t="shared" ca="1" si="41"/>
        <v>17796</v>
      </c>
      <c r="AM5" s="44">
        <f t="shared" ca="1" si="42"/>
        <v>16561.75</v>
      </c>
      <c r="AN5" s="44">
        <f t="shared" ca="1" si="43"/>
        <v>135415</v>
      </c>
      <c r="AO5" s="44">
        <f t="shared" ca="1" si="44"/>
        <v>120737.625</v>
      </c>
      <c r="AP5" s="44">
        <f t="shared" ca="1" si="45"/>
        <v>34290</v>
      </c>
      <c r="AQ5" s="44">
        <f t="shared" ca="1" si="46"/>
        <v>34762.25</v>
      </c>
      <c r="AR5" s="44">
        <f t="shared" ca="1" si="0"/>
        <v>248392.375</v>
      </c>
      <c r="AS5" s="44">
        <f t="shared" ca="1" si="47"/>
        <v>240528.75</v>
      </c>
      <c r="AT5" s="44">
        <f t="shared" ca="1" si="48"/>
        <v>43076</v>
      </c>
      <c r="AU5" s="44">
        <f t="shared" ca="1" si="49"/>
        <v>45672.875</v>
      </c>
      <c r="AV5" s="44">
        <f t="shared" ca="1" si="50"/>
        <v>39997</v>
      </c>
      <c r="AW5" s="44">
        <f t="shared" ca="1" si="51"/>
        <v>37231.5</v>
      </c>
      <c r="AX5" s="44">
        <f t="shared" ca="1" si="52"/>
        <v>25855</v>
      </c>
      <c r="AY5" s="44">
        <f t="shared" ca="1" si="53"/>
        <v>22974</v>
      </c>
      <c r="AZ5" s="44">
        <f ca="1">RANDBETWEEN(20000,34000)</f>
        <v>33586</v>
      </c>
      <c r="BA5" s="44">
        <f t="shared" ca="1" si="54"/>
        <v>28772</v>
      </c>
      <c r="BB5" s="44">
        <f t="shared" ca="1" si="55"/>
        <v>335938.875</v>
      </c>
      <c r="BC5" s="44">
        <f t="shared" ca="1" si="56"/>
        <v>338986.75</v>
      </c>
      <c r="BD5" s="44">
        <f t="shared" ca="1" si="57"/>
        <v>27365</v>
      </c>
      <c r="BE5" s="44">
        <f t="shared" ca="1" si="58"/>
        <v>27895.5</v>
      </c>
      <c r="BF5" s="44">
        <f t="shared" ca="1" si="2"/>
        <v>24863</v>
      </c>
      <c r="BG5" s="44">
        <f t="shared" ca="1" si="59"/>
        <v>27926.5</v>
      </c>
      <c r="BH5" s="44">
        <f t="shared" ca="1" si="2"/>
        <v>23997</v>
      </c>
      <c r="BI5" s="44">
        <f t="shared" ca="1" si="60"/>
        <v>26683.625</v>
      </c>
      <c r="BJ5" s="44">
        <f t="shared" ca="1" si="2"/>
        <v>23825</v>
      </c>
      <c r="BK5" s="44">
        <f t="shared" ca="1" si="61"/>
        <v>27076</v>
      </c>
      <c r="BL5" s="44">
        <f t="shared" ca="1" si="2"/>
        <v>28739</v>
      </c>
      <c r="BM5" s="44">
        <f t="shared" ca="1" si="62"/>
        <v>25751.5</v>
      </c>
      <c r="BN5" s="44">
        <f t="shared" ca="1" si="2"/>
        <v>25578</v>
      </c>
      <c r="BO5" s="44">
        <f t="shared" ca="1" si="63"/>
        <v>26795.75</v>
      </c>
      <c r="BP5" s="44">
        <f t="shared" ca="1" si="64"/>
        <v>19443</v>
      </c>
      <c r="BQ5" s="44">
        <f t="shared" ca="1" si="65"/>
        <v>14729</v>
      </c>
      <c r="BR5" s="44">
        <f ca="1">SUM(BT5,CB5,CP5)</f>
        <v>2756382.25</v>
      </c>
      <c r="BS5" s="44">
        <f t="shared" ca="1" si="66"/>
        <v>2808230.1875</v>
      </c>
      <c r="BT5" s="44">
        <f t="shared" ca="1" si="67"/>
        <v>1364817.5</v>
      </c>
      <c r="BU5" s="44">
        <f t="shared" ca="1" si="68"/>
        <v>1396555.65625</v>
      </c>
      <c r="BV5" s="44">
        <f t="shared" ca="1" si="69"/>
        <v>31937</v>
      </c>
      <c r="BW5" s="44">
        <f t="shared" ca="1" si="70"/>
        <v>37690</v>
      </c>
      <c r="BX5" s="44">
        <f t="shared" ca="1" si="69"/>
        <v>33338</v>
      </c>
      <c r="BY5" s="44">
        <f t="shared" ca="1" si="71"/>
        <v>35879.5</v>
      </c>
      <c r="BZ5" s="44">
        <f t="shared" ref="BZ5:BZ10" ca="1" si="224">RANDBETWEEN(25000,35000)</f>
        <v>27490</v>
      </c>
      <c r="CA5" s="44">
        <f t="shared" ca="1" si="72"/>
        <v>31619.625</v>
      </c>
      <c r="CB5" s="44">
        <f t="shared" ca="1" si="73"/>
        <v>1166863.375</v>
      </c>
      <c r="CC5" s="44">
        <f t="shared" ca="1" si="74"/>
        <v>1186177.40625</v>
      </c>
      <c r="CD5" s="44">
        <f t="shared" ca="1" si="75"/>
        <v>213802</v>
      </c>
      <c r="CE5" s="44">
        <f t="shared" ca="1" si="76"/>
        <v>223400.375</v>
      </c>
      <c r="CF5" s="44">
        <f t="shared" ca="1" si="77"/>
        <v>248839</v>
      </c>
      <c r="CG5" s="44">
        <f t="shared" ca="1" si="78"/>
        <v>244597.875</v>
      </c>
      <c r="CH5" s="44">
        <f t="shared" ca="1" si="79"/>
        <v>40666</v>
      </c>
      <c r="CI5" s="44">
        <f t="shared" ca="1" si="80"/>
        <v>44271.875</v>
      </c>
      <c r="CJ5" s="44">
        <f t="shared" ca="1" si="79"/>
        <v>48099</v>
      </c>
      <c r="CK5" s="44">
        <f t="shared" ca="1" si="81"/>
        <v>45621.25</v>
      </c>
      <c r="CL5" s="44">
        <f t="shared" ca="1" si="82"/>
        <v>57566</v>
      </c>
      <c r="CM5" s="44">
        <f t="shared" ca="1" si="83"/>
        <v>58122.25</v>
      </c>
      <c r="CN5" s="44">
        <f t="shared" ca="1" si="84"/>
        <v>40034</v>
      </c>
      <c r="CO5" s="44">
        <f t="shared" ca="1" si="85"/>
        <v>42673.5</v>
      </c>
      <c r="CP5" s="44">
        <f t="shared" ca="1" si="86"/>
        <v>224701.375</v>
      </c>
      <c r="CQ5" s="44">
        <f t="shared" ca="1" si="87"/>
        <v>225497.125</v>
      </c>
      <c r="CR5" s="44">
        <f t="shared" ca="1" si="88"/>
        <v>102192</v>
      </c>
      <c r="CS5" s="44">
        <f t="shared" ref="CS5:CS10" ca="1" si="225">AVERAGE(CR$3:CR$10)</f>
        <v>101175.375</v>
      </c>
      <c r="CT5" s="44">
        <f t="shared" ca="1" si="89"/>
        <v>21334</v>
      </c>
      <c r="CU5" s="44">
        <f t="shared" ca="1" si="90"/>
        <v>23146.375</v>
      </c>
      <c r="CV5" s="44">
        <f t="shared" ca="1" si="3"/>
        <v>2288567</v>
      </c>
      <c r="CW5" s="44">
        <f t="shared" ca="1" si="91"/>
        <v>2260021.5</v>
      </c>
      <c r="CX5" s="44">
        <f t="shared" ca="1" si="92"/>
        <v>453523.625</v>
      </c>
      <c r="CY5" s="44">
        <f t="shared" ref="CY5:CY10" ca="1" si="226">AVERAGE(CX$3:CX$10)</f>
        <v>454229</v>
      </c>
      <c r="CZ5" s="44">
        <f t="shared" ca="1" si="93"/>
        <v>82563</v>
      </c>
      <c r="DA5" s="44">
        <f t="shared" ca="1" si="94"/>
        <v>74595.75</v>
      </c>
      <c r="DB5" s="44">
        <f t="shared" ca="1" si="95"/>
        <v>28265</v>
      </c>
      <c r="DC5" s="44">
        <f t="shared" ca="1" si="96"/>
        <v>30167.875</v>
      </c>
      <c r="DD5" s="44">
        <f t="shared" ca="1" si="97"/>
        <v>237932</v>
      </c>
      <c r="DE5" s="44">
        <f t="shared" ca="1" si="98"/>
        <v>244701.75</v>
      </c>
      <c r="DF5" s="44">
        <f t="shared" ca="1" si="99"/>
        <v>181063.875</v>
      </c>
      <c r="DG5" s="44">
        <f t="shared" ca="1" si="100"/>
        <v>164645.25</v>
      </c>
      <c r="DH5" s="44">
        <f t="shared" ca="1" si="101"/>
        <v>56392</v>
      </c>
      <c r="DI5" s="44">
        <f t="shared" ca="1" si="102"/>
        <v>43324.875</v>
      </c>
      <c r="DJ5" s="44">
        <f t="shared" ca="1" si="103"/>
        <v>81347</v>
      </c>
      <c r="DK5" s="44">
        <f t="shared" ca="1" si="104"/>
        <v>77995.5</v>
      </c>
      <c r="DL5" s="44">
        <f t="shared" ca="1" si="105"/>
        <v>716360.875</v>
      </c>
      <c r="DM5" s="44">
        <f t="shared" ca="1" si="106"/>
        <v>696355.875</v>
      </c>
      <c r="DN5" s="44">
        <f t="shared" ca="1" si="107"/>
        <v>229799</v>
      </c>
      <c r="DO5" s="44">
        <f t="shared" ca="1" si="108"/>
        <v>210003.875</v>
      </c>
      <c r="DP5" s="44">
        <f t="shared" ca="1" si="109"/>
        <v>276558</v>
      </c>
      <c r="DQ5" s="44">
        <f t="shared" ca="1" si="110"/>
        <v>276348.125</v>
      </c>
      <c r="DR5" s="44">
        <f t="shared" ca="1" si="111"/>
        <v>539285.5</v>
      </c>
      <c r="DS5" s="44">
        <f t="shared" ca="1" si="112"/>
        <v>546713.375</v>
      </c>
      <c r="DT5" s="44">
        <f t="shared" ca="1" si="113"/>
        <v>111805</v>
      </c>
      <c r="DU5" s="44">
        <f t="shared" ca="1" si="114"/>
        <v>106224.875</v>
      </c>
      <c r="DV5" s="44">
        <f t="shared" ca="1" si="115"/>
        <v>79631</v>
      </c>
      <c r="DW5" s="44">
        <f t="shared" ca="1" si="116"/>
        <v>84407.625</v>
      </c>
      <c r="DX5" s="44">
        <f t="shared" ca="1" si="117"/>
        <v>157217</v>
      </c>
      <c r="DY5" s="44">
        <f t="shared" ca="1" si="118"/>
        <v>165448.375</v>
      </c>
      <c r="DZ5" s="44">
        <f t="shared" ca="1" si="4"/>
        <v>258177.375</v>
      </c>
      <c r="EA5" s="44">
        <f t="shared" ca="1" si="119"/>
        <v>264518.25</v>
      </c>
      <c r="EB5" s="44">
        <f t="shared" ca="1" si="120"/>
        <v>52883</v>
      </c>
      <c r="EC5" s="44">
        <f t="shared" ca="1" si="121"/>
        <v>59761.25</v>
      </c>
      <c r="ED5" s="44">
        <f t="shared" ca="1" si="120"/>
        <v>58711</v>
      </c>
      <c r="EE5" s="44">
        <f t="shared" ca="1" si="122"/>
        <v>57478.125</v>
      </c>
      <c r="EF5" s="44">
        <f t="shared" ca="1" si="123"/>
        <v>29344</v>
      </c>
      <c r="EG5" s="44">
        <f t="shared" ca="1" si="124"/>
        <v>30039.5</v>
      </c>
      <c r="EH5" s="44">
        <f t="shared" ca="1" si="125"/>
        <v>140155.75</v>
      </c>
      <c r="EI5" s="44">
        <f t="shared" ca="1" si="126"/>
        <v>133559.75</v>
      </c>
      <c r="EJ5" s="44">
        <f t="shared" ca="1" si="127"/>
        <v>9955</v>
      </c>
      <c r="EK5" s="44">
        <f t="shared" ca="1" si="128"/>
        <v>9247.75</v>
      </c>
      <c r="EL5" s="44">
        <f t="shared" ca="1" si="129"/>
        <v>25400</v>
      </c>
      <c r="EM5" s="44">
        <f t="shared" ca="1" si="130"/>
        <v>29526.375</v>
      </c>
      <c r="EN5" s="44">
        <f t="shared" ca="1" si="131"/>
        <v>23461</v>
      </c>
      <c r="EO5" s="44">
        <f t="shared" ca="1" si="132"/>
        <v>19115.625</v>
      </c>
      <c r="EP5" s="44">
        <f t="shared" ca="1" si="131"/>
        <v>23450</v>
      </c>
      <c r="EQ5" s="44">
        <f t="shared" ca="1" si="133"/>
        <v>17780.25</v>
      </c>
      <c r="ER5" s="44">
        <f t="shared" ca="1" si="134"/>
        <v>251098.125</v>
      </c>
      <c r="ES5" s="44">
        <f t="shared" ca="1" si="135"/>
        <v>250478.25</v>
      </c>
      <c r="ET5" s="44">
        <f t="shared" ca="1" si="136"/>
        <v>52213.75</v>
      </c>
      <c r="EU5" s="44">
        <f t="shared" ca="1" si="137"/>
        <v>53856.875</v>
      </c>
      <c r="EV5" s="44">
        <f t="shared" ca="1" si="138"/>
        <v>1111</v>
      </c>
      <c r="EW5" s="44">
        <f t="shared" ca="1" si="137"/>
        <v>1030.25</v>
      </c>
      <c r="EX5" s="44">
        <f t="shared" ca="1" si="138"/>
        <v>1034</v>
      </c>
      <c r="EY5" s="44">
        <f t="shared" ref="EY5" ca="1" si="227">AVERAGE(EX$3:EX$10)</f>
        <v>1033.625</v>
      </c>
      <c r="EZ5" s="44">
        <f t="shared" ca="1" si="140"/>
        <v>23026</v>
      </c>
      <c r="FA5" s="44">
        <f t="shared" ref="FA5" ca="1" si="228">AVERAGE(EZ$3:EZ$10)</f>
        <v>24796.875</v>
      </c>
      <c r="FB5" s="44">
        <f t="shared" ca="1" si="142"/>
        <v>182</v>
      </c>
      <c r="FC5" s="44">
        <f t="shared" ref="FC5" ca="1" si="229">AVERAGE(FB$3:FB$10)</f>
        <v>135.375</v>
      </c>
      <c r="FD5" s="44">
        <f t="shared" ca="1" si="144"/>
        <v>30341.375</v>
      </c>
      <c r="FE5" s="44">
        <f t="shared" ref="FE5" ca="1" si="230">AVERAGE(FD$3:FD$10)</f>
        <v>28488.625</v>
      </c>
      <c r="FF5" s="44">
        <f t="shared" ca="1" si="146"/>
        <v>12680</v>
      </c>
      <c r="FG5" s="44">
        <f t="shared" ref="FG5" ca="1" si="231">AVERAGE(FF$3:FF$10)</f>
        <v>11460.25</v>
      </c>
      <c r="FH5" s="44">
        <f t="shared" ca="1" si="148"/>
        <v>1362</v>
      </c>
      <c r="FI5" s="44">
        <f t="shared" ref="FI5" ca="1" si="232">AVERAGE(FH$3:FH$10)</f>
        <v>1237.125</v>
      </c>
      <c r="FJ5" s="44">
        <f t="shared" ca="1" si="150"/>
        <v>3602</v>
      </c>
      <c r="FK5" s="44">
        <f t="shared" ref="FK5" ca="1" si="233">AVERAGE(FJ$3:FJ$10)</f>
        <v>3093.875</v>
      </c>
      <c r="FL5" s="44">
        <f t="shared" ca="1" si="152"/>
        <v>88908.25</v>
      </c>
      <c r="FM5" s="44">
        <f t="shared" ca="1" si="153"/>
        <v>89548.5</v>
      </c>
      <c r="FN5" s="44">
        <f t="shared" ca="1" si="154"/>
        <v>20215</v>
      </c>
      <c r="FO5" s="44">
        <f t="shared" ca="1" si="155"/>
        <v>24959.125</v>
      </c>
      <c r="FP5" s="44">
        <f t="shared" ca="1" si="156"/>
        <v>22129</v>
      </c>
      <c r="FQ5" s="44">
        <f t="shared" ca="1" si="157"/>
        <v>17653.125</v>
      </c>
      <c r="FR5" s="44">
        <f t="shared" ca="1" si="158"/>
        <v>3952</v>
      </c>
      <c r="FS5" s="44">
        <f t="shared" ca="1" si="159"/>
        <v>4324</v>
      </c>
      <c r="FT5" s="44">
        <f t="shared" ca="1" si="160"/>
        <v>16407.75</v>
      </c>
      <c r="FU5" s="44">
        <f t="shared" ca="1" si="161"/>
        <v>16631</v>
      </c>
      <c r="FV5" s="44">
        <f t="shared" ca="1" si="162"/>
        <v>1748</v>
      </c>
      <c r="FW5" s="44">
        <f t="shared" ca="1" si="163"/>
        <v>1523.875</v>
      </c>
      <c r="FX5" s="44">
        <f t="shared" ca="1" si="162"/>
        <v>1599</v>
      </c>
      <c r="FY5" s="44">
        <f t="shared" ca="1" si="164"/>
        <v>1461.25</v>
      </c>
      <c r="FZ5" s="44">
        <f t="shared" ca="1" si="162"/>
        <v>1358</v>
      </c>
      <c r="GA5" s="44">
        <f t="shared" ca="1" si="165"/>
        <v>1595.25</v>
      </c>
      <c r="GB5" s="44">
        <f t="shared" ca="1" si="162"/>
        <v>1632</v>
      </c>
      <c r="GC5" s="44">
        <f t="shared" ca="1" si="165"/>
        <v>1556</v>
      </c>
      <c r="GD5" s="44">
        <f t="shared" ca="1" si="162"/>
        <v>1046</v>
      </c>
      <c r="GE5" s="44">
        <f t="shared" ref="GE5" ca="1" si="234">AVERAGE(GD$3:GD$10)</f>
        <v>1422.375</v>
      </c>
      <c r="GF5" s="44">
        <f t="shared" ca="1" si="162"/>
        <v>1466</v>
      </c>
      <c r="GG5" s="44">
        <f t="shared" ref="GG5" ca="1" si="235">AVERAGE(GF$3:GF$10)</f>
        <v>1513.5</v>
      </c>
      <c r="GH5" s="44">
        <f t="shared" ca="1" si="168"/>
        <v>53926</v>
      </c>
      <c r="GI5" s="44">
        <f t="shared" ref="GI5" ca="1" si="236">AVERAGE(GH$3:GH$10)</f>
        <v>50745.5</v>
      </c>
      <c r="GJ5" s="44">
        <f t="shared" ca="1" si="170"/>
        <v>17479</v>
      </c>
      <c r="GK5" s="44">
        <f t="shared" ref="GK5" ca="1" si="237">AVERAGE(GJ$3:GJ$10)</f>
        <v>15480.25</v>
      </c>
      <c r="GL5" s="44">
        <f t="shared" ca="1" si="172"/>
        <v>7820</v>
      </c>
      <c r="GM5" s="44">
        <f t="shared" ref="GM5" ca="1" si="238">AVERAGE(GL$3:GL$10)</f>
        <v>7795.75</v>
      </c>
      <c r="GN5" s="44">
        <f t="shared" ca="1" si="174"/>
        <v>5351</v>
      </c>
      <c r="GO5" s="44">
        <f t="shared" ref="GO5" ca="1" si="239">AVERAGE(GN$3:GN$10)</f>
        <v>4193.5</v>
      </c>
      <c r="GP5" s="44">
        <f t="shared" ca="1" si="176"/>
        <v>9301</v>
      </c>
      <c r="GQ5" s="44">
        <f t="shared" ca="1" si="177"/>
        <v>11207.75</v>
      </c>
      <c r="GR5" s="44">
        <f t="shared" ca="1" si="178"/>
        <v>39347.5</v>
      </c>
      <c r="GS5" s="44">
        <f t="shared" ca="1" si="179"/>
        <v>36629</v>
      </c>
      <c r="GT5" s="44">
        <f t="shared" ca="1" si="180"/>
        <v>5018.25</v>
      </c>
      <c r="GU5" s="44">
        <f t="shared" ca="1" si="181"/>
        <v>4482.625</v>
      </c>
      <c r="GV5" s="44">
        <f t="shared" ca="1" si="182"/>
        <v>293</v>
      </c>
      <c r="GW5" s="44">
        <f t="shared" ca="1" si="183"/>
        <v>215.5</v>
      </c>
      <c r="GX5" s="44">
        <f t="shared" ca="1" si="184"/>
        <v>1959</v>
      </c>
      <c r="GY5" s="44">
        <f t="shared" ca="1" si="185"/>
        <v>1520.125</v>
      </c>
      <c r="GZ5" s="44">
        <f t="shared" ca="1" si="186"/>
        <v>26</v>
      </c>
      <c r="HA5" s="44">
        <f t="shared" ca="1" si="187"/>
        <v>29.5</v>
      </c>
      <c r="HB5" s="44">
        <f t="shared" ca="1" si="188"/>
        <v>358</v>
      </c>
      <c r="HC5" s="44">
        <f t="shared" ca="1" si="189"/>
        <v>325.125</v>
      </c>
      <c r="HD5" s="44">
        <f t="shared" ca="1" si="188"/>
        <v>292</v>
      </c>
      <c r="HE5" s="44">
        <f t="shared" ca="1" si="190"/>
        <v>302.125</v>
      </c>
      <c r="HF5" s="44">
        <f t="shared" ca="1" si="191"/>
        <v>2539.625</v>
      </c>
      <c r="HG5" s="44">
        <f t="shared" ca="1" si="192"/>
        <v>2412.125</v>
      </c>
      <c r="HH5" s="44">
        <f t="shared" ca="1" si="193"/>
        <v>749</v>
      </c>
      <c r="HI5" s="44">
        <f t="shared" ca="1" si="194"/>
        <v>612.5</v>
      </c>
      <c r="HJ5" s="44">
        <f t="shared" ca="1" si="195"/>
        <v>475</v>
      </c>
      <c r="HK5" s="44">
        <f t="shared" ca="1" si="196"/>
        <v>444.625</v>
      </c>
      <c r="HL5" s="44">
        <f t="shared" ca="1" si="197"/>
        <v>45</v>
      </c>
      <c r="HM5" s="44">
        <f t="shared" ca="1" si="198"/>
        <v>56.875</v>
      </c>
      <c r="HN5" s="44">
        <f t="shared" ca="1" si="197"/>
        <v>46</v>
      </c>
      <c r="HO5" s="44">
        <f t="shared" ca="1" si="199"/>
        <v>63.625</v>
      </c>
      <c r="HP5" s="44">
        <f t="shared" ca="1" si="197"/>
        <v>47</v>
      </c>
      <c r="HQ5" s="44">
        <f t="shared" ca="1" si="200"/>
        <v>56.875</v>
      </c>
      <c r="HR5" s="44">
        <f t="shared" ca="1" si="201"/>
        <v>4671.75</v>
      </c>
      <c r="HS5" s="44">
        <f t="shared" ca="1" si="202"/>
        <v>4100.125</v>
      </c>
      <c r="HT5" s="44">
        <f t="shared" ca="1" si="203"/>
        <v>36</v>
      </c>
      <c r="HU5" s="44">
        <f t="shared" ca="1" si="204"/>
        <v>28.5</v>
      </c>
      <c r="HV5" s="44">
        <f t="shared" ca="1" si="205"/>
        <v>1984</v>
      </c>
      <c r="HW5" s="44">
        <f t="shared" ca="1" si="204"/>
        <v>1469.875</v>
      </c>
      <c r="HX5" s="44">
        <f t="shared" ca="1" si="206"/>
        <v>469</v>
      </c>
      <c r="HY5" s="44">
        <f t="shared" ref="HY5" ca="1" si="240">AVERAGE(HX$3:HX$10)</f>
        <v>373.625</v>
      </c>
      <c r="HZ5" s="44">
        <f t="shared" ca="1" si="208"/>
        <v>127</v>
      </c>
      <c r="IA5" s="44">
        <f t="shared" ref="IA5" ca="1" si="241">AVERAGE(HZ$3:HZ$10)</f>
        <v>169.75</v>
      </c>
      <c r="IB5" s="44">
        <f t="shared" ca="1" si="210"/>
        <v>14</v>
      </c>
      <c r="IC5" s="44">
        <f t="shared" ref="IC5" ca="1" si="242">AVERAGE(IB$3:IB$10)</f>
        <v>16.625</v>
      </c>
      <c r="ID5" s="44">
        <f t="shared" ca="1" si="212"/>
        <v>26802.875</v>
      </c>
      <c r="IE5" s="44">
        <f t="shared" ref="IE5" ca="1" si="243">AVERAGE(ID$3:ID$10)</f>
        <v>25395.375</v>
      </c>
      <c r="IF5" s="44">
        <f t="shared" ca="1" si="214"/>
        <v>1254</v>
      </c>
      <c r="IG5" s="44">
        <f t="shared" ref="IG5" ca="1" si="244">AVERAGE(IF$3:IF$10)</f>
        <v>1196.125</v>
      </c>
      <c r="IH5" s="44">
        <f t="shared" ca="1" si="216"/>
        <v>9676</v>
      </c>
      <c r="II5" s="44">
        <f t="shared" ref="II5" ca="1" si="245">AVERAGE(IH$3:IH$10)</f>
        <v>8500.25</v>
      </c>
      <c r="IJ5" s="44">
        <f t="shared" ca="1" si="218"/>
        <v>1384</v>
      </c>
      <c r="IK5" s="44">
        <f t="shared" ref="IK5" ca="1" si="246">AVERAGE(IJ$3:IJ$10)</f>
        <v>1247</v>
      </c>
      <c r="IL5" s="44">
        <f t="shared" ca="1" si="218"/>
        <v>1358</v>
      </c>
      <c r="IM5" s="44">
        <f t="shared" ref="IM5:IO5" ca="1" si="247">AVERAGE(IL$3:IL$10)</f>
        <v>1162.5</v>
      </c>
      <c r="IN5" s="44">
        <f t="shared" ca="1" si="221"/>
        <v>1025</v>
      </c>
      <c r="IO5" s="44">
        <f t="shared" ca="1" si="247"/>
        <v>1183.625</v>
      </c>
      <c r="IP5" s="62">
        <f t="shared" ca="1" si="222"/>
        <v>315</v>
      </c>
      <c r="IQ5" s="64">
        <f t="shared" ref="IQ5" ca="1" si="248">AVERAGE(IP$3:IP$10)</f>
        <v>238.75</v>
      </c>
      <c r="IR5" s="67"/>
    </row>
    <row r="6" spans="2:252" ht="15.75" thickBot="1" x14ac:dyDescent="0.3">
      <c r="B6" s="53" t="s">
        <v>10</v>
      </c>
      <c r="C6" s="49">
        <f ca="1">SUM(D6,BR6,CV6,ER6,GR6)</f>
        <v>8114188.375</v>
      </c>
      <c r="D6" s="44">
        <f t="shared" ca="1" si="7"/>
        <v>2788408.5</v>
      </c>
      <c r="E6" s="44">
        <f t="shared" ca="1" si="8"/>
        <v>2729086</v>
      </c>
      <c r="F6" s="44">
        <f t="shared" ca="1" si="9"/>
        <v>895360.375</v>
      </c>
      <c r="G6" s="44">
        <f t="shared" ca="1" si="10"/>
        <v>884870.5</v>
      </c>
      <c r="H6" s="44">
        <f t="shared" ca="1" si="11"/>
        <v>86158</v>
      </c>
      <c r="I6" s="44">
        <f t="shared" ca="1" si="12"/>
        <v>89693.625</v>
      </c>
      <c r="J6" s="44">
        <f t="shared" ca="1" si="13"/>
        <v>26765</v>
      </c>
      <c r="K6" s="44">
        <f t="shared" ca="1" si="14"/>
        <v>23324.875</v>
      </c>
      <c r="L6" s="44">
        <f t="shared" ca="1" si="15"/>
        <v>58237</v>
      </c>
      <c r="M6" s="44">
        <f t="shared" ca="1" si="16"/>
        <v>66227.875</v>
      </c>
      <c r="N6" s="44">
        <f t="shared" ca="1" si="17"/>
        <v>132937</v>
      </c>
      <c r="O6" s="44">
        <f t="shared" ca="1" si="18"/>
        <v>125322.125</v>
      </c>
      <c r="P6" s="44">
        <f t="shared" ca="1" si="19"/>
        <v>33260</v>
      </c>
      <c r="Q6" s="44">
        <f t="shared" ca="1" si="20"/>
        <v>30129.5</v>
      </c>
      <c r="R6" s="44">
        <f t="shared" ca="1" si="21"/>
        <v>24803</v>
      </c>
      <c r="S6" s="44">
        <f t="shared" ca="1" si="22"/>
        <v>22032.625</v>
      </c>
      <c r="T6" s="44">
        <f t="shared" ca="1" si="23"/>
        <v>52929</v>
      </c>
      <c r="U6" s="44">
        <f t="shared" ca="1" si="24"/>
        <v>49193.75</v>
      </c>
      <c r="V6" s="44">
        <f t="shared" ca="1" si="25"/>
        <v>6237</v>
      </c>
      <c r="W6" s="44">
        <f t="shared" ca="1" si="26"/>
        <v>6118</v>
      </c>
      <c r="X6" s="44">
        <f t="shared" ca="1" si="27"/>
        <v>15937</v>
      </c>
      <c r="Y6" s="44">
        <f t="shared" ca="1" si="28"/>
        <v>14962</v>
      </c>
      <c r="Z6" s="44">
        <f t="shared" ca="1" si="29"/>
        <v>31093</v>
      </c>
      <c r="AA6" s="44">
        <f t="shared" ca="1" si="30"/>
        <v>30861.75</v>
      </c>
      <c r="AB6" s="44">
        <f t="shared" ca="1" si="31"/>
        <v>1302280.875</v>
      </c>
      <c r="AC6" s="44">
        <f t="shared" ca="1" si="32"/>
        <v>1264700</v>
      </c>
      <c r="AD6" s="44">
        <f t="shared" ca="1" si="33"/>
        <v>173506</v>
      </c>
      <c r="AE6" s="44">
        <f t="shared" ca="1" si="34"/>
        <v>176997.625</v>
      </c>
      <c r="AF6" s="44">
        <f t="shared" ca="1" si="35"/>
        <v>227138</v>
      </c>
      <c r="AG6" s="44">
        <f t="shared" ca="1" si="36"/>
        <v>192526.875</v>
      </c>
      <c r="AH6" s="44">
        <f t="shared" ca="1" si="37"/>
        <v>68015</v>
      </c>
      <c r="AI6" s="44">
        <f t="shared" ca="1" si="38"/>
        <v>66086.875</v>
      </c>
      <c r="AJ6" s="44">
        <f t="shared" ca="1" si="39"/>
        <v>42076</v>
      </c>
      <c r="AK6" s="44">
        <f t="shared" ca="1" si="40"/>
        <v>42058.125</v>
      </c>
      <c r="AL6" s="44">
        <f t="shared" ca="1" si="41"/>
        <v>10869</v>
      </c>
      <c r="AM6" s="44">
        <f t="shared" ca="1" si="42"/>
        <v>16561.75</v>
      </c>
      <c r="AN6" s="44">
        <f t="shared" ca="1" si="43"/>
        <v>129160</v>
      </c>
      <c r="AO6" s="44">
        <f t="shared" ca="1" si="44"/>
        <v>120737.625</v>
      </c>
      <c r="AP6" s="44">
        <f t="shared" ca="1" si="45"/>
        <v>36548</v>
      </c>
      <c r="AQ6" s="44">
        <f t="shared" ca="1" si="46"/>
        <v>34762.25</v>
      </c>
      <c r="AR6" s="44">
        <f t="shared" ca="1" si="0"/>
        <v>242997.375</v>
      </c>
      <c r="AS6" s="44">
        <f t="shared" ca="1" si="47"/>
        <v>240528.75</v>
      </c>
      <c r="AT6" s="44">
        <f t="shared" ca="1" si="48"/>
        <v>44462</v>
      </c>
      <c r="AU6" s="44">
        <f t="shared" ca="1" si="49"/>
        <v>45672.875</v>
      </c>
      <c r="AV6" s="44">
        <f t="shared" ca="1" si="50"/>
        <v>33537</v>
      </c>
      <c r="AW6" s="44">
        <f t="shared" ca="1" si="51"/>
        <v>37231.5</v>
      </c>
      <c r="AX6" s="44">
        <f t="shared" ca="1" si="52"/>
        <v>27071</v>
      </c>
      <c r="AY6" s="44">
        <f t="shared" ca="1" si="53"/>
        <v>22974</v>
      </c>
      <c r="AZ6" s="44">
        <f t="shared" ca="1" si="1"/>
        <v>32049</v>
      </c>
      <c r="BA6" s="44">
        <f t="shared" ca="1" si="54"/>
        <v>28772</v>
      </c>
      <c r="BB6" s="44">
        <f t="shared" ca="1" si="55"/>
        <v>347769.875</v>
      </c>
      <c r="BC6" s="44">
        <f t="shared" ca="1" si="56"/>
        <v>338986.75</v>
      </c>
      <c r="BD6" s="44">
        <f t="shared" ca="1" si="57"/>
        <v>30616</v>
      </c>
      <c r="BE6" s="44">
        <f t="shared" ca="1" si="58"/>
        <v>27895.5</v>
      </c>
      <c r="BF6" s="44">
        <f t="shared" ca="1" si="2"/>
        <v>30666</v>
      </c>
      <c r="BG6" s="44">
        <f t="shared" ca="1" si="59"/>
        <v>27926.5</v>
      </c>
      <c r="BH6" s="44">
        <f t="shared" ca="1" si="2"/>
        <v>23573</v>
      </c>
      <c r="BI6" s="44">
        <f t="shared" ca="1" si="60"/>
        <v>26683.625</v>
      </c>
      <c r="BJ6" s="44">
        <f t="shared" ca="1" si="2"/>
        <v>30820</v>
      </c>
      <c r="BK6" s="44">
        <f t="shared" ca="1" si="61"/>
        <v>27076</v>
      </c>
      <c r="BL6" s="44">
        <f t="shared" ca="1" si="2"/>
        <v>23594</v>
      </c>
      <c r="BM6" s="44">
        <f t="shared" ca="1" si="62"/>
        <v>25751.5</v>
      </c>
      <c r="BN6" s="44">
        <f t="shared" ca="1" si="2"/>
        <v>27409</v>
      </c>
      <c r="BO6" s="44">
        <f t="shared" ca="1" si="63"/>
        <v>26795.75</v>
      </c>
      <c r="BP6" s="44">
        <f t="shared" ca="1" si="64"/>
        <v>18963</v>
      </c>
      <c r="BQ6" s="44">
        <f t="shared" ca="1" si="65"/>
        <v>14729</v>
      </c>
      <c r="BR6" s="44">
        <f ca="1">SUM(BT6,CB6,CP6)</f>
        <v>2756905.25</v>
      </c>
      <c r="BS6" s="44">
        <f t="shared" ca="1" si="66"/>
        <v>2808230.1875</v>
      </c>
      <c r="BT6" s="44">
        <f t="shared" ca="1" si="67"/>
        <v>1373269.5</v>
      </c>
      <c r="BU6" s="44">
        <f t="shared" ca="1" si="68"/>
        <v>1396555.65625</v>
      </c>
      <c r="BV6" s="44">
        <f t="shared" ca="1" si="69"/>
        <v>39182</v>
      </c>
      <c r="BW6" s="44">
        <f t="shared" ca="1" si="70"/>
        <v>37690</v>
      </c>
      <c r="BX6" s="44">
        <f t="shared" ca="1" si="69"/>
        <v>32881</v>
      </c>
      <c r="BY6" s="44">
        <f t="shared" ca="1" si="71"/>
        <v>35879.5</v>
      </c>
      <c r="BZ6" s="44">
        <f t="shared" ca="1" si="224"/>
        <v>32062</v>
      </c>
      <c r="CA6" s="44">
        <f t="shared" ca="1" si="72"/>
        <v>31619.625</v>
      </c>
      <c r="CB6" s="44">
        <f t="shared" ca="1" si="73"/>
        <v>1163955.375</v>
      </c>
      <c r="CC6" s="44">
        <f t="shared" ca="1" si="74"/>
        <v>1186177.40625</v>
      </c>
      <c r="CD6" s="44">
        <f t="shared" ca="1" si="75"/>
        <v>208515</v>
      </c>
      <c r="CE6" s="44">
        <f t="shared" ca="1" si="76"/>
        <v>223400.375</v>
      </c>
      <c r="CF6" s="44">
        <f t="shared" ca="1" si="77"/>
        <v>243304</v>
      </c>
      <c r="CG6" s="44">
        <f t="shared" ca="1" si="78"/>
        <v>244597.875</v>
      </c>
      <c r="CH6" s="44">
        <f t="shared" ca="1" si="79"/>
        <v>46033</v>
      </c>
      <c r="CI6" s="44">
        <f t="shared" ca="1" si="80"/>
        <v>44271.875</v>
      </c>
      <c r="CJ6" s="44">
        <f t="shared" ca="1" si="79"/>
        <v>47206</v>
      </c>
      <c r="CK6" s="44">
        <f t="shared" ca="1" si="81"/>
        <v>45621.25</v>
      </c>
      <c r="CL6" s="44">
        <f t="shared" ca="1" si="82"/>
        <v>61006</v>
      </c>
      <c r="CM6" s="44">
        <f t="shared" ca="1" si="83"/>
        <v>58122.25</v>
      </c>
      <c r="CN6" s="44">
        <f t="shared" ca="1" si="84"/>
        <v>44123</v>
      </c>
      <c r="CO6" s="44">
        <f t="shared" ca="1" si="85"/>
        <v>42673.5</v>
      </c>
      <c r="CP6" s="44">
        <f t="shared" ca="1" si="86"/>
        <v>219680.375</v>
      </c>
      <c r="CQ6" s="44">
        <f t="shared" ca="1" si="87"/>
        <v>225497.125</v>
      </c>
      <c r="CR6" s="44">
        <f t="shared" ca="1" si="88"/>
        <v>94903</v>
      </c>
      <c r="CS6" s="44">
        <f t="shared" ca="1" si="225"/>
        <v>101175.375</v>
      </c>
      <c r="CT6" s="44">
        <f t="shared" ca="1" si="89"/>
        <v>23602</v>
      </c>
      <c r="CU6" s="44">
        <f t="shared" ca="1" si="90"/>
        <v>23146.375</v>
      </c>
      <c r="CV6" s="44">
        <f t="shared" ca="1" si="3"/>
        <v>2276944</v>
      </c>
      <c r="CW6" s="44">
        <f t="shared" ca="1" si="91"/>
        <v>2260021.5</v>
      </c>
      <c r="CX6" s="44">
        <f t="shared" ca="1" si="92"/>
        <v>462328.625</v>
      </c>
      <c r="CY6" s="44">
        <f t="shared" ca="1" si="226"/>
        <v>454229</v>
      </c>
      <c r="CZ6" s="44">
        <f t="shared" ca="1" si="93"/>
        <v>78218</v>
      </c>
      <c r="DA6" s="44">
        <f t="shared" ca="1" si="94"/>
        <v>74595.75</v>
      </c>
      <c r="DB6" s="44">
        <f t="shared" ca="1" si="95"/>
        <v>31173</v>
      </c>
      <c r="DC6" s="44">
        <f t="shared" ca="1" si="96"/>
        <v>30167.875</v>
      </c>
      <c r="DD6" s="44">
        <f t="shared" ca="1" si="97"/>
        <v>248174</v>
      </c>
      <c r="DE6" s="44">
        <f t="shared" ca="1" si="98"/>
        <v>244701.75</v>
      </c>
      <c r="DF6" s="44">
        <f t="shared" ca="1" si="99"/>
        <v>144530.875</v>
      </c>
      <c r="DG6" s="44">
        <f t="shared" ca="1" si="100"/>
        <v>164645.25</v>
      </c>
      <c r="DH6" s="44">
        <f t="shared" ca="1" si="101"/>
        <v>32746</v>
      </c>
      <c r="DI6" s="44">
        <f t="shared" ca="1" si="102"/>
        <v>43324.875</v>
      </c>
      <c r="DJ6" s="44">
        <f t="shared" ca="1" si="103"/>
        <v>68460</v>
      </c>
      <c r="DK6" s="44">
        <f t="shared" ca="1" si="104"/>
        <v>77995.5</v>
      </c>
      <c r="DL6" s="44">
        <f t="shared" ca="1" si="105"/>
        <v>708933.875</v>
      </c>
      <c r="DM6" s="44">
        <f t="shared" ca="1" si="106"/>
        <v>696355.875</v>
      </c>
      <c r="DN6" s="44">
        <f t="shared" ca="1" si="107"/>
        <v>239946</v>
      </c>
      <c r="DO6" s="44">
        <f t="shared" ca="1" si="108"/>
        <v>210003.875</v>
      </c>
      <c r="DP6" s="44">
        <f t="shared" ca="1" si="109"/>
        <v>258984</v>
      </c>
      <c r="DQ6" s="44">
        <f t="shared" ca="1" si="110"/>
        <v>276348.125</v>
      </c>
      <c r="DR6" s="44">
        <f t="shared" ca="1" si="111"/>
        <v>567592.5</v>
      </c>
      <c r="DS6" s="44">
        <f t="shared" ca="1" si="112"/>
        <v>546713.375</v>
      </c>
      <c r="DT6" s="44">
        <f t="shared" ca="1" si="113"/>
        <v>101621</v>
      </c>
      <c r="DU6" s="44">
        <f t="shared" ca="1" si="114"/>
        <v>106224.875</v>
      </c>
      <c r="DV6" s="44">
        <f t="shared" ca="1" si="115"/>
        <v>98546</v>
      </c>
      <c r="DW6" s="44">
        <f t="shared" ca="1" si="116"/>
        <v>84407.625</v>
      </c>
      <c r="DX6" s="44">
        <f t="shared" ca="1" si="117"/>
        <v>176793</v>
      </c>
      <c r="DY6" s="44">
        <f t="shared" ca="1" si="118"/>
        <v>165448.375</v>
      </c>
      <c r="DZ6" s="44">
        <f t="shared" ca="1" si="4"/>
        <v>268835.375</v>
      </c>
      <c r="EA6" s="44">
        <f t="shared" ca="1" si="119"/>
        <v>264518.25</v>
      </c>
      <c r="EB6" s="44">
        <f t="shared" ca="1" si="120"/>
        <v>63510</v>
      </c>
      <c r="EC6" s="44">
        <f t="shared" ca="1" si="121"/>
        <v>59761.25</v>
      </c>
      <c r="ED6" s="44">
        <f t="shared" ca="1" si="120"/>
        <v>56960</v>
      </c>
      <c r="EE6" s="44">
        <f t="shared" ca="1" si="122"/>
        <v>57478.125</v>
      </c>
      <c r="EF6" s="44">
        <f t="shared" ca="1" si="123"/>
        <v>31126</v>
      </c>
      <c r="EG6" s="44">
        <f t="shared" ca="1" si="124"/>
        <v>30039.5</v>
      </c>
      <c r="EH6" s="44">
        <f t="shared" ca="1" si="125"/>
        <v>124722.75</v>
      </c>
      <c r="EI6" s="44">
        <f t="shared" ca="1" si="126"/>
        <v>133559.75</v>
      </c>
      <c r="EJ6" s="44">
        <f t="shared" ca="1" si="127"/>
        <v>7728</v>
      </c>
      <c r="EK6" s="44">
        <f t="shared" ca="1" si="128"/>
        <v>9247.75</v>
      </c>
      <c r="EL6" s="44">
        <f t="shared" ca="1" si="129"/>
        <v>23666</v>
      </c>
      <c r="EM6" s="44">
        <f t="shared" ca="1" si="130"/>
        <v>29526.375</v>
      </c>
      <c r="EN6" s="44">
        <f t="shared" ca="1" si="131"/>
        <v>13893</v>
      </c>
      <c r="EO6" s="44">
        <f t="shared" ca="1" si="132"/>
        <v>19115.625</v>
      </c>
      <c r="EP6" s="44">
        <f t="shared" ca="1" si="131"/>
        <v>21546</v>
      </c>
      <c r="EQ6" s="44">
        <f t="shared" ca="1" si="133"/>
        <v>17780.25</v>
      </c>
      <c r="ER6" s="44">
        <f t="shared" ca="1" si="134"/>
        <v>254716.125</v>
      </c>
      <c r="ES6" s="44">
        <f t="shared" ca="1" si="135"/>
        <v>250478.25</v>
      </c>
      <c r="ET6" s="44">
        <f t="shared" ca="1" si="136"/>
        <v>53003.75</v>
      </c>
      <c r="EU6" s="44">
        <f t="shared" ca="1" si="137"/>
        <v>53856.875</v>
      </c>
      <c r="EV6" s="44">
        <f t="shared" ca="1" si="138"/>
        <v>915</v>
      </c>
      <c r="EW6" s="44">
        <f t="shared" ca="1" si="137"/>
        <v>1030.25</v>
      </c>
      <c r="EX6" s="44">
        <f t="shared" ca="1" si="138"/>
        <v>939</v>
      </c>
      <c r="EY6" s="44">
        <f t="shared" ref="EY6" ca="1" si="249">AVERAGE(EX$3:EX$10)</f>
        <v>1033.625</v>
      </c>
      <c r="EZ6" s="44">
        <f t="shared" ca="1" si="140"/>
        <v>24148</v>
      </c>
      <c r="FA6" s="44">
        <f t="shared" ref="FA6" ca="1" si="250">AVERAGE(EZ$3:EZ$10)</f>
        <v>24796.875</v>
      </c>
      <c r="FB6" s="44">
        <f t="shared" ca="1" si="142"/>
        <v>141</v>
      </c>
      <c r="FC6" s="44">
        <f t="shared" ref="FC6" ca="1" si="251">AVERAGE(FB$3:FB$10)</f>
        <v>135.375</v>
      </c>
      <c r="FD6" s="44">
        <f t="shared" ca="1" si="144"/>
        <v>30213.375</v>
      </c>
      <c r="FE6" s="44">
        <f t="shared" ref="FE6" ca="1" si="252">AVERAGE(FD$3:FD$10)</f>
        <v>28488.625</v>
      </c>
      <c r="FF6" s="44">
        <f t="shared" ca="1" si="146"/>
        <v>12606</v>
      </c>
      <c r="FG6" s="44">
        <f t="shared" ref="FG6" ca="1" si="253">AVERAGE(FF$3:FF$10)</f>
        <v>11460.25</v>
      </c>
      <c r="FH6" s="44">
        <f t="shared" ca="1" si="148"/>
        <v>1343</v>
      </c>
      <c r="FI6" s="44">
        <f t="shared" ref="FI6" ca="1" si="254">AVERAGE(FH$3:FH$10)</f>
        <v>1237.125</v>
      </c>
      <c r="FJ6" s="44">
        <f t="shared" ca="1" si="150"/>
        <v>3567</v>
      </c>
      <c r="FK6" s="44">
        <f t="shared" ref="FK6" ca="1" si="255">AVERAGE(FJ$3:FJ$10)</f>
        <v>3093.875</v>
      </c>
      <c r="FL6" s="44">
        <f t="shared" ca="1" si="152"/>
        <v>91592.25</v>
      </c>
      <c r="FM6" s="44">
        <f t="shared" ca="1" si="153"/>
        <v>89548.5</v>
      </c>
      <c r="FN6" s="44">
        <f t="shared" ca="1" si="154"/>
        <v>27066</v>
      </c>
      <c r="FO6" s="44">
        <f t="shared" ca="1" si="155"/>
        <v>24959.125</v>
      </c>
      <c r="FP6" s="44">
        <f t="shared" ca="1" si="156"/>
        <v>17972</v>
      </c>
      <c r="FQ6" s="44">
        <f t="shared" ca="1" si="157"/>
        <v>17653.125</v>
      </c>
      <c r="FR6" s="44">
        <f t="shared" ca="1" si="158"/>
        <v>3942</v>
      </c>
      <c r="FS6" s="44">
        <f t="shared" ca="1" si="159"/>
        <v>4324</v>
      </c>
      <c r="FT6" s="44">
        <f t="shared" ca="1" si="160"/>
        <v>16496.75</v>
      </c>
      <c r="FU6" s="44">
        <f t="shared" ca="1" si="161"/>
        <v>16631</v>
      </c>
      <c r="FV6" s="44">
        <f t="shared" ca="1" si="162"/>
        <v>1452</v>
      </c>
      <c r="FW6" s="44">
        <f t="shared" ca="1" si="163"/>
        <v>1523.875</v>
      </c>
      <c r="FX6" s="44">
        <f t="shared" ca="1" si="162"/>
        <v>1022</v>
      </c>
      <c r="FY6" s="44">
        <f t="shared" ca="1" si="164"/>
        <v>1461.25</v>
      </c>
      <c r="FZ6" s="44">
        <f t="shared" ca="1" si="162"/>
        <v>1752</v>
      </c>
      <c r="GA6" s="44">
        <f t="shared" ca="1" si="165"/>
        <v>1595.25</v>
      </c>
      <c r="GB6" s="44">
        <f t="shared" ca="1" si="162"/>
        <v>1425</v>
      </c>
      <c r="GC6" s="44">
        <f t="shared" ca="1" si="165"/>
        <v>1556</v>
      </c>
      <c r="GD6" s="44">
        <f t="shared" ca="1" si="162"/>
        <v>1736</v>
      </c>
      <c r="GE6" s="44">
        <f t="shared" ref="GE6" ca="1" si="256">AVERAGE(GD$3:GD$10)</f>
        <v>1422.375</v>
      </c>
      <c r="GF6" s="44">
        <f t="shared" ca="1" si="162"/>
        <v>1551</v>
      </c>
      <c r="GG6" s="44">
        <f t="shared" ref="GG6" ca="1" si="257">AVERAGE(GF$3:GF$10)</f>
        <v>1513.5</v>
      </c>
      <c r="GH6" s="44">
        <f t="shared" ca="1" si="168"/>
        <v>53218</v>
      </c>
      <c r="GI6" s="44">
        <f t="shared" ref="GI6" ca="1" si="258">AVERAGE(GH$3:GH$10)</f>
        <v>50745.5</v>
      </c>
      <c r="GJ6" s="44">
        <f t="shared" ca="1" si="170"/>
        <v>19306</v>
      </c>
      <c r="GK6" s="44">
        <f t="shared" ref="GK6" ca="1" si="259">AVERAGE(GJ$3:GJ$10)</f>
        <v>15480.25</v>
      </c>
      <c r="GL6" s="44">
        <f t="shared" ca="1" si="172"/>
        <v>7114</v>
      </c>
      <c r="GM6" s="44">
        <f t="shared" ref="GM6" ca="1" si="260">AVERAGE(GL$3:GL$10)</f>
        <v>7795.75</v>
      </c>
      <c r="GN6" s="44">
        <f t="shared" ca="1" si="174"/>
        <v>3522</v>
      </c>
      <c r="GO6" s="44">
        <f t="shared" ref="GO6" ca="1" si="261">AVERAGE(GN$3:GN$10)</f>
        <v>4193.5</v>
      </c>
      <c r="GP6" s="44">
        <f t="shared" ca="1" si="176"/>
        <v>10192</v>
      </c>
      <c r="GQ6" s="44">
        <f t="shared" ca="1" si="177"/>
        <v>11207.75</v>
      </c>
      <c r="GR6" s="44">
        <f t="shared" ca="1" si="178"/>
        <v>37214.5</v>
      </c>
      <c r="GS6" s="44">
        <f t="shared" ca="1" si="179"/>
        <v>36629</v>
      </c>
      <c r="GT6" s="44">
        <f t="shared" ca="1" si="180"/>
        <v>4091.25</v>
      </c>
      <c r="GU6" s="44">
        <f t="shared" ca="1" si="181"/>
        <v>4482.625</v>
      </c>
      <c r="GV6" s="44">
        <f t="shared" ca="1" si="182"/>
        <v>173</v>
      </c>
      <c r="GW6" s="44">
        <f t="shared" ca="1" si="183"/>
        <v>215.5</v>
      </c>
      <c r="GX6" s="44">
        <f t="shared" ca="1" si="184"/>
        <v>1095</v>
      </c>
      <c r="GY6" s="44">
        <f t="shared" ca="1" si="185"/>
        <v>1520.125</v>
      </c>
      <c r="GZ6" s="44">
        <f t="shared" ca="1" si="186"/>
        <v>20</v>
      </c>
      <c r="HA6" s="44">
        <f t="shared" ca="1" si="187"/>
        <v>29.5</v>
      </c>
      <c r="HB6" s="44">
        <f t="shared" ca="1" si="188"/>
        <v>323</v>
      </c>
      <c r="HC6" s="44">
        <f t="shared" ca="1" si="189"/>
        <v>325.125</v>
      </c>
      <c r="HD6" s="44">
        <f t="shared" ca="1" si="188"/>
        <v>390</v>
      </c>
      <c r="HE6" s="44">
        <f t="shared" ca="1" si="190"/>
        <v>302.125</v>
      </c>
      <c r="HF6" s="44">
        <f t="shared" ca="1" si="191"/>
        <v>2541.625</v>
      </c>
      <c r="HG6" s="44">
        <f t="shared" ca="1" si="192"/>
        <v>2412.125</v>
      </c>
      <c r="HH6" s="44">
        <f t="shared" ca="1" si="193"/>
        <v>616</v>
      </c>
      <c r="HI6" s="44">
        <f t="shared" ca="1" si="194"/>
        <v>612.5</v>
      </c>
      <c r="HJ6" s="44">
        <f t="shared" ca="1" si="195"/>
        <v>572</v>
      </c>
      <c r="HK6" s="44">
        <f t="shared" ca="1" si="196"/>
        <v>444.625</v>
      </c>
      <c r="HL6" s="44">
        <f t="shared" ca="1" si="197"/>
        <v>49</v>
      </c>
      <c r="HM6" s="44">
        <f t="shared" ca="1" si="198"/>
        <v>56.875</v>
      </c>
      <c r="HN6" s="44">
        <f t="shared" ca="1" si="197"/>
        <v>75</v>
      </c>
      <c r="HO6" s="44">
        <f t="shared" ca="1" si="199"/>
        <v>63.625</v>
      </c>
      <c r="HP6" s="44">
        <f t="shared" ca="1" si="197"/>
        <v>52</v>
      </c>
      <c r="HQ6" s="44">
        <f t="shared" ca="1" si="200"/>
        <v>56.875</v>
      </c>
      <c r="HR6" s="44">
        <f t="shared" ca="1" si="201"/>
        <v>4010.75</v>
      </c>
      <c r="HS6" s="44">
        <f t="shared" ca="1" si="202"/>
        <v>4100.125</v>
      </c>
      <c r="HT6" s="44">
        <f t="shared" ca="1" si="203"/>
        <v>22</v>
      </c>
      <c r="HU6" s="44">
        <f t="shared" ca="1" si="204"/>
        <v>28.5</v>
      </c>
      <c r="HV6" s="44">
        <f t="shared" ca="1" si="205"/>
        <v>1255</v>
      </c>
      <c r="HW6" s="44">
        <f t="shared" ca="1" si="204"/>
        <v>1469.875</v>
      </c>
      <c r="HX6" s="44">
        <f t="shared" ca="1" si="206"/>
        <v>535</v>
      </c>
      <c r="HY6" s="44">
        <f t="shared" ref="HY6" ca="1" si="262">AVERAGE(HX$3:HX$10)</f>
        <v>373.625</v>
      </c>
      <c r="HZ6" s="44">
        <f t="shared" ca="1" si="208"/>
        <v>150</v>
      </c>
      <c r="IA6" s="44">
        <f t="shared" ref="IA6" ca="1" si="263">AVERAGE(HZ$3:HZ$10)</f>
        <v>169.75</v>
      </c>
      <c r="IB6" s="44">
        <f t="shared" ca="1" si="210"/>
        <v>7</v>
      </c>
      <c r="IC6" s="44">
        <f t="shared" ref="IC6" ca="1" si="264">AVERAGE(IB$3:IB$10)</f>
        <v>16.625</v>
      </c>
      <c r="ID6" s="44">
        <f t="shared" ca="1" si="212"/>
        <v>26354.875</v>
      </c>
      <c r="IE6" s="44">
        <f t="shared" ref="IE6" ca="1" si="265">AVERAGE(ID$3:ID$10)</f>
        <v>25395.375</v>
      </c>
      <c r="IF6" s="44">
        <f t="shared" ca="1" si="214"/>
        <v>1178</v>
      </c>
      <c r="IG6" s="44">
        <f t="shared" ref="IG6" ca="1" si="266">AVERAGE(IF$3:IF$10)</f>
        <v>1196.125</v>
      </c>
      <c r="IH6" s="44">
        <f t="shared" ca="1" si="216"/>
        <v>9342</v>
      </c>
      <c r="II6" s="44">
        <f t="shared" ref="II6" ca="1" si="267">AVERAGE(IH$3:IH$10)</f>
        <v>8500.25</v>
      </c>
      <c r="IJ6" s="44">
        <f t="shared" ca="1" si="218"/>
        <v>1229</v>
      </c>
      <c r="IK6" s="44">
        <f t="shared" ref="IK6" ca="1" si="268">AVERAGE(IJ$3:IJ$10)</f>
        <v>1247</v>
      </c>
      <c r="IL6" s="44">
        <f t="shared" ca="1" si="218"/>
        <v>1043</v>
      </c>
      <c r="IM6" s="44">
        <f t="shared" ref="IM6:IO6" ca="1" si="269">AVERAGE(IL$3:IL$10)</f>
        <v>1162.5</v>
      </c>
      <c r="IN6" s="44">
        <f t="shared" ca="1" si="221"/>
        <v>1457</v>
      </c>
      <c r="IO6" s="44">
        <f t="shared" ca="1" si="269"/>
        <v>1183.625</v>
      </c>
      <c r="IP6" s="62">
        <f t="shared" ca="1" si="222"/>
        <v>216</v>
      </c>
      <c r="IQ6" s="64">
        <f t="shared" ref="IQ6" ca="1" si="270">AVERAGE(IP$3:IP$10)</f>
        <v>238.75</v>
      </c>
    </row>
    <row r="7" spans="2:252" ht="15.75" thickBot="1" x14ac:dyDescent="0.3">
      <c r="B7" s="53" t="s">
        <v>11</v>
      </c>
      <c r="C7" s="49">
        <f ca="1">SUM(D7,BR7,CV7,ER7,GR7)</f>
        <v>8017820.375</v>
      </c>
      <c r="D7" s="44">
        <f t="shared" ca="1" si="7"/>
        <v>2699910.5</v>
      </c>
      <c r="E7" s="44">
        <f t="shared" ca="1" si="8"/>
        <v>2729086</v>
      </c>
      <c r="F7" s="44">
        <f t="shared" ca="1" si="9"/>
        <v>880258.375</v>
      </c>
      <c r="G7" s="44">
        <f t="shared" ca="1" si="10"/>
        <v>884870.5</v>
      </c>
      <c r="H7" s="44">
        <f t="shared" ca="1" si="11"/>
        <v>97929</v>
      </c>
      <c r="I7" s="44">
        <f t="shared" ca="1" si="12"/>
        <v>89693.625</v>
      </c>
      <c r="J7" s="44">
        <f t="shared" ca="1" si="13"/>
        <v>18598</v>
      </c>
      <c r="K7" s="44">
        <f t="shared" ca="1" si="14"/>
        <v>23324.875</v>
      </c>
      <c r="L7" s="44">
        <f t="shared" ca="1" si="15"/>
        <v>69546</v>
      </c>
      <c r="M7" s="44">
        <f t="shared" ca="1" si="16"/>
        <v>66227.875</v>
      </c>
      <c r="N7" s="44">
        <f t="shared" ca="1" si="17"/>
        <v>116163</v>
      </c>
      <c r="O7" s="44">
        <f t="shared" ca="1" si="18"/>
        <v>125322.125</v>
      </c>
      <c r="P7" s="44">
        <f t="shared" ca="1" si="19"/>
        <v>28493</v>
      </c>
      <c r="Q7" s="44">
        <f t="shared" ca="1" si="20"/>
        <v>30129.5</v>
      </c>
      <c r="R7" s="44">
        <f t="shared" ca="1" si="21"/>
        <v>24489</v>
      </c>
      <c r="S7" s="44">
        <f t="shared" ca="1" si="22"/>
        <v>22032.625</v>
      </c>
      <c r="T7" s="44">
        <f t="shared" ca="1" si="23"/>
        <v>47866</v>
      </c>
      <c r="U7" s="44">
        <f t="shared" ca="1" si="24"/>
        <v>49193.75</v>
      </c>
      <c r="V7" s="44">
        <f t="shared" ca="1" si="25"/>
        <v>6040</v>
      </c>
      <c r="W7" s="44">
        <f t="shared" ca="1" si="26"/>
        <v>6118</v>
      </c>
      <c r="X7" s="44">
        <f t="shared" ca="1" si="27"/>
        <v>12189</v>
      </c>
      <c r="Y7" s="44">
        <f t="shared" ca="1" si="28"/>
        <v>14962</v>
      </c>
      <c r="Z7" s="44">
        <f t="shared" ca="1" si="29"/>
        <v>31941</v>
      </c>
      <c r="AA7" s="44">
        <f t="shared" ca="1" si="30"/>
        <v>30861.75</v>
      </c>
      <c r="AB7" s="44">
        <f t="shared" ca="1" si="31"/>
        <v>1258887.875</v>
      </c>
      <c r="AC7" s="44">
        <f t="shared" ca="1" si="32"/>
        <v>1264700</v>
      </c>
      <c r="AD7" s="44">
        <f t="shared" ca="1" si="33"/>
        <v>203854</v>
      </c>
      <c r="AE7" s="44">
        <f t="shared" ca="1" si="34"/>
        <v>176997.625</v>
      </c>
      <c r="AF7" s="44">
        <f t="shared" ca="1" si="35"/>
        <v>175318</v>
      </c>
      <c r="AG7" s="44">
        <f t="shared" ca="1" si="36"/>
        <v>192526.875</v>
      </c>
      <c r="AH7" s="44">
        <f t="shared" ca="1" si="37"/>
        <v>64970</v>
      </c>
      <c r="AI7" s="44">
        <f t="shared" ca="1" si="38"/>
        <v>66086.875</v>
      </c>
      <c r="AJ7" s="44">
        <f t="shared" ca="1" si="39"/>
        <v>47582</v>
      </c>
      <c r="AK7" s="44">
        <f t="shared" ca="1" si="40"/>
        <v>42058.125</v>
      </c>
      <c r="AL7" s="44">
        <f t="shared" ca="1" si="41"/>
        <v>19296</v>
      </c>
      <c r="AM7" s="44">
        <f t="shared" ca="1" si="42"/>
        <v>16561.75</v>
      </c>
      <c r="AN7" s="44">
        <f t="shared" ca="1" si="43"/>
        <v>102031</v>
      </c>
      <c r="AO7" s="44">
        <f t="shared" ca="1" si="44"/>
        <v>120737.625</v>
      </c>
      <c r="AP7" s="44">
        <f t="shared" ca="1" si="45"/>
        <v>30868</v>
      </c>
      <c r="AQ7" s="44">
        <f t="shared" ca="1" si="46"/>
        <v>34762.25</v>
      </c>
      <c r="AR7" s="44">
        <f t="shared" ca="1" si="0"/>
        <v>222538.375</v>
      </c>
      <c r="AS7" s="44">
        <f t="shared" ca="1" si="47"/>
        <v>240528.75</v>
      </c>
      <c r="AT7" s="44">
        <f t="shared" ca="1" si="48"/>
        <v>37610</v>
      </c>
      <c r="AU7" s="44">
        <f t="shared" ca="1" si="49"/>
        <v>45672.875</v>
      </c>
      <c r="AV7" s="44">
        <f t="shared" ca="1" si="50"/>
        <v>31275</v>
      </c>
      <c r="AW7" s="44">
        <f t="shared" ca="1" si="51"/>
        <v>37231.5</v>
      </c>
      <c r="AX7" s="44">
        <f t="shared" ca="1" si="52"/>
        <v>20284</v>
      </c>
      <c r="AY7" s="44">
        <f t="shared" ca="1" si="53"/>
        <v>22974</v>
      </c>
      <c r="AZ7" s="44">
        <f t="shared" ca="1" si="1"/>
        <v>27491</v>
      </c>
      <c r="BA7" s="44">
        <f t="shared" ca="1" si="54"/>
        <v>28772</v>
      </c>
      <c r="BB7" s="44">
        <f t="shared" ca="1" si="55"/>
        <v>338225.875</v>
      </c>
      <c r="BC7" s="44">
        <f t="shared" ca="1" si="56"/>
        <v>338986.75</v>
      </c>
      <c r="BD7" s="44">
        <f t="shared" ca="1" si="57"/>
        <v>26631</v>
      </c>
      <c r="BE7" s="44">
        <f t="shared" ca="1" si="58"/>
        <v>27895.5</v>
      </c>
      <c r="BF7" s="44">
        <f t="shared" ca="1" si="2"/>
        <v>29888</v>
      </c>
      <c r="BG7" s="44">
        <f t="shared" ca="1" si="59"/>
        <v>27926.5</v>
      </c>
      <c r="BH7" s="44">
        <f t="shared" ca="1" si="2"/>
        <v>25997</v>
      </c>
      <c r="BI7" s="44">
        <f t="shared" ca="1" si="60"/>
        <v>26683.625</v>
      </c>
      <c r="BJ7" s="44">
        <f t="shared" ca="1" si="2"/>
        <v>24529</v>
      </c>
      <c r="BK7" s="44">
        <f t="shared" ca="1" si="61"/>
        <v>27076</v>
      </c>
      <c r="BL7" s="44">
        <f t="shared" ca="1" si="2"/>
        <v>27344</v>
      </c>
      <c r="BM7" s="44">
        <f t="shared" ca="1" si="62"/>
        <v>25751.5</v>
      </c>
      <c r="BN7" s="44">
        <f t="shared" ca="1" si="2"/>
        <v>24903</v>
      </c>
      <c r="BO7" s="44">
        <f t="shared" ca="1" si="63"/>
        <v>26795.75</v>
      </c>
      <c r="BP7" s="44">
        <f t="shared" ca="1" si="64"/>
        <v>16805</v>
      </c>
      <c r="BQ7" s="44">
        <f t="shared" ca="1" si="65"/>
        <v>14729</v>
      </c>
      <c r="BR7" s="44">
        <f ca="1">SUM(BT7,CB7,CP7)</f>
        <v>2697103.25</v>
      </c>
      <c r="BS7" s="44">
        <f t="shared" ca="1" si="66"/>
        <v>2808230.1875</v>
      </c>
      <c r="BT7" s="44">
        <f t="shared" ca="1" si="67"/>
        <v>1345566.5</v>
      </c>
      <c r="BU7" s="44">
        <f t="shared" ca="1" si="68"/>
        <v>1396555.65625</v>
      </c>
      <c r="BV7" s="44">
        <f t="shared" ca="1" si="69"/>
        <v>40662</v>
      </c>
      <c r="BW7" s="44">
        <f t="shared" ca="1" si="70"/>
        <v>37690</v>
      </c>
      <c r="BX7" s="44">
        <f t="shared" ca="1" si="69"/>
        <v>35294</v>
      </c>
      <c r="BY7" s="44">
        <f t="shared" ca="1" si="71"/>
        <v>35879.5</v>
      </c>
      <c r="BZ7" s="44">
        <f t="shared" ca="1" si="224"/>
        <v>33858</v>
      </c>
      <c r="CA7" s="44">
        <f t="shared" ca="1" si="72"/>
        <v>31619.625</v>
      </c>
      <c r="CB7" s="44">
        <f t="shared" ca="1" si="73"/>
        <v>1130563.375</v>
      </c>
      <c r="CC7" s="44">
        <f t="shared" ca="1" si="74"/>
        <v>1186177.40625</v>
      </c>
      <c r="CD7" s="44">
        <f t="shared" ca="1" si="75"/>
        <v>219055</v>
      </c>
      <c r="CE7" s="44">
        <f t="shared" ca="1" si="76"/>
        <v>223400.375</v>
      </c>
      <c r="CF7" s="44">
        <f t="shared" ca="1" si="77"/>
        <v>207808</v>
      </c>
      <c r="CG7" s="44">
        <f t="shared" ca="1" si="78"/>
        <v>244597.875</v>
      </c>
      <c r="CH7" s="44">
        <f t="shared" ca="1" si="79"/>
        <v>45100</v>
      </c>
      <c r="CI7" s="44">
        <f t="shared" ca="1" si="80"/>
        <v>44271.875</v>
      </c>
      <c r="CJ7" s="44">
        <f t="shared" ca="1" si="79"/>
        <v>48443</v>
      </c>
      <c r="CK7" s="44">
        <f t="shared" ca="1" si="81"/>
        <v>45621.25</v>
      </c>
      <c r="CL7" s="44">
        <f t="shared" ca="1" si="82"/>
        <v>52266</v>
      </c>
      <c r="CM7" s="44">
        <f t="shared" ca="1" si="83"/>
        <v>58122.25</v>
      </c>
      <c r="CN7" s="44">
        <f t="shared" ca="1" si="84"/>
        <v>48492</v>
      </c>
      <c r="CO7" s="44">
        <f t="shared" ca="1" si="85"/>
        <v>42673.5</v>
      </c>
      <c r="CP7" s="44">
        <f t="shared" ca="1" si="86"/>
        <v>220973.375</v>
      </c>
      <c r="CQ7" s="44">
        <f t="shared" ca="1" si="87"/>
        <v>225497.125</v>
      </c>
      <c r="CR7" s="44">
        <f t="shared" ca="1" si="88"/>
        <v>96494</v>
      </c>
      <c r="CS7" s="44">
        <f t="shared" ca="1" si="225"/>
        <v>101175.375</v>
      </c>
      <c r="CT7" s="44">
        <f t="shared" ca="1" si="89"/>
        <v>23304</v>
      </c>
      <c r="CU7" s="44">
        <f t="shared" ca="1" si="90"/>
        <v>23146.375</v>
      </c>
      <c r="CV7" s="44">
        <f t="shared" ca="1" si="3"/>
        <v>2343261</v>
      </c>
      <c r="CW7" s="44">
        <f t="shared" ca="1" si="91"/>
        <v>2260021.5</v>
      </c>
      <c r="CX7" s="44">
        <f t="shared" ca="1" si="92"/>
        <v>489903.625</v>
      </c>
      <c r="CY7" s="44">
        <f t="shared" ca="1" si="226"/>
        <v>454229</v>
      </c>
      <c r="CZ7" s="44">
        <f t="shared" ca="1" si="93"/>
        <v>77153</v>
      </c>
      <c r="DA7" s="44">
        <f t="shared" ca="1" si="94"/>
        <v>74595.75</v>
      </c>
      <c r="DB7" s="44">
        <f t="shared" ca="1" si="95"/>
        <v>32260</v>
      </c>
      <c r="DC7" s="44">
        <f t="shared" ca="1" si="96"/>
        <v>30167.875</v>
      </c>
      <c r="DD7" s="44">
        <f t="shared" ca="1" si="97"/>
        <v>275727</v>
      </c>
      <c r="DE7" s="44">
        <f t="shared" ca="1" si="98"/>
        <v>244701.75</v>
      </c>
      <c r="DF7" s="44">
        <f t="shared" ca="1" si="99"/>
        <v>175474.875</v>
      </c>
      <c r="DG7" s="44">
        <f t="shared" ca="1" si="100"/>
        <v>164645.25</v>
      </c>
      <c r="DH7" s="44">
        <f t="shared" ca="1" si="101"/>
        <v>53771</v>
      </c>
      <c r="DI7" s="44">
        <f t="shared" ca="1" si="102"/>
        <v>43324.875</v>
      </c>
      <c r="DJ7" s="44">
        <f t="shared" ca="1" si="103"/>
        <v>78379</v>
      </c>
      <c r="DK7" s="44">
        <f t="shared" ca="1" si="104"/>
        <v>77995.5</v>
      </c>
      <c r="DL7" s="44">
        <f t="shared" ca="1" si="105"/>
        <v>711618.875</v>
      </c>
      <c r="DM7" s="44">
        <f t="shared" ca="1" si="106"/>
        <v>696355.875</v>
      </c>
      <c r="DN7" s="44">
        <f t="shared" ca="1" si="107"/>
        <v>205089</v>
      </c>
      <c r="DO7" s="44">
        <f t="shared" ca="1" si="108"/>
        <v>210003.875</v>
      </c>
      <c r="DP7" s="44">
        <f t="shared" ca="1" si="109"/>
        <v>296526</v>
      </c>
      <c r="DQ7" s="44">
        <f t="shared" ca="1" si="110"/>
        <v>276348.125</v>
      </c>
      <c r="DR7" s="44">
        <f t="shared" ca="1" si="111"/>
        <v>571839.5</v>
      </c>
      <c r="DS7" s="44">
        <f t="shared" ca="1" si="112"/>
        <v>546713.375</v>
      </c>
      <c r="DT7" s="44">
        <f t="shared" ca="1" si="113"/>
        <v>118598</v>
      </c>
      <c r="DU7" s="44">
        <f t="shared" ca="1" si="114"/>
        <v>106224.875</v>
      </c>
      <c r="DV7" s="44">
        <f t="shared" ca="1" si="115"/>
        <v>91328</v>
      </c>
      <c r="DW7" s="44">
        <f t="shared" ca="1" si="116"/>
        <v>84407.625</v>
      </c>
      <c r="DX7" s="44">
        <f t="shared" ca="1" si="117"/>
        <v>171281</v>
      </c>
      <c r="DY7" s="44">
        <f t="shared" ca="1" si="118"/>
        <v>165448.375</v>
      </c>
      <c r="DZ7" s="44">
        <f t="shared" ca="1" si="4"/>
        <v>255035.375</v>
      </c>
      <c r="EA7" s="44">
        <f t="shared" ca="1" si="119"/>
        <v>264518.25</v>
      </c>
      <c r="EB7" s="44">
        <f t="shared" ca="1" si="120"/>
        <v>50959</v>
      </c>
      <c r="EC7" s="44">
        <f t="shared" ca="1" si="121"/>
        <v>59761.25</v>
      </c>
      <c r="ED7" s="44">
        <f t="shared" ca="1" si="120"/>
        <v>54814</v>
      </c>
      <c r="EE7" s="44">
        <f t="shared" ca="1" si="122"/>
        <v>57478.125</v>
      </c>
      <c r="EF7" s="44">
        <f t="shared" ca="1" si="123"/>
        <v>32023</v>
      </c>
      <c r="EG7" s="44">
        <f t="shared" ca="1" si="124"/>
        <v>30039.5</v>
      </c>
      <c r="EH7" s="44">
        <f t="shared" ca="1" si="125"/>
        <v>139388.75</v>
      </c>
      <c r="EI7" s="44">
        <f t="shared" ca="1" si="126"/>
        <v>133559.75</v>
      </c>
      <c r="EJ7" s="44">
        <f t="shared" ca="1" si="127"/>
        <v>11500</v>
      </c>
      <c r="EK7" s="44">
        <f t="shared" ca="1" si="128"/>
        <v>9247.75</v>
      </c>
      <c r="EL7" s="44">
        <f t="shared" ca="1" si="129"/>
        <v>29590</v>
      </c>
      <c r="EM7" s="44">
        <f t="shared" ca="1" si="130"/>
        <v>29526.375</v>
      </c>
      <c r="EN7" s="44">
        <f t="shared" ca="1" si="131"/>
        <v>21872</v>
      </c>
      <c r="EO7" s="44">
        <f t="shared" ca="1" si="132"/>
        <v>19115.625</v>
      </c>
      <c r="EP7" s="44">
        <f t="shared" ca="1" si="131"/>
        <v>18537</v>
      </c>
      <c r="EQ7" s="44">
        <f t="shared" ca="1" si="133"/>
        <v>17780.25</v>
      </c>
      <c r="ER7" s="44">
        <f t="shared" ca="1" si="134"/>
        <v>241638.125</v>
      </c>
      <c r="ES7" s="44">
        <f t="shared" ca="1" si="135"/>
        <v>250478.25</v>
      </c>
      <c r="ET7" s="44">
        <f t="shared" ca="1" si="136"/>
        <v>55505.75</v>
      </c>
      <c r="EU7" s="44">
        <f t="shared" ca="1" si="137"/>
        <v>53856.875</v>
      </c>
      <c r="EV7" s="44">
        <f t="shared" ca="1" si="138"/>
        <v>1137</v>
      </c>
      <c r="EW7" s="44">
        <f t="shared" ca="1" si="137"/>
        <v>1030.25</v>
      </c>
      <c r="EX7" s="44">
        <f t="shared" ca="1" si="138"/>
        <v>944</v>
      </c>
      <c r="EY7" s="44">
        <f t="shared" ref="EY7" ca="1" si="271">AVERAGE(EX$3:EX$10)</f>
        <v>1033.625</v>
      </c>
      <c r="EZ7" s="44">
        <f t="shared" ca="1" si="140"/>
        <v>26452</v>
      </c>
      <c r="FA7" s="44">
        <f t="shared" ref="FA7" ca="1" si="272">AVERAGE(EZ$3:EZ$10)</f>
        <v>24796.875</v>
      </c>
      <c r="FB7" s="44">
        <f t="shared" ca="1" si="142"/>
        <v>112</v>
      </c>
      <c r="FC7" s="44">
        <f t="shared" ref="FC7" ca="1" si="273">AVERAGE(FB$3:FB$10)</f>
        <v>135.375</v>
      </c>
      <c r="FD7" s="44">
        <f t="shared" ca="1" si="144"/>
        <v>26142.375</v>
      </c>
      <c r="FE7" s="44">
        <f t="shared" ref="FE7" ca="1" si="274">AVERAGE(FD$3:FD$10)</f>
        <v>28488.625</v>
      </c>
      <c r="FF7" s="44">
        <f t="shared" ca="1" si="146"/>
        <v>9214</v>
      </c>
      <c r="FG7" s="44">
        <f t="shared" ref="FG7" ca="1" si="275">AVERAGE(FF$3:FF$10)</f>
        <v>11460.25</v>
      </c>
      <c r="FH7" s="44">
        <f t="shared" ca="1" si="148"/>
        <v>1435</v>
      </c>
      <c r="FI7" s="44">
        <f t="shared" ref="FI7" ca="1" si="276">AVERAGE(FH$3:FH$10)</f>
        <v>1237.125</v>
      </c>
      <c r="FJ7" s="44">
        <f t="shared" ca="1" si="150"/>
        <v>2796</v>
      </c>
      <c r="FK7" s="44">
        <f t="shared" ref="FK7" ca="1" si="277">AVERAGE(FJ$3:FJ$10)</f>
        <v>3093.875</v>
      </c>
      <c r="FL7" s="44">
        <f t="shared" ca="1" si="152"/>
        <v>84046.25</v>
      </c>
      <c r="FM7" s="44">
        <f t="shared" ca="1" si="153"/>
        <v>89548.5</v>
      </c>
      <c r="FN7" s="44">
        <f t="shared" ca="1" si="154"/>
        <v>20757</v>
      </c>
      <c r="FO7" s="44">
        <f t="shared" ca="1" si="155"/>
        <v>24959.125</v>
      </c>
      <c r="FP7" s="44">
        <f t="shared" ca="1" si="156"/>
        <v>17558</v>
      </c>
      <c r="FQ7" s="44">
        <f t="shared" ca="1" si="157"/>
        <v>17653.125</v>
      </c>
      <c r="FR7" s="44">
        <f t="shared" ca="1" si="158"/>
        <v>3119</v>
      </c>
      <c r="FS7" s="44">
        <f t="shared" ca="1" si="159"/>
        <v>4324</v>
      </c>
      <c r="FT7" s="44">
        <f t="shared" ca="1" si="160"/>
        <v>16438.75</v>
      </c>
      <c r="FU7" s="44">
        <f t="shared" ca="1" si="161"/>
        <v>16631</v>
      </c>
      <c r="FV7" s="44">
        <f t="shared" ca="1" si="162"/>
        <v>1136</v>
      </c>
      <c r="FW7" s="44">
        <f t="shared" ca="1" si="163"/>
        <v>1523.875</v>
      </c>
      <c r="FX7" s="44">
        <f t="shared" ca="1" si="162"/>
        <v>1546</v>
      </c>
      <c r="FY7" s="44">
        <f t="shared" ca="1" si="164"/>
        <v>1461.25</v>
      </c>
      <c r="FZ7" s="44">
        <f t="shared" ca="1" si="162"/>
        <v>1431</v>
      </c>
      <c r="GA7" s="44">
        <f t="shared" ca="1" si="165"/>
        <v>1595.25</v>
      </c>
      <c r="GB7" s="44">
        <f t="shared" ca="1" si="162"/>
        <v>1127</v>
      </c>
      <c r="GC7" s="44">
        <f t="shared" ca="1" si="165"/>
        <v>1556</v>
      </c>
      <c r="GD7" s="44">
        <f t="shared" ca="1" si="162"/>
        <v>1902</v>
      </c>
      <c r="GE7" s="44">
        <f t="shared" ref="GE7" ca="1" si="278">AVERAGE(GD$3:GD$10)</f>
        <v>1422.375</v>
      </c>
      <c r="GF7" s="44">
        <f t="shared" ca="1" si="162"/>
        <v>1738</v>
      </c>
      <c r="GG7" s="44">
        <f t="shared" ref="GG7" ca="1" si="279">AVERAGE(GF$3:GF$10)</f>
        <v>1513.5</v>
      </c>
      <c r="GH7" s="44">
        <f t="shared" ca="1" si="168"/>
        <v>50502</v>
      </c>
      <c r="GI7" s="44">
        <f t="shared" ref="GI7" ca="1" si="280">AVERAGE(GH$3:GH$10)</f>
        <v>50745.5</v>
      </c>
      <c r="GJ7" s="44">
        <f t="shared" ca="1" si="170"/>
        <v>17318</v>
      </c>
      <c r="GK7" s="44">
        <f t="shared" ref="GK7" ca="1" si="281">AVERAGE(GJ$3:GJ$10)</f>
        <v>15480.25</v>
      </c>
      <c r="GL7" s="44">
        <f t="shared" ca="1" si="172"/>
        <v>6506</v>
      </c>
      <c r="GM7" s="44">
        <f t="shared" ref="GM7" ca="1" si="282">AVERAGE(GL$3:GL$10)</f>
        <v>7795.75</v>
      </c>
      <c r="GN7" s="44">
        <f t="shared" ca="1" si="174"/>
        <v>3402</v>
      </c>
      <c r="GO7" s="44">
        <f t="shared" ref="GO7" ca="1" si="283">AVERAGE(GN$3:GN$10)</f>
        <v>4193.5</v>
      </c>
      <c r="GP7" s="44">
        <f t="shared" ca="1" si="176"/>
        <v>9003</v>
      </c>
      <c r="GQ7" s="44">
        <f t="shared" ca="1" si="177"/>
        <v>11207.75</v>
      </c>
      <c r="GR7" s="44">
        <f t="shared" ca="1" si="178"/>
        <v>35907.5</v>
      </c>
      <c r="GS7" s="44">
        <f t="shared" ca="1" si="179"/>
        <v>36629</v>
      </c>
      <c r="GT7" s="44">
        <f t="shared" ca="1" si="180"/>
        <v>4789.25</v>
      </c>
      <c r="GU7" s="44">
        <f t="shared" ca="1" si="181"/>
        <v>4482.625</v>
      </c>
      <c r="GV7" s="44">
        <f t="shared" ca="1" si="182"/>
        <v>178</v>
      </c>
      <c r="GW7" s="44">
        <f t="shared" ca="1" si="183"/>
        <v>215.5</v>
      </c>
      <c r="GX7" s="44">
        <f t="shared" ca="1" si="184"/>
        <v>1882</v>
      </c>
      <c r="GY7" s="44">
        <f t="shared" ca="1" si="185"/>
        <v>1520.125</v>
      </c>
      <c r="GZ7" s="44">
        <f t="shared" ca="1" si="186"/>
        <v>30</v>
      </c>
      <c r="HA7" s="44">
        <f t="shared" ca="1" si="187"/>
        <v>29.5</v>
      </c>
      <c r="HB7" s="44">
        <f t="shared" ca="1" si="188"/>
        <v>235</v>
      </c>
      <c r="HC7" s="44">
        <f t="shared" ca="1" si="189"/>
        <v>325.125</v>
      </c>
      <c r="HD7" s="44">
        <f t="shared" ca="1" si="188"/>
        <v>374</v>
      </c>
      <c r="HE7" s="44">
        <f t="shared" ca="1" si="190"/>
        <v>302.125</v>
      </c>
      <c r="HF7" s="44">
        <f t="shared" ca="1" si="191"/>
        <v>2384.625</v>
      </c>
      <c r="HG7" s="44">
        <f t="shared" ca="1" si="192"/>
        <v>2412.125</v>
      </c>
      <c r="HH7" s="44">
        <f t="shared" ca="1" si="193"/>
        <v>472</v>
      </c>
      <c r="HI7" s="44">
        <f t="shared" ca="1" si="194"/>
        <v>612.5</v>
      </c>
      <c r="HJ7" s="44">
        <f t="shared" ca="1" si="195"/>
        <v>560</v>
      </c>
      <c r="HK7" s="44">
        <f t="shared" ca="1" si="196"/>
        <v>444.625</v>
      </c>
      <c r="HL7" s="44">
        <f t="shared" ca="1" si="197"/>
        <v>61</v>
      </c>
      <c r="HM7" s="44">
        <f t="shared" ca="1" si="198"/>
        <v>56.875</v>
      </c>
      <c r="HN7" s="44">
        <f t="shared" ca="1" si="197"/>
        <v>63</v>
      </c>
      <c r="HO7" s="44">
        <f t="shared" ca="1" si="199"/>
        <v>63.625</v>
      </c>
      <c r="HP7" s="44">
        <f t="shared" ca="1" si="197"/>
        <v>51</v>
      </c>
      <c r="HQ7" s="44">
        <f t="shared" ca="1" si="200"/>
        <v>56.875</v>
      </c>
      <c r="HR7" s="44">
        <f t="shared" ca="1" si="201"/>
        <v>3621.75</v>
      </c>
      <c r="HS7" s="44">
        <f t="shared" ca="1" si="202"/>
        <v>4100.125</v>
      </c>
      <c r="HT7" s="44">
        <f t="shared" ca="1" si="203"/>
        <v>16</v>
      </c>
      <c r="HU7" s="44">
        <f t="shared" ca="1" si="204"/>
        <v>28.5</v>
      </c>
      <c r="HV7" s="44">
        <f t="shared" ca="1" si="205"/>
        <v>1080</v>
      </c>
      <c r="HW7" s="44">
        <f t="shared" ca="1" si="204"/>
        <v>1469.875</v>
      </c>
      <c r="HX7" s="44">
        <f t="shared" ca="1" si="206"/>
        <v>299</v>
      </c>
      <c r="HY7" s="44">
        <f t="shared" ref="HY7" ca="1" si="284">AVERAGE(HX$3:HX$10)</f>
        <v>373.625</v>
      </c>
      <c r="HZ7" s="44">
        <f t="shared" ca="1" si="208"/>
        <v>165</v>
      </c>
      <c r="IA7" s="44">
        <f t="shared" ref="IA7" ca="1" si="285">AVERAGE(HZ$3:HZ$10)</f>
        <v>169.75</v>
      </c>
      <c r="IB7" s="44">
        <f t="shared" ca="1" si="210"/>
        <v>20</v>
      </c>
      <c r="IC7" s="44">
        <f t="shared" ref="IC7" ca="1" si="286">AVERAGE(IB$3:IB$10)</f>
        <v>16.625</v>
      </c>
      <c r="ID7" s="44">
        <f t="shared" ca="1" si="212"/>
        <v>24852.875</v>
      </c>
      <c r="IE7" s="44">
        <f t="shared" ref="IE7" ca="1" si="287">AVERAGE(ID$3:ID$10)</f>
        <v>25395.375</v>
      </c>
      <c r="IF7" s="44">
        <f t="shared" ca="1" si="214"/>
        <v>1265</v>
      </c>
      <c r="IG7" s="44">
        <f t="shared" ref="IG7" ca="1" si="288">AVERAGE(IF$3:IF$10)</f>
        <v>1196.125</v>
      </c>
      <c r="IH7" s="44">
        <f t="shared" ca="1" si="216"/>
        <v>7994</v>
      </c>
      <c r="II7" s="44">
        <f t="shared" ref="II7" ca="1" si="289">AVERAGE(IH$3:IH$10)</f>
        <v>8500.25</v>
      </c>
      <c r="IJ7" s="44">
        <f t="shared" ca="1" si="218"/>
        <v>1323</v>
      </c>
      <c r="IK7" s="44">
        <f t="shared" ref="IK7" ca="1" si="290">AVERAGE(IJ$3:IJ$10)</f>
        <v>1247</v>
      </c>
      <c r="IL7" s="44">
        <f t="shared" ca="1" si="218"/>
        <v>1143</v>
      </c>
      <c r="IM7" s="44">
        <f t="shared" ref="IM7:IO7" ca="1" si="291">AVERAGE(IL$3:IL$10)</f>
        <v>1162.5</v>
      </c>
      <c r="IN7" s="44">
        <f t="shared" ca="1" si="221"/>
        <v>1022</v>
      </c>
      <c r="IO7" s="44">
        <f t="shared" ca="1" si="291"/>
        <v>1183.625</v>
      </c>
      <c r="IP7" s="62">
        <f t="shared" ca="1" si="222"/>
        <v>259</v>
      </c>
      <c r="IQ7" s="64">
        <f t="shared" ref="IQ7" ca="1" si="292">AVERAGE(IP$3:IP$10)</f>
        <v>238.75</v>
      </c>
    </row>
    <row r="8" spans="2:252" ht="15.75" thickBot="1" x14ac:dyDescent="0.3">
      <c r="B8" s="53" t="s">
        <v>12</v>
      </c>
      <c r="C8" s="49">
        <f ca="1">SUM(D8,BR8,CV8,ER8,GR8)</f>
        <v>8112222.375</v>
      </c>
      <c r="D8" s="44">
        <f t="shared" ca="1" si="7"/>
        <v>2761133.5</v>
      </c>
      <c r="E8" s="44">
        <f t="shared" ca="1" si="8"/>
        <v>2729086</v>
      </c>
      <c r="F8" s="44">
        <f t="shared" ca="1" si="9"/>
        <v>849182.375</v>
      </c>
      <c r="G8" s="44">
        <f t="shared" ca="1" si="10"/>
        <v>884870.5</v>
      </c>
      <c r="H8" s="44">
        <f t="shared" ca="1" si="11"/>
        <v>79261</v>
      </c>
      <c r="I8" s="44">
        <f t="shared" ca="1" si="12"/>
        <v>89693.625</v>
      </c>
      <c r="J8" s="44">
        <f t="shared" ca="1" si="13"/>
        <v>21820</v>
      </c>
      <c r="K8" s="44">
        <f t="shared" ca="1" si="14"/>
        <v>23324.875</v>
      </c>
      <c r="L8" s="44">
        <f t="shared" ca="1" si="15"/>
        <v>61524</v>
      </c>
      <c r="M8" s="44">
        <f t="shared" ca="1" si="16"/>
        <v>66227.875</v>
      </c>
      <c r="N8" s="44">
        <f t="shared" ca="1" si="17"/>
        <v>102025</v>
      </c>
      <c r="O8" s="44">
        <f t="shared" ca="1" si="18"/>
        <v>125322.125</v>
      </c>
      <c r="P8" s="44">
        <f t="shared" ca="1" si="19"/>
        <v>33295</v>
      </c>
      <c r="Q8" s="44">
        <f t="shared" ca="1" si="20"/>
        <v>30129.5</v>
      </c>
      <c r="R8" s="44">
        <f t="shared" ca="1" si="21"/>
        <v>21065</v>
      </c>
      <c r="S8" s="44">
        <f t="shared" ca="1" si="22"/>
        <v>22032.625</v>
      </c>
      <c r="T8" s="44">
        <f t="shared" ca="1" si="23"/>
        <v>54792</v>
      </c>
      <c r="U8" s="44">
        <f t="shared" ca="1" si="24"/>
        <v>49193.75</v>
      </c>
      <c r="V8" s="44">
        <f t="shared" ca="1" si="25"/>
        <v>5538</v>
      </c>
      <c r="W8" s="44">
        <f t="shared" ca="1" si="26"/>
        <v>6118</v>
      </c>
      <c r="X8" s="44">
        <f t="shared" ca="1" si="27"/>
        <v>15320</v>
      </c>
      <c r="Y8" s="44">
        <f t="shared" ca="1" si="28"/>
        <v>14962</v>
      </c>
      <c r="Z8" s="44">
        <f t="shared" ca="1" si="29"/>
        <v>27538</v>
      </c>
      <c r="AA8" s="44">
        <f t="shared" ca="1" si="30"/>
        <v>30861.75</v>
      </c>
      <c r="AB8" s="44">
        <f t="shared" ca="1" si="31"/>
        <v>1317814.875</v>
      </c>
      <c r="AC8" s="44">
        <f t="shared" ca="1" si="32"/>
        <v>1264700</v>
      </c>
      <c r="AD8" s="44">
        <f t="shared" ca="1" si="33"/>
        <v>168994</v>
      </c>
      <c r="AE8" s="44">
        <f t="shared" ca="1" si="34"/>
        <v>176997.625</v>
      </c>
      <c r="AF8" s="44">
        <f t="shared" ca="1" si="35"/>
        <v>267309</v>
      </c>
      <c r="AG8" s="44">
        <f t="shared" ca="1" si="36"/>
        <v>192526.875</v>
      </c>
      <c r="AH8" s="44">
        <f t="shared" ca="1" si="37"/>
        <v>63266</v>
      </c>
      <c r="AI8" s="44">
        <f t="shared" ca="1" si="38"/>
        <v>66086.875</v>
      </c>
      <c r="AJ8" s="44">
        <f t="shared" ca="1" si="39"/>
        <v>35777</v>
      </c>
      <c r="AK8" s="44">
        <f t="shared" ca="1" si="40"/>
        <v>42058.125</v>
      </c>
      <c r="AL8" s="44">
        <f t="shared" ca="1" si="41"/>
        <v>14105</v>
      </c>
      <c r="AM8" s="44">
        <f t="shared" ca="1" si="42"/>
        <v>16561.75</v>
      </c>
      <c r="AN8" s="44">
        <f t="shared" ca="1" si="43"/>
        <v>117575</v>
      </c>
      <c r="AO8" s="44">
        <f t="shared" ca="1" si="44"/>
        <v>120737.625</v>
      </c>
      <c r="AP8" s="44">
        <f t="shared" ca="1" si="45"/>
        <v>35820</v>
      </c>
      <c r="AQ8" s="44">
        <f t="shared" ca="1" si="46"/>
        <v>34762.25</v>
      </c>
      <c r="AR8" s="44">
        <f t="shared" ca="1" si="0"/>
        <v>257453.375</v>
      </c>
      <c r="AS8" s="44">
        <f t="shared" ca="1" si="47"/>
        <v>240528.75</v>
      </c>
      <c r="AT8" s="44">
        <f t="shared" ca="1" si="48"/>
        <v>54042</v>
      </c>
      <c r="AU8" s="44">
        <f t="shared" ca="1" si="49"/>
        <v>45672.875</v>
      </c>
      <c r="AV8" s="44">
        <f t="shared" ca="1" si="50"/>
        <v>40067</v>
      </c>
      <c r="AW8" s="44">
        <f t="shared" ca="1" si="51"/>
        <v>37231.5</v>
      </c>
      <c r="AX8" s="44">
        <f t="shared" ca="1" si="52"/>
        <v>24987</v>
      </c>
      <c r="AY8" s="44">
        <f t="shared" ca="1" si="53"/>
        <v>22974</v>
      </c>
      <c r="AZ8" s="44">
        <f t="shared" ca="1" si="1"/>
        <v>32479</v>
      </c>
      <c r="BA8" s="44">
        <f t="shared" ca="1" si="54"/>
        <v>28772</v>
      </c>
      <c r="BB8" s="44">
        <f t="shared" ca="1" si="55"/>
        <v>336682.875</v>
      </c>
      <c r="BC8" s="44">
        <f t="shared" ca="1" si="56"/>
        <v>338986.75</v>
      </c>
      <c r="BD8" s="44">
        <f t="shared" ca="1" si="57"/>
        <v>27375</v>
      </c>
      <c r="BE8" s="44">
        <f t="shared" ca="1" si="58"/>
        <v>27895.5</v>
      </c>
      <c r="BF8" s="44">
        <f t="shared" ca="1" si="2"/>
        <v>29477</v>
      </c>
      <c r="BG8" s="44">
        <f t="shared" ca="1" si="59"/>
        <v>27926.5</v>
      </c>
      <c r="BH8" s="44">
        <f t="shared" ca="1" si="2"/>
        <v>23838</v>
      </c>
      <c r="BI8" s="44">
        <f t="shared" ca="1" si="60"/>
        <v>26683.625</v>
      </c>
      <c r="BJ8" s="44">
        <f t="shared" ca="1" si="2"/>
        <v>29839</v>
      </c>
      <c r="BK8" s="44">
        <f t="shared" ca="1" si="61"/>
        <v>27076</v>
      </c>
      <c r="BL8" s="44">
        <f t="shared" ca="1" si="2"/>
        <v>23136</v>
      </c>
      <c r="BM8" s="44">
        <f t="shared" ca="1" si="62"/>
        <v>25751.5</v>
      </c>
      <c r="BN8" s="44">
        <f t="shared" ca="1" si="2"/>
        <v>26841</v>
      </c>
      <c r="BO8" s="44">
        <f t="shared" ca="1" si="63"/>
        <v>26795.75</v>
      </c>
      <c r="BP8" s="44">
        <f t="shared" ca="1" si="64"/>
        <v>14048</v>
      </c>
      <c r="BQ8" s="44">
        <f t="shared" ca="1" si="65"/>
        <v>14729</v>
      </c>
      <c r="BR8" s="44">
        <f ca="1">SUM(BT8,CB8,CP8)</f>
        <v>2813125.25</v>
      </c>
      <c r="BS8" s="44">
        <f t="shared" ca="1" si="66"/>
        <v>2808230.1875</v>
      </c>
      <c r="BT8" s="44">
        <f t="shared" ca="1" si="67"/>
        <v>1394322.5</v>
      </c>
      <c r="BU8" s="44">
        <f t="shared" ca="1" si="68"/>
        <v>1396555.65625</v>
      </c>
      <c r="BV8" s="44">
        <f t="shared" ca="1" si="69"/>
        <v>34763</v>
      </c>
      <c r="BW8" s="44">
        <f t="shared" ca="1" si="70"/>
        <v>37690</v>
      </c>
      <c r="BX8" s="44">
        <f t="shared" ca="1" si="69"/>
        <v>32554</v>
      </c>
      <c r="BY8" s="44">
        <f t="shared" ca="1" si="71"/>
        <v>35879.5</v>
      </c>
      <c r="BZ8" s="44">
        <f t="shared" ca="1" si="224"/>
        <v>34866</v>
      </c>
      <c r="CA8" s="44">
        <f t="shared" ca="1" si="72"/>
        <v>31619.625</v>
      </c>
      <c r="CB8" s="44">
        <f t="shared" ca="1" si="73"/>
        <v>1186950.375</v>
      </c>
      <c r="CC8" s="44">
        <f t="shared" ca="1" si="74"/>
        <v>1186177.40625</v>
      </c>
      <c r="CD8" s="44">
        <f t="shared" ca="1" si="75"/>
        <v>223333</v>
      </c>
      <c r="CE8" s="44">
        <f t="shared" ca="1" si="76"/>
        <v>223400.375</v>
      </c>
      <c r="CF8" s="44">
        <f t="shared" ca="1" si="77"/>
        <v>263051</v>
      </c>
      <c r="CG8" s="44">
        <f t="shared" ca="1" si="78"/>
        <v>244597.875</v>
      </c>
      <c r="CH8" s="44">
        <f t="shared" ca="1" si="79"/>
        <v>44404</v>
      </c>
      <c r="CI8" s="44">
        <f t="shared" ca="1" si="80"/>
        <v>44271.875</v>
      </c>
      <c r="CJ8" s="44">
        <f t="shared" ca="1" si="79"/>
        <v>42455</v>
      </c>
      <c r="CK8" s="44">
        <f t="shared" ca="1" si="81"/>
        <v>45621.25</v>
      </c>
      <c r="CL8" s="44">
        <f t="shared" ca="1" si="82"/>
        <v>55816</v>
      </c>
      <c r="CM8" s="44">
        <f t="shared" ca="1" si="83"/>
        <v>58122.25</v>
      </c>
      <c r="CN8" s="44">
        <f t="shared" ca="1" si="84"/>
        <v>40092</v>
      </c>
      <c r="CO8" s="44">
        <f t="shared" ca="1" si="85"/>
        <v>42673.5</v>
      </c>
      <c r="CP8" s="44">
        <f t="shared" ca="1" si="86"/>
        <v>231852.375</v>
      </c>
      <c r="CQ8" s="44">
        <f t="shared" ca="1" si="87"/>
        <v>225497.125</v>
      </c>
      <c r="CR8" s="44">
        <f t="shared" ca="1" si="88"/>
        <v>106619</v>
      </c>
      <c r="CS8" s="44">
        <f t="shared" ca="1" si="225"/>
        <v>101175.375</v>
      </c>
      <c r="CT8" s="44">
        <f t="shared" ca="1" si="89"/>
        <v>24058</v>
      </c>
      <c r="CU8" s="44">
        <f t="shared" ca="1" si="90"/>
        <v>23146.375</v>
      </c>
      <c r="CV8" s="44">
        <f t="shared" ca="1" si="3"/>
        <v>2252681</v>
      </c>
      <c r="CW8" s="44">
        <f t="shared" ca="1" si="91"/>
        <v>2260021.5</v>
      </c>
      <c r="CX8" s="44">
        <f t="shared" ca="1" si="92"/>
        <v>436564.625</v>
      </c>
      <c r="CY8" s="44">
        <f t="shared" ca="1" si="226"/>
        <v>454229</v>
      </c>
      <c r="CZ8" s="44">
        <f t="shared" ca="1" si="93"/>
        <v>74362</v>
      </c>
      <c r="DA8" s="44">
        <f t="shared" ca="1" si="94"/>
        <v>74595.75</v>
      </c>
      <c r="DB8" s="44">
        <f t="shared" ca="1" si="95"/>
        <v>30484</v>
      </c>
      <c r="DC8" s="44">
        <f t="shared" ca="1" si="96"/>
        <v>30167.875</v>
      </c>
      <c r="DD8" s="44">
        <f t="shared" ca="1" si="97"/>
        <v>226955</v>
      </c>
      <c r="DE8" s="44">
        <f t="shared" ca="1" si="98"/>
        <v>244701.75</v>
      </c>
      <c r="DF8" s="44">
        <f t="shared" ca="1" si="99"/>
        <v>181072.875</v>
      </c>
      <c r="DG8" s="44">
        <f t="shared" ca="1" si="100"/>
        <v>164645.25</v>
      </c>
      <c r="DH8" s="44">
        <f t="shared" ca="1" si="101"/>
        <v>50198</v>
      </c>
      <c r="DI8" s="44">
        <f t="shared" ca="1" si="102"/>
        <v>43324.875</v>
      </c>
      <c r="DJ8" s="44">
        <f t="shared" ca="1" si="103"/>
        <v>87550</v>
      </c>
      <c r="DK8" s="44">
        <f t="shared" ca="1" si="104"/>
        <v>77995.5</v>
      </c>
      <c r="DL8" s="44">
        <f t="shared" ca="1" si="105"/>
        <v>681410.875</v>
      </c>
      <c r="DM8" s="44">
        <f t="shared" ca="1" si="106"/>
        <v>696355.875</v>
      </c>
      <c r="DN8" s="44">
        <f t="shared" ca="1" si="107"/>
        <v>189117</v>
      </c>
      <c r="DO8" s="44">
        <f t="shared" ca="1" si="108"/>
        <v>210003.875</v>
      </c>
      <c r="DP8" s="44">
        <f t="shared" ca="1" si="109"/>
        <v>282290</v>
      </c>
      <c r="DQ8" s="44">
        <f t="shared" ca="1" si="110"/>
        <v>276348.125</v>
      </c>
      <c r="DR8" s="44">
        <f t="shared" ca="1" si="111"/>
        <v>561321.5</v>
      </c>
      <c r="DS8" s="44">
        <f t="shared" ca="1" si="112"/>
        <v>546713.375</v>
      </c>
      <c r="DT8" s="44">
        <f t="shared" ca="1" si="113"/>
        <v>99690</v>
      </c>
      <c r="DU8" s="44">
        <f t="shared" ca="1" si="114"/>
        <v>106224.875</v>
      </c>
      <c r="DV8" s="44">
        <f t="shared" ca="1" si="115"/>
        <v>91263</v>
      </c>
      <c r="DW8" s="44">
        <f t="shared" ca="1" si="116"/>
        <v>84407.625</v>
      </c>
      <c r="DX8" s="44">
        <f t="shared" ca="1" si="117"/>
        <v>179736</v>
      </c>
      <c r="DY8" s="44">
        <f t="shared" ca="1" si="118"/>
        <v>165448.375</v>
      </c>
      <c r="DZ8" s="44">
        <f t="shared" ca="1" si="4"/>
        <v>269817.375</v>
      </c>
      <c r="EA8" s="44">
        <f t="shared" ca="1" si="119"/>
        <v>264518.25</v>
      </c>
      <c r="EB8" s="44">
        <f t="shared" ca="1" si="120"/>
        <v>62874</v>
      </c>
      <c r="EC8" s="44">
        <f t="shared" ca="1" si="121"/>
        <v>59761.25</v>
      </c>
      <c r="ED8" s="44">
        <f t="shared" ca="1" si="120"/>
        <v>54977</v>
      </c>
      <c r="EE8" s="44">
        <f t="shared" ca="1" si="122"/>
        <v>57478.125</v>
      </c>
      <c r="EF8" s="44">
        <f t="shared" ca="1" si="123"/>
        <v>34727</v>
      </c>
      <c r="EG8" s="44">
        <f t="shared" ca="1" si="124"/>
        <v>30039.5</v>
      </c>
      <c r="EH8" s="44">
        <f t="shared" ca="1" si="125"/>
        <v>122493.75</v>
      </c>
      <c r="EI8" s="44">
        <f t="shared" ca="1" si="126"/>
        <v>133559.75</v>
      </c>
      <c r="EJ8" s="44">
        <f t="shared" ca="1" si="127"/>
        <v>7317</v>
      </c>
      <c r="EK8" s="44">
        <f t="shared" ca="1" si="128"/>
        <v>9247.75</v>
      </c>
      <c r="EL8" s="44">
        <f t="shared" ca="1" si="129"/>
        <v>23562</v>
      </c>
      <c r="EM8" s="44">
        <f t="shared" ca="1" si="130"/>
        <v>29526.375</v>
      </c>
      <c r="EN8" s="44">
        <f t="shared" ca="1" si="131"/>
        <v>16927</v>
      </c>
      <c r="EO8" s="44">
        <f t="shared" ca="1" si="132"/>
        <v>19115.625</v>
      </c>
      <c r="EP8" s="44">
        <f t="shared" ca="1" si="131"/>
        <v>16798</v>
      </c>
      <c r="EQ8" s="44">
        <f t="shared" ca="1" si="133"/>
        <v>17780.25</v>
      </c>
      <c r="ER8" s="44">
        <f t="shared" ca="1" si="134"/>
        <v>247575.125</v>
      </c>
      <c r="ES8" s="44">
        <f t="shared" ca="1" si="135"/>
        <v>250478.25</v>
      </c>
      <c r="ET8" s="44">
        <f t="shared" ca="1" si="136"/>
        <v>53948.75</v>
      </c>
      <c r="EU8" s="44">
        <f t="shared" ca="1" si="137"/>
        <v>53856.875</v>
      </c>
      <c r="EV8" s="44">
        <f t="shared" ca="1" si="138"/>
        <v>922</v>
      </c>
      <c r="EW8" s="44">
        <f t="shared" ca="1" si="137"/>
        <v>1030.25</v>
      </c>
      <c r="EX8" s="44">
        <f t="shared" ca="1" si="138"/>
        <v>920</v>
      </c>
      <c r="EY8" s="44">
        <f t="shared" ref="EY8" ca="1" si="293">AVERAGE(EX$3:EX$10)</f>
        <v>1033.625</v>
      </c>
      <c r="EZ8" s="44">
        <f t="shared" ca="1" si="140"/>
        <v>25098</v>
      </c>
      <c r="FA8" s="44">
        <f t="shared" ref="FA8" ca="1" si="294">AVERAGE(EZ$3:EZ$10)</f>
        <v>24796.875</v>
      </c>
      <c r="FB8" s="44">
        <f t="shared" ca="1" si="142"/>
        <v>148</v>
      </c>
      <c r="FC8" s="44">
        <f t="shared" ref="FC8" ca="1" si="295">AVERAGE(FB$3:FB$10)</f>
        <v>135.375</v>
      </c>
      <c r="FD8" s="44">
        <f t="shared" ca="1" si="144"/>
        <v>28198.375</v>
      </c>
      <c r="FE8" s="44">
        <f t="shared" ref="FE8" ca="1" si="296">AVERAGE(FD$3:FD$10)</f>
        <v>28488.625</v>
      </c>
      <c r="FF8" s="44">
        <f t="shared" ca="1" si="146"/>
        <v>11321</v>
      </c>
      <c r="FG8" s="44">
        <f t="shared" ref="FG8" ca="1" si="297">AVERAGE(FF$3:FF$10)</f>
        <v>11460.25</v>
      </c>
      <c r="FH8" s="44">
        <f t="shared" ca="1" si="148"/>
        <v>1355</v>
      </c>
      <c r="FI8" s="44">
        <f t="shared" ref="FI8" ca="1" si="298">AVERAGE(FH$3:FH$10)</f>
        <v>1237.125</v>
      </c>
      <c r="FJ8" s="44">
        <f t="shared" ca="1" si="150"/>
        <v>2825</v>
      </c>
      <c r="FK8" s="44">
        <f t="shared" ref="FK8" ca="1" si="299">AVERAGE(FJ$3:FJ$10)</f>
        <v>3093.875</v>
      </c>
      <c r="FL8" s="44">
        <f t="shared" ca="1" si="152"/>
        <v>88738.25</v>
      </c>
      <c r="FM8" s="44">
        <f t="shared" ca="1" si="153"/>
        <v>89548.5</v>
      </c>
      <c r="FN8" s="44">
        <f t="shared" ca="1" si="154"/>
        <v>27741</v>
      </c>
      <c r="FO8" s="44">
        <f t="shared" ca="1" si="155"/>
        <v>24959.125</v>
      </c>
      <c r="FP8" s="44">
        <f t="shared" ca="1" si="156"/>
        <v>13733</v>
      </c>
      <c r="FQ8" s="44">
        <f t="shared" ca="1" si="157"/>
        <v>17653.125</v>
      </c>
      <c r="FR8" s="44">
        <f t="shared" ca="1" si="158"/>
        <v>4652</v>
      </c>
      <c r="FS8" s="44">
        <f t="shared" ca="1" si="159"/>
        <v>4324</v>
      </c>
      <c r="FT8" s="44">
        <f t="shared" ca="1" si="160"/>
        <v>17414.75</v>
      </c>
      <c r="FU8" s="44">
        <f t="shared" ca="1" si="161"/>
        <v>16631</v>
      </c>
      <c r="FV8" s="44">
        <f t="shared" ca="1" si="162"/>
        <v>1960</v>
      </c>
      <c r="FW8" s="44">
        <f t="shared" ca="1" si="163"/>
        <v>1523.875</v>
      </c>
      <c r="FX8" s="44">
        <f t="shared" ca="1" si="162"/>
        <v>1441</v>
      </c>
      <c r="FY8" s="44">
        <f t="shared" ca="1" si="164"/>
        <v>1461.25</v>
      </c>
      <c r="FZ8" s="44">
        <f t="shared" ca="1" si="162"/>
        <v>1607</v>
      </c>
      <c r="GA8" s="44">
        <f t="shared" ca="1" si="165"/>
        <v>1595.25</v>
      </c>
      <c r="GB8" s="44">
        <f t="shared" ca="1" si="162"/>
        <v>1983</v>
      </c>
      <c r="GC8" s="44">
        <f t="shared" ca="1" si="165"/>
        <v>1556</v>
      </c>
      <c r="GD8" s="44">
        <f t="shared" ca="1" si="162"/>
        <v>1048</v>
      </c>
      <c r="GE8" s="44">
        <f t="shared" ref="GE8" ca="1" si="300">AVERAGE(GD$3:GD$10)</f>
        <v>1422.375</v>
      </c>
      <c r="GF8" s="44">
        <f t="shared" ca="1" si="162"/>
        <v>1817</v>
      </c>
      <c r="GG8" s="44">
        <f t="shared" ref="GG8" ca="1" si="301">AVERAGE(GF$3:GF$10)</f>
        <v>1513.5</v>
      </c>
      <c r="GH8" s="44">
        <f t="shared" ca="1" si="168"/>
        <v>49041</v>
      </c>
      <c r="GI8" s="44">
        <f t="shared" ref="GI8" ca="1" si="302">AVERAGE(GH$3:GH$10)</f>
        <v>50745.5</v>
      </c>
      <c r="GJ8" s="44">
        <f t="shared" ca="1" si="170"/>
        <v>12466</v>
      </c>
      <c r="GK8" s="44">
        <f t="shared" ref="GK8" ca="1" si="303">AVERAGE(GJ$3:GJ$10)</f>
        <v>15480.25</v>
      </c>
      <c r="GL8" s="44">
        <f t="shared" ca="1" si="172"/>
        <v>8891</v>
      </c>
      <c r="GM8" s="44">
        <f t="shared" ref="GM8" ca="1" si="304">AVERAGE(GL$3:GL$10)</f>
        <v>7795.75</v>
      </c>
      <c r="GN8" s="44">
        <f t="shared" ca="1" si="174"/>
        <v>4408</v>
      </c>
      <c r="GO8" s="44">
        <f t="shared" ref="GO8" ca="1" si="305">AVERAGE(GN$3:GN$10)</f>
        <v>4193.5</v>
      </c>
      <c r="GP8" s="44">
        <f t="shared" ca="1" si="176"/>
        <v>10234</v>
      </c>
      <c r="GQ8" s="44">
        <f t="shared" ca="1" si="177"/>
        <v>11207.75</v>
      </c>
      <c r="GR8" s="44">
        <f t="shared" ca="1" si="178"/>
        <v>37707.5</v>
      </c>
      <c r="GS8" s="44">
        <f t="shared" ca="1" si="179"/>
        <v>36629</v>
      </c>
      <c r="GT8" s="44">
        <f t="shared" ca="1" si="180"/>
        <v>4576.25</v>
      </c>
      <c r="GU8" s="44">
        <f t="shared" ca="1" si="181"/>
        <v>4482.625</v>
      </c>
      <c r="GV8" s="44">
        <f t="shared" ca="1" si="182"/>
        <v>165</v>
      </c>
      <c r="GW8" s="44">
        <f t="shared" ca="1" si="183"/>
        <v>215.5</v>
      </c>
      <c r="GX8" s="44">
        <f t="shared" ca="1" si="184"/>
        <v>1707</v>
      </c>
      <c r="GY8" s="44">
        <f t="shared" ca="1" si="185"/>
        <v>1520.125</v>
      </c>
      <c r="GZ8" s="44">
        <f t="shared" ca="1" si="186"/>
        <v>25</v>
      </c>
      <c r="HA8" s="44">
        <f t="shared" ca="1" si="187"/>
        <v>29.5</v>
      </c>
      <c r="HB8" s="44">
        <f t="shared" ca="1" si="188"/>
        <v>389</v>
      </c>
      <c r="HC8" s="44">
        <f t="shared" ca="1" si="189"/>
        <v>325.125</v>
      </c>
      <c r="HD8" s="44">
        <f t="shared" ca="1" si="188"/>
        <v>200</v>
      </c>
      <c r="HE8" s="44">
        <f t="shared" ca="1" si="190"/>
        <v>302.125</v>
      </c>
      <c r="HF8" s="44">
        <f t="shared" ca="1" si="191"/>
        <v>2490.625</v>
      </c>
      <c r="HG8" s="44">
        <f t="shared" ca="1" si="192"/>
        <v>2412.125</v>
      </c>
      <c r="HH8" s="44">
        <f t="shared" ca="1" si="193"/>
        <v>685</v>
      </c>
      <c r="HI8" s="44">
        <f t="shared" ca="1" si="194"/>
        <v>612.5</v>
      </c>
      <c r="HJ8" s="44">
        <f t="shared" ca="1" si="195"/>
        <v>457</v>
      </c>
      <c r="HK8" s="44">
        <f t="shared" ca="1" si="196"/>
        <v>444.625</v>
      </c>
      <c r="HL8" s="44">
        <f t="shared" ca="1" si="197"/>
        <v>50</v>
      </c>
      <c r="HM8" s="44">
        <f t="shared" ca="1" si="198"/>
        <v>56.875</v>
      </c>
      <c r="HN8" s="44">
        <f t="shared" ca="1" si="197"/>
        <v>66</v>
      </c>
      <c r="HO8" s="44">
        <f t="shared" ca="1" si="199"/>
        <v>63.625</v>
      </c>
      <c r="HP8" s="44">
        <f t="shared" ca="1" si="197"/>
        <v>55</v>
      </c>
      <c r="HQ8" s="44">
        <f t="shared" ca="1" si="200"/>
        <v>56.875</v>
      </c>
      <c r="HR8" s="44">
        <f t="shared" ca="1" si="201"/>
        <v>4517.75</v>
      </c>
      <c r="HS8" s="44">
        <f t="shared" ca="1" si="202"/>
        <v>4100.125</v>
      </c>
      <c r="HT8" s="44">
        <f t="shared" ca="1" si="203"/>
        <v>36</v>
      </c>
      <c r="HU8" s="44">
        <f t="shared" ca="1" si="204"/>
        <v>28.5</v>
      </c>
      <c r="HV8" s="44">
        <f t="shared" ca="1" si="205"/>
        <v>1922</v>
      </c>
      <c r="HW8" s="44">
        <f t="shared" ca="1" si="204"/>
        <v>1469.875</v>
      </c>
      <c r="HX8" s="44">
        <f t="shared" ca="1" si="206"/>
        <v>243</v>
      </c>
      <c r="HY8" s="44">
        <f t="shared" ref="HY8" ca="1" si="306">AVERAGE(HX$3:HX$10)</f>
        <v>373.625</v>
      </c>
      <c r="HZ8" s="44">
        <f t="shared" ca="1" si="208"/>
        <v>255</v>
      </c>
      <c r="IA8" s="44">
        <f t="shared" ref="IA8" ca="1" si="307">AVERAGE(HZ$3:HZ$10)</f>
        <v>169.75</v>
      </c>
      <c r="IB8" s="44">
        <f t="shared" ca="1" si="210"/>
        <v>20</v>
      </c>
      <c r="IC8" s="44">
        <f t="shared" ref="IC8" ca="1" si="308">AVERAGE(IB$3:IB$10)</f>
        <v>16.625</v>
      </c>
      <c r="ID8" s="44">
        <f t="shared" ca="1" si="212"/>
        <v>25826.875</v>
      </c>
      <c r="IE8" s="44">
        <f t="shared" ref="IE8" ca="1" si="309">AVERAGE(ID$3:ID$10)</f>
        <v>25395.375</v>
      </c>
      <c r="IF8" s="44">
        <f t="shared" ca="1" si="214"/>
        <v>1447</v>
      </c>
      <c r="IG8" s="44">
        <f t="shared" ref="IG8" ca="1" si="310">AVERAGE(IF$3:IF$10)</f>
        <v>1196.125</v>
      </c>
      <c r="IH8" s="44">
        <f t="shared" ca="1" si="216"/>
        <v>8806</v>
      </c>
      <c r="II8" s="44">
        <f t="shared" ref="II8" ca="1" si="311">AVERAGE(IH$3:IH$10)</f>
        <v>8500.25</v>
      </c>
      <c r="IJ8" s="44">
        <f t="shared" ca="1" si="218"/>
        <v>958</v>
      </c>
      <c r="IK8" s="44">
        <f t="shared" ref="IK8" ca="1" si="312">AVERAGE(IJ$3:IJ$10)</f>
        <v>1247</v>
      </c>
      <c r="IL8" s="44">
        <f t="shared" ca="1" si="218"/>
        <v>1278</v>
      </c>
      <c r="IM8" s="44">
        <f t="shared" ref="IM8:IO8" ca="1" si="313">AVERAGE(IL$3:IL$10)</f>
        <v>1162.5</v>
      </c>
      <c r="IN8" s="44">
        <f t="shared" ca="1" si="221"/>
        <v>1232</v>
      </c>
      <c r="IO8" s="44">
        <f t="shared" ca="1" si="313"/>
        <v>1183.625</v>
      </c>
      <c r="IP8" s="62">
        <f t="shared" ca="1" si="222"/>
        <v>296</v>
      </c>
      <c r="IQ8" s="64">
        <f t="shared" ref="IQ8" ca="1" si="314">AVERAGE(IP$3:IP$10)</f>
        <v>238.75</v>
      </c>
    </row>
    <row r="9" spans="2:252" ht="15.75" thickBot="1" x14ac:dyDescent="0.3">
      <c r="B9" s="53" t="s">
        <v>13</v>
      </c>
      <c r="C9" s="49">
        <f ca="1">SUM(D9,BR9,CV9,ER9,GR9)</f>
        <v>8069984.375</v>
      </c>
      <c r="D9" s="44">
        <f t="shared" ca="1" si="7"/>
        <v>2687840.5</v>
      </c>
      <c r="E9" s="44">
        <f t="shared" ca="1" si="8"/>
        <v>2729086</v>
      </c>
      <c r="F9" s="44">
        <f t="shared" ca="1" si="9"/>
        <v>886655.375</v>
      </c>
      <c r="G9" s="44">
        <f t="shared" ca="1" si="10"/>
        <v>884870.5</v>
      </c>
      <c r="H9" s="44">
        <f t="shared" ca="1" si="11"/>
        <v>102761</v>
      </c>
      <c r="I9" s="44">
        <f t="shared" ca="1" si="12"/>
        <v>89693.625</v>
      </c>
      <c r="J9" s="44">
        <f t="shared" ca="1" si="13"/>
        <v>28935</v>
      </c>
      <c r="K9" s="44">
        <f t="shared" ca="1" si="14"/>
        <v>23324.875</v>
      </c>
      <c r="L9" s="44">
        <f t="shared" ca="1" si="15"/>
        <v>58735</v>
      </c>
      <c r="M9" s="44">
        <f t="shared" ca="1" si="16"/>
        <v>66227.875</v>
      </c>
      <c r="N9" s="44">
        <f t="shared" ca="1" si="17"/>
        <v>124590</v>
      </c>
      <c r="O9" s="44">
        <f t="shared" ca="1" si="18"/>
        <v>125322.125</v>
      </c>
      <c r="P9" s="44">
        <f t="shared" ca="1" si="19"/>
        <v>26386</v>
      </c>
      <c r="Q9" s="44">
        <f t="shared" ca="1" si="20"/>
        <v>30129.5</v>
      </c>
      <c r="R9" s="44">
        <f t="shared" ca="1" si="21"/>
        <v>17786</v>
      </c>
      <c r="S9" s="44">
        <f t="shared" ca="1" si="22"/>
        <v>22032.625</v>
      </c>
      <c r="T9" s="44">
        <f t="shared" ca="1" si="23"/>
        <v>44387</v>
      </c>
      <c r="U9" s="44">
        <f t="shared" ca="1" si="24"/>
        <v>49193.75</v>
      </c>
      <c r="V9" s="44">
        <f t="shared" ca="1" si="25"/>
        <v>6579</v>
      </c>
      <c r="W9" s="44">
        <f t="shared" ca="1" si="26"/>
        <v>6118</v>
      </c>
      <c r="X9" s="44">
        <f t="shared" ca="1" si="27"/>
        <v>14324</v>
      </c>
      <c r="Y9" s="44">
        <f t="shared" ca="1" si="28"/>
        <v>14962</v>
      </c>
      <c r="Z9" s="44">
        <f t="shared" ca="1" si="29"/>
        <v>35168</v>
      </c>
      <c r="AA9" s="44">
        <f t="shared" ca="1" si="30"/>
        <v>30861.75</v>
      </c>
      <c r="AB9" s="44">
        <f t="shared" ca="1" si="31"/>
        <v>1213110.875</v>
      </c>
      <c r="AC9" s="44">
        <f t="shared" ca="1" si="32"/>
        <v>1264700</v>
      </c>
      <c r="AD9" s="44">
        <f t="shared" ca="1" si="33"/>
        <v>159629</v>
      </c>
      <c r="AE9" s="44">
        <f t="shared" ca="1" si="34"/>
        <v>176997.625</v>
      </c>
      <c r="AF9" s="44">
        <f t="shared" ca="1" si="35"/>
        <v>154976</v>
      </c>
      <c r="AG9" s="44">
        <f t="shared" ca="1" si="36"/>
        <v>192526.875</v>
      </c>
      <c r="AH9" s="44">
        <f t="shared" ca="1" si="37"/>
        <v>67974</v>
      </c>
      <c r="AI9" s="44">
        <f t="shared" ca="1" si="38"/>
        <v>66086.875</v>
      </c>
      <c r="AJ9" s="44">
        <f t="shared" ca="1" si="39"/>
        <v>36426</v>
      </c>
      <c r="AK9" s="44">
        <f t="shared" ca="1" si="40"/>
        <v>42058.125</v>
      </c>
      <c r="AL9" s="44">
        <f t="shared" ca="1" si="41"/>
        <v>19854</v>
      </c>
      <c r="AM9" s="44">
        <f t="shared" ca="1" si="42"/>
        <v>16561.75</v>
      </c>
      <c r="AN9" s="44">
        <f t="shared" ca="1" si="43"/>
        <v>123105</v>
      </c>
      <c r="AO9" s="44">
        <f t="shared" ca="1" si="44"/>
        <v>120737.625</v>
      </c>
      <c r="AP9" s="44">
        <f t="shared" ca="1" si="45"/>
        <v>36178</v>
      </c>
      <c r="AQ9" s="44">
        <f t="shared" ca="1" si="46"/>
        <v>34762.25</v>
      </c>
      <c r="AR9" s="44">
        <f t="shared" ca="1" si="0"/>
        <v>240160.375</v>
      </c>
      <c r="AS9" s="44">
        <f t="shared" ca="1" si="47"/>
        <v>240528.75</v>
      </c>
      <c r="AT9" s="44">
        <f t="shared" ca="1" si="48"/>
        <v>42248</v>
      </c>
      <c r="AU9" s="44">
        <f t="shared" ca="1" si="49"/>
        <v>45672.875</v>
      </c>
      <c r="AV9" s="44">
        <f t="shared" ca="1" si="50"/>
        <v>39642</v>
      </c>
      <c r="AW9" s="44">
        <f t="shared" ca="1" si="51"/>
        <v>37231.5</v>
      </c>
      <c r="AX9" s="44">
        <f t="shared" ca="1" si="52"/>
        <v>20761</v>
      </c>
      <c r="AY9" s="44">
        <f t="shared" ca="1" si="53"/>
        <v>22974</v>
      </c>
      <c r="AZ9" s="44">
        <f t="shared" ca="1" si="1"/>
        <v>31631</v>
      </c>
      <c r="BA9" s="44">
        <f t="shared" ca="1" si="54"/>
        <v>28772</v>
      </c>
      <c r="BB9" s="44">
        <f t="shared" ca="1" si="55"/>
        <v>347913.875</v>
      </c>
      <c r="BC9" s="44">
        <f t="shared" ca="1" si="56"/>
        <v>338986.75</v>
      </c>
      <c r="BD9" s="44">
        <f t="shared" ca="1" si="57"/>
        <v>30386</v>
      </c>
      <c r="BE9" s="44">
        <f t="shared" ca="1" si="58"/>
        <v>27895.5</v>
      </c>
      <c r="BF9" s="44">
        <f t="shared" ca="1" si="2"/>
        <v>27552</v>
      </c>
      <c r="BG9" s="44">
        <f t="shared" ca="1" si="59"/>
        <v>27926.5</v>
      </c>
      <c r="BH9" s="44">
        <f t="shared" ca="1" si="2"/>
        <v>30201</v>
      </c>
      <c r="BI9" s="44">
        <f t="shared" ca="1" si="60"/>
        <v>26683.625</v>
      </c>
      <c r="BJ9" s="44">
        <f t="shared" ca="1" si="2"/>
        <v>28549</v>
      </c>
      <c r="BK9" s="44">
        <f t="shared" ca="1" si="61"/>
        <v>27076</v>
      </c>
      <c r="BL9" s="44">
        <f t="shared" ca="1" si="2"/>
        <v>25352</v>
      </c>
      <c r="BM9" s="44">
        <f t="shared" ca="1" si="62"/>
        <v>25751.5</v>
      </c>
      <c r="BN9" s="44">
        <f t="shared" ca="1" si="2"/>
        <v>29603</v>
      </c>
      <c r="BO9" s="44">
        <f t="shared" ca="1" si="63"/>
        <v>26795.75</v>
      </c>
      <c r="BP9" s="44">
        <f t="shared" ca="1" si="64"/>
        <v>14142</v>
      </c>
      <c r="BQ9" s="44">
        <f t="shared" ca="1" si="65"/>
        <v>14729</v>
      </c>
      <c r="BR9" s="44">
        <f ca="1">SUM(BT9,CB9,CP9)</f>
        <v>2871209.25</v>
      </c>
      <c r="BS9" s="44">
        <f t="shared" ca="1" si="66"/>
        <v>2808230.1875</v>
      </c>
      <c r="BT9" s="44">
        <f t="shared" ca="1" si="67"/>
        <v>1427462.5</v>
      </c>
      <c r="BU9" s="44">
        <f t="shared" ca="1" si="68"/>
        <v>1396555.65625</v>
      </c>
      <c r="BV9" s="44">
        <f t="shared" ca="1" si="69"/>
        <v>41122</v>
      </c>
      <c r="BW9" s="44">
        <f t="shared" ca="1" si="70"/>
        <v>37690</v>
      </c>
      <c r="BX9" s="44">
        <f t="shared" ca="1" si="69"/>
        <v>40179</v>
      </c>
      <c r="BY9" s="44">
        <f t="shared" ca="1" si="71"/>
        <v>35879.5</v>
      </c>
      <c r="BZ9" s="44">
        <f t="shared" ca="1" si="224"/>
        <v>33347</v>
      </c>
      <c r="CA9" s="44">
        <f t="shared" ca="1" si="72"/>
        <v>31619.625</v>
      </c>
      <c r="CB9" s="44">
        <f t="shared" ca="1" si="73"/>
        <v>1207625.375</v>
      </c>
      <c r="CC9" s="44">
        <f t="shared" ca="1" si="74"/>
        <v>1186177.40625</v>
      </c>
      <c r="CD9" s="44">
        <f t="shared" ca="1" si="75"/>
        <v>241327</v>
      </c>
      <c r="CE9" s="44">
        <f t="shared" ca="1" si="76"/>
        <v>223400.375</v>
      </c>
      <c r="CF9" s="44">
        <f t="shared" ca="1" si="77"/>
        <v>268640</v>
      </c>
      <c r="CG9" s="44">
        <f t="shared" ca="1" si="78"/>
        <v>244597.875</v>
      </c>
      <c r="CH9" s="44">
        <f t="shared" ca="1" si="79"/>
        <v>40713</v>
      </c>
      <c r="CI9" s="44">
        <f t="shared" ca="1" si="80"/>
        <v>44271.875</v>
      </c>
      <c r="CJ9" s="44">
        <f t="shared" ca="1" si="79"/>
        <v>47993</v>
      </c>
      <c r="CK9" s="44">
        <f t="shared" ca="1" si="81"/>
        <v>45621.25</v>
      </c>
      <c r="CL9" s="44">
        <f t="shared" ca="1" si="82"/>
        <v>51061</v>
      </c>
      <c r="CM9" s="44">
        <f t="shared" ca="1" si="83"/>
        <v>58122.25</v>
      </c>
      <c r="CN9" s="44">
        <f t="shared" ca="1" si="84"/>
        <v>42869</v>
      </c>
      <c r="CO9" s="44">
        <f t="shared" ca="1" si="85"/>
        <v>42673.5</v>
      </c>
      <c r="CP9" s="44">
        <f t="shared" ca="1" si="86"/>
        <v>236121.375</v>
      </c>
      <c r="CQ9" s="44">
        <f t="shared" ca="1" si="87"/>
        <v>225497.125</v>
      </c>
      <c r="CR9" s="44">
        <f t="shared" ca="1" si="88"/>
        <v>113019</v>
      </c>
      <c r="CS9" s="44">
        <f t="shared" ca="1" si="225"/>
        <v>101175.375</v>
      </c>
      <c r="CT9" s="44">
        <f t="shared" ca="1" si="89"/>
        <v>21927</v>
      </c>
      <c r="CU9" s="44">
        <f t="shared" ca="1" si="90"/>
        <v>23146.375</v>
      </c>
      <c r="CV9" s="44">
        <f t="shared" ca="1" si="3"/>
        <v>2224879</v>
      </c>
      <c r="CW9" s="44">
        <f t="shared" ca="1" si="91"/>
        <v>2260021.5</v>
      </c>
      <c r="CX9" s="44">
        <f t="shared" ca="1" si="92"/>
        <v>457518.625</v>
      </c>
      <c r="CY9" s="44">
        <f t="shared" ca="1" si="226"/>
        <v>454229</v>
      </c>
      <c r="CZ9" s="44">
        <f t="shared" ca="1" si="93"/>
        <v>70424</v>
      </c>
      <c r="DA9" s="44">
        <f t="shared" ca="1" si="94"/>
        <v>74595.75</v>
      </c>
      <c r="DB9" s="44">
        <f t="shared" ca="1" si="95"/>
        <v>33591</v>
      </c>
      <c r="DC9" s="44">
        <f t="shared" ca="1" si="96"/>
        <v>30167.875</v>
      </c>
      <c r="DD9" s="44">
        <f t="shared" ca="1" si="97"/>
        <v>248740</v>
      </c>
      <c r="DE9" s="44">
        <f t="shared" ca="1" si="98"/>
        <v>244701.75</v>
      </c>
      <c r="DF9" s="44">
        <f t="shared" ca="1" si="99"/>
        <v>154400.875</v>
      </c>
      <c r="DG9" s="44">
        <f t="shared" ca="1" si="100"/>
        <v>164645.25</v>
      </c>
      <c r="DH9" s="44">
        <f t="shared" ca="1" si="101"/>
        <v>41517</v>
      </c>
      <c r="DI9" s="44">
        <f t="shared" ca="1" si="102"/>
        <v>43324.875</v>
      </c>
      <c r="DJ9" s="44">
        <f t="shared" ca="1" si="103"/>
        <v>69559</v>
      </c>
      <c r="DK9" s="44">
        <f t="shared" ca="1" si="104"/>
        <v>77995.5</v>
      </c>
      <c r="DL9" s="44">
        <f t="shared" ca="1" si="105"/>
        <v>670034.875</v>
      </c>
      <c r="DM9" s="44">
        <f t="shared" ca="1" si="106"/>
        <v>696355.875</v>
      </c>
      <c r="DN9" s="44">
        <f t="shared" ca="1" si="107"/>
        <v>180255</v>
      </c>
      <c r="DO9" s="44">
        <f t="shared" ca="1" si="108"/>
        <v>210003.875</v>
      </c>
      <c r="DP9" s="44">
        <f t="shared" ca="1" si="109"/>
        <v>279776</v>
      </c>
      <c r="DQ9" s="44">
        <f t="shared" ca="1" si="110"/>
        <v>276348.125</v>
      </c>
      <c r="DR9" s="44">
        <f t="shared" ca="1" si="111"/>
        <v>550547.5</v>
      </c>
      <c r="DS9" s="44">
        <f t="shared" ca="1" si="112"/>
        <v>546713.375</v>
      </c>
      <c r="DT9" s="44">
        <f t="shared" ca="1" si="113"/>
        <v>104352</v>
      </c>
      <c r="DU9" s="44">
        <f t="shared" ca="1" si="114"/>
        <v>106224.875</v>
      </c>
      <c r="DV9" s="44">
        <f t="shared" ca="1" si="115"/>
        <v>83394</v>
      </c>
      <c r="DW9" s="44">
        <f t="shared" ca="1" si="116"/>
        <v>84407.625</v>
      </c>
      <c r="DX9" s="44">
        <f t="shared" ca="1" si="117"/>
        <v>172169</v>
      </c>
      <c r="DY9" s="44">
        <f t="shared" ca="1" si="118"/>
        <v>165448.375</v>
      </c>
      <c r="DZ9" s="44">
        <f t="shared" ca="1" si="4"/>
        <v>260495.375</v>
      </c>
      <c r="EA9" s="44">
        <f t="shared" ca="1" si="119"/>
        <v>264518.25</v>
      </c>
      <c r="EB9" s="44">
        <f t="shared" ca="1" si="120"/>
        <v>58906</v>
      </c>
      <c r="EC9" s="44">
        <f t="shared" ca="1" si="121"/>
        <v>59761.25</v>
      </c>
      <c r="ED9" s="44">
        <f t="shared" ca="1" si="120"/>
        <v>54328</v>
      </c>
      <c r="EE9" s="44">
        <f t="shared" ca="1" si="122"/>
        <v>57478.125</v>
      </c>
      <c r="EF9" s="44">
        <f t="shared" ca="1" si="123"/>
        <v>30022</v>
      </c>
      <c r="EG9" s="44">
        <f t="shared" ca="1" si="124"/>
        <v>30039.5</v>
      </c>
      <c r="EH9" s="44">
        <f t="shared" ca="1" si="125"/>
        <v>131881.75</v>
      </c>
      <c r="EI9" s="44">
        <f t="shared" ca="1" si="126"/>
        <v>133559.75</v>
      </c>
      <c r="EJ9" s="44">
        <f t="shared" ca="1" si="127"/>
        <v>10684</v>
      </c>
      <c r="EK9" s="44">
        <f t="shared" ca="1" si="128"/>
        <v>9247.75</v>
      </c>
      <c r="EL9" s="44">
        <f t="shared" ca="1" si="129"/>
        <v>24601</v>
      </c>
      <c r="EM9" s="44">
        <f t="shared" ca="1" si="130"/>
        <v>29526.375</v>
      </c>
      <c r="EN9" s="44">
        <f t="shared" ca="1" si="131"/>
        <v>19168</v>
      </c>
      <c r="EO9" s="44">
        <f t="shared" ca="1" si="132"/>
        <v>19115.625</v>
      </c>
      <c r="EP9" s="44">
        <f t="shared" ca="1" si="131"/>
        <v>19539</v>
      </c>
      <c r="EQ9" s="44">
        <f t="shared" ca="1" si="133"/>
        <v>17780.25</v>
      </c>
      <c r="ER9" s="44">
        <f t="shared" ca="1" si="134"/>
        <v>250107.125</v>
      </c>
      <c r="ES9" s="44">
        <f t="shared" ca="1" si="135"/>
        <v>250478.25</v>
      </c>
      <c r="ET9" s="44">
        <f t="shared" ca="1" si="136"/>
        <v>52303.75</v>
      </c>
      <c r="EU9" s="44">
        <f t="shared" ca="1" si="137"/>
        <v>53856.875</v>
      </c>
      <c r="EV9" s="44">
        <f t="shared" ca="1" si="138"/>
        <v>1028</v>
      </c>
      <c r="EW9" s="44">
        <f t="shared" ca="1" si="137"/>
        <v>1030.25</v>
      </c>
      <c r="EX9" s="44">
        <f t="shared" ca="1" si="138"/>
        <v>1065</v>
      </c>
      <c r="EY9" s="44">
        <f t="shared" ref="EY9" ca="1" si="315">AVERAGE(EX$3:EX$10)</f>
        <v>1033.625</v>
      </c>
      <c r="EZ9" s="44">
        <f t="shared" ca="1" si="140"/>
        <v>23217</v>
      </c>
      <c r="FA9" s="44">
        <f t="shared" ref="FA9" ca="1" si="316">AVERAGE(EZ$3:EZ$10)</f>
        <v>24796.875</v>
      </c>
      <c r="FB9" s="44">
        <f t="shared" ca="1" si="142"/>
        <v>133</v>
      </c>
      <c r="FC9" s="44">
        <f t="shared" ref="FC9" ca="1" si="317">AVERAGE(FB$3:FB$10)</f>
        <v>135.375</v>
      </c>
      <c r="FD9" s="44">
        <f t="shared" ca="1" si="144"/>
        <v>26649.375</v>
      </c>
      <c r="FE9" s="44">
        <f t="shared" ref="FE9" ca="1" si="318">AVERAGE(FD$3:FD$10)</f>
        <v>28488.625</v>
      </c>
      <c r="FF9" s="44">
        <f t="shared" ca="1" si="146"/>
        <v>10130</v>
      </c>
      <c r="FG9" s="44">
        <f t="shared" ref="FG9" ca="1" si="319">AVERAGE(FF$3:FF$10)</f>
        <v>11460.25</v>
      </c>
      <c r="FH9" s="44">
        <f t="shared" ca="1" si="148"/>
        <v>1233</v>
      </c>
      <c r="FI9" s="44">
        <f t="shared" ref="FI9" ca="1" si="320">AVERAGE(FH$3:FH$10)</f>
        <v>1237.125</v>
      </c>
      <c r="FJ9" s="44">
        <f t="shared" ca="1" si="150"/>
        <v>2589</v>
      </c>
      <c r="FK9" s="44">
        <f t="shared" ref="FK9" ca="1" si="321">AVERAGE(FJ$3:FJ$10)</f>
        <v>3093.875</v>
      </c>
      <c r="FL9" s="44">
        <f t="shared" ca="1" si="152"/>
        <v>91565.25</v>
      </c>
      <c r="FM9" s="44">
        <f t="shared" ca="1" si="153"/>
        <v>89548.5</v>
      </c>
      <c r="FN9" s="44">
        <f t="shared" ca="1" si="154"/>
        <v>26788</v>
      </c>
      <c r="FO9" s="44">
        <f t="shared" ca="1" si="155"/>
        <v>24959.125</v>
      </c>
      <c r="FP9" s="44">
        <f t="shared" ca="1" si="156"/>
        <v>16559</v>
      </c>
      <c r="FQ9" s="44">
        <f t="shared" ca="1" si="157"/>
        <v>17653.125</v>
      </c>
      <c r="FR9" s="44">
        <f t="shared" ca="1" si="158"/>
        <v>5606</v>
      </c>
      <c r="FS9" s="44">
        <f t="shared" ca="1" si="159"/>
        <v>4324</v>
      </c>
      <c r="FT9" s="44">
        <f t="shared" ca="1" si="160"/>
        <v>15236.75</v>
      </c>
      <c r="FU9" s="44">
        <f t="shared" ca="1" si="161"/>
        <v>16631</v>
      </c>
      <c r="FV9" s="44">
        <f t="shared" ca="1" si="162"/>
        <v>1189</v>
      </c>
      <c r="FW9" s="44">
        <f t="shared" ca="1" si="163"/>
        <v>1523.875</v>
      </c>
      <c r="FX9" s="44">
        <f t="shared" ca="1" si="162"/>
        <v>1079</v>
      </c>
      <c r="FY9" s="44">
        <f t="shared" ca="1" si="164"/>
        <v>1461.25</v>
      </c>
      <c r="FZ9" s="44">
        <f t="shared" ca="1" si="162"/>
        <v>1807</v>
      </c>
      <c r="GA9" s="44">
        <f t="shared" ca="1" si="165"/>
        <v>1595.25</v>
      </c>
      <c r="GB9" s="44">
        <f t="shared" ca="1" si="162"/>
        <v>1271</v>
      </c>
      <c r="GC9" s="44">
        <f t="shared" ca="1" si="165"/>
        <v>1556</v>
      </c>
      <c r="GD9" s="44">
        <f t="shared" ca="1" si="162"/>
        <v>1233</v>
      </c>
      <c r="GE9" s="44">
        <f t="shared" ref="GE9" ca="1" si="322">AVERAGE(GD$3:GD$10)</f>
        <v>1422.375</v>
      </c>
      <c r="GF9" s="44">
        <f t="shared" ca="1" si="162"/>
        <v>1099</v>
      </c>
      <c r="GG9" s="44">
        <f t="shared" ref="GG9" ca="1" si="323">AVERAGE(GF$3:GF$10)</f>
        <v>1513.5</v>
      </c>
      <c r="GH9" s="44">
        <f t="shared" ca="1" si="168"/>
        <v>51734</v>
      </c>
      <c r="GI9" s="44">
        <f t="shared" ref="GI9" ca="1" si="324">AVERAGE(GH$3:GH$10)</f>
        <v>50745.5</v>
      </c>
      <c r="GJ9" s="44">
        <f t="shared" ca="1" si="170"/>
        <v>19171</v>
      </c>
      <c r="GK9" s="44">
        <f t="shared" ref="GK9" ca="1" si="325">AVERAGE(GJ$3:GJ$10)</f>
        <v>15480.25</v>
      </c>
      <c r="GL9" s="44">
        <f t="shared" ca="1" si="172"/>
        <v>5664</v>
      </c>
      <c r="GM9" s="44">
        <f t="shared" ref="GM9" ca="1" si="326">AVERAGE(GL$3:GL$10)</f>
        <v>7795.75</v>
      </c>
      <c r="GN9" s="44">
        <f t="shared" ca="1" si="174"/>
        <v>3623</v>
      </c>
      <c r="GO9" s="44">
        <f t="shared" ref="GO9" ca="1" si="327">AVERAGE(GN$3:GN$10)</f>
        <v>4193.5</v>
      </c>
      <c r="GP9" s="44">
        <f t="shared" ca="1" si="176"/>
        <v>12618</v>
      </c>
      <c r="GQ9" s="44">
        <f t="shared" ca="1" si="177"/>
        <v>11207.75</v>
      </c>
      <c r="GR9" s="44">
        <f t="shared" ca="1" si="178"/>
        <v>35948.5</v>
      </c>
      <c r="GS9" s="44">
        <f t="shared" ca="1" si="179"/>
        <v>36629</v>
      </c>
      <c r="GT9" s="44">
        <f t="shared" ca="1" si="180"/>
        <v>4231.25</v>
      </c>
      <c r="GU9" s="44">
        <f t="shared" ca="1" si="181"/>
        <v>4482.625</v>
      </c>
      <c r="GV9" s="44">
        <f t="shared" ca="1" si="182"/>
        <v>156</v>
      </c>
      <c r="GW9" s="44">
        <f t="shared" ca="1" si="183"/>
        <v>215.5</v>
      </c>
      <c r="GX9" s="44">
        <f t="shared" ca="1" si="184"/>
        <v>1261</v>
      </c>
      <c r="GY9" s="44">
        <f t="shared" ca="1" si="185"/>
        <v>1520.125</v>
      </c>
      <c r="GZ9" s="44">
        <f t="shared" ca="1" si="186"/>
        <v>39</v>
      </c>
      <c r="HA9" s="44">
        <f t="shared" ca="1" si="187"/>
        <v>29.5</v>
      </c>
      <c r="HB9" s="44">
        <f t="shared" ca="1" si="188"/>
        <v>337</v>
      </c>
      <c r="HC9" s="44">
        <f t="shared" ca="1" si="189"/>
        <v>325.125</v>
      </c>
      <c r="HD9" s="44">
        <f t="shared" ca="1" si="188"/>
        <v>348</v>
      </c>
      <c r="HE9" s="44">
        <f t="shared" ca="1" si="190"/>
        <v>302.125</v>
      </c>
      <c r="HF9" s="44">
        <f t="shared" ca="1" si="191"/>
        <v>2273.625</v>
      </c>
      <c r="HG9" s="44">
        <f t="shared" ca="1" si="192"/>
        <v>2412.125</v>
      </c>
      <c r="HH9" s="44">
        <f t="shared" ca="1" si="193"/>
        <v>609</v>
      </c>
      <c r="HI9" s="44">
        <f t="shared" ca="1" si="194"/>
        <v>612.5</v>
      </c>
      <c r="HJ9" s="44">
        <f t="shared" ca="1" si="195"/>
        <v>317</v>
      </c>
      <c r="HK9" s="44">
        <f t="shared" ca="1" si="196"/>
        <v>444.625</v>
      </c>
      <c r="HL9" s="44">
        <f t="shared" ca="1" si="197"/>
        <v>57</v>
      </c>
      <c r="HM9" s="44">
        <f t="shared" ca="1" si="198"/>
        <v>56.875</v>
      </c>
      <c r="HN9" s="44">
        <f t="shared" ca="1" si="197"/>
        <v>50</v>
      </c>
      <c r="HO9" s="44">
        <f t="shared" ca="1" si="199"/>
        <v>63.625</v>
      </c>
      <c r="HP9" s="44">
        <f t="shared" ca="1" si="197"/>
        <v>63</v>
      </c>
      <c r="HQ9" s="44">
        <f t="shared" ca="1" si="200"/>
        <v>56.875</v>
      </c>
      <c r="HR9" s="44">
        <f t="shared" ca="1" si="201"/>
        <v>4033.75</v>
      </c>
      <c r="HS9" s="44">
        <f t="shared" ca="1" si="202"/>
        <v>4100.125</v>
      </c>
      <c r="HT9" s="44">
        <f t="shared" ca="1" si="203"/>
        <v>38</v>
      </c>
      <c r="HU9" s="44">
        <f t="shared" ca="1" si="204"/>
        <v>28.5</v>
      </c>
      <c r="HV9" s="44">
        <f t="shared" ca="1" si="205"/>
        <v>1379</v>
      </c>
      <c r="HW9" s="44">
        <f t="shared" ca="1" si="204"/>
        <v>1469.875</v>
      </c>
      <c r="HX9" s="44">
        <f t="shared" ca="1" si="206"/>
        <v>392</v>
      </c>
      <c r="HY9" s="44">
        <f t="shared" ref="HY9" ca="1" si="328">AVERAGE(HX$3:HX$10)</f>
        <v>373.625</v>
      </c>
      <c r="HZ9" s="44">
        <f t="shared" ca="1" si="208"/>
        <v>168</v>
      </c>
      <c r="IA9" s="44">
        <f t="shared" ref="IA9" ca="1" si="329">AVERAGE(HZ$3:HZ$10)</f>
        <v>169.75</v>
      </c>
      <c r="IB9" s="44">
        <f t="shared" ca="1" si="210"/>
        <v>15</v>
      </c>
      <c r="IC9" s="44">
        <f t="shared" ref="IC9" ca="1" si="330">AVERAGE(IB$3:IB$10)</f>
        <v>16.625</v>
      </c>
      <c r="ID9" s="44">
        <f t="shared" ca="1" si="212"/>
        <v>25202.875</v>
      </c>
      <c r="IE9" s="44">
        <f t="shared" ref="IE9" ca="1" si="331">AVERAGE(ID$3:ID$10)</f>
        <v>25395.375</v>
      </c>
      <c r="IF9" s="44">
        <f t="shared" ca="1" si="214"/>
        <v>901</v>
      </c>
      <c r="IG9" s="44">
        <f t="shared" ref="IG9" ca="1" si="332">AVERAGE(IF$3:IF$10)</f>
        <v>1196.125</v>
      </c>
      <c r="IH9" s="44">
        <f t="shared" ca="1" si="216"/>
        <v>8751</v>
      </c>
      <c r="II9" s="44">
        <f t="shared" ref="II9" ca="1" si="333">AVERAGE(IH$3:IH$10)</f>
        <v>8500.25</v>
      </c>
      <c r="IJ9" s="44">
        <f t="shared" ca="1" si="218"/>
        <v>1181</v>
      </c>
      <c r="IK9" s="44">
        <f t="shared" ref="IK9" ca="1" si="334">AVERAGE(IJ$3:IJ$10)</f>
        <v>1247</v>
      </c>
      <c r="IL9" s="44">
        <f t="shared" ca="1" si="218"/>
        <v>982</v>
      </c>
      <c r="IM9" s="44">
        <f t="shared" ref="IM9:IO9" ca="1" si="335">AVERAGE(IL$3:IL$10)</f>
        <v>1162.5</v>
      </c>
      <c r="IN9" s="44">
        <f t="shared" ca="1" si="221"/>
        <v>1282</v>
      </c>
      <c r="IO9" s="44">
        <f t="shared" ca="1" si="335"/>
        <v>1183.625</v>
      </c>
      <c r="IP9" s="62">
        <f t="shared" ca="1" si="222"/>
        <v>207</v>
      </c>
      <c r="IQ9" s="64">
        <f t="shared" ref="IQ9" ca="1" si="336">AVERAGE(IP$3:IP$10)</f>
        <v>238.75</v>
      </c>
    </row>
    <row r="10" spans="2:252" ht="15.75" thickBot="1" x14ac:dyDescent="0.3">
      <c r="B10" s="53" t="s">
        <v>14</v>
      </c>
      <c r="C10" s="49">
        <f ca="1">SUM(D10,BR10,CV10,ER10,GR10)</f>
        <v>7919377.375</v>
      </c>
      <c r="D10" s="44">
        <f t="shared" ca="1" si="7"/>
        <v>2712465.5</v>
      </c>
      <c r="E10" s="44">
        <f t="shared" ca="1" si="8"/>
        <v>2729086</v>
      </c>
      <c r="F10" s="44">
        <f t="shared" ca="1" si="9"/>
        <v>860392.375</v>
      </c>
      <c r="G10" s="44">
        <f t="shared" ca="1" si="10"/>
        <v>884870.5</v>
      </c>
      <c r="H10" s="44">
        <f t="shared" ca="1" si="11"/>
        <v>92617</v>
      </c>
      <c r="I10" s="44">
        <f t="shared" ca="1" si="12"/>
        <v>89693.625</v>
      </c>
      <c r="J10" s="44">
        <f t="shared" ca="1" si="13"/>
        <v>28892</v>
      </c>
      <c r="K10" s="44">
        <f t="shared" ca="1" si="14"/>
        <v>23324.875</v>
      </c>
      <c r="L10" s="44">
        <f t="shared" ca="1" si="15"/>
        <v>70683</v>
      </c>
      <c r="M10" s="44">
        <f t="shared" ca="1" si="16"/>
        <v>66227.875</v>
      </c>
      <c r="N10" s="44">
        <f t="shared" ca="1" si="17"/>
        <v>92835</v>
      </c>
      <c r="O10" s="44">
        <f t="shared" ca="1" si="18"/>
        <v>125322.125</v>
      </c>
      <c r="P10" s="44">
        <f t="shared" ca="1" si="19"/>
        <v>26538</v>
      </c>
      <c r="Q10" s="44">
        <f t="shared" ca="1" si="20"/>
        <v>30129.5</v>
      </c>
      <c r="R10" s="44">
        <f t="shared" ca="1" si="21"/>
        <v>23277</v>
      </c>
      <c r="S10" s="44">
        <f t="shared" ca="1" si="22"/>
        <v>22032.625</v>
      </c>
      <c r="T10" s="44">
        <f t="shared" ca="1" si="23"/>
        <v>41905</v>
      </c>
      <c r="U10" s="44">
        <f t="shared" ca="1" si="24"/>
        <v>49193.75</v>
      </c>
      <c r="V10" s="44">
        <f t="shared" ca="1" si="25"/>
        <v>6182</v>
      </c>
      <c r="W10" s="44">
        <f t="shared" ca="1" si="26"/>
        <v>6118</v>
      </c>
      <c r="X10" s="44">
        <f t="shared" ca="1" si="27"/>
        <v>13892</v>
      </c>
      <c r="Y10" s="44">
        <f t="shared" ca="1" si="28"/>
        <v>14962</v>
      </c>
      <c r="Z10" s="44">
        <f t="shared" ca="1" si="29"/>
        <v>36567</v>
      </c>
      <c r="AA10" s="44">
        <f t="shared" ca="1" si="30"/>
        <v>30861.75</v>
      </c>
      <c r="AB10" s="44">
        <f t="shared" ca="1" si="31"/>
        <v>1276467.875</v>
      </c>
      <c r="AC10" s="44">
        <f t="shared" ca="1" si="32"/>
        <v>1264700</v>
      </c>
      <c r="AD10" s="44">
        <f t="shared" ca="1" si="33"/>
        <v>200924</v>
      </c>
      <c r="AE10" s="44">
        <f t="shared" ca="1" si="34"/>
        <v>176997.625</v>
      </c>
      <c r="AF10" s="44">
        <f t="shared" ca="1" si="35"/>
        <v>170708</v>
      </c>
      <c r="AG10" s="44">
        <f t="shared" ca="1" si="36"/>
        <v>192526.875</v>
      </c>
      <c r="AH10" s="44">
        <f t="shared" ca="1" si="37"/>
        <v>68132</v>
      </c>
      <c r="AI10" s="44">
        <f t="shared" ca="1" si="38"/>
        <v>66086.875</v>
      </c>
      <c r="AJ10" s="44">
        <f t="shared" ca="1" si="39"/>
        <v>35464</v>
      </c>
      <c r="AK10" s="44">
        <f t="shared" ca="1" si="40"/>
        <v>42058.125</v>
      </c>
      <c r="AL10" s="44">
        <f t="shared" ca="1" si="41"/>
        <v>16600</v>
      </c>
      <c r="AM10" s="44">
        <f t="shared" ca="1" si="42"/>
        <v>16561.75</v>
      </c>
      <c r="AN10" s="44">
        <f t="shared" ca="1" si="43"/>
        <v>134132</v>
      </c>
      <c r="AO10" s="44">
        <f t="shared" ca="1" si="44"/>
        <v>120737.625</v>
      </c>
      <c r="AP10" s="44">
        <f t="shared" ca="1" si="45"/>
        <v>35539</v>
      </c>
      <c r="AQ10" s="44">
        <f t="shared" ca="1" si="46"/>
        <v>34762.25</v>
      </c>
      <c r="AR10" s="44">
        <f t="shared" ca="1" si="0"/>
        <v>239343.375</v>
      </c>
      <c r="AS10" s="44">
        <f ca="1">AVERAGE(AR$3:AR$10)</f>
        <v>240528.75</v>
      </c>
      <c r="AT10" s="44">
        <f t="shared" ca="1" si="48"/>
        <v>52180</v>
      </c>
      <c r="AU10" s="44">
        <f t="shared" ca="1" si="49"/>
        <v>45672.875</v>
      </c>
      <c r="AV10" s="44">
        <f t="shared" ca="1" si="50"/>
        <v>38776</v>
      </c>
      <c r="AW10" s="44">
        <f t="shared" ca="1" si="51"/>
        <v>37231.5</v>
      </c>
      <c r="AX10" s="44">
        <f t="shared" ca="1" si="52"/>
        <v>21985</v>
      </c>
      <c r="AY10" s="44">
        <f ca="1">AVERAGE(AX$3:AX$10)</f>
        <v>22974</v>
      </c>
      <c r="AZ10" s="44">
        <f t="shared" ca="1" si="1"/>
        <v>20524</v>
      </c>
      <c r="BA10" s="44">
        <f t="shared" ca="1" si="54"/>
        <v>28772</v>
      </c>
      <c r="BB10" s="44">
        <f t="shared" ca="1" si="55"/>
        <v>336261.875</v>
      </c>
      <c r="BC10" s="44">
        <f t="shared" ca="1" si="56"/>
        <v>338986.75</v>
      </c>
      <c r="BD10" s="44">
        <f t="shared" ca="1" si="57"/>
        <v>29820</v>
      </c>
      <c r="BE10" s="44">
        <f t="shared" ca="1" si="58"/>
        <v>27895.5</v>
      </c>
      <c r="BF10" s="44">
        <f t="shared" ca="1" si="2"/>
        <v>28429</v>
      </c>
      <c r="BG10" s="44">
        <f t="shared" ca="1" si="59"/>
        <v>27926.5</v>
      </c>
      <c r="BH10" s="44">
        <f t="shared" ca="1" si="2"/>
        <v>27476</v>
      </c>
      <c r="BI10" s="44">
        <f t="shared" ca="1" si="60"/>
        <v>26683.625</v>
      </c>
      <c r="BJ10" s="44">
        <f t="shared" ca="1" si="2"/>
        <v>29078</v>
      </c>
      <c r="BK10" s="44">
        <f t="shared" ca="1" si="61"/>
        <v>27076</v>
      </c>
      <c r="BL10" s="44">
        <f t="shared" ca="1" si="2"/>
        <v>24145</v>
      </c>
      <c r="BM10" s="44">
        <f t="shared" ca="1" si="62"/>
        <v>25751.5</v>
      </c>
      <c r="BN10" s="44">
        <f t="shared" ca="1" si="2"/>
        <v>24368</v>
      </c>
      <c r="BO10" s="44">
        <f t="shared" ca="1" si="63"/>
        <v>26795.75</v>
      </c>
      <c r="BP10" s="44">
        <f t="shared" ca="1" si="64"/>
        <v>10817</v>
      </c>
      <c r="BQ10" s="44">
        <f t="shared" ca="1" si="65"/>
        <v>14729</v>
      </c>
      <c r="BR10" s="44">
        <f ca="1">SUM(BT10,CB10,CP10)</f>
        <v>2702794.25</v>
      </c>
      <c r="BS10" s="44">
        <f t="shared" ca="1" si="66"/>
        <v>2808230.1875</v>
      </c>
      <c r="BT10" s="44">
        <f t="shared" ca="1" si="67"/>
        <v>1346146.5</v>
      </c>
      <c r="BU10" s="44">
        <f t="shared" ca="1" si="68"/>
        <v>1396555.65625</v>
      </c>
      <c r="BV10" s="44">
        <f t="shared" ca="1" si="69"/>
        <v>36729</v>
      </c>
      <c r="BW10" s="44">
        <f t="shared" ca="1" si="70"/>
        <v>37690</v>
      </c>
      <c r="BX10" s="44">
        <f t="shared" ca="1" si="69"/>
        <v>40527</v>
      </c>
      <c r="BY10" s="44">
        <f t="shared" ca="1" si="71"/>
        <v>35879.5</v>
      </c>
      <c r="BZ10" s="44">
        <f t="shared" ca="1" si="224"/>
        <v>27891</v>
      </c>
      <c r="CA10" s="44">
        <f t="shared" ca="1" si="72"/>
        <v>31619.625</v>
      </c>
      <c r="CB10" s="44">
        <f t="shared" ca="1" si="73"/>
        <v>1135810.375</v>
      </c>
      <c r="CC10" s="44">
        <f t="shared" ca="1" si="74"/>
        <v>1186177.40625</v>
      </c>
      <c r="CD10" s="44">
        <f t="shared" ca="1" si="75"/>
        <v>208378</v>
      </c>
      <c r="CE10" s="44">
        <f t="shared" ca="1" si="76"/>
        <v>223400.375</v>
      </c>
      <c r="CF10" s="44">
        <f t="shared" ca="1" si="77"/>
        <v>215921</v>
      </c>
      <c r="CG10" s="44">
        <f t="shared" ca="1" si="78"/>
        <v>244597.875</v>
      </c>
      <c r="CH10" s="44">
        <f t="shared" ca="1" si="79"/>
        <v>44867</v>
      </c>
      <c r="CI10" s="44">
        <f t="shared" ca="1" si="80"/>
        <v>44271.875</v>
      </c>
      <c r="CJ10" s="44">
        <f t="shared" ca="1" si="79"/>
        <v>43335</v>
      </c>
      <c r="CK10" s="44">
        <f ca="1">AVERAGE(CJ$3:CJ$10)</f>
        <v>45621.25</v>
      </c>
      <c r="CL10" s="44">
        <f t="shared" ca="1" si="82"/>
        <v>65418</v>
      </c>
      <c r="CM10" s="44">
        <f t="shared" ca="1" si="83"/>
        <v>58122.25</v>
      </c>
      <c r="CN10" s="44">
        <f t="shared" ca="1" si="84"/>
        <v>41044</v>
      </c>
      <c r="CO10" s="44">
        <f t="shared" ca="1" si="85"/>
        <v>42673.5</v>
      </c>
      <c r="CP10" s="44">
        <f t="shared" ca="1" si="86"/>
        <v>220837.375</v>
      </c>
      <c r="CQ10" s="44">
        <f t="shared" ca="1" si="87"/>
        <v>225497.125</v>
      </c>
      <c r="CR10" s="44">
        <f t="shared" ca="1" si="88"/>
        <v>98061</v>
      </c>
      <c r="CS10" s="44">
        <f t="shared" ca="1" si="225"/>
        <v>101175.375</v>
      </c>
      <c r="CT10" s="44">
        <f t="shared" ca="1" si="89"/>
        <v>21601</v>
      </c>
      <c r="CU10" s="44">
        <f t="shared" ca="1" si="90"/>
        <v>23146.375</v>
      </c>
      <c r="CV10" s="44">
        <f t="shared" ca="1" si="3"/>
        <v>2218479</v>
      </c>
      <c r="CW10" s="44">
        <f t="shared" ca="1" si="91"/>
        <v>2260021.5</v>
      </c>
      <c r="CX10" s="44">
        <f t="shared" ca="1" si="92"/>
        <v>400698.625</v>
      </c>
      <c r="CY10" s="44">
        <f t="shared" ca="1" si="226"/>
        <v>454229</v>
      </c>
      <c r="CZ10" s="44">
        <f t="shared" ca="1" si="93"/>
        <v>61653</v>
      </c>
      <c r="DA10" s="44">
        <f t="shared" ca="1" si="94"/>
        <v>74595.75</v>
      </c>
      <c r="DB10" s="44">
        <f t="shared" ca="1" si="95"/>
        <v>32138</v>
      </c>
      <c r="DC10" s="44">
        <f t="shared" ca="1" si="96"/>
        <v>30167.875</v>
      </c>
      <c r="DD10" s="44">
        <f t="shared" ca="1" si="97"/>
        <v>202144</v>
      </c>
      <c r="DE10" s="44">
        <f t="shared" ca="1" si="98"/>
        <v>244701.75</v>
      </c>
      <c r="DF10" s="44">
        <f t="shared" ca="1" si="99"/>
        <v>167823.875</v>
      </c>
      <c r="DG10" s="44">
        <f t="shared" ca="1" si="100"/>
        <v>164645.25</v>
      </c>
      <c r="DH10" s="44">
        <f t="shared" ca="1" si="101"/>
        <v>46350</v>
      </c>
      <c r="DI10" s="44">
        <f t="shared" ca="1" si="102"/>
        <v>43324.875</v>
      </c>
      <c r="DJ10" s="44">
        <f t="shared" ca="1" si="103"/>
        <v>78149</v>
      </c>
      <c r="DK10" s="44">
        <f t="shared" ca="1" si="104"/>
        <v>77995.5</v>
      </c>
      <c r="DL10" s="44">
        <f t="shared" ca="1" si="105"/>
        <v>709844.875</v>
      </c>
      <c r="DM10" s="44">
        <f t="shared" ca="1" si="106"/>
        <v>696355.875</v>
      </c>
      <c r="DN10" s="44">
        <f t="shared" ca="1" si="107"/>
        <v>237448</v>
      </c>
      <c r="DO10" s="44">
        <f t="shared" ca="1" si="108"/>
        <v>210003.875</v>
      </c>
      <c r="DP10" s="44">
        <f t="shared" ca="1" si="109"/>
        <v>262393</v>
      </c>
      <c r="DQ10" s="44">
        <f t="shared" ca="1" si="110"/>
        <v>276348.125</v>
      </c>
      <c r="DR10" s="44">
        <f t="shared" ca="1" si="111"/>
        <v>525018.5</v>
      </c>
      <c r="DS10" s="44">
        <f ca="1">AVERAGE(DR$3:DR$10)</f>
        <v>546713.375</v>
      </c>
      <c r="DT10" s="44">
        <f t="shared" ca="1" si="113"/>
        <v>106430</v>
      </c>
      <c r="DU10" s="44">
        <f t="shared" ca="1" si="114"/>
        <v>106224.875</v>
      </c>
      <c r="DV10" s="44">
        <f t="shared" ca="1" si="115"/>
        <v>75426</v>
      </c>
      <c r="DW10" s="44">
        <f t="shared" ca="1" si="116"/>
        <v>84407.625</v>
      </c>
      <c r="DX10" s="44">
        <f t="shared" ca="1" si="117"/>
        <v>152530</v>
      </c>
      <c r="DY10" s="44">
        <f t="shared" ca="1" si="118"/>
        <v>165448.375</v>
      </c>
      <c r="DZ10" s="44">
        <f t="shared" ca="1" si="4"/>
        <v>279788.375</v>
      </c>
      <c r="EA10" s="44">
        <f t="shared" ca="1" si="119"/>
        <v>264518.25</v>
      </c>
      <c r="EB10" s="44">
        <f t="shared" ca="1" si="120"/>
        <v>66199</v>
      </c>
      <c r="EC10" s="44">
        <f t="shared" ca="1" si="121"/>
        <v>59761.25</v>
      </c>
      <c r="ED10" s="44">
        <f t="shared" ca="1" si="120"/>
        <v>59779</v>
      </c>
      <c r="EE10" s="44">
        <f t="shared" ca="1" si="122"/>
        <v>57478.125</v>
      </c>
      <c r="EF10" s="44">
        <f t="shared" ca="1" si="123"/>
        <v>36571</v>
      </c>
      <c r="EG10" s="44">
        <f t="shared" ca="1" si="124"/>
        <v>30039.5</v>
      </c>
      <c r="EH10" s="44">
        <f t="shared" ca="1" si="125"/>
        <v>135304.75</v>
      </c>
      <c r="EI10" s="44">
        <f t="shared" ca="1" si="126"/>
        <v>133559.75</v>
      </c>
      <c r="EJ10" s="44">
        <f t="shared" ca="1" si="127"/>
        <v>9614</v>
      </c>
      <c r="EK10" s="44">
        <f t="shared" ca="1" si="128"/>
        <v>9247.75</v>
      </c>
      <c r="EL10" s="44">
        <f t="shared" ca="1" si="129"/>
        <v>34532</v>
      </c>
      <c r="EM10" s="44">
        <f t="shared" ca="1" si="130"/>
        <v>29526.375</v>
      </c>
      <c r="EN10" s="44">
        <f t="shared" ca="1" si="131"/>
        <v>20168</v>
      </c>
      <c r="EO10" s="44">
        <f t="shared" ca="1" si="132"/>
        <v>19115.625</v>
      </c>
      <c r="EP10" s="44">
        <f t="shared" ca="1" si="131"/>
        <v>13101</v>
      </c>
      <c r="EQ10" s="44">
        <f t="shared" ca="1" si="133"/>
        <v>17780.25</v>
      </c>
      <c r="ER10" s="44">
        <f t="shared" ca="1" si="134"/>
        <v>248771.125</v>
      </c>
      <c r="ES10" s="44">
        <f t="shared" ca="1" si="135"/>
        <v>250478.25</v>
      </c>
      <c r="ET10" s="44">
        <f t="shared" ca="1" si="136"/>
        <v>54353.75</v>
      </c>
      <c r="EU10" s="44">
        <f ca="1">AVERAGE(ET$3:ET$10)</f>
        <v>53856.875</v>
      </c>
      <c r="EV10" s="44">
        <f t="shared" ca="1" si="138"/>
        <v>986</v>
      </c>
      <c r="EW10" s="44">
        <f ca="1">AVERAGE(EV$3:EV$10)</f>
        <v>1030.25</v>
      </c>
      <c r="EX10" s="44">
        <f t="shared" ca="1" si="138"/>
        <v>1037</v>
      </c>
      <c r="EY10" s="44">
        <f ca="1">AVERAGE(EX$3:EX$10)</f>
        <v>1033.625</v>
      </c>
      <c r="EZ10" s="44">
        <f t="shared" ca="1" si="140"/>
        <v>25340</v>
      </c>
      <c r="FA10" s="44">
        <f ca="1">AVERAGE(EZ$3:EZ$10)</f>
        <v>24796.875</v>
      </c>
      <c r="FB10" s="44">
        <f t="shared" ca="1" si="142"/>
        <v>130</v>
      </c>
      <c r="FC10" s="44">
        <f ca="1">AVERAGE(FB$3:FB$10)</f>
        <v>135.375</v>
      </c>
      <c r="FD10" s="44">
        <f t="shared" ca="1" si="144"/>
        <v>26922.375</v>
      </c>
      <c r="FE10" s="44">
        <f ca="1">AVERAGE(FD$3:FD$10)</f>
        <v>28488.625</v>
      </c>
      <c r="FF10" s="44">
        <f t="shared" ca="1" si="146"/>
        <v>9794</v>
      </c>
      <c r="FG10" s="44">
        <f ca="1">AVERAGE(FF$3:FF$10)</f>
        <v>11460.25</v>
      </c>
      <c r="FH10" s="44">
        <f t="shared" ca="1" si="148"/>
        <v>1085</v>
      </c>
      <c r="FI10" s="44">
        <f ca="1">AVERAGE(FH$3:FH$10)</f>
        <v>1237.125</v>
      </c>
      <c r="FJ10" s="44">
        <f t="shared" ca="1" si="150"/>
        <v>3346</v>
      </c>
      <c r="FK10" s="44">
        <f ca="1">AVERAGE(FJ$3:FJ$10)</f>
        <v>3093.875</v>
      </c>
      <c r="FL10" s="44">
        <f t="shared" ca="1" si="152"/>
        <v>90541.25</v>
      </c>
      <c r="FM10" s="44">
        <f ca="1">AVERAGE(FL$3:FL$10)</f>
        <v>89548.5</v>
      </c>
      <c r="FN10" s="44">
        <f t="shared" ca="1" si="154"/>
        <v>26520</v>
      </c>
      <c r="FO10" s="44">
        <f ca="1">AVERAGE(FN$3:FN$10)</f>
        <v>24959.125</v>
      </c>
      <c r="FP10" s="44">
        <f t="shared" ca="1" si="156"/>
        <v>18226</v>
      </c>
      <c r="FQ10" s="44">
        <f ca="1">AVERAGE(FP$3:FP$10)</f>
        <v>17653.125</v>
      </c>
      <c r="FR10" s="44">
        <f t="shared" ca="1" si="158"/>
        <v>3183</v>
      </c>
      <c r="FS10" s="44">
        <f ca="1">AVERAGE(FR$3:FR$10)</f>
        <v>4324</v>
      </c>
      <c r="FT10" s="44">
        <f t="shared" ca="1" si="160"/>
        <v>16643.75</v>
      </c>
      <c r="FU10" s="44">
        <f ca="1">AVERAGE(FT$3:FT$10)</f>
        <v>16631</v>
      </c>
      <c r="FV10" s="44">
        <f t="shared" ca="1" si="162"/>
        <v>1519</v>
      </c>
      <c r="FW10" s="44">
        <f ca="1">AVERAGE(FV$3:FV$10)</f>
        <v>1523.875</v>
      </c>
      <c r="FX10" s="44">
        <f t="shared" ca="1" si="162"/>
        <v>1226</v>
      </c>
      <c r="FY10" s="44">
        <f ca="1">AVERAGE(FX$3:FX$10)</f>
        <v>1461.25</v>
      </c>
      <c r="FZ10" s="44">
        <f t="shared" ca="1" si="162"/>
        <v>1793</v>
      </c>
      <c r="GA10" s="44">
        <f ca="1">AVERAGE(FZ$3:FZ$10)</f>
        <v>1595.25</v>
      </c>
      <c r="GB10" s="44">
        <f t="shared" ca="1" si="162"/>
        <v>1955</v>
      </c>
      <c r="GC10" s="44">
        <f ca="1">AVERAGE(GB$3:GB$10)</f>
        <v>1556</v>
      </c>
      <c r="GD10" s="44">
        <f t="shared" ca="1" si="162"/>
        <v>1208</v>
      </c>
      <c r="GE10" s="44">
        <f ca="1">AVERAGE(GD$3:GD$10)</f>
        <v>1422.375</v>
      </c>
      <c r="GF10" s="44">
        <f t="shared" ca="1" si="162"/>
        <v>1384</v>
      </c>
      <c r="GG10" s="44">
        <f ca="1">AVERAGE(GF$3:GF$10)</f>
        <v>1513.5</v>
      </c>
      <c r="GH10" s="44">
        <f t="shared" ca="1" si="168"/>
        <v>48877</v>
      </c>
      <c r="GI10" s="44">
        <f ca="1">AVERAGE(GH$3:GH$10)</f>
        <v>50745.5</v>
      </c>
      <c r="GJ10" s="44">
        <f t="shared" ca="1" si="170"/>
        <v>11898</v>
      </c>
      <c r="GK10" s="44">
        <f ca="1">AVERAGE(GJ$3:GJ$10)</f>
        <v>15480.25</v>
      </c>
      <c r="GL10" s="44">
        <f t="shared" ca="1" si="172"/>
        <v>9370</v>
      </c>
      <c r="GM10" s="44">
        <f ca="1">AVERAGE(GL$3:GL$10)</f>
        <v>7795.75</v>
      </c>
      <c r="GN10" s="44">
        <f t="shared" ca="1" si="174"/>
        <v>4333</v>
      </c>
      <c r="GO10" s="44">
        <f ca="1">AVERAGE(GN$3:GN$10)</f>
        <v>4193.5</v>
      </c>
      <c r="GP10" s="44">
        <f t="shared" ca="1" si="176"/>
        <v>11433</v>
      </c>
      <c r="GQ10" s="44">
        <f ca="1">AVERAGE(GP$3:GP$10)</f>
        <v>11207.75</v>
      </c>
      <c r="GR10" s="44">
        <f t="shared" ca="1" si="178"/>
        <v>36867.5</v>
      </c>
      <c r="GS10" s="44">
        <f t="shared" ca="1" si="179"/>
        <v>36629</v>
      </c>
      <c r="GT10" s="44">
        <f t="shared" ca="1" si="180"/>
        <v>4483.25</v>
      </c>
      <c r="GU10" s="44">
        <f t="shared" ca="1" si="181"/>
        <v>4482.625</v>
      </c>
      <c r="GV10" s="44">
        <f t="shared" ca="1" si="182"/>
        <v>269</v>
      </c>
      <c r="GW10" s="44">
        <f t="shared" ca="1" si="183"/>
        <v>215.5</v>
      </c>
      <c r="GX10" s="44">
        <f t="shared" ca="1" si="184"/>
        <v>1435</v>
      </c>
      <c r="GY10" s="44">
        <f t="shared" ca="1" si="185"/>
        <v>1520.125</v>
      </c>
      <c r="GZ10" s="44">
        <f t="shared" ca="1" si="186"/>
        <v>29</v>
      </c>
      <c r="HA10" s="44">
        <f t="shared" ca="1" si="187"/>
        <v>29.5</v>
      </c>
      <c r="HB10" s="44">
        <f t="shared" ca="1" si="188"/>
        <v>335</v>
      </c>
      <c r="HC10" s="44">
        <f t="shared" ca="1" si="189"/>
        <v>325.125</v>
      </c>
      <c r="HD10" s="44">
        <f t="shared" ca="1" si="188"/>
        <v>325</v>
      </c>
      <c r="HE10" s="44">
        <f t="shared" ca="1" si="190"/>
        <v>302.125</v>
      </c>
      <c r="HF10" s="44">
        <f t="shared" ca="1" si="191"/>
        <v>2258.625</v>
      </c>
      <c r="HG10" s="44">
        <f t="shared" ca="1" si="192"/>
        <v>2412.125</v>
      </c>
      <c r="HH10" s="44">
        <f t="shared" ca="1" si="193"/>
        <v>484</v>
      </c>
      <c r="HI10" s="44">
        <f t="shared" ca="1" si="194"/>
        <v>612.5</v>
      </c>
      <c r="HJ10" s="44">
        <f t="shared" ca="1" si="195"/>
        <v>389</v>
      </c>
      <c r="HK10" s="44">
        <f t="shared" ca="1" si="196"/>
        <v>444.625</v>
      </c>
      <c r="HL10" s="44">
        <f t="shared" ca="1" si="197"/>
        <v>70</v>
      </c>
      <c r="HM10" s="44">
        <f t="shared" ca="1" si="198"/>
        <v>56.875</v>
      </c>
      <c r="HN10" s="44">
        <f t="shared" ca="1" si="197"/>
        <v>68</v>
      </c>
      <c r="HO10" s="44">
        <f t="shared" ca="1" si="199"/>
        <v>63.625</v>
      </c>
      <c r="HP10" s="44">
        <f t="shared" ca="1" si="197"/>
        <v>70</v>
      </c>
      <c r="HQ10" s="44">
        <f t="shared" ca="1" si="200"/>
        <v>56.875</v>
      </c>
      <c r="HR10" s="44">
        <f t="shared" ca="1" si="201"/>
        <v>4070.75</v>
      </c>
      <c r="HS10" s="44">
        <f t="shared" ca="1" si="202"/>
        <v>4100.125</v>
      </c>
      <c r="HT10" s="44">
        <f t="shared" ca="1" si="203"/>
        <v>18</v>
      </c>
      <c r="HU10" s="44">
        <f t="shared" ca="1" si="204"/>
        <v>28.5</v>
      </c>
      <c r="HV10" s="44">
        <f t="shared" ca="1" si="205"/>
        <v>1307</v>
      </c>
      <c r="HW10" s="44">
        <f t="shared" ca="1" si="204"/>
        <v>1469.875</v>
      </c>
      <c r="HX10" s="44">
        <f t="shared" ca="1" si="206"/>
        <v>478</v>
      </c>
      <c r="HY10" s="44">
        <f t="shared" ref="HY10" ca="1" si="337">AVERAGE(HX$3:HX$10)</f>
        <v>373.625</v>
      </c>
      <c r="HZ10" s="44">
        <f t="shared" ca="1" si="208"/>
        <v>207</v>
      </c>
      <c r="IA10" s="44">
        <f t="shared" ref="IA10" ca="1" si="338">AVERAGE(HZ$3:HZ$10)</f>
        <v>169.75</v>
      </c>
      <c r="IB10" s="44">
        <f t="shared" ca="1" si="210"/>
        <v>19</v>
      </c>
      <c r="IC10" s="44">
        <f t="shared" ref="IC10" ca="1" si="339">AVERAGE(IB$3:IB$10)</f>
        <v>16.625</v>
      </c>
      <c r="ID10" s="44">
        <f t="shared" ca="1" si="212"/>
        <v>25868.875</v>
      </c>
      <c r="IE10" s="44">
        <f t="shared" ref="IE10" ca="1" si="340">AVERAGE(ID$3:ID$10)</f>
        <v>25395.375</v>
      </c>
      <c r="IF10" s="44">
        <f t="shared" ca="1" si="214"/>
        <v>1163</v>
      </c>
      <c r="IG10" s="44">
        <f t="shared" ref="IG10" ca="1" si="341">AVERAGE(IF$3:IF$10)</f>
        <v>1196.125</v>
      </c>
      <c r="IH10" s="44">
        <f t="shared" ca="1" si="216"/>
        <v>8968</v>
      </c>
      <c r="II10" s="44">
        <f t="shared" ref="II10" ca="1" si="342">AVERAGE(IH$3:IH$10)</f>
        <v>8500.25</v>
      </c>
      <c r="IJ10" s="44">
        <f t="shared" ca="1" si="218"/>
        <v>1094</v>
      </c>
      <c r="IK10" s="44">
        <f t="shared" ref="IK10" ca="1" si="343">AVERAGE(IJ$3:IJ$10)</f>
        <v>1247</v>
      </c>
      <c r="IL10" s="44">
        <f t="shared" ca="1" si="218"/>
        <v>1215</v>
      </c>
      <c r="IM10" s="44">
        <f t="shared" ref="IM10:IO10" ca="1" si="344">AVERAGE(IL$3:IL$10)</f>
        <v>1162.5</v>
      </c>
      <c r="IN10" s="44">
        <f t="shared" ca="1" si="221"/>
        <v>1323</v>
      </c>
      <c r="IO10" s="44">
        <f t="shared" ca="1" si="344"/>
        <v>1183.625</v>
      </c>
      <c r="IP10" s="62">
        <f t="shared" ca="1" si="222"/>
        <v>186</v>
      </c>
      <c r="IQ10" s="64">
        <f t="shared" ref="IQ10" ca="1" si="345">AVERAGE(IP$3:IP$10)</f>
        <v>238.75</v>
      </c>
    </row>
    <row r="11" spans="2:252" ht="15.75" thickBot="1" x14ac:dyDescent="0.3">
      <c r="B11" s="50" t="s">
        <v>17</v>
      </c>
      <c r="C11" s="48">
        <f ca="1">SUM(D11,BR11,CV11,ER11,GR11)</f>
        <v>27080238.307692308</v>
      </c>
      <c r="D11" s="45">
        <f t="shared" ca="1" si="7"/>
        <v>9523365.615384616</v>
      </c>
      <c r="E11" s="45">
        <f ca="1">AVERAGE(D$11:D$23)</f>
        <v>9591473.8461538441</v>
      </c>
      <c r="F11" s="45">
        <f t="shared" ca="1" si="9"/>
        <v>3145158.692307692</v>
      </c>
      <c r="G11" s="45">
        <f ca="1">AVERAGE(F$11:F$23)</f>
        <v>3118277.076923077</v>
      </c>
      <c r="H11" s="45">
        <f ca="1">RANDBETWEEN(350000,550000)</f>
        <v>511488</v>
      </c>
      <c r="I11" s="45">
        <f ca="1">AVERAGE(H$11:H$23)</f>
        <v>478329.53846153844</v>
      </c>
      <c r="J11" s="45">
        <f ca="1">RANDBETWEEN(65000,85000)</f>
        <v>80608</v>
      </c>
      <c r="K11" s="45">
        <f ca="1">AVERAGE(J$11:J$23)</f>
        <v>74486.307692307688</v>
      </c>
      <c r="L11" s="45">
        <f t="shared" ref="L11:L22" ca="1" si="346">RANDBETWEEN(150000,210000)</f>
        <v>162637</v>
      </c>
      <c r="M11" s="45">
        <f ca="1">AVERAGE(L$11:L$23)</f>
        <v>183081.69230769231</v>
      </c>
      <c r="N11" s="45">
        <f ca="1">RANDBETWEEN(280000,380000)</f>
        <v>358773</v>
      </c>
      <c r="O11" s="45">
        <f ca="1">AVERAGE(N$11:N$23)</f>
        <v>337530.23076923075</v>
      </c>
      <c r="P11" s="45">
        <f ca="1">RANDBETWEEN(85000,125000)</f>
        <v>107077</v>
      </c>
      <c r="Q11" s="45">
        <f ca="1">AVERAGE(P$11:P$23)</f>
        <v>97584.846153846156</v>
      </c>
      <c r="R11" s="45">
        <f ca="1">RANDBETWEEN(40000,50000)</f>
        <v>42137</v>
      </c>
      <c r="S11" s="45">
        <f ca="1">AVERAGE(R$11:R$23)</f>
        <v>47071.461538461539</v>
      </c>
      <c r="T11" s="45">
        <f ca="1">RANDBETWEEN(180000,300000)</f>
        <v>234054</v>
      </c>
      <c r="U11" s="45">
        <f ca="1">AVERAGE(T$11:T$23)</f>
        <v>238228.15384615384</v>
      </c>
      <c r="V11" s="45">
        <f ca="1">RANDBETWEEN(18000,24000)</f>
        <v>20994</v>
      </c>
      <c r="W11" s="45">
        <f ca="1">AVERAGE(V$11:V$23)</f>
        <v>21158.307692307691</v>
      </c>
      <c r="X11" s="45">
        <f ca="1">RANDBETWEEN(35000,55000)</f>
        <v>39855</v>
      </c>
      <c r="Y11" s="45">
        <f ca="1">AVERAGE(X$11:X$23)</f>
        <v>43943.153846153844</v>
      </c>
      <c r="Z11" s="45">
        <f ca="1">RANDBETWEEN(65000,85000)</f>
        <v>66122</v>
      </c>
      <c r="AA11" s="45">
        <f ca="1">AVERAGE(Z$11:Z$23)</f>
        <v>75449.692307692312</v>
      </c>
      <c r="AB11" s="45">
        <f t="shared" ca="1" si="31"/>
        <v>3705220.615384615</v>
      </c>
      <c r="AC11" s="45">
        <f ca="1">AVERAGE(AB$11:AB$23)</f>
        <v>3802818.923076923</v>
      </c>
      <c r="AD11" s="45">
        <f ca="1">RANDBETWEEN(350000,550000)</f>
        <v>433782</v>
      </c>
      <c r="AE11" s="45">
        <f ca="1">AVERAGE(AD$11:AD$23)</f>
        <v>448727.23076923075</v>
      </c>
      <c r="AF11" s="45">
        <f ca="1">RANDBETWEEN(500000,700000)</f>
        <v>575764</v>
      </c>
      <c r="AG11" s="45">
        <f ca="1">AVERAGE(AF$11:AF$23)</f>
        <v>584585.4615384615</v>
      </c>
      <c r="AH11" s="45">
        <f ca="1">RANDBETWEEN(250000,350000)</f>
        <v>286033</v>
      </c>
      <c r="AI11" s="45">
        <f ca="1">AVERAGE(AH$11:AH$23)</f>
        <v>297247.30769230769</v>
      </c>
      <c r="AJ11" s="45">
        <f ca="1">RANDBETWEEN(100000,200000)</f>
        <v>110287</v>
      </c>
      <c r="AK11" s="45">
        <f ca="1">AVERAGE(AJ$11:AJ$23)</f>
        <v>139790</v>
      </c>
      <c r="AL11" s="45">
        <f ca="1">RANDBETWEEN(50000,70000)</f>
        <v>69634</v>
      </c>
      <c r="AM11" s="45">
        <f ca="1">AVERAGE(AL$11:AL$23)</f>
        <v>60813.230769230766</v>
      </c>
      <c r="AN11" s="45">
        <f ca="1">RANDBETWEEN(250000,350000)</f>
        <v>275620</v>
      </c>
      <c r="AO11" s="45">
        <f ca="1">AVERAGE(AN$11:AN$23)</f>
        <v>300606.38461538462</v>
      </c>
      <c r="AP11" s="45">
        <f ca="1">RANDBETWEEN(100000,200000)</f>
        <v>122331</v>
      </c>
      <c r="AQ11" s="45">
        <f ca="1">AVERAGE(AP$11:AP$23)</f>
        <v>139279.69230769231</v>
      </c>
      <c r="AR11" s="45">
        <f t="shared" ca="1" si="0"/>
        <v>1106353.6923076925</v>
      </c>
      <c r="AS11" s="45">
        <f ca="1">AVERAGE(AR$11:AR$23)</f>
        <v>1124495.3076923075</v>
      </c>
      <c r="AT11" s="45">
        <f ca="1">RANDBETWEEN(200000,250000)</f>
        <v>211986</v>
      </c>
      <c r="AU11" s="45">
        <f ca="1">AVERAGE(AT$11:AT$23)</f>
        <v>229601.15384615384</v>
      </c>
      <c r="AV11" s="45">
        <f ca="1">RANDBETWEEN(150000,180000)</f>
        <v>177692</v>
      </c>
      <c r="AW11" s="45">
        <f ca="1">AVERAGE(AV$11:AV$23)</f>
        <v>167305.92307692306</v>
      </c>
      <c r="AX11" s="45">
        <f ca="1">RANDBETWEEN(90000,120000)</f>
        <v>105069</v>
      </c>
      <c r="AY11" s="45">
        <f ca="1">AVERAGE(AX$11:AX$23)</f>
        <v>105594.61538461539</v>
      </c>
      <c r="AZ11" s="45">
        <f ca="1">RANDBETWEEN(100000,140000)</f>
        <v>109105</v>
      </c>
      <c r="BA11" s="45">
        <f ca="1">AVERAGE(AZ$11:AZ$23)</f>
        <v>119491.92307692308</v>
      </c>
      <c r="BB11" s="45">
        <f t="shared" ca="1" si="55"/>
        <v>1566632.6153846155</v>
      </c>
      <c r="BC11" s="45">
        <f ca="1">AVERAGE(BB$11:BB$23)</f>
        <v>1545882.5384615387</v>
      </c>
      <c r="BD11" s="45">
        <f ca="1">RANDBETWEEN(100000,150000)</f>
        <v>148332</v>
      </c>
      <c r="BE11" s="45">
        <f ca="1">AVERAGE(BD$11:BD$23)</f>
        <v>128548.46153846153</v>
      </c>
      <c r="BF11" s="45">
        <f t="shared" ref="BF11:BN23" ca="1" si="347">RANDBETWEEN(100000,150000)</f>
        <v>110174</v>
      </c>
      <c r="BG11" s="45">
        <f ca="1">AVERAGE(BF$11:BF$23)</f>
        <v>125517.69230769231</v>
      </c>
      <c r="BH11" s="45">
        <f t="shared" ca="1" si="347"/>
        <v>103027</v>
      </c>
      <c r="BI11" s="45">
        <f ca="1">AVERAGE(BH$11:BH$23)</f>
        <v>114581.15384615384</v>
      </c>
      <c r="BJ11" s="45">
        <f t="shared" ca="1" si="347"/>
        <v>143441</v>
      </c>
      <c r="BK11" s="45">
        <f ca="1">AVERAGE(BJ$11:BJ$23)</f>
        <v>127121.23076923077</v>
      </c>
      <c r="BL11" s="45">
        <f t="shared" ca="1" si="347"/>
        <v>117976</v>
      </c>
      <c r="BM11" s="45">
        <f ca="1">AVERAGE(BL$11:BL$23)</f>
        <v>123431.84615384616</v>
      </c>
      <c r="BN11" s="45">
        <f t="shared" ca="1" si="347"/>
        <v>132043</v>
      </c>
      <c r="BO11" s="45">
        <f ca="1">AVERAGE(BN$11:BN$23)</f>
        <v>123103.23076923077</v>
      </c>
      <c r="BP11" s="45">
        <f ca="1">RANDBETWEEN(50000,70000)</f>
        <v>69336</v>
      </c>
      <c r="BQ11" s="45">
        <f ca="1">AVERAGE(BP$11:BP$23)</f>
        <v>61275.307692307695</v>
      </c>
      <c r="BR11" s="45">
        <f ca="1">SUM(BT11,CB11,CP11)</f>
        <v>7791497.153846154</v>
      </c>
      <c r="BS11" s="45">
        <f ca="1">AVERAGE(BR$11:BR$23)</f>
        <v>7533603.0769230779</v>
      </c>
      <c r="BT11" s="45">
        <f t="shared" ca="1" si="67"/>
        <v>3730521.5384615385</v>
      </c>
      <c r="BU11" s="45">
        <f ca="1">AVERAGE(BT$11:BT$23)</f>
        <v>3584657.769230769</v>
      </c>
      <c r="BV11" s="45">
        <f ca="1">RANDBETWEEN(60000,72000)</f>
        <v>64669</v>
      </c>
      <c r="BW11" s="45">
        <f ca="1">AVERAGE(BV$11:BV$23)</f>
        <v>65033.538461538461</v>
      </c>
      <c r="BX11" s="45">
        <f ca="1">RANDBETWEEN(75000,87000)</f>
        <v>83617</v>
      </c>
      <c r="BY11" s="45">
        <f ca="1">AVERAGE(BX$11:BX$23)</f>
        <v>81831.61538461539</v>
      </c>
      <c r="BZ11" s="45">
        <f ca="1">RANDBETWEEN(75000,105000)</f>
        <v>97857</v>
      </c>
      <c r="CA11" s="45">
        <f ca="1">AVERAGE(BZ$11:BZ$23)</f>
        <v>91611.846153846156</v>
      </c>
      <c r="CB11" s="45">
        <f t="shared" ca="1" si="73"/>
        <v>3245901.5384615385</v>
      </c>
      <c r="CC11" s="45">
        <f ca="1">AVERAGE(CB$11:CB$23)</f>
        <v>3107703.769230769</v>
      </c>
      <c r="CD11" s="45">
        <f ca="1">RANDBETWEEN(500000,700000)</f>
        <v>685552</v>
      </c>
      <c r="CE11" s="45">
        <f ca="1">AVERAGE(CD$11:CD$23)</f>
        <v>598855</v>
      </c>
      <c r="CF11" s="45">
        <f ca="1">RANDBETWEEN(500000,700000)</f>
        <v>598656</v>
      </c>
      <c r="CG11" s="45">
        <f ca="1">AVERAGE(CF$11:CF$23)</f>
        <v>614487.4615384615</v>
      </c>
      <c r="CH11" s="45">
        <f ca="1">RANDBETWEEN(110000,160000)</f>
        <v>153062</v>
      </c>
      <c r="CI11" s="45">
        <f ca="1">AVERAGE(CH$11:CH$23)</f>
        <v>134151.46153846153</v>
      </c>
      <c r="CJ11" s="45">
        <f ca="1">RANDBETWEEN(110000,160000)</f>
        <v>147913</v>
      </c>
      <c r="CK11" s="45">
        <f ca="1">AVERAGE(CJ$11:CJ$23)</f>
        <v>133471.61538461538</v>
      </c>
      <c r="CL11" s="45">
        <f ca="1">RANDBETWEEN(120000,180000)</f>
        <v>179753</v>
      </c>
      <c r="CM11" s="45">
        <f ca="1">AVERAGE(CL$11:CL$23)</f>
        <v>145772.69230769231</v>
      </c>
      <c r="CN11" s="45">
        <f ca="1">RANDBETWEEN(110000,160000)</f>
        <v>116847</v>
      </c>
      <c r="CO11" s="45">
        <f ca="1">AVERAGE(CN$11:CN$23)</f>
        <v>135949.61538461538</v>
      </c>
      <c r="CP11" s="45">
        <f t="shared" ca="1" si="86"/>
        <v>815074.07692307699</v>
      </c>
      <c r="CQ11" s="45">
        <f ca="1">AVERAGE(CP$11:CP$23)</f>
        <v>841241.5384615385</v>
      </c>
      <c r="CR11" s="45">
        <f ca="1">RANDBETWEEN(350000,430000)</f>
        <v>368563</v>
      </c>
      <c r="CS11" s="45">
        <f ca="1">AVERAGE(CR$11:CR$23)</f>
        <v>385317.07692307694</v>
      </c>
      <c r="CT11" s="45">
        <f ca="1">RANDBETWEEN(60000,90000)</f>
        <v>61194</v>
      </c>
      <c r="CU11" s="45">
        <f ca="1">AVERAGE(CT$11:CT$23)</f>
        <v>70607.38461538461</v>
      </c>
      <c r="CV11" s="45">
        <f t="shared" ca="1" si="3"/>
        <v>7302985.461538462</v>
      </c>
      <c r="CW11" s="45">
        <f ca="1">AVERAGE(CV$11:CV$23)</f>
        <v>7198690.5384615399</v>
      </c>
      <c r="CX11" s="45">
        <f t="shared" ca="1" si="92"/>
        <v>909721.84615384624</v>
      </c>
      <c r="CY11" s="45">
        <f ca="1">AVERAGE(CX$11:CX$23)</f>
        <v>936507.07692307688</v>
      </c>
      <c r="CZ11" s="45">
        <f ca="1">RANDBETWEEN(200000,280000)</f>
        <v>216230</v>
      </c>
      <c r="DA11" s="45">
        <f ca="1">AVERAGE(CZ$11:CZ$23)</f>
        <v>234383.15384615384</v>
      </c>
      <c r="DB11" s="45">
        <f ca="1">RANDBETWEEN(150000,180000)</f>
        <v>174285</v>
      </c>
      <c r="DC11" s="45">
        <f ca="1">AVERAGE(DB$11:DB$23)</f>
        <v>168640.69230769231</v>
      </c>
      <c r="DD11" s="45">
        <f ca="1">RANDBETWEEN(110000,160000)</f>
        <v>116183</v>
      </c>
      <c r="DE11" s="45">
        <f ca="1">AVERAGE(DD$11:DD$23)</f>
        <v>130459.38461538461</v>
      </c>
      <c r="DF11" s="45">
        <f t="shared" ca="1" si="99"/>
        <v>509164.84615384613</v>
      </c>
      <c r="DG11" s="45">
        <f ca="1">AVERAGE(DF$11:DF$23)</f>
        <v>503605.38461538457</v>
      </c>
      <c r="DH11" s="45">
        <f ca="1">RANDBETWEEN(150000,210000)</f>
        <v>196759</v>
      </c>
      <c r="DI11" s="45">
        <f ca="1">AVERAGE(DH$11:DH$23)</f>
        <v>176830.84615384616</v>
      </c>
      <c r="DJ11" s="45">
        <f ca="1">RANDBETWEEN(100000,200000)</f>
        <v>135575</v>
      </c>
      <c r="DK11" s="45">
        <f ca="1">AVERAGE(DJ$11:DJ$23)</f>
        <v>149943.69230769231</v>
      </c>
      <c r="DL11" s="45">
        <f t="shared" ca="1" si="105"/>
        <v>2024760.3076923077</v>
      </c>
      <c r="DM11" s="45">
        <f ca="1">AVERAGE(DL$11:DL$23)</f>
        <v>1959529.7692307692</v>
      </c>
      <c r="DN11" s="45">
        <f ca="1">RANDBETWEEN(500000,700000)</f>
        <v>671518</v>
      </c>
      <c r="DO11" s="45">
        <f ca="1">AVERAGE(DN$11:DN$23)</f>
        <v>601020.30769230775</v>
      </c>
      <c r="DP11" s="45">
        <f ca="1">RANDBETWEEN(700000,800000)</f>
        <v>752222</v>
      </c>
      <c r="DQ11" s="45">
        <f ca="1">AVERAGE(DP$11:DP$23)</f>
        <v>757489.15384615387</v>
      </c>
      <c r="DR11" s="45">
        <f t="shared" ca="1" si="111"/>
        <v>1992940.6153846155</v>
      </c>
      <c r="DS11" s="45">
        <f ca="1">AVERAGE(DR$11:DR$23)</f>
        <v>1975990.307692308</v>
      </c>
      <c r="DT11" s="45">
        <f ca="1">RANDBETWEEN(300000,360000)</f>
        <v>321130</v>
      </c>
      <c r="DU11" s="45">
        <f ca="1">AVERAGE(DT$11:DT$23)</f>
        <v>330658.07692307694</v>
      </c>
      <c r="DV11" s="45">
        <f ca="1">RANDBETWEEN(190000,230000)</f>
        <v>221823</v>
      </c>
      <c r="DW11" s="45">
        <f ca="1">AVERAGE(DV$11:DV$23)</f>
        <v>212648.53846153847</v>
      </c>
      <c r="DX11" s="45">
        <f ca="1">RANDBETWEEN(800000,1000000)</f>
        <v>906681</v>
      </c>
      <c r="DY11" s="45">
        <f ca="1">AVERAGE(DX$11:DX$23)</f>
        <v>889377.07692307688</v>
      </c>
      <c r="DZ11" s="45">
        <f t="shared" ca="1" si="4"/>
        <v>1116621.6923076923</v>
      </c>
      <c r="EA11" s="45">
        <f ca="1">AVERAGE(DZ$11:DZ$23)</f>
        <v>1121410.3846153845</v>
      </c>
      <c r="EB11" s="45">
        <f ca="1">RANDBETWEEN(300000,360000)</f>
        <v>355763</v>
      </c>
      <c r="EC11" s="45">
        <f ca="1">AVERAGE(EB$11:EB$23)</f>
        <v>328346.76923076925</v>
      </c>
      <c r="ED11" s="45">
        <f ca="1">RANDBETWEEN(145000,185000)</f>
        <v>152194</v>
      </c>
      <c r="EE11" s="45">
        <f ca="1">AVERAGE(ED$11:ED$23)</f>
        <v>166803.92307692306</v>
      </c>
      <c r="EF11" s="45">
        <f ca="1">RANDBETWEEN(110000,155000)</f>
        <v>113514</v>
      </c>
      <c r="EG11" s="45">
        <f ca="1">AVERAGE(EF$11:EF$23)</f>
        <v>131109</v>
      </c>
      <c r="EH11" s="45">
        <f t="shared" ca="1" si="125"/>
        <v>749776.15384615387</v>
      </c>
      <c r="EI11" s="45">
        <f ca="1">AVERAGE(EH$11:EH$23)</f>
        <v>701647.61538461538</v>
      </c>
      <c r="EJ11" s="45">
        <f ca="1">RANDBETWEEN(20000,40000)</f>
        <v>31321</v>
      </c>
      <c r="EK11" s="45">
        <f ca="1">AVERAGE(EJ$11:EJ$23)</f>
        <v>27349.76923076923</v>
      </c>
      <c r="EL11" s="45">
        <f ca="1">RANDBETWEEN(150000,300000)</f>
        <v>282284</v>
      </c>
      <c r="EM11" s="45">
        <f ca="1">AVERAGE(EL$11:EL$23)</f>
        <v>230692.38461538462</v>
      </c>
      <c r="EN11" s="45">
        <f ca="1">RANDBETWEEN(45000,75000)</f>
        <v>50768</v>
      </c>
      <c r="EO11" s="45">
        <f ca="1">AVERAGE(EN$11:EN$23)</f>
        <v>61506</v>
      </c>
      <c r="EP11" s="45">
        <f ca="1">RANDBETWEEN(45000,75000)</f>
        <v>65855</v>
      </c>
      <c r="EQ11" s="45">
        <f ca="1">AVERAGE(EP$11:EP$23)</f>
        <v>62551.307692307695</v>
      </c>
      <c r="ER11" s="45">
        <f t="shared" ca="1" si="134"/>
        <v>1716934.076923077</v>
      </c>
      <c r="ES11" s="45">
        <f ca="1">AVERAGE(ER$11:ER$23)</f>
        <v>1767611.7692307686</v>
      </c>
      <c r="ET11" s="45">
        <f t="shared" ca="1" si="136"/>
        <v>299250.30769230769</v>
      </c>
      <c r="EU11" s="45">
        <f ca="1">AVERAGE(ET$11:ET$23)</f>
        <v>298527.30769230763</v>
      </c>
      <c r="EV11" s="45">
        <f ca="1">RANDBETWEEN(20000,34000)</f>
        <v>20445</v>
      </c>
      <c r="EW11" s="45">
        <f ca="1">AVERAGE(EV$11:EV$23)</f>
        <v>27278.153846153848</v>
      </c>
      <c r="EX11" s="45">
        <f ca="1">RANDBETWEEN(20000,34000)</f>
        <v>30310</v>
      </c>
      <c r="EY11" s="45">
        <f ca="1">AVERAGE(EX$11:EX$23)</f>
        <v>28272.384615384617</v>
      </c>
      <c r="EZ11" s="45">
        <f ca="1">RANDBETWEEN(70000,110000)</f>
        <v>97657</v>
      </c>
      <c r="FA11" s="45">
        <f ca="1">AVERAGE(EZ$11:EZ$23)</f>
        <v>92072.769230769234</v>
      </c>
      <c r="FB11" s="45">
        <f ca="1">RANDBETWEEN(2000,4000)</f>
        <v>3215</v>
      </c>
      <c r="FC11" s="45">
        <f ca="1">AVERAGE(FB$11:FB$23)</f>
        <v>3280.6923076923076</v>
      </c>
      <c r="FD11" s="45">
        <f t="shared" ca="1" si="144"/>
        <v>259168</v>
      </c>
      <c r="FE11" s="45">
        <f ca="1">AVERAGE(FD$11:FD$23)</f>
        <v>245650.15384615384</v>
      </c>
      <c r="FF11" s="45">
        <f ca="1">RANDBETWEEN(60000,90000)</f>
        <v>81986</v>
      </c>
      <c r="FG11" s="45">
        <f ca="1">AVERAGE(FF$11:FF$23)</f>
        <v>76164.38461538461</v>
      </c>
      <c r="FH11" s="45">
        <f ca="1">RANDBETWEEN(10000,20000)</f>
        <v>14152</v>
      </c>
      <c r="FI11" s="45">
        <f ca="1">AVERAGE(FH$11:FH$23)</f>
        <v>15008.615384615385</v>
      </c>
      <c r="FJ11" s="45">
        <f ca="1">RANDBETWEEN(45000,75000)</f>
        <v>71857</v>
      </c>
      <c r="FK11" s="45">
        <f ca="1">AVERAGE(FJ$11:FJ$23)</f>
        <v>63304.153846153844</v>
      </c>
      <c r="FL11" s="45">
        <f t="shared" ca="1" si="152"/>
        <v>469317.30769230769</v>
      </c>
      <c r="FM11" s="45">
        <f ca="1">AVERAGE(FL$11:FL$23)</f>
        <v>482626.15384615393</v>
      </c>
      <c r="FN11" s="45">
        <f ca="1">RANDBETWEEN(90000,120000)</f>
        <v>95180</v>
      </c>
      <c r="FO11" s="45">
        <f ca="1">AVERAGE(FN$11:FN$23)</f>
        <v>102601.69230769231</v>
      </c>
      <c r="FP11" s="45">
        <f ca="1">RANDBETWEEN(90000,120000)</f>
        <v>107911</v>
      </c>
      <c r="FQ11" s="45">
        <f ca="1">AVERAGE(FP$11:FP$23)</f>
        <v>106064.61538461539</v>
      </c>
      <c r="FR11" s="45">
        <f ca="1">RANDBETWEEN(56000,76000)</f>
        <v>57560</v>
      </c>
      <c r="FS11" s="45">
        <f ca="1">AVERAGE(FR$11:FR$23)</f>
        <v>65293.538461538461</v>
      </c>
      <c r="FT11" s="45">
        <f t="shared" ca="1" si="160"/>
        <v>292048.46153846156</v>
      </c>
      <c r="FU11" s="45">
        <f ca="1">AVERAGE(FT$11:FT$23)</f>
        <v>305355.15384615387</v>
      </c>
      <c r="FV11" s="45">
        <f ca="1">RANDBETWEEN(25000,41000)</f>
        <v>28890</v>
      </c>
      <c r="FW11" s="45">
        <f ca="1">AVERAGE(FV$11:FV$23)</f>
        <v>33062.769230769234</v>
      </c>
      <c r="FX11" s="45">
        <f t="shared" ref="FX11:GF23" ca="1" si="348">RANDBETWEEN(25000,41000)</f>
        <v>38361</v>
      </c>
      <c r="FY11" s="45">
        <f ca="1">AVERAGE(FX$11:FX$23)</f>
        <v>32943.615384615383</v>
      </c>
      <c r="FZ11" s="45">
        <f t="shared" ca="1" si="348"/>
        <v>31498</v>
      </c>
      <c r="GA11" s="45">
        <f ca="1">AVERAGE(FZ$11:FZ$23)</f>
        <v>31953.076923076922</v>
      </c>
      <c r="GB11" s="45">
        <f ca="1">RANDBETWEEN(3000,6000)</f>
        <v>3005</v>
      </c>
      <c r="GC11" s="45">
        <f ca="1">AVERAGE(GB$11:GB$23)</f>
        <v>4493.7692307692305</v>
      </c>
      <c r="GD11" s="45">
        <f t="shared" ca="1" si="348"/>
        <v>26412</v>
      </c>
      <c r="GE11" s="45">
        <f ca="1">AVERAGE(GD$11:GD$23)</f>
        <v>33431.230769230766</v>
      </c>
      <c r="GF11" s="45">
        <f t="shared" ca="1" si="348"/>
        <v>27998</v>
      </c>
      <c r="GG11" s="45">
        <f ca="1">AVERAGE(GF$11:GF$23)</f>
        <v>33586.230769230766</v>
      </c>
      <c r="GH11" s="45">
        <f t="shared" ca="1" si="168"/>
        <v>314163</v>
      </c>
      <c r="GI11" s="45">
        <f ca="1">AVERAGE(GH$11:GH$23)</f>
        <v>355731.38461538462</v>
      </c>
      <c r="GJ11" s="45">
        <f ca="1">RANDBETWEEN(50000,100000)</f>
        <v>51511</v>
      </c>
      <c r="GK11" s="45">
        <f ca="1">AVERAGE(GJ$11:GJ$23)</f>
        <v>73536.61538461539</v>
      </c>
      <c r="GL11" s="45">
        <f ca="1">RANDBETWEEN(50000,100000)</f>
        <v>62004</v>
      </c>
      <c r="GM11" s="45">
        <f ca="1">AVERAGE(GL$11:GL$23)</f>
        <v>73558.38461538461</v>
      </c>
      <c r="GN11" s="45">
        <f ca="1">RANDBETWEEN(45000,75000)</f>
        <v>53553</v>
      </c>
      <c r="GO11" s="45">
        <f ca="1">AVERAGE(GN$11:GN$23)</f>
        <v>61541.384615384617</v>
      </c>
      <c r="GP11" s="45">
        <f ca="1">RANDBETWEEN(50000,100000)</f>
        <v>82987</v>
      </c>
      <c r="GQ11" s="45">
        <f ca="1">AVERAGE(GP$11:GP$23)</f>
        <v>79721.61538461539</v>
      </c>
      <c r="GR11" s="45">
        <f t="shared" ca="1" si="178"/>
        <v>745456</v>
      </c>
      <c r="GS11" s="45">
        <f ca="1">AVERAGE(GR$11:GR$23)</f>
        <v>744835</v>
      </c>
      <c r="GT11" s="45">
        <f t="shared" ca="1" si="180"/>
        <v>328955.61538461538</v>
      </c>
      <c r="GU11" s="45">
        <f ca="1">AVERAGE(GT$11:GT$23)</f>
        <v>325341.23076923087</v>
      </c>
      <c r="GV11" s="45">
        <f ca="1">RANDBETWEEN(20000,40000)</f>
        <v>38855</v>
      </c>
      <c r="GW11" s="45">
        <f ca="1">AVERAGE(GV$11:GV$23)</f>
        <v>27942.307692307691</v>
      </c>
      <c r="GX11" s="45">
        <f ca="1">RANDBETWEEN(60000,90000)</f>
        <v>65207</v>
      </c>
      <c r="GY11" s="45">
        <f ca="1">AVERAGE(GX$11:GX$23)</f>
        <v>75226.538461538468</v>
      </c>
      <c r="GZ11" s="45">
        <f ca="1">RANDBETWEEN(1500,3000)</f>
        <v>2928</v>
      </c>
      <c r="HA11" s="45">
        <f ca="1">AVERAGE(GZ$11:GZ$23)</f>
        <v>2126.3076923076924</v>
      </c>
      <c r="HB11" s="45">
        <f ca="1">RANDBETWEEN(35000,55000)</f>
        <v>46788</v>
      </c>
      <c r="HC11" s="45">
        <f ca="1">AVERAGE(HB$11:HB$23)</f>
        <v>46673.461538461539</v>
      </c>
      <c r="HD11" s="45">
        <f ca="1">RANDBETWEEN(15000,27000)</f>
        <v>23209</v>
      </c>
      <c r="HE11" s="45">
        <f ca="1">AVERAGE(HD$11:HD$23)</f>
        <v>21404</v>
      </c>
      <c r="HF11" s="45">
        <f t="shared" ca="1" si="191"/>
        <v>181101.6153846154</v>
      </c>
      <c r="HG11" s="45">
        <f ca="1">AVERAGE(HF$11:HF$23)</f>
        <v>181991.92307692315</v>
      </c>
      <c r="HH11" s="45">
        <f ca="1">RANDBETWEEN(20000,40000)</f>
        <v>27608</v>
      </c>
      <c r="HI11" s="45">
        <f ca="1">AVERAGE(HH$11:HH$23)</f>
        <v>29942</v>
      </c>
      <c r="HJ11" s="45">
        <f ca="1">RANDBETWEEN(45000,57000)</f>
        <v>52159</v>
      </c>
      <c r="HK11" s="45">
        <f ca="1">AVERAGE(HJ$11:HJ$23)</f>
        <v>50882.384615384617</v>
      </c>
      <c r="HL11" s="45">
        <f ca="1">RANDBETWEEN(3000,6000)</f>
        <v>4402</v>
      </c>
      <c r="HM11" s="45">
        <f ca="1">AVERAGE(HL$11:HL$23)</f>
        <v>4881.3846153846152</v>
      </c>
      <c r="HN11" s="45">
        <f ca="1">RANDBETWEEN(2000,4000)</f>
        <v>2570</v>
      </c>
      <c r="HO11" s="45">
        <f ca="1">AVERAGE(HN$11:HN$23)</f>
        <v>3022.8461538461538</v>
      </c>
      <c r="HP11" s="45">
        <f ca="1">RANDBETWEEN(3000,6000)</f>
        <v>5634</v>
      </c>
      <c r="HQ11" s="45">
        <f ca="1">AVERAGE(HP$11:HP$23)</f>
        <v>4534.6923076923076</v>
      </c>
      <c r="HR11" s="45">
        <f t="shared" ca="1" si="201"/>
        <v>96447.076923076922</v>
      </c>
      <c r="HS11" s="45">
        <f ca="1">AVERAGE(HR$11:HR$23)</f>
        <v>94869.692307692283</v>
      </c>
      <c r="HT11" s="45">
        <f ca="1">RANDBETWEEN(3000,4500)</f>
        <v>4155</v>
      </c>
      <c r="HU11" s="45">
        <f ca="1">AVERAGE(HT$11:HT$23)</f>
        <v>3671.3076923076924</v>
      </c>
      <c r="HV11" s="45">
        <f ca="1">RANDBETWEEN(20000,28000)</f>
        <v>24966</v>
      </c>
      <c r="HW11" s="45">
        <f ca="1">AVERAGE(HV$11:HV$23)</f>
        <v>23676.538461538461</v>
      </c>
      <c r="HX11" s="45">
        <f ca="1">RANDBETWEEN(17000,22000)</f>
        <v>19234</v>
      </c>
      <c r="HY11" s="45">
        <f ca="1">AVERAGE(HX$11:HX$23)</f>
        <v>19443.307692307691</v>
      </c>
      <c r="HZ11" s="45">
        <f ca="1">RANDBETWEEN(300,600)</f>
        <v>345</v>
      </c>
      <c r="IA11" s="45">
        <f ca="1">AVERAGE(HZ$11:HZ$23)</f>
        <v>415.92307692307691</v>
      </c>
      <c r="IB11" s="45">
        <f ca="1">RANDBETWEEN(300,600)</f>
        <v>540</v>
      </c>
      <c r="IC11" s="45">
        <f ca="1">AVERAGE(IB$11:IB$23)</f>
        <v>455.53846153846155</v>
      </c>
      <c r="ID11" s="45">
        <f t="shared" ca="1" si="212"/>
        <v>131432.69230769231</v>
      </c>
      <c r="IE11" s="45">
        <f ca="1">AVERAGE(ID$11:ID$23)</f>
        <v>136862.99999999997</v>
      </c>
      <c r="IF11" s="45">
        <f ca="1">RANDBETWEEN(6000,12000)</f>
        <v>10072</v>
      </c>
      <c r="IG11" s="45">
        <f ca="1">AVERAGE(IF$11:IF$23)</f>
        <v>9242.1538461538457</v>
      </c>
      <c r="IH11" s="45">
        <f ca="1">RANDBETWEEN(30000,42000)</f>
        <v>33063</v>
      </c>
      <c r="II11" s="45">
        <f ca="1">AVERAGE(IH$11:IH$23)</f>
        <v>35759.923076923078</v>
      </c>
      <c r="IJ11" s="45">
        <f ca="1">RANDBETWEEN(6000,12000)</f>
        <v>7833</v>
      </c>
      <c r="IK11" s="45">
        <f ca="1">AVERAGE(IJ$11:IJ$23)</f>
        <v>9571.6153846153848</v>
      </c>
      <c r="IL11" s="45">
        <f t="shared" ref="IL11:IN11" ca="1" si="349">RANDBETWEEN(6000,12000)</f>
        <v>9344</v>
      </c>
      <c r="IM11" s="45">
        <f ca="1">AVERAGE(IL$11:IL$23)</f>
        <v>9467</v>
      </c>
      <c r="IN11" s="45">
        <f t="shared" ca="1" si="349"/>
        <v>7080</v>
      </c>
      <c r="IO11" s="45">
        <f ca="1">AVERAGE(IN$11:IN$23)</f>
        <v>8781.6153846153848</v>
      </c>
      <c r="IP11" s="63">
        <f ca="1">RANDBETWEEN(4000,8000)</f>
        <v>7519</v>
      </c>
      <c r="IQ11" s="65">
        <f ca="1">AVERAGE(IP$11:IP$23)</f>
        <v>5769.1538461538457</v>
      </c>
    </row>
    <row r="12" spans="2:252" ht="15.75" thickBot="1" x14ac:dyDescent="0.3">
      <c r="B12" s="50" t="s">
        <v>18</v>
      </c>
      <c r="C12" s="48">
        <f ca="1">SUM(D12,BR12,CV12,ER12,GR12)</f>
        <v>26879035.307692308</v>
      </c>
      <c r="D12" s="45">
        <f t="shared" ca="1" si="7"/>
        <v>9690512.615384616</v>
      </c>
      <c r="E12" s="45">
        <f t="shared" ref="E12:E23" ca="1" si="350">AVERAGE(D$11:D$23)</f>
        <v>9591473.8461538441</v>
      </c>
      <c r="F12" s="45">
        <f t="shared" ca="1" si="9"/>
        <v>3126194.692307692</v>
      </c>
      <c r="G12" s="45">
        <f t="shared" ref="G12:G23" ca="1" si="351">AVERAGE(F$11:F$23)</f>
        <v>3118277.076923077</v>
      </c>
      <c r="H12" s="45">
        <f t="shared" ref="H12:H23" ca="1" si="352">RANDBETWEEN(350000,550000)</f>
        <v>461976</v>
      </c>
      <c r="I12" s="45">
        <f t="shared" ref="I12:I23" ca="1" si="353">AVERAGE(H$11:H$23)</f>
        <v>478329.53846153844</v>
      </c>
      <c r="J12" s="45">
        <f t="shared" ref="J12:J23" ca="1" si="354">RANDBETWEEN(65000,85000)</f>
        <v>80288</v>
      </c>
      <c r="K12" s="45">
        <f t="shared" ref="K12:K23" ca="1" si="355">AVERAGE(J$11:J$23)</f>
        <v>74486.307692307688</v>
      </c>
      <c r="L12" s="45">
        <f t="shared" ca="1" si="346"/>
        <v>183555</v>
      </c>
      <c r="M12" s="45">
        <f t="shared" ref="M12:M23" ca="1" si="356">AVERAGE(L$11:L$23)</f>
        <v>183081.69230769231</v>
      </c>
      <c r="N12" s="45">
        <f t="shared" ref="N12:N23" ca="1" si="357">RANDBETWEEN(280000,380000)</f>
        <v>335887</v>
      </c>
      <c r="O12" s="45">
        <f t="shared" ref="O12:O23" ca="1" si="358">AVERAGE(N$11:N$23)</f>
        <v>337530.23076923075</v>
      </c>
      <c r="P12" s="45">
        <f t="shared" ref="P12:P23" ca="1" si="359">RANDBETWEEN(85000,125000)</f>
        <v>88198</v>
      </c>
      <c r="Q12" s="45">
        <f t="shared" ref="Q12:Q23" ca="1" si="360">AVERAGE(P$11:P$23)</f>
        <v>97584.846153846156</v>
      </c>
      <c r="R12" s="45">
        <f t="shared" ref="R12:R23" ca="1" si="361">RANDBETWEEN(40000,50000)</f>
        <v>49625</v>
      </c>
      <c r="S12" s="45">
        <f t="shared" ref="S12:S23" ca="1" si="362">AVERAGE(R$11:R$23)</f>
        <v>47071.461538461539</v>
      </c>
      <c r="T12" s="45">
        <f t="shared" ref="T12:T23" ca="1" si="363">RANDBETWEEN(180000,300000)</f>
        <v>257155</v>
      </c>
      <c r="U12" s="45">
        <f t="shared" ref="U12:U23" ca="1" si="364">AVERAGE(T$11:T$23)</f>
        <v>238228.15384615384</v>
      </c>
      <c r="V12" s="45">
        <f t="shared" ref="V12:V23" ca="1" si="365">RANDBETWEEN(18000,24000)</f>
        <v>18393</v>
      </c>
      <c r="W12" s="45">
        <f t="shared" ref="W12:W23" ca="1" si="366">AVERAGE(V$11:V$23)</f>
        <v>21158.307692307691</v>
      </c>
      <c r="X12" s="45">
        <f t="shared" ref="X12:X23" ca="1" si="367">RANDBETWEEN(35000,55000)</f>
        <v>54706</v>
      </c>
      <c r="Y12" s="45">
        <f t="shared" ref="Y12:Y23" ca="1" si="368">AVERAGE(X$11:X$23)</f>
        <v>43943.153846153844</v>
      </c>
      <c r="Z12" s="45">
        <f t="shared" ref="Z12:Z23" ca="1" si="369">RANDBETWEEN(65000,85000)</f>
        <v>74998</v>
      </c>
      <c r="AA12" s="45">
        <f t="shared" ref="AA12:AA23" ca="1" si="370">AVERAGE(Z$11:Z$23)</f>
        <v>75449.692307692312</v>
      </c>
      <c r="AB12" s="45">
        <f t="shared" ca="1" si="31"/>
        <v>3896081.615384615</v>
      </c>
      <c r="AC12" s="45">
        <f t="shared" ref="AC12:AC23" ca="1" si="371">AVERAGE(AB$11:AB$23)</f>
        <v>3802818.923076923</v>
      </c>
      <c r="AD12" s="45">
        <f t="shared" ref="AD12:AD23" ca="1" si="372">RANDBETWEEN(350000,550000)</f>
        <v>509236</v>
      </c>
      <c r="AE12" s="45">
        <f t="shared" ref="AE12:AE23" ca="1" si="373">AVERAGE(AD$11:AD$23)</f>
        <v>448727.23076923075</v>
      </c>
      <c r="AF12" s="45">
        <f t="shared" ref="AF12:AF23" ca="1" si="374">RANDBETWEEN(500000,700000)</f>
        <v>562792</v>
      </c>
      <c r="AG12" s="45">
        <f t="shared" ref="AG12:AG23" ca="1" si="375">AVERAGE(AF$11:AF$23)</f>
        <v>584585.4615384615</v>
      </c>
      <c r="AH12" s="45">
        <f t="shared" ref="AH12:AH23" ca="1" si="376">RANDBETWEEN(250000,350000)</f>
        <v>292285</v>
      </c>
      <c r="AI12" s="45">
        <f t="shared" ref="AI12:AI23" ca="1" si="377">AVERAGE(AH$11:AH$23)</f>
        <v>297247.30769230769</v>
      </c>
      <c r="AJ12" s="45">
        <f t="shared" ref="AJ12:AJ23" ca="1" si="378">RANDBETWEEN(100000,200000)</f>
        <v>132878</v>
      </c>
      <c r="AK12" s="45">
        <f ca="1">AVERAGE(AJ$11:AJ$23)</f>
        <v>139790</v>
      </c>
      <c r="AL12" s="45">
        <f t="shared" ref="AL12:AL23" ca="1" si="379">RANDBETWEEN(50000,70000)</f>
        <v>52898</v>
      </c>
      <c r="AM12" s="45">
        <f t="shared" ref="AM12:AM23" ca="1" si="380">AVERAGE(AL$11:AL$23)</f>
        <v>60813.230769230766</v>
      </c>
      <c r="AN12" s="45">
        <f t="shared" ref="AN12:AN23" ca="1" si="381">RANDBETWEEN(250000,350000)</f>
        <v>346052</v>
      </c>
      <c r="AO12" s="45">
        <f t="shared" ref="AO12:AO23" ca="1" si="382">AVERAGE(AN$11:AN$23)</f>
        <v>300606.38461538462</v>
      </c>
      <c r="AP12" s="45">
        <f t="shared" ref="AP12:AP23" ca="1" si="383">RANDBETWEEN(100000,200000)</f>
        <v>168171</v>
      </c>
      <c r="AQ12" s="45">
        <f t="shared" ref="AQ12:AQ23" ca="1" si="384">AVERAGE(AP$11:AP$23)</f>
        <v>139279.69230769231</v>
      </c>
      <c r="AR12" s="45">
        <f t="shared" ca="1" si="0"/>
        <v>1130962.6923076925</v>
      </c>
      <c r="AS12" s="45">
        <f t="shared" ref="AS12:AS23" ca="1" si="385">AVERAGE(AR$11:AR$23)</f>
        <v>1124495.3076923075</v>
      </c>
      <c r="AT12" s="45">
        <f t="shared" ref="AT12:AT23" ca="1" si="386">RANDBETWEEN(200000,250000)</f>
        <v>243472</v>
      </c>
      <c r="AU12" s="45">
        <f t="shared" ref="AU12:AU23" ca="1" si="387">AVERAGE(AT$11:AT$23)</f>
        <v>229601.15384615384</v>
      </c>
      <c r="AV12" s="45">
        <f t="shared" ref="AV12:AV23" ca="1" si="388">RANDBETWEEN(150000,180000)</f>
        <v>168768</v>
      </c>
      <c r="AW12" s="45">
        <f t="shared" ref="AW12:AW23" ca="1" si="389">AVERAGE(AV$11:AV$23)</f>
        <v>167305.92307692306</v>
      </c>
      <c r="AX12" s="45">
        <f t="shared" ref="AX12:AX23" ca="1" si="390">RANDBETWEEN(90000,120000)</f>
        <v>113059</v>
      </c>
      <c r="AY12" s="45">
        <f t="shared" ref="AY12:AY23" ca="1" si="391">AVERAGE(AX$11:AX$23)</f>
        <v>105594.61538461539</v>
      </c>
      <c r="AZ12" s="45">
        <f t="shared" ref="AZ12:AZ23" ca="1" si="392">RANDBETWEEN(100000,140000)</f>
        <v>103162</v>
      </c>
      <c r="BA12" s="45">
        <f t="shared" ref="BA12:BA23" ca="1" si="393">AVERAGE(AZ$11:AZ$23)</f>
        <v>119491.92307692308</v>
      </c>
      <c r="BB12" s="45">
        <f t="shared" ca="1" si="55"/>
        <v>1537273.6153846155</v>
      </c>
      <c r="BC12" s="45">
        <f t="shared" ref="BC12:BC23" ca="1" si="394">AVERAGE(BB$11:BB$23)</f>
        <v>1545882.5384615387</v>
      </c>
      <c r="BD12" s="45">
        <f t="shared" ref="BD12:BD23" ca="1" si="395">RANDBETWEEN(100000,150000)</f>
        <v>133051</v>
      </c>
      <c r="BE12" s="45">
        <f t="shared" ref="BE12:BE23" ca="1" si="396">AVERAGE(BD$11:BD$23)</f>
        <v>128548.46153846153</v>
      </c>
      <c r="BF12" s="45">
        <f t="shared" ca="1" si="347"/>
        <v>141348</v>
      </c>
      <c r="BG12" s="45">
        <f t="shared" ref="BG12:BG23" ca="1" si="397">AVERAGE(BF$11:BF$23)</f>
        <v>125517.69230769231</v>
      </c>
      <c r="BH12" s="45">
        <f t="shared" ca="1" si="347"/>
        <v>112320</v>
      </c>
      <c r="BI12" s="45">
        <f t="shared" ref="BI12:BI23" ca="1" si="398">AVERAGE(BH$11:BH$23)</f>
        <v>114581.15384615384</v>
      </c>
      <c r="BJ12" s="45">
        <f t="shared" ca="1" si="347"/>
        <v>111106</v>
      </c>
      <c r="BK12" s="45">
        <f t="shared" ref="BK12:BK23" ca="1" si="399">AVERAGE(BJ$11:BJ$23)</f>
        <v>127121.23076923077</v>
      </c>
      <c r="BL12" s="45">
        <f t="shared" ca="1" si="347"/>
        <v>113541</v>
      </c>
      <c r="BM12" s="45">
        <f t="shared" ref="BM12:BM23" ca="1" si="400">AVERAGE(BL$11:BL$23)</f>
        <v>123431.84615384616</v>
      </c>
      <c r="BN12" s="45">
        <f t="shared" ca="1" si="347"/>
        <v>116364</v>
      </c>
      <c r="BO12" s="45">
        <f t="shared" ref="BO12:BO23" ca="1" si="401">AVERAGE(BN$11:BN$23)</f>
        <v>123103.23076923077</v>
      </c>
      <c r="BP12" s="45">
        <f t="shared" ref="BP12:BP23" ca="1" si="402">RANDBETWEEN(50000,70000)</f>
        <v>67240</v>
      </c>
      <c r="BQ12" s="45">
        <f t="shared" ref="BQ12:BQ22" ca="1" si="403">AVERAGE(BP$11:BP$23)</f>
        <v>61275.307692307695</v>
      </c>
      <c r="BR12" s="45">
        <f ca="1">SUM(BT12,CB12,CP12)</f>
        <v>7383897.153846154</v>
      </c>
      <c r="BS12" s="45">
        <f t="shared" ref="BS12:BS23" ca="1" si="404">AVERAGE(BR$11:BR$23)</f>
        <v>7533603.0769230779</v>
      </c>
      <c r="BT12" s="45">
        <f t="shared" ca="1" si="67"/>
        <v>3531644.5384615385</v>
      </c>
      <c r="BU12" s="45">
        <f t="shared" ref="BU12:BU23" ca="1" si="405">AVERAGE(BT$11:BT$23)</f>
        <v>3584657.769230769</v>
      </c>
      <c r="BV12" s="45">
        <f t="shared" ref="BV12:BV23" ca="1" si="406">RANDBETWEEN(60000,72000)</f>
        <v>68737</v>
      </c>
      <c r="BW12" s="45">
        <f t="shared" ref="BW12:BW23" ca="1" si="407">AVERAGE(BV$11:BV$23)</f>
        <v>65033.538461538461</v>
      </c>
      <c r="BX12" s="45">
        <f t="shared" ref="BX12:BX23" ca="1" si="408">RANDBETWEEN(75000,87000)</f>
        <v>83425</v>
      </c>
      <c r="BY12" s="45">
        <f t="shared" ref="BY12:BY23" ca="1" si="409">AVERAGE(BX$11:BX$23)</f>
        <v>81831.61538461539</v>
      </c>
      <c r="BZ12" s="45">
        <f t="shared" ref="BZ12:BZ23" ca="1" si="410">RANDBETWEEN(75000,105000)</f>
        <v>98436</v>
      </c>
      <c r="CA12" s="45">
        <f t="shared" ref="CA12:CA23" ca="1" si="411">AVERAGE(BZ$11:BZ$23)</f>
        <v>91611.846153846156</v>
      </c>
      <c r="CB12" s="45">
        <f t="shared" ca="1" si="73"/>
        <v>3042569.5384615385</v>
      </c>
      <c r="CC12" s="45">
        <f t="shared" ref="CC12:CC23" ca="1" si="412">AVERAGE(CB$11:CB$23)</f>
        <v>3107703.769230769</v>
      </c>
      <c r="CD12" s="45">
        <f t="shared" ref="CD12:CF23" ca="1" si="413">RANDBETWEEN(500000,700000)</f>
        <v>519233</v>
      </c>
      <c r="CE12" s="45">
        <f t="shared" ref="CE12:CE22" ca="1" si="414">AVERAGE(CD$11:CD$23)</f>
        <v>598855</v>
      </c>
      <c r="CF12" s="45">
        <f t="shared" ca="1" si="413"/>
        <v>584168</v>
      </c>
      <c r="CG12" s="45">
        <f t="shared" ref="CG12:CG23" ca="1" si="415">AVERAGE(CF$11:CF$23)</f>
        <v>614487.4615384615</v>
      </c>
      <c r="CH12" s="45">
        <f t="shared" ref="CH12:CJ23" ca="1" si="416">RANDBETWEEN(110000,160000)</f>
        <v>148992</v>
      </c>
      <c r="CI12" s="45">
        <f t="shared" ref="CI12:CI23" ca="1" si="417">AVERAGE(CH$11:CH$23)</f>
        <v>134151.46153846153</v>
      </c>
      <c r="CJ12" s="45">
        <f t="shared" ca="1" si="416"/>
        <v>159437</v>
      </c>
      <c r="CK12" s="45">
        <f t="shared" ref="CK12:CK23" ca="1" si="418">AVERAGE(CJ$11:CJ$23)</f>
        <v>133471.61538461538</v>
      </c>
      <c r="CL12" s="45">
        <f t="shared" ref="CL12:CL23" ca="1" si="419">RANDBETWEEN(120000,180000)</f>
        <v>149774</v>
      </c>
      <c r="CM12" s="45">
        <f t="shared" ref="CM12:CM23" ca="1" si="420">AVERAGE(CL$11:CL$23)</f>
        <v>145772.69230769231</v>
      </c>
      <c r="CN12" s="45">
        <f t="shared" ref="CN12:CN23" ca="1" si="421">RANDBETWEEN(110000,160000)</f>
        <v>120103</v>
      </c>
      <c r="CO12" s="45">
        <f t="shared" ref="CO12:CO23" ca="1" si="422">AVERAGE(CN$11:CN$23)</f>
        <v>135949.61538461538</v>
      </c>
      <c r="CP12" s="45">
        <f t="shared" ca="1" si="86"/>
        <v>809683.07692307699</v>
      </c>
      <c r="CQ12" s="45">
        <f t="shared" ref="CQ12:CQ23" ca="1" si="423">AVERAGE(CP$11:CP$23)</f>
        <v>841241.5384615385</v>
      </c>
      <c r="CR12" s="45">
        <f t="shared" ref="CR12:CR23" ca="1" si="424">RANDBETWEEN(350000,430000)</f>
        <v>360634</v>
      </c>
      <c r="CS12" s="45">
        <f t="shared" ref="CS12:CS23" ca="1" si="425">AVERAGE(CR$11:CR$23)</f>
        <v>385317.07692307694</v>
      </c>
      <c r="CT12" s="45">
        <f t="shared" ref="CT12:CT23" ca="1" si="426">RANDBETWEEN(60000,90000)</f>
        <v>63732</v>
      </c>
      <c r="CU12" s="45">
        <f t="shared" ref="CU12:CU23" ca="1" si="427">AVERAGE(CT$11:CT$23)</f>
        <v>70607.38461538461</v>
      </c>
      <c r="CV12" s="45">
        <f t="shared" ca="1" si="3"/>
        <v>7276220.461538462</v>
      </c>
      <c r="CW12" s="45">
        <f t="shared" ref="CW12:CW23" ca="1" si="428">AVERAGE(CV$11:CV$23)</f>
        <v>7198690.5384615399</v>
      </c>
      <c r="CX12" s="45">
        <f t="shared" ca="1" si="92"/>
        <v>975422.84615384624</v>
      </c>
      <c r="CY12" s="45">
        <f t="shared" ref="CY12:CY23" ca="1" si="429">AVERAGE(CX$11:CX$23)</f>
        <v>936507.07692307688</v>
      </c>
      <c r="CZ12" s="45">
        <f t="shared" ref="CZ12:CZ23" ca="1" si="430">RANDBETWEEN(200000,280000)</f>
        <v>252041</v>
      </c>
      <c r="DA12" s="45">
        <f t="shared" ref="DA12:DA23" ca="1" si="431">AVERAGE(CZ$11:CZ$23)</f>
        <v>234383.15384615384</v>
      </c>
      <c r="DB12" s="45">
        <f t="shared" ref="DB12:DB23" ca="1" si="432">RANDBETWEEN(150000,180000)</f>
        <v>171721</v>
      </c>
      <c r="DC12" s="45">
        <f t="shared" ref="DC12:DC23" ca="1" si="433">AVERAGE(DB$11:DB$23)</f>
        <v>168640.69230769231</v>
      </c>
      <c r="DD12" s="45">
        <f t="shared" ref="DD12:DD23" ca="1" si="434">RANDBETWEEN(110000,160000)</f>
        <v>148637</v>
      </c>
      <c r="DE12" s="45">
        <f t="shared" ref="DE12:DE23" ca="1" si="435">AVERAGE(DD$11:DD$23)</f>
        <v>130459.38461538461</v>
      </c>
      <c r="DF12" s="45">
        <f t="shared" ca="1" si="99"/>
        <v>552129.84615384613</v>
      </c>
      <c r="DG12" s="45">
        <f t="shared" ref="DG12:DG23" ca="1" si="436">AVERAGE(DF$11:DF$23)</f>
        <v>503605.38461538457</v>
      </c>
      <c r="DH12" s="45">
        <f t="shared" ref="DH12:DH23" ca="1" si="437">RANDBETWEEN(150000,210000)</f>
        <v>202114</v>
      </c>
      <c r="DI12" s="45">
        <f ca="1">AVERAGE(DH$11:DH$23)</f>
        <v>176830.84615384616</v>
      </c>
      <c r="DJ12" s="45">
        <f t="shared" ref="DJ12:DJ23" ca="1" si="438">RANDBETWEEN(100000,200000)</f>
        <v>173185</v>
      </c>
      <c r="DK12" s="45">
        <f t="shared" ref="DK12:DK23" ca="1" si="439">AVERAGE(DJ$11:DJ$23)</f>
        <v>149943.69230769231</v>
      </c>
      <c r="DL12" s="45">
        <f t="shared" ca="1" si="105"/>
        <v>1946273.3076923077</v>
      </c>
      <c r="DM12" s="45">
        <f t="shared" ref="DM12:DM23" ca="1" si="440">AVERAGE(DL$11:DL$23)</f>
        <v>1959529.7692307692</v>
      </c>
      <c r="DN12" s="45">
        <f t="shared" ref="DN12:DN23" ca="1" si="441">RANDBETWEEN(500000,700000)</f>
        <v>616066</v>
      </c>
      <c r="DO12" s="45">
        <f t="shared" ref="DO12:DO23" ca="1" si="442">AVERAGE(DN$11:DN$23)</f>
        <v>601020.30769230775</v>
      </c>
      <c r="DP12" s="45">
        <f t="shared" ref="DP12:DP23" ca="1" si="443">RANDBETWEEN(700000,800000)</f>
        <v>729187</v>
      </c>
      <c r="DQ12" s="45">
        <f t="shared" ref="DQ12:DQ23" ca="1" si="444">AVERAGE(DP$11:DP$23)</f>
        <v>757489.15384615387</v>
      </c>
      <c r="DR12" s="45">
        <f t="shared" ca="1" si="111"/>
        <v>2019385.6153846155</v>
      </c>
      <c r="DS12" s="45">
        <f t="shared" ref="DS12:DS23" ca="1" si="445">AVERAGE(DR$11:DR$23)</f>
        <v>1975990.307692308</v>
      </c>
      <c r="DT12" s="45">
        <f t="shared" ref="DT12:DT23" ca="1" si="446">RANDBETWEEN(300000,360000)</f>
        <v>339493</v>
      </c>
      <c r="DU12" s="45">
        <f t="shared" ref="DU12:DU23" ca="1" si="447">AVERAGE(DT$11:DT$23)</f>
        <v>330658.07692307694</v>
      </c>
      <c r="DV12" s="45">
        <f t="shared" ref="DV12:DV23" ca="1" si="448">RANDBETWEEN(190000,230000)</f>
        <v>218123</v>
      </c>
      <c r="DW12" s="45">
        <f t="shared" ref="DW12:DW23" ca="1" si="449">AVERAGE(DV$11:DV$23)</f>
        <v>212648.53846153847</v>
      </c>
      <c r="DX12" s="45">
        <f t="shared" ref="DX12:DX23" ca="1" si="450">RANDBETWEEN(800000,1000000)</f>
        <v>918463</v>
      </c>
      <c r="DY12" s="45">
        <f t="shared" ref="DY12:DY23" ca="1" si="451">AVERAGE(DX$11:DX$23)</f>
        <v>889377.07692307688</v>
      </c>
      <c r="DZ12" s="45">
        <f t="shared" ca="1" si="4"/>
        <v>1149509.6923076923</v>
      </c>
      <c r="EA12" s="45">
        <f t="shared" ref="EA12:EA23" ca="1" si="452">AVERAGE(DZ$11:DZ$23)</f>
        <v>1121410.3846153845</v>
      </c>
      <c r="EB12" s="45">
        <f t="shared" ref="EB12:EB23" ca="1" si="453">RANDBETWEEN(300000,360000)</f>
        <v>354468</v>
      </c>
      <c r="EC12" s="45">
        <f t="shared" ref="EC12:EC23" ca="1" si="454">AVERAGE(EB$11:EB$23)</f>
        <v>328346.76923076925</v>
      </c>
      <c r="ED12" s="45">
        <f t="shared" ref="ED12:ED23" ca="1" si="455">RANDBETWEEN(145000,185000)</f>
        <v>170670</v>
      </c>
      <c r="EE12" s="45">
        <f t="shared" ref="EE12:EE23" ca="1" si="456">AVERAGE(ED$11:ED$23)</f>
        <v>166803.92307692306</v>
      </c>
      <c r="EF12" s="45">
        <f t="shared" ref="EF12:EF23" ca="1" si="457">RANDBETWEEN(110000,155000)</f>
        <v>129221</v>
      </c>
      <c r="EG12" s="45">
        <f t="shared" ref="EG12:EG23" ca="1" si="458">AVERAGE(EF$11:EF$23)</f>
        <v>131109</v>
      </c>
      <c r="EH12" s="45">
        <f t="shared" ca="1" si="125"/>
        <v>633499.15384615387</v>
      </c>
      <c r="EI12" s="45">
        <f t="shared" ref="EI12:EI23" ca="1" si="459">AVERAGE(EH$11:EH$23)</f>
        <v>701647.61538461538</v>
      </c>
      <c r="EJ12" s="45">
        <f t="shared" ref="EJ12:EJ23" ca="1" si="460">RANDBETWEEN(20000,40000)</f>
        <v>20405</v>
      </c>
      <c r="EK12" s="45">
        <f t="shared" ref="EK12:EK23" ca="1" si="461">AVERAGE(EJ$11:EJ$23)</f>
        <v>27349.76923076923</v>
      </c>
      <c r="EL12" s="45">
        <f t="shared" ref="EL12:EL23" ca="1" si="462">RANDBETWEEN(150000,300000)</f>
        <v>184424</v>
      </c>
      <c r="EM12" s="45">
        <f t="shared" ref="EM12:EM23" ca="1" si="463">AVERAGE(EL$11:EL$23)</f>
        <v>230692.38461538462</v>
      </c>
      <c r="EN12" s="45">
        <f t="shared" ref="EN12:EP23" ca="1" si="464">RANDBETWEEN(45000,75000)</f>
        <v>46064</v>
      </c>
      <c r="EO12" s="45">
        <f t="shared" ref="EO12:EO23" ca="1" si="465">AVERAGE(EN$11:EN$23)</f>
        <v>61506</v>
      </c>
      <c r="EP12" s="45">
        <f t="shared" ca="1" si="464"/>
        <v>63058</v>
      </c>
      <c r="EQ12" s="45">
        <f t="shared" ref="EQ12:EQ23" ca="1" si="466">AVERAGE(EP$11:EP$23)</f>
        <v>62551.307692307695</v>
      </c>
      <c r="ER12" s="45">
        <f t="shared" ca="1" si="134"/>
        <v>1765851.076923077</v>
      </c>
      <c r="ES12" s="45">
        <f t="shared" ref="ES12:ES23" ca="1" si="467">AVERAGE(ER$11:ER$23)</f>
        <v>1767611.7692307686</v>
      </c>
      <c r="ET12" s="45">
        <f t="shared" ca="1" si="136"/>
        <v>297582.30769230769</v>
      </c>
      <c r="EU12" s="45">
        <f t="shared" ref="EU12:EW22" ca="1" si="468">AVERAGE(ET$11:ET$23)</f>
        <v>298527.30769230763</v>
      </c>
      <c r="EV12" s="45">
        <f t="shared" ref="EV12:EX23" ca="1" si="469">RANDBETWEEN(20000,34000)</f>
        <v>32190</v>
      </c>
      <c r="EW12" s="45">
        <f t="shared" ca="1" si="468"/>
        <v>27278.153846153848</v>
      </c>
      <c r="EX12" s="45">
        <f t="shared" ca="1" si="469"/>
        <v>31357</v>
      </c>
      <c r="EY12" s="45">
        <f t="shared" ref="EY12" ca="1" si="470">AVERAGE(EX$11:EX$23)</f>
        <v>28272.384615384617</v>
      </c>
      <c r="EZ12" s="45">
        <f t="shared" ref="EZ12:EZ23" ca="1" si="471">RANDBETWEEN(70000,110000)</f>
        <v>83000</v>
      </c>
      <c r="FA12" s="45">
        <f t="shared" ref="FA12" ca="1" si="472">AVERAGE(EZ$11:EZ$23)</f>
        <v>92072.769230769234</v>
      </c>
      <c r="FB12" s="45">
        <f t="shared" ref="FB12:FB23" ca="1" si="473">RANDBETWEEN(2000,4000)</f>
        <v>3412</v>
      </c>
      <c r="FC12" s="45">
        <f t="shared" ref="FC12" ca="1" si="474">AVERAGE(FB$11:FB$23)</f>
        <v>3280.6923076923076</v>
      </c>
      <c r="FD12" s="45">
        <f t="shared" ca="1" si="144"/>
        <v>269008</v>
      </c>
      <c r="FE12" s="45">
        <f t="shared" ref="FE12" ca="1" si="475">AVERAGE(FD$11:FD$23)</f>
        <v>245650.15384615384</v>
      </c>
      <c r="FF12" s="45">
        <f t="shared" ref="FF12:FF23" ca="1" si="476">RANDBETWEEN(60000,90000)</f>
        <v>87004</v>
      </c>
      <c r="FG12" s="45">
        <f t="shared" ref="FG12" ca="1" si="477">AVERAGE(FF$11:FF$23)</f>
        <v>76164.38461538461</v>
      </c>
      <c r="FH12" s="45">
        <f t="shared" ref="FH12:FH23" ca="1" si="478">RANDBETWEEN(10000,20000)</f>
        <v>18460</v>
      </c>
      <c r="FI12" s="45">
        <f t="shared" ref="FI12" ca="1" si="479">AVERAGE(FH$11:FH$23)</f>
        <v>15008.615384615385</v>
      </c>
      <c r="FJ12" s="45">
        <f t="shared" ref="FJ12:FJ23" ca="1" si="480">RANDBETWEEN(45000,75000)</f>
        <v>72371</v>
      </c>
      <c r="FK12" s="45">
        <f t="shared" ref="FK12" ca="1" si="481">AVERAGE(FJ$11:FJ$23)</f>
        <v>63304.153846153844</v>
      </c>
      <c r="FL12" s="45">
        <f ca="1">SUM(FN12:FR12)</f>
        <v>475125.30769230769</v>
      </c>
      <c r="FM12" s="45">
        <f t="shared" ref="FM12:FM22" ca="1" si="482">AVERAGE(FL$11:FL$23)</f>
        <v>482626.15384615393</v>
      </c>
      <c r="FN12" s="45">
        <f t="shared" ref="FN12:FP23" ca="1" si="483">RANDBETWEEN(90000,120000)</f>
        <v>94816</v>
      </c>
      <c r="FO12" s="45">
        <f t="shared" ref="FO12:FO22" ca="1" si="484">AVERAGE(FN$11:FN$23)</f>
        <v>102601.69230769231</v>
      </c>
      <c r="FP12" s="45">
        <f t="shared" ca="1" si="483"/>
        <v>96784</v>
      </c>
      <c r="FQ12" s="45">
        <f t="shared" ref="FQ12:FQ22" ca="1" si="485">AVERAGE(FP$11:FP$23)</f>
        <v>106064.61538461539</v>
      </c>
      <c r="FR12" s="45">
        <f t="shared" ref="FR12:FR23" ca="1" si="486">RANDBETWEEN(56000,76000)</f>
        <v>74859</v>
      </c>
      <c r="FS12" s="45">
        <f t="shared" ref="FS12:FS22" ca="1" si="487">AVERAGE(FR$11:FR$23)</f>
        <v>65293.538461538461</v>
      </c>
      <c r="FT12" s="45">
        <f t="shared" ca="1" si="160"/>
        <v>313174.46153846156</v>
      </c>
      <c r="FU12" s="45">
        <f t="shared" ref="FU12:FU22" ca="1" si="488">AVERAGE(FT$11:FT$23)</f>
        <v>305355.15384615387</v>
      </c>
      <c r="FV12" s="45">
        <f t="shared" ref="FV12:FZ23" ca="1" si="489">RANDBETWEEN(25000,41000)</f>
        <v>36312</v>
      </c>
      <c r="FW12" s="45">
        <f t="shared" ref="FW12:FW22" ca="1" si="490">AVERAGE(FV$11:FV$23)</f>
        <v>33062.769230769234</v>
      </c>
      <c r="FX12" s="45">
        <f t="shared" ca="1" si="489"/>
        <v>36863</v>
      </c>
      <c r="FY12" s="45">
        <f t="shared" ref="FY12:FY22" ca="1" si="491">AVERAGE(FX$11:FX$23)</f>
        <v>32943.615384615383</v>
      </c>
      <c r="FZ12" s="45">
        <f t="shared" ca="1" si="489"/>
        <v>35546</v>
      </c>
      <c r="GA12" s="45">
        <f t="shared" ref="GA12:GC22" ca="1" si="492">AVERAGE(FZ$11:FZ$23)</f>
        <v>31953.076923076922</v>
      </c>
      <c r="GB12" s="45">
        <f t="shared" ref="GB12:GB23" ca="1" si="493">RANDBETWEEN(3000,6000)</f>
        <v>3605</v>
      </c>
      <c r="GC12" s="45">
        <f t="shared" ca="1" si="492"/>
        <v>4493.7692307692305</v>
      </c>
      <c r="GD12" s="45">
        <f t="shared" ca="1" si="348"/>
        <v>26130</v>
      </c>
      <c r="GE12" s="45">
        <f t="shared" ref="GE12" ca="1" si="494">AVERAGE(GD$11:GD$23)</f>
        <v>33431.230769230766</v>
      </c>
      <c r="GF12" s="45">
        <f t="shared" ca="1" si="348"/>
        <v>38834</v>
      </c>
      <c r="GG12" s="45">
        <f t="shared" ref="GG12" ca="1" si="495">AVERAGE(GF$11:GF$23)</f>
        <v>33586.230769230766</v>
      </c>
      <c r="GH12" s="45">
        <f t="shared" ca="1" si="168"/>
        <v>356064</v>
      </c>
      <c r="GI12" s="45">
        <f t="shared" ref="GI12" ca="1" si="496">AVERAGE(GH$11:GH$23)</f>
        <v>355731.38461538462</v>
      </c>
      <c r="GJ12" s="45">
        <f t="shared" ref="GJ12:GL23" ca="1" si="497">RANDBETWEEN(50000,100000)</f>
        <v>98873</v>
      </c>
      <c r="GK12" s="45">
        <f t="shared" ref="GK12" ca="1" si="498">AVERAGE(GJ$11:GJ$23)</f>
        <v>73536.61538461539</v>
      </c>
      <c r="GL12" s="45">
        <f t="shared" ca="1" si="497"/>
        <v>53539</v>
      </c>
      <c r="GM12" s="45">
        <f t="shared" ref="GM12" ca="1" si="499">AVERAGE(GL$11:GL$23)</f>
        <v>73558.38461538461</v>
      </c>
      <c r="GN12" s="45">
        <f t="shared" ref="GN12:GN23" ca="1" si="500">RANDBETWEEN(45000,75000)</f>
        <v>56557</v>
      </c>
      <c r="GO12" s="45">
        <f t="shared" ref="GO12" ca="1" si="501">AVERAGE(GN$11:GN$23)</f>
        <v>61541.384615384617</v>
      </c>
      <c r="GP12" s="45">
        <f t="shared" ref="GP12:GP23" ca="1" si="502">RANDBETWEEN(50000,100000)</f>
        <v>54897</v>
      </c>
      <c r="GQ12" s="45">
        <f t="shared" ref="GQ12:GQ22" ca="1" si="503">AVERAGE(GP$11:GP$23)</f>
        <v>79721.61538461539</v>
      </c>
      <c r="GR12" s="45">
        <f t="shared" ca="1" si="178"/>
        <v>762554</v>
      </c>
      <c r="GS12" s="45">
        <f t="shared" ref="GS12:GS23" ca="1" si="504">AVERAGE(GR$11:GR$23)</f>
        <v>744835</v>
      </c>
      <c r="GT12" s="45">
        <f t="shared" ca="1" si="180"/>
        <v>321046.61538461538</v>
      </c>
      <c r="GU12" s="45">
        <f t="shared" ref="GU12:GU23" ca="1" si="505">AVERAGE(GT$11:GT$23)</f>
        <v>325341.23076923087</v>
      </c>
      <c r="GV12" s="45">
        <f t="shared" ref="GV12:GV23" ca="1" si="506">RANDBETWEEN(20000,40000)</f>
        <v>29773</v>
      </c>
      <c r="GW12" s="45">
        <f t="shared" ref="GW12:GW23" ca="1" si="507">AVERAGE(GV$11:GV$23)</f>
        <v>27942.307692307691</v>
      </c>
      <c r="GX12" s="45">
        <f t="shared" ref="GX12:GX23" ca="1" si="508">RANDBETWEEN(60000,90000)</f>
        <v>68685</v>
      </c>
      <c r="GY12" s="45">
        <f t="shared" ref="GY12:GY23" ca="1" si="509">AVERAGE(GX$11:GX$23)</f>
        <v>75226.538461538468</v>
      </c>
      <c r="GZ12" s="45">
        <f t="shared" ref="GZ12:GZ23" ca="1" si="510">RANDBETWEEN(1500,3000)</f>
        <v>1522</v>
      </c>
      <c r="HA12" s="45">
        <f t="shared" ref="HA12:HA23" ca="1" si="511">AVERAGE(GZ$11:GZ$23)</f>
        <v>2126.3076923076924</v>
      </c>
      <c r="HB12" s="45">
        <f t="shared" ref="HB12:HB23" ca="1" si="512">RANDBETWEEN(35000,55000)</f>
        <v>42586</v>
      </c>
      <c r="HC12" s="45">
        <f t="shared" ref="HC12:HC23" ca="1" si="513">AVERAGE(HB$11:HB$23)</f>
        <v>46673.461538461539</v>
      </c>
      <c r="HD12" s="45">
        <f t="shared" ref="HD12:HD23" ca="1" si="514">RANDBETWEEN(15000,27000)</f>
        <v>26512</v>
      </c>
      <c r="HE12" s="45">
        <f t="shared" ref="HE12:HE23" ca="1" si="515">AVERAGE(HD$11:HD$23)</f>
        <v>21404</v>
      </c>
      <c r="HF12" s="45">
        <f t="shared" ca="1" si="191"/>
        <v>191487.6153846154</v>
      </c>
      <c r="HG12" s="45">
        <f t="shared" ref="HG12:HG23" ca="1" si="516">AVERAGE(HF$11:HF$23)</f>
        <v>181991.92307692315</v>
      </c>
      <c r="HH12" s="45">
        <f t="shared" ref="HH12:HH23" ca="1" si="517">RANDBETWEEN(20000,40000)</f>
        <v>34002</v>
      </c>
      <c r="HI12" s="45">
        <f t="shared" ref="HI12:HI23" ca="1" si="518">AVERAGE(HH$11:HH$23)</f>
        <v>29942</v>
      </c>
      <c r="HJ12" s="45">
        <f t="shared" ref="HJ12:HJ23" ca="1" si="519">RANDBETWEEN(45000,57000)</f>
        <v>55329</v>
      </c>
      <c r="HK12" s="45">
        <f t="shared" ref="HK12:HK23" ca="1" si="520">AVERAGE(HJ$11:HJ$23)</f>
        <v>50882.384615384617</v>
      </c>
      <c r="HL12" s="45">
        <f t="shared" ref="HL12:HL23" ca="1" si="521">RANDBETWEEN(3000,6000)</f>
        <v>5574</v>
      </c>
      <c r="HM12" s="45">
        <f t="shared" ref="HM12:HM23" ca="1" si="522">AVERAGE(HL$11:HL$23)</f>
        <v>4881.3846153846152</v>
      </c>
      <c r="HN12" s="45">
        <f t="shared" ref="HN12:HN23" ca="1" si="523">RANDBETWEEN(2000,4000)</f>
        <v>3989</v>
      </c>
      <c r="HO12" s="45">
        <f t="shared" ref="HO12:HO23" ca="1" si="524">AVERAGE(HN$11:HN$23)</f>
        <v>3022.8461538461538</v>
      </c>
      <c r="HP12" s="45">
        <f t="shared" ref="HP12:HP23" ca="1" si="525">RANDBETWEEN(3000,6000)</f>
        <v>3865</v>
      </c>
      <c r="HQ12" s="45">
        <f t="shared" ref="HQ12:HQ23" ca="1" si="526">AVERAGE(HP$11:HP$23)</f>
        <v>4534.6923076923076</v>
      </c>
      <c r="HR12" s="45">
        <f t="shared" ca="1" si="201"/>
        <v>97594.076923076922</v>
      </c>
      <c r="HS12" s="45">
        <f t="shared" ref="HS12:HS23" ca="1" si="527">AVERAGE(HR$11:HR$23)</f>
        <v>94869.692307692283</v>
      </c>
      <c r="HT12" s="45">
        <f t="shared" ref="HT12:HT23" ca="1" si="528">RANDBETWEEN(3000,4500)</f>
        <v>3273</v>
      </c>
      <c r="HU12" s="45">
        <f t="shared" ref="HU12:HW23" ca="1" si="529">AVERAGE(HT$11:HT$23)</f>
        <v>3671.3076923076924</v>
      </c>
      <c r="HV12" s="45">
        <f t="shared" ref="HV12:HV23" ca="1" si="530">RANDBETWEEN(20000,28000)</f>
        <v>24738</v>
      </c>
      <c r="HW12" s="45">
        <f t="shared" ca="1" si="529"/>
        <v>23676.538461538461</v>
      </c>
      <c r="HX12" s="45">
        <f t="shared" ref="HX12:HX23" ca="1" si="531">RANDBETWEEN(17000,22000)</f>
        <v>21404</v>
      </c>
      <c r="HY12" s="45">
        <f t="shared" ref="HY12" ca="1" si="532">AVERAGE(HX$11:HX$23)</f>
        <v>19443.307692307691</v>
      </c>
      <c r="HZ12" s="45">
        <f t="shared" ref="HZ12:IB23" ca="1" si="533">RANDBETWEEN(300,600)</f>
        <v>380</v>
      </c>
      <c r="IA12" s="45">
        <f t="shared" ref="IA12" ca="1" si="534">AVERAGE(HZ$11:HZ$23)</f>
        <v>415.92307692307691</v>
      </c>
      <c r="IB12" s="45">
        <f t="shared" ca="1" si="533"/>
        <v>592</v>
      </c>
      <c r="IC12" s="45">
        <f t="shared" ref="IC12" ca="1" si="535">AVERAGE(IB$11:IB$23)</f>
        <v>455.53846153846155</v>
      </c>
      <c r="ID12" s="45">
        <f t="shared" ca="1" si="212"/>
        <v>144504.69230769231</v>
      </c>
      <c r="IE12" s="45">
        <f t="shared" ref="IE12" ca="1" si="536">AVERAGE(ID$11:ID$23)</f>
        <v>136862.99999999997</v>
      </c>
      <c r="IF12" s="45">
        <f t="shared" ref="IF12:IF23" ca="1" si="537">RANDBETWEEN(6000,12000)</f>
        <v>11619</v>
      </c>
      <c r="IG12" s="45">
        <f t="shared" ref="IG12" ca="1" si="538">AVERAGE(IF$11:IF$23)</f>
        <v>9242.1538461538457</v>
      </c>
      <c r="IH12" s="45">
        <f t="shared" ref="IH12:IH22" ca="1" si="539">RANDBETWEEN(30000,42000)</f>
        <v>33632</v>
      </c>
      <c r="II12" s="45">
        <f t="shared" ref="II12" ca="1" si="540">AVERAGE(IH$11:IH$23)</f>
        <v>35759.923076923078</v>
      </c>
      <c r="IJ12" s="45">
        <f t="shared" ref="IJ12:IN23" ca="1" si="541">RANDBETWEEN(6000,12000)</f>
        <v>11948</v>
      </c>
      <c r="IK12" s="45">
        <f t="shared" ref="IK12" ca="1" si="542">AVERAGE(IJ$11:IJ$23)</f>
        <v>9571.6153846153848</v>
      </c>
      <c r="IL12" s="45">
        <f t="shared" ca="1" si="541"/>
        <v>11363</v>
      </c>
      <c r="IM12" s="45">
        <f t="shared" ref="IM12:IO12" ca="1" si="543">AVERAGE(IL$11:IL$23)</f>
        <v>9467</v>
      </c>
      <c r="IN12" s="45">
        <f t="shared" ca="1" si="541"/>
        <v>11902</v>
      </c>
      <c r="IO12" s="45">
        <f t="shared" ca="1" si="543"/>
        <v>8781.6153846153848</v>
      </c>
      <c r="IP12" s="63">
        <f t="shared" ref="IP12:IP23" ca="1" si="544">RANDBETWEEN(4000,8000)</f>
        <v>7921</v>
      </c>
      <c r="IQ12" s="65">
        <f t="shared" ref="IQ12" ca="1" si="545">AVERAGE(IP$11:IP$23)</f>
        <v>5769.1538461538457</v>
      </c>
    </row>
    <row r="13" spans="2:252" ht="15.75" thickBot="1" x14ac:dyDescent="0.3">
      <c r="B13" s="50" t="s">
        <v>19</v>
      </c>
      <c r="C13" s="48">
        <f ca="1">SUM(D13,BR13,CV13,ER13,GR13)</f>
        <v>26879145.307692308</v>
      </c>
      <c r="D13" s="45">
        <f t="shared" ca="1" si="7"/>
        <v>9708324.615384616</v>
      </c>
      <c r="E13" s="45">
        <f t="shared" ca="1" si="350"/>
        <v>9591473.8461538441</v>
      </c>
      <c r="F13" s="45">
        <f t="shared" ca="1" si="9"/>
        <v>3220082.692307692</v>
      </c>
      <c r="G13" s="45">
        <f t="shared" ca="1" si="351"/>
        <v>3118277.076923077</v>
      </c>
      <c r="H13" s="45">
        <f t="shared" ca="1" si="352"/>
        <v>520331</v>
      </c>
      <c r="I13" s="45">
        <f t="shared" ca="1" si="353"/>
        <v>478329.53846153844</v>
      </c>
      <c r="J13" s="45">
        <f t="shared" ca="1" si="354"/>
        <v>77620</v>
      </c>
      <c r="K13" s="45">
        <f t="shared" ca="1" si="355"/>
        <v>74486.307692307688</v>
      </c>
      <c r="L13" s="45">
        <f t="shared" ca="1" si="346"/>
        <v>203346</v>
      </c>
      <c r="M13" s="45">
        <f t="shared" ca="1" si="356"/>
        <v>183081.69230769231</v>
      </c>
      <c r="N13" s="45">
        <f t="shared" ca="1" si="357"/>
        <v>372449</v>
      </c>
      <c r="O13" s="45">
        <f t="shared" ca="1" si="358"/>
        <v>337530.23076923075</v>
      </c>
      <c r="P13" s="45">
        <f t="shared" ca="1" si="359"/>
        <v>102172</v>
      </c>
      <c r="Q13" s="45">
        <f t="shared" ca="1" si="360"/>
        <v>97584.846153846156</v>
      </c>
      <c r="R13" s="45">
        <f t="shared" ca="1" si="361"/>
        <v>47903</v>
      </c>
      <c r="S13" s="45">
        <f t="shared" ca="1" si="362"/>
        <v>47071.461538461539</v>
      </c>
      <c r="T13" s="45">
        <f t="shared" ca="1" si="363"/>
        <v>226036</v>
      </c>
      <c r="U13" s="45">
        <f t="shared" ca="1" si="364"/>
        <v>238228.15384615384</v>
      </c>
      <c r="V13" s="45">
        <f t="shared" ca="1" si="365"/>
        <v>23840</v>
      </c>
      <c r="W13" s="45">
        <f t="shared" ca="1" si="366"/>
        <v>21158.307692307691</v>
      </c>
      <c r="X13" s="45">
        <f t="shared" ca="1" si="367"/>
        <v>41426</v>
      </c>
      <c r="Y13" s="45">
        <f t="shared" ca="1" si="368"/>
        <v>43943.153846153844</v>
      </c>
      <c r="Z13" s="45">
        <f t="shared" ca="1" si="369"/>
        <v>83546</v>
      </c>
      <c r="AA13" s="45">
        <f t="shared" ca="1" si="370"/>
        <v>75449.692307692312</v>
      </c>
      <c r="AB13" s="45">
        <f t="shared" ca="1" si="31"/>
        <v>3818228.615384615</v>
      </c>
      <c r="AC13" s="45">
        <f t="shared" ca="1" si="371"/>
        <v>3802818.923076923</v>
      </c>
      <c r="AD13" s="45">
        <f t="shared" ca="1" si="372"/>
        <v>536760</v>
      </c>
      <c r="AE13" s="45">
        <f t="shared" ca="1" si="373"/>
        <v>448727.23076923075</v>
      </c>
      <c r="AF13" s="45">
        <f t="shared" ca="1" si="374"/>
        <v>550020</v>
      </c>
      <c r="AG13" s="45">
        <f t="shared" ca="1" si="375"/>
        <v>584585.4615384615</v>
      </c>
      <c r="AH13" s="45">
        <f t="shared" ca="1" si="376"/>
        <v>287135</v>
      </c>
      <c r="AI13" s="45">
        <f t="shared" ca="1" si="377"/>
        <v>297247.30769230769</v>
      </c>
      <c r="AJ13" s="45">
        <f t="shared" ca="1" si="378"/>
        <v>101025</v>
      </c>
      <c r="AK13" s="45">
        <f t="shared" ref="AK13:AK23" ca="1" si="546">AVERAGE(AJ$11:AJ$23)</f>
        <v>139790</v>
      </c>
      <c r="AL13" s="45">
        <f t="shared" ca="1" si="379"/>
        <v>61141</v>
      </c>
      <c r="AM13" s="45">
        <f t="shared" ca="1" si="380"/>
        <v>60813.230769230766</v>
      </c>
      <c r="AN13" s="45">
        <f t="shared" ca="1" si="381"/>
        <v>347066</v>
      </c>
      <c r="AO13" s="45">
        <f t="shared" ca="1" si="382"/>
        <v>300606.38461538462</v>
      </c>
      <c r="AP13" s="45">
        <f t="shared" ca="1" si="383"/>
        <v>103312</v>
      </c>
      <c r="AQ13" s="45">
        <f t="shared" ca="1" si="384"/>
        <v>139279.69230769231</v>
      </c>
      <c r="AR13" s="45">
        <f t="shared" ca="1" si="0"/>
        <v>1119379.6923076925</v>
      </c>
      <c r="AS13" s="45">
        <f t="shared" ca="1" si="385"/>
        <v>1124495.3076923075</v>
      </c>
      <c r="AT13" s="45">
        <f t="shared" ca="1" si="386"/>
        <v>205588</v>
      </c>
      <c r="AU13" s="45">
        <f t="shared" ca="1" si="387"/>
        <v>229601.15384615384</v>
      </c>
      <c r="AV13" s="45">
        <f t="shared" ca="1" si="388"/>
        <v>175537</v>
      </c>
      <c r="AW13" s="45">
        <f t="shared" ca="1" si="389"/>
        <v>167305.92307692306</v>
      </c>
      <c r="AX13" s="45">
        <f t="shared" ca="1" si="390"/>
        <v>98732</v>
      </c>
      <c r="AY13" s="45">
        <f t="shared" ca="1" si="391"/>
        <v>105594.61538461539</v>
      </c>
      <c r="AZ13" s="45">
        <f t="shared" ca="1" si="392"/>
        <v>137021</v>
      </c>
      <c r="BA13" s="45">
        <f t="shared" ca="1" si="393"/>
        <v>119491.92307692308</v>
      </c>
      <c r="BB13" s="45">
        <f t="shared" ca="1" si="55"/>
        <v>1550633.6153846155</v>
      </c>
      <c r="BC13" s="45">
        <f t="shared" ca="1" si="394"/>
        <v>1545882.5384615387</v>
      </c>
      <c r="BD13" s="45">
        <f t="shared" ca="1" si="395"/>
        <v>133281</v>
      </c>
      <c r="BE13" s="45">
        <f t="shared" ca="1" si="396"/>
        <v>128548.46153846153</v>
      </c>
      <c r="BF13" s="45">
        <f t="shared" ca="1" si="347"/>
        <v>141457</v>
      </c>
      <c r="BG13" s="45">
        <f t="shared" ca="1" si="397"/>
        <v>125517.69230769231</v>
      </c>
      <c r="BH13" s="45">
        <f t="shared" ca="1" si="347"/>
        <v>110041</v>
      </c>
      <c r="BI13" s="45">
        <f t="shared" ca="1" si="398"/>
        <v>114581.15384615384</v>
      </c>
      <c r="BJ13" s="45">
        <f t="shared" ca="1" si="347"/>
        <v>115706</v>
      </c>
      <c r="BK13" s="45">
        <f t="shared" ca="1" si="399"/>
        <v>127121.23076923077</v>
      </c>
      <c r="BL13" s="45">
        <f t="shared" ca="1" si="347"/>
        <v>130671</v>
      </c>
      <c r="BM13" s="45">
        <f t="shared" ca="1" si="400"/>
        <v>123431.84615384616</v>
      </c>
      <c r="BN13" s="45">
        <f t="shared" ca="1" si="347"/>
        <v>120337</v>
      </c>
      <c r="BO13" s="45">
        <f t="shared" ca="1" si="401"/>
        <v>123103.23076923077</v>
      </c>
      <c r="BP13" s="45">
        <f t="shared" ca="1" si="402"/>
        <v>56837</v>
      </c>
      <c r="BQ13" s="45">
        <f t="shared" ca="1" si="403"/>
        <v>61275.307692307695</v>
      </c>
      <c r="BR13" s="45">
        <f ca="1">SUM(BT13,CB13,CP13)</f>
        <v>7557355.153846154</v>
      </c>
      <c r="BS13" s="45">
        <f t="shared" ca="1" si="404"/>
        <v>7533603.0769230779</v>
      </c>
      <c r="BT13" s="45">
        <f t="shared" ca="1" si="67"/>
        <v>3624174.5384615385</v>
      </c>
      <c r="BU13" s="45">
        <f t="shared" ca="1" si="405"/>
        <v>3584657.769230769</v>
      </c>
      <c r="BV13" s="45">
        <f t="shared" ca="1" si="406"/>
        <v>63460</v>
      </c>
      <c r="BW13" s="45">
        <f t="shared" ca="1" si="407"/>
        <v>65033.538461538461</v>
      </c>
      <c r="BX13" s="45">
        <f t="shared" ca="1" si="408"/>
        <v>86619</v>
      </c>
      <c r="BY13" s="45">
        <f t="shared" ca="1" si="409"/>
        <v>81831.61538461539</v>
      </c>
      <c r="BZ13" s="45">
        <f t="shared" ca="1" si="410"/>
        <v>104373</v>
      </c>
      <c r="CA13" s="45">
        <f t="shared" ca="1" si="411"/>
        <v>91611.846153846156</v>
      </c>
      <c r="CB13" s="45">
        <f t="shared" ca="1" si="73"/>
        <v>3131245.5384615385</v>
      </c>
      <c r="CC13" s="45">
        <f t="shared" ca="1" si="412"/>
        <v>3107703.769230769</v>
      </c>
      <c r="CD13" s="45">
        <f t="shared" ca="1" si="413"/>
        <v>696127</v>
      </c>
      <c r="CE13" s="45">
        <f t="shared" ca="1" si="414"/>
        <v>598855</v>
      </c>
      <c r="CF13" s="45">
        <f t="shared" ca="1" si="413"/>
        <v>577225</v>
      </c>
      <c r="CG13" s="45">
        <f t="shared" ca="1" si="415"/>
        <v>614487.4615384615</v>
      </c>
      <c r="CH13" s="45">
        <f t="shared" ca="1" si="416"/>
        <v>130452</v>
      </c>
      <c r="CI13" s="45">
        <f t="shared" ca="1" si="417"/>
        <v>134151.46153846153</v>
      </c>
      <c r="CJ13" s="45">
        <f t="shared" ca="1" si="416"/>
        <v>114728</v>
      </c>
      <c r="CK13" s="45">
        <f t="shared" ca="1" si="418"/>
        <v>133471.61538461538</v>
      </c>
      <c r="CL13" s="45">
        <f t="shared" ca="1" si="419"/>
        <v>131748</v>
      </c>
      <c r="CM13" s="45">
        <f t="shared" ca="1" si="420"/>
        <v>145772.69230769231</v>
      </c>
      <c r="CN13" s="45">
        <f t="shared" ca="1" si="421"/>
        <v>111827</v>
      </c>
      <c r="CO13" s="45">
        <f t="shared" ca="1" si="422"/>
        <v>135949.61538461538</v>
      </c>
      <c r="CP13" s="45">
        <f t="shared" ca="1" si="86"/>
        <v>801935.07692307699</v>
      </c>
      <c r="CQ13" s="45">
        <f t="shared" ca="1" si="423"/>
        <v>841241.5384615385</v>
      </c>
      <c r="CR13" s="45">
        <f t="shared" ca="1" si="424"/>
        <v>350988</v>
      </c>
      <c r="CS13" s="45">
        <f t="shared" ca="1" si="425"/>
        <v>385317.07692307694</v>
      </c>
      <c r="CT13" s="45">
        <f t="shared" ca="1" si="426"/>
        <v>65630</v>
      </c>
      <c r="CU13" s="45">
        <f t="shared" ca="1" si="427"/>
        <v>70607.38461538461</v>
      </c>
      <c r="CV13" s="45">
        <f t="shared" ca="1" si="3"/>
        <v>7074928.461538462</v>
      </c>
      <c r="CW13" s="45">
        <f t="shared" ca="1" si="428"/>
        <v>7198690.5384615399</v>
      </c>
      <c r="CX13" s="45">
        <f t="shared" ca="1" si="92"/>
        <v>935517.84615384624</v>
      </c>
      <c r="CY13" s="45">
        <f t="shared" ca="1" si="429"/>
        <v>936507.07692307688</v>
      </c>
      <c r="CZ13" s="45">
        <f t="shared" ca="1" si="430"/>
        <v>244129</v>
      </c>
      <c r="DA13" s="45">
        <f t="shared" ca="1" si="431"/>
        <v>234383.15384615384</v>
      </c>
      <c r="DB13" s="45">
        <f t="shared" ca="1" si="432"/>
        <v>161050</v>
      </c>
      <c r="DC13" s="45">
        <f t="shared" ca="1" si="433"/>
        <v>168640.69230769231</v>
      </c>
      <c r="DD13" s="45">
        <f t="shared" ca="1" si="434"/>
        <v>127315</v>
      </c>
      <c r="DE13" s="45">
        <f t="shared" ca="1" si="435"/>
        <v>130459.38461538461</v>
      </c>
      <c r="DF13" s="45">
        <f t="shared" ca="1" si="99"/>
        <v>466677.84615384613</v>
      </c>
      <c r="DG13" s="45">
        <f t="shared" ca="1" si="436"/>
        <v>503605.38461538457</v>
      </c>
      <c r="DH13" s="45">
        <f t="shared" ca="1" si="437"/>
        <v>151048</v>
      </c>
      <c r="DI13" s="45">
        <f t="shared" ref="DI13:DI23" ca="1" si="547">AVERAGE(DH$11:DH$23)</f>
        <v>176830.84615384616</v>
      </c>
      <c r="DJ13" s="45">
        <f t="shared" ca="1" si="438"/>
        <v>138799</v>
      </c>
      <c r="DK13" s="45">
        <f t="shared" ca="1" si="439"/>
        <v>149943.69230769231</v>
      </c>
      <c r="DL13" s="45">
        <f t="shared" ca="1" si="105"/>
        <v>1923091.3076923077</v>
      </c>
      <c r="DM13" s="45">
        <f t="shared" ca="1" si="440"/>
        <v>1959529.7692307692</v>
      </c>
      <c r="DN13" s="45">
        <f t="shared" ca="1" si="441"/>
        <v>611329</v>
      </c>
      <c r="DO13" s="45">
        <f t="shared" ca="1" si="442"/>
        <v>601020.30769230775</v>
      </c>
      <c r="DP13" s="45">
        <f t="shared" ca="1" si="443"/>
        <v>710742</v>
      </c>
      <c r="DQ13" s="45">
        <f t="shared" ca="1" si="444"/>
        <v>757489.15384615387</v>
      </c>
      <c r="DR13" s="45">
        <f t="shared" ca="1" si="111"/>
        <v>1889174.6153846155</v>
      </c>
      <c r="DS13" s="45">
        <f t="shared" ca="1" si="445"/>
        <v>1975990.307692308</v>
      </c>
      <c r="DT13" s="45">
        <f t="shared" ca="1" si="446"/>
        <v>329719</v>
      </c>
      <c r="DU13" s="45">
        <f t="shared" ca="1" si="447"/>
        <v>330658.07692307694</v>
      </c>
      <c r="DV13" s="45">
        <f t="shared" ca="1" si="448"/>
        <v>196137</v>
      </c>
      <c r="DW13" s="45">
        <f t="shared" ca="1" si="449"/>
        <v>212648.53846153847</v>
      </c>
      <c r="DX13" s="45">
        <f t="shared" ca="1" si="450"/>
        <v>820012</v>
      </c>
      <c r="DY13" s="45">
        <f t="shared" ca="1" si="451"/>
        <v>889377.07692307688</v>
      </c>
      <c r="DZ13" s="45">
        <f t="shared" ca="1" si="4"/>
        <v>1106424.6923076923</v>
      </c>
      <c r="EA13" s="45">
        <f t="shared" ca="1" si="452"/>
        <v>1121410.3846153845</v>
      </c>
      <c r="EB13" s="45">
        <f t="shared" ca="1" si="453"/>
        <v>300837</v>
      </c>
      <c r="EC13" s="45">
        <f t="shared" ca="1" si="454"/>
        <v>328346.76923076925</v>
      </c>
      <c r="ED13" s="45">
        <f t="shared" ca="1" si="455"/>
        <v>175307</v>
      </c>
      <c r="EE13" s="45">
        <f t="shared" ca="1" si="456"/>
        <v>166803.92307692306</v>
      </c>
      <c r="EF13" s="45">
        <f t="shared" ca="1" si="457"/>
        <v>135130</v>
      </c>
      <c r="EG13" s="45">
        <f t="shared" ca="1" si="458"/>
        <v>131109</v>
      </c>
      <c r="EH13" s="45">
        <f t="shared" ca="1" si="125"/>
        <v>754042.15384615387</v>
      </c>
      <c r="EI13" s="45">
        <f t="shared" ca="1" si="459"/>
        <v>701647.61538461538</v>
      </c>
      <c r="EJ13" s="45">
        <f t="shared" ca="1" si="460"/>
        <v>33512</v>
      </c>
      <c r="EK13" s="45">
        <f t="shared" ca="1" si="461"/>
        <v>27349.76923076923</v>
      </c>
      <c r="EL13" s="45">
        <f t="shared" ca="1" si="462"/>
        <v>280484</v>
      </c>
      <c r="EM13" s="45">
        <f t="shared" ca="1" si="463"/>
        <v>230692.38461538462</v>
      </c>
      <c r="EN13" s="45">
        <f t="shared" ca="1" si="464"/>
        <v>51731</v>
      </c>
      <c r="EO13" s="45">
        <f t="shared" ca="1" si="465"/>
        <v>61506</v>
      </c>
      <c r="EP13" s="45">
        <f t="shared" ca="1" si="464"/>
        <v>68767</v>
      </c>
      <c r="EQ13" s="45">
        <f t="shared" ca="1" si="466"/>
        <v>62551.307692307695</v>
      </c>
      <c r="ER13" s="45">
        <f t="shared" ca="1" si="134"/>
        <v>1809470.076923077</v>
      </c>
      <c r="ES13" s="45">
        <f t="shared" ca="1" si="467"/>
        <v>1767611.7692307686</v>
      </c>
      <c r="ET13" s="45">
        <f t="shared" ca="1" si="136"/>
        <v>284010.30769230769</v>
      </c>
      <c r="EU13" s="45">
        <f t="shared" ca="1" si="468"/>
        <v>298527.30769230763</v>
      </c>
      <c r="EV13" s="45">
        <f t="shared" ca="1" si="469"/>
        <v>21186</v>
      </c>
      <c r="EW13" s="45">
        <f t="shared" ca="1" si="468"/>
        <v>27278.153846153848</v>
      </c>
      <c r="EX13" s="45">
        <f t="shared" ca="1" si="469"/>
        <v>32726</v>
      </c>
      <c r="EY13" s="45">
        <f t="shared" ref="EY13" ca="1" si="548">AVERAGE(EX$11:EX$23)</f>
        <v>28272.384615384617</v>
      </c>
      <c r="EZ13" s="45">
        <f t="shared" ca="1" si="471"/>
        <v>78527</v>
      </c>
      <c r="FA13" s="45">
        <f t="shared" ref="FA13" ca="1" si="549">AVERAGE(EZ$11:EZ$23)</f>
        <v>92072.769230769234</v>
      </c>
      <c r="FB13" s="45">
        <f t="shared" ca="1" si="473"/>
        <v>3948</v>
      </c>
      <c r="FC13" s="45">
        <f t="shared" ref="FC13" ca="1" si="550">AVERAGE(FB$11:FB$23)</f>
        <v>3280.6923076923076</v>
      </c>
      <c r="FD13" s="45">
        <f t="shared" ca="1" si="144"/>
        <v>255069</v>
      </c>
      <c r="FE13" s="45">
        <f t="shared" ref="FE13" ca="1" si="551">AVERAGE(FD$11:FD$23)</f>
        <v>245650.15384615384</v>
      </c>
      <c r="FF13" s="45">
        <f t="shared" ca="1" si="476"/>
        <v>80527</v>
      </c>
      <c r="FG13" s="45">
        <f t="shared" ref="FG13" ca="1" si="552">AVERAGE(FF$11:FF$23)</f>
        <v>76164.38461538461</v>
      </c>
      <c r="FH13" s="45">
        <f t="shared" ca="1" si="478"/>
        <v>13579</v>
      </c>
      <c r="FI13" s="45">
        <f t="shared" ref="FI13" ca="1" si="553">AVERAGE(FH$11:FH$23)</f>
        <v>15008.615384615385</v>
      </c>
      <c r="FJ13" s="45">
        <f t="shared" ca="1" si="480"/>
        <v>69790</v>
      </c>
      <c r="FK13" s="45">
        <f t="shared" ref="FK13" ca="1" si="554">AVERAGE(FJ$11:FJ$23)</f>
        <v>63304.153846153844</v>
      </c>
      <c r="FL13" s="45">
        <f t="shared" ca="1" si="152"/>
        <v>488883.30769230769</v>
      </c>
      <c r="FM13" s="45">
        <f t="shared" ca="1" si="482"/>
        <v>482626.15384615393</v>
      </c>
      <c r="FN13" s="45">
        <f t="shared" ca="1" si="483"/>
        <v>114253</v>
      </c>
      <c r="FO13" s="45">
        <f t="shared" ca="1" si="484"/>
        <v>102601.69230769231</v>
      </c>
      <c r="FP13" s="45">
        <f t="shared" ca="1" si="483"/>
        <v>99410</v>
      </c>
      <c r="FQ13" s="45">
        <f t="shared" ca="1" si="485"/>
        <v>106064.61538461539</v>
      </c>
      <c r="FR13" s="45">
        <f t="shared" ca="1" si="486"/>
        <v>66554</v>
      </c>
      <c r="FS13" s="45">
        <f t="shared" ca="1" si="487"/>
        <v>65293.538461538461</v>
      </c>
      <c r="FT13" s="45">
        <f t="shared" ca="1" si="160"/>
        <v>314146.46153846156</v>
      </c>
      <c r="FU13" s="45">
        <f t="shared" ca="1" si="488"/>
        <v>305355.15384615387</v>
      </c>
      <c r="FV13" s="45">
        <f t="shared" ca="1" si="489"/>
        <v>32866</v>
      </c>
      <c r="FW13" s="45">
        <f t="shared" ca="1" si="490"/>
        <v>33062.769230769234</v>
      </c>
      <c r="FX13" s="45">
        <f t="shared" ca="1" si="489"/>
        <v>29040</v>
      </c>
      <c r="FY13" s="45">
        <f t="shared" ca="1" si="491"/>
        <v>32943.615384615383</v>
      </c>
      <c r="FZ13" s="45">
        <f t="shared" ca="1" si="489"/>
        <v>35161</v>
      </c>
      <c r="GA13" s="45">
        <f t="shared" ca="1" si="492"/>
        <v>31953.076923076922</v>
      </c>
      <c r="GB13" s="45">
        <f t="shared" ca="1" si="493"/>
        <v>4001</v>
      </c>
      <c r="GC13" s="45">
        <f t="shared" ca="1" si="492"/>
        <v>4493.7692307692305</v>
      </c>
      <c r="GD13" s="45">
        <f t="shared" ca="1" si="348"/>
        <v>40845</v>
      </c>
      <c r="GE13" s="45">
        <f t="shared" ref="GE13" ca="1" si="555">AVERAGE(GD$11:GD$23)</f>
        <v>33431.230769230766</v>
      </c>
      <c r="GF13" s="45">
        <f t="shared" ca="1" si="348"/>
        <v>36349</v>
      </c>
      <c r="GG13" s="45">
        <f t="shared" ref="GG13" ca="1" si="556">AVERAGE(GF$11:GF$23)</f>
        <v>33586.230769230766</v>
      </c>
      <c r="GH13" s="45">
        <f t="shared" ca="1" si="168"/>
        <v>373254</v>
      </c>
      <c r="GI13" s="45">
        <f t="shared" ref="GI13" ca="1" si="557">AVERAGE(GH$11:GH$23)</f>
        <v>355731.38461538462</v>
      </c>
      <c r="GJ13" s="45">
        <f t="shared" ca="1" si="497"/>
        <v>87682</v>
      </c>
      <c r="GK13" s="45">
        <f t="shared" ref="GK13" ca="1" si="558">AVERAGE(GJ$11:GJ$23)</f>
        <v>73536.61538461539</v>
      </c>
      <c r="GL13" s="45">
        <f t="shared" ca="1" si="497"/>
        <v>82670</v>
      </c>
      <c r="GM13" s="45">
        <f t="shared" ref="GM13" ca="1" si="559">AVERAGE(GL$11:GL$23)</f>
        <v>73558.38461538461</v>
      </c>
      <c r="GN13" s="45">
        <f t="shared" ca="1" si="500"/>
        <v>55807</v>
      </c>
      <c r="GO13" s="45">
        <f t="shared" ref="GO13" ca="1" si="560">AVERAGE(GN$11:GN$23)</f>
        <v>61541.384615384617</v>
      </c>
      <c r="GP13" s="45">
        <f t="shared" ca="1" si="502"/>
        <v>94107</v>
      </c>
      <c r="GQ13" s="45">
        <f t="shared" ca="1" si="503"/>
        <v>79721.61538461539</v>
      </c>
      <c r="GR13" s="45">
        <f t="shared" ca="1" si="178"/>
        <v>729067</v>
      </c>
      <c r="GS13" s="45">
        <f t="shared" ca="1" si="504"/>
        <v>744835</v>
      </c>
      <c r="GT13" s="45">
        <f t="shared" ca="1" si="180"/>
        <v>316924.61538461538</v>
      </c>
      <c r="GU13" s="45">
        <f t="shared" ca="1" si="505"/>
        <v>325341.23076923087</v>
      </c>
      <c r="GV13" s="45">
        <f t="shared" ca="1" si="506"/>
        <v>29684</v>
      </c>
      <c r="GW13" s="45">
        <f t="shared" ca="1" si="507"/>
        <v>27942.307692307691</v>
      </c>
      <c r="GX13" s="45">
        <f t="shared" ca="1" si="508"/>
        <v>70591</v>
      </c>
      <c r="GY13" s="45">
        <f t="shared" ca="1" si="509"/>
        <v>75226.538461538468</v>
      </c>
      <c r="GZ13" s="45">
        <f t="shared" ca="1" si="510"/>
        <v>2150</v>
      </c>
      <c r="HA13" s="45">
        <f t="shared" ca="1" si="511"/>
        <v>2126.3076923076924</v>
      </c>
      <c r="HB13" s="45">
        <f t="shared" ca="1" si="512"/>
        <v>43566</v>
      </c>
      <c r="HC13" s="45">
        <f t="shared" ca="1" si="513"/>
        <v>46673.461538461539</v>
      </c>
      <c r="HD13" s="45">
        <f t="shared" ca="1" si="514"/>
        <v>18965</v>
      </c>
      <c r="HE13" s="45">
        <f t="shared" ca="1" si="515"/>
        <v>21404</v>
      </c>
      <c r="HF13" s="45">
        <f t="shared" ca="1" si="191"/>
        <v>181845.6153846154</v>
      </c>
      <c r="HG13" s="45">
        <f t="shared" ca="1" si="516"/>
        <v>181991.92307692315</v>
      </c>
      <c r="HH13" s="45">
        <f t="shared" ca="1" si="517"/>
        <v>28470</v>
      </c>
      <c r="HI13" s="45">
        <f t="shared" ca="1" si="518"/>
        <v>29942</v>
      </c>
      <c r="HJ13" s="45">
        <f t="shared" ca="1" si="519"/>
        <v>53547</v>
      </c>
      <c r="HK13" s="45">
        <f t="shared" ca="1" si="520"/>
        <v>50882.384615384617</v>
      </c>
      <c r="HL13" s="45">
        <f t="shared" ca="1" si="521"/>
        <v>5375</v>
      </c>
      <c r="HM13" s="45">
        <f t="shared" ca="1" si="522"/>
        <v>4881.3846153846152</v>
      </c>
      <c r="HN13" s="45">
        <f t="shared" ca="1" si="523"/>
        <v>2069</v>
      </c>
      <c r="HO13" s="45">
        <f t="shared" ca="1" si="524"/>
        <v>3022.8461538461538</v>
      </c>
      <c r="HP13" s="45">
        <f t="shared" ca="1" si="525"/>
        <v>3656</v>
      </c>
      <c r="HQ13" s="45">
        <f t="shared" ca="1" si="526"/>
        <v>4534.6923076923076</v>
      </c>
      <c r="HR13" s="45">
        <f t="shared" ca="1" si="201"/>
        <v>93417.076923076922</v>
      </c>
      <c r="HS13" s="45">
        <f t="shared" ca="1" si="527"/>
        <v>94869.692307692283</v>
      </c>
      <c r="HT13" s="45">
        <f t="shared" ca="1" si="528"/>
        <v>3718</v>
      </c>
      <c r="HU13" s="45">
        <f t="shared" ca="1" si="529"/>
        <v>3671.3076923076924</v>
      </c>
      <c r="HV13" s="45">
        <f t="shared" ca="1" si="530"/>
        <v>24020</v>
      </c>
      <c r="HW13" s="45">
        <f t="shared" ca="1" si="529"/>
        <v>23676.538461538461</v>
      </c>
      <c r="HX13" s="45">
        <f t="shared" ca="1" si="531"/>
        <v>17465</v>
      </c>
      <c r="HY13" s="45">
        <f t="shared" ref="HY13" ca="1" si="561">AVERAGE(HX$11:HX$23)</f>
        <v>19443.307692307691</v>
      </c>
      <c r="HZ13" s="45">
        <f t="shared" ca="1" si="533"/>
        <v>426</v>
      </c>
      <c r="IA13" s="45">
        <f t="shared" ref="IA13" ca="1" si="562">AVERAGE(HZ$11:HZ$23)</f>
        <v>415.92307692307691</v>
      </c>
      <c r="IB13" s="45">
        <f t="shared" ca="1" si="533"/>
        <v>581</v>
      </c>
      <c r="IC13" s="45">
        <f t="shared" ref="IC13" ca="1" si="563">AVERAGE(IB$11:IB$23)</f>
        <v>455.53846153846155</v>
      </c>
      <c r="ID13" s="45">
        <f t="shared" ca="1" si="212"/>
        <v>132369.69230769231</v>
      </c>
      <c r="IE13" s="45">
        <f t="shared" ref="IE13" ca="1" si="564">AVERAGE(ID$11:ID$23)</f>
        <v>136862.99999999997</v>
      </c>
      <c r="IF13" s="45">
        <f t="shared" ca="1" si="537"/>
        <v>6593</v>
      </c>
      <c r="IG13" s="45">
        <f t="shared" ref="IG13" ca="1" si="565">AVERAGE(IF$11:IF$23)</f>
        <v>9242.1538461538457</v>
      </c>
      <c r="IH13" s="45">
        <f t="shared" ca="1" si="539"/>
        <v>32848</v>
      </c>
      <c r="II13" s="45">
        <f t="shared" ref="II13" ca="1" si="566">AVERAGE(IH$11:IH$23)</f>
        <v>35759.923076923078</v>
      </c>
      <c r="IJ13" s="45">
        <f t="shared" ca="1" si="541"/>
        <v>10981</v>
      </c>
      <c r="IK13" s="45">
        <f t="shared" ref="IK13" ca="1" si="567">AVERAGE(IJ$11:IJ$23)</f>
        <v>9571.6153846153848</v>
      </c>
      <c r="IL13" s="45">
        <f t="shared" ca="1" si="541"/>
        <v>7151</v>
      </c>
      <c r="IM13" s="45">
        <f t="shared" ref="IM13:IO13" ca="1" si="568">AVERAGE(IL$11:IL$23)</f>
        <v>9467</v>
      </c>
      <c r="IN13" s="45">
        <f t="shared" ca="1" si="541"/>
        <v>10756</v>
      </c>
      <c r="IO13" s="45">
        <f t="shared" ca="1" si="568"/>
        <v>8781.6153846153848</v>
      </c>
      <c r="IP13" s="63">
        <f t="shared" ca="1" si="544"/>
        <v>4510</v>
      </c>
      <c r="IQ13" s="65">
        <f t="shared" ref="IQ13" ca="1" si="569">AVERAGE(IP$11:IP$23)</f>
        <v>5769.1538461538457</v>
      </c>
    </row>
    <row r="14" spans="2:252" ht="15.75" thickBot="1" x14ac:dyDescent="0.3">
      <c r="B14" s="50" t="s">
        <v>20</v>
      </c>
      <c r="C14" s="48">
        <f ca="1">SUM(D14,BR14,CV14,ER14,GR14)</f>
        <v>26600889.307692308</v>
      </c>
      <c r="D14" s="45">
        <f t="shared" ca="1" si="7"/>
        <v>9436895.615384616</v>
      </c>
      <c r="E14" s="45">
        <f t="shared" ca="1" si="350"/>
        <v>9591473.8461538441</v>
      </c>
      <c r="F14" s="45">
        <f t="shared" ca="1" si="9"/>
        <v>3099653.692307692</v>
      </c>
      <c r="G14" s="45">
        <f t="shared" ca="1" si="351"/>
        <v>3118277.076923077</v>
      </c>
      <c r="H14" s="45">
        <f t="shared" ca="1" si="352"/>
        <v>389201</v>
      </c>
      <c r="I14" s="45">
        <f t="shared" ca="1" si="353"/>
        <v>478329.53846153844</v>
      </c>
      <c r="J14" s="45">
        <f t="shared" ca="1" si="354"/>
        <v>72275</v>
      </c>
      <c r="K14" s="45">
        <f t="shared" ca="1" si="355"/>
        <v>74486.307692307688</v>
      </c>
      <c r="L14" s="45">
        <f t="shared" ca="1" si="346"/>
        <v>209548</v>
      </c>
      <c r="M14" s="45">
        <f t="shared" ca="1" si="356"/>
        <v>183081.69230769231</v>
      </c>
      <c r="N14" s="45">
        <f t="shared" ca="1" si="357"/>
        <v>336221</v>
      </c>
      <c r="O14" s="45">
        <f t="shared" ca="1" si="358"/>
        <v>337530.23076923075</v>
      </c>
      <c r="P14" s="45">
        <f t="shared" ca="1" si="359"/>
        <v>107343</v>
      </c>
      <c r="Q14" s="45">
        <f t="shared" ca="1" si="360"/>
        <v>97584.846153846156</v>
      </c>
      <c r="R14" s="45">
        <f t="shared" ca="1" si="361"/>
        <v>48639</v>
      </c>
      <c r="S14" s="45">
        <f t="shared" ca="1" si="362"/>
        <v>47071.461538461539</v>
      </c>
      <c r="T14" s="45">
        <f t="shared" ca="1" si="363"/>
        <v>279496</v>
      </c>
      <c r="U14" s="45">
        <f t="shared" ca="1" si="364"/>
        <v>238228.15384615384</v>
      </c>
      <c r="V14" s="45">
        <f t="shared" ca="1" si="365"/>
        <v>22906</v>
      </c>
      <c r="W14" s="45">
        <f t="shared" ca="1" si="366"/>
        <v>21158.307692307691</v>
      </c>
      <c r="X14" s="45">
        <f t="shared" ca="1" si="367"/>
        <v>38088</v>
      </c>
      <c r="Y14" s="45">
        <f t="shared" ca="1" si="368"/>
        <v>43943.153846153844</v>
      </c>
      <c r="Z14" s="45">
        <f t="shared" ca="1" si="369"/>
        <v>74523</v>
      </c>
      <c r="AA14" s="45">
        <f t="shared" ca="1" si="370"/>
        <v>75449.692307692312</v>
      </c>
      <c r="AB14" s="45">
        <f t="shared" ca="1" si="31"/>
        <v>3637574.615384615</v>
      </c>
      <c r="AC14" s="45">
        <f t="shared" ca="1" si="371"/>
        <v>3802818.923076923</v>
      </c>
      <c r="AD14" s="45">
        <f t="shared" ca="1" si="372"/>
        <v>353556</v>
      </c>
      <c r="AE14" s="45">
        <f t="shared" ca="1" si="373"/>
        <v>448727.23076923075</v>
      </c>
      <c r="AF14" s="45">
        <f t="shared" ca="1" si="374"/>
        <v>539453</v>
      </c>
      <c r="AG14" s="45">
        <f t="shared" ca="1" si="375"/>
        <v>584585.4615384615</v>
      </c>
      <c r="AH14" s="45">
        <f t="shared" ca="1" si="376"/>
        <v>302592</v>
      </c>
      <c r="AI14" s="45">
        <f t="shared" ca="1" si="377"/>
        <v>297247.30769230769</v>
      </c>
      <c r="AJ14" s="45">
        <f t="shared" ca="1" si="378"/>
        <v>136895</v>
      </c>
      <c r="AK14" s="45">
        <f t="shared" ca="1" si="546"/>
        <v>139790</v>
      </c>
      <c r="AL14" s="45">
        <f t="shared" ca="1" si="379"/>
        <v>50577</v>
      </c>
      <c r="AM14" s="45">
        <f t="shared" ca="1" si="380"/>
        <v>60813.230769230766</v>
      </c>
      <c r="AN14" s="45">
        <f t="shared" ca="1" si="381"/>
        <v>251089</v>
      </c>
      <c r="AO14" s="45">
        <f t="shared" ca="1" si="382"/>
        <v>300606.38461538462</v>
      </c>
      <c r="AP14" s="45">
        <f t="shared" ca="1" si="383"/>
        <v>171643</v>
      </c>
      <c r="AQ14" s="45">
        <f t="shared" ca="1" si="384"/>
        <v>139279.69230769231</v>
      </c>
      <c r="AR14" s="45">
        <f t="shared" ca="1" si="0"/>
        <v>1117578.6923076925</v>
      </c>
      <c r="AS14" s="45">
        <f t="shared" ca="1" si="385"/>
        <v>1124495.3076923075</v>
      </c>
      <c r="AT14" s="45">
        <f t="shared" ca="1" si="386"/>
        <v>243047</v>
      </c>
      <c r="AU14" s="45">
        <f t="shared" ca="1" si="387"/>
        <v>229601.15384615384</v>
      </c>
      <c r="AV14" s="45">
        <f t="shared" ca="1" si="388"/>
        <v>158084</v>
      </c>
      <c r="AW14" s="45">
        <f t="shared" ca="1" si="389"/>
        <v>167305.92307692306</v>
      </c>
      <c r="AX14" s="45">
        <f t="shared" ca="1" si="390"/>
        <v>107958</v>
      </c>
      <c r="AY14" s="45">
        <f t="shared" ca="1" si="391"/>
        <v>105594.61538461539</v>
      </c>
      <c r="AZ14" s="45">
        <f t="shared" ca="1" si="392"/>
        <v>105988</v>
      </c>
      <c r="BA14" s="45">
        <f t="shared" ca="1" si="393"/>
        <v>119491.92307692308</v>
      </c>
      <c r="BB14" s="45">
        <f t="shared" ca="1" si="55"/>
        <v>1582088.6153846155</v>
      </c>
      <c r="BC14" s="45">
        <f t="shared" ca="1" si="394"/>
        <v>1545882.5384615387</v>
      </c>
      <c r="BD14" s="45">
        <f t="shared" ca="1" si="395"/>
        <v>123414</v>
      </c>
      <c r="BE14" s="45">
        <f t="shared" ca="1" si="396"/>
        <v>128548.46153846153</v>
      </c>
      <c r="BF14" s="45">
        <f t="shared" ca="1" si="347"/>
        <v>117330</v>
      </c>
      <c r="BG14" s="45">
        <f t="shared" ca="1" si="397"/>
        <v>125517.69230769231</v>
      </c>
      <c r="BH14" s="45">
        <f t="shared" ca="1" si="347"/>
        <v>103802</v>
      </c>
      <c r="BI14" s="45">
        <f t="shared" ca="1" si="398"/>
        <v>114581.15384615384</v>
      </c>
      <c r="BJ14" s="45">
        <f t="shared" ca="1" si="347"/>
        <v>142046</v>
      </c>
      <c r="BK14" s="45">
        <f t="shared" ca="1" si="399"/>
        <v>127121.23076923077</v>
      </c>
      <c r="BL14" s="45">
        <f t="shared" ca="1" si="347"/>
        <v>148886</v>
      </c>
      <c r="BM14" s="45">
        <f t="shared" ca="1" si="400"/>
        <v>123431.84615384616</v>
      </c>
      <c r="BN14" s="45">
        <f t="shared" ca="1" si="347"/>
        <v>147345</v>
      </c>
      <c r="BO14" s="45">
        <f t="shared" ca="1" si="401"/>
        <v>123103.23076923077</v>
      </c>
      <c r="BP14" s="45">
        <f t="shared" ca="1" si="402"/>
        <v>56962</v>
      </c>
      <c r="BQ14" s="45">
        <f t="shared" ca="1" si="403"/>
        <v>61275.307692307695</v>
      </c>
      <c r="BR14" s="45">
        <f ca="1">SUM(BT14,CB14,CP14)</f>
        <v>7428459.153846154</v>
      </c>
      <c r="BS14" s="45">
        <f t="shared" ca="1" si="404"/>
        <v>7533603.0769230779</v>
      </c>
      <c r="BT14" s="45">
        <f t="shared" ca="1" si="67"/>
        <v>3514063.5384615385</v>
      </c>
      <c r="BU14" s="45">
        <f t="shared" ca="1" si="405"/>
        <v>3584657.769230769</v>
      </c>
      <c r="BV14" s="45">
        <f t="shared" ca="1" si="406"/>
        <v>70494</v>
      </c>
      <c r="BW14" s="45">
        <f t="shared" ca="1" si="407"/>
        <v>65033.538461538461</v>
      </c>
      <c r="BX14" s="45">
        <f t="shared" ca="1" si="408"/>
        <v>86561</v>
      </c>
      <c r="BY14" s="45">
        <f t="shared" ca="1" si="409"/>
        <v>81831.61538461539</v>
      </c>
      <c r="BZ14" s="45">
        <f t="shared" ca="1" si="410"/>
        <v>93821</v>
      </c>
      <c r="CA14" s="45">
        <f t="shared" ca="1" si="411"/>
        <v>91611.846153846156</v>
      </c>
      <c r="CB14" s="45">
        <f t="shared" ca="1" si="73"/>
        <v>3024710.5384615385</v>
      </c>
      <c r="CC14" s="45">
        <f t="shared" ca="1" si="412"/>
        <v>3107703.769230769</v>
      </c>
      <c r="CD14" s="45">
        <f t="shared" ca="1" si="413"/>
        <v>608260</v>
      </c>
      <c r="CE14" s="45">
        <f t="shared" ca="1" si="414"/>
        <v>598855</v>
      </c>
      <c r="CF14" s="45">
        <f t="shared" ca="1" si="413"/>
        <v>514911</v>
      </c>
      <c r="CG14" s="45">
        <f t="shared" ca="1" si="415"/>
        <v>614487.4615384615</v>
      </c>
      <c r="CH14" s="45">
        <f t="shared" ca="1" si="416"/>
        <v>141856</v>
      </c>
      <c r="CI14" s="45">
        <f t="shared" ca="1" si="417"/>
        <v>134151.46153846153</v>
      </c>
      <c r="CJ14" s="45">
        <f t="shared" ca="1" si="416"/>
        <v>131629</v>
      </c>
      <c r="CK14" s="45">
        <f t="shared" ca="1" si="418"/>
        <v>133471.61538461538</v>
      </c>
      <c r="CL14" s="45">
        <f t="shared" ca="1" si="419"/>
        <v>147089</v>
      </c>
      <c r="CM14" s="45">
        <f t="shared" ca="1" si="420"/>
        <v>145772.69230769231</v>
      </c>
      <c r="CN14" s="45">
        <f t="shared" ca="1" si="421"/>
        <v>138549</v>
      </c>
      <c r="CO14" s="45">
        <f t="shared" ca="1" si="422"/>
        <v>135949.61538461538</v>
      </c>
      <c r="CP14" s="45">
        <f t="shared" ca="1" si="86"/>
        <v>889685.07692307699</v>
      </c>
      <c r="CQ14" s="45">
        <f t="shared" ca="1" si="423"/>
        <v>841241.5384615385</v>
      </c>
      <c r="CR14" s="45">
        <f t="shared" ca="1" si="424"/>
        <v>424365</v>
      </c>
      <c r="CS14" s="45">
        <f t="shared" ca="1" si="425"/>
        <v>385317.07692307694</v>
      </c>
      <c r="CT14" s="45">
        <f t="shared" ca="1" si="426"/>
        <v>80003</v>
      </c>
      <c r="CU14" s="45">
        <f t="shared" ca="1" si="427"/>
        <v>70607.38461538461</v>
      </c>
      <c r="CV14" s="45">
        <f t="shared" ca="1" si="3"/>
        <v>7202465.461538462</v>
      </c>
      <c r="CW14" s="45">
        <f t="shared" ca="1" si="428"/>
        <v>7198690.5384615399</v>
      </c>
      <c r="CX14" s="45">
        <f t="shared" ca="1" si="92"/>
        <v>934121.84615384624</v>
      </c>
      <c r="CY14" s="45">
        <f t="shared" ca="1" si="429"/>
        <v>936507.07692307688</v>
      </c>
      <c r="CZ14" s="45">
        <f t="shared" ca="1" si="430"/>
        <v>229796</v>
      </c>
      <c r="DA14" s="45">
        <f t="shared" ca="1" si="431"/>
        <v>234383.15384615384</v>
      </c>
      <c r="DB14" s="45">
        <f t="shared" ca="1" si="432"/>
        <v>178455</v>
      </c>
      <c r="DC14" s="45">
        <f t="shared" ca="1" si="433"/>
        <v>168640.69230769231</v>
      </c>
      <c r="DD14" s="45">
        <f t="shared" ca="1" si="434"/>
        <v>122847</v>
      </c>
      <c r="DE14" s="45">
        <f t="shared" ca="1" si="435"/>
        <v>130459.38461538461</v>
      </c>
      <c r="DF14" s="45">
        <f t="shared" ca="1" si="99"/>
        <v>501151.84615384613</v>
      </c>
      <c r="DG14" s="45">
        <f t="shared" ca="1" si="436"/>
        <v>503605.38461538457</v>
      </c>
      <c r="DH14" s="45">
        <f t="shared" ca="1" si="437"/>
        <v>169690</v>
      </c>
      <c r="DI14" s="45">
        <f t="shared" ca="1" si="547"/>
        <v>176830.84615384616</v>
      </c>
      <c r="DJ14" s="45">
        <f t="shared" ca="1" si="438"/>
        <v>154631</v>
      </c>
      <c r="DK14" s="45">
        <f t="shared" ca="1" si="439"/>
        <v>149943.69230769231</v>
      </c>
      <c r="DL14" s="45">
        <f t="shared" ca="1" si="105"/>
        <v>1953159.3076923077</v>
      </c>
      <c r="DM14" s="45">
        <f t="shared" ca="1" si="440"/>
        <v>1959529.7692307692</v>
      </c>
      <c r="DN14" s="45">
        <f t="shared" ca="1" si="441"/>
        <v>595899</v>
      </c>
      <c r="DO14" s="45">
        <f t="shared" ca="1" si="442"/>
        <v>601020.30769230775</v>
      </c>
      <c r="DP14" s="45">
        <f t="shared" ca="1" si="443"/>
        <v>756240</v>
      </c>
      <c r="DQ14" s="45">
        <f t="shared" ca="1" si="444"/>
        <v>757489.15384615387</v>
      </c>
      <c r="DR14" s="45">
        <f t="shared" ca="1" si="111"/>
        <v>2007447.6153846155</v>
      </c>
      <c r="DS14" s="45">
        <f t="shared" ca="1" si="445"/>
        <v>1975990.307692308</v>
      </c>
      <c r="DT14" s="45">
        <f t="shared" ca="1" si="446"/>
        <v>332611</v>
      </c>
      <c r="DU14" s="45">
        <f t="shared" ca="1" si="447"/>
        <v>330658.07692307694</v>
      </c>
      <c r="DV14" s="45">
        <f t="shared" ca="1" si="448"/>
        <v>212375</v>
      </c>
      <c r="DW14" s="45">
        <f t="shared" ca="1" si="449"/>
        <v>212648.53846153847</v>
      </c>
      <c r="DX14" s="45">
        <f t="shared" ca="1" si="450"/>
        <v>919155</v>
      </c>
      <c r="DY14" s="45">
        <f t="shared" ca="1" si="451"/>
        <v>889377.07692307688</v>
      </c>
      <c r="DZ14" s="45">
        <f t="shared" ca="1" si="4"/>
        <v>1110973.6923076923</v>
      </c>
      <c r="EA14" s="45">
        <f t="shared" ca="1" si="452"/>
        <v>1121410.3846153845</v>
      </c>
      <c r="EB14" s="45">
        <f t="shared" ca="1" si="453"/>
        <v>329813</v>
      </c>
      <c r="EC14" s="45">
        <f t="shared" ca="1" si="454"/>
        <v>328346.76923076925</v>
      </c>
      <c r="ED14" s="45">
        <f t="shared" ca="1" si="455"/>
        <v>153941</v>
      </c>
      <c r="EE14" s="45">
        <f t="shared" ca="1" si="456"/>
        <v>166803.92307692306</v>
      </c>
      <c r="EF14" s="45">
        <f t="shared" ca="1" si="457"/>
        <v>132069</v>
      </c>
      <c r="EG14" s="45">
        <f t="shared" ca="1" si="458"/>
        <v>131109</v>
      </c>
      <c r="EH14" s="45">
        <f t="shared" ca="1" si="125"/>
        <v>695611.15384615387</v>
      </c>
      <c r="EI14" s="45">
        <f t="shared" ca="1" si="459"/>
        <v>701647.61538461538</v>
      </c>
      <c r="EJ14" s="45">
        <f t="shared" ca="1" si="460"/>
        <v>22993</v>
      </c>
      <c r="EK14" s="45">
        <f t="shared" ca="1" si="461"/>
        <v>27349.76923076923</v>
      </c>
      <c r="EL14" s="45">
        <f t="shared" ca="1" si="462"/>
        <v>211906</v>
      </c>
      <c r="EM14" s="45">
        <f t="shared" ca="1" si="463"/>
        <v>230692.38461538462</v>
      </c>
      <c r="EN14" s="45">
        <f t="shared" ca="1" si="464"/>
        <v>70272</v>
      </c>
      <c r="EO14" s="45">
        <f t="shared" ca="1" si="465"/>
        <v>61506</v>
      </c>
      <c r="EP14" s="45">
        <f t="shared" ca="1" si="464"/>
        <v>70892</v>
      </c>
      <c r="EQ14" s="45">
        <f t="shared" ca="1" si="466"/>
        <v>62551.307692307695</v>
      </c>
      <c r="ER14" s="45">
        <f t="shared" ca="1" si="134"/>
        <v>1788201.076923077</v>
      </c>
      <c r="ES14" s="45">
        <f t="shared" ca="1" si="467"/>
        <v>1767611.7692307686</v>
      </c>
      <c r="ET14" s="45">
        <f t="shared" ca="1" si="136"/>
        <v>300996.30769230769</v>
      </c>
      <c r="EU14" s="45">
        <f t="shared" ca="1" si="468"/>
        <v>298527.30769230763</v>
      </c>
      <c r="EV14" s="45">
        <f t="shared" ca="1" si="469"/>
        <v>21045</v>
      </c>
      <c r="EW14" s="45">
        <f t="shared" ca="1" si="468"/>
        <v>27278.153846153848</v>
      </c>
      <c r="EX14" s="45">
        <f t="shared" ca="1" si="469"/>
        <v>31326</v>
      </c>
      <c r="EY14" s="45">
        <f t="shared" ref="EY14" ca="1" si="570">AVERAGE(EX$11:EX$23)</f>
        <v>28272.384615384617</v>
      </c>
      <c r="EZ14" s="45">
        <f t="shared" ca="1" si="471"/>
        <v>97638</v>
      </c>
      <c r="FA14" s="45">
        <f t="shared" ref="FA14" ca="1" si="571">AVERAGE(EZ$11:EZ$23)</f>
        <v>92072.769230769234</v>
      </c>
      <c r="FB14" s="45">
        <f t="shared" ca="1" si="473"/>
        <v>3364</v>
      </c>
      <c r="FC14" s="45">
        <f t="shared" ref="FC14" ca="1" si="572">AVERAGE(FB$11:FB$23)</f>
        <v>3280.6923076923076</v>
      </c>
      <c r="FD14" s="45">
        <f t="shared" ca="1" si="144"/>
        <v>234731</v>
      </c>
      <c r="FE14" s="45">
        <f t="shared" ref="FE14" ca="1" si="573">AVERAGE(FD$11:FD$23)</f>
        <v>245650.15384615384</v>
      </c>
      <c r="FF14" s="45">
        <f t="shared" ca="1" si="476"/>
        <v>60374</v>
      </c>
      <c r="FG14" s="45">
        <f t="shared" ref="FG14" ca="1" si="574">AVERAGE(FF$11:FF$23)</f>
        <v>76164.38461538461</v>
      </c>
      <c r="FH14" s="45">
        <f t="shared" ca="1" si="478"/>
        <v>10258</v>
      </c>
      <c r="FI14" s="45">
        <f t="shared" ref="FI14" ca="1" si="575">AVERAGE(FH$11:FH$23)</f>
        <v>15008.615384615385</v>
      </c>
      <c r="FJ14" s="45">
        <f t="shared" ca="1" si="480"/>
        <v>72926</v>
      </c>
      <c r="FK14" s="45">
        <f t="shared" ref="FK14" ca="1" si="576">AVERAGE(FJ$11:FJ$23)</f>
        <v>63304.153846153844</v>
      </c>
      <c r="FL14" s="45">
        <f t="shared" ca="1" si="152"/>
        <v>494846.30769230769</v>
      </c>
      <c r="FM14" s="45">
        <f t="shared" ca="1" si="482"/>
        <v>482626.15384615393</v>
      </c>
      <c r="FN14" s="45">
        <f t="shared" ca="1" si="483"/>
        <v>107790</v>
      </c>
      <c r="FO14" s="45">
        <f t="shared" ca="1" si="484"/>
        <v>102601.69230769231</v>
      </c>
      <c r="FP14" s="45">
        <f t="shared" ca="1" si="483"/>
        <v>118970</v>
      </c>
      <c r="FQ14" s="45">
        <f t="shared" ca="1" si="485"/>
        <v>106064.61538461539</v>
      </c>
      <c r="FR14" s="45">
        <f t="shared" ca="1" si="486"/>
        <v>59420</v>
      </c>
      <c r="FS14" s="45">
        <f t="shared" ca="1" si="487"/>
        <v>65293.538461538461</v>
      </c>
      <c r="FT14" s="45">
        <f t="shared" ca="1" si="160"/>
        <v>296715.46153846156</v>
      </c>
      <c r="FU14" s="45">
        <f t="shared" ca="1" si="488"/>
        <v>305355.15384615387</v>
      </c>
      <c r="FV14" s="45">
        <f t="shared" ca="1" si="489"/>
        <v>40000</v>
      </c>
      <c r="FW14" s="45">
        <f t="shared" ca="1" si="490"/>
        <v>33062.769230769234</v>
      </c>
      <c r="FX14" s="45">
        <f t="shared" ca="1" si="489"/>
        <v>27837</v>
      </c>
      <c r="FY14" s="45">
        <f t="shared" ca="1" si="491"/>
        <v>32943.615384615383</v>
      </c>
      <c r="FZ14" s="45">
        <f t="shared" ca="1" si="489"/>
        <v>26728</v>
      </c>
      <c r="GA14" s="45">
        <f t="shared" ca="1" si="492"/>
        <v>31953.076923076922</v>
      </c>
      <c r="GB14" s="45">
        <f t="shared" ca="1" si="493"/>
        <v>3275</v>
      </c>
      <c r="GC14" s="45">
        <f t="shared" ca="1" si="492"/>
        <v>4493.7692307692305</v>
      </c>
      <c r="GD14" s="45">
        <f t="shared" ca="1" si="348"/>
        <v>31448</v>
      </c>
      <c r="GE14" s="45">
        <f t="shared" ref="GE14" ca="1" si="577">AVERAGE(GD$11:GD$23)</f>
        <v>33431.230769230766</v>
      </c>
      <c r="GF14" s="45">
        <f t="shared" ca="1" si="348"/>
        <v>31543</v>
      </c>
      <c r="GG14" s="45">
        <f t="shared" ref="GG14" ca="1" si="578">AVERAGE(GF$11:GF$23)</f>
        <v>33586.230769230766</v>
      </c>
      <c r="GH14" s="45">
        <f t="shared" ca="1" si="168"/>
        <v>369201</v>
      </c>
      <c r="GI14" s="45">
        <f t="shared" ref="GI14" ca="1" si="579">AVERAGE(GH$11:GH$23)</f>
        <v>355731.38461538462</v>
      </c>
      <c r="GJ14" s="45">
        <f t="shared" ca="1" si="497"/>
        <v>87072</v>
      </c>
      <c r="GK14" s="45">
        <f t="shared" ref="GK14" ca="1" si="580">AVERAGE(GJ$11:GJ$23)</f>
        <v>73536.61538461539</v>
      </c>
      <c r="GL14" s="45">
        <f t="shared" ca="1" si="497"/>
        <v>65177</v>
      </c>
      <c r="GM14" s="45">
        <f t="shared" ref="GM14" ca="1" si="581">AVERAGE(GL$11:GL$23)</f>
        <v>73558.38461538461</v>
      </c>
      <c r="GN14" s="45">
        <f t="shared" ca="1" si="500"/>
        <v>69857</v>
      </c>
      <c r="GO14" s="45">
        <f t="shared" ref="GO14" ca="1" si="582">AVERAGE(GN$11:GN$23)</f>
        <v>61541.384615384617</v>
      </c>
      <c r="GP14" s="45">
        <f t="shared" ca="1" si="502"/>
        <v>91711</v>
      </c>
      <c r="GQ14" s="45">
        <f t="shared" ca="1" si="503"/>
        <v>79721.61538461539</v>
      </c>
      <c r="GR14" s="45">
        <f t="shared" ca="1" si="178"/>
        <v>744868</v>
      </c>
      <c r="GS14" s="45">
        <f t="shared" ca="1" si="504"/>
        <v>744835</v>
      </c>
      <c r="GT14" s="45">
        <f t="shared" ca="1" si="180"/>
        <v>327342.61538461538</v>
      </c>
      <c r="GU14" s="45">
        <f t="shared" ca="1" si="505"/>
        <v>325341.23076923087</v>
      </c>
      <c r="GV14" s="45">
        <f t="shared" ca="1" si="506"/>
        <v>22139</v>
      </c>
      <c r="GW14" s="45">
        <f t="shared" ca="1" si="507"/>
        <v>27942.307692307691</v>
      </c>
      <c r="GX14" s="45">
        <f t="shared" ca="1" si="508"/>
        <v>81963</v>
      </c>
      <c r="GY14" s="45">
        <f t="shared" ca="1" si="509"/>
        <v>75226.538461538468</v>
      </c>
      <c r="GZ14" s="45">
        <f t="shared" ca="1" si="510"/>
        <v>1902</v>
      </c>
      <c r="HA14" s="45">
        <f t="shared" ca="1" si="511"/>
        <v>2126.3076923076924</v>
      </c>
      <c r="HB14" s="45">
        <f t="shared" ca="1" si="512"/>
        <v>48803</v>
      </c>
      <c r="HC14" s="45">
        <f t="shared" ca="1" si="513"/>
        <v>46673.461538461539</v>
      </c>
      <c r="HD14" s="45">
        <f t="shared" ca="1" si="514"/>
        <v>20567</v>
      </c>
      <c r="HE14" s="45">
        <f t="shared" ca="1" si="515"/>
        <v>21404</v>
      </c>
      <c r="HF14" s="45">
        <f t="shared" ca="1" si="191"/>
        <v>181937.6153846154</v>
      </c>
      <c r="HG14" s="45">
        <f t="shared" ca="1" si="516"/>
        <v>181991.92307692315</v>
      </c>
      <c r="HH14" s="45">
        <f t="shared" ca="1" si="517"/>
        <v>35122</v>
      </c>
      <c r="HI14" s="45">
        <f t="shared" ca="1" si="518"/>
        <v>29942</v>
      </c>
      <c r="HJ14" s="45">
        <f t="shared" ca="1" si="519"/>
        <v>45131</v>
      </c>
      <c r="HK14" s="45">
        <f t="shared" ca="1" si="520"/>
        <v>50882.384615384617</v>
      </c>
      <c r="HL14" s="45">
        <f t="shared" ca="1" si="521"/>
        <v>4514</v>
      </c>
      <c r="HM14" s="45">
        <f t="shared" ca="1" si="522"/>
        <v>4881.3846153846152</v>
      </c>
      <c r="HN14" s="45">
        <f t="shared" ca="1" si="523"/>
        <v>3950</v>
      </c>
      <c r="HO14" s="45">
        <f t="shared" ca="1" si="524"/>
        <v>3022.8461538461538</v>
      </c>
      <c r="HP14" s="45">
        <f t="shared" ca="1" si="525"/>
        <v>4492</v>
      </c>
      <c r="HQ14" s="45">
        <f t="shared" ca="1" si="526"/>
        <v>4534.6923076923076</v>
      </c>
      <c r="HR14" s="45">
        <f t="shared" ca="1" si="201"/>
        <v>95139.076923076922</v>
      </c>
      <c r="HS14" s="45">
        <f t="shared" ca="1" si="527"/>
        <v>94869.692307692283</v>
      </c>
      <c r="HT14" s="45">
        <f t="shared" ca="1" si="528"/>
        <v>4351</v>
      </c>
      <c r="HU14" s="45">
        <f t="shared" ca="1" si="529"/>
        <v>3671.3076923076924</v>
      </c>
      <c r="HV14" s="45">
        <f t="shared" ca="1" si="530"/>
        <v>23890</v>
      </c>
      <c r="HW14" s="45">
        <f t="shared" ca="1" si="529"/>
        <v>23676.538461538461</v>
      </c>
      <c r="HX14" s="45">
        <f t="shared" ca="1" si="531"/>
        <v>18842</v>
      </c>
      <c r="HY14" s="45">
        <f t="shared" ref="HY14" ca="1" si="583">AVERAGE(HX$11:HX$23)</f>
        <v>19443.307692307691</v>
      </c>
      <c r="HZ14" s="45">
        <f t="shared" ca="1" si="533"/>
        <v>396</v>
      </c>
      <c r="IA14" s="45">
        <f t="shared" ref="IA14" ca="1" si="584">AVERAGE(HZ$11:HZ$23)</f>
        <v>415.92307692307691</v>
      </c>
      <c r="IB14" s="45">
        <f t="shared" ca="1" si="533"/>
        <v>453</v>
      </c>
      <c r="IC14" s="45">
        <f t="shared" ref="IC14" ca="1" si="585">AVERAGE(IB$11:IB$23)</f>
        <v>455.53846153846155</v>
      </c>
      <c r="ID14" s="45">
        <f t="shared" ca="1" si="212"/>
        <v>134297.69230769231</v>
      </c>
      <c r="IE14" s="45">
        <f t="shared" ref="IE14" ca="1" si="586">AVERAGE(ID$11:ID$23)</f>
        <v>136862.99999999997</v>
      </c>
      <c r="IF14" s="45">
        <f t="shared" ca="1" si="537"/>
        <v>8974</v>
      </c>
      <c r="IG14" s="45">
        <f t="shared" ref="IG14" ca="1" si="587">AVERAGE(IF$11:IF$23)</f>
        <v>9242.1538461538457</v>
      </c>
      <c r="IH14" s="45">
        <f t="shared" ca="1" si="539"/>
        <v>32424</v>
      </c>
      <c r="II14" s="45">
        <f t="shared" ref="II14" ca="1" si="588">AVERAGE(IH$11:IH$23)</f>
        <v>35759.923076923078</v>
      </c>
      <c r="IJ14" s="45">
        <f t="shared" ca="1" si="541"/>
        <v>8505</v>
      </c>
      <c r="IK14" s="45">
        <f t="shared" ref="IK14" ca="1" si="589">AVERAGE(IJ$11:IJ$23)</f>
        <v>9571.6153846153848</v>
      </c>
      <c r="IL14" s="45">
        <f t="shared" ca="1" si="541"/>
        <v>11590</v>
      </c>
      <c r="IM14" s="45">
        <f t="shared" ref="IM14:IO14" ca="1" si="590">AVERAGE(IL$11:IL$23)</f>
        <v>9467</v>
      </c>
      <c r="IN14" s="45">
        <f t="shared" ca="1" si="541"/>
        <v>8764</v>
      </c>
      <c r="IO14" s="45">
        <f t="shared" ca="1" si="590"/>
        <v>8781.6153846153848</v>
      </c>
      <c r="IP14" s="63">
        <f t="shared" ca="1" si="544"/>
        <v>6151</v>
      </c>
      <c r="IQ14" s="65">
        <f t="shared" ref="IQ14" ca="1" si="591">AVERAGE(IP$11:IP$23)</f>
        <v>5769.1538461538457</v>
      </c>
    </row>
    <row r="15" spans="2:252" ht="15.75" thickBot="1" x14ac:dyDescent="0.3">
      <c r="B15" s="50" t="s">
        <v>21</v>
      </c>
      <c r="C15" s="48">
        <f ca="1">SUM(D15,BR15,CV15,ER15,GR15)</f>
        <v>26689086.307692308</v>
      </c>
      <c r="D15" s="45">
        <f t="shared" ca="1" si="7"/>
        <v>9562227.615384616</v>
      </c>
      <c r="E15" s="45">
        <f t="shared" ca="1" si="350"/>
        <v>9591473.8461538441</v>
      </c>
      <c r="F15" s="45">
        <f t="shared" ca="1" si="9"/>
        <v>3190219.692307692</v>
      </c>
      <c r="G15" s="45">
        <f t="shared" ca="1" si="351"/>
        <v>3118277.076923077</v>
      </c>
      <c r="H15" s="45">
        <f t="shared" ca="1" si="352"/>
        <v>536056</v>
      </c>
      <c r="I15" s="45">
        <f t="shared" ca="1" si="353"/>
        <v>478329.53846153844</v>
      </c>
      <c r="J15" s="45">
        <f t="shared" ca="1" si="354"/>
        <v>83913</v>
      </c>
      <c r="K15" s="45">
        <f t="shared" ca="1" si="355"/>
        <v>74486.307692307688</v>
      </c>
      <c r="L15" s="45">
        <f t="shared" ca="1" si="346"/>
        <v>199239</v>
      </c>
      <c r="M15" s="45">
        <f t="shared" ca="1" si="356"/>
        <v>183081.69230769231</v>
      </c>
      <c r="N15" s="45">
        <f t="shared" ca="1" si="357"/>
        <v>332299</v>
      </c>
      <c r="O15" s="45">
        <f t="shared" ca="1" si="358"/>
        <v>337530.23076923075</v>
      </c>
      <c r="P15" s="45">
        <f t="shared" ca="1" si="359"/>
        <v>116784</v>
      </c>
      <c r="Q15" s="45">
        <f t="shared" ca="1" si="360"/>
        <v>97584.846153846156</v>
      </c>
      <c r="R15" s="45">
        <f t="shared" ca="1" si="361"/>
        <v>44185</v>
      </c>
      <c r="S15" s="45">
        <f t="shared" ca="1" si="362"/>
        <v>47071.461538461539</v>
      </c>
      <c r="T15" s="45">
        <f t="shared" ca="1" si="363"/>
        <v>220261</v>
      </c>
      <c r="U15" s="45">
        <f t="shared" ca="1" si="364"/>
        <v>238228.15384615384</v>
      </c>
      <c r="V15" s="45">
        <f t="shared" ca="1" si="365"/>
        <v>20887</v>
      </c>
      <c r="W15" s="45">
        <f t="shared" ca="1" si="366"/>
        <v>21158.307692307691</v>
      </c>
      <c r="X15" s="45">
        <f t="shared" ca="1" si="367"/>
        <v>46012</v>
      </c>
      <c r="Y15" s="45">
        <f t="shared" ca="1" si="368"/>
        <v>43943.153846153844</v>
      </c>
      <c r="Z15" s="45">
        <f t="shared" ca="1" si="369"/>
        <v>69170</v>
      </c>
      <c r="AA15" s="45">
        <f t="shared" ca="1" si="370"/>
        <v>75449.692307692312</v>
      </c>
      <c r="AB15" s="45">
        <f t="shared" ca="1" si="31"/>
        <v>3690763.615384615</v>
      </c>
      <c r="AC15" s="45">
        <f t="shared" ca="1" si="371"/>
        <v>3802818.923076923</v>
      </c>
      <c r="AD15" s="45">
        <f t="shared" ca="1" si="372"/>
        <v>362913</v>
      </c>
      <c r="AE15" s="45">
        <f t="shared" ca="1" si="373"/>
        <v>448727.23076923075</v>
      </c>
      <c r="AF15" s="45">
        <f t="shared" ca="1" si="374"/>
        <v>535972</v>
      </c>
      <c r="AG15" s="45">
        <f t="shared" ca="1" si="375"/>
        <v>584585.4615384615</v>
      </c>
      <c r="AH15" s="45">
        <f t="shared" ca="1" si="376"/>
        <v>329466</v>
      </c>
      <c r="AI15" s="45">
        <f t="shared" ca="1" si="377"/>
        <v>297247.30769230769</v>
      </c>
      <c r="AJ15" s="45">
        <f t="shared" ca="1" si="378"/>
        <v>149060</v>
      </c>
      <c r="AK15" s="45">
        <f t="shared" ca="1" si="546"/>
        <v>139790</v>
      </c>
      <c r="AL15" s="45">
        <f t="shared" ca="1" si="379"/>
        <v>52087</v>
      </c>
      <c r="AM15" s="45">
        <f t="shared" ca="1" si="380"/>
        <v>60813.230769230766</v>
      </c>
      <c r="AN15" s="45">
        <f t="shared" ca="1" si="381"/>
        <v>279878</v>
      </c>
      <c r="AO15" s="45">
        <f t="shared" ca="1" si="382"/>
        <v>300606.38461538462</v>
      </c>
      <c r="AP15" s="45">
        <f t="shared" ca="1" si="383"/>
        <v>149618</v>
      </c>
      <c r="AQ15" s="45">
        <f t="shared" ca="1" si="384"/>
        <v>139279.69230769231</v>
      </c>
      <c r="AR15" s="45">
        <f t="shared" ca="1" si="0"/>
        <v>1132701.6923076925</v>
      </c>
      <c r="AS15" s="45">
        <f t="shared" ca="1" si="385"/>
        <v>1124495.3076923075</v>
      </c>
      <c r="AT15" s="45">
        <f t="shared" ca="1" si="386"/>
        <v>241503</v>
      </c>
      <c r="AU15" s="45">
        <f t="shared" ca="1" si="387"/>
        <v>229601.15384615384</v>
      </c>
      <c r="AV15" s="45">
        <f t="shared" ca="1" si="388"/>
        <v>161570</v>
      </c>
      <c r="AW15" s="45">
        <f t="shared" ca="1" si="389"/>
        <v>167305.92307692306</v>
      </c>
      <c r="AX15" s="45">
        <f t="shared" ca="1" si="390"/>
        <v>99341</v>
      </c>
      <c r="AY15" s="45">
        <f t="shared" ca="1" si="391"/>
        <v>105594.61538461539</v>
      </c>
      <c r="AZ15" s="45">
        <f t="shared" ca="1" si="392"/>
        <v>127786</v>
      </c>
      <c r="BA15" s="45">
        <f t="shared" ca="1" si="393"/>
        <v>119491.92307692308</v>
      </c>
      <c r="BB15" s="45">
        <f t="shared" ca="1" si="55"/>
        <v>1548542.6153846155</v>
      </c>
      <c r="BC15" s="45">
        <f t="shared" ca="1" si="394"/>
        <v>1545882.5384615387</v>
      </c>
      <c r="BD15" s="45">
        <f t="shared" ca="1" si="395"/>
        <v>126908</v>
      </c>
      <c r="BE15" s="45">
        <f t="shared" ca="1" si="396"/>
        <v>128548.46153846153</v>
      </c>
      <c r="BF15" s="45">
        <f t="shared" ca="1" si="347"/>
        <v>132208</v>
      </c>
      <c r="BG15" s="45">
        <f t="shared" ca="1" si="397"/>
        <v>125517.69230769231</v>
      </c>
      <c r="BH15" s="45">
        <f t="shared" ca="1" si="347"/>
        <v>120936</v>
      </c>
      <c r="BI15" s="45">
        <f t="shared" ca="1" si="398"/>
        <v>114581.15384615384</v>
      </c>
      <c r="BJ15" s="45">
        <f t="shared" ca="1" si="347"/>
        <v>125268</v>
      </c>
      <c r="BK15" s="45">
        <f t="shared" ca="1" si="399"/>
        <v>127121.23076923077</v>
      </c>
      <c r="BL15" s="45">
        <f t="shared" ca="1" si="347"/>
        <v>101282</v>
      </c>
      <c r="BM15" s="45">
        <f t="shared" ca="1" si="400"/>
        <v>123431.84615384616</v>
      </c>
      <c r="BN15" s="45">
        <f t="shared" ca="1" si="347"/>
        <v>143665</v>
      </c>
      <c r="BO15" s="45">
        <f t="shared" ca="1" si="401"/>
        <v>123103.23076923077</v>
      </c>
      <c r="BP15" s="45">
        <f t="shared" ca="1" si="402"/>
        <v>55972</v>
      </c>
      <c r="BQ15" s="45">
        <f t="shared" ca="1" si="403"/>
        <v>61275.307692307695</v>
      </c>
      <c r="BR15" s="45">
        <f ca="1">SUM(BT15,CB15,CP15)</f>
        <v>7352527.153846154</v>
      </c>
      <c r="BS15" s="45">
        <f t="shared" ca="1" si="404"/>
        <v>7533603.0769230779</v>
      </c>
      <c r="BT15" s="45">
        <f t="shared" ca="1" si="67"/>
        <v>3482362.5384615385</v>
      </c>
      <c r="BU15" s="45">
        <f t="shared" ca="1" si="405"/>
        <v>3584657.769230769</v>
      </c>
      <c r="BV15" s="45">
        <f t="shared" ca="1" si="406"/>
        <v>60851</v>
      </c>
      <c r="BW15" s="45">
        <f t="shared" ca="1" si="407"/>
        <v>65033.538461538461</v>
      </c>
      <c r="BX15" s="45">
        <f t="shared" ca="1" si="408"/>
        <v>77160</v>
      </c>
      <c r="BY15" s="45">
        <f t="shared" ca="1" si="409"/>
        <v>81831.61538461539</v>
      </c>
      <c r="BZ15" s="45">
        <f t="shared" ca="1" si="410"/>
        <v>89174</v>
      </c>
      <c r="CA15" s="45">
        <f t="shared" ca="1" si="411"/>
        <v>91611.846153846156</v>
      </c>
      <c r="CB15" s="45">
        <f t="shared" ca="1" si="73"/>
        <v>3016700.5384615385</v>
      </c>
      <c r="CC15" s="45">
        <f t="shared" ca="1" si="412"/>
        <v>3107703.769230769</v>
      </c>
      <c r="CD15" s="45">
        <f t="shared" ca="1" si="413"/>
        <v>529380</v>
      </c>
      <c r="CE15" s="45">
        <f t="shared" ca="1" si="414"/>
        <v>598855</v>
      </c>
      <c r="CF15" s="45">
        <f t="shared" ca="1" si="413"/>
        <v>593105</v>
      </c>
      <c r="CG15" s="45">
        <f t="shared" ca="1" si="415"/>
        <v>614487.4615384615</v>
      </c>
      <c r="CH15" s="45">
        <f t="shared" ca="1" si="416"/>
        <v>141657</v>
      </c>
      <c r="CI15" s="45">
        <f t="shared" ca="1" si="417"/>
        <v>134151.46153846153</v>
      </c>
      <c r="CJ15" s="45">
        <f t="shared" ca="1" si="416"/>
        <v>120273</v>
      </c>
      <c r="CK15" s="45">
        <f t="shared" ca="1" si="418"/>
        <v>133471.61538461538</v>
      </c>
      <c r="CL15" s="45">
        <f t="shared" ca="1" si="419"/>
        <v>151320</v>
      </c>
      <c r="CM15" s="45">
        <f t="shared" ca="1" si="420"/>
        <v>145772.69230769231</v>
      </c>
      <c r="CN15" s="45">
        <f t="shared" ca="1" si="421"/>
        <v>148718</v>
      </c>
      <c r="CO15" s="45">
        <f t="shared" ca="1" si="422"/>
        <v>135949.61538461538</v>
      </c>
      <c r="CP15" s="45">
        <f t="shared" ca="1" si="86"/>
        <v>853464.07692307699</v>
      </c>
      <c r="CQ15" s="45">
        <f t="shared" ca="1" si="423"/>
        <v>841241.5384615385</v>
      </c>
      <c r="CR15" s="45">
        <f t="shared" ca="1" si="424"/>
        <v>390501</v>
      </c>
      <c r="CS15" s="45">
        <f t="shared" ca="1" si="425"/>
        <v>385317.07692307694</v>
      </c>
      <c r="CT15" s="45">
        <f t="shared" ca="1" si="426"/>
        <v>77646</v>
      </c>
      <c r="CU15" s="45">
        <f t="shared" ca="1" si="427"/>
        <v>70607.38461538461</v>
      </c>
      <c r="CV15" s="45">
        <f t="shared" ca="1" si="3"/>
        <v>7310301.461538462</v>
      </c>
      <c r="CW15" s="45">
        <f t="shared" ca="1" si="428"/>
        <v>7198690.5384615399</v>
      </c>
      <c r="CX15" s="45">
        <f t="shared" ca="1" si="92"/>
        <v>925177.84615384624</v>
      </c>
      <c r="CY15" s="45">
        <f t="shared" ca="1" si="429"/>
        <v>936507.07692307688</v>
      </c>
      <c r="CZ15" s="45">
        <f t="shared" ca="1" si="430"/>
        <v>234073</v>
      </c>
      <c r="DA15" s="45">
        <f t="shared" ca="1" si="431"/>
        <v>234383.15384615384</v>
      </c>
      <c r="DB15" s="45">
        <f t="shared" ca="1" si="432"/>
        <v>170123</v>
      </c>
      <c r="DC15" s="45">
        <f t="shared" ca="1" si="433"/>
        <v>168640.69230769231</v>
      </c>
      <c r="DD15" s="45">
        <f t="shared" ca="1" si="434"/>
        <v>117958</v>
      </c>
      <c r="DE15" s="45">
        <f t="shared" ca="1" si="435"/>
        <v>130459.38461538461</v>
      </c>
      <c r="DF15" s="45">
        <f t="shared" ca="1" si="99"/>
        <v>562646.84615384613</v>
      </c>
      <c r="DG15" s="45">
        <f t="shared" ca="1" si="436"/>
        <v>503605.38461538457</v>
      </c>
      <c r="DH15" s="45">
        <f t="shared" ca="1" si="437"/>
        <v>194737</v>
      </c>
      <c r="DI15" s="45">
        <f t="shared" ca="1" si="547"/>
        <v>176830.84615384616</v>
      </c>
      <c r="DJ15" s="45">
        <f t="shared" ca="1" si="438"/>
        <v>191079</v>
      </c>
      <c r="DK15" s="45">
        <f t="shared" ca="1" si="439"/>
        <v>149943.69230769231</v>
      </c>
      <c r="DL15" s="45">
        <f t="shared" ca="1" si="105"/>
        <v>1890317.3076923077</v>
      </c>
      <c r="DM15" s="45">
        <f t="shared" ca="1" si="440"/>
        <v>1959529.7692307692</v>
      </c>
      <c r="DN15" s="45">
        <f t="shared" ca="1" si="441"/>
        <v>530050</v>
      </c>
      <c r="DO15" s="45">
        <f t="shared" ca="1" si="442"/>
        <v>601020.30769230775</v>
      </c>
      <c r="DP15" s="45">
        <f t="shared" ca="1" si="443"/>
        <v>759247</v>
      </c>
      <c r="DQ15" s="45">
        <f t="shared" ca="1" si="444"/>
        <v>757489.15384615387</v>
      </c>
      <c r="DR15" s="45">
        <f t="shared" ca="1" si="111"/>
        <v>2058101.6153846155</v>
      </c>
      <c r="DS15" s="45">
        <f t="shared" ca="1" si="445"/>
        <v>1975990.307692308</v>
      </c>
      <c r="DT15" s="45">
        <f t="shared" ca="1" si="446"/>
        <v>328160</v>
      </c>
      <c r="DU15" s="45">
        <f t="shared" ca="1" si="447"/>
        <v>330658.07692307694</v>
      </c>
      <c r="DV15" s="45">
        <f t="shared" ca="1" si="448"/>
        <v>214914</v>
      </c>
      <c r="DW15" s="45">
        <f t="shared" ca="1" si="449"/>
        <v>212648.53846153847</v>
      </c>
      <c r="DX15" s="45">
        <f t="shared" ca="1" si="450"/>
        <v>971721</v>
      </c>
      <c r="DY15" s="45">
        <f t="shared" ca="1" si="451"/>
        <v>889377.07692307688</v>
      </c>
      <c r="DZ15" s="45">
        <f t="shared" ca="1" si="4"/>
        <v>1153618.6923076923</v>
      </c>
      <c r="EA15" s="45">
        <f t="shared" ca="1" si="452"/>
        <v>1121410.3846153845</v>
      </c>
      <c r="EB15" s="45">
        <f t="shared" ca="1" si="453"/>
        <v>353126</v>
      </c>
      <c r="EC15" s="45">
        <f t="shared" ca="1" si="454"/>
        <v>328346.76923076925</v>
      </c>
      <c r="ED15" s="45">
        <f t="shared" ca="1" si="455"/>
        <v>177602</v>
      </c>
      <c r="EE15" s="45">
        <f t="shared" ca="1" si="456"/>
        <v>166803.92307692306</v>
      </c>
      <c r="EF15" s="45">
        <f t="shared" ca="1" si="457"/>
        <v>127740</v>
      </c>
      <c r="EG15" s="45">
        <f t="shared" ca="1" si="458"/>
        <v>131109</v>
      </c>
      <c r="EH15" s="45">
        <f t="shared" ca="1" si="125"/>
        <v>720439.15384615387</v>
      </c>
      <c r="EI15" s="45">
        <f t="shared" ca="1" si="459"/>
        <v>701647.61538461538</v>
      </c>
      <c r="EJ15" s="45">
        <f t="shared" ca="1" si="460"/>
        <v>24616</v>
      </c>
      <c r="EK15" s="45">
        <f t="shared" ca="1" si="461"/>
        <v>27349.76923076923</v>
      </c>
      <c r="EL15" s="45">
        <f t="shared" ca="1" si="462"/>
        <v>264080</v>
      </c>
      <c r="EM15" s="45">
        <f t="shared" ca="1" si="463"/>
        <v>230692.38461538462</v>
      </c>
      <c r="EN15" s="45">
        <f t="shared" ca="1" si="464"/>
        <v>66934</v>
      </c>
      <c r="EO15" s="45">
        <f t="shared" ca="1" si="465"/>
        <v>61506</v>
      </c>
      <c r="EP15" s="45">
        <f t="shared" ca="1" si="464"/>
        <v>45261</v>
      </c>
      <c r="EQ15" s="45">
        <f t="shared" ca="1" si="466"/>
        <v>62551.307692307695</v>
      </c>
      <c r="ER15" s="45">
        <f t="shared" ca="1" si="134"/>
        <v>1725168.076923077</v>
      </c>
      <c r="ES15" s="45">
        <f t="shared" ca="1" si="467"/>
        <v>1767611.7692307686</v>
      </c>
      <c r="ET15" s="45">
        <f t="shared" ca="1" si="136"/>
        <v>285009.30769230769</v>
      </c>
      <c r="EU15" s="45">
        <f t="shared" ca="1" si="468"/>
        <v>298527.30769230763</v>
      </c>
      <c r="EV15" s="45">
        <f t="shared" ca="1" si="469"/>
        <v>33943</v>
      </c>
      <c r="EW15" s="45">
        <f t="shared" ca="1" si="468"/>
        <v>27278.153846153848</v>
      </c>
      <c r="EX15" s="45">
        <f t="shared" ca="1" si="469"/>
        <v>23345</v>
      </c>
      <c r="EY15" s="45">
        <f t="shared" ref="EY15" ca="1" si="592">AVERAGE(EX$11:EX$23)</f>
        <v>28272.384615384617</v>
      </c>
      <c r="EZ15" s="45">
        <f t="shared" ca="1" si="471"/>
        <v>77668</v>
      </c>
      <c r="FA15" s="45">
        <f t="shared" ref="FA15" ca="1" si="593">AVERAGE(EZ$11:EZ$23)</f>
        <v>92072.769230769234</v>
      </c>
      <c r="FB15" s="45">
        <f t="shared" ca="1" si="473"/>
        <v>2430</v>
      </c>
      <c r="FC15" s="45">
        <f t="shared" ref="FC15" ca="1" si="594">AVERAGE(FB$11:FB$23)</f>
        <v>3280.6923076923076</v>
      </c>
      <c r="FD15" s="45">
        <f t="shared" ca="1" si="144"/>
        <v>255210</v>
      </c>
      <c r="FE15" s="45">
        <f t="shared" ref="FE15" ca="1" si="595">AVERAGE(FD$11:FD$23)</f>
        <v>245650.15384615384</v>
      </c>
      <c r="FF15" s="45">
        <f t="shared" ca="1" si="476"/>
        <v>76277</v>
      </c>
      <c r="FG15" s="45">
        <f t="shared" ref="FG15" ca="1" si="596">AVERAGE(FF$11:FF$23)</f>
        <v>76164.38461538461</v>
      </c>
      <c r="FH15" s="45">
        <f t="shared" ca="1" si="478"/>
        <v>13531</v>
      </c>
      <c r="FI15" s="45">
        <f t="shared" ref="FI15" ca="1" si="597">AVERAGE(FH$11:FH$23)</f>
        <v>15008.615384615385</v>
      </c>
      <c r="FJ15" s="45">
        <f t="shared" ca="1" si="480"/>
        <v>74229</v>
      </c>
      <c r="FK15" s="45">
        <f t="shared" ref="FK15" ca="1" si="598">AVERAGE(FJ$11:FJ$23)</f>
        <v>63304.153846153844</v>
      </c>
      <c r="FL15" s="45">
        <f t="shared" ca="1" si="152"/>
        <v>475216.30769230769</v>
      </c>
      <c r="FM15" s="45">
        <f t="shared" ca="1" si="482"/>
        <v>482626.15384615393</v>
      </c>
      <c r="FN15" s="45">
        <f t="shared" ca="1" si="483"/>
        <v>101096</v>
      </c>
      <c r="FO15" s="45">
        <f t="shared" ca="1" si="484"/>
        <v>102601.69230769231</v>
      </c>
      <c r="FP15" s="45">
        <f t="shared" ca="1" si="483"/>
        <v>108058</v>
      </c>
      <c r="FQ15" s="45">
        <f t="shared" ca="1" si="485"/>
        <v>106064.61538461539</v>
      </c>
      <c r="FR15" s="45">
        <f t="shared" ca="1" si="486"/>
        <v>57396</v>
      </c>
      <c r="FS15" s="45">
        <f t="shared" ca="1" si="487"/>
        <v>65293.538461538461</v>
      </c>
      <c r="FT15" s="45">
        <f t="shared" ca="1" si="160"/>
        <v>302428.46153846156</v>
      </c>
      <c r="FU15" s="45">
        <f t="shared" ca="1" si="488"/>
        <v>305355.15384615387</v>
      </c>
      <c r="FV15" s="45">
        <f t="shared" ca="1" si="489"/>
        <v>30784</v>
      </c>
      <c r="FW15" s="45">
        <f t="shared" ca="1" si="490"/>
        <v>33062.769230769234</v>
      </c>
      <c r="FX15" s="45">
        <f t="shared" ca="1" si="489"/>
        <v>35701</v>
      </c>
      <c r="FY15" s="45">
        <f t="shared" ca="1" si="491"/>
        <v>32943.615384615383</v>
      </c>
      <c r="FZ15" s="45">
        <f t="shared" ca="1" si="489"/>
        <v>37079</v>
      </c>
      <c r="GA15" s="45">
        <f t="shared" ca="1" si="492"/>
        <v>31953.076923076922</v>
      </c>
      <c r="GB15" s="45">
        <f t="shared" ca="1" si="493"/>
        <v>5194</v>
      </c>
      <c r="GC15" s="45">
        <f t="shared" ca="1" si="492"/>
        <v>4493.7692307692305</v>
      </c>
      <c r="GD15" s="45">
        <f t="shared" ca="1" si="348"/>
        <v>32547</v>
      </c>
      <c r="GE15" s="45">
        <f t="shared" ref="GE15" ca="1" si="599">AVERAGE(GD$11:GD$23)</f>
        <v>33431.230769230766</v>
      </c>
      <c r="GF15" s="45">
        <f t="shared" ca="1" si="348"/>
        <v>25239</v>
      </c>
      <c r="GG15" s="45">
        <f t="shared" ref="GG15" ca="1" si="600">AVERAGE(GF$11:GF$23)</f>
        <v>33586.230769230766</v>
      </c>
      <c r="GH15" s="45">
        <f t="shared" ca="1" si="168"/>
        <v>341411</v>
      </c>
      <c r="GI15" s="45">
        <f t="shared" ref="GI15" ca="1" si="601">AVERAGE(GH$11:GH$23)</f>
        <v>355731.38461538462</v>
      </c>
      <c r="GJ15" s="45">
        <f t="shared" ca="1" si="497"/>
        <v>54122</v>
      </c>
      <c r="GK15" s="45">
        <f t="shared" ref="GK15" ca="1" si="602">AVERAGE(GJ$11:GJ$23)</f>
        <v>73536.61538461539</v>
      </c>
      <c r="GL15" s="45">
        <f t="shared" ca="1" si="497"/>
        <v>66813</v>
      </c>
      <c r="GM15" s="45">
        <f t="shared" ref="GM15" ca="1" si="603">AVERAGE(GL$11:GL$23)</f>
        <v>73558.38461538461</v>
      </c>
      <c r="GN15" s="45">
        <f t="shared" ca="1" si="500"/>
        <v>73381</v>
      </c>
      <c r="GO15" s="45">
        <f t="shared" ref="GO15" ca="1" si="604">AVERAGE(GN$11:GN$23)</f>
        <v>61541.384615384617</v>
      </c>
      <c r="GP15" s="45">
        <f t="shared" ca="1" si="502"/>
        <v>65893</v>
      </c>
      <c r="GQ15" s="45">
        <f t="shared" ca="1" si="503"/>
        <v>79721.61538461539</v>
      </c>
      <c r="GR15" s="45">
        <f t="shared" ca="1" si="178"/>
        <v>738862</v>
      </c>
      <c r="GS15" s="45">
        <f t="shared" ca="1" si="504"/>
        <v>744835</v>
      </c>
      <c r="GT15" s="45">
        <f t="shared" ca="1" si="180"/>
        <v>320530.61538461538</v>
      </c>
      <c r="GU15" s="45">
        <f t="shared" ca="1" si="505"/>
        <v>325341.23076923087</v>
      </c>
      <c r="GV15" s="45">
        <f t="shared" ca="1" si="506"/>
        <v>23841</v>
      </c>
      <c r="GW15" s="45">
        <f t="shared" ca="1" si="507"/>
        <v>27942.307692307691</v>
      </c>
      <c r="GX15" s="45">
        <f t="shared" ca="1" si="508"/>
        <v>72890</v>
      </c>
      <c r="GY15" s="45">
        <f t="shared" ca="1" si="509"/>
        <v>75226.538461538468</v>
      </c>
      <c r="GZ15" s="45">
        <f t="shared" ca="1" si="510"/>
        <v>1689</v>
      </c>
      <c r="HA15" s="45">
        <f t="shared" ca="1" si="511"/>
        <v>2126.3076923076924</v>
      </c>
      <c r="HB15" s="45">
        <f t="shared" ca="1" si="512"/>
        <v>52562</v>
      </c>
      <c r="HC15" s="45">
        <f t="shared" ca="1" si="513"/>
        <v>46673.461538461539</v>
      </c>
      <c r="HD15" s="45">
        <f t="shared" ca="1" si="514"/>
        <v>17580</v>
      </c>
      <c r="HE15" s="45">
        <f t="shared" ca="1" si="515"/>
        <v>21404</v>
      </c>
      <c r="HF15" s="45">
        <f t="shared" ca="1" si="191"/>
        <v>178897.6153846154</v>
      </c>
      <c r="HG15" s="45">
        <f t="shared" ca="1" si="516"/>
        <v>181991.92307692315</v>
      </c>
      <c r="HH15" s="45">
        <f t="shared" ca="1" si="517"/>
        <v>27973</v>
      </c>
      <c r="HI15" s="45">
        <f t="shared" ca="1" si="518"/>
        <v>29942</v>
      </c>
      <c r="HJ15" s="45">
        <f t="shared" ca="1" si="519"/>
        <v>50901</v>
      </c>
      <c r="HK15" s="45">
        <f t="shared" ca="1" si="520"/>
        <v>50882.384615384617</v>
      </c>
      <c r="HL15" s="45">
        <f t="shared" ca="1" si="521"/>
        <v>3980</v>
      </c>
      <c r="HM15" s="45">
        <f t="shared" ca="1" si="522"/>
        <v>4881.3846153846152</v>
      </c>
      <c r="HN15" s="45">
        <f t="shared" ca="1" si="523"/>
        <v>2334</v>
      </c>
      <c r="HO15" s="45">
        <f t="shared" ca="1" si="524"/>
        <v>3022.8461538461538</v>
      </c>
      <c r="HP15" s="45">
        <f t="shared" ca="1" si="525"/>
        <v>4981</v>
      </c>
      <c r="HQ15" s="45">
        <f t="shared" ca="1" si="526"/>
        <v>4534.6923076923076</v>
      </c>
      <c r="HR15" s="45">
        <f t="shared" ca="1" si="201"/>
        <v>95542.076923076922</v>
      </c>
      <c r="HS15" s="45">
        <f t="shared" ca="1" si="527"/>
        <v>94869.692307692283</v>
      </c>
      <c r="HT15" s="45">
        <f t="shared" ca="1" si="528"/>
        <v>3491</v>
      </c>
      <c r="HU15" s="45">
        <f t="shared" ca="1" si="529"/>
        <v>3671.3076923076924</v>
      </c>
      <c r="HV15" s="45">
        <f t="shared" ca="1" si="530"/>
        <v>23433</v>
      </c>
      <c r="HW15" s="45">
        <f t="shared" ca="1" si="529"/>
        <v>23676.538461538461</v>
      </c>
      <c r="HX15" s="45">
        <f t="shared" ca="1" si="531"/>
        <v>20600</v>
      </c>
      <c r="HY15" s="45">
        <f t="shared" ref="HY15" ca="1" si="605">AVERAGE(HX$11:HX$23)</f>
        <v>19443.307692307691</v>
      </c>
      <c r="HZ15" s="45">
        <f t="shared" ca="1" si="533"/>
        <v>495</v>
      </c>
      <c r="IA15" s="45">
        <f t="shared" ref="IA15" ca="1" si="606">AVERAGE(HZ$11:HZ$23)</f>
        <v>415.92307692307691</v>
      </c>
      <c r="IB15" s="45">
        <f t="shared" ca="1" si="533"/>
        <v>316</v>
      </c>
      <c r="IC15" s="45">
        <f t="shared" ref="IC15" ca="1" si="607">AVERAGE(IB$11:IB$23)</f>
        <v>455.53846153846155</v>
      </c>
      <c r="ID15" s="45">
        <f t="shared" ca="1" si="212"/>
        <v>139243.69230769231</v>
      </c>
      <c r="IE15" s="45">
        <f t="shared" ref="IE15" ca="1" si="608">AVERAGE(ID$11:ID$23)</f>
        <v>136862.99999999997</v>
      </c>
      <c r="IF15" s="45">
        <f t="shared" ca="1" si="537"/>
        <v>7191</v>
      </c>
      <c r="IG15" s="45">
        <f t="shared" ref="IG15" ca="1" si="609">AVERAGE(IF$11:IF$23)</f>
        <v>9242.1538461538457</v>
      </c>
      <c r="IH15" s="45">
        <f t="shared" ca="1" si="539"/>
        <v>39179</v>
      </c>
      <c r="II15" s="45">
        <f t="shared" ref="II15" ca="1" si="610">AVERAGE(IH$11:IH$23)</f>
        <v>35759.923076923078</v>
      </c>
      <c r="IJ15" s="45">
        <f t="shared" ca="1" si="541"/>
        <v>10077</v>
      </c>
      <c r="IK15" s="45">
        <f t="shared" ref="IK15" ca="1" si="611">AVERAGE(IJ$11:IJ$23)</f>
        <v>9571.6153846153848</v>
      </c>
      <c r="IL15" s="45">
        <f t="shared" ca="1" si="541"/>
        <v>8938</v>
      </c>
      <c r="IM15" s="45">
        <f t="shared" ref="IM15:IO15" ca="1" si="612">AVERAGE(IL$11:IL$23)</f>
        <v>9467</v>
      </c>
      <c r="IN15" s="45">
        <f t="shared" ca="1" si="541"/>
        <v>9818</v>
      </c>
      <c r="IO15" s="45">
        <f t="shared" ca="1" si="612"/>
        <v>8781.6153846153848</v>
      </c>
      <c r="IP15" s="63">
        <f t="shared" ca="1" si="544"/>
        <v>4648</v>
      </c>
      <c r="IQ15" s="65">
        <f t="shared" ref="IQ15" ca="1" si="613">AVERAGE(IP$11:IP$23)</f>
        <v>5769.1538461538457</v>
      </c>
    </row>
    <row r="16" spans="2:252" ht="15.75" thickBot="1" x14ac:dyDescent="0.3">
      <c r="B16" s="50" t="s">
        <v>22</v>
      </c>
      <c r="C16" s="48">
        <f ca="1">SUM(D16,BR16,CV16,ER16,GR16)</f>
        <v>27261159.307692308</v>
      </c>
      <c r="D16" s="45">
        <f t="shared" ca="1" si="7"/>
        <v>9864793.615384616</v>
      </c>
      <c r="E16" s="45">
        <f t="shared" ca="1" si="350"/>
        <v>9591473.8461538441</v>
      </c>
      <c r="F16" s="45">
        <f t="shared" ca="1" si="9"/>
        <v>3241807.692307692</v>
      </c>
      <c r="G16" s="45">
        <f t="shared" ca="1" si="351"/>
        <v>3118277.076923077</v>
      </c>
      <c r="H16" s="45">
        <f t="shared" ca="1" si="352"/>
        <v>510594</v>
      </c>
      <c r="I16" s="45">
        <f t="shared" ca="1" si="353"/>
        <v>478329.53846153844</v>
      </c>
      <c r="J16" s="45">
        <f t="shared" ca="1" si="354"/>
        <v>83753</v>
      </c>
      <c r="K16" s="45">
        <f t="shared" ca="1" si="355"/>
        <v>74486.307692307688</v>
      </c>
      <c r="L16" s="45">
        <f t="shared" ca="1" si="346"/>
        <v>199100</v>
      </c>
      <c r="M16" s="45">
        <f t="shared" ca="1" si="356"/>
        <v>183081.69230769231</v>
      </c>
      <c r="N16" s="45">
        <f t="shared" ca="1" si="357"/>
        <v>374448</v>
      </c>
      <c r="O16" s="45">
        <f t="shared" ca="1" si="358"/>
        <v>337530.23076923075</v>
      </c>
      <c r="P16" s="45">
        <f t="shared" ca="1" si="359"/>
        <v>90970</v>
      </c>
      <c r="Q16" s="45">
        <f t="shared" ca="1" si="360"/>
        <v>97584.846153846156</v>
      </c>
      <c r="R16" s="45">
        <f t="shared" ca="1" si="361"/>
        <v>48566</v>
      </c>
      <c r="S16" s="45">
        <f t="shared" ca="1" si="362"/>
        <v>47071.461538461539</v>
      </c>
      <c r="T16" s="45">
        <f t="shared" ca="1" si="363"/>
        <v>262781</v>
      </c>
      <c r="U16" s="45">
        <f t="shared" ca="1" si="364"/>
        <v>238228.15384615384</v>
      </c>
      <c r="V16" s="45">
        <f t="shared" ca="1" si="365"/>
        <v>19153</v>
      </c>
      <c r="W16" s="45">
        <f t="shared" ca="1" si="366"/>
        <v>21158.307692307691</v>
      </c>
      <c r="X16" s="45">
        <f t="shared" ca="1" si="367"/>
        <v>46157</v>
      </c>
      <c r="Y16" s="45">
        <f t="shared" ca="1" si="368"/>
        <v>43943.153846153844</v>
      </c>
      <c r="Z16" s="45">
        <f t="shared" ca="1" si="369"/>
        <v>84872</v>
      </c>
      <c r="AA16" s="45">
        <f t="shared" ca="1" si="370"/>
        <v>75449.692307692312</v>
      </c>
      <c r="AB16" s="45">
        <f t="shared" ca="1" si="31"/>
        <v>3898388.615384615</v>
      </c>
      <c r="AC16" s="45">
        <f t="shared" ca="1" si="371"/>
        <v>3802818.923076923</v>
      </c>
      <c r="AD16" s="45">
        <f t="shared" ca="1" si="372"/>
        <v>509385</v>
      </c>
      <c r="AE16" s="45">
        <f t="shared" ca="1" si="373"/>
        <v>448727.23076923075</v>
      </c>
      <c r="AF16" s="45">
        <f t="shared" ca="1" si="374"/>
        <v>518336</v>
      </c>
      <c r="AG16" s="45">
        <f t="shared" ca="1" si="375"/>
        <v>584585.4615384615</v>
      </c>
      <c r="AH16" s="45">
        <f t="shared" ca="1" si="376"/>
        <v>340115</v>
      </c>
      <c r="AI16" s="45">
        <f t="shared" ca="1" si="377"/>
        <v>297247.30769230769</v>
      </c>
      <c r="AJ16" s="45">
        <f t="shared" ca="1" si="378"/>
        <v>127944</v>
      </c>
      <c r="AK16" s="45">
        <f t="shared" ca="1" si="546"/>
        <v>139790</v>
      </c>
      <c r="AL16" s="45">
        <f t="shared" ca="1" si="379"/>
        <v>68273</v>
      </c>
      <c r="AM16" s="45">
        <f t="shared" ca="1" si="380"/>
        <v>60813.230769230766</v>
      </c>
      <c r="AN16" s="45">
        <f t="shared" ca="1" si="381"/>
        <v>330551</v>
      </c>
      <c r="AO16" s="45">
        <f t="shared" ca="1" si="382"/>
        <v>300606.38461538462</v>
      </c>
      <c r="AP16" s="45">
        <f t="shared" ca="1" si="383"/>
        <v>172015</v>
      </c>
      <c r="AQ16" s="45">
        <f t="shared" ca="1" si="384"/>
        <v>139279.69230769231</v>
      </c>
      <c r="AR16" s="45">
        <f t="shared" ca="1" si="0"/>
        <v>1154608.6923076925</v>
      </c>
      <c r="AS16" s="45">
        <f t="shared" ca="1" si="385"/>
        <v>1124495.3076923075</v>
      </c>
      <c r="AT16" s="45">
        <f t="shared" ca="1" si="386"/>
        <v>246794</v>
      </c>
      <c r="AU16" s="45">
        <f t="shared" ca="1" si="387"/>
        <v>229601.15384615384</v>
      </c>
      <c r="AV16" s="45">
        <f t="shared" ca="1" si="388"/>
        <v>179426</v>
      </c>
      <c r="AW16" s="45">
        <f t="shared" ca="1" si="389"/>
        <v>167305.92307692306</v>
      </c>
      <c r="AX16" s="45">
        <f t="shared" ca="1" si="390"/>
        <v>106717</v>
      </c>
      <c r="AY16" s="45">
        <f t="shared" ca="1" si="391"/>
        <v>105594.61538461539</v>
      </c>
      <c r="AZ16" s="45">
        <f t="shared" ca="1" si="392"/>
        <v>119170</v>
      </c>
      <c r="BA16" s="45">
        <f t="shared" ca="1" si="393"/>
        <v>119491.92307692308</v>
      </c>
      <c r="BB16" s="45">
        <f t="shared" ca="1" si="55"/>
        <v>1569988.6153846155</v>
      </c>
      <c r="BC16" s="45">
        <f t="shared" ca="1" si="394"/>
        <v>1545882.5384615387</v>
      </c>
      <c r="BD16" s="45">
        <f t="shared" ca="1" si="395"/>
        <v>124923</v>
      </c>
      <c r="BE16" s="45">
        <f t="shared" ca="1" si="396"/>
        <v>128548.46153846153</v>
      </c>
      <c r="BF16" s="45">
        <f t="shared" ca="1" si="347"/>
        <v>122039</v>
      </c>
      <c r="BG16" s="45">
        <f t="shared" ca="1" si="397"/>
        <v>125517.69230769231</v>
      </c>
      <c r="BH16" s="45">
        <f t="shared" ca="1" si="347"/>
        <v>126904</v>
      </c>
      <c r="BI16" s="45">
        <f t="shared" ca="1" si="398"/>
        <v>114581.15384615384</v>
      </c>
      <c r="BJ16" s="45">
        <f t="shared" ca="1" si="347"/>
        <v>143593</v>
      </c>
      <c r="BK16" s="45">
        <f t="shared" ca="1" si="399"/>
        <v>127121.23076923077</v>
      </c>
      <c r="BL16" s="45">
        <f t="shared" ca="1" si="347"/>
        <v>101307</v>
      </c>
      <c r="BM16" s="45">
        <f t="shared" ca="1" si="400"/>
        <v>123431.84615384616</v>
      </c>
      <c r="BN16" s="45">
        <f t="shared" ca="1" si="347"/>
        <v>141354</v>
      </c>
      <c r="BO16" s="45">
        <f t="shared" ca="1" si="401"/>
        <v>123103.23076923077</v>
      </c>
      <c r="BP16" s="45">
        <f t="shared" ca="1" si="402"/>
        <v>67565</v>
      </c>
      <c r="BQ16" s="45">
        <f t="shared" ca="1" si="403"/>
        <v>61275.307692307695</v>
      </c>
      <c r="BR16" s="45">
        <f ca="1">SUM(BT16,CB16,CP16)</f>
        <v>7737310.153846154</v>
      </c>
      <c r="BS16" s="45">
        <f t="shared" ca="1" si="404"/>
        <v>7533603.0769230779</v>
      </c>
      <c r="BT16" s="45">
        <f t="shared" ca="1" si="67"/>
        <v>3682755.5384615385</v>
      </c>
      <c r="BU16" s="45">
        <f t="shared" ca="1" si="405"/>
        <v>3584657.769230769</v>
      </c>
      <c r="BV16" s="45">
        <f t="shared" ca="1" si="406"/>
        <v>67563</v>
      </c>
      <c r="BW16" s="45">
        <f t="shared" ca="1" si="407"/>
        <v>65033.538461538461</v>
      </c>
      <c r="BX16" s="45">
        <f t="shared" ca="1" si="408"/>
        <v>84246</v>
      </c>
      <c r="BY16" s="45">
        <f t="shared" ca="1" si="409"/>
        <v>81831.61538461539</v>
      </c>
      <c r="BZ16" s="45">
        <f t="shared" ca="1" si="410"/>
        <v>78429</v>
      </c>
      <c r="CA16" s="45">
        <f t="shared" ca="1" si="411"/>
        <v>91611.846153846156</v>
      </c>
      <c r="CB16" s="45">
        <f t="shared" ca="1" si="73"/>
        <v>3214040.5384615385</v>
      </c>
      <c r="CC16" s="45">
        <f t="shared" ca="1" si="412"/>
        <v>3107703.769230769</v>
      </c>
      <c r="CD16" s="45">
        <f t="shared" ca="1" si="413"/>
        <v>675254</v>
      </c>
      <c r="CE16" s="45">
        <f t="shared" ca="1" si="414"/>
        <v>598855</v>
      </c>
      <c r="CF16" s="45">
        <f t="shared" ca="1" si="413"/>
        <v>658670</v>
      </c>
      <c r="CG16" s="45">
        <f t="shared" ca="1" si="415"/>
        <v>614487.4615384615</v>
      </c>
      <c r="CH16" s="45">
        <f t="shared" ca="1" si="416"/>
        <v>139460</v>
      </c>
      <c r="CI16" s="45">
        <f t="shared" ca="1" si="417"/>
        <v>134151.46153846153</v>
      </c>
      <c r="CJ16" s="45">
        <f t="shared" ca="1" si="416"/>
        <v>130267</v>
      </c>
      <c r="CK16" s="45">
        <f t="shared" ca="1" si="418"/>
        <v>133471.61538461538</v>
      </c>
      <c r="CL16" s="45">
        <f t="shared" ca="1" si="419"/>
        <v>129424</v>
      </c>
      <c r="CM16" s="45">
        <f t="shared" ca="1" si="420"/>
        <v>145772.69230769231</v>
      </c>
      <c r="CN16" s="45">
        <f t="shared" ca="1" si="421"/>
        <v>121562</v>
      </c>
      <c r="CO16" s="45">
        <f t="shared" ca="1" si="422"/>
        <v>135949.61538461538</v>
      </c>
      <c r="CP16" s="45">
        <f t="shared" ca="1" si="86"/>
        <v>840514.07692307699</v>
      </c>
      <c r="CQ16" s="45">
        <f t="shared" ca="1" si="423"/>
        <v>841241.5384615385</v>
      </c>
      <c r="CR16" s="45">
        <f t="shared" ca="1" si="424"/>
        <v>381432</v>
      </c>
      <c r="CS16" s="45">
        <f t="shared" ca="1" si="425"/>
        <v>385317.07692307694</v>
      </c>
      <c r="CT16" s="45">
        <f t="shared" ca="1" si="426"/>
        <v>73765</v>
      </c>
      <c r="CU16" s="45">
        <f t="shared" ca="1" si="427"/>
        <v>70607.38461538461</v>
      </c>
      <c r="CV16" s="45">
        <f t="shared" ca="1" si="3"/>
        <v>7151014.461538462</v>
      </c>
      <c r="CW16" s="45">
        <f t="shared" ca="1" si="428"/>
        <v>7198690.5384615399</v>
      </c>
      <c r="CX16" s="45">
        <f t="shared" ca="1" si="92"/>
        <v>945134.84615384624</v>
      </c>
      <c r="CY16" s="45">
        <f t="shared" ca="1" si="429"/>
        <v>936507.07692307688</v>
      </c>
      <c r="CZ16" s="45">
        <f t="shared" ca="1" si="430"/>
        <v>250951</v>
      </c>
      <c r="DA16" s="45">
        <f t="shared" ca="1" si="431"/>
        <v>234383.15384615384</v>
      </c>
      <c r="DB16" s="45">
        <f t="shared" ca="1" si="432"/>
        <v>174564</v>
      </c>
      <c r="DC16" s="45">
        <f t="shared" ca="1" si="433"/>
        <v>168640.69230769231</v>
      </c>
      <c r="DD16" s="45">
        <f t="shared" ca="1" si="434"/>
        <v>116596</v>
      </c>
      <c r="DE16" s="45">
        <f t="shared" ca="1" si="435"/>
        <v>130459.38461538461</v>
      </c>
      <c r="DF16" s="45">
        <f t="shared" ca="1" si="99"/>
        <v>518491.84615384613</v>
      </c>
      <c r="DG16" s="45">
        <f t="shared" ca="1" si="436"/>
        <v>503605.38461538457</v>
      </c>
      <c r="DH16" s="45">
        <f t="shared" ca="1" si="437"/>
        <v>196263</v>
      </c>
      <c r="DI16" s="45">
        <f t="shared" ca="1" si="547"/>
        <v>176830.84615384616</v>
      </c>
      <c r="DJ16" s="45">
        <f t="shared" ca="1" si="438"/>
        <v>145398</v>
      </c>
      <c r="DK16" s="45">
        <f t="shared" ca="1" si="439"/>
        <v>149943.69230769231</v>
      </c>
      <c r="DL16" s="45">
        <f t="shared" ca="1" si="105"/>
        <v>1911422.3076923077</v>
      </c>
      <c r="DM16" s="45">
        <f t="shared" ca="1" si="440"/>
        <v>1959529.7692307692</v>
      </c>
      <c r="DN16" s="45">
        <f t="shared" ca="1" si="441"/>
        <v>525908</v>
      </c>
      <c r="DO16" s="45">
        <f t="shared" ca="1" si="442"/>
        <v>601020.30769230775</v>
      </c>
      <c r="DP16" s="45">
        <f t="shared" ca="1" si="443"/>
        <v>784494</v>
      </c>
      <c r="DQ16" s="45">
        <f t="shared" ca="1" si="444"/>
        <v>757489.15384615387</v>
      </c>
      <c r="DR16" s="45">
        <f t="shared" ca="1" si="111"/>
        <v>1935671.6153846155</v>
      </c>
      <c r="DS16" s="45">
        <f t="shared" ca="1" si="445"/>
        <v>1975990.307692308</v>
      </c>
      <c r="DT16" s="45">
        <f t="shared" ca="1" si="446"/>
        <v>344533</v>
      </c>
      <c r="DU16" s="45">
        <f t="shared" ca="1" si="447"/>
        <v>330658.07692307694</v>
      </c>
      <c r="DV16" s="45">
        <f t="shared" ca="1" si="448"/>
        <v>211274</v>
      </c>
      <c r="DW16" s="45">
        <f t="shared" ca="1" si="449"/>
        <v>212648.53846153847</v>
      </c>
      <c r="DX16" s="45">
        <f t="shared" ca="1" si="450"/>
        <v>836558</v>
      </c>
      <c r="DY16" s="45">
        <f t="shared" ca="1" si="451"/>
        <v>889377.07692307688</v>
      </c>
      <c r="DZ16" s="45">
        <f t="shared" ca="1" si="4"/>
        <v>1118982.6923076923</v>
      </c>
      <c r="EA16" s="45">
        <f t="shared" ca="1" si="452"/>
        <v>1121410.3846153845</v>
      </c>
      <c r="EB16" s="45">
        <f t="shared" ca="1" si="453"/>
        <v>318203</v>
      </c>
      <c r="EC16" s="45">
        <f t="shared" ca="1" si="454"/>
        <v>328346.76923076925</v>
      </c>
      <c r="ED16" s="45">
        <f t="shared" ca="1" si="455"/>
        <v>166186</v>
      </c>
      <c r="EE16" s="45">
        <f t="shared" ca="1" si="456"/>
        <v>166803.92307692306</v>
      </c>
      <c r="EF16" s="45">
        <f t="shared" ca="1" si="457"/>
        <v>139443</v>
      </c>
      <c r="EG16" s="45">
        <f t="shared" ca="1" si="458"/>
        <v>131109</v>
      </c>
      <c r="EH16" s="45">
        <f t="shared" ca="1" si="125"/>
        <v>721311.15384615387</v>
      </c>
      <c r="EI16" s="45">
        <f t="shared" ca="1" si="459"/>
        <v>701647.61538461538</v>
      </c>
      <c r="EJ16" s="45">
        <f t="shared" ca="1" si="460"/>
        <v>31174</v>
      </c>
      <c r="EK16" s="45">
        <f t="shared" ca="1" si="461"/>
        <v>27349.76923076923</v>
      </c>
      <c r="EL16" s="45">
        <f t="shared" ca="1" si="462"/>
        <v>247247</v>
      </c>
      <c r="EM16" s="45">
        <f t="shared" ca="1" si="463"/>
        <v>230692.38461538462</v>
      </c>
      <c r="EN16" s="45">
        <f t="shared" ca="1" si="464"/>
        <v>62530</v>
      </c>
      <c r="EO16" s="45">
        <f t="shared" ca="1" si="465"/>
        <v>61506</v>
      </c>
      <c r="EP16" s="45">
        <f t="shared" ca="1" si="464"/>
        <v>60812</v>
      </c>
      <c r="EQ16" s="45">
        <f t="shared" ca="1" si="466"/>
        <v>62551.307692307695</v>
      </c>
      <c r="ER16" s="45">
        <f t="shared" ca="1" si="134"/>
        <v>1767560.076923077</v>
      </c>
      <c r="ES16" s="45">
        <f t="shared" ca="1" si="467"/>
        <v>1767611.7692307686</v>
      </c>
      <c r="ET16" s="45">
        <f t="shared" ca="1" si="136"/>
        <v>301473.30769230769</v>
      </c>
      <c r="EU16" s="45">
        <f t="shared" ca="1" si="468"/>
        <v>298527.30769230763</v>
      </c>
      <c r="EV16" s="45">
        <f t="shared" ca="1" si="469"/>
        <v>31962</v>
      </c>
      <c r="EW16" s="45">
        <f t="shared" ca="1" si="468"/>
        <v>27278.153846153848</v>
      </c>
      <c r="EX16" s="45">
        <f t="shared" ca="1" si="469"/>
        <v>27871</v>
      </c>
      <c r="EY16" s="45">
        <f t="shared" ref="EY16" ca="1" si="614">AVERAGE(EX$11:EX$23)</f>
        <v>28272.384615384617</v>
      </c>
      <c r="EZ16" s="45">
        <f t="shared" ca="1" si="471"/>
        <v>90415</v>
      </c>
      <c r="FA16" s="45">
        <f t="shared" ref="FA16" ca="1" si="615">AVERAGE(EZ$11:EZ$23)</f>
        <v>92072.769230769234</v>
      </c>
      <c r="FB16" s="45">
        <f t="shared" ca="1" si="473"/>
        <v>3602</v>
      </c>
      <c r="FC16" s="45">
        <f t="shared" ref="FC16" ca="1" si="616">AVERAGE(FB$11:FB$23)</f>
        <v>3280.6923076923076</v>
      </c>
      <c r="FD16" s="45">
        <f t="shared" ca="1" si="144"/>
        <v>241382</v>
      </c>
      <c r="FE16" s="45">
        <f t="shared" ref="FE16" ca="1" si="617">AVERAGE(FD$11:FD$23)</f>
        <v>245650.15384615384</v>
      </c>
      <c r="FF16" s="45">
        <f t="shared" ca="1" si="476"/>
        <v>78724</v>
      </c>
      <c r="FG16" s="45">
        <f t="shared" ref="FG16" ca="1" si="618">AVERAGE(FF$11:FF$23)</f>
        <v>76164.38461538461</v>
      </c>
      <c r="FH16" s="45">
        <f t="shared" ca="1" si="478"/>
        <v>18849</v>
      </c>
      <c r="FI16" s="45">
        <f t="shared" ref="FI16" ca="1" si="619">AVERAGE(FH$11:FH$23)</f>
        <v>15008.615384615385</v>
      </c>
      <c r="FJ16" s="45">
        <f t="shared" ca="1" si="480"/>
        <v>52636</v>
      </c>
      <c r="FK16" s="45">
        <f t="shared" ref="FK16" ca="1" si="620">AVERAGE(FJ$11:FJ$23)</f>
        <v>63304.153846153844</v>
      </c>
      <c r="FL16" s="45">
        <f t="shared" ca="1" si="152"/>
        <v>477214.30769230769</v>
      </c>
      <c r="FM16" s="45">
        <f t="shared" ca="1" si="482"/>
        <v>482626.15384615393</v>
      </c>
      <c r="FN16" s="45">
        <f t="shared" ca="1" si="483"/>
        <v>96357</v>
      </c>
      <c r="FO16" s="45">
        <f t="shared" ca="1" si="484"/>
        <v>102601.69230769231</v>
      </c>
      <c r="FP16" s="45">
        <f t="shared" ca="1" si="483"/>
        <v>98699</v>
      </c>
      <c r="FQ16" s="45">
        <f t="shared" ca="1" si="485"/>
        <v>106064.61538461539</v>
      </c>
      <c r="FR16" s="45">
        <f t="shared" ca="1" si="486"/>
        <v>73492</v>
      </c>
      <c r="FS16" s="45">
        <f t="shared" ca="1" si="487"/>
        <v>65293.538461538461</v>
      </c>
      <c r="FT16" s="45">
        <f t="shared" ca="1" si="160"/>
        <v>309239.46153846156</v>
      </c>
      <c r="FU16" s="45">
        <f t="shared" ca="1" si="488"/>
        <v>305355.15384615387</v>
      </c>
      <c r="FV16" s="45">
        <f t="shared" ca="1" si="489"/>
        <v>36183</v>
      </c>
      <c r="FW16" s="45">
        <f t="shared" ca="1" si="490"/>
        <v>33062.769230769234</v>
      </c>
      <c r="FX16" s="45">
        <f t="shared" ca="1" si="489"/>
        <v>29122</v>
      </c>
      <c r="FY16" s="45">
        <f t="shared" ca="1" si="491"/>
        <v>32943.615384615383</v>
      </c>
      <c r="FZ16" s="45">
        <f t="shared" ca="1" si="489"/>
        <v>27565</v>
      </c>
      <c r="GA16" s="45">
        <f t="shared" ca="1" si="492"/>
        <v>31953.076923076922</v>
      </c>
      <c r="GB16" s="45">
        <f t="shared" ca="1" si="493"/>
        <v>5644</v>
      </c>
      <c r="GC16" s="45">
        <f t="shared" ca="1" si="492"/>
        <v>4493.7692307692305</v>
      </c>
      <c r="GD16" s="45">
        <f t="shared" ca="1" si="348"/>
        <v>34151</v>
      </c>
      <c r="GE16" s="45">
        <f t="shared" ref="GE16" ca="1" si="621">AVERAGE(GD$11:GD$23)</f>
        <v>33431.230769230766</v>
      </c>
      <c r="GF16" s="45">
        <f t="shared" ca="1" si="348"/>
        <v>40690</v>
      </c>
      <c r="GG16" s="45">
        <f t="shared" ref="GG16" ca="1" si="622">AVERAGE(GF$11:GF$23)</f>
        <v>33586.230769230766</v>
      </c>
      <c r="GH16" s="45">
        <f t="shared" ca="1" si="168"/>
        <v>359149</v>
      </c>
      <c r="GI16" s="45">
        <f t="shared" ref="GI16" ca="1" si="623">AVERAGE(GH$11:GH$23)</f>
        <v>355731.38461538462</v>
      </c>
      <c r="GJ16" s="45">
        <f t="shared" ca="1" si="497"/>
        <v>57189</v>
      </c>
      <c r="GK16" s="45">
        <f t="shared" ref="GK16" ca="1" si="624">AVERAGE(GJ$11:GJ$23)</f>
        <v>73536.61538461539</v>
      </c>
      <c r="GL16" s="45">
        <f t="shared" ca="1" si="497"/>
        <v>81860</v>
      </c>
      <c r="GM16" s="45">
        <f t="shared" ref="GM16" ca="1" si="625">AVERAGE(GL$11:GL$23)</f>
        <v>73558.38461538461</v>
      </c>
      <c r="GN16" s="45">
        <f t="shared" ca="1" si="500"/>
        <v>73005</v>
      </c>
      <c r="GO16" s="45">
        <f t="shared" ref="GO16" ca="1" si="626">AVERAGE(GN$11:GN$23)</f>
        <v>61541.384615384617</v>
      </c>
      <c r="GP16" s="45">
        <f t="shared" ca="1" si="502"/>
        <v>79102</v>
      </c>
      <c r="GQ16" s="45">
        <f t="shared" ca="1" si="503"/>
        <v>79721.61538461539</v>
      </c>
      <c r="GR16" s="45">
        <f t="shared" ca="1" si="178"/>
        <v>740481</v>
      </c>
      <c r="GS16" s="45">
        <f t="shared" ca="1" si="504"/>
        <v>744835</v>
      </c>
      <c r="GT16" s="45">
        <f t="shared" ca="1" si="180"/>
        <v>334781.61538461538</v>
      </c>
      <c r="GU16" s="45">
        <f t="shared" ca="1" si="505"/>
        <v>325341.23076923087</v>
      </c>
      <c r="GV16" s="45">
        <f t="shared" ca="1" si="506"/>
        <v>35883</v>
      </c>
      <c r="GW16" s="45">
        <f t="shared" ca="1" si="507"/>
        <v>27942.307692307691</v>
      </c>
      <c r="GX16" s="45">
        <f t="shared" ca="1" si="508"/>
        <v>64760</v>
      </c>
      <c r="GY16" s="45">
        <f t="shared" ca="1" si="509"/>
        <v>75226.538461538468</v>
      </c>
      <c r="GZ16" s="45">
        <f t="shared" ca="1" si="510"/>
        <v>2499</v>
      </c>
      <c r="HA16" s="45">
        <f t="shared" ca="1" si="511"/>
        <v>2126.3076923076924</v>
      </c>
      <c r="HB16" s="45">
        <f t="shared" ca="1" si="512"/>
        <v>52899</v>
      </c>
      <c r="HC16" s="45">
        <f t="shared" ca="1" si="513"/>
        <v>46673.461538461539</v>
      </c>
      <c r="HD16" s="45">
        <f t="shared" ca="1" si="514"/>
        <v>26772</v>
      </c>
      <c r="HE16" s="45">
        <f t="shared" ca="1" si="515"/>
        <v>21404</v>
      </c>
      <c r="HF16" s="45">
        <f t="shared" ca="1" si="191"/>
        <v>168090.6153846154</v>
      </c>
      <c r="HG16" s="45">
        <f t="shared" ca="1" si="516"/>
        <v>181991.92307692315</v>
      </c>
      <c r="HH16" s="45">
        <f t="shared" ca="1" si="517"/>
        <v>22952</v>
      </c>
      <c r="HI16" s="45">
        <f t="shared" ca="1" si="518"/>
        <v>29942</v>
      </c>
      <c r="HJ16" s="45">
        <f t="shared" ca="1" si="519"/>
        <v>45572</v>
      </c>
      <c r="HK16" s="45">
        <f t="shared" ca="1" si="520"/>
        <v>50882.384615384617</v>
      </c>
      <c r="HL16" s="45">
        <f t="shared" ca="1" si="521"/>
        <v>4618</v>
      </c>
      <c r="HM16" s="45">
        <f t="shared" ca="1" si="522"/>
        <v>4881.3846153846152</v>
      </c>
      <c r="HN16" s="45">
        <f t="shared" ca="1" si="523"/>
        <v>2009</v>
      </c>
      <c r="HO16" s="45">
        <f t="shared" ca="1" si="524"/>
        <v>3022.8461538461538</v>
      </c>
      <c r="HP16" s="45">
        <f t="shared" ca="1" si="525"/>
        <v>4211</v>
      </c>
      <c r="HQ16" s="45">
        <f t="shared" ca="1" si="526"/>
        <v>4534.6923076923076</v>
      </c>
      <c r="HR16" s="45">
        <f t="shared" ca="1" si="201"/>
        <v>97177.076923076922</v>
      </c>
      <c r="HS16" s="45">
        <f t="shared" ca="1" si="527"/>
        <v>94869.692307692283</v>
      </c>
      <c r="HT16" s="45">
        <f t="shared" ca="1" si="528"/>
        <v>3375</v>
      </c>
      <c r="HU16" s="45">
        <f t="shared" ca="1" si="529"/>
        <v>3671.3076923076924</v>
      </c>
      <c r="HV16" s="45">
        <f t="shared" ca="1" si="530"/>
        <v>24589</v>
      </c>
      <c r="HW16" s="45">
        <f t="shared" ca="1" si="529"/>
        <v>23676.538461538461</v>
      </c>
      <c r="HX16" s="45">
        <f t="shared" ca="1" si="531"/>
        <v>21172</v>
      </c>
      <c r="HY16" s="45">
        <f t="shared" ref="HY16" ca="1" si="627">AVERAGE(HX$11:HX$23)</f>
        <v>19443.307692307691</v>
      </c>
      <c r="HZ16" s="45">
        <f t="shared" ca="1" si="533"/>
        <v>344</v>
      </c>
      <c r="IA16" s="45">
        <f t="shared" ref="IA16" ca="1" si="628">AVERAGE(HZ$11:HZ$23)</f>
        <v>415.92307692307691</v>
      </c>
      <c r="IB16" s="45">
        <f t="shared" ca="1" si="533"/>
        <v>490</v>
      </c>
      <c r="IC16" s="45">
        <f t="shared" ref="IC16" ca="1" si="629">AVERAGE(IB$11:IB$23)</f>
        <v>455.53846153846155</v>
      </c>
      <c r="ID16" s="45">
        <f t="shared" ca="1" si="212"/>
        <v>132561.69230769231</v>
      </c>
      <c r="IE16" s="45">
        <f t="shared" ref="IE16" ca="1" si="630">AVERAGE(ID$11:ID$23)</f>
        <v>136862.99999999997</v>
      </c>
      <c r="IF16" s="45">
        <f t="shared" ca="1" si="537"/>
        <v>8805</v>
      </c>
      <c r="IG16" s="45">
        <f t="shared" ref="IG16" ca="1" si="631">AVERAGE(IF$11:IF$23)</f>
        <v>9242.1538461538457</v>
      </c>
      <c r="IH16" s="45">
        <f t="shared" ca="1" si="539"/>
        <v>30427</v>
      </c>
      <c r="II16" s="45">
        <f t="shared" ref="II16" ca="1" si="632">AVERAGE(IH$11:IH$23)</f>
        <v>35759.923076923078</v>
      </c>
      <c r="IJ16" s="45">
        <f t="shared" ca="1" si="541"/>
        <v>9259</v>
      </c>
      <c r="IK16" s="45">
        <f t="shared" ref="IK16" ca="1" si="633">AVERAGE(IJ$11:IJ$23)</f>
        <v>9571.6153846153848</v>
      </c>
      <c r="IL16" s="45">
        <f t="shared" ca="1" si="541"/>
        <v>9941</v>
      </c>
      <c r="IM16" s="45">
        <f t="shared" ref="IM16:IO16" ca="1" si="634">AVERAGE(IL$11:IL$23)</f>
        <v>9467</v>
      </c>
      <c r="IN16" s="45">
        <f t="shared" ca="1" si="541"/>
        <v>10089</v>
      </c>
      <c r="IO16" s="45">
        <f t="shared" ca="1" si="634"/>
        <v>8781.6153846153848</v>
      </c>
      <c r="IP16" s="63">
        <f t="shared" ca="1" si="544"/>
        <v>7870</v>
      </c>
      <c r="IQ16" s="65">
        <f t="shared" ref="IQ16" ca="1" si="635">AVERAGE(IP$11:IP$23)</f>
        <v>5769.1538461538457</v>
      </c>
    </row>
    <row r="17" spans="2:251" ht="15.75" thickBot="1" x14ac:dyDescent="0.3">
      <c r="B17" s="50" t="s">
        <v>23</v>
      </c>
      <c r="C17" s="48">
        <f ca="1">SUM(D17,BR17,CV17,ER17,GR17)</f>
        <v>26463837.307692308</v>
      </c>
      <c r="D17" s="45">
        <f t="shared" ca="1" si="7"/>
        <v>9568918.615384616</v>
      </c>
      <c r="E17" s="45">
        <f t="shared" ca="1" si="350"/>
        <v>9591473.8461538441</v>
      </c>
      <c r="F17" s="45">
        <f t="shared" ca="1" si="9"/>
        <v>3007696.692307692</v>
      </c>
      <c r="G17" s="45">
        <f t="shared" ca="1" si="351"/>
        <v>3118277.076923077</v>
      </c>
      <c r="H17" s="45">
        <f t="shared" ca="1" si="352"/>
        <v>507710</v>
      </c>
      <c r="I17" s="45">
        <f t="shared" ca="1" si="353"/>
        <v>478329.53846153844</v>
      </c>
      <c r="J17" s="45">
        <f t="shared" ca="1" si="354"/>
        <v>66125</v>
      </c>
      <c r="K17" s="45">
        <f t="shared" ca="1" si="355"/>
        <v>74486.307692307688</v>
      </c>
      <c r="L17" s="45">
        <f t="shared" ca="1" si="346"/>
        <v>151764</v>
      </c>
      <c r="M17" s="45">
        <f t="shared" ca="1" si="356"/>
        <v>183081.69230769231</v>
      </c>
      <c r="N17" s="45">
        <f t="shared" ca="1" si="357"/>
        <v>280764</v>
      </c>
      <c r="O17" s="45">
        <f t="shared" ca="1" si="358"/>
        <v>337530.23076923075</v>
      </c>
      <c r="P17" s="45">
        <f t="shared" ca="1" si="359"/>
        <v>95220</v>
      </c>
      <c r="Q17" s="45">
        <f t="shared" ca="1" si="360"/>
        <v>97584.846153846156</v>
      </c>
      <c r="R17" s="45">
        <f t="shared" ca="1" si="361"/>
        <v>49784</v>
      </c>
      <c r="S17" s="45">
        <f t="shared" ca="1" si="362"/>
        <v>47071.461538461539</v>
      </c>
      <c r="T17" s="45">
        <f t="shared" ca="1" si="363"/>
        <v>187468</v>
      </c>
      <c r="U17" s="45">
        <f t="shared" ca="1" si="364"/>
        <v>238228.15384615384</v>
      </c>
      <c r="V17" s="45">
        <f t="shared" ca="1" si="365"/>
        <v>22788</v>
      </c>
      <c r="W17" s="45">
        <f t="shared" ca="1" si="366"/>
        <v>21158.307692307691</v>
      </c>
      <c r="X17" s="45">
        <f t="shared" ca="1" si="367"/>
        <v>53575</v>
      </c>
      <c r="Y17" s="45">
        <f t="shared" ca="1" si="368"/>
        <v>43943.153846153844</v>
      </c>
      <c r="Z17" s="45">
        <f t="shared" ca="1" si="369"/>
        <v>71085</v>
      </c>
      <c r="AA17" s="45">
        <f t="shared" ca="1" si="370"/>
        <v>75449.692307692312</v>
      </c>
      <c r="AB17" s="45">
        <f t="shared" ca="1" si="31"/>
        <v>3875684.615384615</v>
      </c>
      <c r="AC17" s="45">
        <f t="shared" ca="1" si="371"/>
        <v>3802818.923076923</v>
      </c>
      <c r="AD17" s="45">
        <f t="shared" ca="1" si="372"/>
        <v>451604</v>
      </c>
      <c r="AE17" s="45">
        <f t="shared" ca="1" si="373"/>
        <v>448727.23076923075</v>
      </c>
      <c r="AF17" s="45">
        <f t="shared" ca="1" si="374"/>
        <v>604155</v>
      </c>
      <c r="AG17" s="45">
        <f t="shared" ca="1" si="375"/>
        <v>584585.4615384615</v>
      </c>
      <c r="AH17" s="45">
        <f t="shared" ca="1" si="376"/>
        <v>318692</v>
      </c>
      <c r="AI17" s="45">
        <f t="shared" ca="1" si="377"/>
        <v>297247.30769230769</v>
      </c>
      <c r="AJ17" s="45">
        <f t="shared" ca="1" si="378"/>
        <v>149239</v>
      </c>
      <c r="AK17" s="45">
        <f t="shared" ca="1" si="546"/>
        <v>139790</v>
      </c>
      <c r="AL17" s="45">
        <f t="shared" ca="1" si="379"/>
        <v>60957</v>
      </c>
      <c r="AM17" s="45">
        <f t="shared" ca="1" si="380"/>
        <v>60813.230769230766</v>
      </c>
      <c r="AN17" s="45">
        <f t="shared" ca="1" si="381"/>
        <v>278593</v>
      </c>
      <c r="AO17" s="45">
        <f t="shared" ca="1" si="382"/>
        <v>300606.38461538462</v>
      </c>
      <c r="AP17" s="45">
        <f t="shared" ca="1" si="383"/>
        <v>180675</v>
      </c>
      <c r="AQ17" s="45">
        <f t="shared" ca="1" si="384"/>
        <v>139279.69230769231</v>
      </c>
      <c r="AR17" s="45">
        <f t="shared" ca="1" si="0"/>
        <v>1137123.6923076925</v>
      </c>
      <c r="AS17" s="45">
        <f t="shared" ca="1" si="385"/>
        <v>1124495.3076923075</v>
      </c>
      <c r="AT17" s="45">
        <f t="shared" ca="1" si="386"/>
        <v>228345</v>
      </c>
      <c r="AU17" s="45">
        <f t="shared" ca="1" si="387"/>
        <v>229601.15384615384</v>
      </c>
      <c r="AV17" s="45">
        <f t="shared" ca="1" si="388"/>
        <v>171780</v>
      </c>
      <c r="AW17" s="45">
        <f t="shared" ca="1" si="389"/>
        <v>167305.92307692306</v>
      </c>
      <c r="AX17" s="45">
        <f t="shared" ca="1" si="390"/>
        <v>107307</v>
      </c>
      <c r="AY17" s="45">
        <f t="shared" ca="1" si="391"/>
        <v>105594.61538461539</v>
      </c>
      <c r="AZ17" s="45">
        <f t="shared" ca="1" si="392"/>
        <v>127190</v>
      </c>
      <c r="BA17" s="45">
        <f t="shared" ca="1" si="393"/>
        <v>119491.92307692308</v>
      </c>
      <c r="BB17" s="45">
        <f t="shared" ca="1" si="55"/>
        <v>1548413.6153846155</v>
      </c>
      <c r="BC17" s="45">
        <f t="shared" ca="1" si="394"/>
        <v>1545882.5384615387</v>
      </c>
      <c r="BD17" s="45">
        <f t="shared" ca="1" si="395"/>
        <v>133288</v>
      </c>
      <c r="BE17" s="45">
        <f t="shared" ca="1" si="396"/>
        <v>128548.46153846153</v>
      </c>
      <c r="BF17" s="45">
        <f t="shared" ca="1" si="347"/>
        <v>106720</v>
      </c>
      <c r="BG17" s="45">
        <f t="shared" ca="1" si="397"/>
        <v>125517.69230769231</v>
      </c>
      <c r="BH17" s="45">
        <f t="shared" ca="1" si="347"/>
        <v>142189</v>
      </c>
      <c r="BI17" s="45">
        <f t="shared" ca="1" si="398"/>
        <v>114581.15384615384</v>
      </c>
      <c r="BJ17" s="45">
        <f t="shared" ca="1" si="347"/>
        <v>118120</v>
      </c>
      <c r="BK17" s="45">
        <f t="shared" ca="1" si="399"/>
        <v>127121.23076923077</v>
      </c>
      <c r="BL17" s="45">
        <f t="shared" ca="1" si="347"/>
        <v>134162</v>
      </c>
      <c r="BM17" s="45">
        <f t="shared" ca="1" si="400"/>
        <v>123431.84615384616</v>
      </c>
      <c r="BN17" s="45">
        <f t="shared" ca="1" si="347"/>
        <v>111990</v>
      </c>
      <c r="BO17" s="45">
        <f t="shared" ca="1" si="401"/>
        <v>123103.23076923077</v>
      </c>
      <c r="BP17" s="45">
        <f t="shared" ca="1" si="402"/>
        <v>59641</v>
      </c>
      <c r="BQ17" s="45">
        <f t="shared" ca="1" si="403"/>
        <v>61275.307692307695</v>
      </c>
      <c r="BR17" s="45">
        <f ca="1">SUM(BT17,CB17,CP17)</f>
        <v>7228677.153846154</v>
      </c>
      <c r="BS17" s="45">
        <f t="shared" ca="1" si="404"/>
        <v>7533603.0769230779</v>
      </c>
      <c r="BT17" s="45">
        <f t="shared" ca="1" si="67"/>
        <v>3438107.5384615385</v>
      </c>
      <c r="BU17" s="45">
        <f t="shared" ca="1" si="405"/>
        <v>3584657.769230769</v>
      </c>
      <c r="BV17" s="45">
        <f t="shared" ca="1" si="406"/>
        <v>60828</v>
      </c>
      <c r="BW17" s="45">
        <f t="shared" ca="1" si="407"/>
        <v>65033.538461538461</v>
      </c>
      <c r="BX17" s="45">
        <f t="shared" ca="1" si="408"/>
        <v>77602</v>
      </c>
      <c r="BY17" s="45">
        <f t="shared" ca="1" si="409"/>
        <v>81831.61538461539</v>
      </c>
      <c r="BZ17" s="45">
        <f t="shared" ca="1" si="410"/>
        <v>94467</v>
      </c>
      <c r="CA17" s="45">
        <f t="shared" ca="1" si="411"/>
        <v>91611.846153846156</v>
      </c>
      <c r="CB17" s="45">
        <f t="shared" ca="1" si="73"/>
        <v>2966733.5384615385</v>
      </c>
      <c r="CC17" s="45">
        <f t="shared" ca="1" si="412"/>
        <v>3107703.769230769</v>
      </c>
      <c r="CD17" s="45">
        <f t="shared" ca="1" si="413"/>
        <v>540511</v>
      </c>
      <c r="CE17" s="45">
        <f t="shared" ca="1" si="414"/>
        <v>598855</v>
      </c>
      <c r="CF17" s="45">
        <f t="shared" ca="1" si="413"/>
        <v>526144</v>
      </c>
      <c r="CG17" s="45">
        <f t="shared" ca="1" si="415"/>
        <v>614487.4615384615</v>
      </c>
      <c r="CH17" s="45">
        <f t="shared" ca="1" si="416"/>
        <v>118040</v>
      </c>
      <c r="CI17" s="45">
        <f t="shared" ca="1" si="417"/>
        <v>134151.46153846153</v>
      </c>
      <c r="CJ17" s="45">
        <f t="shared" ca="1" si="416"/>
        <v>134729</v>
      </c>
      <c r="CK17" s="45">
        <f t="shared" ca="1" si="418"/>
        <v>133471.61538461538</v>
      </c>
      <c r="CL17" s="45">
        <f t="shared" ca="1" si="419"/>
        <v>166344</v>
      </c>
      <c r="CM17" s="45">
        <f t="shared" ca="1" si="420"/>
        <v>145772.69230769231</v>
      </c>
      <c r="CN17" s="45">
        <f t="shared" ca="1" si="421"/>
        <v>141575</v>
      </c>
      <c r="CO17" s="45">
        <f t="shared" ca="1" si="422"/>
        <v>135949.61538461538</v>
      </c>
      <c r="CP17" s="45">
        <f t="shared" ca="1" si="86"/>
        <v>823836.07692307699</v>
      </c>
      <c r="CQ17" s="45">
        <f t="shared" ca="1" si="423"/>
        <v>841241.5384615385</v>
      </c>
      <c r="CR17" s="45">
        <f t="shared" ca="1" si="424"/>
        <v>375396</v>
      </c>
      <c r="CS17" s="45">
        <f t="shared" ca="1" si="425"/>
        <v>385317.07692307694</v>
      </c>
      <c r="CT17" s="45">
        <f t="shared" ca="1" si="426"/>
        <v>63123</v>
      </c>
      <c r="CU17" s="45">
        <f t="shared" ca="1" si="427"/>
        <v>70607.38461538461</v>
      </c>
      <c r="CV17" s="45">
        <f t="shared" ca="1" si="3"/>
        <v>7095336.461538462</v>
      </c>
      <c r="CW17" s="45">
        <f t="shared" ca="1" si="428"/>
        <v>7198690.5384615399</v>
      </c>
      <c r="CX17" s="45">
        <f t="shared" ca="1" si="92"/>
        <v>933393.84615384624</v>
      </c>
      <c r="CY17" s="45">
        <f t="shared" ca="1" si="429"/>
        <v>936507.07692307688</v>
      </c>
      <c r="CZ17" s="45">
        <f t="shared" ca="1" si="430"/>
        <v>207502</v>
      </c>
      <c r="DA17" s="45">
        <f t="shared" ca="1" si="431"/>
        <v>234383.15384615384</v>
      </c>
      <c r="DB17" s="45">
        <f t="shared" ca="1" si="432"/>
        <v>178797</v>
      </c>
      <c r="DC17" s="45">
        <f t="shared" ca="1" si="433"/>
        <v>168640.69230769231</v>
      </c>
      <c r="DD17" s="45">
        <f t="shared" ca="1" si="434"/>
        <v>144071</v>
      </c>
      <c r="DE17" s="45">
        <f t="shared" ca="1" si="435"/>
        <v>130459.38461538461</v>
      </c>
      <c r="DF17" s="45">
        <f t="shared" ca="1" si="99"/>
        <v>454529.84615384613</v>
      </c>
      <c r="DG17" s="45">
        <f t="shared" ca="1" si="436"/>
        <v>503605.38461538457</v>
      </c>
      <c r="DH17" s="45">
        <f t="shared" ca="1" si="437"/>
        <v>177524</v>
      </c>
      <c r="DI17" s="45">
        <f t="shared" ca="1" si="547"/>
        <v>176830.84615384616</v>
      </c>
      <c r="DJ17" s="45">
        <f t="shared" ca="1" si="438"/>
        <v>100175</v>
      </c>
      <c r="DK17" s="45">
        <f t="shared" ca="1" si="439"/>
        <v>149943.69230769231</v>
      </c>
      <c r="DL17" s="45">
        <f t="shared" ca="1" si="105"/>
        <v>1969679.3076923077</v>
      </c>
      <c r="DM17" s="45">
        <f t="shared" ca="1" si="440"/>
        <v>1959529.7692307692</v>
      </c>
      <c r="DN17" s="45">
        <f t="shared" ca="1" si="441"/>
        <v>584115</v>
      </c>
      <c r="DO17" s="45">
        <f t="shared" ca="1" si="442"/>
        <v>601020.30769230775</v>
      </c>
      <c r="DP17" s="45">
        <f t="shared" ca="1" si="443"/>
        <v>784544</v>
      </c>
      <c r="DQ17" s="45">
        <f t="shared" ca="1" si="444"/>
        <v>757489.15384615387</v>
      </c>
      <c r="DR17" s="45">
        <f t="shared" ca="1" si="111"/>
        <v>2001325.6153846155</v>
      </c>
      <c r="DS17" s="45">
        <f t="shared" ca="1" si="445"/>
        <v>1975990.307692308</v>
      </c>
      <c r="DT17" s="45">
        <f t="shared" ca="1" si="446"/>
        <v>343117</v>
      </c>
      <c r="DU17" s="45">
        <f t="shared" ca="1" si="447"/>
        <v>330658.07692307694</v>
      </c>
      <c r="DV17" s="45">
        <f t="shared" ca="1" si="448"/>
        <v>205228</v>
      </c>
      <c r="DW17" s="45">
        <f t="shared" ca="1" si="449"/>
        <v>212648.53846153847</v>
      </c>
      <c r="DX17" s="45">
        <f t="shared" ca="1" si="450"/>
        <v>909674</v>
      </c>
      <c r="DY17" s="45">
        <f t="shared" ca="1" si="451"/>
        <v>889377.07692307688</v>
      </c>
      <c r="DZ17" s="45">
        <f t="shared" ca="1" si="4"/>
        <v>1089589.6923076923</v>
      </c>
      <c r="EA17" s="45">
        <f t="shared" ca="1" si="452"/>
        <v>1121410.3846153845</v>
      </c>
      <c r="EB17" s="45">
        <f t="shared" ca="1" si="453"/>
        <v>304526</v>
      </c>
      <c r="EC17" s="45">
        <f t="shared" ca="1" si="454"/>
        <v>328346.76923076925</v>
      </c>
      <c r="ED17" s="45">
        <f t="shared" ca="1" si="455"/>
        <v>156249</v>
      </c>
      <c r="EE17" s="45">
        <f t="shared" ca="1" si="456"/>
        <v>166803.92307692306</v>
      </c>
      <c r="EF17" s="45">
        <f t="shared" ca="1" si="457"/>
        <v>133664</v>
      </c>
      <c r="EG17" s="45">
        <f t="shared" ca="1" si="458"/>
        <v>131109</v>
      </c>
      <c r="EH17" s="45">
        <f t="shared" ca="1" si="125"/>
        <v>646818.15384615387</v>
      </c>
      <c r="EI17" s="45">
        <f t="shared" ca="1" si="459"/>
        <v>701647.61538461538</v>
      </c>
      <c r="EJ17" s="45">
        <f t="shared" ca="1" si="460"/>
        <v>36632</v>
      </c>
      <c r="EK17" s="45">
        <f t="shared" ca="1" si="461"/>
        <v>27349.76923076923</v>
      </c>
      <c r="EL17" s="45">
        <f t="shared" ca="1" si="462"/>
        <v>175127</v>
      </c>
      <c r="EM17" s="45">
        <f t="shared" ca="1" si="463"/>
        <v>230692.38461538462</v>
      </c>
      <c r="EN17" s="45">
        <f t="shared" ca="1" si="464"/>
        <v>47324</v>
      </c>
      <c r="EO17" s="45">
        <f t="shared" ca="1" si="465"/>
        <v>61506</v>
      </c>
      <c r="EP17" s="45">
        <f t="shared" ca="1" si="464"/>
        <v>68187</v>
      </c>
      <c r="EQ17" s="45">
        <f t="shared" ca="1" si="466"/>
        <v>62551.307692307695</v>
      </c>
      <c r="ER17" s="45">
        <f t="shared" ca="1" si="134"/>
        <v>1840872.076923077</v>
      </c>
      <c r="ES17" s="45">
        <f t="shared" ca="1" si="467"/>
        <v>1767611.7692307686</v>
      </c>
      <c r="ET17" s="45">
        <f t="shared" ca="1" si="136"/>
        <v>305789.30769230769</v>
      </c>
      <c r="EU17" s="45">
        <f t="shared" ca="1" si="468"/>
        <v>298527.30769230763</v>
      </c>
      <c r="EV17" s="45">
        <f t="shared" ca="1" si="469"/>
        <v>32301</v>
      </c>
      <c r="EW17" s="45">
        <f t="shared" ca="1" si="468"/>
        <v>27278.153846153848</v>
      </c>
      <c r="EX17" s="45">
        <f t="shared" ca="1" si="469"/>
        <v>23385</v>
      </c>
      <c r="EY17" s="45">
        <f t="shared" ref="EY17" ca="1" si="636">AVERAGE(EX$11:EX$23)</f>
        <v>28272.384615384617</v>
      </c>
      <c r="EZ17" s="45">
        <f t="shared" ca="1" si="471"/>
        <v>100067</v>
      </c>
      <c r="FA17" s="45">
        <f t="shared" ref="FA17" ca="1" si="637">AVERAGE(EZ$11:EZ$23)</f>
        <v>92072.769230769234</v>
      </c>
      <c r="FB17" s="45">
        <f t="shared" ca="1" si="473"/>
        <v>2413</v>
      </c>
      <c r="FC17" s="45">
        <f t="shared" ref="FC17" ca="1" si="638">AVERAGE(FB$11:FB$23)</f>
        <v>3280.6923076923076</v>
      </c>
      <c r="FD17" s="45">
        <f t="shared" ca="1" si="144"/>
        <v>267885</v>
      </c>
      <c r="FE17" s="45">
        <f t="shared" ref="FE17" ca="1" si="639">AVERAGE(FD$11:FD$23)</f>
        <v>245650.15384615384</v>
      </c>
      <c r="FF17" s="45">
        <f t="shared" ca="1" si="476"/>
        <v>89257</v>
      </c>
      <c r="FG17" s="45">
        <f t="shared" ref="FG17" ca="1" si="640">AVERAGE(FF$11:FF$23)</f>
        <v>76164.38461538461</v>
      </c>
      <c r="FH17" s="45">
        <f t="shared" ca="1" si="478"/>
        <v>13672</v>
      </c>
      <c r="FI17" s="45">
        <f t="shared" ref="FI17" ca="1" si="641">AVERAGE(FH$11:FH$23)</f>
        <v>15008.615384615385</v>
      </c>
      <c r="FJ17" s="45">
        <f t="shared" ca="1" si="480"/>
        <v>73783</v>
      </c>
      <c r="FK17" s="45">
        <f t="shared" ref="FK17" ca="1" si="642">AVERAGE(FJ$11:FJ$23)</f>
        <v>63304.153846153844</v>
      </c>
      <c r="FL17" s="45">
        <f t="shared" ca="1" si="152"/>
        <v>491794.30769230769</v>
      </c>
      <c r="FM17" s="45">
        <f t="shared" ca="1" si="482"/>
        <v>482626.15384615393</v>
      </c>
      <c r="FN17" s="45">
        <f t="shared" ca="1" si="483"/>
        <v>119897</v>
      </c>
      <c r="FO17" s="45">
        <f t="shared" ca="1" si="484"/>
        <v>102601.69230769231</v>
      </c>
      <c r="FP17" s="45">
        <f t="shared" ca="1" si="483"/>
        <v>98273</v>
      </c>
      <c r="FQ17" s="45">
        <f t="shared" ca="1" si="485"/>
        <v>106064.61538461539</v>
      </c>
      <c r="FR17" s="45">
        <f t="shared" ca="1" si="486"/>
        <v>64958</v>
      </c>
      <c r="FS17" s="45">
        <f t="shared" ca="1" si="487"/>
        <v>65293.538461538461</v>
      </c>
      <c r="FT17" s="45">
        <f t="shared" ca="1" si="160"/>
        <v>315791.46153846156</v>
      </c>
      <c r="FU17" s="45">
        <f t="shared" ca="1" si="488"/>
        <v>305355.15384615387</v>
      </c>
      <c r="FV17" s="45">
        <f t="shared" ca="1" si="489"/>
        <v>34656</v>
      </c>
      <c r="FW17" s="45">
        <f t="shared" ca="1" si="490"/>
        <v>33062.769230769234</v>
      </c>
      <c r="FX17" s="45">
        <f t="shared" ca="1" si="489"/>
        <v>37850</v>
      </c>
      <c r="FY17" s="45">
        <f t="shared" ca="1" si="491"/>
        <v>32943.615384615383</v>
      </c>
      <c r="FZ17" s="45">
        <f t="shared" ca="1" si="489"/>
        <v>34589</v>
      </c>
      <c r="GA17" s="45">
        <f t="shared" ca="1" si="492"/>
        <v>31953.076923076922</v>
      </c>
      <c r="GB17" s="45">
        <f t="shared" ca="1" si="493"/>
        <v>4204</v>
      </c>
      <c r="GC17" s="45">
        <f t="shared" ca="1" si="492"/>
        <v>4493.7692307692305</v>
      </c>
      <c r="GD17" s="45">
        <f t="shared" ca="1" si="348"/>
        <v>33344</v>
      </c>
      <c r="GE17" s="45">
        <f t="shared" ref="GE17" ca="1" si="643">AVERAGE(GD$11:GD$23)</f>
        <v>33431.230769230766</v>
      </c>
      <c r="GF17" s="45">
        <f t="shared" ca="1" si="348"/>
        <v>35264</v>
      </c>
      <c r="GG17" s="45">
        <f t="shared" ref="GG17" ca="1" si="644">AVERAGE(GF$11:GF$23)</f>
        <v>33586.230769230766</v>
      </c>
      <c r="GH17" s="45">
        <f t="shared" ca="1" si="168"/>
        <v>392469</v>
      </c>
      <c r="GI17" s="45">
        <f t="shared" ref="GI17" ca="1" si="645">AVERAGE(GH$11:GH$23)</f>
        <v>355731.38461538462</v>
      </c>
      <c r="GJ17" s="45">
        <f t="shared" ca="1" si="497"/>
        <v>96990</v>
      </c>
      <c r="GK17" s="45">
        <f t="shared" ref="GK17" ca="1" si="646">AVERAGE(GJ$11:GJ$23)</f>
        <v>73536.61538461539</v>
      </c>
      <c r="GL17" s="45">
        <f t="shared" ca="1" si="497"/>
        <v>79329</v>
      </c>
      <c r="GM17" s="45">
        <f t="shared" ref="GM17" ca="1" si="647">AVERAGE(GL$11:GL$23)</f>
        <v>73558.38461538461</v>
      </c>
      <c r="GN17" s="45">
        <f t="shared" ca="1" si="500"/>
        <v>69055</v>
      </c>
      <c r="GO17" s="45">
        <f t="shared" ref="GO17" ca="1" si="648">AVERAGE(GN$11:GN$23)</f>
        <v>61541.384615384617</v>
      </c>
      <c r="GP17" s="45">
        <f t="shared" ca="1" si="502"/>
        <v>67143</v>
      </c>
      <c r="GQ17" s="45">
        <f t="shared" ca="1" si="503"/>
        <v>79721.61538461539</v>
      </c>
      <c r="GR17" s="45">
        <f t="shared" ca="1" si="178"/>
        <v>730033</v>
      </c>
      <c r="GS17" s="45">
        <f t="shared" ca="1" si="504"/>
        <v>744835</v>
      </c>
      <c r="GT17" s="45">
        <f t="shared" ca="1" si="180"/>
        <v>315970.61538461538</v>
      </c>
      <c r="GU17" s="45">
        <f t="shared" ca="1" si="505"/>
        <v>325341.23076923087</v>
      </c>
      <c r="GV17" s="45">
        <f t="shared" ca="1" si="506"/>
        <v>23520</v>
      </c>
      <c r="GW17" s="45">
        <f t="shared" ca="1" si="507"/>
        <v>27942.307692307691</v>
      </c>
      <c r="GX17" s="45">
        <f t="shared" ca="1" si="508"/>
        <v>80954</v>
      </c>
      <c r="GY17" s="45">
        <f t="shared" ca="1" si="509"/>
        <v>75226.538461538468</v>
      </c>
      <c r="GZ17" s="45">
        <f t="shared" ca="1" si="510"/>
        <v>1906</v>
      </c>
      <c r="HA17" s="45">
        <f t="shared" ca="1" si="511"/>
        <v>2126.3076923076924</v>
      </c>
      <c r="HB17" s="45">
        <f t="shared" ca="1" si="512"/>
        <v>39114</v>
      </c>
      <c r="HC17" s="45">
        <f t="shared" ca="1" si="513"/>
        <v>46673.461538461539</v>
      </c>
      <c r="HD17" s="45">
        <f t="shared" ca="1" si="514"/>
        <v>18508</v>
      </c>
      <c r="HE17" s="45">
        <f t="shared" ca="1" si="515"/>
        <v>21404</v>
      </c>
      <c r="HF17" s="45">
        <f t="shared" ca="1" si="191"/>
        <v>175750.6153846154</v>
      </c>
      <c r="HG17" s="45">
        <f t="shared" ca="1" si="516"/>
        <v>181991.92307692315</v>
      </c>
      <c r="HH17" s="45">
        <f t="shared" ca="1" si="517"/>
        <v>24929</v>
      </c>
      <c r="HI17" s="45">
        <f t="shared" ca="1" si="518"/>
        <v>29942</v>
      </c>
      <c r="HJ17" s="45">
        <f t="shared" ca="1" si="519"/>
        <v>48921</v>
      </c>
      <c r="HK17" s="45">
        <f t="shared" ca="1" si="520"/>
        <v>50882.384615384617</v>
      </c>
      <c r="HL17" s="45">
        <f t="shared" ca="1" si="521"/>
        <v>5514</v>
      </c>
      <c r="HM17" s="45">
        <f t="shared" ca="1" si="522"/>
        <v>4881.3846153846152</v>
      </c>
      <c r="HN17" s="45">
        <f t="shared" ca="1" si="523"/>
        <v>3688</v>
      </c>
      <c r="HO17" s="45">
        <f t="shared" ca="1" si="524"/>
        <v>3022.8461538461538</v>
      </c>
      <c r="HP17" s="45">
        <f t="shared" ca="1" si="525"/>
        <v>3970</v>
      </c>
      <c r="HQ17" s="45">
        <f t="shared" ca="1" si="526"/>
        <v>4534.6923076923076</v>
      </c>
      <c r="HR17" s="45">
        <f t="shared" ca="1" si="201"/>
        <v>92463.076923076922</v>
      </c>
      <c r="HS17" s="45">
        <f t="shared" ca="1" si="527"/>
        <v>94869.692307692283</v>
      </c>
      <c r="HT17" s="45">
        <f t="shared" ca="1" si="528"/>
        <v>4387</v>
      </c>
      <c r="HU17" s="45">
        <f t="shared" ca="1" si="529"/>
        <v>3671.3076923076924</v>
      </c>
      <c r="HV17" s="45">
        <f t="shared" ca="1" si="530"/>
        <v>22586</v>
      </c>
      <c r="HW17" s="45">
        <f t="shared" ca="1" si="529"/>
        <v>23676.538461538461</v>
      </c>
      <c r="HX17" s="45">
        <f t="shared" ca="1" si="531"/>
        <v>17431</v>
      </c>
      <c r="HY17" s="45">
        <f t="shared" ref="HY17" ca="1" si="649">AVERAGE(HX$11:HX$23)</f>
        <v>19443.307692307691</v>
      </c>
      <c r="HZ17" s="45">
        <f t="shared" ca="1" si="533"/>
        <v>386</v>
      </c>
      <c r="IA17" s="45">
        <f t="shared" ref="IA17" ca="1" si="650">AVERAGE(HZ$11:HZ$23)</f>
        <v>415.92307692307691</v>
      </c>
      <c r="IB17" s="45">
        <f t="shared" ca="1" si="533"/>
        <v>466</v>
      </c>
      <c r="IC17" s="45">
        <f t="shared" ref="IC17" ca="1" si="651">AVERAGE(IB$11:IB$23)</f>
        <v>455.53846153846155</v>
      </c>
      <c r="ID17" s="45">
        <f t="shared" ca="1" si="212"/>
        <v>141603.69230769231</v>
      </c>
      <c r="IE17" s="45">
        <f t="shared" ref="IE17" ca="1" si="652">AVERAGE(ID$11:ID$23)</f>
        <v>136862.99999999997</v>
      </c>
      <c r="IF17" s="45">
        <f t="shared" ca="1" si="537"/>
        <v>10950</v>
      </c>
      <c r="IG17" s="45">
        <f t="shared" ref="IG17" ca="1" si="653">AVERAGE(IF$11:IF$23)</f>
        <v>9242.1538461538457</v>
      </c>
      <c r="IH17" s="45">
        <f t="shared" ca="1" si="539"/>
        <v>39144</v>
      </c>
      <c r="II17" s="45">
        <f t="shared" ref="II17" ca="1" si="654">AVERAGE(IH$11:IH$23)</f>
        <v>35759.923076923078</v>
      </c>
      <c r="IJ17" s="45">
        <f t="shared" ca="1" si="541"/>
        <v>10527</v>
      </c>
      <c r="IK17" s="45">
        <f t="shared" ref="IK17" ca="1" si="655">AVERAGE(IJ$11:IJ$23)</f>
        <v>9571.6153846153848</v>
      </c>
      <c r="IL17" s="45">
        <f t="shared" ca="1" si="541"/>
        <v>10059</v>
      </c>
      <c r="IM17" s="45">
        <f t="shared" ref="IM17:IO17" ca="1" si="656">AVERAGE(IL$11:IL$23)</f>
        <v>9467</v>
      </c>
      <c r="IN17" s="45">
        <f t="shared" ca="1" si="541"/>
        <v>6883</v>
      </c>
      <c r="IO17" s="45">
        <f t="shared" ca="1" si="656"/>
        <v>8781.6153846153848</v>
      </c>
      <c r="IP17" s="63">
        <f t="shared" ca="1" si="544"/>
        <v>4245</v>
      </c>
      <c r="IQ17" s="65">
        <f t="shared" ref="IQ17" ca="1" si="657">AVERAGE(IP$11:IP$23)</f>
        <v>5769.1538461538457</v>
      </c>
    </row>
    <row r="18" spans="2:251" ht="15.75" thickBot="1" x14ac:dyDescent="0.3">
      <c r="B18" s="50" t="s">
        <v>24</v>
      </c>
      <c r="C18" s="48">
        <f ca="1">SUM(D18,BR18,CV18,ER18,GR18)</f>
        <v>26678504.307692308</v>
      </c>
      <c r="D18" s="45">
        <f t="shared" ca="1" si="7"/>
        <v>9782105.615384616</v>
      </c>
      <c r="E18" s="45">
        <f t="shared" ca="1" si="350"/>
        <v>9591473.8461538441</v>
      </c>
      <c r="F18" s="45">
        <f t="shared" ca="1" si="9"/>
        <v>3258575.692307692</v>
      </c>
      <c r="G18" s="45">
        <f t="shared" ca="1" si="351"/>
        <v>3118277.076923077</v>
      </c>
      <c r="H18" s="45">
        <f t="shared" ca="1" si="352"/>
        <v>523490</v>
      </c>
      <c r="I18" s="45">
        <f t="shared" ca="1" si="353"/>
        <v>478329.53846153844</v>
      </c>
      <c r="J18" s="45">
        <f t="shared" ca="1" si="354"/>
        <v>70921</v>
      </c>
      <c r="K18" s="45">
        <f t="shared" ca="1" si="355"/>
        <v>74486.307692307688</v>
      </c>
      <c r="L18" s="45">
        <f t="shared" ca="1" si="346"/>
        <v>209616</v>
      </c>
      <c r="M18" s="45">
        <f t="shared" ca="1" si="356"/>
        <v>183081.69230769231</v>
      </c>
      <c r="N18" s="45">
        <f t="shared" ca="1" si="357"/>
        <v>358721</v>
      </c>
      <c r="O18" s="45">
        <f t="shared" ca="1" si="358"/>
        <v>337530.23076923075</v>
      </c>
      <c r="P18" s="45">
        <f t="shared" ca="1" si="359"/>
        <v>89140</v>
      </c>
      <c r="Q18" s="45">
        <f t="shared" ca="1" si="360"/>
        <v>97584.846153846156</v>
      </c>
      <c r="R18" s="45">
        <f t="shared" ca="1" si="361"/>
        <v>46964</v>
      </c>
      <c r="S18" s="45">
        <f t="shared" ca="1" si="362"/>
        <v>47071.461538461539</v>
      </c>
      <c r="T18" s="45">
        <f t="shared" ca="1" si="363"/>
        <v>283299</v>
      </c>
      <c r="U18" s="45">
        <f t="shared" ca="1" si="364"/>
        <v>238228.15384615384</v>
      </c>
      <c r="V18" s="45">
        <f t="shared" ca="1" si="365"/>
        <v>19882</v>
      </c>
      <c r="W18" s="45">
        <f t="shared" ca="1" si="366"/>
        <v>21158.307692307691</v>
      </c>
      <c r="X18" s="45">
        <f t="shared" ca="1" si="367"/>
        <v>51123</v>
      </c>
      <c r="Y18" s="45">
        <f t="shared" ca="1" si="368"/>
        <v>43943.153846153844</v>
      </c>
      <c r="Z18" s="45">
        <f t="shared" ca="1" si="369"/>
        <v>84006</v>
      </c>
      <c r="AA18" s="45">
        <f t="shared" ca="1" si="370"/>
        <v>75449.692307692312</v>
      </c>
      <c r="AB18" s="45">
        <f t="shared" ca="1" si="31"/>
        <v>3866522.615384615</v>
      </c>
      <c r="AC18" s="45">
        <f t="shared" ca="1" si="371"/>
        <v>3802818.923076923</v>
      </c>
      <c r="AD18" s="45">
        <f t="shared" ca="1" si="372"/>
        <v>444096</v>
      </c>
      <c r="AE18" s="45">
        <f t="shared" ca="1" si="373"/>
        <v>448727.23076923075</v>
      </c>
      <c r="AF18" s="45">
        <f t="shared" ca="1" si="374"/>
        <v>617077</v>
      </c>
      <c r="AG18" s="45">
        <f t="shared" ca="1" si="375"/>
        <v>584585.4615384615</v>
      </c>
      <c r="AH18" s="45">
        <f t="shared" ca="1" si="376"/>
        <v>335223</v>
      </c>
      <c r="AI18" s="45">
        <f t="shared" ca="1" si="377"/>
        <v>297247.30769230769</v>
      </c>
      <c r="AJ18" s="45">
        <f t="shared" ca="1" si="378"/>
        <v>137826</v>
      </c>
      <c r="AK18" s="45">
        <f t="shared" ca="1" si="546"/>
        <v>139790</v>
      </c>
      <c r="AL18" s="45">
        <f t="shared" ca="1" si="379"/>
        <v>69230</v>
      </c>
      <c r="AM18" s="45">
        <f t="shared" ca="1" si="380"/>
        <v>60813.230769230766</v>
      </c>
      <c r="AN18" s="45">
        <f t="shared" ca="1" si="381"/>
        <v>325008</v>
      </c>
      <c r="AO18" s="45">
        <f t="shared" ca="1" si="382"/>
        <v>300606.38461538462</v>
      </c>
      <c r="AP18" s="45">
        <f t="shared" ca="1" si="383"/>
        <v>106293</v>
      </c>
      <c r="AQ18" s="45">
        <f t="shared" ca="1" si="384"/>
        <v>139279.69230769231</v>
      </c>
      <c r="AR18" s="45">
        <f t="shared" ca="1" si="0"/>
        <v>1123295.6923076925</v>
      </c>
      <c r="AS18" s="45">
        <f t="shared" ca="1" si="385"/>
        <v>1124495.3076923075</v>
      </c>
      <c r="AT18" s="45">
        <f t="shared" ca="1" si="386"/>
        <v>240105</v>
      </c>
      <c r="AU18" s="45">
        <f t="shared" ca="1" si="387"/>
        <v>229601.15384615384</v>
      </c>
      <c r="AV18" s="45">
        <f t="shared" ca="1" si="388"/>
        <v>165005</v>
      </c>
      <c r="AW18" s="45">
        <f t="shared" ca="1" si="389"/>
        <v>167305.92307692306</v>
      </c>
      <c r="AX18" s="45">
        <f t="shared" ca="1" si="390"/>
        <v>115315</v>
      </c>
      <c r="AY18" s="45">
        <f t="shared" ca="1" si="391"/>
        <v>105594.61538461539</v>
      </c>
      <c r="AZ18" s="45">
        <f t="shared" ca="1" si="392"/>
        <v>100369</v>
      </c>
      <c r="BA18" s="45">
        <f t="shared" ca="1" si="393"/>
        <v>119491.92307692308</v>
      </c>
      <c r="BB18" s="45">
        <f t="shared" ca="1" si="55"/>
        <v>1533711.6153846155</v>
      </c>
      <c r="BC18" s="45">
        <f t="shared" ca="1" si="394"/>
        <v>1545882.5384615387</v>
      </c>
      <c r="BD18" s="45">
        <f t="shared" ca="1" si="395"/>
        <v>147884</v>
      </c>
      <c r="BE18" s="45">
        <f t="shared" ca="1" si="396"/>
        <v>128548.46153846153</v>
      </c>
      <c r="BF18" s="45">
        <f t="shared" ca="1" si="347"/>
        <v>104329</v>
      </c>
      <c r="BG18" s="45">
        <f t="shared" ca="1" si="397"/>
        <v>125517.69230769231</v>
      </c>
      <c r="BH18" s="45">
        <f t="shared" ca="1" si="347"/>
        <v>101245</v>
      </c>
      <c r="BI18" s="45">
        <f t="shared" ca="1" si="398"/>
        <v>114581.15384615384</v>
      </c>
      <c r="BJ18" s="45">
        <f t="shared" ca="1" si="347"/>
        <v>136371</v>
      </c>
      <c r="BK18" s="45">
        <f t="shared" ca="1" si="399"/>
        <v>127121.23076923077</v>
      </c>
      <c r="BL18" s="45">
        <f t="shared" ca="1" si="347"/>
        <v>125561</v>
      </c>
      <c r="BM18" s="45">
        <f t="shared" ca="1" si="400"/>
        <v>123431.84615384616</v>
      </c>
      <c r="BN18" s="45">
        <f t="shared" ca="1" si="347"/>
        <v>106789</v>
      </c>
      <c r="BO18" s="45">
        <f t="shared" ca="1" si="401"/>
        <v>123103.23076923077</v>
      </c>
      <c r="BP18" s="45">
        <f t="shared" ca="1" si="402"/>
        <v>69229</v>
      </c>
      <c r="BQ18" s="45">
        <f t="shared" ca="1" si="403"/>
        <v>61275.307692307695</v>
      </c>
      <c r="BR18" s="45">
        <f ca="1">SUM(BT18,CB18,CP18)</f>
        <v>7247365.153846154</v>
      </c>
      <c r="BS18" s="45">
        <f t="shared" ca="1" si="404"/>
        <v>7533603.0769230779</v>
      </c>
      <c r="BT18" s="45">
        <f t="shared" ca="1" si="67"/>
        <v>3454937.5384615385</v>
      </c>
      <c r="BU18" s="45">
        <f t="shared" ca="1" si="405"/>
        <v>3584657.769230769</v>
      </c>
      <c r="BV18" s="45">
        <f t="shared" ca="1" si="406"/>
        <v>62986</v>
      </c>
      <c r="BW18" s="45">
        <f t="shared" ca="1" si="407"/>
        <v>65033.538461538461</v>
      </c>
      <c r="BX18" s="45">
        <f t="shared" ca="1" si="408"/>
        <v>81307</v>
      </c>
      <c r="BY18" s="45">
        <f t="shared" ca="1" si="409"/>
        <v>81831.61538461539</v>
      </c>
      <c r="BZ18" s="45">
        <f t="shared" ca="1" si="410"/>
        <v>92747</v>
      </c>
      <c r="CA18" s="45">
        <f t="shared" ca="1" si="411"/>
        <v>91611.846153846156</v>
      </c>
      <c r="CB18" s="45">
        <f t="shared" ca="1" si="73"/>
        <v>2979420.5384615385</v>
      </c>
      <c r="CC18" s="45">
        <f t="shared" ca="1" si="412"/>
        <v>3107703.769230769</v>
      </c>
      <c r="CD18" s="45">
        <f t="shared" ca="1" si="413"/>
        <v>504402</v>
      </c>
      <c r="CE18" s="45">
        <f t="shared" ca="1" si="414"/>
        <v>598855</v>
      </c>
      <c r="CF18" s="45">
        <f t="shared" ca="1" si="413"/>
        <v>596940</v>
      </c>
      <c r="CG18" s="45">
        <f t="shared" ca="1" si="415"/>
        <v>614487.4615384615</v>
      </c>
      <c r="CH18" s="45">
        <f t="shared" ca="1" si="416"/>
        <v>122842</v>
      </c>
      <c r="CI18" s="45">
        <f t="shared" ca="1" si="417"/>
        <v>134151.46153846153</v>
      </c>
      <c r="CJ18" s="45">
        <f t="shared" ca="1" si="416"/>
        <v>153249</v>
      </c>
      <c r="CK18" s="45">
        <f t="shared" ca="1" si="418"/>
        <v>133471.61538461538</v>
      </c>
      <c r="CL18" s="45">
        <f t="shared" ca="1" si="419"/>
        <v>121022</v>
      </c>
      <c r="CM18" s="45">
        <f t="shared" ca="1" si="420"/>
        <v>145772.69230769231</v>
      </c>
      <c r="CN18" s="45">
        <f t="shared" ca="1" si="421"/>
        <v>157398</v>
      </c>
      <c r="CO18" s="45">
        <f t="shared" ca="1" si="422"/>
        <v>135949.61538461538</v>
      </c>
      <c r="CP18" s="45">
        <f t="shared" ca="1" si="86"/>
        <v>813007.07692307699</v>
      </c>
      <c r="CQ18" s="45">
        <f t="shared" ca="1" si="423"/>
        <v>841241.5384615385</v>
      </c>
      <c r="CR18" s="45">
        <f t="shared" ca="1" si="424"/>
        <v>354301</v>
      </c>
      <c r="CS18" s="45">
        <f t="shared" ca="1" si="425"/>
        <v>385317.07692307694</v>
      </c>
      <c r="CT18" s="45">
        <f t="shared" ca="1" si="426"/>
        <v>73389</v>
      </c>
      <c r="CU18" s="45">
        <f t="shared" ca="1" si="427"/>
        <v>70607.38461538461</v>
      </c>
      <c r="CV18" s="45">
        <f t="shared" ca="1" si="3"/>
        <v>7146466.461538462</v>
      </c>
      <c r="CW18" s="45">
        <f t="shared" ca="1" si="428"/>
        <v>7198690.5384615399</v>
      </c>
      <c r="CX18" s="45">
        <f t="shared" ca="1" si="92"/>
        <v>930839.84615384624</v>
      </c>
      <c r="CY18" s="45">
        <f t="shared" ca="1" si="429"/>
        <v>936507.07692307688</v>
      </c>
      <c r="CZ18" s="45">
        <f t="shared" ca="1" si="430"/>
        <v>220888</v>
      </c>
      <c r="DA18" s="45">
        <f t="shared" ca="1" si="431"/>
        <v>234383.15384615384</v>
      </c>
      <c r="DB18" s="45">
        <f t="shared" ca="1" si="432"/>
        <v>169825</v>
      </c>
      <c r="DC18" s="45">
        <f t="shared" ca="1" si="433"/>
        <v>168640.69230769231</v>
      </c>
      <c r="DD18" s="45">
        <f t="shared" ca="1" si="434"/>
        <v>137103</v>
      </c>
      <c r="DE18" s="45">
        <f t="shared" ca="1" si="435"/>
        <v>130459.38461538461</v>
      </c>
      <c r="DF18" s="45">
        <f t="shared" ca="1" si="99"/>
        <v>484133.84615384613</v>
      </c>
      <c r="DG18" s="45">
        <f t="shared" ca="1" si="436"/>
        <v>503605.38461538457</v>
      </c>
      <c r="DH18" s="45">
        <f t="shared" ca="1" si="437"/>
        <v>202735</v>
      </c>
      <c r="DI18" s="45">
        <f t="shared" ca="1" si="547"/>
        <v>176830.84615384616</v>
      </c>
      <c r="DJ18" s="45">
        <f t="shared" ca="1" si="438"/>
        <v>104568</v>
      </c>
      <c r="DK18" s="45">
        <f t="shared" ca="1" si="439"/>
        <v>149943.69230769231</v>
      </c>
      <c r="DL18" s="45">
        <f t="shared" ca="1" si="105"/>
        <v>1924849.3076923077</v>
      </c>
      <c r="DM18" s="45">
        <f t="shared" ca="1" si="440"/>
        <v>1959529.7692307692</v>
      </c>
      <c r="DN18" s="45">
        <f t="shared" ca="1" si="441"/>
        <v>611485</v>
      </c>
      <c r="DO18" s="45">
        <f t="shared" ca="1" si="442"/>
        <v>601020.30769230775</v>
      </c>
      <c r="DP18" s="45">
        <f t="shared" ca="1" si="443"/>
        <v>712344</v>
      </c>
      <c r="DQ18" s="45">
        <f t="shared" ca="1" si="444"/>
        <v>757489.15384615387</v>
      </c>
      <c r="DR18" s="45">
        <f t="shared" ca="1" si="111"/>
        <v>1903309.6153846155</v>
      </c>
      <c r="DS18" s="45">
        <f t="shared" ca="1" si="445"/>
        <v>1975990.307692308</v>
      </c>
      <c r="DT18" s="45">
        <f t="shared" ca="1" si="446"/>
        <v>328306</v>
      </c>
      <c r="DU18" s="45">
        <f t="shared" ca="1" si="447"/>
        <v>330658.07692307694</v>
      </c>
      <c r="DV18" s="45">
        <f t="shared" ca="1" si="448"/>
        <v>210296</v>
      </c>
      <c r="DW18" s="45">
        <f t="shared" ca="1" si="449"/>
        <v>212648.53846153847</v>
      </c>
      <c r="DX18" s="45">
        <f t="shared" ca="1" si="450"/>
        <v>821401</v>
      </c>
      <c r="DY18" s="45">
        <f t="shared" ca="1" si="451"/>
        <v>889377.07692307688</v>
      </c>
      <c r="DZ18" s="45">
        <f t="shared" ca="1" si="4"/>
        <v>1145849.6923076923</v>
      </c>
      <c r="EA18" s="45">
        <f t="shared" ca="1" si="452"/>
        <v>1121410.3846153845</v>
      </c>
      <c r="EB18" s="45">
        <f t="shared" ca="1" si="453"/>
        <v>324620</v>
      </c>
      <c r="EC18" s="45">
        <f t="shared" ca="1" si="454"/>
        <v>328346.76923076925</v>
      </c>
      <c r="ED18" s="45">
        <f t="shared" ca="1" si="455"/>
        <v>181615</v>
      </c>
      <c r="EE18" s="45">
        <f t="shared" ca="1" si="456"/>
        <v>166803.92307692306</v>
      </c>
      <c r="EF18" s="45">
        <f t="shared" ca="1" si="457"/>
        <v>144464</v>
      </c>
      <c r="EG18" s="45">
        <f t="shared" ca="1" si="458"/>
        <v>131109</v>
      </c>
      <c r="EH18" s="45">
        <f t="shared" ca="1" si="125"/>
        <v>757484.15384615387</v>
      </c>
      <c r="EI18" s="45">
        <f t="shared" ca="1" si="459"/>
        <v>701647.61538461538</v>
      </c>
      <c r="EJ18" s="45">
        <f t="shared" ca="1" si="460"/>
        <v>22912</v>
      </c>
      <c r="EK18" s="45">
        <f t="shared" ca="1" si="461"/>
        <v>27349.76923076923</v>
      </c>
      <c r="EL18" s="45">
        <f t="shared" ca="1" si="462"/>
        <v>277564</v>
      </c>
      <c r="EM18" s="45">
        <f t="shared" ca="1" si="463"/>
        <v>230692.38461538462</v>
      </c>
      <c r="EN18" s="45">
        <f t="shared" ca="1" si="464"/>
        <v>72467</v>
      </c>
      <c r="EO18" s="45">
        <f t="shared" ca="1" si="465"/>
        <v>61506</v>
      </c>
      <c r="EP18" s="45">
        <f t="shared" ca="1" si="464"/>
        <v>64993</v>
      </c>
      <c r="EQ18" s="45">
        <f t="shared" ca="1" si="466"/>
        <v>62551.307692307695</v>
      </c>
      <c r="ER18" s="45">
        <f t="shared" ca="1" si="134"/>
        <v>1755528.076923077</v>
      </c>
      <c r="ES18" s="45">
        <f t="shared" ca="1" si="467"/>
        <v>1767611.7692307686</v>
      </c>
      <c r="ET18" s="45">
        <f t="shared" ca="1" si="136"/>
        <v>303402.30769230769</v>
      </c>
      <c r="EU18" s="45">
        <f t="shared" ca="1" si="468"/>
        <v>298527.30769230763</v>
      </c>
      <c r="EV18" s="45">
        <f t="shared" ca="1" si="469"/>
        <v>30817</v>
      </c>
      <c r="EW18" s="45">
        <f t="shared" ca="1" si="468"/>
        <v>27278.153846153848</v>
      </c>
      <c r="EX18" s="45">
        <f t="shared" ca="1" si="469"/>
        <v>28239</v>
      </c>
      <c r="EY18" s="45">
        <f t="shared" ref="EY18" ca="1" si="658">AVERAGE(EX$11:EX$23)</f>
        <v>28272.384615384617</v>
      </c>
      <c r="EZ18" s="45">
        <f t="shared" ca="1" si="471"/>
        <v>93766</v>
      </c>
      <c r="FA18" s="45">
        <f t="shared" ref="FA18" ca="1" si="659">AVERAGE(EZ$11:EZ$23)</f>
        <v>92072.769230769234</v>
      </c>
      <c r="FB18" s="45">
        <f t="shared" ca="1" si="473"/>
        <v>2957</v>
      </c>
      <c r="FC18" s="45">
        <f t="shared" ref="FC18" ca="1" si="660">AVERAGE(FB$11:FB$23)</f>
        <v>3280.6923076923076</v>
      </c>
      <c r="FD18" s="45">
        <f t="shared" ca="1" si="144"/>
        <v>244986</v>
      </c>
      <c r="FE18" s="45">
        <f t="shared" ref="FE18" ca="1" si="661">AVERAGE(FD$11:FD$23)</f>
        <v>245650.15384615384</v>
      </c>
      <c r="FF18" s="45">
        <f t="shared" ca="1" si="476"/>
        <v>88186</v>
      </c>
      <c r="FG18" s="45">
        <f t="shared" ref="FG18" ca="1" si="662">AVERAGE(FF$11:FF$23)</f>
        <v>76164.38461538461</v>
      </c>
      <c r="FH18" s="45">
        <f t="shared" ca="1" si="478"/>
        <v>10123</v>
      </c>
      <c r="FI18" s="45">
        <f t="shared" ref="FI18" ca="1" si="663">AVERAGE(FH$11:FH$23)</f>
        <v>15008.615384615385</v>
      </c>
      <c r="FJ18" s="45">
        <f t="shared" ca="1" si="480"/>
        <v>55504</v>
      </c>
      <c r="FK18" s="45">
        <f t="shared" ref="FK18" ca="1" si="664">AVERAGE(FJ$11:FJ$23)</f>
        <v>63304.153846153844</v>
      </c>
      <c r="FL18" s="45">
        <f t="shared" ca="1" si="152"/>
        <v>476955.30769230769</v>
      </c>
      <c r="FM18" s="45">
        <f t="shared" ca="1" si="482"/>
        <v>482626.15384615393</v>
      </c>
      <c r="FN18" s="45">
        <f t="shared" ca="1" si="483"/>
        <v>94137</v>
      </c>
      <c r="FO18" s="45">
        <f t="shared" ca="1" si="484"/>
        <v>102601.69230769231</v>
      </c>
      <c r="FP18" s="45">
        <f t="shared" ca="1" si="483"/>
        <v>117825</v>
      </c>
      <c r="FQ18" s="45">
        <f t="shared" ca="1" si="485"/>
        <v>106064.61538461539</v>
      </c>
      <c r="FR18" s="45">
        <f t="shared" ca="1" si="486"/>
        <v>56327</v>
      </c>
      <c r="FS18" s="45">
        <f t="shared" ca="1" si="487"/>
        <v>65293.538461538461</v>
      </c>
      <c r="FT18" s="45">
        <f t="shared" ca="1" si="160"/>
        <v>307768.46153846156</v>
      </c>
      <c r="FU18" s="45">
        <f t="shared" ca="1" si="488"/>
        <v>305355.15384615387</v>
      </c>
      <c r="FV18" s="45">
        <f t="shared" ca="1" si="489"/>
        <v>25279</v>
      </c>
      <c r="FW18" s="45">
        <f t="shared" ca="1" si="490"/>
        <v>33062.769230769234</v>
      </c>
      <c r="FX18" s="45">
        <f t="shared" ca="1" si="489"/>
        <v>29353</v>
      </c>
      <c r="FY18" s="45">
        <f t="shared" ca="1" si="491"/>
        <v>32943.615384615383</v>
      </c>
      <c r="FZ18" s="45">
        <f t="shared" ca="1" si="489"/>
        <v>30629</v>
      </c>
      <c r="GA18" s="45">
        <f t="shared" ca="1" si="492"/>
        <v>31953.076923076922</v>
      </c>
      <c r="GB18" s="45">
        <f t="shared" ca="1" si="493"/>
        <v>5975</v>
      </c>
      <c r="GC18" s="45">
        <f t="shared" ca="1" si="492"/>
        <v>4493.7692307692305</v>
      </c>
      <c r="GD18" s="45">
        <f t="shared" ca="1" si="348"/>
        <v>40476</v>
      </c>
      <c r="GE18" s="45">
        <f t="shared" ref="GE18" ca="1" si="665">AVERAGE(GD$11:GD$23)</f>
        <v>33431.230769230766</v>
      </c>
      <c r="GF18" s="45">
        <f t="shared" ca="1" si="348"/>
        <v>40172</v>
      </c>
      <c r="GG18" s="45">
        <f t="shared" ref="GG18" ca="1" si="666">AVERAGE(GF$11:GF$23)</f>
        <v>33586.230769230766</v>
      </c>
      <c r="GH18" s="45">
        <f t="shared" ca="1" si="168"/>
        <v>344218</v>
      </c>
      <c r="GI18" s="45">
        <f t="shared" ref="GI18" ca="1" si="667">AVERAGE(GH$11:GH$23)</f>
        <v>355731.38461538462</v>
      </c>
      <c r="GJ18" s="45">
        <f t="shared" ca="1" si="497"/>
        <v>92490</v>
      </c>
      <c r="GK18" s="45">
        <f t="shared" ref="GK18" ca="1" si="668">AVERAGE(GJ$11:GJ$23)</f>
        <v>73536.61538461539</v>
      </c>
      <c r="GL18" s="45">
        <f t="shared" ca="1" si="497"/>
        <v>54768</v>
      </c>
      <c r="GM18" s="45">
        <f t="shared" ref="GM18" ca="1" si="669">AVERAGE(GL$11:GL$23)</f>
        <v>73558.38461538461</v>
      </c>
      <c r="GN18" s="45">
        <f t="shared" ca="1" si="500"/>
        <v>49865</v>
      </c>
      <c r="GO18" s="45">
        <f t="shared" ref="GO18" ca="1" si="670">AVERAGE(GN$11:GN$23)</f>
        <v>61541.384615384617</v>
      </c>
      <c r="GP18" s="45">
        <f t="shared" ca="1" si="502"/>
        <v>78198</v>
      </c>
      <c r="GQ18" s="45">
        <f t="shared" ca="1" si="503"/>
        <v>79721.61538461539</v>
      </c>
      <c r="GR18" s="45">
        <f t="shared" ca="1" si="178"/>
        <v>747039</v>
      </c>
      <c r="GS18" s="45">
        <f t="shared" ca="1" si="504"/>
        <v>744835</v>
      </c>
      <c r="GT18" s="45">
        <f t="shared" ca="1" si="180"/>
        <v>331312.61538461538</v>
      </c>
      <c r="GU18" s="45">
        <f t="shared" ca="1" si="505"/>
        <v>325341.23076923087</v>
      </c>
      <c r="GV18" s="45">
        <f t="shared" ca="1" si="506"/>
        <v>21925</v>
      </c>
      <c r="GW18" s="45">
        <f t="shared" ca="1" si="507"/>
        <v>27942.307692307691</v>
      </c>
      <c r="GX18" s="45">
        <f t="shared" ca="1" si="508"/>
        <v>73377</v>
      </c>
      <c r="GY18" s="45">
        <f t="shared" ca="1" si="509"/>
        <v>75226.538461538468</v>
      </c>
      <c r="GZ18" s="45">
        <f t="shared" ca="1" si="510"/>
        <v>2627</v>
      </c>
      <c r="HA18" s="45">
        <f t="shared" ca="1" si="511"/>
        <v>2126.3076923076924</v>
      </c>
      <c r="HB18" s="45">
        <f t="shared" ca="1" si="512"/>
        <v>54638</v>
      </c>
      <c r="HC18" s="45">
        <f t="shared" ca="1" si="513"/>
        <v>46673.461538461539</v>
      </c>
      <c r="HD18" s="45">
        <f t="shared" ca="1" si="514"/>
        <v>26777</v>
      </c>
      <c r="HE18" s="45">
        <f t="shared" ca="1" si="515"/>
        <v>21404</v>
      </c>
      <c r="HF18" s="45">
        <f t="shared" ca="1" si="191"/>
        <v>182074.6153846154</v>
      </c>
      <c r="HG18" s="45">
        <f t="shared" ca="1" si="516"/>
        <v>181991.92307692315</v>
      </c>
      <c r="HH18" s="45">
        <f t="shared" ca="1" si="517"/>
        <v>29348</v>
      </c>
      <c r="HI18" s="45">
        <f t="shared" ca="1" si="518"/>
        <v>29942</v>
      </c>
      <c r="HJ18" s="45">
        <f t="shared" ca="1" si="519"/>
        <v>50955</v>
      </c>
      <c r="HK18" s="45">
        <f t="shared" ca="1" si="520"/>
        <v>50882.384615384617</v>
      </c>
      <c r="HL18" s="45">
        <f t="shared" ca="1" si="521"/>
        <v>4476</v>
      </c>
      <c r="HM18" s="45">
        <f t="shared" ca="1" si="522"/>
        <v>4881.3846153846152</v>
      </c>
      <c r="HN18" s="45">
        <f t="shared" ca="1" si="523"/>
        <v>3264</v>
      </c>
      <c r="HO18" s="45">
        <f t="shared" ca="1" si="524"/>
        <v>3022.8461538461538</v>
      </c>
      <c r="HP18" s="45">
        <f t="shared" ca="1" si="525"/>
        <v>5303</v>
      </c>
      <c r="HQ18" s="45">
        <f t="shared" ca="1" si="526"/>
        <v>4534.6923076923076</v>
      </c>
      <c r="HR18" s="45">
        <f t="shared" ca="1" si="201"/>
        <v>94261.076923076922</v>
      </c>
      <c r="HS18" s="45">
        <f t="shared" ca="1" si="527"/>
        <v>94869.692307692283</v>
      </c>
      <c r="HT18" s="45">
        <f t="shared" ca="1" si="528"/>
        <v>3422</v>
      </c>
      <c r="HU18" s="45">
        <f t="shared" ca="1" si="529"/>
        <v>3671.3076923076924</v>
      </c>
      <c r="HV18" s="45">
        <f t="shared" ca="1" si="530"/>
        <v>24430</v>
      </c>
      <c r="HW18" s="45">
        <f t="shared" ca="1" si="529"/>
        <v>23676.538461538461</v>
      </c>
      <c r="HX18" s="45">
        <f t="shared" ca="1" si="531"/>
        <v>18430</v>
      </c>
      <c r="HY18" s="45">
        <f t="shared" ref="HY18" ca="1" si="671">AVERAGE(HX$11:HX$23)</f>
        <v>19443.307692307691</v>
      </c>
      <c r="HZ18" s="45">
        <f t="shared" ca="1" si="533"/>
        <v>470</v>
      </c>
      <c r="IA18" s="45">
        <f t="shared" ref="IA18" ca="1" si="672">AVERAGE(HZ$11:HZ$23)</f>
        <v>415.92307692307691</v>
      </c>
      <c r="IB18" s="45">
        <f t="shared" ca="1" si="533"/>
        <v>302</v>
      </c>
      <c r="IC18" s="45">
        <f t="shared" ref="IC18" ca="1" si="673">AVERAGE(IB$11:IB$23)</f>
        <v>455.53846153846155</v>
      </c>
      <c r="ID18" s="45">
        <f t="shared" ca="1" si="212"/>
        <v>135131.69230769231</v>
      </c>
      <c r="IE18" s="45">
        <f t="shared" ref="IE18" ca="1" si="674">AVERAGE(ID$11:ID$23)</f>
        <v>136862.99999999997</v>
      </c>
      <c r="IF18" s="45">
        <f t="shared" ca="1" si="537"/>
        <v>8335</v>
      </c>
      <c r="IG18" s="45">
        <f t="shared" ref="IG18" ca="1" si="675">AVERAGE(IF$11:IF$23)</f>
        <v>9242.1538461538457</v>
      </c>
      <c r="IH18" s="45">
        <f t="shared" ca="1" si="539"/>
        <v>39028</v>
      </c>
      <c r="II18" s="45">
        <f t="shared" ref="II18" ca="1" si="676">AVERAGE(IH$11:IH$23)</f>
        <v>35759.923076923078</v>
      </c>
      <c r="IJ18" s="45">
        <f t="shared" ca="1" si="541"/>
        <v>6627</v>
      </c>
      <c r="IK18" s="45">
        <f t="shared" ref="IK18" ca="1" si="677">AVERAGE(IJ$11:IJ$23)</f>
        <v>9571.6153846153848</v>
      </c>
      <c r="IL18" s="45">
        <f t="shared" ca="1" si="541"/>
        <v>9750</v>
      </c>
      <c r="IM18" s="45">
        <f t="shared" ref="IM18:IO18" ca="1" si="678">AVERAGE(IL$11:IL$23)</f>
        <v>9467</v>
      </c>
      <c r="IN18" s="45">
        <f t="shared" ca="1" si="541"/>
        <v>7351</v>
      </c>
      <c r="IO18" s="45">
        <f t="shared" ca="1" si="678"/>
        <v>8781.6153846153848</v>
      </c>
      <c r="IP18" s="63">
        <f t="shared" ca="1" si="544"/>
        <v>4259</v>
      </c>
      <c r="IQ18" s="65">
        <f t="shared" ref="IQ18" ca="1" si="679">AVERAGE(IP$11:IP$23)</f>
        <v>5769.1538461538457</v>
      </c>
    </row>
    <row r="19" spans="2:251" ht="15.75" thickBot="1" x14ac:dyDescent="0.3">
      <c r="B19" s="50" t="s">
        <v>25</v>
      </c>
      <c r="C19" s="48">
        <f ca="1">SUM(D19,BR19,CV19,ER19,GR19)</f>
        <v>26881738.307692308</v>
      </c>
      <c r="D19" s="45">
        <f t="shared" ca="1" si="7"/>
        <v>9639869.615384616</v>
      </c>
      <c r="E19" s="45">
        <f t="shared" ca="1" si="350"/>
        <v>9591473.8461538441</v>
      </c>
      <c r="F19" s="45">
        <f t="shared" ca="1" si="9"/>
        <v>3056127.692307692</v>
      </c>
      <c r="G19" s="45">
        <f t="shared" ca="1" si="351"/>
        <v>3118277.076923077</v>
      </c>
      <c r="H19" s="45">
        <f t="shared" ca="1" si="352"/>
        <v>541381</v>
      </c>
      <c r="I19" s="45">
        <f t="shared" ca="1" si="353"/>
        <v>478329.53846153844</v>
      </c>
      <c r="J19" s="45">
        <f t="shared" ca="1" si="354"/>
        <v>67895</v>
      </c>
      <c r="K19" s="45">
        <f t="shared" ca="1" si="355"/>
        <v>74486.307692307688</v>
      </c>
      <c r="L19" s="45">
        <f t="shared" ca="1" si="346"/>
        <v>152914</v>
      </c>
      <c r="M19" s="45">
        <f t="shared" ca="1" si="356"/>
        <v>183081.69230769231</v>
      </c>
      <c r="N19" s="45">
        <f t="shared" ca="1" si="357"/>
        <v>290939</v>
      </c>
      <c r="O19" s="45">
        <f t="shared" ca="1" si="358"/>
        <v>337530.23076923075</v>
      </c>
      <c r="P19" s="45">
        <f t="shared" ca="1" si="359"/>
        <v>85120</v>
      </c>
      <c r="Q19" s="45">
        <f t="shared" ca="1" si="360"/>
        <v>97584.846153846156</v>
      </c>
      <c r="R19" s="45">
        <f t="shared" ca="1" si="361"/>
        <v>48362</v>
      </c>
      <c r="S19" s="45">
        <f t="shared" ca="1" si="362"/>
        <v>47071.461538461539</v>
      </c>
      <c r="T19" s="45">
        <f t="shared" ca="1" si="363"/>
        <v>209169</v>
      </c>
      <c r="U19" s="45">
        <f t="shared" ca="1" si="364"/>
        <v>238228.15384615384</v>
      </c>
      <c r="V19" s="45">
        <f t="shared" ca="1" si="365"/>
        <v>22596</v>
      </c>
      <c r="W19" s="45">
        <f t="shared" ca="1" si="366"/>
        <v>21158.307692307691</v>
      </c>
      <c r="X19" s="45">
        <f t="shared" ca="1" si="367"/>
        <v>39300</v>
      </c>
      <c r="Y19" s="45">
        <f t="shared" ca="1" si="368"/>
        <v>43943.153846153844</v>
      </c>
      <c r="Z19" s="45">
        <f t="shared" ca="1" si="369"/>
        <v>77038</v>
      </c>
      <c r="AA19" s="45">
        <f t="shared" ca="1" si="370"/>
        <v>75449.692307692312</v>
      </c>
      <c r="AB19" s="45">
        <f t="shared" ca="1" si="31"/>
        <v>3874009.615384615</v>
      </c>
      <c r="AC19" s="45">
        <f t="shared" ca="1" si="371"/>
        <v>3802818.923076923</v>
      </c>
      <c r="AD19" s="45">
        <f t="shared" ca="1" si="372"/>
        <v>358981</v>
      </c>
      <c r="AE19" s="45">
        <f t="shared" ca="1" si="373"/>
        <v>448727.23076923075</v>
      </c>
      <c r="AF19" s="45">
        <f t="shared" ca="1" si="374"/>
        <v>671010</v>
      </c>
      <c r="AG19" s="45">
        <f t="shared" ca="1" si="375"/>
        <v>584585.4615384615</v>
      </c>
      <c r="AH19" s="45">
        <f t="shared" ca="1" si="376"/>
        <v>271456</v>
      </c>
      <c r="AI19" s="45">
        <f t="shared" ca="1" si="377"/>
        <v>297247.30769230769</v>
      </c>
      <c r="AJ19" s="45">
        <f t="shared" ca="1" si="378"/>
        <v>171672</v>
      </c>
      <c r="AK19" s="45">
        <f t="shared" ca="1" si="546"/>
        <v>139790</v>
      </c>
      <c r="AL19" s="45">
        <f t="shared" ca="1" si="379"/>
        <v>58377</v>
      </c>
      <c r="AM19" s="45">
        <f t="shared" ca="1" si="380"/>
        <v>60813.230769230766</v>
      </c>
      <c r="AN19" s="45">
        <f t="shared" ca="1" si="381"/>
        <v>341988</v>
      </c>
      <c r="AO19" s="45">
        <f t="shared" ca="1" si="382"/>
        <v>300606.38461538462</v>
      </c>
      <c r="AP19" s="45">
        <f t="shared" ca="1" si="383"/>
        <v>168756</v>
      </c>
      <c r="AQ19" s="45">
        <f t="shared" ca="1" si="384"/>
        <v>139279.69230769231</v>
      </c>
      <c r="AR19" s="45">
        <f t="shared" ca="1" si="0"/>
        <v>1144459.6923076925</v>
      </c>
      <c r="AS19" s="45">
        <f t="shared" ca="1" si="385"/>
        <v>1124495.3076923075</v>
      </c>
      <c r="AT19" s="45">
        <f t="shared" ca="1" si="386"/>
        <v>242348</v>
      </c>
      <c r="AU19" s="45">
        <f t="shared" ca="1" si="387"/>
        <v>229601.15384615384</v>
      </c>
      <c r="AV19" s="45">
        <f t="shared" ca="1" si="388"/>
        <v>167627</v>
      </c>
      <c r="AW19" s="45">
        <f t="shared" ca="1" si="389"/>
        <v>167305.92307692306</v>
      </c>
      <c r="AX19" s="45">
        <f t="shared" ca="1" si="390"/>
        <v>94769</v>
      </c>
      <c r="AY19" s="45">
        <f t="shared" ca="1" si="391"/>
        <v>105594.61538461539</v>
      </c>
      <c r="AZ19" s="45">
        <f t="shared" ca="1" si="392"/>
        <v>137214</v>
      </c>
      <c r="BA19" s="45">
        <f t="shared" ca="1" si="393"/>
        <v>119491.92307692308</v>
      </c>
      <c r="BB19" s="45">
        <f t="shared" ca="1" si="55"/>
        <v>1565272.6153846155</v>
      </c>
      <c r="BC19" s="45">
        <f t="shared" ca="1" si="394"/>
        <v>1545882.5384615387</v>
      </c>
      <c r="BD19" s="45">
        <f t="shared" ca="1" si="395"/>
        <v>139797</v>
      </c>
      <c r="BE19" s="45">
        <f t="shared" ca="1" si="396"/>
        <v>128548.46153846153</v>
      </c>
      <c r="BF19" s="45">
        <f t="shared" ca="1" si="347"/>
        <v>148050</v>
      </c>
      <c r="BG19" s="45">
        <f t="shared" ca="1" si="397"/>
        <v>125517.69230769231</v>
      </c>
      <c r="BH19" s="45">
        <f t="shared" ca="1" si="347"/>
        <v>108566</v>
      </c>
      <c r="BI19" s="45">
        <f t="shared" ca="1" si="398"/>
        <v>114581.15384615384</v>
      </c>
      <c r="BJ19" s="45">
        <f t="shared" ca="1" si="347"/>
        <v>133959</v>
      </c>
      <c r="BK19" s="45">
        <f t="shared" ca="1" si="399"/>
        <v>127121.23076923077</v>
      </c>
      <c r="BL19" s="45">
        <f t="shared" ca="1" si="347"/>
        <v>129233</v>
      </c>
      <c r="BM19" s="45">
        <f t="shared" ca="1" si="400"/>
        <v>123431.84615384616</v>
      </c>
      <c r="BN19" s="45">
        <f t="shared" ca="1" si="347"/>
        <v>112987</v>
      </c>
      <c r="BO19" s="45">
        <f t="shared" ca="1" si="401"/>
        <v>123103.23076923077</v>
      </c>
      <c r="BP19" s="45">
        <f t="shared" ca="1" si="402"/>
        <v>50377</v>
      </c>
      <c r="BQ19" s="45">
        <f t="shared" ca="1" si="403"/>
        <v>61275.307692307695</v>
      </c>
      <c r="BR19" s="45">
        <f ca="1">SUM(BT19,CB19,CP19)</f>
        <v>7597829.153846154</v>
      </c>
      <c r="BS19" s="45">
        <f t="shared" ca="1" si="404"/>
        <v>7533603.0769230779</v>
      </c>
      <c r="BT19" s="45">
        <f t="shared" ca="1" si="67"/>
        <v>3615387.5384615385</v>
      </c>
      <c r="BU19" s="45">
        <f t="shared" ca="1" si="405"/>
        <v>3584657.769230769</v>
      </c>
      <c r="BV19" s="45">
        <f t="shared" ca="1" si="406"/>
        <v>62484</v>
      </c>
      <c r="BW19" s="45">
        <f t="shared" ca="1" si="407"/>
        <v>65033.538461538461</v>
      </c>
      <c r="BX19" s="45">
        <f t="shared" ca="1" si="408"/>
        <v>78503</v>
      </c>
      <c r="BY19" s="45">
        <f t="shared" ca="1" si="409"/>
        <v>81831.61538461539</v>
      </c>
      <c r="BZ19" s="45">
        <f t="shared" ca="1" si="410"/>
        <v>80494</v>
      </c>
      <c r="CA19" s="45">
        <f t="shared" ca="1" si="411"/>
        <v>91611.846153846156</v>
      </c>
      <c r="CB19" s="45">
        <f t="shared" ca="1" si="73"/>
        <v>3155429.5384615385</v>
      </c>
      <c r="CC19" s="45">
        <f t="shared" ca="1" si="412"/>
        <v>3107703.769230769</v>
      </c>
      <c r="CD19" s="45">
        <f t="shared" ca="1" si="413"/>
        <v>580738</v>
      </c>
      <c r="CE19" s="45">
        <f t="shared" ca="1" si="414"/>
        <v>598855</v>
      </c>
      <c r="CF19" s="45">
        <f t="shared" ca="1" si="413"/>
        <v>666468</v>
      </c>
      <c r="CG19" s="45">
        <f t="shared" ca="1" si="415"/>
        <v>614487.4615384615</v>
      </c>
      <c r="CH19" s="45">
        <f t="shared" ca="1" si="416"/>
        <v>142444</v>
      </c>
      <c r="CI19" s="45">
        <f t="shared" ca="1" si="417"/>
        <v>134151.46153846153</v>
      </c>
      <c r="CJ19" s="45">
        <f t="shared" ca="1" si="416"/>
        <v>131309</v>
      </c>
      <c r="CK19" s="45">
        <f t="shared" ca="1" si="418"/>
        <v>133471.61538461538</v>
      </c>
      <c r="CL19" s="45">
        <f t="shared" ca="1" si="419"/>
        <v>153505</v>
      </c>
      <c r="CM19" s="45">
        <f t="shared" ca="1" si="420"/>
        <v>145772.69230769231</v>
      </c>
      <c r="CN19" s="45">
        <f t="shared" ca="1" si="421"/>
        <v>132414</v>
      </c>
      <c r="CO19" s="45">
        <f t="shared" ca="1" si="422"/>
        <v>135949.61538461538</v>
      </c>
      <c r="CP19" s="45">
        <f t="shared" ca="1" si="86"/>
        <v>827012.07692307699</v>
      </c>
      <c r="CQ19" s="45">
        <f t="shared" ca="1" si="423"/>
        <v>841241.5384615385</v>
      </c>
      <c r="CR19" s="45">
        <f t="shared" ca="1" si="424"/>
        <v>372066</v>
      </c>
      <c r="CS19" s="45">
        <f t="shared" ca="1" si="425"/>
        <v>385317.07692307694</v>
      </c>
      <c r="CT19" s="45">
        <f t="shared" ca="1" si="426"/>
        <v>69629</v>
      </c>
      <c r="CU19" s="45">
        <f t="shared" ca="1" si="427"/>
        <v>70607.38461538461</v>
      </c>
      <c r="CV19" s="45">
        <f t="shared" ca="1" si="3"/>
        <v>7166707.461538462</v>
      </c>
      <c r="CW19" s="45">
        <f t="shared" ca="1" si="428"/>
        <v>7198690.5384615399</v>
      </c>
      <c r="CX19" s="45">
        <f t="shared" ca="1" si="92"/>
        <v>955701.84615384624</v>
      </c>
      <c r="CY19" s="45">
        <f t="shared" ca="1" si="429"/>
        <v>936507.07692307688</v>
      </c>
      <c r="CZ19" s="45">
        <f t="shared" ca="1" si="430"/>
        <v>275731</v>
      </c>
      <c r="DA19" s="45">
        <f t="shared" ca="1" si="431"/>
        <v>234383.15384615384</v>
      </c>
      <c r="DB19" s="45">
        <f t="shared" ca="1" si="432"/>
        <v>159336</v>
      </c>
      <c r="DC19" s="45">
        <f t="shared" ca="1" si="433"/>
        <v>168640.69230769231</v>
      </c>
      <c r="DD19" s="45">
        <f t="shared" ca="1" si="434"/>
        <v>117611</v>
      </c>
      <c r="DE19" s="45">
        <f t="shared" ca="1" si="435"/>
        <v>130459.38461538461</v>
      </c>
      <c r="DF19" s="45">
        <f t="shared" ca="1" si="99"/>
        <v>459496.84615384613</v>
      </c>
      <c r="DG19" s="45">
        <f t="shared" ca="1" si="436"/>
        <v>503605.38461538457</v>
      </c>
      <c r="DH19" s="45">
        <f t="shared" ca="1" si="437"/>
        <v>154712</v>
      </c>
      <c r="DI19" s="45">
        <f t="shared" ca="1" si="547"/>
        <v>176830.84615384616</v>
      </c>
      <c r="DJ19" s="45">
        <f t="shared" ca="1" si="438"/>
        <v>127954</v>
      </c>
      <c r="DK19" s="45">
        <f t="shared" ca="1" si="439"/>
        <v>149943.69230769231</v>
      </c>
      <c r="DL19" s="45">
        <f t="shared" ca="1" si="105"/>
        <v>1959290.3076923077</v>
      </c>
      <c r="DM19" s="45">
        <f t="shared" ca="1" si="440"/>
        <v>1959529.7692307692</v>
      </c>
      <c r="DN19" s="45">
        <f t="shared" ca="1" si="441"/>
        <v>559293</v>
      </c>
      <c r="DO19" s="45">
        <f t="shared" ca="1" si="442"/>
        <v>601020.30769230775</v>
      </c>
      <c r="DP19" s="45">
        <f t="shared" ca="1" si="443"/>
        <v>798977</v>
      </c>
      <c r="DQ19" s="45">
        <f t="shared" ca="1" si="444"/>
        <v>757489.15384615387</v>
      </c>
      <c r="DR19" s="45">
        <f t="shared" ca="1" si="111"/>
        <v>1902432.6153846155</v>
      </c>
      <c r="DS19" s="45">
        <f t="shared" ca="1" si="445"/>
        <v>1975990.307692308</v>
      </c>
      <c r="DT19" s="45">
        <f t="shared" ca="1" si="446"/>
        <v>322691</v>
      </c>
      <c r="DU19" s="45">
        <f t="shared" ca="1" si="447"/>
        <v>330658.07692307694</v>
      </c>
      <c r="DV19" s="45">
        <f t="shared" ca="1" si="448"/>
        <v>219609</v>
      </c>
      <c r="DW19" s="45">
        <f t="shared" ca="1" si="449"/>
        <v>212648.53846153847</v>
      </c>
      <c r="DX19" s="45">
        <f t="shared" ca="1" si="450"/>
        <v>816826</v>
      </c>
      <c r="DY19" s="45">
        <f t="shared" ca="1" si="451"/>
        <v>889377.07692307688</v>
      </c>
      <c r="DZ19" s="45">
        <f t="shared" ca="1" si="4"/>
        <v>1145230.6923076923</v>
      </c>
      <c r="EA19" s="45">
        <f t="shared" ca="1" si="452"/>
        <v>1121410.3846153845</v>
      </c>
      <c r="EB19" s="45">
        <f t="shared" ca="1" si="453"/>
        <v>339806</v>
      </c>
      <c r="EC19" s="45">
        <f t="shared" ca="1" si="454"/>
        <v>328346.76923076925</v>
      </c>
      <c r="ED19" s="45">
        <f t="shared" ca="1" si="455"/>
        <v>156411</v>
      </c>
      <c r="EE19" s="45">
        <f t="shared" ca="1" si="456"/>
        <v>166803.92307692306</v>
      </c>
      <c r="EF19" s="45">
        <f t="shared" ca="1" si="457"/>
        <v>153863</v>
      </c>
      <c r="EG19" s="45">
        <f t="shared" ca="1" si="458"/>
        <v>131109</v>
      </c>
      <c r="EH19" s="45">
        <f t="shared" ca="1" si="125"/>
        <v>744555.15384615387</v>
      </c>
      <c r="EI19" s="45">
        <f t="shared" ca="1" si="459"/>
        <v>701647.61538461538</v>
      </c>
      <c r="EJ19" s="45">
        <f t="shared" ca="1" si="460"/>
        <v>28645</v>
      </c>
      <c r="EK19" s="45">
        <f t="shared" ca="1" si="461"/>
        <v>27349.76923076923</v>
      </c>
      <c r="EL19" s="45">
        <f t="shared" ca="1" si="462"/>
        <v>284926</v>
      </c>
      <c r="EM19" s="45">
        <f t="shared" ca="1" si="463"/>
        <v>230692.38461538462</v>
      </c>
      <c r="EN19" s="45">
        <f t="shared" ca="1" si="464"/>
        <v>52050</v>
      </c>
      <c r="EO19" s="45">
        <f t="shared" ca="1" si="465"/>
        <v>61506</v>
      </c>
      <c r="EP19" s="45">
        <f t="shared" ca="1" si="464"/>
        <v>59386</v>
      </c>
      <c r="EQ19" s="45">
        <f t="shared" ca="1" si="466"/>
        <v>62551.307692307695</v>
      </c>
      <c r="ER19" s="45">
        <f t="shared" ca="1" si="134"/>
        <v>1744790.076923077</v>
      </c>
      <c r="ES19" s="45">
        <f t="shared" ca="1" si="467"/>
        <v>1767611.7692307686</v>
      </c>
      <c r="ET19" s="45">
        <f t="shared" ca="1" si="136"/>
        <v>287265.30769230769</v>
      </c>
      <c r="EU19" s="45">
        <f t="shared" ca="1" si="468"/>
        <v>298527.30769230763</v>
      </c>
      <c r="EV19" s="45">
        <f t="shared" ca="1" si="469"/>
        <v>24306</v>
      </c>
      <c r="EW19" s="45">
        <f t="shared" ca="1" si="468"/>
        <v>27278.153846153848</v>
      </c>
      <c r="EX19" s="45">
        <f t="shared" ca="1" si="469"/>
        <v>20225</v>
      </c>
      <c r="EY19" s="45">
        <f t="shared" ref="EY19" ca="1" si="680">AVERAGE(EX$11:EX$23)</f>
        <v>28272.384615384617</v>
      </c>
      <c r="EZ19" s="45">
        <f t="shared" ca="1" si="471"/>
        <v>91176</v>
      </c>
      <c r="FA19" s="45">
        <f t="shared" ref="FA19" ca="1" si="681">AVERAGE(EZ$11:EZ$23)</f>
        <v>92072.769230769234</v>
      </c>
      <c r="FB19" s="45">
        <f t="shared" ca="1" si="473"/>
        <v>3935</v>
      </c>
      <c r="FC19" s="45">
        <f t="shared" ref="FC19" ca="1" si="682">AVERAGE(FB$11:FB$23)</f>
        <v>3280.6923076923076</v>
      </c>
      <c r="FD19" s="45">
        <f t="shared" ca="1" si="144"/>
        <v>222167</v>
      </c>
      <c r="FE19" s="45">
        <f t="shared" ref="FE19" ca="1" si="683">AVERAGE(FD$11:FD$23)</f>
        <v>245650.15384615384</v>
      </c>
      <c r="FF19" s="45">
        <f t="shared" ca="1" si="476"/>
        <v>64127</v>
      </c>
      <c r="FG19" s="45">
        <f t="shared" ref="FG19" ca="1" si="684">AVERAGE(FF$11:FF$23)</f>
        <v>76164.38461538461</v>
      </c>
      <c r="FH19" s="45">
        <f t="shared" ca="1" si="478"/>
        <v>15714</v>
      </c>
      <c r="FI19" s="45">
        <f t="shared" ref="FI19" ca="1" si="685">AVERAGE(FH$11:FH$23)</f>
        <v>15008.615384615385</v>
      </c>
      <c r="FJ19" s="45">
        <f t="shared" ca="1" si="480"/>
        <v>51153</v>
      </c>
      <c r="FK19" s="45">
        <f t="shared" ref="FK19" ca="1" si="686">AVERAGE(FJ$11:FJ$23)</f>
        <v>63304.153846153844</v>
      </c>
      <c r="FL19" s="45">
        <f t="shared" ca="1" si="152"/>
        <v>476269.30769230769</v>
      </c>
      <c r="FM19" s="45">
        <f t="shared" ca="1" si="482"/>
        <v>482626.15384615393</v>
      </c>
      <c r="FN19" s="45">
        <f t="shared" ca="1" si="483"/>
        <v>107940</v>
      </c>
      <c r="FO19" s="45">
        <f t="shared" ca="1" si="484"/>
        <v>102601.69230769231</v>
      </c>
      <c r="FP19" s="45">
        <f t="shared" ca="1" si="483"/>
        <v>92652</v>
      </c>
      <c r="FQ19" s="45">
        <f t="shared" ca="1" si="485"/>
        <v>106064.61538461539</v>
      </c>
      <c r="FR19" s="45">
        <f t="shared" ca="1" si="486"/>
        <v>67011</v>
      </c>
      <c r="FS19" s="45">
        <f t="shared" ca="1" si="487"/>
        <v>65293.538461538461</v>
      </c>
      <c r="FT19" s="45">
        <f t="shared" ca="1" si="160"/>
        <v>305025.46153846156</v>
      </c>
      <c r="FU19" s="45">
        <f t="shared" ca="1" si="488"/>
        <v>305355.15384615387</v>
      </c>
      <c r="FV19" s="45">
        <f t="shared" ca="1" si="489"/>
        <v>30971</v>
      </c>
      <c r="FW19" s="45">
        <f t="shared" ca="1" si="490"/>
        <v>33062.769230769234</v>
      </c>
      <c r="FX19" s="45">
        <f t="shared" ca="1" si="489"/>
        <v>39603</v>
      </c>
      <c r="FY19" s="45">
        <f t="shared" ca="1" si="491"/>
        <v>32943.615384615383</v>
      </c>
      <c r="FZ19" s="45">
        <f t="shared" ca="1" si="489"/>
        <v>29025</v>
      </c>
      <c r="GA19" s="45">
        <f t="shared" ca="1" si="492"/>
        <v>31953.076923076922</v>
      </c>
      <c r="GB19" s="45">
        <f t="shared" ca="1" si="493"/>
        <v>5785</v>
      </c>
      <c r="GC19" s="45">
        <f t="shared" ca="1" si="492"/>
        <v>4493.7692307692305</v>
      </c>
      <c r="GD19" s="45">
        <f t="shared" ca="1" si="348"/>
        <v>36583</v>
      </c>
      <c r="GE19" s="45">
        <f t="shared" ref="GE19" ca="1" si="687">AVERAGE(GD$11:GD$23)</f>
        <v>33431.230769230766</v>
      </c>
      <c r="GF19" s="45">
        <f t="shared" ca="1" si="348"/>
        <v>27174</v>
      </c>
      <c r="GG19" s="45">
        <f t="shared" ref="GG19" ca="1" si="688">AVERAGE(GF$11:GF$23)</f>
        <v>33586.230769230766</v>
      </c>
      <c r="GH19" s="45">
        <f t="shared" ca="1" si="168"/>
        <v>369833</v>
      </c>
      <c r="GI19" s="45">
        <f t="shared" ref="GI19" ca="1" si="689">AVERAGE(GH$11:GH$23)</f>
        <v>355731.38461538462</v>
      </c>
      <c r="GJ19" s="45">
        <f t="shared" ca="1" si="497"/>
        <v>56324</v>
      </c>
      <c r="GK19" s="45">
        <f t="shared" ref="GK19" ca="1" si="690">AVERAGE(GJ$11:GJ$23)</f>
        <v>73536.61538461539</v>
      </c>
      <c r="GL19" s="45">
        <f t="shared" ca="1" si="497"/>
        <v>96614</v>
      </c>
      <c r="GM19" s="45">
        <f t="shared" ref="GM19" ca="1" si="691">AVERAGE(GL$11:GL$23)</f>
        <v>73558.38461538461</v>
      </c>
      <c r="GN19" s="45">
        <f t="shared" ca="1" si="500"/>
        <v>69800</v>
      </c>
      <c r="GO19" s="45">
        <f t="shared" ref="GO19" ca="1" si="692">AVERAGE(GN$11:GN$23)</f>
        <v>61541.384615384617</v>
      </c>
      <c r="GP19" s="45">
        <f t="shared" ca="1" si="502"/>
        <v>84230</v>
      </c>
      <c r="GQ19" s="45">
        <f t="shared" ca="1" si="503"/>
        <v>79721.61538461539</v>
      </c>
      <c r="GR19" s="45">
        <f t="shared" ca="1" si="178"/>
        <v>732542</v>
      </c>
      <c r="GS19" s="45">
        <f t="shared" ca="1" si="504"/>
        <v>744835</v>
      </c>
      <c r="GT19" s="45">
        <f t="shared" ca="1" si="180"/>
        <v>320579.61538461538</v>
      </c>
      <c r="GU19" s="45">
        <f t="shared" ca="1" si="505"/>
        <v>325341.23076923087</v>
      </c>
      <c r="GV19" s="45">
        <f t="shared" ca="1" si="506"/>
        <v>22348</v>
      </c>
      <c r="GW19" s="45">
        <f t="shared" ca="1" si="507"/>
        <v>27942.307692307691</v>
      </c>
      <c r="GX19" s="45">
        <f t="shared" ca="1" si="508"/>
        <v>88579</v>
      </c>
      <c r="GY19" s="45">
        <f t="shared" ca="1" si="509"/>
        <v>75226.538461538468</v>
      </c>
      <c r="GZ19" s="45">
        <f t="shared" ca="1" si="510"/>
        <v>2252</v>
      </c>
      <c r="HA19" s="45">
        <f t="shared" ca="1" si="511"/>
        <v>2126.3076923076924</v>
      </c>
      <c r="HB19" s="45">
        <f t="shared" ca="1" si="512"/>
        <v>40082</v>
      </c>
      <c r="HC19" s="45">
        <f t="shared" ca="1" si="513"/>
        <v>46673.461538461539</v>
      </c>
      <c r="HD19" s="45">
        <f t="shared" ca="1" si="514"/>
        <v>15350</v>
      </c>
      <c r="HE19" s="45">
        <f t="shared" ca="1" si="515"/>
        <v>21404</v>
      </c>
      <c r="HF19" s="45">
        <f t="shared" ca="1" si="191"/>
        <v>183220.6153846154</v>
      </c>
      <c r="HG19" s="45">
        <f t="shared" ca="1" si="516"/>
        <v>181991.92307692315</v>
      </c>
      <c r="HH19" s="45">
        <f t="shared" ca="1" si="517"/>
        <v>27746</v>
      </c>
      <c r="HI19" s="45">
        <f t="shared" ca="1" si="518"/>
        <v>29942</v>
      </c>
      <c r="HJ19" s="45">
        <f t="shared" ca="1" si="519"/>
        <v>55339</v>
      </c>
      <c r="HK19" s="45">
        <f t="shared" ca="1" si="520"/>
        <v>50882.384615384617</v>
      </c>
      <c r="HL19" s="45">
        <f t="shared" ca="1" si="521"/>
        <v>5348</v>
      </c>
      <c r="HM19" s="45">
        <f t="shared" ca="1" si="522"/>
        <v>4881.3846153846152</v>
      </c>
      <c r="HN19" s="45">
        <f t="shared" ca="1" si="523"/>
        <v>2510</v>
      </c>
      <c r="HO19" s="45">
        <f t="shared" ca="1" si="524"/>
        <v>3022.8461538461538</v>
      </c>
      <c r="HP19" s="45">
        <f t="shared" ca="1" si="525"/>
        <v>3549</v>
      </c>
      <c r="HQ19" s="45">
        <f t="shared" ca="1" si="526"/>
        <v>4534.6923076923076</v>
      </c>
      <c r="HR19" s="45">
        <f t="shared" ca="1" si="201"/>
        <v>95594.076923076922</v>
      </c>
      <c r="HS19" s="45">
        <f t="shared" ca="1" si="527"/>
        <v>94869.692307692283</v>
      </c>
      <c r="HT19" s="45">
        <f t="shared" ca="1" si="528"/>
        <v>3610</v>
      </c>
      <c r="HU19" s="45">
        <f t="shared" ca="1" si="529"/>
        <v>3671.3076923076924</v>
      </c>
      <c r="HV19" s="45">
        <f t="shared" ca="1" si="530"/>
        <v>25364</v>
      </c>
      <c r="HW19" s="45">
        <f t="shared" ca="1" si="529"/>
        <v>23676.538461538461</v>
      </c>
      <c r="HX19" s="45">
        <f t="shared" ca="1" si="531"/>
        <v>18437</v>
      </c>
      <c r="HY19" s="45">
        <f t="shared" ref="HY19" ca="1" si="693">AVERAGE(HX$11:HX$23)</f>
        <v>19443.307692307691</v>
      </c>
      <c r="HZ19" s="45">
        <f t="shared" ca="1" si="533"/>
        <v>409</v>
      </c>
      <c r="IA19" s="45">
        <f t="shared" ref="IA19" ca="1" si="694">AVERAGE(HZ$11:HZ$23)</f>
        <v>415.92307692307691</v>
      </c>
      <c r="IB19" s="45">
        <f t="shared" ca="1" si="533"/>
        <v>567</v>
      </c>
      <c r="IC19" s="45">
        <f t="shared" ref="IC19" ca="1" si="695">AVERAGE(IB$11:IB$23)</f>
        <v>455.53846153846155</v>
      </c>
      <c r="ID19" s="45">
        <f t="shared" ca="1" si="212"/>
        <v>128952.69230769231</v>
      </c>
      <c r="IE19" s="45">
        <f t="shared" ref="IE19" ca="1" si="696">AVERAGE(ID$11:ID$23)</f>
        <v>136862.99999999997</v>
      </c>
      <c r="IF19" s="45">
        <f t="shared" ca="1" si="537"/>
        <v>6253</v>
      </c>
      <c r="IG19" s="45">
        <f t="shared" ref="IG19" ca="1" si="697">AVERAGE(IF$11:IF$23)</f>
        <v>9242.1538461538457</v>
      </c>
      <c r="IH19" s="45">
        <f t="shared" ca="1" si="539"/>
        <v>37136</v>
      </c>
      <c r="II19" s="45">
        <f t="shared" ref="II19" ca="1" si="698">AVERAGE(IH$11:IH$23)</f>
        <v>35759.923076923078</v>
      </c>
      <c r="IJ19" s="45">
        <f t="shared" ca="1" si="541"/>
        <v>7554</v>
      </c>
      <c r="IK19" s="45">
        <f t="shared" ref="IK19" ca="1" si="699">AVERAGE(IJ$11:IJ$23)</f>
        <v>9571.6153846153848</v>
      </c>
      <c r="IL19" s="45">
        <f t="shared" ca="1" si="541"/>
        <v>6320</v>
      </c>
      <c r="IM19" s="45">
        <f t="shared" ref="IM19:IO19" ca="1" si="700">AVERAGE(IL$11:IL$23)</f>
        <v>9467</v>
      </c>
      <c r="IN19" s="45">
        <f t="shared" ca="1" si="541"/>
        <v>7649</v>
      </c>
      <c r="IO19" s="45">
        <f t="shared" ca="1" si="700"/>
        <v>8781.6153846153848</v>
      </c>
      <c r="IP19" s="63">
        <f t="shared" ca="1" si="544"/>
        <v>4195</v>
      </c>
      <c r="IQ19" s="65">
        <f t="shared" ref="IQ19" ca="1" si="701">AVERAGE(IP$11:IP$23)</f>
        <v>5769.1538461538457</v>
      </c>
    </row>
    <row r="20" spans="2:251" ht="15.75" thickBot="1" x14ac:dyDescent="0.3">
      <c r="B20" s="50" t="s">
        <v>26</v>
      </c>
      <c r="C20" s="48">
        <f ca="1">SUM(D20,BR20,CV20,ER20,GR20)</f>
        <v>26876289.307692308</v>
      </c>
      <c r="D20" s="45">
        <f t="shared" ca="1" si="7"/>
        <v>9453797.615384616</v>
      </c>
      <c r="E20" s="45">
        <f t="shared" ca="1" si="350"/>
        <v>9591473.8461538441</v>
      </c>
      <c r="F20" s="45">
        <f t="shared" ca="1" si="9"/>
        <v>2933206.6923076925</v>
      </c>
      <c r="G20" s="45">
        <f t="shared" ca="1" si="351"/>
        <v>3118277.076923077</v>
      </c>
      <c r="H20" s="45">
        <f t="shared" ca="1" si="352"/>
        <v>358270</v>
      </c>
      <c r="I20" s="45">
        <f t="shared" ca="1" si="353"/>
        <v>478329.53846153844</v>
      </c>
      <c r="J20" s="45">
        <f t="shared" ca="1" si="354"/>
        <v>73510</v>
      </c>
      <c r="K20" s="45">
        <f t="shared" ca="1" si="355"/>
        <v>74486.307692307688</v>
      </c>
      <c r="L20" s="45">
        <f t="shared" ca="1" si="346"/>
        <v>170936</v>
      </c>
      <c r="M20" s="45">
        <f t="shared" ca="1" si="356"/>
        <v>183081.69230769231</v>
      </c>
      <c r="N20" s="45">
        <f t="shared" ca="1" si="357"/>
        <v>319719</v>
      </c>
      <c r="O20" s="45">
        <f t="shared" ca="1" si="358"/>
        <v>337530.23076923075</v>
      </c>
      <c r="P20" s="45">
        <f t="shared" ca="1" si="359"/>
        <v>86969</v>
      </c>
      <c r="Q20" s="45">
        <f t="shared" ca="1" si="360"/>
        <v>97584.846153846156</v>
      </c>
      <c r="R20" s="45">
        <f t="shared" ca="1" si="361"/>
        <v>45374</v>
      </c>
      <c r="S20" s="45">
        <f t="shared" ca="1" si="362"/>
        <v>47071.461538461539</v>
      </c>
      <c r="T20" s="45">
        <f t="shared" ca="1" si="363"/>
        <v>229646</v>
      </c>
      <c r="U20" s="45">
        <f t="shared" ca="1" si="364"/>
        <v>238228.15384615384</v>
      </c>
      <c r="V20" s="45">
        <f t="shared" ca="1" si="365"/>
        <v>18585</v>
      </c>
      <c r="W20" s="45">
        <f t="shared" ca="1" si="366"/>
        <v>21158.307692307691</v>
      </c>
      <c r="X20" s="45">
        <f t="shared" ca="1" si="367"/>
        <v>36685</v>
      </c>
      <c r="Y20" s="45">
        <f t="shared" ca="1" si="368"/>
        <v>43943.153846153844</v>
      </c>
      <c r="Z20" s="45">
        <f t="shared" ca="1" si="369"/>
        <v>72099</v>
      </c>
      <c r="AA20" s="45">
        <f t="shared" ca="1" si="370"/>
        <v>75449.692307692312</v>
      </c>
      <c r="AB20" s="45">
        <f t="shared" ca="1" si="31"/>
        <v>3839108.615384615</v>
      </c>
      <c r="AC20" s="45">
        <f t="shared" ca="1" si="371"/>
        <v>3802818.923076923</v>
      </c>
      <c r="AD20" s="45">
        <f t="shared" ca="1" si="372"/>
        <v>496438</v>
      </c>
      <c r="AE20" s="45">
        <f t="shared" ca="1" si="373"/>
        <v>448727.23076923075</v>
      </c>
      <c r="AF20" s="45">
        <f t="shared" ca="1" si="374"/>
        <v>531368</v>
      </c>
      <c r="AG20" s="45">
        <f t="shared" ca="1" si="375"/>
        <v>584585.4615384615</v>
      </c>
      <c r="AH20" s="45">
        <f t="shared" ca="1" si="376"/>
        <v>305838</v>
      </c>
      <c r="AI20" s="45">
        <f t="shared" ca="1" si="377"/>
        <v>297247.30769230769</v>
      </c>
      <c r="AJ20" s="45">
        <f t="shared" ca="1" si="378"/>
        <v>158415</v>
      </c>
      <c r="AK20" s="45">
        <f t="shared" ca="1" si="546"/>
        <v>139790</v>
      </c>
      <c r="AL20" s="45">
        <f t="shared" ca="1" si="379"/>
        <v>53023</v>
      </c>
      <c r="AM20" s="45">
        <f t="shared" ca="1" si="380"/>
        <v>60813.230769230766</v>
      </c>
      <c r="AN20" s="45">
        <f t="shared" ca="1" si="381"/>
        <v>336655</v>
      </c>
      <c r="AO20" s="45">
        <f t="shared" ca="1" si="382"/>
        <v>300606.38461538462</v>
      </c>
      <c r="AP20" s="45">
        <f t="shared" ca="1" si="383"/>
        <v>125602</v>
      </c>
      <c r="AQ20" s="45">
        <f t="shared" ca="1" si="384"/>
        <v>139279.69230769231</v>
      </c>
      <c r="AR20" s="45">
        <f t="shared" ca="1" si="0"/>
        <v>1092740.6923076925</v>
      </c>
      <c r="AS20" s="45">
        <f t="shared" ca="1" si="385"/>
        <v>1124495.3076923075</v>
      </c>
      <c r="AT20" s="45">
        <f t="shared" ca="1" si="386"/>
        <v>217136</v>
      </c>
      <c r="AU20" s="45">
        <f t="shared" ca="1" si="387"/>
        <v>229601.15384615384</v>
      </c>
      <c r="AV20" s="45">
        <f t="shared" ca="1" si="388"/>
        <v>161793</v>
      </c>
      <c r="AW20" s="45">
        <f t="shared" ca="1" si="389"/>
        <v>167305.92307692306</v>
      </c>
      <c r="AX20" s="45">
        <f t="shared" ca="1" si="390"/>
        <v>91605</v>
      </c>
      <c r="AY20" s="45">
        <f t="shared" ca="1" si="391"/>
        <v>105594.61538461539</v>
      </c>
      <c r="AZ20" s="45">
        <f t="shared" ca="1" si="392"/>
        <v>119705</v>
      </c>
      <c r="BA20" s="45">
        <f t="shared" ca="1" si="393"/>
        <v>119491.92307692308</v>
      </c>
      <c r="BB20" s="45">
        <f t="shared" ca="1" si="55"/>
        <v>1588741.6153846155</v>
      </c>
      <c r="BC20" s="45">
        <f t="shared" ca="1" si="394"/>
        <v>1545882.5384615387</v>
      </c>
      <c r="BD20" s="45">
        <f t="shared" ca="1" si="395"/>
        <v>128120</v>
      </c>
      <c r="BE20" s="45">
        <f t="shared" ca="1" si="396"/>
        <v>128548.46153846153</v>
      </c>
      <c r="BF20" s="45">
        <f t="shared" ca="1" si="347"/>
        <v>142907</v>
      </c>
      <c r="BG20" s="45">
        <f t="shared" ca="1" si="397"/>
        <v>125517.69230769231</v>
      </c>
      <c r="BH20" s="45">
        <f t="shared" ca="1" si="347"/>
        <v>101522</v>
      </c>
      <c r="BI20" s="45">
        <f t="shared" ca="1" si="398"/>
        <v>114581.15384615384</v>
      </c>
      <c r="BJ20" s="45">
        <f t="shared" ca="1" si="347"/>
        <v>138109</v>
      </c>
      <c r="BK20" s="45">
        <f t="shared" ca="1" si="399"/>
        <v>127121.23076923077</v>
      </c>
      <c r="BL20" s="45">
        <f t="shared" ca="1" si="347"/>
        <v>141239</v>
      </c>
      <c r="BM20" s="45">
        <f t="shared" ca="1" si="400"/>
        <v>123431.84615384616</v>
      </c>
      <c r="BN20" s="45">
        <f t="shared" ca="1" si="347"/>
        <v>125408</v>
      </c>
      <c r="BO20" s="45">
        <f t="shared" ca="1" si="401"/>
        <v>123103.23076923077</v>
      </c>
      <c r="BP20" s="45">
        <f t="shared" ca="1" si="402"/>
        <v>69133</v>
      </c>
      <c r="BQ20" s="45">
        <f t="shared" ca="1" si="403"/>
        <v>61275.307692307695</v>
      </c>
      <c r="BR20" s="45">
        <f ca="1">SUM(BT20,CB20,CP20)</f>
        <v>7657188.153846154</v>
      </c>
      <c r="BS20" s="45">
        <f t="shared" ca="1" si="404"/>
        <v>7533603.0769230779</v>
      </c>
      <c r="BT20" s="45">
        <f t="shared" ca="1" si="67"/>
        <v>3625953.5384615385</v>
      </c>
      <c r="BU20" s="45">
        <f t="shared" ca="1" si="405"/>
        <v>3584657.769230769</v>
      </c>
      <c r="BV20" s="45">
        <f t="shared" ca="1" si="406"/>
        <v>65251</v>
      </c>
      <c r="BW20" s="45">
        <f t="shared" ca="1" si="407"/>
        <v>65033.538461538461</v>
      </c>
      <c r="BX20" s="45">
        <f t="shared" ca="1" si="408"/>
        <v>79533</v>
      </c>
      <c r="BY20" s="45">
        <f t="shared" ca="1" si="409"/>
        <v>81831.61538461539</v>
      </c>
      <c r="BZ20" s="45">
        <f t="shared" ca="1" si="410"/>
        <v>84467</v>
      </c>
      <c r="CA20" s="45">
        <f t="shared" ca="1" si="411"/>
        <v>91611.846153846156</v>
      </c>
      <c r="CB20" s="45">
        <f t="shared" ca="1" si="73"/>
        <v>3158225.5384615385</v>
      </c>
      <c r="CC20" s="45">
        <f t="shared" ca="1" si="412"/>
        <v>3107703.769230769</v>
      </c>
      <c r="CD20" s="45">
        <f t="shared" ca="1" si="413"/>
        <v>589182</v>
      </c>
      <c r="CE20" s="45">
        <f t="shared" ca="1" si="414"/>
        <v>598855</v>
      </c>
      <c r="CF20" s="45">
        <f t="shared" ca="1" si="413"/>
        <v>669016</v>
      </c>
      <c r="CG20" s="45">
        <f t="shared" ca="1" si="415"/>
        <v>614487.4615384615</v>
      </c>
      <c r="CH20" s="45">
        <f t="shared" ca="1" si="416"/>
        <v>112197</v>
      </c>
      <c r="CI20" s="45">
        <f t="shared" ca="1" si="417"/>
        <v>134151.46153846153</v>
      </c>
      <c r="CJ20" s="45">
        <f t="shared" ca="1" si="416"/>
        <v>138970</v>
      </c>
      <c r="CK20" s="45">
        <f t="shared" ca="1" si="418"/>
        <v>133471.61538461538</v>
      </c>
      <c r="CL20" s="45">
        <f t="shared" ca="1" si="419"/>
        <v>167895</v>
      </c>
      <c r="CM20" s="45">
        <f t="shared" ca="1" si="420"/>
        <v>145772.69230769231</v>
      </c>
      <c r="CN20" s="45">
        <f t="shared" ca="1" si="421"/>
        <v>158700</v>
      </c>
      <c r="CO20" s="45">
        <f t="shared" ca="1" si="422"/>
        <v>135949.61538461538</v>
      </c>
      <c r="CP20" s="45">
        <f t="shared" ca="1" si="86"/>
        <v>873009.07692307699</v>
      </c>
      <c r="CQ20" s="45">
        <f t="shared" ca="1" si="423"/>
        <v>841241.5384615385</v>
      </c>
      <c r="CR20" s="45">
        <f t="shared" ca="1" si="424"/>
        <v>425298</v>
      </c>
      <c r="CS20" s="45">
        <f t="shared" ca="1" si="425"/>
        <v>385317.07692307694</v>
      </c>
      <c r="CT20" s="45">
        <f t="shared" ca="1" si="426"/>
        <v>62394</v>
      </c>
      <c r="CU20" s="45">
        <f t="shared" ca="1" si="427"/>
        <v>70607.38461538461</v>
      </c>
      <c r="CV20" s="45">
        <f t="shared" ca="1" si="3"/>
        <v>7230906.461538462</v>
      </c>
      <c r="CW20" s="45">
        <f t="shared" ca="1" si="428"/>
        <v>7198690.5384615399</v>
      </c>
      <c r="CX20" s="45">
        <f t="shared" ca="1" si="92"/>
        <v>880037.84615384624</v>
      </c>
      <c r="CY20" s="45">
        <f t="shared" ca="1" si="429"/>
        <v>936507.07692307688</v>
      </c>
      <c r="CZ20" s="45">
        <f t="shared" ca="1" si="430"/>
        <v>200292</v>
      </c>
      <c r="DA20" s="45">
        <f t="shared" ca="1" si="431"/>
        <v>234383.15384615384</v>
      </c>
      <c r="DB20" s="45">
        <f t="shared" ca="1" si="432"/>
        <v>161727</v>
      </c>
      <c r="DC20" s="45">
        <f t="shared" ca="1" si="433"/>
        <v>168640.69230769231</v>
      </c>
      <c r="DD20" s="45">
        <f t="shared" ca="1" si="434"/>
        <v>114995</v>
      </c>
      <c r="DE20" s="45">
        <f t="shared" ca="1" si="435"/>
        <v>130459.38461538461</v>
      </c>
      <c r="DF20" s="45">
        <f t="shared" ca="1" si="99"/>
        <v>525504.84615384613</v>
      </c>
      <c r="DG20" s="45">
        <f t="shared" ca="1" si="436"/>
        <v>503605.38461538457</v>
      </c>
      <c r="DH20" s="45">
        <f t="shared" ca="1" si="437"/>
        <v>151315</v>
      </c>
      <c r="DI20" s="45">
        <f t="shared" ca="1" si="547"/>
        <v>176830.84615384616</v>
      </c>
      <c r="DJ20" s="45">
        <f t="shared" ca="1" si="438"/>
        <v>197359</v>
      </c>
      <c r="DK20" s="45">
        <f t="shared" ca="1" si="439"/>
        <v>149943.69230769231</v>
      </c>
      <c r="DL20" s="45">
        <f t="shared" ca="1" si="105"/>
        <v>2004488.3076923077</v>
      </c>
      <c r="DM20" s="45">
        <f t="shared" ca="1" si="440"/>
        <v>1959529.7692307692</v>
      </c>
      <c r="DN20" s="45">
        <f t="shared" ca="1" si="441"/>
        <v>606684</v>
      </c>
      <c r="DO20" s="45">
        <f t="shared" ca="1" si="442"/>
        <v>601020.30769230775</v>
      </c>
      <c r="DP20" s="45">
        <f t="shared" ca="1" si="443"/>
        <v>796784</v>
      </c>
      <c r="DQ20" s="45">
        <f t="shared" ca="1" si="444"/>
        <v>757489.15384615387</v>
      </c>
      <c r="DR20" s="45">
        <f t="shared" ca="1" si="111"/>
        <v>1951034.6153846155</v>
      </c>
      <c r="DS20" s="45">
        <f t="shared" ca="1" si="445"/>
        <v>1975990.307692308</v>
      </c>
      <c r="DT20" s="45">
        <f t="shared" ca="1" si="446"/>
        <v>324245</v>
      </c>
      <c r="DU20" s="45">
        <f t="shared" ca="1" si="447"/>
        <v>330658.07692307694</v>
      </c>
      <c r="DV20" s="45">
        <f t="shared" ca="1" si="448"/>
        <v>212277</v>
      </c>
      <c r="DW20" s="45">
        <f t="shared" ca="1" si="449"/>
        <v>212648.53846153847</v>
      </c>
      <c r="DX20" s="45">
        <f t="shared" ca="1" si="450"/>
        <v>871206</v>
      </c>
      <c r="DY20" s="45">
        <f t="shared" ca="1" si="451"/>
        <v>889377.07692307688</v>
      </c>
      <c r="DZ20" s="45">
        <f t="shared" ca="1" si="4"/>
        <v>1115382.6923076923</v>
      </c>
      <c r="EA20" s="45">
        <f t="shared" ca="1" si="452"/>
        <v>1121410.3846153845</v>
      </c>
      <c r="EB20" s="45">
        <f t="shared" ca="1" si="453"/>
        <v>305312</v>
      </c>
      <c r="EC20" s="45">
        <f t="shared" ca="1" si="454"/>
        <v>328346.76923076925</v>
      </c>
      <c r="ED20" s="45">
        <f t="shared" ca="1" si="455"/>
        <v>179467</v>
      </c>
      <c r="EE20" s="45">
        <f t="shared" ca="1" si="456"/>
        <v>166803.92307692306</v>
      </c>
      <c r="EF20" s="45">
        <f t="shared" ca="1" si="457"/>
        <v>135453</v>
      </c>
      <c r="EG20" s="45">
        <f t="shared" ca="1" si="458"/>
        <v>131109</v>
      </c>
      <c r="EH20" s="45">
        <f t="shared" ca="1" si="125"/>
        <v>754458.15384615387</v>
      </c>
      <c r="EI20" s="45">
        <f t="shared" ca="1" si="459"/>
        <v>701647.61538461538</v>
      </c>
      <c r="EJ20" s="45">
        <f t="shared" ca="1" si="460"/>
        <v>27343</v>
      </c>
      <c r="EK20" s="45">
        <f t="shared" ca="1" si="461"/>
        <v>27349.76923076923</v>
      </c>
      <c r="EL20" s="45">
        <f t="shared" ca="1" si="462"/>
        <v>262592</v>
      </c>
      <c r="EM20" s="45">
        <f t="shared" ca="1" si="463"/>
        <v>230692.38461538462</v>
      </c>
      <c r="EN20" s="45">
        <f t="shared" ca="1" si="464"/>
        <v>71566</v>
      </c>
      <c r="EO20" s="45">
        <f t="shared" ca="1" si="465"/>
        <v>61506</v>
      </c>
      <c r="EP20" s="45">
        <f t="shared" ca="1" si="464"/>
        <v>73409</v>
      </c>
      <c r="EQ20" s="45">
        <f t="shared" ca="1" si="466"/>
        <v>62551.307692307695</v>
      </c>
      <c r="ER20" s="45">
        <f t="shared" ca="1" si="134"/>
        <v>1780014.076923077</v>
      </c>
      <c r="ES20" s="45">
        <f t="shared" ca="1" si="467"/>
        <v>1767611.7692307686</v>
      </c>
      <c r="ET20" s="45">
        <f t="shared" ca="1" si="136"/>
        <v>311701.30769230769</v>
      </c>
      <c r="EU20" s="45">
        <f t="shared" ca="1" si="468"/>
        <v>298527.30769230763</v>
      </c>
      <c r="EV20" s="45">
        <f t="shared" ca="1" si="469"/>
        <v>25651</v>
      </c>
      <c r="EW20" s="45">
        <f t="shared" ca="1" si="468"/>
        <v>27278.153846153848</v>
      </c>
      <c r="EX20" s="45">
        <f t="shared" ca="1" si="469"/>
        <v>30730</v>
      </c>
      <c r="EY20" s="45">
        <f t="shared" ref="EY20" ca="1" si="702">AVERAGE(EX$11:EX$23)</f>
        <v>28272.384615384617</v>
      </c>
      <c r="EZ20" s="45">
        <f t="shared" ca="1" si="471"/>
        <v>104991</v>
      </c>
      <c r="FA20" s="45">
        <f t="shared" ref="FA20" ca="1" si="703">AVERAGE(EZ$11:EZ$23)</f>
        <v>92072.769230769234</v>
      </c>
      <c r="FB20" s="45">
        <f t="shared" ca="1" si="473"/>
        <v>2706</v>
      </c>
      <c r="FC20" s="45">
        <f t="shared" ref="FC20" ca="1" si="704">AVERAGE(FB$11:FB$23)</f>
        <v>3280.6923076923076</v>
      </c>
      <c r="FD20" s="45">
        <f t="shared" ca="1" si="144"/>
        <v>227515</v>
      </c>
      <c r="FE20" s="45">
        <f t="shared" ref="FE20" ca="1" si="705">AVERAGE(FD$11:FD$23)</f>
        <v>245650.15384615384</v>
      </c>
      <c r="FF20" s="45">
        <f t="shared" ca="1" si="476"/>
        <v>64898</v>
      </c>
      <c r="FG20" s="45">
        <f t="shared" ref="FG20" ca="1" si="706">AVERAGE(FF$11:FF$23)</f>
        <v>76164.38461538461</v>
      </c>
      <c r="FH20" s="45">
        <f t="shared" ca="1" si="478"/>
        <v>17905</v>
      </c>
      <c r="FI20" s="45">
        <f t="shared" ref="FI20" ca="1" si="707">AVERAGE(FH$11:FH$23)</f>
        <v>15008.615384615385</v>
      </c>
      <c r="FJ20" s="45">
        <f t="shared" ca="1" si="480"/>
        <v>53539</v>
      </c>
      <c r="FK20" s="45">
        <f t="shared" ref="FK20" ca="1" si="708">AVERAGE(FJ$11:FJ$23)</f>
        <v>63304.153846153844</v>
      </c>
      <c r="FL20" s="45">
        <f t="shared" ca="1" si="152"/>
        <v>482625.30769230769</v>
      </c>
      <c r="FM20" s="45">
        <f t="shared" ca="1" si="482"/>
        <v>482626.15384615393</v>
      </c>
      <c r="FN20" s="45">
        <f t="shared" ca="1" si="483"/>
        <v>117600</v>
      </c>
      <c r="FO20" s="45">
        <f t="shared" ca="1" si="484"/>
        <v>102601.69230769231</v>
      </c>
      <c r="FP20" s="45">
        <f t="shared" ca="1" si="483"/>
        <v>93182</v>
      </c>
      <c r="FQ20" s="45">
        <f t="shared" ca="1" si="485"/>
        <v>106064.61538461539</v>
      </c>
      <c r="FR20" s="45">
        <f t="shared" ca="1" si="486"/>
        <v>63177</v>
      </c>
      <c r="FS20" s="45">
        <f t="shared" ca="1" si="487"/>
        <v>65293.538461538461</v>
      </c>
      <c r="FT20" s="45">
        <f t="shared" ca="1" si="160"/>
        <v>310815.46153846156</v>
      </c>
      <c r="FU20" s="45">
        <f t="shared" ca="1" si="488"/>
        <v>305355.15384615387</v>
      </c>
      <c r="FV20" s="45">
        <f t="shared" ca="1" si="489"/>
        <v>34266</v>
      </c>
      <c r="FW20" s="45">
        <f t="shared" ca="1" si="490"/>
        <v>33062.769230769234</v>
      </c>
      <c r="FX20" s="45">
        <f t="shared" ca="1" si="489"/>
        <v>25474</v>
      </c>
      <c r="FY20" s="45">
        <f t="shared" ca="1" si="491"/>
        <v>32943.615384615383</v>
      </c>
      <c r="FZ20" s="45">
        <f t="shared" ca="1" si="489"/>
        <v>37772</v>
      </c>
      <c r="GA20" s="45">
        <f t="shared" ca="1" si="492"/>
        <v>31953.076923076922</v>
      </c>
      <c r="GB20" s="45">
        <f t="shared" ca="1" si="493"/>
        <v>3897</v>
      </c>
      <c r="GC20" s="45">
        <f t="shared" ca="1" si="492"/>
        <v>4493.7692307692305</v>
      </c>
      <c r="GD20" s="45">
        <f t="shared" ca="1" si="348"/>
        <v>33898</v>
      </c>
      <c r="GE20" s="45">
        <f t="shared" ref="GE20" ca="1" si="709">AVERAGE(GD$11:GD$23)</f>
        <v>33431.230769230766</v>
      </c>
      <c r="GF20" s="45">
        <f t="shared" ca="1" si="348"/>
        <v>39624</v>
      </c>
      <c r="GG20" s="45">
        <f t="shared" ref="GG20" ca="1" si="710">AVERAGE(GF$11:GF$23)</f>
        <v>33586.230769230766</v>
      </c>
      <c r="GH20" s="45">
        <f t="shared" ca="1" si="168"/>
        <v>355569</v>
      </c>
      <c r="GI20" s="45">
        <f t="shared" ref="GI20" ca="1" si="711">AVERAGE(GH$11:GH$23)</f>
        <v>355731.38461538462</v>
      </c>
      <c r="GJ20" s="45">
        <f t="shared" ca="1" si="497"/>
        <v>71321</v>
      </c>
      <c r="GK20" s="45">
        <f t="shared" ref="GK20" ca="1" si="712">AVERAGE(GJ$11:GJ$23)</f>
        <v>73536.61538461539</v>
      </c>
      <c r="GL20" s="45">
        <f t="shared" ca="1" si="497"/>
        <v>81777</v>
      </c>
      <c r="GM20" s="45">
        <f t="shared" ref="GM20" ca="1" si="713">AVERAGE(GL$11:GL$23)</f>
        <v>73558.38461538461</v>
      </c>
      <c r="GN20" s="45">
        <f t="shared" ca="1" si="500"/>
        <v>55376</v>
      </c>
      <c r="GO20" s="45">
        <f t="shared" ref="GO20" ca="1" si="714">AVERAGE(GN$11:GN$23)</f>
        <v>61541.384615384617</v>
      </c>
      <c r="GP20" s="45">
        <f t="shared" ca="1" si="502"/>
        <v>91788</v>
      </c>
      <c r="GQ20" s="45">
        <f t="shared" ca="1" si="503"/>
        <v>79721.61538461539</v>
      </c>
      <c r="GR20" s="45">
        <f t="shared" ca="1" si="178"/>
        <v>754383</v>
      </c>
      <c r="GS20" s="45">
        <f t="shared" ca="1" si="504"/>
        <v>744835</v>
      </c>
      <c r="GT20" s="45">
        <f t="shared" ca="1" si="180"/>
        <v>331713.61538461538</v>
      </c>
      <c r="GU20" s="45">
        <f t="shared" ca="1" si="505"/>
        <v>325341.23076923087</v>
      </c>
      <c r="GV20" s="45">
        <f t="shared" ca="1" si="506"/>
        <v>25591</v>
      </c>
      <c r="GW20" s="45">
        <f t="shared" ca="1" si="507"/>
        <v>27942.307692307691</v>
      </c>
      <c r="GX20" s="45">
        <f t="shared" ca="1" si="508"/>
        <v>80228</v>
      </c>
      <c r="GY20" s="45">
        <f t="shared" ca="1" si="509"/>
        <v>75226.538461538468</v>
      </c>
      <c r="GZ20" s="45">
        <f t="shared" ca="1" si="510"/>
        <v>1576</v>
      </c>
      <c r="HA20" s="45">
        <f t="shared" ca="1" si="511"/>
        <v>2126.3076923076924</v>
      </c>
      <c r="HB20" s="45">
        <f t="shared" ca="1" si="512"/>
        <v>49273</v>
      </c>
      <c r="HC20" s="45">
        <f t="shared" ca="1" si="513"/>
        <v>46673.461538461539</v>
      </c>
      <c r="HD20" s="45">
        <f t="shared" ca="1" si="514"/>
        <v>23077</v>
      </c>
      <c r="HE20" s="45">
        <f t="shared" ca="1" si="515"/>
        <v>21404</v>
      </c>
      <c r="HF20" s="45">
        <f t="shared" ca="1" si="191"/>
        <v>178932.6153846154</v>
      </c>
      <c r="HG20" s="45">
        <f t="shared" ca="1" si="516"/>
        <v>181991.92307692315</v>
      </c>
      <c r="HH20" s="45">
        <f t="shared" ca="1" si="517"/>
        <v>22673</v>
      </c>
      <c r="HI20" s="45">
        <f t="shared" ca="1" si="518"/>
        <v>29942</v>
      </c>
      <c r="HJ20" s="45">
        <f t="shared" ca="1" si="519"/>
        <v>53635</v>
      </c>
      <c r="HK20" s="45">
        <f t="shared" ca="1" si="520"/>
        <v>50882.384615384617</v>
      </c>
      <c r="HL20" s="45">
        <f t="shared" ca="1" si="521"/>
        <v>5741</v>
      </c>
      <c r="HM20" s="45">
        <f t="shared" ca="1" si="522"/>
        <v>4881.3846153846152</v>
      </c>
      <c r="HN20" s="45">
        <f t="shared" ca="1" si="523"/>
        <v>3910</v>
      </c>
      <c r="HO20" s="45">
        <f t="shared" ca="1" si="524"/>
        <v>3022.8461538461538</v>
      </c>
      <c r="HP20" s="45">
        <f t="shared" ca="1" si="525"/>
        <v>4245</v>
      </c>
      <c r="HQ20" s="45">
        <f t="shared" ca="1" si="526"/>
        <v>4534.6923076923076</v>
      </c>
      <c r="HR20" s="45">
        <f t="shared" ca="1" si="201"/>
        <v>93343.076923076922</v>
      </c>
      <c r="HS20" s="45">
        <f t="shared" ca="1" si="527"/>
        <v>94869.692307692283</v>
      </c>
      <c r="HT20" s="45">
        <f t="shared" ca="1" si="528"/>
        <v>3186</v>
      </c>
      <c r="HU20" s="45">
        <f t="shared" ca="1" si="529"/>
        <v>3671.3076923076924</v>
      </c>
      <c r="HV20" s="45">
        <f t="shared" ca="1" si="530"/>
        <v>20278</v>
      </c>
      <c r="HW20" s="45">
        <f t="shared" ca="1" si="529"/>
        <v>23676.538461538461</v>
      </c>
      <c r="HX20" s="45">
        <f t="shared" ca="1" si="531"/>
        <v>21744</v>
      </c>
      <c r="HY20" s="45">
        <f t="shared" ref="HY20" ca="1" si="715">AVERAGE(HX$11:HX$23)</f>
        <v>19443.307692307691</v>
      </c>
      <c r="HZ20" s="45">
        <f t="shared" ca="1" si="533"/>
        <v>548</v>
      </c>
      <c r="IA20" s="45">
        <f t="shared" ref="IA20" ca="1" si="716">AVERAGE(HZ$11:HZ$23)</f>
        <v>415.92307692307691</v>
      </c>
      <c r="IB20" s="45">
        <f t="shared" ca="1" si="533"/>
        <v>380</v>
      </c>
      <c r="IC20" s="45">
        <f t="shared" ref="IC20" ca="1" si="717">AVERAGE(IB$11:IB$23)</f>
        <v>455.53846153846155</v>
      </c>
      <c r="ID20" s="45">
        <f t="shared" ca="1" si="212"/>
        <v>144578.69230769231</v>
      </c>
      <c r="IE20" s="45">
        <f t="shared" ref="IE20" ca="1" si="718">AVERAGE(ID$11:ID$23)</f>
        <v>136862.99999999997</v>
      </c>
      <c r="IF20" s="45">
        <f t="shared" ca="1" si="537"/>
        <v>10566</v>
      </c>
      <c r="IG20" s="45">
        <f t="shared" ref="IG20" ca="1" si="719">AVERAGE(IF$11:IF$23)</f>
        <v>9242.1538461538457</v>
      </c>
      <c r="IH20" s="45">
        <f t="shared" ca="1" si="539"/>
        <v>40174</v>
      </c>
      <c r="II20" s="45">
        <f t="shared" ref="II20" ca="1" si="720">AVERAGE(IH$11:IH$23)</f>
        <v>35759.923076923078</v>
      </c>
      <c r="IJ20" s="45">
        <f t="shared" ca="1" si="541"/>
        <v>11626</v>
      </c>
      <c r="IK20" s="45">
        <f t="shared" ref="IK20" ca="1" si="721">AVERAGE(IJ$11:IJ$23)</f>
        <v>9571.6153846153848</v>
      </c>
      <c r="IL20" s="45">
        <f t="shared" ca="1" si="541"/>
        <v>10469</v>
      </c>
      <c r="IM20" s="45">
        <f t="shared" ref="IM20:IO20" ca="1" si="722">AVERAGE(IL$11:IL$23)</f>
        <v>9467</v>
      </c>
      <c r="IN20" s="45">
        <f t="shared" ca="1" si="541"/>
        <v>7703</v>
      </c>
      <c r="IO20" s="45">
        <f t="shared" ca="1" si="722"/>
        <v>8781.6153846153848</v>
      </c>
      <c r="IP20" s="63">
        <f t="shared" ca="1" si="544"/>
        <v>5815</v>
      </c>
      <c r="IQ20" s="65">
        <f t="shared" ref="IQ20" ca="1" si="723">AVERAGE(IP$11:IP$23)</f>
        <v>5769.1538461538457</v>
      </c>
    </row>
    <row r="21" spans="2:251" ht="15.75" thickBot="1" x14ac:dyDescent="0.3">
      <c r="B21" s="50" t="s">
        <v>27</v>
      </c>
      <c r="C21" s="48">
        <f ca="1">SUM(D21,BR21,CV21,ER21,GR21)</f>
        <v>27010678.307692308</v>
      </c>
      <c r="D21" s="45">
        <f t="shared" ca="1" si="7"/>
        <v>9610132.615384616</v>
      </c>
      <c r="E21" s="45">
        <f t="shared" ca="1" si="350"/>
        <v>9591473.8461538441</v>
      </c>
      <c r="F21" s="45">
        <f t="shared" ca="1" si="9"/>
        <v>3136037.692307692</v>
      </c>
      <c r="G21" s="45">
        <f t="shared" ca="1" si="351"/>
        <v>3118277.076923077</v>
      </c>
      <c r="H21" s="45">
        <f t="shared" ca="1" si="352"/>
        <v>468251</v>
      </c>
      <c r="I21" s="45">
        <f t="shared" ca="1" si="353"/>
        <v>478329.53846153844</v>
      </c>
      <c r="J21" s="45">
        <f t="shared" ca="1" si="354"/>
        <v>74466</v>
      </c>
      <c r="K21" s="45">
        <f t="shared" ca="1" si="355"/>
        <v>74486.307692307688</v>
      </c>
      <c r="L21" s="45">
        <f t="shared" ca="1" si="346"/>
        <v>192052</v>
      </c>
      <c r="M21" s="45">
        <f t="shared" ca="1" si="356"/>
        <v>183081.69230769231</v>
      </c>
      <c r="N21" s="45">
        <f t="shared" ca="1" si="357"/>
        <v>294338</v>
      </c>
      <c r="O21" s="45">
        <f t="shared" ca="1" si="358"/>
        <v>337530.23076923075</v>
      </c>
      <c r="P21" s="45">
        <f t="shared" ca="1" si="359"/>
        <v>117546</v>
      </c>
      <c r="Q21" s="45">
        <f t="shared" ca="1" si="360"/>
        <v>97584.846153846156</v>
      </c>
      <c r="R21" s="45">
        <f t="shared" ca="1" si="361"/>
        <v>48906</v>
      </c>
      <c r="S21" s="45">
        <f t="shared" ca="1" si="362"/>
        <v>47071.461538461539</v>
      </c>
      <c r="T21" s="45">
        <f t="shared" ca="1" si="363"/>
        <v>279514</v>
      </c>
      <c r="U21" s="45">
        <f t="shared" ca="1" si="364"/>
        <v>238228.15384615384</v>
      </c>
      <c r="V21" s="45">
        <f t="shared" ca="1" si="365"/>
        <v>22729</v>
      </c>
      <c r="W21" s="45">
        <f t="shared" ca="1" si="366"/>
        <v>21158.307692307691</v>
      </c>
      <c r="X21" s="45">
        <f t="shared" ca="1" si="367"/>
        <v>42166</v>
      </c>
      <c r="Y21" s="45">
        <f t="shared" ca="1" si="368"/>
        <v>43943.153846153844</v>
      </c>
      <c r="Z21" s="45">
        <f t="shared" ca="1" si="369"/>
        <v>74656</v>
      </c>
      <c r="AA21" s="45">
        <f t="shared" ca="1" si="370"/>
        <v>75449.692307692312</v>
      </c>
      <c r="AB21" s="45">
        <f t="shared" ca="1" si="31"/>
        <v>3894722.615384615</v>
      </c>
      <c r="AC21" s="45">
        <f t="shared" ca="1" si="371"/>
        <v>3802818.923076923</v>
      </c>
      <c r="AD21" s="45">
        <f t="shared" ca="1" si="372"/>
        <v>487678</v>
      </c>
      <c r="AE21" s="45">
        <f t="shared" ca="1" si="373"/>
        <v>448727.23076923075</v>
      </c>
      <c r="AF21" s="45">
        <f t="shared" ca="1" si="374"/>
        <v>691434</v>
      </c>
      <c r="AG21" s="45">
        <f t="shared" ca="1" si="375"/>
        <v>584585.4615384615</v>
      </c>
      <c r="AH21" s="45">
        <f t="shared" ca="1" si="376"/>
        <v>278707</v>
      </c>
      <c r="AI21" s="45">
        <f t="shared" ca="1" si="377"/>
        <v>297247.30769230769</v>
      </c>
      <c r="AJ21" s="45">
        <f t="shared" ca="1" si="378"/>
        <v>177191</v>
      </c>
      <c r="AK21" s="45">
        <f t="shared" ca="1" si="546"/>
        <v>139790</v>
      </c>
      <c r="AL21" s="45">
        <f t="shared" ca="1" si="379"/>
        <v>64667</v>
      </c>
      <c r="AM21" s="45">
        <f t="shared" ca="1" si="380"/>
        <v>60813.230769230766</v>
      </c>
      <c r="AN21" s="45">
        <f t="shared" ca="1" si="381"/>
        <v>252553</v>
      </c>
      <c r="AO21" s="45">
        <f t="shared" ca="1" si="382"/>
        <v>300606.38461538462</v>
      </c>
      <c r="AP21" s="45">
        <f t="shared" ca="1" si="383"/>
        <v>110723</v>
      </c>
      <c r="AQ21" s="45">
        <f t="shared" ca="1" si="384"/>
        <v>139279.69230769231</v>
      </c>
      <c r="AR21" s="45">
        <f t="shared" ca="1" si="0"/>
        <v>1100518.6923076925</v>
      </c>
      <c r="AS21" s="45">
        <f t="shared" ca="1" si="385"/>
        <v>1124495.3076923075</v>
      </c>
      <c r="AT21" s="45">
        <f t="shared" ca="1" si="386"/>
        <v>216357</v>
      </c>
      <c r="AU21" s="45">
        <f t="shared" ca="1" si="387"/>
        <v>229601.15384615384</v>
      </c>
      <c r="AV21" s="45">
        <f t="shared" ca="1" si="388"/>
        <v>169161</v>
      </c>
      <c r="AW21" s="45">
        <f t="shared" ca="1" si="389"/>
        <v>167305.92307692306</v>
      </c>
      <c r="AX21" s="45">
        <f t="shared" ca="1" si="390"/>
        <v>109215</v>
      </c>
      <c r="AY21" s="45">
        <f t="shared" ca="1" si="391"/>
        <v>105594.61538461539</v>
      </c>
      <c r="AZ21" s="45">
        <f t="shared" ca="1" si="392"/>
        <v>103284</v>
      </c>
      <c r="BA21" s="45">
        <f t="shared" ca="1" si="393"/>
        <v>119491.92307692308</v>
      </c>
      <c r="BB21" s="45">
        <f t="shared" ca="1" si="55"/>
        <v>1478853.6153846155</v>
      </c>
      <c r="BC21" s="45">
        <f t="shared" ca="1" si="394"/>
        <v>1545882.5384615387</v>
      </c>
      <c r="BD21" s="45">
        <f t="shared" ca="1" si="395"/>
        <v>120535</v>
      </c>
      <c r="BE21" s="45">
        <f t="shared" ca="1" si="396"/>
        <v>128548.46153846153</v>
      </c>
      <c r="BF21" s="45">
        <f t="shared" ca="1" si="347"/>
        <v>106412</v>
      </c>
      <c r="BG21" s="45">
        <f t="shared" ca="1" si="397"/>
        <v>125517.69230769231</v>
      </c>
      <c r="BH21" s="45">
        <f t="shared" ca="1" si="347"/>
        <v>112416</v>
      </c>
      <c r="BI21" s="45">
        <f t="shared" ca="1" si="398"/>
        <v>114581.15384615384</v>
      </c>
      <c r="BJ21" s="45">
        <f t="shared" ca="1" si="347"/>
        <v>121662</v>
      </c>
      <c r="BK21" s="45">
        <f t="shared" ca="1" si="399"/>
        <v>127121.23076923077</v>
      </c>
      <c r="BL21" s="45">
        <f t="shared" ca="1" si="347"/>
        <v>109775</v>
      </c>
      <c r="BM21" s="45">
        <f t="shared" ca="1" si="400"/>
        <v>123431.84615384616</v>
      </c>
      <c r="BN21" s="45">
        <f t="shared" ca="1" si="347"/>
        <v>110597</v>
      </c>
      <c r="BO21" s="45">
        <f t="shared" ca="1" si="401"/>
        <v>123103.23076923077</v>
      </c>
      <c r="BP21" s="45">
        <f t="shared" ca="1" si="402"/>
        <v>55153</v>
      </c>
      <c r="BQ21" s="45">
        <f t="shared" ca="1" si="403"/>
        <v>61275.307692307695</v>
      </c>
      <c r="BR21" s="45">
        <f ca="1">SUM(BT21,CB21,CP21)</f>
        <v>7721141.153846154</v>
      </c>
      <c r="BS21" s="45">
        <f t="shared" ca="1" si="404"/>
        <v>7533603.0769230779</v>
      </c>
      <c r="BT21" s="45">
        <f t="shared" ca="1" si="67"/>
        <v>3695097.5384615385</v>
      </c>
      <c r="BU21" s="45">
        <f t="shared" ca="1" si="405"/>
        <v>3584657.769230769</v>
      </c>
      <c r="BV21" s="45">
        <f t="shared" ca="1" si="406"/>
        <v>71919</v>
      </c>
      <c r="BW21" s="45">
        <f t="shared" ca="1" si="407"/>
        <v>65033.538461538461</v>
      </c>
      <c r="BX21" s="45">
        <f t="shared" ca="1" si="408"/>
        <v>81132</v>
      </c>
      <c r="BY21" s="45">
        <f t="shared" ca="1" si="409"/>
        <v>81831.61538461539</v>
      </c>
      <c r="BZ21" s="45">
        <f t="shared" ca="1" si="410"/>
        <v>102446</v>
      </c>
      <c r="CA21" s="45">
        <f t="shared" ca="1" si="411"/>
        <v>91611.846153846156</v>
      </c>
      <c r="CB21" s="45">
        <f t="shared" ca="1" si="73"/>
        <v>3201123.5384615385</v>
      </c>
      <c r="CC21" s="45">
        <f t="shared" ca="1" si="412"/>
        <v>3107703.769230769</v>
      </c>
      <c r="CD21" s="45">
        <f t="shared" ca="1" si="413"/>
        <v>667951</v>
      </c>
      <c r="CE21" s="45">
        <f t="shared" ca="1" si="414"/>
        <v>598855</v>
      </c>
      <c r="CF21" s="45">
        <f t="shared" ca="1" si="413"/>
        <v>666841</v>
      </c>
      <c r="CG21" s="45">
        <f t="shared" ca="1" si="415"/>
        <v>614487.4615384615</v>
      </c>
      <c r="CH21" s="45">
        <f t="shared" ca="1" si="416"/>
        <v>145302</v>
      </c>
      <c r="CI21" s="45">
        <f t="shared" ca="1" si="417"/>
        <v>134151.46153846153</v>
      </c>
      <c r="CJ21" s="45">
        <f t="shared" ca="1" si="416"/>
        <v>115659</v>
      </c>
      <c r="CK21" s="45">
        <f t="shared" ca="1" si="418"/>
        <v>133471.61538461538</v>
      </c>
      <c r="CL21" s="45">
        <f t="shared" ca="1" si="419"/>
        <v>124405</v>
      </c>
      <c r="CM21" s="45">
        <f t="shared" ca="1" si="420"/>
        <v>145772.69230769231</v>
      </c>
      <c r="CN21" s="45">
        <f t="shared" ca="1" si="421"/>
        <v>153746</v>
      </c>
      <c r="CO21" s="45">
        <f t="shared" ca="1" si="422"/>
        <v>135949.61538461538</v>
      </c>
      <c r="CP21" s="45">
        <f t="shared" ca="1" si="86"/>
        <v>824920.07692307699</v>
      </c>
      <c r="CQ21" s="45">
        <f t="shared" ca="1" si="423"/>
        <v>841241.5384615385</v>
      </c>
      <c r="CR21" s="45">
        <f t="shared" ca="1" si="424"/>
        <v>371168</v>
      </c>
      <c r="CS21" s="45">
        <f t="shared" ca="1" si="425"/>
        <v>385317.07692307694</v>
      </c>
      <c r="CT21" s="45">
        <f t="shared" ca="1" si="426"/>
        <v>68435</v>
      </c>
      <c r="CU21" s="45">
        <f t="shared" ca="1" si="427"/>
        <v>70607.38461538461</v>
      </c>
      <c r="CV21" s="45">
        <f t="shared" ca="1" si="3"/>
        <v>7139928.461538462</v>
      </c>
      <c r="CW21" s="45">
        <f t="shared" ca="1" si="428"/>
        <v>7198690.5384615399</v>
      </c>
      <c r="CX21" s="45">
        <f t="shared" ca="1" si="92"/>
        <v>950288.84615384624</v>
      </c>
      <c r="CY21" s="45">
        <f t="shared" ca="1" si="429"/>
        <v>936507.07692307688</v>
      </c>
      <c r="CZ21" s="45">
        <f t="shared" ca="1" si="430"/>
        <v>246791</v>
      </c>
      <c r="DA21" s="45">
        <f t="shared" ca="1" si="431"/>
        <v>234383.15384615384</v>
      </c>
      <c r="DB21" s="45">
        <f t="shared" ca="1" si="432"/>
        <v>154302</v>
      </c>
      <c r="DC21" s="45">
        <f t="shared" ca="1" si="433"/>
        <v>168640.69230769231</v>
      </c>
      <c r="DD21" s="45">
        <f t="shared" ca="1" si="434"/>
        <v>146172</v>
      </c>
      <c r="DE21" s="45">
        <f t="shared" ca="1" si="435"/>
        <v>130459.38461538461</v>
      </c>
      <c r="DF21" s="45">
        <f t="shared" ca="1" si="99"/>
        <v>484409.84615384613</v>
      </c>
      <c r="DG21" s="45">
        <f t="shared" ca="1" si="436"/>
        <v>503605.38461538457</v>
      </c>
      <c r="DH21" s="45">
        <f t="shared" ca="1" si="437"/>
        <v>160013</v>
      </c>
      <c r="DI21" s="45">
        <f t="shared" ca="1" si="547"/>
        <v>176830.84615384616</v>
      </c>
      <c r="DJ21" s="45">
        <f t="shared" ca="1" si="438"/>
        <v>147566</v>
      </c>
      <c r="DK21" s="45">
        <f t="shared" ca="1" si="439"/>
        <v>149943.69230769231</v>
      </c>
      <c r="DL21" s="45">
        <f t="shared" ca="1" si="105"/>
        <v>2043643.3076923077</v>
      </c>
      <c r="DM21" s="45">
        <f t="shared" ca="1" si="440"/>
        <v>1959529.7692307692</v>
      </c>
      <c r="DN21" s="45">
        <f t="shared" ca="1" si="441"/>
        <v>650257</v>
      </c>
      <c r="DO21" s="45">
        <f t="shared" ca="1" si="442"/>
        <v>601020.30769230775</v>
      </c>
      <c r="DP21" s="45">
        <f t="shared" ca="1" si="443"/>
        <v>792366</v>
      </c>
      <c r="DQ21" s="45">
        <f t="shared" ca="1" si="444"/>
        <v>757489.15384615387</v>
      </c>
      <c r="DR21" s="45">
        <f t="shared" ca="1" si="111"/>
        <v>1952654.6153846155</v>
      </c>
      <c r="DS21" s="45">
        <f t="shared" ca="1" si="445"/>
        <v>1975990.307692308</v>
      </c>
      <c r="DT21" s="45">
        <f t="shared" ca="1" si="446"/>
        <v>338243</v>
      </c>
      <c r="DU21" s="45">
        <f t="shared" ca="1" si="447"/>
        <v>330658.07692307694</v>
      </c>
      <c r="DV21" s="45">
        <f t="shared" ca="1" si="448"/>
        <v>212150</v>
      </c>
      <c r="DW21" s="45">
        <f t="shared" ca="1" si="449"/>
        <v>212648.53846153847</v>
      </c>
      <c r="DX21" s="45">
        <f t="shared" ca="1" si="450"/>
        <v>858955</v>
      </c>
      <c r="DY21" s="45">
        <f t="shared" ca="1" si="451"/>
        <v>889377.07692307688</v>
      </c>
      <c r="DZ21" s="45">
        <f t="shared" ca="1" si="4"/>
        <v>1068736.6923076923</v>
      </c>
      <c r="EA21" s="45">
        <f t="shared" ca="1" si="452"/>
        <v>1121410.3846153845</v>
      </c>
      <c r="EB21" s="45">
        <f t="shared" ca="1" si="453"/>
        <v>303300</v>
      </c>
      <c r="EC21" s="45">
        <f t="shared" ca="1" si="454"/>
        <v>328346.76923076925</v>
      </c>
      <c r="ED21" s="45">
        <f t="shared" ca="1" si="455"/>
        <v>146475</v>
      </c>
      <c r="EE21" s="45">
        <f t="shared" ca="1" si="456"/>
        <v>166803.92307692306</v>
      </c>
      <c r="EF21" s="45">
        <f t="shared" ca="1" si="457"/>
        <v>123811</v>
      </c>
      <c r="EG21" s="45">
        <f t="shared" ca="1" si="458"/>
        <v>131109</v>
      </c>
      <c r="EH21" s="45">
        <f t="shared" ca="1" si="125"/>
        <v>640195.15384615387</v>
      </c>
      <c r="EI21" s="45">
        <f t="shared" ca="1" si="459"/>
        <v>701647.61538461538</v>
      </c>
      <c r="EJ21" s="45">
        <f t="shared" ca="1" si="460"/>
        <v>21203</v>
      </c>
      <c r="EK21" s="45">
        <f t="shared" ca="1" si="461"/>
        <v>27349.76923076923</v>
      </c>
      <c r="EL21" s="45">
        <f t="shared" ca="1" si="462"/>
        <v>159129</v>
      </c>
      <c r="EM21" s="45">
        <f t="shared" ca="1" si="463"/>
        <v>230692.38461538462</v>
      </c>
      <c r="EN21" s="45">
        <f t="shared" ca="1" si="464"/>
        <v>73428</v>
      </c>
      <c r="EO21" s="45">
        <f t="shared" ca="1" si="465"/>
        <v>61506</v>
      </c>
      <c r="EP21" s="45">
        <f t="shared" ca="1" si="464"/>
        <v>66887</v>
      </c>
      <c r="EQ21" s="45">
        <f t="shared" ca="1" si="466"/>
        <v>62551.307692307695</v>
      </c>
      <c r="ER21" s="45">
        <f t="shared" ca="1" si="134"/>
        <v>1789731.076923077</v>
      </c>
      <c r="ES21" s="45">
        <f t="shared" ca="1" si="467"/>
        <v>1767611.7692307686</v>
      </c>
      <c r="ET21" s="45">
        <f t="shared" ca="1" si="136"/>
        <v>313341.30769230769</v>
      </c>
      <c r="EU21" s="45">
        <f t="shared" ca="1" si="468"/>
        <v>298527.30769230763</v>
      </c>
      <c r="EV21" s="45">
        <f t="shared" ca="1" si="469"/>
        <v>30974</v>
      </c>
      <c r="EW21" s="45">
        <f t="shared" ca="1" si="468"/>
        <v>27278.153846153848</v>
      </c>
      <c r="EX21" s="45">
        <f t="shared" ca="1" si="469"/>
        <v>30971</v>
      </c>
      <c r="EY21" s="45">
        <f t="shared" ref="EY21" ca="1" si="724">AVERAGE(EX$11:EX$23)</f>
        <v>28272.384615384617</v>
      </c>
      <c r="EZ21" s="45">
        <f t="shared" ca="1" si="471"/>
        <v>100056</v>
      </c>
      <c r="FA21" s="45">
        <f t="shared" ref="FA21" ca="1" si="725">AVERAGE(EZ$11:EZ$23)</f>
        <v>92072.769230769234</v>
      </c>
      <c r="FB21" s="45">
        <f t="shared" ca="1" si="473"/>
        <v>3717</v>
      </c>
      <c r="FC21" s="45">
        <f t="shared" ref="FC21" ca="1" si="726">AVERAGE(FB$11:FB$23)</f>
        <v>3280.6923076923076</v>
      </c>
      <c r="FD21" s="45">
        <f t="shared" ca="1" si="144"/>
        <v>224155</v>
      </c>
      <c r="FE21" s="45">
        <f t="shared" ref="FE21" ca="1" si="727">AVERAGE(FD$11:FD$23)</f>
        <v>245650.15384615384</v>
      </c>
      <c r="FF21" s="45">
        <f t="shared" ca="1" si="476"/>
        <v>71680</v>
      </c>
      <c r="FG21" s="45">
        <f t="shared" ref="FG21" ca="1" si="728">AVERAGE(FF$11:FF$23)</f>
        <v>76164.38461538461</v>
      </c>
      <c r="FH21" s="45">
        <f t="shared" ca="1" si="478"/>
        <v>12892</v>
      </c>
      <c r="FI21" s="45">
        <f t="shared" ref="FI21" ca="1" si="729">AVERAGE(FH$11:FH$23)</f>
        <v>15008.615384615385</v>
      </c>
      <c r="FJ21" s="45">
        <f t="shared" ca="1" si="480"/>
        <v>48410</v>
      </c>
      <c r="FK21" s="45">
        <f t="shared" ref="FK21" ca="1" si="730">AVERAGE(FJ$11:FJ$23)</f>
        <v>63304.153846153844</v>
      </c>
      <c r="FL21" s="45">
        <f t="shared" ca="1" si="152"/>
        <v>500245.30769230769</v>
      </c>
      <c r="FM21" s="45">
        <f t="shared" ca="1" si="482"/>
        <v>482626.15384615393</v>
      </c>
      <c r="FN21" s="45">
        <f t="shared" ca="1" si="483"/>
        <v>99998</v>
      </c>
      <c r="FO21" s="45">
        <f t="shared" ca="1" si="484"/>
        <v>102601.69230769231</v>
      </c>
      <c r="FP21" s="45">
        <f t="shared" ca="1" si="483"/>
        <v>116258</v>
      </c>
      <c r="FQ21" s="45">
        <f t="shared" ca="1" si="485"/>
        <v>106064.61538461539</v>
      </c>
      <c r="FR21" s="45">
        <f t="shared" ca="1" si="486"/>
        <v>75323</v>
      </c>
      <c r="FS21" s="45">
        <f t="shared" ca="1" si="487"/>
        <v>65293.538461538461</v>
      </c>
      <c r="FT21" s="45">
        <f t="shared" ca="1" si="160"/>
        <v>311146.46153846156</v>
      </c>
      <c r="FU21" s="45">
        <f t="shared" ca="1" si="488"/>
        <v>305355.15384615387</v>
      </c>
      <c r="FV21" s="45">
        <f t="shared" ca="1" si="489"/>
        <v>34207</v>
      </c>
      <c r="FW21" s="45">
        <f t="shared" ca="1" si="490"/>
        <v>33062.769230769234</v>
      </c>
      <c r="FX21" s="45">
        <f t="shared" ca="1" si="489"/>
        <v>31763</v>
      </c>
      <c r="FY21" s="45">
        <f t="shared" ca="1" si="491"/>
        <v>32943.615384615383</v>
      </c>
      <c r="FZ21" s="45">
        <f t="shared" ca="1" si="489"/>
        <v>30289</v>
      </c>
      <c r="GA21" s="45">
        <f t="shared" ca="1" si="492"/>
        <v>31953.076923076922</v>
      </c>
      <c r="GB21" s="45">
        <f t="shared" ca="1" si="493"/>
        <v>4785</v>
      </c>
      <c r="GC21" s="45">
        <f t="shared" ca="1" si="492"/>
        <v>4493.7692307692305</v>
      </c>
      <c r="GD21" s="45">
        <f t="shared" ca="1" si="348"/>
        <v>37416</v>
      </c>
      <c r="GE21" s="45">
        <f t="shared" ref="GE21" ca="1" si="731">AVERAGE(GD$11:GD$23)</f>
        <v>33431.230769230766</v>
      </c>
      <c r="GF21" s="45">
        <f t="shared" ca="1" si="348"/>
        <v>36802</v>
      </c>
      <c r="GG21" s="45">
        <f t="shared" ref="GG21" ca="1" si="732">AVERAGE(GF$11:GF$23)</f>
        <v>33586.230769230766</v>
      </c>
      <c r="GH21" s="45">
        <f t="shared" ca="1" si="168"/>
        <v>351567</v>
      </c>
      <c r="GI21" s="45">
        <f t="shared" ref="GI21" ca="1" si="733">AVERAGE(GH$11:GH$23)</f>
        <v>355731.38461538462</v>
      </c>
      <c r="GJ21" s="45">
        <f t="shared" ca="1" si="497"/>
        <v>58214</v>
      </c>
      <c r="GK21" s="45">
        <f t="shared" ref="GK21" ca="1" si="734">AVERAGE(GJ$11:GJ$23)</f>
        <v>73536.61538461539</v>
      </c>
      <c r="GL21" s="45">
        <f t="shared" ca="1" si="497"/>
        <v>87025</v>
      </c>
      <c r="GM21" s="45">
        <f t="shared" ref="GM21" ca="1" si="735">AVERAGE(GL$11:GL$23)</f>
        <v>73558.38461538461</v>
      </c>
      <c r="GN21" s="45">
        <f t="shared" ca="1" si="500"/>
        <v>59233</v>
      </c>
      <c r="GO21" s="45">
        <f t="shared" ref="GO21" ca="1" si="736">AVERAGE(GN$11:GN$23)</f>
        <v>61541.384615384617</v>
      </c>
      <c r="GP21" s="45">
        <f t="shared" ca="1" si="502"/>
        <v>89276</v>
      </c>
      <c r="GQ21" s="45">
        <f t="shared" ca="1" si="503"/>
        <v>79721.61538461539</v>
      </c>
      <c r="GR21" s="45">
        <f t="shared" ca="1" si="178"/>
        <v>749745</v>
      </c>
      <c r="GS21" s="45">
        <f t="shared" ca="1" si="504"/>
        <v>744835</v>
      </c>
      <c r="GT21" s="45">
        <f t="shared" ca="1" si="180"/>
        <v>329912.61538461538</v>
      </c>
      <c r="GU21" s="45">
        <f t="shared" ca="1" si="505"/>
        <v>325341.23076923087</v>
      </c>
      <c r="GV21" s="45">
        <f t="shared" ca="1" si="506"/>
        <v>25749</v>
      </c>
      <c r="GW21" s="45">
        <f t="shared" ca="1" si="507"/>
        <v>27942.307692307691</v>
      </c>
      <c r="GX21" s="45">
        <f t="shared" ca="1" si="508"/>
        <v>72734</v>
      </c>
      <c r="GY21" s="45">
        <f t="shared" ca="1" si="509"/>
        <v>75226.538461538468</v>
      </c>
      <c r="GZ21" s="45">
        <f t="shared" ca="1" si="510"/>
        <v>1563</v>
      </c>
      <c r="HA21" s="45">
        <f t="shared" ca="1" si="511"/>
        <v>2126.3076923076924</v>
      </c>
      <c r="HB21" s="45">
        <f t="shared" ca="1" si="512"/>
        <v>53467</v>
      </c>
      <c r="HC21" s="45">
        <f t="shared" ca="1" si="513"/>
        <v>46673.461538461539</v>
      </c>
      <c r="HD21" s="45">
        <f t="shared" ca="1" si="514"/>
        <v>24431</v>
      </c>
      <c r="HE21" s="45">
        <f t="shared" ca="1" si="515"/>
        <v>21404</v>
      </c>
      <c r="HF21" s="45">
        <f t="shared" ca="1" si="191"/>
        <v>186976.6153846154</v>
      </c>
      <c r="HG21" s="45">
        <f t="shared" ca="1" si="516"/>
        <v>181991.92307692315</v>
      </c>
      <c r="HH21" s="45">
        <f t="shared" ca="1" si="517"/>
        <v>38997</v>
      </c>
      <c r="HI21" s="45">
        <f t="shared" ca="1" si="518"/>
        <v>29942</v>
      </c>
      <c r="HJ21" s="45">
        <f t="shared" ca="1" si="519"/>
        <v>47638</v>
      </c>
      <c r="HK21" s="45">
        <f t="shared" ca="1" si="520"/>
        <v>50882.384615384617</v>
      </c>
      <c r="HL21" s="45">
        <f t="shared" ca="1" si="521"/>
        <v>3615</v>
      </c>
      <c r="HM21" s="45">
        <f t="shared" ca="1" si="522"/>
        <v>4881.3846153846152</v>
      </c>
      <c r="HN21" s="45">
        <f t="shared" ca="1" si="523"/>
        <v>2045</v>
      </c>
      <c r="HO21" s="45">
        <f t="shared" ca="1" si="524"/>
        <v>3022.8461538461538</v>
      </c>
      <c r="HP21" s="45">
        <f t="shared" ca="1" si="525"/>
        <v>5953</v>
      </c>
      <c r="HQ21" s="45">
        <f t="shared" ca="1" si="526"/>
        <v>4534.6923076923076</v>
      </c>
      <c r="HR21" s="45">
        <f t="shared" ca="1" si="201"/>
        <v>90315.076923076922</v>
      </c>
      <c r="HS21" s="45">
        <f t="shared" ca="1" si="527"/>
        <v>94869.692307692283</v>
      </c>
      <c r="HT21" s="45">
        <f t="shared" ca="1" si="528"/>
        <v>4349</v>
      </c>
      <c r="HU21" s="45">
        <f t="shared" ca="1" si="529"/>
        <v>3671.3076923076924</v>
      </c>
      <c r="HV21" s="45">
        <f t="shared" ca="1" si="530"/>
        <v>20550</v>
      </c>
      <c r="HW21" s="45">
        <f t="shared" ca="1" si="529"/>
        <v>23676.538461538461</v>
      </c>
      <c r="HX21" s="45">
        <f t="shared" ca="1" si="531"/>
        <v>17571</v>
      </c>
      <c r="HY21" s="45">
        <f t="shared" ref="HY21" ca="1" si="737">AVERAGE(HX$11:HX$23)</f>
        <v>19443.307692307691</v>
      </c>
      <c r="HZ21" s="45">
        <f t="shared" ca="1" si="533"/>
        <v>304</v>
      </c>
      <c r="IA21" s="45">
        <f t="shared" ref="IA21" ca="1" si="738">AVERAGE(HZ$11:HZ$23)</f>
        <v>415.92307692307691</v>
      </c>
      <c r="IB21" s="45">
        <f t="shared" ca="1" si="533"/>
        <v>334</v>
      </c>
      <c r="IC21" s="45">
        <f t="shared" ref="IC21" ca="1" si="739">AVERAGE(IB$11:IB$23)</f>
        <v>455.53846153846155</v>
      </c>
      <c r="ID21" s="45">
        <f t="shared" ca="1" si="212"/>
        <v>135148.69230769231</v>
      </c>
      <c r="IE21" s="45">
        <f t="shared" ref="IE21" ca="1" si="740">AVERAGE(ID$11:ID$23)</f>
        <v>136862.99999999997</v>
      </c>
      <c r="IF21" s="45">
        <f t="shared" ca="1" si="537"/>
        <v>9945</v>
      </c>
      <c r="IG21" s="45">
        <f t="shared" ref="IG21" ca="1" si="741">AVERAGE(IF$11:IF$23)</f>
        <v>9242.1538461538457</v>
      </c>
      <c r="IH21" s="45">
        <f t="shared" ca="1" si="539"/>
        <v>36972</v>
      </c>
      <c r="II21" s="45">
        <f t="shared" ref="II21" ca="1" si="742">AVERAGE(IH$11:IH$23)</f>
        <v>35759.923076923078</v>
      </c>
      <c r="IJ21" s="45">
        <f t="shared" ca="1" si="541"/>
        <v>9003</v>
      </c>
      <c r="IK21" s="45">
        <f t="shared" ref="IK21" ca="1" si="743">AVERAGE(IJ$11:IJ$23)</f>
        <v>9571.6153846153848</v>
      </c>
      <c r="IL21" s="45">
        <f t="shared" ca="1" si="541"/>
        <v>7561</v>
      </c>
      <c r="IM21" s="45">
        <f t="shared" ref="IM21:IO21" ca="1" si="744">AVERAGE(IL$11:IL$23)</f>
        <v>9467</v>
      </c>
      <c r="IN21" s="45">
        <f t="shared" ca="1" si="541"/>
        <v>7627</v>
      </c>
      <c r="IO21" s="45">
        <f t="shared" ca="1" si="744"/>
        <v>8781.6153846153848</v>
      </c>
      <c r="IP21" s="63">
        <f t="shared" ca="1" si="544"/>
        <v>7392</v>
      </c>
      <c r="IQ21" s="65">
        <f t="shared" ref="IQ21" ca="1" si="745">AVERAGE(IP$11:IP$23)</f>
        <v>5769.1538461538457</v>
      </c>
    </row>
    <row r="22" spans="2:251" ht="15.75" thickBot="1" x14ac:dyDescent="0.3">
      <c r="B22" s="50" t="s">
        <v>28</v>
      </c>
      <c r="C22" s="48">
        <f ca="1">SUM(D22,BR22,CV22,ER22,GR22)</f>
        <v>26594063.307692308</v>
      </c>
      <c r="D22" s="45">
        <f t="shared" ca="1" si="7"/>
        <v>9429453.615384616</v>
      </c>
      <c r="E22" s="45">
        <f t="shared" ca="1" si="350"/>
        <v>9591473.8461538441</v>
      </c>
      <c r="F22" s="45">
        <f t="shared" ca="1" si="9"/>
        <v>3142596.692307692</v>
      </c>
      <c r="G22" s="45">
        <f t="shared" ca="1" si="351"/>
        <v>3118277.076923077</v>
      </c>
      <c r="H22" s="45">
        <f t="shared" ca="1" si="352"/>
        <v>474162</v>
      </c>
      <c r="I22" s="45">
        <f t="shared" ca="1" si="353"/>
        <v>478329.53846153844</v>
      </c>
      <c r="J22" s="45">
        <f t="shared" ca="1" si="354"/>
        <v>69807</v>
      </c>
      <c r="K22" s="45">
        <f t="shared" ca="1" si="355"/>
        <v>74486.307692307688</v>
      </c>
      <c r="L22" s="45">
        <f t="shared" ca="1" si="346"/>
        <v>180991</v>
      </c>
      <c r="M22" s="45">
        <f t="shared" ca="1" si="356"/>
        <v>183081.69230769231</v>
      </c>
      <c r="N22" s="45">
        <f t="shared" ca="1" si="357"/>
        <v>367886</v>
      </c>
      <c r="O22" s="45">
        <f t="shared" ca="1" si="358"/>
        <v>337530.23076923075</v>
      </c>
      <c r="P22" s="45">
        <f t="shared" ca="1" si="359"/>
        <v>91129</v>
      </c>
      <c r="Q22" s="45">
        <f t="shared" ca="1" si="360"/>
        <v>97584.846153846156</v>
      </c>
      <c r="R22" s="45">
        <f t="shared" ca="1" si="361"/>
        <v>44394</v>
      </c>
      <c r="S22" s="45">
        <f t="shared" ca="1" si="362"/>
        <v>47071.461538461539</v>
      </c>
      <c r="T22" s="45">
        <f t="shared" ca="1" si="363"/>
        <v>247314</v>
      </c>
      <c r="U22" s="45">
        <f t="shared" ca="1" si="364"/>
        <v>238228.15384615384</v>
      </c>
      <c r="V22" s="45">
        <f t="shared" ca="1" si="365"/>
        <v>21575</v>
      </c>
      <c r="W22" s="45">
        <f t="shared" ca="1" si="366"/>
        <v>21158.307692307691</v>
      </c>
      <c r="X22" s="45">
        <f t="shared" ca="1" si="367"/>
        <v>44492</v>
      </c>
      <c r="Y22" s="45">
        <f t="shared" ca="1" si="368"/>
        <v>43943.153846153844</v>
      </c>
      <c r="Z22" s="45">
        <f t="shared" ca="1" si="369"/>
        <v>79433</v>
      </c>
      <c r="AA22" s="45">
        <f t="shared" ca="1" si="370"/>
        <v>75449.692307692312</v>
      </c>
      <c r="AB22" s="45">
        <f t="shared" ca="1" si="31"/>
        <v>3664713.615384615</v>
      </c>
      <c r="AC22" s="45">
        <f t="shared" ca="1" si="371"/>
        <v>3802818.923076923</v>
      </c>
      <c r="AD22" s="45">
        <f t="shared" ca="1" si="372"/>
        <v>366923</v>
      </c>
      <c r="AE22" s="45">
        <f t="shared" ca="1" si="373"/>
        <v>448727.23076923075</v>
      </c>
      <c r="AF22" s="45">
        <f t="shared" ca="1" si="374"/>
        <v>685005</v>
      </c>
      <c r="AG22" s="45">
        <f t="shared" ca="1" si="375"/>
        <v>584585.4615384615</v>
      </c>
      <c r="AH22" s="45">
        <f t="shared" ca="1" si="376"/>
        <v>253541</v>
      </c>
      <c r="AI22" s="45">
        <f t="shared" ca="1" si="377"/>
        <v>297247.30769230769</v>
      </c>
      <c r="AJ22" s="45">
        <f t="shared" ca="1" si="378"/>
        <v>106343</v>
      </c>
      <c r="AK22" s="45">
        <f t="shared" ca="1" si="546"/>
        <v>139790</v>
      </c>
      <c r="AL22" s="45">
        <f t="shared" ca="1" si="379"/>
        <v>62544</v>
      </c>
      <c r="AM22" s="45">
        <f t="shared" ca="1" si="380"/>
        <v>60813.230769230766</v>
      </c>
      <c r="AN22" s="45">
        <f t="shared" ca="1" si="381"/>
        <v>257670</v>
      </c>
      <c r="AO22" s="45">
        <f t="shared" ca="1" si="382"/>
        <v>300606.38461538462</v>
      </c>
      <c r="AP22" s="45">
        <f t="shared" ca="1" si="383"/>
        <v>100918</v>
      </c>
      <c r="AQ22" s="45">
        <f t="shared" ca="1" si="384"/>
        <v>139279.69230769231</v>
      </c>
      <c r="AR22" s="45">
        <f t="shared" ca="1" si="0"/>
        <v>1127230.6923076925</v>
      </c>
      <c r="AS22" s="45">
        <f t="shared" ca="1" si="385"/>
        <v>1124495.3076923075</v>
      </c>
      <c r="AT22" s="45">
        <f t="shared" ca="1" si="386"/>
        <v>218527</v>
      </c>
      <c r="AU22" s="45">
        <f t="shared" ca="1" si="387"/>
        <v>229601.15384615384</v>
      </c>
      <c r="AV22" s="45">
        <f t="shared" ca="1" si="388"/>
        <v>162018</v>
      </c>
      <c r="AW22" s="45">
        <f t="shared" ca="1" si="389"/>
        <v>167305.92307692306</v>
      </c>
      <c r="AX22" s="45">
        <f t="shared" ca="1" si="390"/>
        <v>107388</v>
      </c>
      <c r="AY22" s="45">
        <f t="shared" ca="1" si="391"/>
        <v>105594.61538461539</v>
      </c>
      <c r="AZ22" s="45">
        <f t="shared" ca="1" si="392"/>
        <v>136796</v>
      </c>
      <c r="BA22" s="45">
        <f t="shared" ca="1" si="393"/>
        <v>119491.92307692308</v>
      </c>
      <c r="BB22" s="45">
        <f t="shared" ca="1" si="55"/>
        <v>1494912.6153846155</v>
      </c>
      <c r="BC22" s="45">
        <f t="shared" ca="1" si="394"/>
        <v>1545882.5384615387</v>
      </c>
      <c r="BD22" s="45">
        <f t="shared" ca="1" si="395"/>
        <v>106533</v>
      </c>
      <c r="BE22" s="45">
        <f t="shared" ca="1" si="396"/>
        <v>128548.46153846153</v>
      </c>
      <c r="BF22" s="45">
        <f t="shared" ca="1" si="347"/>
        <v>131629</v>
      </c>
      <c r="BG22" s="45">
        <f t="shared" ca="1" si="397"/>
        <v>125517.69230769231</v>
      </c>
      <c r="BH22" s="45">
        <f t="shared" ca="1" si="347"/>
        <v>120616</v>
      </c>
      <c r="BI22" s="45">
        <f t="shared" ca="1" si="398"/>
        <v>114581.15384615384</v>
      </c>
      <c r="BJ22" s="45">
        <f t="shared" ca="1" si="347"/>
        <v>107767</v>
      </c>
      <c r="BK22" s="45">
        <f t="shared" ca="1" si="399"/>
        <v>127121.23076923077</v>
      </c>
      <c r="BL22" s="45">
        <f t="shared" ca="1" si="347"/>
        <v>118575</v>
      </c>
      <c r="BM22" s="45">
        <f t="shared" ca="1" si="400"/>
        <v>123431.84615384616</v>
      </c>
      <c r="BN22" s="45">
        <f t="shared" ca="1" si="347"/>
        <v>111762</v>
      </c>
      <c r="BO22" s="45">
        <f t="shared" ca="1" si="401"/>
        <v>123103.23076923077</v>
      </c>
      <c r="BP22" s="45">
        <f t="shared" ca="1" si="402"/>
        <v>55727</v>
      </c>
      <c r="BQ22" s="45">
        <f t="shared" ca="1" si="403"/>
        <v>61275.307692307695</v>
      </c>
      <c r="BR22" s="45">
        <f ca="1">SUM(BT22,CB22,CP22)</f>
        <v>7395562.153846154</v>
      </c>
      <c r="BS22" s="45">
        <f t="shared" ca="1" si="404"/>
        <v>7533603.0769230779</v>
      </c>
      <c r="BT22" s="45">
        <f t="shared" ca="1" si="67"/>
        <v>3495808.5384615385</v>
      </c>
      <c r="BU22" s="45">
        <f t="shared" ca="1" si="405"/>
        <v>3584657.769230769</v>
      </c>
      <c r="BV22" s="45">
        <f t="shared" ca="1" si="406"/>
        <v>60629</v>
      </c>
      <c r="BW22" s="45">
        <f t="shared" ca="1" si="407"/>
        <v>65033.538461538461</v>
      </c>
      <c r="BX22" s="45">
        <f t="shared" ca="1" si="408"/>
        <v>78108</v>
      </c>
      <c r="BY22" s="45">
        <f t="shared" ca="1" si="409"/>
        <v>81831.61538461539</v>
      </c>
      <c r="BZ22" s="45">
        <f t="shared" ca="1" si="410"/>
        <v>80551</v>
      </c>
      <c r="CA22" s="45">
        <f t="shared" ca="1" si="411"/>
        <v>91611.846153846156</v>
      </c>
      <c r="CB22" s="45">
        <f t="shared" ca="1" si="73"/>
        <v>3038043.5384615385</v>
      </c>
      <c r="CC22" s="45">
        <f t="shared" ca="1" si="412"/>
        <v>3107703.769230769</v>
      </c>
      <c r="CD22" s="45">
        <f t="shared" ca="1" si="413"/>
        <v>501581</v>
      </c>
      <c r="CE22" s="45">
        <f t="shared" ca="1" si="414"/>
        <v>598855</v>
      </c>
      <c r="CF22" s="45">
        <f t="shared" ca="1" si="413"/>
        <v>690168</v>
      </c>
      <c r="CG22" s="45">
        <f t="shared" ca="1" si="415"/>
        <v>614487.4615384615</v>
      </c>
      <c r="CH22" s="45">
        <f t="shared" ca="1" si="416"/>
        <v>120827</v>
      </c>
      <c r="CI22" s="45">
        <f t="shared" ca="1" si="417"/>
        <v>134151.46153846153</v>
      </c>
      <c r="CJ22" s="45">
        <f t="shared" ca="1" si="416"/>
        <v>119237</v>
      </c>
      <c r="CK22" s="45">
        <f t="shared" ca="1" si="418"/>
        <v>133471.61538461538</v>
      </c>
      <c r="CL22" s="45">
        <f t="shared" ca="1" si="419"/>
        <v>125265</v>
      </c>
      <c r="CM22" s="45">
        <f t="shared" ca="1" si="420"/>
        <v>145772.69230769231</v>
      </c>
      <c r="CN22" s="45">
        <f t="shared" ca="1" si="421"/>
        <v>147500</v>
      </c>
      <c r="CO22" s="45">
        <f t="shared" ca="1" si="422"/>
        <v>135949.61538461538</v>
      </c>
      <c r="CP22" s="45">
        <f t="shared" ca="1" si="86"/>
        <v>861710.07692307699</v>
      </c>
      <c r="CQ22" s="45">
        <f t="shared" ca="1" si="423"/>
        <v>841241.5384615385</v>
      </c>
      <c r="CR22" s="45">
        <f t="shared" ca="1" si="424"/>
        <v>407238</v>
      </c>
      <c r="CS22" s="45">
        <f t="shared" ca="1" si="425"/>
        <v>385317.07692307694</v>
      </c>
      <c r="CT22" s="45">
        <f t="shared" ca="1" si="426"/>
        <v>69155</v>
      </c>
      <c r="CU22" s="45">
        <f t="shared" ca="1" si="427"/>
        <v>70607.38461538461</v>
      </c>
      <c r="CV22" s="45">
        <f t="shared" ca="1" si="3"/>
        <v>7183304.461538462</v>
      </c>
      <c r="CW22" s="45">
        <f t="shared" ca="1" si="428"/>
        <v>7198690.5384615399</v>
      </c>
      <c r="CX22" s="45">
        <f t="shared" ca="1" si="92"/>
        <v>969868.84615384624</v>
      </c>
      <c r="CY22" s="45">
        <f t="shared" ca="1" si="429"/>
        <v>936507.07692307688</v>
      </c>
      <c r="CZ22" s="45">
        <f t="shared" ca="1" si="430"/>
        <v>261374</v>
      </c>
      <c r="DA22" s="45">
        <f t="shared" ca="1" si="431"/>
        <v>234383.15384615384</v>
      </c>
      <c r="DB22" s="45">
        <f t="shared" ca="1" si="432"/>
        <v>175946</v>
      </c>
      <c r="DC22" s="45">
        <f t="shared" ca="1" si="433"/>
        <v>168640.69230769231</v>
      </c>
      <c r="DD22" s="45">
        <f t="shared" ca="1" si="434"/>
        <v>129525</v>
      </c>
      <c r="DE22" s="45">
        <f t="shared" ca="1" si="435"/>
        <v>130459.38461538461</v>
      </c>
      <c r="DF22" s="45">
        <f t="shared" ca="1" si="99"/>
        <v>498303.84615384613</v>
      </c>
      <c r="DG22" s="45">
        <f t="shared" ca="1" si="436"/>
        <v>503605.38461538457</v>
      </c>
      <c r="DH22" s="45">
        <f t="shared" ca="1" si="437"/>
        <v>154875</v>
      </c>
      <c r="DI22" s="45">
        <f t="shared" ca="1" si="547"/>
        <v>176830.84615384616</v>
      </c>
      <c r="DJ22" s="45">
        <f t="shared" ca="1" si="438"/>
        <v>166598</v>
      </c>
      <c r="DK22" s="45">
        <f t="shared" ca="1" si="439"/>
        <v>149943.69230769231</v>
      </c>
      <c r="DL22" s="45">
        <f t="shared" ca="1" si="105"/>
        <v>1905362.3076923077</v>
      </c>
      <c r="DM22" s="45">
        <f t="shared" ca="1" si="440"/>
        <v>1959529.7692307692</v>
      </c>
      <c r="DN22" s="45">
        <f t="shared" ca="1" si="441"/>
        <v>550814</v>
      </c>
      <c r="DO22" s="45">
        <f t="shared" ca="1" si="442"/>
        <v>601020.30769230775</v>
      </c>
      <c r="DP22" s="45">
        <f t="shared" ca="1" si="443"/>
        <v>753528</v>
      </c>
      <c r="DQ22" s="45">
        <f t="shared" ca="1" si="444"/>
        <v>757489.15384615387</v>
      </c>
      <c r="DR22" s="45">
        <f t="shared" ca="1" si="111"/>
        <v>1987393.6153846155</v>
      </c>
      <c r="DS22" s="45">
        <f t="shared" ca="1" si="445"/>
        <v>1975990.307692308</v>
      </c>
      <c r="DT22" s="45">
        <f t="shared" ca="1" si="446"/>
        <v>310267</v>
      </c>
      <c r="DU22" s="45">
        <f t="shared" ca="1" si="447"/>
        <v>330658.07692307694</v>
      </c>
      <c r="DV22" s="45">
        <f t="shared" ca="1" si="448"/>
        <v>222330</v>
      </c>
      <c r="DW22" s="45">
        <f t="shared" ca="1" si="449"/>
        <v>212648.53846153847</v>
      </c>
      <c r="DX22" s="45">
        <f t="shared" ca="1" si="450"/>
        <v>911490</v>
      </c>
      <c r="DY22" s="45">
        <f t="shared" ca="1" si="451"/>
        <v>889377.07692307688</v>
      </c>
      <c r="DZ22" s="45">
        <f t="shared" ca="1" si="4"/>
        <v>1143500.6923076923</v>
      </c>
      <c r="EA22" s="45">
        <f t="shared" ca="1" si="452"/>
        <v>1121410.3846153845</v>
      </c>
      <c r="EB22" s="45">
        <f t="shared" ca="1" si="453"/>
        <v>353928</v>
      </c>
      <c r="EC22" s="45">
        <f t="shared" ca="1" si="454"/>
        <v>328346.76923076925</v>
      </c>
      <c r="ED22" s="45">
        <f t="shared" ca="1" si="455"/>
        <v>179650</v>
      </c>
      <c r="EE22" s="45">
        <f t="shared" ca="1" si="456"/>
        <v>166803.92307692306</v>
      </c>
      <c r="EF22" s="45">
        <f t="shared" ca="1" si="457"/>
        <v>114772</v>
      </c>
      <c r="EG22" s="45">
        <f t="shared" ca="1" si="458"/>
        <v>131109</v>
      </c>
      <c r="EH22" s="45">
        <f t="shared" ca="1" si="125"/>
        <v>678875.15384615387</v>
      </c>
      <c r="EI22" s="45">
        <f t="shared" ca="1" si="459"/>
        <v>701647.61538461538</v>
      </c>
      <c r="EJ22" s="45">
        <f t="shared" ca="1" si="460"/>
        <v>34298</v>
      </c>
      <c r="EK22" s="45">
        <f t="shared" ca="1" si="461"/>
        <v>27349.76923076923</v>
      </c>
      <c r="EL22" s="45">
        <f t="shared" ca="1" si="462"/>
        <v>207763</v>
      </c>
      <c r="EM22" s="45">
        <f t="shared" ca="1" si="463"/>
        <v>230692.38461538462</v>
      </c>
      <c r="EN22" s="45">
        <f t="shared" ca="1" si="464"/>
        <v>61465</v>
      </c>
      <c r="EO22" s="45">
        <f t="shared" ca="1" si="465"/>
        <v>61506</v>
      </c>
      <c r="EP22" s="45">
        <f t="shared" ca="1" si="464"/>
        <v>55801</v>
      </c>
      <c r="EQ22" s="45">
        <f t="shared" ca="1" si="466"/>
        <v>62551.307692307695</v>
      </c>
      <c r="ER22" s="45">
        <f t="shared" ca="1" si="134"/>
        <v>1830713.076923077</v>
      </c>
      <c r="ES22" s="45">
        <f t="shared" ca="1" si="467"/>
        <v>1767611.7692307686</v>
      </c>
      <c r="ET22" s="45">
        <f t="shared" ca="1" si="136"/>
        <v>303619.30769230769</v>
      </c>
      <c r="EU22" s="45">
        <f t="shared" ca="1" si="468"/>
        <v>298527.30769230763</v>
      </c>
      <c r="EV22" s="45">
        <f t="shared" ca="1" si="469"/>
        <v>20405</v>
      </c>
      <c r="EW22" s="45">
        <f t="shared" ca="1" si="468"/>
        <v>27278.153846153848</v>
      </c>
      <c r="EX22" s="45">
        <f t="shared" ca="1" si="469"/>
        <v>27340</v>
      </c>
      <c r="EY22" s="45">
        <f t="shared" ref="EY22" ca="1" si="746">AVERAGE(EX$11:EX$23)</f>
        <v>28272.384615384617</v>
      </c>
      <c r="EZ22" s="45">
        <f t="shared" ca="1" si="471"/>
        <v>105126</v>
      </c>
      <c r="FA22" s="45">
        <f t="shared" ref="FA22" ca="1" si="747">AVERAGE(EZ$11:EZ$23)</f>
        <v>92072.769230769234</v>
      </c>
      <c r="FB22" s="45">
        <f t="shared" ca="1" si="473"/>
        <v>3125</v>
      </c>
      <c r="FC22" s="45">
        <f t="shared" ref="FC22" ca="1" si="748">AVERAGE(FB$11:FB$23)</f>
        <v>3280.6923076923076</v>
      </c>
      <c r="FD22" s="45">
        <f t="shared" ca="1" si="144"/>
        <v>258992</v>
      </c>
      <c r="FE22" s="45">
        <f t="shared" ref="FE22" ca="1" si="749">AVERAGE(FD$11:FD$23)</f>
        <v>245650.15384615384</v>
      </c>
      <c r="FF22" s="45">
        <f t="shared" ca="1" si="476"/>
        <v>78076</v>
      </c>
      <c r="FG22" s="45">
        <f t="shared" ref="FG22" ca="1" si="750">AVERAGE(FF$11:FF$23)</f>
        <v>76164.38461538461</v>
      </c>
      <c r="FH22" s="45">
        <f t="shared" ca="1" si="478"/>
        <v>16988</v>
      </c>
      <c r="FI22" s="45">
        <f t="shared" ref="FI22" ca="1" si="751">AVERAGE(FH$11:FH$23)</f>
        <v>15008.615384615385</v>
      </c>
      <c r="FJ22" s="45">
        <f t="shared" ca="1" si="480"/>
        <v>72755</v>
      </c>
      <c r="FK22" s="45">
        <f t="shared" ref="FK22" ca="1" si="752">AVERAGE(FJ$11:FJ$23)</f>
        <v>63304.153846153844</v>
      </c>
      <c r="FL22" s="45">
        <f t="shared" ca="1" si="152"/>
        <v>494167.30769230769</v>
      </c>
      <c r="FM22" s="45">
        <f t="shared" ca="1" si="482"/>
        <v>482626.15384615393</v>
      </c>
      <c r="FN22" s="45">
        <f t="shared" ca="1" si="483"/>
        <v>94089</v>
      </c>
      <c r="FO22" s="45">
        <f t="shared" ca="1" si="484"/>
        <v>102601.69230769231</v>
      </c>
      <c r="FP22" s="45">
        <f t="shared" ca="1" si="483"/>
        <v>119664</v>
      </c>
      <c r="FQ22" s="45">
        <f t="shared" ca="1" si="485"/>
        <v>106064.61538461539</v>
      </c>
      <c r="FR22" s="45">
        <f t="shared" ca="1" si="486"/>
        <v>71748</v>
      </c>
      <c r="FS22" s="45">
        <f t="shared" ca="1" si="487"/>
        <v>65293.538461538461</v>
      </c>
      <c r="FT22" s="45">
        <f t="shared" ca="1" si="160"/>
        <v>301540.46153846156</v>
      </c>
      <c r="FU22" s="45">
        <f t="shared" ca="1" si="488"/>
        <v>305355.15384615387</v>
      </c>
      <c r="FV22" s="45">
        <f t="shared" ca="1" si="489"/>
        <v>36721</v>
      </c>
      <c r="FW22" s="45">
        <f t="shared" ca="1" si="490"/>
        <v>33062.769230769234</v>
      </c>
      <c r="FX22" s="45">
        <f t="shared" ca="1" si="489"/>
        <v>37559</v>
      </c>
      <c r="FY22" s="45">
        <f t="shared" ca="1" si="491"/>
        <v>32943.615384615383</v>
      </c>
      <c r="FZ22" s="45">
        <f t="shared" ca="1" si="489"/>
        <v>33403</v>
      </c>
      <c r="GA22" s="45">
        <f t="shared" ca="1" si="492"/>
        <v>31953.076923076922</v>
      </c>
      <c r="GB22" s="45">
        <f t="shared" ca="1" si="493"/>
        <v>3433</v>
      </c>
      <c r="GC22" s="45">
        <f t="shared" ca="1" si="492"/>
        <v>4493.7692307692305</v>
      </c>
      <c r="GD22" s="45">
        <f t="shared" ca="1" si="348"/>
        <v>26818</v>
      </c>
      <c r="GE22" s="45">
        <f t="shared" ref="GE22" ca="1" si="753">AVERAGE(GD$11:GD$23)</f>
        <v>33431.230769230766</v>
      </c>
      <c r="GF22" s="45">
        <f t="shared" ca="1" si="348"/>
        <v>27722</v>
      </c>
      <c r="GG22" s="45">
        <f t="shared" ref="GG22" ca="1" si="754">AVERAGE(GF$11:GF$23)</f>
        <v>33586.230769230766</v>
      </c>
      <c r="GH22" s="45">
        <f t="shared" ca="1" si="168"/>
        <v>378806</v>
      </c>
      <c r="GI22" s="45">
        <f t="shared" ref="GI22" ca="1" si="755">AVERAGE(GH$11:GH$23)</f>
        <v>355731.38461538462</v>
      </c>
      <c r="GJ22" s="45">
        <f t="shared" ca="1" si="497"/>
        <v>84732</v>
      </c>
      <c r="GK22" s="45">
        <f t="shared" ref="GK22" ca="1" si="756">AVERAGE(GJ$11:GJ$23)</f>
        <v>73536.61538461539</v>
      </c>
      <c r="GL22" s="45">
        <f t="shared" ca="1" si="497"/>
        <v>87308</v>
      </c>
      <c r="GM22" s="45">
        <f t="shared" ref="GM22" ca="1" si="757">AVERAGE(GL$11:GL$23)</f>
        <v>73558.38461538461</v>
      </c>
      <c r="GN22" s="45">
        <f t="shared" ca="1" si="500"/>
        <v>59671</v>
      </c>
      <c r="GO22" s="45">
        <f t="shared" ref="GO22" ca="1" si="758">AVERAGE(GN$11:GN$23)</f>
        <v>61541.384615384617</v>
      </c>
      <c r="GP22" s="45">
        <f t="shared" ca="1" si="502"/>
        <v>93588</v>
      </c>
      <c r="GQ22" s="45">
        <f t="shared" ca="1" si="503"/>
        <v>79721.61538461539</v>
      </c>
      <c r="GR22" s="45">
        <f t="shared" ca="1" si="178"/>
        <v>755030</v>
      </c>
      <c r="GS22" s="45">
        <f t="shared" ca="1" si="504"/>
        <v>744835</v>
      </c>
      <c r="GT22" s="45">
        <f t="shared" ca="1" si="180"/>
        <v>337624.61538461543</v>
      </c>
      <c r="GU22" s="45">
        <f t="shared" ca="1" si="505"/>
        <v>325341.23076923087</v>
      </c>
      <c r="GV22" s="45">
        <f t="shared" ca="1" si="506"/>
        <v>38611</v>
      </c>
      <c r="GW22" s="45">
        <f t="shared" ca="1" si="507"/>
        <v>27942.307692307691</v>
      </c>
      <c r="GX22" s="45">
        <f t="shared" ca="1" si="508"/>
        <v>89562</v>
      </c>
      <c r="GY22" s="45">
        <f t="shared" ca="1" si="509"/>
        <v>75226.538461538468</v>
      </c>
      <c r="GZ22" s="45">
        <f t="shared" ca="1" si="510"/>
        <v>2041</v>
      </c>
      <c r="HA22" s="45">
        <f t="shared" ca="1" si="511"/>
        <v>2126.3076923076924</v>
      </c>
      <c r="HB22" s="45">
        <f t="shared" ca="1" si="512"/>
        <v>39963</v>
      </c>
      <c r="HC22" s="45">
        <f t="shared" ca="1" si="513"/>
        <v>46673.461538461539</v>
      </c>
      <c r="HD22" s="45">
        <f t="shared" ca="1" si="514"/>
        <v>15479</v>
      </c>
      <c r="HE22" s="45">
        <f t="shared" ca="1" si="515"/>
        <v>21404</v>
      </c>
      <c r="HF22" s="45">
        <f t="shared" ca="1" si="191"/>
        <v>185134.6153846154</v>
      </c>
      <c r="HG22" s="45">
        <f t="shared" ca="1" si="516"/>
        <v>181991.92307692315</v>
      </c>
      <c r="HH22" s="45">
        <f t="shared" ca="1" si="517"/>
        <v>35158</v>
      </c>
      <c r="HI22" s="45">
        <f t="shared" ca="1" si="518"/>
        <v>29942</v>
      </c>
      <c r="HJ22" s="45">
        <f t="shared" ca="1" si="519"/>
        <v>47940</v>
      </c>
      <c r="HK22" s="45">
        <f t="shared" ca="1" si="520"/>
        <v>50882.384615384617</v>
      </c>
      <c r="HL22" s="45">
        <f t="shared" ca="1" si="521"/>
        <v>5045</v>
      </c>
      <c r="HM22" s="45">
        <f t="shared" ca="1" si="522"/>
        <v>4881.3846153846152</v>
      </c>
      <c r="HN22" s="45">
        <f t="shared" ca="1" si="523"/>
        <v>3021</v>
      </c>
      <c r="HO22" s="45">
        <f t="shared" ca="1" si="524"/>
        <v>3022.8461538461538</v>
      </c>
      <c r="HP22" s="45">
        <f t="shared" ca="1" si="525"/>
        <v>5242</v>
      </c>
      <c r="HQ22" s="45">
        <f t="shared" ca="1" si="526"/>
        <v>4534.6923076923076</v>
      </c>
      <c r="HR22" s="45">
        <f t="shared" ca="1" si="201"/>
        <v>96636.076923076922</v>
      </c>
      <c r="HS22" s="45">
        <f t="shared" ca="1" si="527"/>
        <v>94869.692307692283</v>
      </c>
      <c r="HT22" s="45">
        <f t="shared" ca="1" si="528"/>
        <v>3282</v>
      </c>
      <c r="HU22" s="45">
        <f t="shared" ca="1" si="529"/>
        <v>3671.3076923076924</v>
      </c>
      <c r="HV22" s="45">
        <f t="shared" ca="1" si="530"/>
        <v>24977</v>
      </c>
      <c r="HW22" s="45">
        <f t="shared" ca="1" si="529"/>
        <v>23676.538461538461</v>
      </c>
      <c r="HX22" s="45">
        <f t="shared" ca="1" si="531"/>
        <v>20417</v>
      </c>
      <c r="HY22" s="45">
        <f t="shared" ref="HY22" ca="1" si="759">AVERAGE(HX$11:HX$23)</f>
        <v>19443.307692307691</v>
      </c>
      <c r="HZ22" s="45">
        <f t="shared" ca="1" si="533"/>
        <v>343</v>
      </c>
      <c r="IA22" s="45">
        <f t="shared" ref="IA22" ca="1" si="760">AVERAGE(HZ$11:HZ$23)</f>
        <v>415.92307692307691</v>
      </c>
      <c r="IB22" s="45">
        <f t="shared" ca="1" si="533"/>
        <v>410</v>
      </c>
      <c r="IC22" s="45">
        <f t="shared" ref="IC22" ca="1" si="761">AVERAGE(IB$11:IB$23)</f>
        <v>455.53846153846155</v>
      </c>
      <c r="ID22" s="45">
        <f t="shared" ca="1" si="212"/>
        <v>130848.69230769231</v>
      </c>
      <c r="IE22" s="45">
        <f t="shared" ref="IE22" ca="1" si="762">AVERAGE(ID$11:ID$23)</f>
        <v>136862.99999999997</v>
      </c>
      <c r="IF22" s="45">
        <f t="shared" ca="1" si="537"/>
        <v>10853</v>
      </c>
      <c r="IG22" s="45">
        <f t="shared" ref="IG22" ca="1" si="763">AVERAGE(IF$11:IF$23)</f>
        <v>9242.1538461538457</v>
      </c>
      <c r="IH22" s="45">
        <f t="shared" ca="1" si="539"/>
        <v>30108</v>
      </c>
      <c r="II22" s="45">
        <f t="shared" ref="II22" ca="1" si="764">AVERAGE(IH$11:IH$23)</f>
        <v>35759.923076923078</v>
      </c>
      <c r="IJ22" s="45">
        <f t="shared" ca="1" si="541"/>
        <v>9852</v>
      </c>
      <c r="IK22" s="45">
        <f t="shared" ref="IK22" ca="1" si="765">AVERAGE(IJ$11:IJ$23)</f>
        <v>9571.6153846153848</v>
      </c>
      <c r="IL22" s="45">
        <f t="shared" ca="1" si="541"/>
        <v>8735</v>
      </c>
      <c r="IM22" s="45">
        <f t="shared" ref="IM22:IO22" ca="1" si="766">AVERAGE(IL$11:IL$23)</f>
        <v>9467</v>
      </c>
      <c r="IN22" s="45">
        <f t="shared" ca="1" si="541"/>
        <v>7260</v>
      </c>
      <c r="IO22" s="45">
        <f t="shared" ca="1" si="766"/>
        <v>8781.6153846153848</v>
      </c>
      <c r="IP22" s="63">
        <f t="shared" ca="1" si="544"/>
        <v>4786</v>
      </c>
      <c r="IQ22" s="65">
        <f t="shared" ref="IQ22" ca="1" si="767">AVERAGE(IP$11:IP$23)</f>
        <v>5769.1538461538457</v>
      </c>
    </row>
    <row r="23" spans="2:251" ht="15.75" thickBot="1" x14ac:dyDescent="0.3">
      <c r="B23" s="50" t="s">
        <v>29</v>
      </c>
      <c r="C23" s="48">
        <f ca="1">SUM(D23,BR23,CV23,ER23,GR23)</f>
        <v>26976120.307692308</v>
      </c>
      <c r="D23" s="45">
        <f t="shared" ca="1" si="7"/>
        <v>9418762.615384616</v>
      </c>
      <c r="E23" s="45">
        <f t="shared" ca="1" si="350"/>
        <v>9591473.8461538441</v>
      </c>
      <c r="F23" s="45">
        <f t="shared" ca="1" si="9"/>
        <v>2980243.692307692</v>
      </c>
      <c r="G23" s="45">
        <f t="shared" ca="1" si="351"/>
        <v>3118277.076923077</v>
      </c>
      <c r="H23" s="45">
        <f t="shared" ca="1" si="352"/>
        <v>415374</v>
      </c>
      <c r="I23" s="45">
        <f t="shared" ca="1" si="353"/>
        <v>478329.53846153844</v>
      </c>
      <c r="J23" s="45">
        <f t="shared" ca="1" si="354"/>
        <v>67141</v>
      </c>
      <c r="K23" s="45">
        <f t="shared" ca="1" si="355"/>
        <v>74486.307692307688</v>
      </c>
      <c r="L23" s="45">
        <f ca="1">RANDBETWEEN(150000,210000)</f>
        <v>164364</v>
      </c>
      <c r="M23" s="45">
        <f t="shared" ca="1" si="356"/>
        <v>183081.69230769231</v>
      </c>
      <c r="N23" s="45">
        <f t="shared" ca="1" si="357"/>
        <v>365449</v>
      </c>
      <c r="O23" s="45">
        <f t="shared" ca="1" si="358"/>
        <v>337530.23076923075</v>
      </c>
      <c r="P23" s="45">
        <f t="shared" ca="1" si="359"/>
        <v>90935</v>
      </c>
      <c r="Q23" s="45">
        <f t="shared" ca="1" si="360"/>
        <v>97584.846153846156</v>
      </c>
      <c r="R23" s="45">
        <f t="shared" ca="1" si="361"/>
        <v>47090</v>
      </c>
      <c r="S23" s="45">
        <f t="shared" ca="1" si="362"/>
        <v>47071.461538461539</v>
      </c>
      <c r="T23" s="45">
        <f t="shared" ca="1" si="363"/>
        <v>180773</v>
      </c>
      <c r="U23" s="45">
        <f t="shared" ca="1" si="364"/>
        <v>238228.15384615384</v>
      </c>
      <c r="V23" s="45">
        <f t="shared" ca="1" si="365"/>
        <v>20730</v>
      </c>
      <c r="W23" s="45">
        <f t="shared" ca="1" si="366"/>
        <v>21158.307692307691</v>
      </c>
      <c r="X23" s="45">
        <f t="shared" ca="1" si="367"/>
        <v>37676</v>
      </c>
      <c r="Y23" s="45">
        <f t="shared" ca="1" si="368"/>
        <v>43943.153846153844</v>
      </c>
      <c r="Z23" s="45">
        <f t="shared" ca="1" si="369"/>
        <v>69298</v>
      </c>
      <c r="AA23" s="45">
        <f t="shared" ca="1" si="370"/>
        <v>75449.692307692312</v>
      </c>
      <c r="AB23" s="45">
        <f t="shared" ca="1" si="31"/>
        <v>3775626.615384615</v>
      </c>
      <c r="AC23" s="45">
        <f t="shared" ca="1" si="371"/>
        <v>3802818.923076923</v>
      </c>
      <c r="AD23" s="45">
        <f t="shared" ca="1" si="372"/>
        <v>522102</v>
      </c>
      <c r="AE23" s="45">
        <f t="shared" ca="1" si="373"/>
        <v>448727.23076923075</v>
      </c>
      <c r="AF23" s="45">
        <f t="shared" ca="1" si="374"/>
        <v>517225</v>
      </c>
      <c r="AG23" s="45">
        <f t="shared" ca="1" si="375"/>
        <v>584585.4615384615</v>
      </c>
      <c r="AH23" s="45">
        <f t="shared" ca="1" si="376"/>
        <v>263132</v>
      </c>
      <c r="AI23" s="45">
        <f t="shared" ca="1" si="377"/>
        <v>297247.30769230769</v>
      </c>
      <c r="AJ23" s="45">
        <f t="shared" ca="1" si="378"/>
        <v>158495</v>
      </c>
      <c r="AK23" s="45">
        <f t="shared" ca="1" si="546"/>
        <v>139790</v>
      </c>
      <c r="AL23" s="45">
        <f t="shared" ca="1" si="379"/>
        <v>67164</v>
      </c>
      <c r="AM23" s="45">
        <f t="shared" ca="1" si="380"/>
        <v>60813.230769230766</v>
      </c>
      <c r="AN23" s="45">
        <f t="shared" ca="1" si="381"/>
        <v>285160</v>
      </c>
      <c r="AO23" s="45">
        <f t="shared" ca="1" si="382"/>
        <v>300606.38461538462</v>
      </c>
      <c r="AP23" s="45">
        <f t="shared" ca="1" si="383"/>
        <v>130579</v>
      </c>
      <c r="AQ23" s="45">
        <f t="shared" ca="1" si="384"/>
        <v>139279.69230769231</v>
      </c>
      <c r="AR23" s="45">
        <f t="shared" ca="1" si="0"/>
        <v>1131484.6923076925</v>
      </c>
      <c r="AS23" s="45">
        <f t="shared" ca="1" si="385"/>
        <v>1124495.3076923075</v>
      </c>
      <c r="AT23" s="45">
        <f t="shared" ca="1" si="386"/>
        <v>229607</v>
      </c>
      <c r="AU23" s="45">
        <f t="shared" ca="1" si="387"/>
        <v>229601.15384615384</v>
      </c>
      <c r="AV23" s="45">
        <f t="shared" ca="1" si="388"/>
        <v>156516</v>
      </c>
      <c r="AW23" s="45">
        <f t="shared" ca="1" si="389"/>
        <v>167305.92307692306</v>
      </c>
      <c r="AX23" s="45">
        <f t="shared" ca="1" si="390"/>
        <v>116255</v>
      </c>
      <c r="AY23" s="45">
        <f t="shared" ca="1" si="391"/>
        <v>105594.61538461539</v>
      </c>
      <c r="AZ23" s="45">
        <f t="shared" ca="1" si="392"/>
        <v>126605</v>
      </c>
      <c r="BA23" s="45">
        <f t="shared" ca="1" si="393"/>
        <v>119491.92307692308</v>
      </c>
      <c r="BB23" s="45">
        <f t="shared" ca="1" si="55"/>
        <v>1531407.6153846155</v>
      </c>
      <c r="BC23" s="45">
        <f t="shared" ca="1" si="394"/>
        <v>1545882.5384615387</v>
      </c>
      <c r="BD23" s="45">
        <f t="shared" ca="1" si="395"/>
        <v>105064</v>
      </c>
      <c r="BE23" s="45">
        <f t="shared" ca="1" si="396"/>
        <v>128548.46153846153</v>
      </c>
      <c r="BF23" s="45">
        <f t="shared" ca="1" si="347"/>
        <v>127127</v>
      </c>
      <c r="BG23" s="45">
        <f t="shared" ca="1" si="397"/>
        <v>125517.69230769231</v>
      </c>
      <c r="BH23" s="45">
        <f t="shared" ca="1" si="347"/>
        <v>125971</v>
      </c>
      <c r="BI23" s="45">
        <f t="shared" ca="1" si="398"/>
        <v>114581.15384615384</v>
      </c>
      <c r="BJ23" s="45">
        <f t="shared" ca="1" si="347"/>
        <v>115428</v>
      </c>
      <c r="BK23" s="45">
        <f t="shared" ca="1" si="399"/>
        <v>127121.23076923077</v>
      </c>
      <c r="BL23" s="45">
        <f t="shared" ca="1" si="347"/>
        <v>132406</v>
      </c>
      <c r="BM23" s="45">
        <f t="shared" ca="1" si="400"/>
        <v>123431.84615384616</v>
      </c>
      <c r="BN23" s="45">
        <f t="shared" ca="1" si="347"/>
        <v>119701</v>
      </c>
      <c r="BO23" s="45">
        <f t="shared" ca="1" si="401"/>
        <v>123103.23076923077</v>
      </c>
      <c r="BP23" s="45">
        <f t="shared" ca="1" si="402"/>
        <v>63407</v>
      </c>
      <c r="BQ23" s="45">
        <f ca="1">AVERAGE(BP$11:BP$23)</f>
        <v>61275.307692307695</v>
      </c>
      <c r="BR23" s="45">
        <f ca="1">SUM(BT23,CB23,CP23)</f>
        <v>7838031.153846154</v>
      </c>
      <c r="BS23" s="45">
        <f t="shared" ca="1" si="404"/>
        <v>7533603.0769230779</v>
      </c>
      <c r="BT23" s="45">
        <f t="shared" ca="1" si="67"/>
        <v>3709736.5384615385</v>
      </c>
      <c r="BU23" s="45">
        <f t="shared" ca="1" si="405"/>
        <v>3584657.769230769</v>
      </c>
      <c r="BV23" s="45">
        <f t="shared" ca="1" si="406"/>
        <v>65565</v>
      </c>
      <c r="BW23" s="45">
        <f t="shared" ca="1" si="407"/>
        <v>65033.538461538461</v>
      </c>
      <c r="BX23" s="45">
        <f t="shared" ca="1" si="408"/>
        <v>85998</v>
      </c>
      <c r="BY23" s="45">
        <f t="shared" ca="1" si="409"/>
        <v>81831.61538461539</v>
      </c>
      <c r="BZ23" s="45">
        <f t="shared" ca="1" si="410"/>
        <v>93692</v>
      </c>
      <c r="CA23" s="45">
        <f t="shared" ca="1" si="411"/>
        <v>91611.846153846156</v>
      </c>
      <c r="CB23" s="45">
        <f t="shared" ca="1" si="73"/>
        <v>3226004.5384615385</v>
      </c>
      <c r="CC23" s="45">
        <f t="shared" ca="1" si="412"/>
        <v>3107703.769230769</v>
      </c>
      <c r="CD23" s="45">
        <f t="shared" ca="1" si="413"/>
        <v>686944</v>
      </c>
      <c r="CE23" s="45">
        <f ca="1">AVERAGE(CD$11:CD$23)</f>
        <v>598855</v>
      </c>
      <c r="CF23" s="45">
        <f t="shared" ca="1" si="413"/>
        <v>646025</v>
      </c>
      <c r="CG23" s="45">
        <f t="shared" ca="1" si="415"/>
        <v>614487.4615384615</v>
      </c>
      <c r="CH23" s="45">
        <f t="shared" ca="1" si="416"/>
        <v>126838</v>
      </c>
      <c r="CI23" s="45">
        <f t="shared" ca="1" si="417"/>
        <v>134151.46153846153</v>
      </c>
      <c r="CJ23" s="45">
        <f t="shared" ca="1" si="416"/>
        <v>137731</v>
      </c>
      <c r="CK23" s="45">
        <f t="shared" ca="1" si="418"/>
        <v>133471.61538461538</v>
      </c>
      <c r="CL23" s="45">
        <f t="shared" ca="1" si="419"/>
        <v>147501</v>
      </c>
      <c r="CM23" s="45">
        <f t="shared" ca="1" si="420"/>
        <v>145772.69230769231</v>
      </c>
      <c r="CN23" s="45">
        <f t="shared" ca="1" si="421"/>
        <v>118406</v>
      </c>
      <c r="CO23" s="45">
        <f t="shared" ca="1" si="422"/>
        <v>135949.61538461538</v>
      </c>
      <c r="CP23" s="45">
        <f t="shared" ca="1" si="86"/>
        <v>902290.07692307699</v>
      </c>
      <c r="CQ23" s="45">
        <f t="shared" ca="1" si="423"/>
        <v>841241.5384615385</v>
      </c>
      <c r="CR23" s="45">
        <f t="shared" ca="1" si="424"/>
        <v>427172</v>
      </c>
      <c r="CS23" s="45">
        <f t="shared" ca="1" si="425"/>
        <v>385317.07692307694</v>
      </c>
      <c r="CT23" s="45">
        <f t="shared" ca="1" si="426"/>
        <v>89801</v>
      </c>
      <c r="CU23" s="45">
        <f t="shared" ca="1" si="427"/>
        <v>70607.38461538461</v>
      </c>
      <c r="CV23" s="45">
        <f t="shared" ca="1" si="3"/>
        <v>7302411.461538462</v>
      </c>
      <c r="CW23" s="45">
        <f t="shared" ca="1" si="428"/>
        <v>7198690.5384615399</v>
      </c>
      <c r="CX23" s="45">
        <f t="shared" ca="1" si="92"/>
        <v>929363.84615384624</v>
      </c>
      <c r="CY23" s="45">
        <f t="shared" ca="1" si="429"/>
        <v>936507.07692307688</v>
      </c>
      <c r="CZ23" s="45">
        <f t="shared" ca="1" si="430"/>
        <v>207183</v>
      </c>
      <c r="DA23" s="45">
        <f t="shared" ca="1" si="431"/>
        <v>234383.15384615384</v>
      </c>
      <c r="DB23" s="45">
        <f t="shared" ca="1" si="432"/>
        <v>162198</v>
      </c>
      <c r="DC23" s="45">
        <f t="shared" ca="1" si="433"/>
        <v>168640.69230769231</v>
      </c>
      <c r="DD23" s="45">
        <f t="shared" ca="1" si="434"/>
        <v>156959</v>
      </c>
      <c r="DE23" s="45">
        <f t="shared" ca="1" si="435"/>
        <v>130459.38461538461</v>
      </c>
      <c r="DF23" s="45">
        <f t="shared" ca="1" si="99"/>
        <v>530227.84615384613</v>
      </c>
      <c r="DG23" s="45">
        <f t="shared" ca="1" si="436"/>
        <v>503605.38461538457</v>
      </c>
      <c r="DH23" s="45">
        <f t="shared" ca="1" si="437"/>
        <v>187016</v>
      </c>
      <c r="DI23" s="45">
        <f t="shared" ca="1" si="547"/>
        <v>176830.84615384616</v>
      </c>
      <c r="DJ23" s="45">
        <f t="shared" ca="1" si="438"/>
        <v>166381</v>
      </c>
      <c r="DK23" s="45">
        <f t="shared" ca="1" si="439"/>
        <v>149943.69230769231</v>
      </c>
      <c r="DL23" s="45">
        <f t="shared" ca="1" si="105"/>
        <v>2017550.3076923077</v>
      </c>
      <c r="DM23" s="45">
        <f t="shared" ca="1" si="440"/>
        <v>1959529.7692307692</v>
      </c>
      <c r="DN23" s="45">
        <f t="shared" ca="1" si="441"/>
        <v>699846</v>
      </c>
      <c r="DO23" s="45">
        <f t="shared" ca="1" si="442"/>
        <v>601020.30769230775</v>
      </c>
      <c r="DP23" s="45">
        <f t="shared" ca="1" si="443"/>
        <v>716684</v>
      </c>
      <c r="DQ23" s="45">
        <f t="shared" ca="1" si="444"/>
        <v>757489.15384615387</v>
      </c>
      <c r="DR23" s="45">
        <f t="shared" ca="1" si="111"/>
        <v>2087001.6153846155</v>
      </c>
      <c r="DS23" s="45">
        <f t="shared" ca="1" si="445"/>
        <v>1975990.307692308</v>
      </c>
      <c r="DT23" s="45">
        <f t="shared" ca="1" si="446"/>
        <v>336040</v>
      </c>
      <c r="DU23" s="45">
        <f t="shared" ca="1" si="447"/>
        <v>330658.07692307694</v>
      </c>
      <c r="DV23" s="45">
        <f t="shared" ca="1" si="448"/>
        <v>207895</v>
      </c>
      <c r="DW23" s="45">
        <f t="shared" ca="1" si="449"/>
        <v>212648.53846153847</v>
      </c>
      <c r="DX23" s="45">
        <f t="shared" ca="1" si="450"/>
        <v>999760</v>
      </c>
      <c r="DY23" s="45">
        <f t="shared" ca="1" si="451"/>
        <v>889377.07692307688</v>
      </c>
      <c r="DZ23" s="45">
        <f t="shared" ca="1" si="4"/>
        <v>1113913.6923076923</v>
      </c>
      <c r="EA23" s="45">
        <f t="shared" ca="1" si="452"/>
        <v>1121410.3846153845</v>
      </c>
      <c r="EB23" s="45">
        <f t="shared" ca="1" si="453"/>
        <v>324806</v>
      </c>
      <c r="EC23" s="45">
        <f t="shared" ca="1" si="454"/>
        <v>328346.76923076925</v>
      </c>
      <c r="ED23" s="45">
        <f t="shared" ca="1" si="455"/>
        <v>172684</v>
      </c>
      <c r="EE23" s="45">
        <f t="shared" ca="1" si="456"/>
        <v>166803.92307692306</v>
      </c>
      <c r="EF23" s="45">
        <f t="shared" ca="1" si="457"/>
        <v>121273</v>
      </c>
      <c r="EG23" s="45">
        <f t="shared" ca="1" si="458"/>
        <v>131109</v>
      </c>
      <c r="EH23" s="45">
        <f t="shared" ca="1" si="125"/>
        <v>624354.15384615387</v>
      </c>
      <c r="EI23" s="45">
        <f t="shared" ca="1" si="459"/>
        <v>701647.61538461538</v>
      </c>
      <c r="EJ23" s="45">
        <f t="shared" ca="1" si="460"/>
        <v>20493</v>
      </c>
      <c r="EK23" s="45">
        <f t="shared" ca="1" si="461"/>
        <v>27349.76923076923</v>
      </c>
      <c r="EL23" s="45">
        <f t="shared" ca="1" si="462"/>
        <v>161475</v>
      </c>
      <c r="EM23" s="45">
        <f t="shared" ca="1" si="463"/>
        <v>230692.38461538462</v>
      </c>
      <c r="EN23" s="45">
        <f t="shared" ca="1" si="464"/>
        <v>72979</v>
      </c>
      <c r="EO23" s="45">
        <f t="shared" ca="1" si="465"/>
        <v>61506</v>
      </c>
      <c r="EP23" s="45">
        <f t="shared" ca="1" si="464"/>
        <v>49859</v>
      </c>
      <c r="EQ23" s="45">
        <f t="shared" ca="1" si="466"/>
        <v>62551.307692307695</v>
      </c>
      <c r="ER23" s="45">
        <f t="shared" ca="1" si="134"/>
        <v>1664120.076923077</v>
      </c>
      <c r="ES23" s="45">
        <f t="shared" ca="1" si="467"/>
        <v>1767611.7692307686</v>
      </c>
      <c r="ET23" s="45">
        <f t="shared" ca="1" si="136"/>
        <v>287414.30769230769</v>
      </c>
      <c r="EU23" s="45">
        <f ca="1">AVERAGE(ET$11:ET$23)</f>
        <v>298527.30769230763</v>
      </c>
      <c r="EV23" s="45">
        <f t="shared" ca="1" si="469"/>
        <v>29391</v>
      </c>
      <c r="EW23" s="45">
        <f ca="1">AVERAGE(EV$11:EV$23)</f>
        <v>27278.153846153848</v>
      </c>
      <c r="EX23" s="45">
        <f t="shared" ca="1" si="469"/>
        <v>29716</v>
      </c>
      <c r="EY23" s="45">
        <f ca="1">AVERAGE(EX$11:EX$23)</f>
        <v>28272.384615384617</v>
      </c>
      <c r="EZ23" s="45">
        <f t="shared" ca="1" si="471"/>
        <v>76859</v>
      </c>
      <c r="FA23" s="45">
        <f ca="1">AVERAGE(EZ$11:EZ$23)</f>
        <v>92072.769230769234</v>
      </c>
      <c r="FB23" s="45">
        <f t="shared" ca="1" si="473"/>
        <v>3825</v>
      </c>
      <c r="FC23" s="45">
        <f ca="1">AVERAGE(FB$11:FB$23)</f>
        <v>3280.6923076923076</v>
      </c>
      <c r="FD23" s="45">
        <f t="shared" ca="1" si="144"/>
        <v>233184</v>
      </c>
      <c r="FE23" s="45">
        <f ca="1">AVERAGE(FD$11:FD$23)</f>
        <v>245650.15384615384</v>
      </c>
      <c r="FF23" s="45">
        <f t="shared" ca="1" si="476"/>
        <v>69021</v>
      </c>
      <c r="FG23" s="45">
        <f ca="1">AVERAGE(FF$11:FF$23)</f>
        <v>76164.38461538461</v>
      </c>
      <c r="FH23" s="45">
        <f t="shared" ca="1" si="478"/>
        <v>18989</v>
      </c>
      <c r="FI23" s="45">
        <f ca="1">AVERAGE(FH$11:FH$23)</f>
        <v>15008.615384615385</v>
      </c>
      <c r="FJ23" s="45">
        <f t="shared" ca="1" si="480"/>
        <v>54001</v>
      </c>
      <c r="FK23" s="45">
        <f ca="1">AVERAGE(FJ$11:FJ$23)</f>
        <v>63304.153846153844</v>
      </c>
      <c r="FL23" s="45">
        <f t="shared" ca="1" si="152"/>
        <v>471480.30769230769</v>
      </c>
      <c r="FM23" s="45">
        <f ca="1">AVERAGE(FL$11:FL$23)</f>
        <v>482626.15384615393</v>
      </c>
      <c r="FN23" s="45">
        <f t="shared" ca="1" si="483"/>
        <v>90669</v>
      </c>
      <c r="FO23" s="45">
        <f ca="1">AVERAGE(FN$11:FN$23)</f>
        <v>102601.69230769231</v>
      </c>
      <c r="FP23" s="45">
        <f t="shared" ca="1" si="483"/>
        <v>111154</v>
      </c>
      <c r="FQ23" s="45">
        <f ca="1">AVERAGE(FP$11:FP$23)</f>
        <v>106064.61538461539</v>
      </c>
      <c r="FR23" s="45">
        <f t="shared" ca="1" si="486"/>
        <v>60991</v>
      </c>
      <c r="FS23" s="45">
        <f ca="1">AVERAGE(FR$11:FR$23)</f>
        <v>65293.538461538461</v>
      </c>
      <c r="FT23" s="45">
        <f t="shared" ca="1" si="160"/>
        <v>289776.46153846156</v>
      </c>
      <c r="FU23" s="45">
        <f ca="1">AVERAGE(FT$11:FT$23)</f>
        <v>305355.15384615387</v>
      </c>
      <c r="FV23" s="45">
        <f t="shared" ca="1" si="489"/>
        <v>28681</v>
      </c>
      <c r="FW23" s="45">
        <f ca="1">AVERAGE(FV$11:FV$23)</f>
        <v>33062.769230769234</v>
      </c>
      <c r="FX23" s="45">
        <f t="shared" ca="1" si="489"/>
        <v>29741</v>
      </c>
      <c r="FY23" s="45">
        <f ca="1">AVERAGE(FX$11:FX$23)</f>
        <v>32943.615384615383</v>
      </c>
      <c r="FZ23" s="45">
        <f t="shared" ca="1" si="489"/>
        <v>26106</v>
      </c>
      <c r="GA23" s="45">
        <f ca="1">AVERAGE(FZ$11:FZ$23)</f>
        <v>31953.076923076922</v>
      </c>
      <c r="GB23" s="45">
        <f t="shared" ca="1" si="493"/>
        <v>5616</v>
      </c>
      <c r="GC23" s="45">
        <f ca="1">AVERAGE(GB$11:GB$23)</f>
        <v>4493.7692307692305</v>
      </c>
      <c r="GD23" s="45">
        <f t="shared" ca="1" si="348"/>
        <v>34538</v>
      </c>
      <c r="GE23" s="45">
        <f ca="1">AVERAGE(GD$11:GD$23)</f>
        <v>33431.230769230766</v>
      </c>
      <c r="GF23" s="45">
        <f t="shared" ca="1" si="348"/>
        <v>29210</v>
      </c>
      <c r="GG23" s="45">
        <f ca="1">AVERAGE(GF$11:GF$23)</f>
        <v>33586.230769230766</v>
      </c>
      <c r="GH23" s="45">
        <f t="shared" ca="1" si="168"/>
        <v>318804</v>
      </c>
      <c r="GI23" s="45">
        <f ca="1">AVERAGE(GH$11:GH$23)</f>
        <v>355731.38461538462</v>
      </c>
      <c r="GJ23" s="45">
        <f t="shared" ca="1" si="497"/>
        <v>59456</v>
      </c>
      <c r="GK23" s="45">
        <f ca="1">AVERAGE(GJ$11:GJ$23)</f>
        <v>73536.61538461539</v>
      </c>
      <c r="GL23" s="45">
        <f t="shared" ca="1" si="497"/>
        <v>57375</v>
      </c>
      <c r="GM23" s="45">
        <f ca="1">AVERAGE(GL$11:GL$23)</f>
        <v>73558.38461538461</v>
      </c>
      <c r="GN23" s="45">
        <f t="shared" ca="1" si="500"/>
        <v>54878</v>
      </c>
      <c r="GO23" s="45">
        <f ca="1">AVERAGE(GN$11:GN$23)</f>
        <v>61541.384615384617</v>
      </c>
      <c r="GP23" s="45">
        <f t="shared" ca="1" si="502"/>
        <v>63461</v>
      </c>
      <c r="GQ23" s="45">
        <f ca="1">AVERAGE(GP$11:GP$23)</f>
        <v>79721.61538461539</v>
      </c>
      <c r="GR23" s="45">
        <f t="shared" ca="1" si="178"/>
        <v>752795</v>
      </c>
      <c r="GS23" s="45">
        <f t="shared" ca="1" si="504"/>
        <v>744835</v>
      </c>
      <c r="GT23" s="45">
        <f t="shared" ca="1" si="180"/>
        <v>312740.61538461538</v>
      </c>
      <c r="GU23" s="45">
        <f t="shared" ca="1" si="505"/>
        <v>325341.23076923087</v>
      </c>
      <c r="GV23" s="45">
        <f t="shared" ca="1" si="506"/>
        <v>25331</v>
      </c>
      <c r="GW23" s="45">
        <f t="shared" ca="1" si="507"/>
        <v>27942.307692307691</v>
      </c>
      <c r="GX23" s="45">
        <f t="shared" ca="1" si="508"/>
        <v>68415</v>
      </c>
      <c r="GY23" s="45">
        <f t="shared" ca="1" si="509"/>
        <v>75226.538461538468</v>
      </c>
      <c r="GZ23" s="45">
        <f t="shared" ca="1" si="510"/>
        <v>2987</v>
      </c>
      <c r="HA23" s="45">
        <f t="shared" ca="1" si="511"/>
        <v>2126.3076923076924</v>
      </c>
      <c r="HB23" s="45">
        <f t="shared" ca="1" si="512"/>
        <v>43014</v>
      </c>
      <c r="HC23" s="45">
        <f t="shared" ca="1" si="513"/>
        <v>46673.461538461539</v>
      </c>
      <c r="HD23" s="45">
        <f t="shared" ca="1" si="514"/>
        <v>21025</v>
      </c>
      <c r="HE23" s="45">
        <f t="shared" ca="1" si="515"/>
        <v>21404</v>
      </c>
      <c r="HF23" s="45">
        <f t="shared" ca="1" si="191"/>
        <v>190444.6153846154</v>
      </c>
      <c r="HG23" s="45">
        <f t="shared" ca="1" si="516"/>
        <v>181991.92307692315</v>
      </c>
      <c r="HH23" s="45">
        <f t="shared" ca="1" si="517"/>
        <v>34268</v>
      </c>
      <c r="HI23" s="45">
        <f t="shared" ca="1" si="518"/>
        <v>29942</v>
      </c>
      <c r="HJ23" s="45">
        <f t="shared" ca="1" si="519"/>
        <v>54404</v>
      </c>
      <c r="HK23" s="45">
        <f t="shared" ca="1" si="520"/>
        <v>50882.384615384617</v>
      </c>
      <c r="HL23" s="45">
        <f t="shared" ca="1" si="521"/>
        <v>5256</v>
      </c>
      <c r="HM23" s="45">
        <f t="shared" ca="1" si="522"/>
        <v>4881.3846153846152</v>
      </c>
      <c r="HN23" s="45">
        <f t="shared" ca="1" si="523"/>
        <v>3938</v>
      </c>
      <c r="HO23" s="45">
        <f t="shared" ca="1" si="524"/>
        <v>3022.8461538461538</v>
      </c>
      <c r="HP23" s="45">
        <f t="shared" ca="1" si="525"/>
        <v>3850</v>
      </c>
      <c r="HQ23" s="45">
        <f t="shared" ca="1" si="526"/>
        <v>4534.6923076923076</v>
      </c>
      <c r="HR23" s="45">
        <f t="shared" ca="1" si="201"/>
        <v>95377.076923076922</v>
      </c>
      <c r="HS23" s="45">
        <f t="shared" ca="1" si="527"/>
        <v>94869.692307692283</v>
      </c>
      <c r="HT23" s="45">
        <f t="shared" ca="1" si="528"/>
        <v>3128</v>
      </c>
      <c r="HU23" s="45">
        <f t="shared" ca="1" si="529"/>
        <v>3671.3076923076924</v>
      </c>
      <c r="HV23" s="45">
        <f t="shared" ca="1" si="530"/>
        <v>23974</v>
      </c>
      <c r="HW23" s="45">
        <f t="shared" ca="1" si="529"/>
        <v>23676.538461538461</v>
      </c>
      <c r="HX23" s="45">
        <f t="shared" ca="1" si="531"/>
        <v>20016</v>
      </c>
      <c r="HY23" s="45">
        <f t="shared" ref="HY23" ca="1" si="768">AVERAGE(HX$11:HX$23)</f>
        <v>19443.307692307691</v>
      </c>
      <c r="HZ23" s="45">
        <f t="shared" ca="1" si="533"/>
        <v>561</v>
      </c>
      <c r="IA23" s="45">
        <f t="shared" ref="IA23" ca="1" si="769">AVERAGE(HZ$11:HZ$23)</f>
        <v>415.92307692307691</v>
      </c>
      <c r="IB23" s="45">
        <f t="shared" ca="1" si="533"/>
        <v>491</v>
      </c>
      <c r="IC23" s="45">
        <f t="shared" ref="IC23" ca="1" si="770">AVERAGE(IB$11:IB$23)</f>
        <v>455.53846153846155</v>
      </c>
      <c r="ID23" s="45">
        <f t="shared" ca="1" si="212"/>
        <v>148544.69230769231</v>
      </c>
      <c r="IE23" s="45">
        <f t="shared" ref="IE23" ca="1" si="771">AVERAGE(ID$11:ID$23)</f>
        <v>136862.99999999997</v>
      </c>
      <c r="IF23" s="45">
        <f t="shared" ca="1" si="537"/>
        <v>9992</v>
      </c>
      <c r="IG23" s="45">
        <f t="shared" ref="IG23" ca="1" si="772">AVERAGE(IF$11:IF$23)</f>
        <v>9242.1538461538457</v>
      </c>
      <c r="IH23" s="45">
        <f ca="1">RANDBETWEEN(30000,42000)</f>
        <v>40744</v>
      </c>
      <c r="II23" s="45">
        <f t="shared" ref="II23" ca="1" si="773">AVERAGE(IH$11:IH$23)</f>
        <v>35759.923076923078</v>
      </c>
      <c r="IJ23" s="45">
        <f t="shared" ca="1" si="541"/>
        <v>10639</v>
      </c>
      <c r="IK23" s="45">
        <f t="shared" ref="IK23" ca="1" si="774">AVERAGE(IJ$11:IJ$23)</f>
        <v>9571.6153846153848</v>
      </c>
      <c r="IL23" s="45">
        <f t="shared" ca="1" si="541"/>
        <v>11850</v>
      </c>
      <c r="IM23" s="45">
        <f t="shared" ref="IM23:IO23" ca="1" si="775">AVERAGE(IL$11:IL$23)</f>
        <v>9467</v>
      </c>
      <c r="IN23" s="45">
        <f t="shared" ca="1" si="541"/>
        <v>11279</v>
      </c>
      <c r="IO23" s="45">
        <f t="shared" ca="1" si="775"/>
        <v>8781.6153846153848</v>
      </c>
      <c r="IP23" s="63">
        <f t="shared" ca="1" si="544"/>
        <v>5688</v>
      </c>
      <c r="IQ23" s="65">
        <f t="shared" ref="IQ23" ca="1" si="776">AVERAGE(IP$11:IP$23)</f>
        <v>5769.1538461538457</v>
      </c>
    </row>
    <row r="24" spans="2:251" ht="15.75" thickBot="1" x14ac:dyDescent="0.3">
      <c r="B24" s="51" t="s">
        <v>30</v>
      </c>
      <c r="C24" s="52">
        <f ca="1">SUM(D24,BR24,CV24,ER24,GR24)</f>
        <v>77407392.200000003</v>
      </c>
      <c r="D24" s="46">
        <f t="shared" ca="1" si="7"/>
        <v>25840088.400000002</v>
      </c>
      <c r="E24" s="46">
        <f ca="1">AVERAGE(D$24:D$28)</f>
        <v>25379598.000000004</v>
      </c>
      <c r="F24" s="46">
        <f t="shared" ca="1" si="9"/>
        <v>7707042.5999999996</v>
      </c>
      <c r="G24" s="46">
        <f ca="1">AVERAGE(F$24:F$28)</f>
        <v>7715266.2000000002</v>
      </c>
      <c r="H24" s="46">
        <f ca="1">RANDBETWEEN(700000,1100000)</f>
        <v>882809</v>
      </c>
      <c r="I24" s="46">
        <f ca="1">AVERAGE(H$24:H$28)</f>
        <v>878841.4</v>
      </c>
      <c r="J24" s="46">
        <f ca="1">RANDBETWEEN(180000,240000)</f>
        <v>211517</v>
      </c>
      <c r="K24" s="46">
        <f ca="1">AVERAGE(J$24:J$28)</f>
        <v>216127.8</v>
      </c>
      <c r="L24" s="46">
        <f ca="1">RANDBETWEEN(350000,550000)</f>
        <v>491053</v>
      </c>
      <c r="M24" s="46">
        <f ca="1">AVERAGE(L$24:L$28)</f>
        <v>449728</v>
      </c>
      <c r="N24" s="46">
        <f ca="1">RANDBETWEEN(700000,1100000)</f>
        <v>742882</v>
      </c>
      <c r="O24" s="46">
        <f ca="1">AVERAGE(N$24:N$28)</f>
        <v>838937.2</v>
      </c>
      <c r="P24" s="46">
        <f ca="1">RANDBETWEEN(200000,340000)</f>
        <v>292983</v>
      </c>
      <c r="Q24" s="46">
        <f ca="1">AVERAGE(P$24:P$28)</f>
        <v>289298</v>
      </c>
      <c r="R24" s="46">
        <f ca="1">RANDBETWEEN(75000,135000)</f>
        <v>97436</v>
      </c>
      <c r="S24" s="46">
        <f ca="1">AVERAGE(R$24:R$28)</f>
        <v>110553.8</v>
      </c>
      <c r="T24" s="46">
        <f ca="1">RANDBETWEEN(650000,950000)</f>
        <v>784956</v>
      </c>
      <c r="U24" s="46">
        <f ca="1">AVERAGE(T$24:T$28)</f>
        <v>753373.2</v>
      </c>
      <c r="V24" s="46">
        <f ca="1">RANDBETWEEN(35000,55000)</f>
        <v>40563</v>
      </c>
      <c r="W24" s="46">
        <f ca="1">AVERAGE(V$24:V$28)</f>
        <v>44401.4</v>
      </c>
      <c r="X24" s="46">
        <f ca="1">RANDBETWEEN(90000,150000)</f>
        <v>142920</v>
      </c>
      <c r="Y24" s="46">
        <f ca="1">AVERAGE(X$24:X$28)</f>
        <v>126596.8</v>
      </c>
      <c r="Z24" s="46">
        <f ca="1">RANDBETWEEN(220000,380000)</f>
        <v>312066</v>
      </c>
      <c r="AA24" s="46">
        <f ca="1">AVERAGE(Z$24:Z$28)</f>
        <v>299551</v>
      </c>
      <c r="AB24" s="46">
        <f t="shared" ca="1" si="31"/>
        <v>9586952.4000000004</v>
      </c>
      <c r="AC24" s="46">
        <f ca="1">AVERAGE(AB$24:AB$28)</f>
        <v>9182712.5999999996</v>
      </c>
      <c r="AD24" s="46">
        <f ca="1">RANDBETWEEN(700000,1100000)</f>
        <v>959155</v>
      </c>
      <c r="AE24" s="46">
        <f ca="1">AVERAGE(AD$24:AD$28)</f>
        <v>883395</v>
      </c>
      <c r="AF24" s="46">
        <f ca="1">RANDBETWEEN(1200000,1800000)</f>
        <v>1582575</v>
      </c>
      <c r="AG24" s="46">
        <f ca="1">AVERAGE(AF$24:AF$28)</f>
        <v>1441426.4</v>
      </c>
      <c r="AH24" s="46">
        <f ca="1">RANDBETWEEN(600000,900000)</f>
        <v>868452</v>
      </c>
      <c r="AI24" s="46">
        <f ca="1">AVERAGE(AH$24:AH$28)</f>
        <v>714119.6</v>
      </c>
      <c r="AJ24" s="46">
        <f ca="1">RANDBETWEEN(365000,565000)</f>
        <v>438069</v>
      </c>
      <c r="AK24" s="46">
        <f ca="1">AVERAGE(AJ$24:AJ$28)</f>
        <v>482185.4</v>
      </c>
      <c r="AL24" s="46">
        <f ca="1">RANDBETWEEN(150000,180000)</f>
        <v>166092</v>
      </c>
      <c r="AM24" s="46">
        <f ca="1">AVERAGE(AL$24:AL$28)</f>
        <v>166853.6</v>
      </c>
      <c r="AN24" s="46">
        <f ca="1">RANDBETWEEN(600000,780000)</f>
        <v>755515</v>
      </c>
      <c r="AO24" s="46">
        <f ca="1">AVERAGE(AN$24:AN$28)</f>
        <v>709355.4</v>
      </c>
      <c r="AP24" s="46">
        <f ca="1">RANDBETWEEN(300000,420000)</f>
        <v>419759</v>
      </c>
      <c r="AQ24" s="46">
        <f ca="1">AVERAGE(AP$24:AP$28)</f>
        <v>388041.8</v>
      </c>
      <c r="AR24" s="46">
        <f t="shared" ref="AR24:AR28" ca="1" si="777">SUM(AT24:AZ24)</f>
        <v>3295352.6</v>
      </c>
      <c r="AS24" s="46">
        <f ca="1">AVERAGE(AR$24:AR$28)</f>
        <v>3267536.4</v>
      </c>
      <c r="AT24" s="46">
        <f ca="1">RANDBETWEEN(600000,900000)</f>
        <v>698140</v>
      </c>
      <c r="AU24" s="46">
        <f ca="1">AVERAGE(AT$24:AT$28)</f>
        <v>709697.6</v>
      </c>
      <c r="AV24" s="46">
        <f ca="1">RANDBETWEEN(450000,570000)</f>
        <v>466584</v>
      </c>
      <c r="AW24" s="46">
        <f ca="1">AVERAGE(AV$24:AV$28)</f>
        <v>491310.2</v>
      </c>
      <c r="AX24" s="46">
        <f ca="1">RANDBETWEEN(250000,350000)</f>
        <v>309641</v>
      </c>
      <c r="AY24" s="46">
        <f ca="1">AVERAGE(AX$24:AX$28)</f>
        <v>294464.8</v>
      </c>
      <c r="AZ24" s="46">
        <f ca="1">RANDBETWEEN(200000,340000)</f>
        <v>325515</v>
      </c>
      <c r="BA24" s="46">
        <f ca="1">AVERAGE(AZ$24:AZ$28)</f>
        <v>276591.2</v>
      </c>
      <c r="BB24" s="46">
        <f t="shared" ca="1" si="55"/>
        <v>5250740.8</v>
      </c>
      <c r="BC24" s="46">
        <f ca="1">AVERAGE(BB$24:BB$28)</f>
        <v>5214082.8</v>
      </c>
      <c r="BD24" s="46">
        <f ca="1">RANDBETWEEN(400000,450000)</f>
        <v>441266</v>
      </c>
      <c r="BE24" s="46">
        <f ca="1">AVERAGE(BD$24:BD$28)</f>
        <v>432172.4</v>
      </c>
      <c r="BF24" s="46">
        <f t="shared" ref="BF24:BN28" ca="1" si="778">RANDBETWEEN(400000,450000)</f>
        <v>441109</v>
      </c>
      <c r="BG24" s="46">
        <f ca="1">AVERAGE(BF$24:BF$28)</f>
        <v>423679.6</v>
      </c>
      <c r="BH24" s="46">
        <f t="shared" ca="1" si="778"/>
        <v>406840</v>
      </c>
      <c r="BI24" s="46">
        <f ca="1">AVERAGE(BH$24:BH$28)</f>
        <v>416204.79999999999</v>
      </c>
      <c r="BJ24" s="46">
        <f t="shared" ca="1" si="778"/>
        <v>433447</v>
      </c>
      <c r="BK24" s="46">
        <f ca="1">AVERAGE(BJ$24:BJ$28)</f>
        <v>428673.6</v>
      </c>
      <c r="BL24" s="46">
        <f t="shared" ca="1" si="778"/>
        <v>446968</v>
      </c>
      <c r="BM24" s="46">
        <f ca="1">AVERAGE(BL$24:BL$28)</f>
        <v>422341.4</v>
      </c>
      <c r="BN24" s="46">
        <f t="shared" ca="1" si="778"/>
        <v>421175</v>
      </c>
      <c r="BO24" s="46">
        <f ca="1">AVERAGE(BN$24:BN$28)</f>
        <v>418507</v>
      </c>
      <c r="BP24" s="46">
        <f ca="1">RANDBETWEEN(110000,160000)</f>
        <v>118357</v>
      </c>
      <c r="BQ24" s="46">
        <f ca="1">AVERAGE(BP$24:BP$28)</f>
        <v>130925.2</v>
      </c>
      <c r="BR24" s="46">
        <f ca="1">SUM(BT24,CB24,CP24)</f>
        <v>21875389.199999996</v>
      </c>
      <c r="BS24" s="46">
        <f ca="1">AVERAGE(BR$24:BR$28)</f>
        <v>21732163.399999995</v>
      </c>
      <c r="BT24" s="46">
        <f t="shared" ca="1" si="67"/>
        <v>10410830.999999998</v>
      </c>
      <c r="BU24" s="46">
        <f ca="1">AVERAGE(BT$24:BT$28)</f>
        <v>10313314.999999998</v>
      </c>
      <c r="BV24" s="46">
        <f ca="1">RANDBETWEEN(150000,180000)</f>
        <v>157627</v>
      </c>
      <c r="BW24" s="46">
        <f ca="1">AVERAGE(BV$24:BV$28)</f>
        <v>161312</v>
      </c>
      <c r="BX24" s="46">
        <f ca="1">RANDBETWEEN(230000,310000)</f>
        <v>276202</v>
      </c>
      <c r="BY24" s="46">
        <f ca="1">AVERAGE(BX$24:BX$28)</f>
        <v>268264.40000000002</v>
      </c>
      <c r="BZ24" s="46">
        <f ca="1">RANDBETWEEN(170000,220000)</f>
        <v>219173</v>
      </c>
      <c r="CA24" s="46">
        <f ca="1">AVERAGE(BZ$24:BZ$28)</f>
        <v>198791.8</v>
      </c>
      <c r="CB24" s="46">
        <f t="shared" ca="1" si="73"/>
        <v>9129460.7999999989</v>
      </c>
      <c r="CC24" s="46">
        <f ca="1">AVERAGE(CB$24:CB$28)</f>
        <v>9056578.5999999978</v>
      </c>
      <c r="CD24" s="46">
        <f ca="1">RANDBETWEEN(1500000,1740000)</f>
        <v>1588964</v>
      </c>
      <c r="CE24" s="46">
        <f ca="1">AVERAGE(CD$24:CD$28)</f>
        <v>1576835.2</v>
      </c>
      <c r="CF24" s="46">
        <f ca="1">RANDBETWEEN(1700000,2020000)</f>
        <v>2003713</v>
      </c>
      <c r="CG24" s="46">
        <f ca="1">AVERAGE(CF$24:CF$28)</f>
        <v>1878051.8</v>
      </c>
      <c r="CH24" s="46">
        <f ca="1">RANDBETWEEN(400000,500000)</f>
        <v>402406</v>
      </c>
      <c r="CI24" s="46">
        <f ca="1">AVERAGE(CH$24:CH$28)</f>
        <v>427531.6</v>
      </c>
      <c r="CJ24" s="46">
        <f ca="1">RANDBETWEEN(400000,500000)</f>
        <v>403598</v>
      </c>
      <c r="CK24" s="46">
        <f ca="1">AVERAGE(CJ$24:CJ$28)</f>
        <v>442113.2</v>
      </c>
      <c r="CL24" s="46">
        <f ca="1">RANDBETWEEN(375000,435000)</f>
        <v>406248</v>
      </c>
      <c r="CM24" s="46">
        <f ca="1">AVERAGE(CL$24:CL$28)</f>
        <v>407515</v>
      </c>
      <c r="CN24" s="46">
        <f ca="1">RANDBETWEEN(350000,400000)</f>
        <v>356329</v>
      </c>
      <c r="CO24" s="46">
        <f ca="1">AVERAGE(CN$24:CN$28)</f>
        <v>366183</v>
      </c>
      <c r="CP24" s="46">
        <f t="shared" ca="1" si="86"/>
        <v>2335097.4</v>
      </c>
      <c r="CQ24" s="46">
        <f ca="1">AVERAGE(CP$24:CP$28)</f>
        <v>2362269.7999999998</v>
      </c>
      <c r="CR24" s="46">
        <f ca="1">RANDBETWEEN(900000,1200000)</f>
        <v>1039506</v>
      </c>
      <c r="CS24" s="46">
        <f ca="1">AVERAGE(CR$24:CR$28)</f>
        <v>1074669.3999999999</v>
      </c>
      <c r="CT24" s="46">
        <f ca="1">RANDBETWEEN(150000,270000)</f>
        <v>220922</v>
      </c>
      <c r="CU24" s="46">
        <f ca="1">AVERAGE(CT$24:CT$28)</f>
        <v>212931</v>
      </c>
      <c r="CV24" s="46">
        <f t="shared" ca="1" si="3"/>
        <v>20463250.399999999</v>
      </c>
      <c r="CW24" s="46">
        <f ca="1">AVERAGE(CV$24:CV$28)</f>
        <v>20415256.199999999</v>
      </c>
      <c r="CX24" s="46">
        <f t="shared" ca="1" si="92"/>
        <v>2376247</v>
      </c>
      <c r="CY24" s="46">
        <f ca="1">AVERAGE(CX$24:CX$28)</f>
        <v>2413165.6</v>
      </c>
      <c r="CZ24" s="46">
        <f ca="1">RANDBETWEEN(500000,640000)</f>
        <v>527064</v>
      </c>
      <c r="DA24" s="46">
        <f ca="1">AVERAGE(CZ$24:CZ$28)</f>
        <v>581045.6</v>
      </c>
      <c r="DB24" s="46">
        <f ca="1">RANDBETWEEN(380000,430000)</f>
        <v>399787</v>
      </c>
      <c r="DC24" s="46">
        <f ca="1">AVERAGE(DB$24:DB$28)</f>
        <v>398375.4</v>
      </c>
      <c r="DD24" s="46">
        <f ca="1">RANDBETWEEN(440000,490000)</f>
        <v>469975</v>
      </c>
      <c r="DE24" s="46">
        <f ca="1">AVERAGE(DD$24:DD$28)</f>
        <v>454323.6</v>
      </c>
      <c r="DF24" s="46">
        <f t="shared" ca="1" si="99"/>
        <v>1790859.8</v>
      </c>
      <c r="DG24" s="46">
        <f ca="1">AVERAGE(DF$24:DF$28)</f>
        <v>1775681.4</v>
      </c>
      <c r="DH24" s="46">
        <f ca="1">RANDBETWEEN(450000,510000)</f>
        <v>462804</v>
      </c>
      <c r="DI24" s="46">
        <f ca="1">AVERAGE(DH$24:DH$28)</f>
        <v>469101.8</v>
      </c>
      <c r="DJ24" s="46">
        <f ca="1">RANDBETWEEN(800000,910000)</f>
        <v>858954</v>
      </c>
      <c r="DK24" s="46">
        <f ca="1">AVERAGE(DJ$24:DJ$28)</f>
        <v>837477.8</v>
      </c>
      <c r="DL24" s="46">
        <f t="shared" ca="1" si="105"/>
        <v>4767839</v>
      </c>
      <c r="DM24" s="46">
        <f ca="1">AVERAGE(DL$24:DL$28)</f>
        <v>4898546.5999999996</v>
      </c>
      <c r="DN24" s="46">
        <f ca="1">RANDBETWEEN(1300000,1580000)</f>
        <v>1382281</v>
      </c>
      <c r="DO24" s="46">
        <f ca="1">AVERAGE(DN$24:DN$28)</f>
        <v>1463444</v>
      </c>
      <c r="DP24" s="46">
        <f ca="1">RANDBETWEEN(1800000,2100000)</f>
        <v>1922114</v>
      </c>
      <c r="DQ24" s="46">
        <f ca="1">AVERAGE(DP$24:DP$28)</f>
        <v>1971658.6</v>
      </c>
      <c r="DR24" s="46">
        <f t="shared" ca="1" si="111"/>
        <v>5776946.5999999996</v>
      </c>
      <c r="DS24" s="46">
        <f ca="1">AVERAGE(DR$24:DR$28)</f>
        <v>5655761.4000000004</v>
      </c>
      <c r="DT24" s="46">
        <f ca="1">RANDBETWEEN(900000,1110000)</f>
        <v>1038718</v>
      </c>
      <c r="DU24" s="46">
        <f ca="1">AVERAGE(DT$24:DT$28)</f>
        <v>986774</v>
      </c>
      <c r="DV24" s="46">
        <f ca="1">RANDBETWEEN(400000,680000)</f>
        <v>658451</v>
      </c>
      <c r="DW24" s="46">
        <f ca="1">AVERAGE(DV$24:DV$28)</f>
        <v>553325.6</v>
      </c>
      <c r="DX24" s="46">
        <f ca="1">RANDBETWEEN(2500000,2750000)</f>
        <v>2539678</v>
      </c>
      <c r="DY24" s="46">
        <f ca="1">AVERAGE(DX$24:DX$28)</f>
        <v>2575562.2000000002</v>
      </c>
      <c r="DZ24" s="46">
        <f t="shared" ca="1" si="4"/>
        <v>2495982.7999999998</v>
      </c>
      <c r="EA24" s="46">
        <f ca="1">AVERAGE(DZ$24:DZ$28)</f>
        <v>2465352</v>
      </c>
      <c r="EB24" s="46">
        <f ca="1">RANDBETWEEN(545000,745000)</f>
        <v>640353</v>
      </c>
      <c r="EC24" s="46">
        <f ca="1">AVERAGE(EB$24:EB$28)</f>
        <v>647421.4</v>
      </c>
      <c r="ED24" s="46">
        <f ca="1">RANDBETWEEN(300000,450000)</f>
        <v>422588</v>
      </c>
      <c r="EE24" s="46">
        <f ca="1">AVERAGE(ED$24:ED$28)</f>
        <v>413723.4</v>
      </c>
      <c r="EF24" s="46">
        <f ca="1">RANDBETWEEN(300000,420000)</f>
        <v>371897</v>
      </c>
      <c r="EG24" s="46">
        <f ca="1">AVERAGE(EF$24:EF$28)</f>
        <v>343062.4</v>
      </c>
      <c r="EH24" s="46">
        <f t="shared" ca="1" si="125"/>
        <v>3255375.2</v>
      </c>
      <c r="EI24" s="46">
        <f ca="1">AVERAGE(EH$24:EH$28)</f>
        <v>3206749.2</v>
      </c>
      <c r="EJ24" s="46">
        <f ca="1">RANDBETWEEN(150000,300000)</f>
        <v>296649</v>
      </c>
      <c r="EK24" s="46">
        <f ca="1">AVERAGE(EJ$24:EJ$28)</f>
        <v>256718.8</v>
      </c>
      <c r="EL24" s="46">
        <f ca="1">RANDBETWEEN(700000,1100000)</f>
        <v>957844</v>
      </c>
      <c r="EM24" s="46">
        <f ca="1">AVERAGE(EL$24:EL$28)</f>
        <v>958185.4</v>
      </c>
      <c r="EN24" s="46">
        <f ca="1">RANDBETWEEN(200000,310000)</f>
        <v>261959</v>
      </c>
      <c r="EO24" s="46">
        <f ca="1">AVERAGE(EN$24:EN$28)</f>
        <v>258979</v>
      </c>
      <c r="EP24" s="46">
        <f ca="1">RANDBETWEEN(200000,310000)</f>
        <v>265040</v>
      </c>
      <c r="EQ24" s="46">
        <f ca="1">AVERAGE(EP$24:EP$28)</f>
        <v>258982.8</v>
      </c>
      <c r="ER24" s="46">
        <f t="shared" ca="1" si="134"/>
        <v>6255306.7999999998</v>
      </c>
      <c r="ES24" s="46">
        <f ca="1">AVERAGE(ER$24:ER$28)</f>
        <v>6284848.5999999996</v>
      </c>
      <c r="ET24" s="46">
        <f t="shared" ca="1" si="136"/>
        <v>1258314.3999999999</v>
      </c>
      <c r="EU24" s="46">
        <f ca="1">AVERAGE(ET$24:ET$28)</f>
        <v>1276150.8</v>
      </c>
      <c r="EV24" s="46">
        <f ca="1">RANDBETWEEN(90000,120000)</f>
        <v>90703</v>
      </c>
      <c r="EW24" s="46">
        <f ca="1">AVERAGE(EV$24:EV$28)</f>
        <v>102246.6</v>
      </c>
      <c r="EX24" s="46">
        <f ca="1">RANDBETWEEN(90000,120000)</f>
        <v>98496</v>
      </c>
      <c r="EY24" s="46">
        <f ca="1">AVERAGE(EX$24:EX$28)</f>
        <v>103012</v>
      </c>
      <c r="EZ24" s="46">
        <f ca="1">RANDBETWEEN(300000,480000)</f>
        <v>424512</v>
      </c>
      <c r="FA24" s="46">
        <f ca="1">AVERAGE(EZ$24:EZ$28)</f>
        <v>424477.8</v>
      </c>
      <c r="FB24" s="46">
        <f ca="1">RANDBETWEEN(10000,20000)</f>
        <v>14867</v>
      </c>
      <c r="FC24" s="46">
        <f ca="1">AVERAGE(FB$24:FB$28)</f>
        <v>16678</v>
      </c>
      <c r="FD24" s="46">
        <f t="shared" ca="1" si="144"/>
        <v>915989.8</v>
      </c>
      <c r="FE24" s="46">
        <f ca="1">AVERAGE(FD$24:FD$28)</f>
        <v>828590.4</v>
      </c>
      <c r="FF24" s="46">
        <f ca="1">RANDBETWEEN(230000,280000)</f>
        <v>270168</v>
      </c>
      <c r="FG24" s="46">
        <f ca="1">AVERAGE(FF$24:FF$28)</f>
        <v>254745.4</v>
      </c>
      <c r="FH24" s="46">
        <f ca="1">RANDBETWEEN(20000,40000)</f>
        <v>25907</v>
      </c>
      <c r="FI24" s="46">
        <f ca="1">AVERAGE(FH$24:FH$28)</f>
        <v>28085.4</v>
      </c>
      <c r="FJ24" s="46">
        <f ca="1">RANDBETWEEN(200000,340000)</f>
        <v>337084</v>
      </c>
      <c r="FK24" s="46">
        <f ca="1">AVERAGE(FJ$24:FJ$28)</f>
        <v>262928.8</v>
      </c>
      <c r="FL24" s="46">
        <f t="shared" ca="1" si="152"/>
        <v>1201147.8</v>
      </c>
      <c r="FM24" s="46">
        <f ca="1">AVERAGE(FL$24:FL$28)</f>
        <v>1204931.6000000001</v>
      </c>
      <c r="FN24" s="46">
        <f ca="1">RANDBETWEEN(230000,280000)</f>
        <v>246110</v>
      </c>
      <c r="FO24" s="46">
        <f ca="1">AVERAGE(FN$24:FN$28)</f>
        <v>248238.6</v>
      </c>
      <c r="FP24" s="46">
        <f ca="1">RANDBETWEEN(200000,280000)</f>
        <v>266402</v>
      </c>
      <c r="FQ24" s="46">
        <f ca="1">AVERAGE(FP$24:FP$28)</f>
        <v>237839.2</v>
      </c>
      <c r="FR24" s="46">
        <f ca="1">RANDBETWEEN(200000,280000)</f>
        <v>202558</v>
      </c>
      <c r="FS24" s="46">
        <f ca="1">AVERAGE(FR$24:FR$28)</f>
        <v>232776</v>
      </c>
      <c r="FT24" s="46">
        <f t="shared" ca="1" si="160"/>
        <v>829225.99999999988</v>
      </c>
      <c r="FU24" s="46">
        <f ca="1">AVERAGE(FT$24:FT$28)</f>
        <v>855787.19999999984</v>
      </c>
      <c r="FV24" s="46">
        <f ca="1">RANDBETWEEN(70000,110000)</f>
        <v>100783</v>
      </c>
      <c r="FW24" s="46">
        <f ca="1">AVERAGE(FV$24:FV$28)</f>
        <v>91759.8</v>
      </c>
      <c r="FX24" s="46">
        <f t="shared" ref="FX24:GF28" ca="1" si="779">RANDBETWEEN(70000,110000)</f>
        <v>87640</v>
      </c>
      <c r="FY24" s="46">
        <f ca="1">AVERAGE(FX$24:FX$28)</f>
        <v>95147.8</v>
      </c>
      <c r="FZ24" s="46">
        <f t="shared" ca="1" si="779"/>
        <v>87392</v>
      </c>
      <c r="GA24" s="46">
        <f ca="1">AVERAGE(FZ$24:FZ$28)</f>
        <v>92223.6</v>
      </c>
      <c r="GB24" s="46">
        <f ca="1">RANDBETWEEN(9000,15000)</f>
        <v>14242</v>
      </c>
      <c r="GC24" s="46">
        <f ca="1">AVERAGE(GB$24:GB$28)</f>
        <v>11744.2</v>
      </c>
      <c r="GD24" s="46">
        <f t="shared" ca="1" si="779"/>
        <v>71442</v>
      </c>
      <c r="GE24" s="46">
        <f ca="1">AVERAGE(GD$24:GD$28)</f>
        <v>86844.6</v>
      </c>
      <c r="GF24" s="46">
        <f t="shared" ca="1" si="779"/>
        <v>90007</v>
      </c>
      <c r="GG24" s="46">
        <f ca="1">AVERAGE(GF$24:GF$28)</f>
        <v>100347.2</v>
      </c>
      <c r="GH24" s="46">
        <f t="shared" ca="1" si="168"/>
        <v>1657501.7999999998</v>
      </c>
      <c r="GI24" s="46">
        <f ca="1">AVERAGE(GH$24:GH$28)</f>
        <v>1715119.2</v>
      </c>
      <c r="GJ24" s="46">
        <f ca="1">RANDBETWEEN(200000,400000)</f>
        <v>223924</v>
      </c>
      <c r="GK24" s="46">
        <f ca="1">AVERAGE(GJ$24:GJ$28)</f>
        <v>314748.2</v>
      </c>
      <c r="GL24" s="46">
        <f ca="1">RANDBETWEEN(375000,525000)</f>
        <v>456258</v>
      </c>
      <c r="GM24" s="46">
        <f ca="1">AVERAGE(GL$24:GL$28)</f>
        <v>454354.6</v>
      </c>
      <c r="GN24" s="46">
        <f ca="1">RANDBETWEEN(140000,220000)</f>
        <v>208217</v>
      </c>
      <c r="GO24" s="46">
        <f ca="1">AVERAGE(GN$24:GN$28)</f>
        <v>176913.6</v>
      </c>
      <c r="GP24" s="46">
        <f ca="1">RANDBETWEEN(300000,510000)</f>
        <v>393127</v>
      </c>
      <c r="GQ24" s="46">
        <f ca="1">AVERAGE(GP$24:GP$28)</f>
        <v>404269.4</v>
      </c>
      <c r="GR24" s="46">
        <f t="shared" ca="1" si="178"/>
        <v>2973357.4</v>
      </c>
      <c r="GS24" s="46">
        <f ca="1">AVERAGE(GR$24:GR$28)</f>
        <v>2929593.8</v>
      </c>
      <c r="GT24" s="46">
        <f t="shared" ca="1" si="180"/>
        <v>1304964.4000000001</v>
      </c>
      <c r="GU24" s="46">
        <f ca="1">AVERAGE(GT$24:GT$28)</f>
        <v>1269035.6000000001</v>
      </c>
      <c r="GV24" s="46">
        <f ca="1">RANDBETWEEN(120000,180000)</f>
        <v>166452</v>
      </c>
      <c r="GW24" s="46">
        <f ca="1">AVERAGE(GV$24:GV$28)</f>
        <v>154627.4</v>
      </c>
      <c r="GX24" s="46">
        <f ca="1">RANDBETWEEN(260000,310000)</f>
        <v>302182</v>
      </c>
      <c r="GY24" s="46">
        <f ca="1">AVERAGE(GX$24:GX$28)</f>
        <v>281650.40000000002</v>
      </c>
      <c r="GZ24" s="46">
        <f ca="1">RANDBETWEEN(5000,7000)</f>
        <v>6969</v>
      </c>
      <c r="HA24" s="46">
        <f ca="1">AVERAGE(GZ$24:GZ$28)</f>
        <v>5876.4</v>
      </c>
      <c r="HB24" s="46">
        <f ca="1">RANDBETWEEN(125000,175000)</f>
        <v>174994</v>
      </c>
      <c r="HC24" s="46">
        <f ca="1">AVERAGE(HB$24:HB$28)</f>
        <v>157288.20000000001</v>
      </c>
      <c r="HD24" s="46">
        <f ca="1">RANDBETWEEN(50000,100000)</f>
        <v>54925</v>
      </c>
      <c r="HE24" s="46">
        <f ca="1">AVERAGE(HD$24:HD$28)</f>
        <v>70150.8</v>
      </c>
      <c r="HF24" s="46">
        <f t="shared" ca="1" si="191"/>
        <v>801819.79999999993</v>
      </c>
      <c r="HG24" s="46">
        <f ca="1">AVERAGE(HF$24:HF$28)</f>
        <v>807246.39999999991</v>
      </c>
      <c r="HH24" s="46">
        <f ca="1">RANDBETWEEN(100000,170000)</f>
        <v>129041</v>
      </c>
      <c r="HI24" s="46">
        <f ca="1">AVERAGE(HH$24:HH$28)</f>
        <v>135949.20000000001</v>
      </c>
      <c r="HJ24" s="46">
        <f ca="1">RANDBETWEEN(170000,220000)</f>
        <v>218823</v>
      </c>
      <c r="HK24" s="46">
        <f ca="1">AVERAGE(HJ$24:HJ$28)</f>
        <v>213762</v>
      </c>
      <c r="HL24" s="46">
        <f ca="1">RANDBETWEEN(20000,28000)</f>
        <v>22176</v>
      </c>
      <c r="HM24" s="46">
        <f ca="1">AVERAGE(HL$24:HL$28)</f>
        <v>24261.200000000001</v>
      </c>
      <c r="HN24" s="46">
        <f ca="1">RANDBETWEEN(17000,22000)</f>
        <v>19826</v>
      </c>
      <c r="HO24" s="46">
        <f ca="1">AVERAGE(HN$24:HN$28)</f>
        <v>20182.400000000001</v>
      </c>
      <c r="HP24" s="46">
        <f ca="1">RANDBETWEEN(17000,22000)</f>
        <v>17799</v>
      </c>
      <c r="HQ24" s="46">
        <f ca="1">AVERAGE(HP$24:HP$28)</f>
        <v>18936.8</v>
      </c>
      <c r="HR24" s="46">
        <f t="shared" ca="1" si="201"/>
        <v>295461.8</v>
      </c>
      <c r="HS24" s="46">
        <f ca="1">AVERAGE(HR$24:HR$28)</f>
        <v>306198.40000000002</v>
      </c>
      <c r="HT24" s="46">
        <f ca="1">RANDBETWEEN(9000,12000)</f>
        <v>10157</v>
      </c>
      <c r="HU24" s="46">
        <f ca="1">AVERAGE(HT$24:HT$28)</f>
        <v>10439</v>
      </c>
      <c r="HV24" s="46">
        <f ca="1">RANDBETWEEN(50000,100000)</f>
        <v>50315</v>
      </c>
      <c r="HW24" s="46">
        <f ca="1">AVERAGE(HV$24:HV$28)</f>
        <v>73272.2</v>
      </c>
      <c r="HX24" s="46">
        <f ca="1">RANDBETWEEN(40000,80000)</f>
        <v>79928</v>
      </c>
      <c r="HY24" s="46">
        <f ca="1">AVERAGE(HX$24:HX$28)</f>
        <v>67276</v>
      </c>
      <c r="HZ24" s="46">
        <f ca="1">RANDBETWEEN(300,600)</f>
        <v>439</v>
      </c>
      <c r="IA24" s="46">
        <f ca="1">AVERAGE(HZ$24:HZ$28)</f>
        <v>489.6</v>
      </c>
      <c r="IB24" s="46">
        <f ca="1">RANDBETWEEN(2000,4000)</f>
        <v>3146</v>
      </c>
      <c r="IC24" s="46">
        <f ca="1">AVERAGE(IB$24:IB$28)</f>
        <v>3244.8</v>
      </c>
      <c r="ID24" s="46">
        <f t="shared" ca="1" si="212"/>
        <v>489191.4</v>
      </c>
      <c r="IE24" s="46">
        <f ca="1">AVERAGE(ID$24:ID$28)</f>
        <v>480507</v>
      </c>
      <c r="IF24" s="46">
        <f ca="1">RANDBETWEEN(20000,40000)</f>
        <v>38348</v>
      </c>
      <c r="IG24" s="46">
        <f ca="1">AVERAGE(IF$24:IF$28)</f>
        <v>33061.4</v>
      </c>
      <c r="IH24" s="46">
        <f ca="1">RANDBETWEEN(100000,170000)</f>
        <v>147100</v>
      </c>
      <c r="II24" s="46">
        <f ca="1">AVERAGE(IH$24:IH$28)</f>
        <v>136389.20000000001</v>
      </c>
      <c r="IJ24" s="46">
        <f ca="1">RANDBETWEEN(20000,40000)</f>
        <v>22654</v>
      </c>
      <c r="IK24" s="46">
        <f ca="1">AVERAGE(IJ$24:IJ$28)</f>
        <v>27574.400000000001</v>
      </c>
      <c r="IL24" s="46">
        <f t="shared" ref="IL24:IN24" ca="1" si="780">RANDBETWEEN(20000,40000)</f>
        <v>32944</v>
      </c>
      <c r="IM24" s="46">
        <f ca="1">AVERAGE(IL$24:IL$28)</f>
        <v>29892.400000000001</v>
      </c>
      <c r="IN24" s="46">
        <f t="shared" ca="1" si="780"/>
        <v>21228</v>
      </c>
      <c r="IO24" s="46">
        <f ca="1">AVERAGE(IN$24:IN$28)</f>
        <v>26672.2</v>
      </c>
      <c r="IP24" s="60">
        <f ca="1">RANDBETWEEN(50000,100000)</f>
        <v>81920</v>
      </c>
      <c r="IQ24" s="66">
        <f ca="1">AVERAGE(IP$24:IP$28)</f>
        <v>66606.399999999994</v>
      </c>
    </row>
    <row r="25" spans="2:251" ht="15.75" thickBot="1" x14ac:dyDescent="0.3">
      <c r="B25" s="51" t="s">
        <v>31</v>
      </c>
      <c r="C25" s="52">
        <f ca="1">SUM(D25,BR25,CV25,ER25,GR25)</f>
        <v>76527956.200000003</v>
      </c>
      <c r="D25" s="46">
        <f t="shared" ca="1" si="7"/>
        <v>25441137.400000002</v>
      </c>
      <c r="E25" s="46">
        <f t="shared" ref="E25:E28" ca="1" si="781">AVERAGE(D$24:D$28)</f>
        <v>25379598.000000004</v>
      </c>
      <c r="F25" s="46">
        <f t="shared" ca="1" si="9"/>
        <v>7762559.5999999996</v>
      </c>
      <c r="G25" s="46">
        <f t="shared" ref="G25:G28" ca="1" si="782">AVERAGE(F$24:F$28)</f>
        <v>7715266.2000000002</v>
      </c>
      <c r="H25" s="46">
        <f t="shared" ref="H25:H28" ca="1" si="783">RANDBETWEEN(700000,1100000)</f>
        <v>862330</v>
      </c>
      <c r="I25" s="46">
        <f t="shared" ref="I25:I28" ca="1" si="784">AVERAGE(H$24:H$28)</f>
        <v>878841.4</v>
      </c>
      <c r="J25" s="46">
        <f t="shared" ref="J25:J28" ca="1" si="785">RANDBETWEEN(180000,240000)</f>
        <v>197392</v>
      </c>
      <c r="K25" s="46">
        <f t="shared" ref="K25:K28" ca="1" si="786">AVERAGE(J$24:J$28)</f>
        <v>216127.8</v>
      </c>
      <c r="L25" s="46">
        <f t="shared" ref="L25:L28" ca="1" si="787">RANDBETWEEN(350000,550000)</f>
        <v>375674</v>
      </c>
      <c r="M25" s="46">
        <f t="shared" ref="M25:M28" ca="1" si="788">AVERAGE(L$24:L$28)</f>
        <v>449728</v>
      </c>
      <c r="N25" s="46">
        <f t="shared" ref="N25:N28" ca="1" si="789">RANDBETWEEN(700000,1100000)</f>
        <v>924293</v>
      </c>
      <c r="O25" s="46">
        <f t="shared" ref="O25:O28" ca="1" si="790">AVERAGE(N$24:N$28)</f>
        <v>838937.2</v>
      </c>
      <c r="P25" s="46">
        <f t="shared" ref="P25:P28" ca="1" si="791">RANDBETWEEN(200000,340000)</f>
        <v>305581</v>
      </c>
      <c r="Q25" s="46">
        <f t="shared" ref="Q25:Q28" ca="1" si="792">AVERAGE(P$24:P$28)</f>
        <v>289298</v>
      </c>
      <c r="R25" s="46">
        <f t="shared" ref="R25:R28" ca="1" si="793">RANDBETWEEN(75000,135000)</f>
        <v>111966</v>
      </c>
      <c r="S25" s="46">
        <f t="shared" ref="S25:S28" ca="1" si="794">AVERAGE(R$24:R$28)</f>
        <v>110553.8</v>
      </c>
      <c r="T25" s="46">
        <f t="shared" ref="T25:T28" ca="1" si="795">RANDBETWEEN(650000,950000)</f>
        <v>814936</v>
      </c>
      <c r="U25" s="46">
        <f t="shared" ref="U25:U28" ca="1" si="796">AVERAGE(T$24:T$28)</f>
        <v>753373.2</v>
      </c>
      <c r="V25" s="46">
        <f t="shared" ref="V25:V28" ca="1" si="797">RANDBETWEEN(35000,55000)</f>
        <v>51064</v>
      </c>
      <c r="W25" s="46">
        <f t="shared" ref="W25:W28" ca="1" si="798">AVERAGE(V$24:V$28)</f>
        <v>44401.4</v>
      </c>
      <c r="X25" s="46">
        <f t="shared" ref="X25:X28" ca="1" si="799">RANDBETWEEN(90000,150000)</f>
        <v>115131</v>
      </c>
      <c r="Y25" s="46">
        <f t="shared" ref="Y25:Y28" ca="1" si="800">AVERAGE(X$24:X$28)</f>
        <v>126596.8</v>
      </c>
      <c r="Z25" s="46">
        <f t="shared" ref="Z25:Z28" ca="1" si="801">RANDBETWEEN(220000,380000)</f>
        <v>296335</v>
      </c>
      <c r="AA25" s="46">
        <f t="shared" ref="AA25:AA28" ca="1" si="802">AVERAGE(Z$24:Z$28)</f>
        <v>299551</v>
      </c>
      <c r="AB25" s="46">
        <f t="shared" ca="1" si="31"/>
        <v>9173448.4000000004</v>
      </c>
      <c r="AC25" s="46">
        <f t="shared" ref="AC25:AC28" ca="1" si="803">AVERAGE(AB$24:AB$28)</f>
        <v>9182712.5999999996</v>
      </c>
      <c r="AD25" s="46">
        <f t="shared" ref="AD25:AD28" ca="1" si="804">RANDBETWEEN(700000,1100000)</f>
        <v>969004</v>
      </c>
      <c r="AE25" s="46">
        <f t="shared" ref="AE25:AE28" ca="1" si="805">AVERAGE(AD$24:AD$28)</f>
        <v>883395</v>
      </c>
      <c r="AF25" s="46">
        <f t="shared" ref="AF25:AF28" ca="1" si="806">RANDBETWEEN(1200000,1800000)</f>
        <v>1299052</v>
      </c>
      <c r="AG25" s="46">
        <f t="shared" ref="AG25:AG28" ca="1" si="807">AVERAGE(AF$24:AF$28)</f>
        <v>1441426.4</v>
      </c>
      <c r="AH25" s="46">
        <f t="shared" ref="AH25:AH28" ca="1" si="808">RANDBETWEEN(600000,900000)</f>
        <v>668064</v>
      </c>
      <c r="AI25" s="46">
        <f ca="1">AVERAGE(AH$24:AH$28)</f>
        <v>714119.6</v>
      </c>
      <c r="AJ25" s="46">
        <f t="shared" ref="AJ25:AJ28" ca="1" si="809">RANDBETWEEN(365000,565000)</f>
        <v>507011</v>
      </c>
      <c r="AK25" s="46">
        <f t="shared" ref="AK25:AK28" ca="1" si="810">AVERAGE(AJ$24:AJ$28)</f>
        <v>482185.4</v>
      </c>
      <c r="AL25" s="46">
        <f t="shared" ref="AL25:AL28" ca="1" si="811">RANDBETWEEN(150000,180000)</f>
        <v>169648</v>
      </c>
      <c r="AM25" s="46">
        <f t="shared" ref="AM25:AM28" ca="1" si="812">AVERAGE(AL$24:AL$28)</f>
        <v>166853.6</v>
      </c>
      <c r="AN25" s="46">
        <f t="shared" ref="AN25:AN28" ca="1" si="813">RANDBETWEEN(600000,780000)</f>
        <v>755960</v>
      </c>
      <c r="AO25" s="46">
        <f t="shared" ref="AO25:AO28" ca="1" si="814">AVERAGE(AN$24:AN$28)</f>
        <v>709355.4</v>
      </c>
      <c r="AP25" s="46">
        <f t="shared" ref="AP25:AP28" ca="1" si="815">RANDBETWEEN(300000,420000)</f>
        <v>407374</v>
      </c>
      <c r="AQ25" s="46">
        <f t="shared" ref="AQ25:AQ28" ca="1" si="816">AVERAGE(AP$24:AP$28)</f>
        <v>388041.8</v>
      </c>
      <c r="AR25" s="46">
        <f t="shared" ca="1" si="777"/>
        <v>3329088.6</v>
      </c>
      <c r="AS25" s="46">
        <f t="shared" ref="AS25:AS28" ca="1" si="817">AVERAGE(AR$24:AR$28)</f>
        <v>3267536.4</v>
      </c>
      <c r="AT25" s="46">
        <f t="shared" ref="AT25:AT28" ca="1" si="818">RANDBETWEEN(600000,900000)</f>
        <v>734117</v>
      </c>
      <c r="AU25" s="46">
        <f t="shared" ref="AU25:AU28" ca="1" si="819">AVERAGE(AT$24:AT$28)</f>
        <v>709697.6</v>
      </c>
      <c r="AV25" s="46">
        <f t="shared" ref="AV25:AV28" ca="1" si="820">RANDBETWEEN(450000,570000)</f>
        <v>510119</v>
      </c>
      <c r="AW25" s="46">
        <f t="shared" ref="AW25:AW28" ca="1" si="821">AVERAGE(AV$24:AV$28)</f>
        <v>491310.2</v>
      </c>
      <c r="AX25" s="46">
        <f t="shared" ref="AX25:AX28" ca="1" si="822">RANDBETWEEN(250000,350000)</f>
        <v>313865</v>
      </c>
      <c r="AY25" s="46">
        <f t="shared" ref="AY25:AY28" ca="1" si="823">AVERAGE(AX$24:AX$28)</f>
        <v>294464.8</v>
      </c>
      <c r="AZ25" s="46">
        <f t="shared" ref="AZ25:AZ28" ca="1" si="824">RANDBETWEEN(200000,340000)</f>
        <v>275515</v>
      </c>
      <c r="BA25" s="46">
        <f t="shared" ref="BA25:BA28" ca="1" si="825">AVERAGE(AZ$24:AZ$28)</f>
        <v>276591.2</v>
      </c>
      <c r="BB25" s="46">
        <f t="shared" ca="1" si="55"/>
        <v>5176040.8</v>
      </c>
      <c r="BC25" s="46">
        <f t="shared" ref="BC25:BC27" ca="1" si="826">AVERAGE(BB$24:BB$28)</f>
        <v>5214082.8</v>
      </c>
      <c r="BD25" s="46">
        <f t="shared" ref="BD25:BD28" ca="1" si="827">RANDBETWEEN(400000,450000)</f>
        <v>439801</v>
      </c>
      <c r="BE25" s="46">
        <f t="shared" ref="BE25:BE28" ca="1" si="828">AVERAGE(BD$24:BD$28)</f>
        <v>432172.4</v>
      </c>
      <c r="BF25" s="46">
        <f t="shared" ca="1" si="778"/>
        <v>409280</v>
      </c>
      <c r="BG25" s="46">
        <f t="shared" ref="BG25:BG28" ca="1" si="829">AVERAGE(BF$24:BF$28)</f>
        <v>423679.6</v>
      </c>
      <c r="BH25" s="46">
        <f t="shared" ca="1" si="778"/>
        <v>422333</v>
      </c>
      <c r="BI25" s="46">
        <f t="shared" ref="BI25:BI28" ca="1" si="830">AVERAGE(BH$24:BH$28)</f>
        <v>416204.79999999999</v>
      </c>
      <c r="BJ25" s="46">
        <f t="shared" ca="1" si="778"/>
        <v>404059</v>
      </c>
      <c r="BK25" s="46">
        <f t="shared" ref="BK25:BK28" ca="1" si="831">AVERAGE(BJ$24:BJ$28)</f>
        <v>428673.6</v>
      </c>
      <c r="BL25" s="46">
        <f t="shared" ca="1" si="778"/>
        <v>407138</v>
      </c>
      <c r="BM25" s="46">
        <f t="shared" ref="BM25:BM28" ca="1" si="832">AVERAGE(BL$24:BL$28)</f>
        <v>422341.4</v>
      </c>
      <c r="BN25" s="46">
        <f t="shared" ca="1" si="778"/>
        <v>418927</v>
      </c>
      <c r="BO25" s="46">
        <f t="shared" ref="BO25:BO28" ca="1" si="833">AVERAGE(BN$24:BN$28)</f>
        <v>418507</v>
      </c>
      <c r="BP25" s="46">
        <f t="shared" ref="BP25:BP28" ca="1" si="834">RANDBETWEEN(110000,160000)</f>
        <v>132924</v>
      </c>
      <c r="BQ25" s="46">
        <f t="shared" ref="BQ25:BQ28" ca="1" si="835">AVERAGE(BP$24:BP$28)</f>
        <v>130925.2</v>
      </c>
      <c r="BR25" s="46">
        <f ca="1">SUM(BT25,CB25,CP25)</f>
        <v>21574632.199999996</v>
      </c>
      <c r="BS25" s="46">
        <f t="shared" ref="BS25:BS28" ca="1" si="836">AVERAGE(BR$24:BR$28)</f>
        <v>21732163.399999995</v>
      </c>
      <c r="BT25" s="46">
        <f t="shared" ca="1" si="67"/>
        <v>10258902.999999998</v>
      </c>
      <c r="BU25" s="46">
        <f t="shared" ref="BU25:BU28" ca="1" si="837">AVERAGE(BT$24:BT$28)</f>
        <v>10313314.999999998</v>
      </c>
      <c r="BV25" s="46">
        <f t="shared" ref="BV25:BV28" ca="1" si="838">RANDBETWEEN(150000,180000)</f>
        <v>150019</v>
      </c>
      <c r="BW25" s="46">
        <f t="shared" ref="BW25:BW28" ca="1" si="839">AVERAGE(BV$24:BV$28)</f>
        <v>161312</v>
      </c>
      <c r="BX25" s="46">
        <f t="shared" ref="BX25:BX28" ca="1" si="840">RANDBETWEEN(230000,310000)</f>
        <v>271827</v>
      </c>
      <c r="BY25" s="46">
        <f t="shared" ref="BY25:BY28" ca="1" si="841">AVERAGE(BX$24:BX$28)</f>
        <v>268264.40000000002</v>
      </c>
      <c r="BZ25" s="46">
        <f t="shared" ref="BZ25:BZ28" ca="1" si="842">RANDBETWEEN(170000,220000)</f>
        <v>218604</v>
      </c>
      <c r="CA25" s="46">
        <f t="shared" ref="CA25:CA28" ca="1" si="843">AVERAGE(BZ$24:BZ$28)</f>
        <v>198791.8</v>
      </c>
      <c r="CB25" s="46">
        <f t="shared" ca="1" si="73"/>
        <v>8990084.7999999989</v>
      </c>
      <c r="CC25" s="46">
        <f t="shared" ref="CC25:CC28" ca="1" si="844">AVERAGE(CB$24:CB$28)</f>
        <v>9056578.5999999978</v>
      </c>
      <c r="CD25" s="46">
        <f t="shared" ref="CD25:CD28" ca="1" si="845">RANDBETWEEN(1500000,1740000)</f>
        <v>1512305</v>
      </c>
      <c r="CE25" s="46">
        <f t="shared" ref="CE25:CE28" ca="1" si="846">AVERAGE(CD$24:CD$28)</f>
        <v>1576835.2</v>
      </c>
      <c r="CF25" s="46">
        <f t="shared" ref="CF25:CF28" ca="1" si="847">RANDBETWEEN(1700000,2020000)</f>
        <v>1878233</v>
      </c>
      <c r="CG25" s="46">
        <f t="shared" ref="CG25:CG28" ca="1" si="848">AVERAGE(CF$24:CF$28)</f>
        <v>1878051.8</v>
      </c>
      <c r="CH25" s="46">
        <f t="shared" ref="CH25:CJ28" ca="1" si="849">RANDBETWEEN(400000,500000)</f>
        <v>402710</v>
      </c>
      <c r="CI25" s="46">
        <f t="shared" ref="CI25:CI28" ca="1" si="850">AVERAGE(CH$24:CH$28)</f>
        <v>427531.6</v>
      </c>
      <c r="CJ25" s="46">
        <f t="shared" ca="1" si="849"/>
        <v>468699</v>
      </c>
      <c r="CK25" s="46">
        <f t="shared" ref="CK25:CK28" ca="1" si="851">AVERAGE(CJ$24:CJ$28)</f>
        <v>442113.2</v>
      </c>
      <c r="CL25" s="46">
        <f t="shared" ref="CL25:CL28" ca="1" si="852">RANDBETWEEN(375000,435000)</f>
        <v>403606</v>
      </c>
      <c r="CM25" s="46">
        <f t="shared" ref="CM25:CM28" ca="1" si="853">AVERAGE(CL$24:CL$28)</f>
        <v>407515</v>
      </c>
      <c r="CN25" s="46">
        <f t="shared" ref="CN25:CN28" ca="1" si="854">RANDBETWEEN(350000,400000)</f>
        <v>361612</v>
      </c>
      <c r="CO25" s="46">
        <f t="shared" ref="CO25:CO28" ca="1" si="855">AVERAGE(CN$24:CN$28)</f>
        <v>366183</v>
      </c>
      <c r="CP25" s="46">
        <f t="shared" ca="1" si="86"/>
        <v>2325644.4</v>
      </c>
      <c r="CQ25" s="46">
        <f t="shared" ref="CQ25:CQ28" ca="1" si="856">AVERAGE(CP$24:CP$28)</f>
        <v>2362269.7999999998</v>
      </c>
      <c r="CR25" s="46">
        <f t="shared" ref="CR25:CR28" ca="1" si="857">RANDBETWEEN(900000,1200000)</f>
        <v>1084304</v>
      </c>
      <c r="CS25" s="46">
        <f t="shared" ref="CS25:CS28" ca="1" si="858">AVERAGE(CR$24:CR$28)</f>
        <v>1074669.3999999999</v>
      </c>
      <c r="CT25" s="46">
        <f t="shared" ref="CT25:CT28" ca="1" si="859">RANDBETWEEN(150000,270000)</f>
        <v>166671</v>
      </c>
      <c r="CU25" s="46">
        <f t="shared" ref="CU25:CU28" ca="1" si="860">AVERAGE(CT$24:CT$28)</f>
        <v>212931</v>
      </c>
      <c r="CV25" s="46">
        <f t="shared" ca="1" si="3"/>
        <v>20279958.399999999</v>
      </c>
      <c r="CW25" s="46">
        <f t="shared" ref="CW25:CW28" ca="1" si="861">AVERAGE(CV$24:CV$28)</f>
        <v>20415256.199999999</v>
      </c>
      <c r="CX25" s="46">
        <f t="shared" ca="1" si="92"/>
        <v>2443411</v>
      </c>
      <c r="CY25" s="46">
        <f t="shared" ref="CY25:CY28" ca="1" si="862">AVERAGE(CX$24:CX$28)</f>
        <v>2413165.6</v>
      </c>
      <c r="CZ25" s="46">
        <f t="shared" ref="CZ25:CZ28" ca="1" si="863">RANDBETWEEN(500000,640000)</f>
        <v>628865</v>
      </c>
      <c r="DA25" s="46">
        <f t="shared" ref="DA25:DA28" ca="1" si="864">AVERAGE(CZ$24:CZ$28)</f>
        <v>581045.6</v>
      </c>
      <c r="DB25" s="46">
        <f t="shared" ref="DB25:DB28" ca="1" si="865">RANDBETWEEN(380000,430000)</f>
        <v>391739</v>
      </c>
      <c r="DC25" s="46">
        <f t="shared" ref="DC25:DC28" ca="1" si="866">AVERAGE(DB$24:DB$28)</f>
        <v>398375.4</v>
      </c>
      <c r="DD25" s="46">
        <f t="shared" ref="DD25:DD28" ca="1" si="867">RANDBETWEEN(440000,490000)</f>
        <v>443386</v>
      </c>
      <c r="DE25" s="46">
        <f t="shared" ref="DE25:DE28" ca="1" si="868">AVERAGE(DD$24:DD$28)</f>
        <v>454323.6</v>
      </c>
      <c r="DF25" s="46">
        <f t="shared" ca="1" si="99"/>
        <v>1742750.8</v>
      </c>
      <c r="DG25" s="46">
        <f t="shared" ref="DG25:DG28" ca="1" si="869">AVERAGE(DF$24:DF$28)</f>
        <v>1775681.4</v>
      </c>
      <c r="DH25" s="46">
        <f t="shared" ref="DH25:DH28" ca="1" si="870">RANDBETWEEN(450000,510000)</f>
        <v>468845</v>
      </c>
      <c r="DI25" s="46">
        <f t="shared" ref="DI25:DI28" ca="1" si="871">AVERAGE(DH$24:DH$28)</f>
        <v>469101.8</v>
      </c>
      <c r="DJ25" s="46">
        <f t="shared" ref="DJ25:DJ28" ca="1" si="872">RANDBETWEEN(800000,910000)</f>
        <v>804804</v>
      </c>
      <c r="DK25" s="46">
        <f t="shared" ref="DK25:DK28" ca="1" si="873">AVERAGE(DJ$24:DJ$28)</f>
        <v>837477.8</v>
      </c>
      <c r="DL25" s="46">
        <f t="shared" ca="1" si="105"/>
        <v>4904350</v>
      </c>
      <c r="DM25" s="46">
        <f t="shared" ref="DM25:DM28" ca="1" si="874">AVERAGE(DL$24:DL$28)</f>
        <v>4898546.5999999996</v>
      </c>
      <c r="DN25" s="46">
        <f t="shared" ref="DN25:DN28" ca="1" si="875">RANDBETWEEN(1300000,1580000)</f>
        <v>1570380</v>
      </c>
      <c r="DO25" s="46">
        <f t="shared" ref="DO25:DO28" ca="1" si="876">AVERAGE(DN$24:DN$28)</f>
        <v>1463444</v>
      </c>
      <c r="DP25" s="46">
        <f t="shared" ref="DP25:DP27" ca="1" si="877">RANDBETWEEN(1800000,2100000)</f>
        <v>1870526</v>
      </c>
      <c r="DQ25" s="46">
        <f t="shared" ref="DQ25:DQ28" ca="1" si="878">AVERAGE(DP$24:DP$28)</f>
        <v>1971658.6</v>
      </c>
      <c r="DR25" s="46">
        <f t="shared" ca="1" si="111"/>
        <v>5620757.5999999996</v>
      </c>
      <c r="DS25" s="46">
        <f t="shared" ref="DS25:DS28" ca="1" si="879">AVERAGE(DR$24:DR$28)</f>
        <v>5655761.4000000004</v>
      </c>
      <c r="DT25" s="46">
        <f t="shared" ref="DT25:DT28" ca="1" si="880">RANDBETWEEN(900000,1110000)</f>
        <v>922438</v>
      </c>
      <c r="DU25" s="46">
        <f t="shared" ref="DU25:DU28" ca="1" si="881">AVERAGE(DT$24:DT$28)</f>
        <v>986774</v>
      </c>
      <c r="DV25" s="46">
        <f t="shared" ref="DV25:DV28" ca="1" si="882">RANDBETWEEN(400000,680000)</f>
        <v>418720</v>
      </c>
      <c r="DW25" s="46">
        <f t="shared" ref="DW25:DW28" ca="1" si="883">AVERAGE(DV$24:DV$28)</f>
        <v>553325.6</v>
      </c>
      <c r="DX25" s="46">
        <f t="shared" ref="DX25:DX28" ca="1" si="884">RANDBETWEEN(2500000,2750000)</f>
        <v>2739500</v>
      </c>
      <c r="DY25" s="46">
        <f t="shared" ref="DY25:DY28" ca="1" si="885">AVERAGE(DX$24:DX$28)</f>
        <v>2575562.2000000002</v>
      </c>
      <c r="DZ25" s="46">
        <f t="shared" ca="1" si="4"/>
        <v>2507486.7999999998</v>
      </c>
      <c r="EA25" s="46">
        <f t="shared" ref="EA25:EA28" ca="1" si="886">AVERAGE(DZ$24:DZ$28)</f>
        <v>2465352</v>
      </c>
      <c r="EB25" s="46">
        <f t="shared" ref="EB25:EB28" ca="1" si="887">RANDBETWEEN(545000,745000)</f>
        <v>628356</v>
      </c>
      <c r="EC25" s="46">
        <f t="shared" ref="EC25:EC28" ca="1" si="888">AVERAGE(EB$24:EB$28)</f>
        <v>647421.4</v>
      </c>
      <c r="ED25" s="46">
        <f t="shared" ref="ED25:ED28" ca="1" si="889">RANDBETWEEN(300000,450000)</f>
        <v>430408</v>
      </c>
      <c r="EE25" s="46">
        <f t="shared" ref="EE25:EE28" ca="1" si="890">AVERAGE(ED$24:ED$28)</f>
        <v>413723.4</v>
      </c>
      <c r="EF25" s="46">
        <f t="shared" ref="EF25:EF28" ca="1" si="891">RANDBETWEEN(300000,420000)</f>
        <v>387578</v>
      </c>
      <c r="EG25" s="46">
        <f t="shared" ref="EG25:EG28" ca="1" si="892">AVERAGE(EF$24:EF$28)</f>
        <v>343062.4</v>
      </c>
      <c r="EH25" s="46">
        <f t="shared" ca="1" si="125"/>
        <v>3061202.2</v>
      </c>
      <c r="EI25" s="46">
        <f t="shared" ref="EI25:EI28" ca="1" si="893">AVERAGE(EH$24:EH$28)</f>
        <v>3206749.2</v>
      </c>
      <c r="EJ25" s="46">
        <f t="shared" ref="EJ25:EJ28" ca="1" si="894">RANDBETWEEN(150000,300000)</f>
        <v>229542</v>
      </c>
      <c r="EK25" s="46">
        <f t="shared" ref="EK25:EK28" ca="1" si="895">AVERAGE(EJ$24:EJ$28)</f>
        <v>256718.8</v>
      </c>
      <c r="EL25" s="46">
        <f t="shared" ref="EL25:EL28" ca="1" si="896">RANDBETWEEN(700000,1100000)</f>
        <v>781660</v>
      </c>
      <c r="EM25" s="46">
        <f t="shared" ref="EM25:EM28" ca="1" si="897">AVERAGE(EL$24:EL$28)</f>
        <v>958185.4</v>
      </c>
      <c r="EN25" s="46">
        <f t="shared" ref="EN25:EP28" ca="1" si="898">RANDBETWEEN(200000,310000)</f>
        <v>280032</v>
      </c>
      <c r="EO25" s="46">
        <f t="shared" ref="EO25:EO28" ca="1" si="899">AVERAGE(EN$24:EN$28)</f>
        <v>258979</v>
      </c>
      <c r="EP25" s="46">
        <f t="shared" ca="1" si="898"/>
        <v>296085</v>
      </c>
      <c r="EQ25" s="46">
        <f t="shared" ref="EQ25:EQ28" ca="1" si="900">AVERAGE(EP$24:EP$28)</f>
        <v>258982.8</v>
      </c>
      <c r="ER25" s="46">
        <f t="shared" ca="1" si="134"/>
        <v>6327891.7999999998</v>
      </c>
      <c r="ES25" s="46">
        <f t="shared" ref="ES25:ES28" ca="1" si="901">AVERAGE(ER$24:ER$28)</f>
        <v>6284848.5999999996</v>
      </c>
      <c r="ET25" s="46">
        <f t="shared" ca="1" si="136"/>
        <v>1304307.3999999999</v>
      </c>
      <c r="EU25" s="46">
        <f t="shared" ref="EU25:EW28" ca="1" si="902">AVERAGE(ET$24:ET$28)</f>
        <v>1276150.8</v>
      </c>
      <c r="EV25" s="46">
        <f t="shared" ref="EV25:EX28" ca="1" si="903">RANDBETWEEN(90000,120000)</f>
        <v>95145</v>
      </c>
      <c r="EW25" s="46">
        <f t="shared" ca="1" si="902"/>
        <v>102246.6</v>
      </c>
      <c r="EX25" s="46">
        <f t="shared" ca="1" si="903"/>
        <v>100090</v>
      </c>
      <c r="EY25" s="46">
        <f t="shared" ref="EY25" ca="1" si="904">AVERAGE(EX$24:EX$28)</f>
        <v>103012</v>
      </c>
      <c r="EZ25" s="46">
        <f t="shared" ref="EZ25:EZ28" ca="1" si="905">RANDBETWEEN(300000,480000)</f>
        <v>459372</v>
      </c>
      <c r="FA25" s="46">
        <f t="shared" ref="FA25" ca="1" si="906">AVERAGE(EZ$24:EZ$28)</f>
        <v>424477.8</v>
      </c>
      <c r="FB25" s="46">
        <f t="shared" ref="FB25:FB28" ca="1" si="907">RANDBETWEEN(10000,20000)</f>
        <v>19964</v>
      </c>
      <c r="FC25" s="46">
        <f t="shared" ref="FC25" ca="1" si="908">AVERAGE(FB$24:FB$28)</f>
        <v>16678</v>
      </c>
      <c r="FD25" s="46">
        <f t="shared" ca="1" si="144"/>
        <v>891642.8</v>
      </c>
      <c r="FE25" s="46">
        <f t="shared" ref="FE25" ca="1" si="909">AVERAGE(FD$24:FD$28)</f>
        <v>828590.4</v>
      </c>
      <c r="FF25" s="46">
        <f t="shared" ref="FF25:FF28" ca="1" si="910">RANDBETWEEN(230000,280000)</f>
        <v>240499</v>
      </c>
      <c r="FG25" s="46">
        <f t="shared" ref="FG25" ca="1" si="911">AVERAGE(FF$24:FF$28)</f>
        <v>254745.4</v>
      </c>
      <c r="FH25" s="46">
        <f t="shared" ref="FH25:FH28" ca="1" si="912">RANDBETWEEN(20000,40000)</f>
        <v>29501</v>
      </c>
      <c r="FI25" s="46">
        <f t="shared" ref="FI25" ca="1" si="913">AVERAGE(FH$24:FH$28)</f>
        <v>28085.4</v>
      </c>
      <c r="FJ25" s="46">
        <f t="shared" ref="FJ25:FJ28" ca="1" si="914">RANDBETWEEN(200000,340000)</f>
        <v>338812</v>
      </c>
      <c r="FK25" s="46">
        <f t="shared" ref="FK25" ca="1" si="915">AVERAGE(FJ$24:FJ$28)</f>
        <v>262928.8</v>
      </c>
      <c r="FL25" s="46">
        <f t="shared" ca="1" si="152"/>
        <v>1167240.8</v>
      </c>
      <c r="FM25" s="46">
        <f t="shared" ref="FM25:FM28" ca="1" si="916">AVERAGE(FL$24:FL$28)</f>
        <v>1204931.6000000001</v>
      </c>
      <c r="FN25" s="46">
        <f t="shared" ref="FN25:FN28" ca="1" si="917">RANDBETWEEN(230000,280000)</f>
        <v>258866</v>
      </c>
      <c r="FO25" s="46">
        <f t="shared" ref="FO25:FO28" ca="1" si="918">AVERAGE(FN$24:FN$28)</f>
        <v>248238.6</v>
      </c>
      <c r="FP25" s="46">
        <f t="shared" ref="FP25:FR28" ca="1" si="919">RANDBETWEEN(200000,280000)</f>
        <v>200626</v>
      </c>
      <c r="FQ25" s="46">
        <f t="shared" ref="FQ25:FQ28" ca="1" si="920">AVERAGE(FP$24:FP$28)</f>
        <v>237839.2</v>
      </c>
      <c r="FR25" s="46">
        <f t="shared" ca="1" si="919"/>
        <v>221671</v>
      </c>
      <c r="FS25" s="46">
        <f t="shared" ref="FS25:FS28" ca="1" si="921">AVERAGE(FR$24:FR$28)</f>
        <v>232776</v>
      </c>
      <c r="FT25" s="46">
        <f t="shared" ca="1" si="160"/>
        <v>851656.99999999988</v>
      </c>
      <c r="FU25" s="46">
        <f t="shared" ref="FU25:FU28" ca="1" si="922">AVERAGE(FT$24:FT$28)</f>
        <v>855787.19999999984</v>
      </c>
      <c r="FV25" s="46">
        <f t="shared" ref="FV25:FZ28" ca="1" si="923">RANDBETWEEN(70000,110000)</f>
        <v>82770</v>
      </c>
      <c r="FW25" s="46">
        <f t="shared" ref="FW25:FW28" ca="1" si="924">AVERAGE(FV$24:FV$28)</f>
        <v>91759.8</v>
      </c>
      <c r="FX25" s="46">
        <f t="shared" ca="1" si="923"/>
        <v>96462</v>
      </c>
      <c r="FY25" s="46">
        <f t="shared" ref="FY25:FY28" ca="1" si="925">AVERAGE(FX$24:FX$28)</f>
        <v>95147.8</v>
      </c>
      <c r="FZ25" s="46">
        <f t="shared" ca="1" si="923"/>
        <v>93015</v>
      </c>
      <c r="GA25" s="46">
        <f t="shared" ref="GA25:GC28" ca="1" si="926">AVERAGE(FZ$24:FZ$28)</f>
        <v>92223.6</v>
      </c>
      <c r="GB25" s="46">
        <f t="shared" ref="GB25:GB28" ca="1" si="927">RANDBETWEEN(9000,15000)</f>
        <v>10018</v>
      </c>
      <c r="GC25" s="46">
        <f t="shared" ca="1" si="926"/>
        <v>11744.2</v>
      </c>
      <c r="GD25" s="46">
        <f t="shared" ca="1" si="779"/>
        <v>94000</v>
      </c>
      <c r="GE25" s="46">
        <f t="shared" ref="GE25" ca="1" si="928">AVERAGE(GD$24:GD$28)</f>
        <v>86844.6</v>
      </c>
      <c r="GF25" s="46">
        <f t="shared" ca="1" si="779"/>
        <v>97672</v>
      </c>
      <c r="GG25" s="46">
        <f t="shared" ref="GG25" ca="1" si="929">AVERAGE(GF$24:GF$28)</f>
        <v>100347.2</v>
      </c>
      <c r="GH25" s="46">
        <f t="shared" ca="1" si="168"/>
        <v>1741223.7999999998</v>
      </c>
      <c r="GI25" s="46">
        <f t="shared" ref="GI25" ca="1" si="930">AVERAGE(GH$24:GH$28)</f>
        <v>1715119.2</v>
      </c>
      <c r="GJ25" s="46">
        <f t="shared" ref="GJ25:GJ28" ca="1" si="931">RANDBETWEEN(200000,400000)</f>
        <v>372552</v>
      </c>
      <c r="GK25" s="46">
        <f t="shared" ref="GK25" ca="1" si="932">AVERAGE(GJ$24:GJ$28)</f>
        <v>314748.2</v>
      </c>
      <c r="GL25" s="46">
        <f t="shared" ref="GL25:GL28" ca="1" si="933">RANDBETWEEN(375000,525000)</f>
        <v>416604</v>
      </c>
      <c r="GM25" s="46">
        <f t="shared" ref="GM25" ca="1" si="934">AVERAGE(GL$24:GL$28)</f>
        <v>454354.6</v>
      </c>
      <c r="GN25" s="46">
        <f t="shared" ref="GN25:GN28" ca="1" si="935">RANDBETWEEN(140000,220000)</f>
        <v>182965</v>
      </c>
      <c r="GO25" s="46">
        <f t="shared" ref="GO25" ca="1" si="936">AVERAGE(GN$24:GN$28)</f>
        <v>176913.6</v>
      </c>
      <c r="GP25" s="46">
        <f t="shared" ref="GP25:GP28" ca="1" si="937">RANDBETWEEN(300000,510000)</f>
        <v>371820</v>
      </c>
      <c r="GQ25" s="46">
        <f t="shared" ref="GQ25:GQ28" ca="1" si="938">AVERAGE(GP$24:GP$28)</f>
        <v>404269.4</v>
      </c>
      <c r="GR25" s="46">
        <f t="shared" ca="1" si="178"/>
        <v>2904336.4</v>
      </c>
      <c r="GS25" s="46">
        <f t="shared" ref="GS25:GS28" ca="1" si="939">AVERAGE(GR$24:GR$28)</f>
        <v>2929593.8</v>
      </c>
      <c r="GT25" s="46">
        <f t="shared" ca="1" si="180"/>
        <v>1274101.4000000001</v>
      </c>
      <c r="GU25" s="46">
        <f t="shared" ref="GU25:GU28" ca="1" si="940">AVERAGE(GT$24:GT$28)</f>
        <v>1269035.6000000001</v>
      </c>
      <c r="GV25" s="46">
        <f t="shared" ref="GV25:GV28" ca="1" si="941">RANDBETWEEN(120000,180000)</f>
        <v>127329</v>
      </c>
      <c r="GW25" s="46">
        <f t="shared" ref="GW25:GW28" ca="1" si="942">AVERAGE(GV$24:GV$28)</f>
        <v>154627.4</v>
      </c>
      <c r="GX25" s="46">
        <f t="shared" ref="GX25:GX28" ca="1" si="943">RANDBETWEEN(260000,310000)</f>
        <v>296852</v>
      </c>
      <c r="GY25" s="46">
        <f t="shared" ref="GY25:GY28" ca="1" si="944">AVERAGE(GX$24:GX$28)</f>
        <v>281650.40000000002</v>
      </c>
      <c r="GZ25" s="46">
        <f t="shared" ref="GZ25:GZ28" ca="1" si="945">RANDBETWEEN(5000,7000)</f>
        <v>5021</v>
      </c>
      <c r="HA25" s="46">
        <f t="shared" ref="HA25:HA28" ca="1" si="946">AVERAGE(GZ$24:GZ$28)</f>
        <v>5876.4</v>
      </c>
      <c r="HB25" s="46">
        <f t="shared" ref="HB25:HB28" ca="1" si="947">RANDBETWEEN(125000,175000)</f>
        <v>157728</v>
      </c>
      <c r="HC25" s="46">
        <f t="shared" ref="HC25:HC28" ca="1" si="948">AVERAGE(HB$24:HB$28)</f>
        <v>157288.20000000001</v>
      </c>
      <c r="HD25" s="46">
        <f t="shared" ref="HD25:HD28" ca="1" si="949">RANDBETWEEN(50000,100000)</f>
        <v>87729</v>
      </c>
      <c r="HE25" s="46">
        <f t="shared" ref="HE25:HE28" ca="1" si="950">AVERAGE(HD$24:HD$28)</f>
        <v>70150.8</v>
      </c>
      <c r="HF25" s="46">
        <f t="shared" ca="1" si="191"/>
        <v>790974.79999999993</v>
      </c>
      <c r="HG25" s="46">
        <f t="shared" ref="HG25:HG28" ca="1" si="951">AVERAGE(HF$24:HF$28)</f>
        <v>807246.39999999991</v>
      </c>
      <c r="HH25" s="46">
        <f t="shared" ref="HH25:HH28" ca="1" si="952">RANDBETWEEN(100000,170000)</f>
        <v>133119</v>
      </c>
      <c r="HI25" s="46">
        <f t="shared" ref="HI25:HI28" ca="1" si="953">AVERAGE(HH$24:HH$28)</f>
        <v>135949.20000000001</v>
      </c>
      <c r="HJ25" s="46">
        <f t="shared" ref="HJ25:HJ28" ca="1" si="954">RANDBETWEEN(170000,220000)</f>
        <v>206942</v>
      </c>
      <c r="HK25" s="46">
        <f t="shared" ref="HK25:HK28" ca="1" si="955">AVERAGE(HJ$24:HJ$28)</f>
        <v>213762</v>
      </c>
      <c r="HL25" s="46">
        <f t="shared" ref="HL25:HL28" ca="1" si="956">RANDBETWEEN(20000,28000)</f>
        <v>21029</v>
      </c>
      <c r="HM25" s="46">
        <f t="shared" ref="HM25:HM28" ca="1" si="957">AVERAGE(HL$24:HL$28)</f>
        <v>24261.200000000001</v>
      </c>
      <c r="HN25" s="46">
        <f t="shared" ref="HN25:HP28" ca="1" si="958">RANDBETWEEN(17000,22000)</f>
        <v>17218</v>
      </c>
      <c r="HO25" s="46">
        <f t="shared" ref="HO25:HO28" ca="1" si="959">AVERAGE(HN$24:HN$28)</f>
        <v>20182.400000000001</v>
      </c>
      <c r="HP25" s="46">
        <f t="shared" ca="1" si="958"/>
        <v>18512</v>
      </c>
      <c r="HQ25" s="46">
        <f t="shared" ref="HQ25:HQ28" ca="1" si="960">AVERAGE(HP$24:HP$28)</f>
        <v>18936.8</v>
      </c>
      <c r="HR25" s="46">
        <f t="shared" ca="1" si="201"/>
        <v>297035.8</v>
      </c>
      <c r="HS25" s="46">
        <f t="shared" ref="HS25:HS28" ca="1" si="961">AVERAGE(HR$24:HR$28)</f>
        <v>306198.40000000002</v>
      </c>
      <c r="HT25" s="46">
        <f t="shared" ref="HT25:HT28" ca="1" si="962">RANDBETWEEN(9000,12000)</f>
        <v>11766</v>
      </c>
      <c r="HU25" s="46">
        <f t="shared" ref="HU25:HW28" ca="1" si="963">AVERAGE(HT$24:HT$28)</f>
        <v>10439</v>
      </c>
      <c r="HV25" s="46">
        <f t="shared" ref="HV25:HV28" ca="1" si="964">RANDBETWEEN(50000,100000)</f>
        <v>69867</v>
      </c>
      <c r="HW25" s="46">
        <f t="shared" ca="1" si="963"/>
        <v>73272.2</v>
      </c>
      <c r="HX25" s="46">
        <f t="shared" ref="HX25:HX28" ca="1" si="965">RANDBETWEEN(40000,80000)</f>
        <v>60245</v>
      </c>
      <c r="HY25" s="46">
        <f t="shared" ref="HY25" ca="1" si="966">AVERAGE(HX$24:HX$28)</f>
        <v>67276</v>
      </c>
      <c r="HZ25" s="46">
        <f t="shared" ref="HZ25:HZ28" ca="1" si="967">RANDBETWEEN(300,600)</f>
        <v>442</v>
      </c>
      <c r="IA25" s="46">
        <f t="shared" ref="IA25" ca="1" si="968">AVERAGE(HZ$24:HZ$28)</f>
        <v>489.6</v>
      </c>
      <c r="IB25" s="46">
        <f t="shared" ref="IB25:IB28" ca="1" si="969">RANDBETWEEN(2000,4000)</f>
        <v>3239</v>
      </c>
      <c r="IC25" s="46">
        <f t="shared" ref="IC25" ca="1" si="970">AVERAGE(IB$24:IB$28)</f>
        <v>3244.8</v>
      </c>
      <c r="ID25" s="46">
        <f t="shared" ca="1" si="212"/>
        <v>478388.4</v>
      </c>
      <c r="IE25" s="46">
        <f t="shared" ref="IE25" ca="1" si="971">AVERAGE(ID$24:ID$28)</f>
        <v>480507</v>
      </c>
      <c r="IF25" s="46">
        <f t="shared" ref="IF25:IF27" ca="1" si="972">RANDBETWEEN(20000,40000)</f>
        <v>20792</v>
      </c>
      <c r="IG25" s="46">
        <f t="shared" ref="IG25" ca="1" si="973">AVERAGE(IF$24:IF$28)</f>
        <v>33061.4</v>
      </c>
      <c r="IH25" s="46">
        <f t="shared" ref="IH25:IH28" ca="1" si="974">RANDBETWEEN(100000,170000)</f>
        <v>165713</v>
      </c>
      <c r="II25" s="46">
        <f t="shared" ref="II25" ca="1" si="975">AVERAGE(IH$24:IH$28)</f>
        <v>136389.20000000001</v>
      </c>
      <c r="IJ25" s="46">
        <f t="shared" ref="IJ25:IN28" ca="1" si="976">RANDBETWEEN(20000,40000)</f>
        <v>23305</v>
      </c>
      <c r="IK25" s="46">
        <f t="shared" ref="IK25" ca="1" si="977">AVERAGE(IJ$24:IJ$28)</f>
        <v>27574.400000000001</v>
      </c>
      <c r="IL25" s="46">
        <f t="shared" ca="1" si="976"/>
        <v>20867</v>
      </c>
      <c r="IM25" s="46">
        <f t="shared" ref="IM25:IO25" ca="1" si="978">AVERAGE(IL$24:IL$28)</f>
        <v>29892.400000000001</v>
      </c>
      <c r="IN25" s="46">
        <f t="shared" ca="1" si="976"/>
        <v>20794</v>
      </c>
      <c r="IO25" s="46">
        <f t="shared" ca="1" si="978"/>
        <v>26672.2</v>
      </c>
      <c r="IP25" s="60">
        <f t="shared" ref="IP25:IP28" ca="1" si="979">RANDBETWEEN(50000,100000)</f>
        <v>63836</v>
      </c>
      <c r="IQ25" s="66">
        <f t="shared" ref="IQ25" ca="1" si="980">AVERAGE(IP$24:IP$28)</f>
        <v>66606.399999999994</v>
      </c>
    </row>
    <row r="26" spans="2:251" ht="15.75" thickBot="1" x14ac:dyDescent="0.3">
      <c r="B26" s="51" t="s">
        <v>32</v>
      </c>
      <c r="C26" s="52">
        <f ca="1">SUM(D26,BR26,CV26,ER26,GR26)</f>
        <v>77031289.200000003</v>
      </c>
      <c r="D26" s="46">
        <f t="shared" ca="1" si="7"/>
        <v>25275377.400000002</v>
      </c>
      <c r="E26" s="46">
        <f ca="1">AVERAGE(D$24:D$28)</f>
        <v>25379598.000000004</v>
      </c>
      <c r="F26" s="46">
        <f t="shared" ca="1" si="9"/>
        <v>7671276.5999999996</v>
      </c>
      <c r="G26" s="46">
        <f t="shared" ca="1" si="782"/>
        <v>7715266.2000000002</v>
      </c>
      <c r="H26" s="46">
        <f t="shared" ca="1" si="783"/>
        <v>1027828</v>
      </c>
      <c r="I26" s="46">
        <f t="shared" ca="1" si="784"/>
        <v>878841.4</v>
      </c>
      <c r="J26" s="46">
        <f t="shared" ca="1" si="785"/>
        <v>231328</v>
      </c>
      <c r="K26" s="46">
        <f t="shared" ca="1" si="786"/>
        <v>216127.8</v>
      </c>
      <c r="L26" s="46">
        <f t="shared" ca="1" si="787"/>
        <v>355314</v>
      </c>
      <c r="M26" s="46">
        <f t="shared" ca="1" si="788"/>
        <v>449728</v>
      </c>
      <c r="N26" s="46">
        <f t="shared" ca="1" si="789"/>
        <v>898636</v>
      </c>
      <c r="O26" s="46">
        <f t="shared" ca="1" si="790"/>
        <v>838937.2</v>
      </c>
      <c r="P26" s="46">
        <f t="shared" ca="1" si="791"/>
        <v>213501</v>
      </c>
      <c r="Q26" s="46">
        <f t="shared" ca="1" si="792"/>
        <v>289298</v>
      </c>
      <c r="R26" s="46">
        <f t="shared" ca="1" si="793"/>
        <v>125489</v>
      </c>
      <c r="S26" s="46">
        <f t="shared" ca="1" si="794"/>
        <v>110553.8</v>
      </c>
      <c r="T26" s="46">
        <f t="shared" ca="1" si="795"/>
        <v>651414</v>
      </c>
      <c r="U26" s="46">
        <f t="shared" ca="1" si="796"/>
        <v>753373.2</v>
      </c>
      <c r="V26" s="46">
        <f t="shared" ca="1" si="797"/>
        <v>38303</v>
      </c>
      <c r="W26" s="46">
        <f t="shared" ca="1" si="798"/>
        <v>44401.4</v>
      </c>
      <c r="X26" s="46">
        <f t="shared" ca="1" si="799"/>
        <v>127152</v>
      </c>
      <c r="Y26" s="46">
        <f t="shared" ca="1" si="800"/>
        <v>126596.8</v>
      </c>
      <c r="Z26" s="46">
        <f t="shared" ca="1" si="801"/>
        <v>294454</v>
      </c>
      <c r="AA26" s="46">
        <f t="shared" ca="1" si="802"/>
        <v>299551</v>
      </c>
      <c r="AB26" s="46">
        <f t="shared" ca="1" si="31"/>
        <v>9092116.4000000004</v>
      </c>
      <c r="AC26" s="46">
        <f t="shared" ca="1" si="803"/>
        <v>9182712.5999999996</v>
      </c>
      <c r="AD26" s="46">
        <f t="shared" ca="1" si="804"/>
        <v>802197</v>
      </c>
      <c r="AE26" s="46">
        <f t="shared" ca="1" si="805"/>
        <v>883395</v>
      </c>
      <c r="AF26" s="46">
        <f t="shared" ca="1" si="806"/>
        <v>1345533</v>
      </c>
      <c r="AG26" s="46">
        <f t="shared" ca="1" si="807"/>
        <v>1441426.4</v>
      </c>
      <c r="AH26" s="46">
        <f t="shared" ca="1" si="808"/>
        <v>811106</v>
      </c>
      <c r="AI26" s="46">
        <f t="shared" ref="AI26:AI28" ca="1" si="981">AVERAGE(AH$24:AH$28)</f>
        <v>714119.6</v>
      </c>
      <c r="AJ26" s="46">
        <f t="shared" ca="1" si="809"/>
        <v>506534</v>
      </c>
      <c r="AK26" s="46">
        <f t="shared" ca="1" si="810"/>
        <v>482185.4</v>
      </c>
      <c r="AL26" s="46">
        <f t="shared" ca="1" si="811"/>
        <v>170799</v>
      </c>
      <c r="AM26" s="46">
        <f t="shared" ca="1" si="812"/>
        <v>166853.6</v>
      </c>
      <c r="AN26" s="46">
        <f t="shared" ca="1" si="813"/>
        <v>703815</v>
      </c>
      <c r="AO26" s="46">
        <f t="shared" ca="1" si="814"/>
        <v>709355.4</v>
      </c>
      <c r="AP26" s="46">
        <f t="shared" ca="1" si="815"/>
        <v>354797</v>
      </c>
      <c r="AQ26" s="46">
        <f t="shared" ca="1" si="816"/>
        <v>388041.8</v>
      </c>
      <c r="AR26" s="46">
        <f t="shared" ca="1" si="777"/>
        <v>3358113.6</v>
      </c>
      <c r="AS26" s="46">
        <f t="shared" ca="1" si="817"/>
        <v>3267536.4</v>
      </c>
      <c r="AT26" s="46">
        <f t="shared" ca="1" si="818"/>
        <v>718185</v>
      </c>
      <c r="AU26" s="46">
        <f t="shared" ca="1" si="819"/>
        <v>709697.6</v>
      </c>
      <c r="AV26" s="46">
        <f t="shared" ca="1" si="820"/>
        <v>549201</v>
      </c>
      <c r="AW26" s="46">
        <f t="shared" ca="1" si="821"/>
        <v>491310.2</v>
      </c>
      <c r="AX26" s="46">
        <f t="shared" ca="1" si="822"/>
        <v>341661</v>
      </c>
      <c r="AY26" s="46">
        <f t="shared" ca="1" si="823"/>
        <v>294464.8</v>
      </c>
      <c r="AZ26" s="46">
        <f t="shared" ca="1" si="824"/>
        <v>253594</v>
      </c>
      <c r="BA26" s="46">
        <f t="shared" ca="1" si="825"/>
        <v>276591.2</v>
      </c>
      <c r="BB26" s="46">
        <f t="shared" ca="1" si="55"/>
        <v>5153870.8</v>
      </c>
      <c r="BC26" s="46">
        <f t="shared" ca="1" si="826"/>
        <v>5214082.8</v>
      </c>
      <c r="BD26" s="46">
        <f t="shared" ca="1" si="827"/>
        <v>430876</v>
      </c>
      <c r="BE26" s="46">
        <f t="shared" ca="1" si="828"/>
        <v>432172.4</v>
      </c>
      <c r="BF26" s="46">
        <f t="shared" ca="1" si="778"/>
        <v>412278</v>
      </c>
      <c r="BG26" s="46">
        <f t="shared" ca="1" si="829"/>
        <v>423679.6</v>
      </c>
      <c r="BH26" s="46">
        <f t="shared" ca="1" si="778"/>
        <v>404814</v>
      </c>
      <c r="BI26" s="46">
        <f t="shared" ca="1" si="830"/>
        <v>416204.79999999999</v>
      </c>
      <c r="BJ26" s="46">
        <f t="shared" ca="1" si="778"/>
        <v>431741</v>
      </c>
      <c r="BK26" s="46">
        <f t="shared" ca="1" si="831"/>
        <v>428673.6</v>
      </c>
      <c r="BL26" s="46">
        <f t="shared" ca="1" si="778"/>
        <v>403441</v>
      </c>
      <c r="BM26" s="46">
        <f t="shared" ca="1" si="832"/>
        <v>422341.4</v>
      </c>
      <c r="BN26" s="46">
        <f t="shared" ca="1" si="778"/>
        <v>405887</v>
      </c>
      <c r="BO26" s="46">
        <f t="shared" ca="1" si="833"/>
        <v>418507</v>
      </c>
      <c r="BP26" s="46">
        <f t="shared" ca="1" si="834"/>
        <v>123255</v>
      </c>
      <c r="BQ26" s="46">
        <f t="shared" ca="1" si="835"/>
        <v>130925.2</v>
      </c>
      <c r="BR26" s="46">
        <f ca="1">SUM(BT26,CB26,CP26)</f>
        <v>21985571.199999996</v>
      </c>
      <c r="BS26" s="46">
        <f t="shared" ca="1" si="836"/>
        <v>21732163.399999995</v>
      </c>
      <c r="BT26" s="46">
        <f t="shared" ca="1" si="67"/>
        <v>10412666.999999998</v>
      </c>
      <c r="BU26" s="46">
        <f t="shared" ca="1" si="837"/>
        <v>10313314.999999998</v>
      </c>
      <c r="BV26" s="46">
        <f t="shared" ca="1" si="838"/>
        <v>159632</v>
      </c>
      <c r="BW26" s="46">
        <f t="shared" ca="1" si="839"/>
        <v>161312</v>
      </c>
      <c r="BX26" s="46">
        <f t="shared" ca="1" si="840"/>
        <v>296922</v>
      </c>
      <c r="BY26" s="46">
        <f t="shared" ca="1" si="841"/>
        <v>268264.40000000002</v>
      </c>
      <c r="BZ26" s="46">
        <f t="shared" ca="1" si="842"/>
        <v>174636</v>
      </c>
      <c r="CA26" s="46">
        <f t="shared" ca="1" si="843"/>
        <v>198791.8</v>
      </c>
      <c r="CB26" s="46">
        <f t="shared" ca="1" si="73"/>
        <v>9153108.7999999989</v>
      </c>
      <c r="CC26" s="46">
        <f t="shared" ca="1" si="844"/>
        <v>9056578.5999999978</v>
      </c>
      <c r="CD26" s="46">
        <f t="shared" ca="1" si="845"/>
        <v>1583744</v>
      </c>
      <c r="CE26" s="46">
        <f t="shared" ca="1" si="846"/>
        <v>1576835.2</v>
      </c>
      <c r="CF26" s="46">
        <f t="shared" ca="1" si="847"/>
        <v>1959003</v>
      </c>
      <c r="CG26" s="46">
        <f t="shared" ca="1" si="848"/>
        <v>1878051.8</v>
      </c>
      <c r="CH26" s="46">
        <f t="shared" ca="1" si="849"/>
        <v>438902</v>
      </c>
      <c r="CI26" s="46">
        <f t="shared" ca="1" si="850"/>
        <v>427531.6</v>
      </c>
      <c r="CJ26" s="46">
        <f t="shared" ca="1" si="849"/>
        <v>412718</v>
      </c>
      <c r="CK26" s="46">
        <f t="shared" ca="1" si="851"/>
        <v>442113.2</v>
      </c>
      <c r="CL26" s="46">
        <f t="shared" ca="1" si="852"/>
        <v>434210</v>
      </c>
      <c r="CM26" s="46">
        <f t="shared" ca="1" si="853"/>
        <v>407515</v>
      </c>
      <c r="CN26" s="46">
        <f t="shared" ca="1" si="854"/>
        <v>358614</v>
      </c>
      <c r="CO26" s="46">
        <f t="shared" ca="1" si="855"/>
        <v>366183</v>
      </c>
      <c r="CP26" s="46">
        <f t="shared" ca="1" si="86"/>
        <v>2419795.4</v>
      </c>
      <c r="CQ26" s="46">
        <f t="shared" ca="1" si="856"/>
        <v>2362269.7999999998</v>
      </c>
      <c r="CR26" s="46">
        <f t="shared" ca="1" si="857"/>
        <v>1087116</v>
      </c>
      <c r="CS26" s="46">
        <f t="shared" ca="1" si="858"/>
        <v>1074669.3999999999</v>
      </c>
      <c r="CT26" s="46">
        <f t="shared" ca="1" si="859"/>
        <v>258010</v>
      </c>
      <c r="CU26" s="46">
        <f t="shared" ca="1" si="860"/>
        <v>212931</v>
      </c>
      <c r="CV26" s="46">
        <f t="shared" ca="1" si="3"/>
        <v>20494401.399999999</v>
      </c>
      <c r="CW26" s="46">
        <f t="shared" ca="1" si="861"/>
        <v>20415256.199999999</v>
      </c>
      <c r="CX26" s="46">
        <f t="shared" ca="1" si="92"/>
        <v>2363186</v>
      </c>
      <c r="CY26" s="46">
        <f t="shared" ca="1" si="862"/>
        <v>2413165.6</v>
      </c>
      <c r="CZ26" s="46">
        <f t="shared" ca="1" si="863"/>
        <v>519913</v>
      </c>
      <c r="DA26" s="46">
        <f t="shared" ca="1" si="864"/>
        <v>581045.6</v>
      </c>
      <c r="DB26" s="46">
        <f t="shared" ca="1" si="865"/>
        <v>389847</v>
      </c>
      <c r="DC26" s="46">
        <f t="shared" ca="1" si="866"/>
        <v>398375.4</v>
      </c>
      <c r="DD26" s="46">
        <f t="shared" ca="1" si="867"/>
        <v>474005</v>
      </c>
      <c r="DE26" s="46">
        <f t="shared" ca="1" si="868"/>
        <v>454323.6</v>
      </c>
      <c r="DF26" s="46">
        <f t="shared" ca="1" si="99"/>
        <v>1759274.8</v>
      </c>
      <c r="DG26" s="46">
        <f t="shared" ca="1" si="869"/>
        <v>1775681.4</v>
      </c>
      <c r="DH26" s="46">
        <f t="shared" ca="1" si="870"/>
        <v>453673</v>
      </c>
      <c r="DI26" s="46">
        <f t="shared" ca="1" si="871"/>
        <v>469101.8</v>
      </c>
      <c r="DJ26" s="46">
        <f t="shared" ca="1" si="872"/>
        <v>836500</v>
      </c>
      <c r="DK26" s="46">
        <f t="shared" ca="1" si="873"/>
        <v>837477.8</v>
      </c>
      <c r="DL26" s="46">
        <f t="shared" ca="1" si="105"/>
        <v>4999547</v>
      </c>
      <c r="DM26" s="46">
        <f t="shared" ca="1" si="874"/>
        <v>4898546.5999999996</v>
      </c>
      <c r="DN26" s="46">
        <f t="shared" ca="1" si="875"/>
        <v>1438294</v>
      </c>
      <c r="DO26" s="46">
        <f t="shared" ca="1" si="876"/>
        <v>1463444</v>
      </c>
      <c r="DP26" s="46">
        <f t="shared" ca="1" si="877"/>
        <v>2097809</v>
      </c>
      <c r="DQ26" s="46">
        <f t="shared" ca="1" si="878"/>
        <v>1971658.6</v>
      </c>
      <c r="DR26" s="46">
        <f t="shared" ca="1" si="111"/>
        <v>5681167.5999999996</v>
      </c>
      <c r="DS26" s="46">
        <f t="shared" ca="1" si="879"/>
        <v>5655761.4000000004</v>
      </c>
      <c r="DT26" s="46">
        <f t="shared" ca="1" si="880"/>
        <v>1068680</v>
      </c>
      <c r="DU26" s="46">
        <f t="shared" ca="1" si="881"/>
        <v>986774</v>
      </c>
      <c r="DV26" s="46">
        <f t="shared" ca="1" si="882"/>
        <v>494262</v>
      </c>
      <c r="DW26" s="46">
        <f t="shared" ca="1" si="883"/>
        <v>553325.6</v>
      </c>
      <c r="DX26" s="46">
        <f t="shared" ca="1" si="884"/>
        <v>2578126</v>
      </c>
      <c r="DY26" s="46">
        <f t="shared" ca="1" si="885"/>
        <v>2575562.2000000002</v>
      </c>
      <c r="DZ26" s="46">
        <f t="shared" ca="1" si="4"/>
        <v>2335275.7999999998</v>
      </c>
      <c r="EA26" s="46">
        <f t="shared" ca="1" si="886"/>
        <v>2465352</v>
      </c>
      <c r="EB26" s="46">
        <f t="shared" ca="1" si="887"/>
        <v>608504</v>
      </c>
      <c r="EC26" s="46">
        <f t="shared" ca="1" si="888"/>
        <v>647421.4</v>
      </c>
      <c r="ED26" s="46">
        <f t="shared" ca="1" si="889"/>
        <v>350266</v>
      </c>
      <c r="EE26" s="46">
        <f t="shared" ca="1" si="890"/>
        <v>413723.4</v>
      </c>
      <c r="EF26" s="46">
        <f t="shared" ca="1" si="891"/>
        <v>315361</v>
      </c>
      <c r="EG26" s="46">
        <f t="shared" ca="1" si="892"/>
        <v>343062.4</v>
      </c>
      <c r="EH26" s="46">
        <f t="shared" ca="1" si="125"/>
        <v>3355950.2</v>
      </c>
      <c r="EI26" s="46">
        <f t="shared" ca="1" si="893"/>
        <v>3206749.2</v>
      </c>
      <c r="EJ26" s="46">
        <f t="shared" ca="1" si="894"/>
        <v>275094</v>
      </c>
      <c r="EK26" s="46">
        <f t="shared" ca="1" si="895"/>
        <v>256718.8</v>
      </c>
      <c r="EL26" s="46">
        <f t="shared" ca="1" si="896"/>
        <v>1092566</v>
      </c>
      <c r="EM26" s="46">
        <f t="shared" ca="1" si="897"/>
        <v>958185.4</v>
      </c>
      <c r="EN26" s="46">
        <f t="shared" ca="1" si="898"/>
        <v>250015</v>
      </c>
      <c r="EO26" s="46">
        <f t="shared" ca="1" si="899"/>
        <v>258979</v>
      </c>
      <c r="EP26" s="46">
        <f t="shared" ca="1" si="898"/>
        <v>264392</v>
      </c>
      <c r="EQ26" s="46">
        <f t="shared" ca="1" si="900"/>
        <v>258982.8</v>
      </c>
      <c r="ER26" s="46">
        <f t="shared" ca="1" si="134"/>
        <v>6375522.7999999998</v>
      </c>
      <c r="ES26" s="46">
        <f t="shared" ca="1" si="901"/>
        <v>6284848.5999999996</v>
      </c>
      <c r="ET26" s="46">
        <f t="shared" ca="1" si="136"/>
        <v>1249676.3999999999</v>
      </c>
      <c r="EU26" s="46">
        <f t="shared" ca="1" si="902"/>
        <v>1276150.8</v>
      </c>
      <c r="EV26" s="46">
        <f t="shared" ca="1" si="903"/>
        <v>111204</v>
      </c>
      <c r="EW26" s="46">
        <f t="shared" ca="1" si="902"/>
        <v>102246.6</v>
      </c>
      <c r="EX26" s="46">
        <f t="shared" ca="1" si="903"/>
        <v>105423</v>
      </c>
      <c r="EY26" s="46">
        <f t="shared" ref="EY26" ca="1" si="982">AVERAGE(EX$24:EX$28)</f>
        <v>103012</v>
      </c>
      <c r="EZ26" s="46">
        <f t="shared" ca="1" si="905"/>
        <v>387603</v>
      </c>
      <c r="FA26" s="46">
        <f t="shared" ref="FA26" ca="1" si="983">AVERAGE(EZ$24:EZ$28)</f>
        <v>424477.8</v>
      </c>
      <c r="FB26" s="46">
        <f t="shared" ca="1" si="907"/>
        <v>15710</v>
      </c>
      <c r="FC26" s="46">
        <f t="shared" ref="FC26" ca="1" si="984">AVERAGE(FB$24:FB$28)</f>
        <v>16678</v>
      </c>
      <c r="FD26" s="46">
        <f t="shared" ca="1" si="144"/>
        <v>778737.8</v>
      </c>
      <c r="FE26" s="46">
        <f t="shared" ref="FE26" ca="1" si="985">AVERAGE(FD$24:FD$28)</f>
        <v>828590.4</v>
      </c>
      <c r="FF26" s="46">
        <f t="shared" ca="1" si="910"/>
        <v>247356</v>
      </c>
      <c r="FG26" s="46">
        <f t="shared" ref="FG26" ca="1" si="986">AVERAGE(FF$24:FF$28)</f>
        <v>254745.4</v>
      </c>
      <c r="FH26" s="46">
        <f t="shared" ca="1" si="912"/>
        <v>31895</v>
      </c>
      <c r="FI26" s="46">
        <f t="shared" ref="FI26" ca="1" si="987">AVERAGE(FH$24:FH$28)</f>
        <v>28085.4</v>
      </c>
      <c r="FJ26" s="46">
        <f t="shared" ca="1" si="914"/>
        <v>216656</v>
      </c>
      <c r="FK26" s="46">
        <f t="shared" ref="FK26" ca="1" si="988">AVERAGE(FJ$24:FJ$28)</f>
        <v>262928.8</v>
      </c>
      <c r="FL26" s="46">
        <f t="shared" ca="1" si="152"/>
        <v>1270887.8</v>
      </c>
      <c r="FM26" s="46">
        <f t="shared" ca="1" si="916"/>
        <v>1204931.6000000001</v>
      </c>
      <c r="FN26" s="46">
        <f t="shared" ca="1" si="917"/>
        <v>233890</v>
      </c>
      <c r="FO26" s="46">
        <f t="shared" ca="1" si="918"/>
        <v>248238.6</v>
      </c>
      <c r="FP26" s="46">
        <f t="shared" ca="1" si="919"/>
        <v>277937</v>
      </c>
      <c r="FQ26" s="46">
        <f t="shared" ca="1" si="920"/>
        <v>237839.2</v>
      </c>
      <c r="FR26" s="46">
        <f t="shared" ca="1" si="919"/>
        <v>272983</v>
      </c>
      <c r="FS26" s="46">
        <f t="shared" ca="1" si="921"/>
        <v>232776</v>
      </c>
      <c r="FT26" s="46">
        <f t="shared" ca="1" si="160"/>
        <v>859663.99999999988</v>
      </c>
      <c r="FU26" s="46">
        <f t="shared" ca="1" si="922"/>
        <v>855787.19999999984</v>
      </c>
      <c r="FV26" s="46">
        <f t="shared" ca="1" si="923"/>
        <v>104432</v>
      </c>
      <c r="FW26" s="46">
        <f t="shared" ca="1" si="924"/>
        <v>91759.8</v>
      </c>
      <c r="FX26" s="46">
        <f t="shared" ca="1" si="923"/>
        <v>86104</v>
      </c>
      <c r="FY26" s="46">
        <f t="shared" ca="1" si="925"/>
        <v>95147.8</v>
      </c>
      <c r="FZ26" s="46">
        <f t="shared" ca="1" si="923"/>
        <v>101111</v>
      </c>
      <c r="GA26" s="46">
        <f t="shared" ca="1" si="926"/>
        <v>92223.6</v>
      </c>
      <c r="GB26" s="46">
        <f t="shared" ca="1" si="927"/>
        <v>11802</v>
      </c>
      <c r="GC26" s="46">
        <f t="shared" ca="1" si="926"/>
        <v>11744.2</v>
      </c>
      <c r="GD26" s="46">
        <f t="shared" ca="1" si="779"/>
        <v>76779</v>
      </c>
      <c r="GE26" s="46">
        <f t="shared" ref="GE26" ca="1" si="989">AVERAGE(GD$24:GD$28)</f>
        <v>86844.6</v>
      </c>
      <c r="GF26" s="46">
        <f t="shared" ca="1" si="779"/>
        <v>101716</v>
      </c>
      <c r="GG26" s="46">
        <f t="shared" ref="GG26" ca="1" si="990">AVERAGE(GF$24:GF$28)</f>
        <v>100347.2</v>
      </c>
      <c r="GH26" s="46">
        <f t="shared" ca="1" si="168"/>
        <v>1752987.7999999998</v>
      </c>
      <c r="GI26" s="46">
        <f t="shared" ref="GI26" ca="1" si="991">AVERAGE(GH$24:GH$28)</f>
        <v>1715119.2</v>
      </c>
      <c r="GJ26" s="46">
        <f t="shared" ca="1" si="931"/>
        <v>377501</v>
      </c>
      <c r="GK26" s="46">
        <f t="shared" ref="GK26" ca="1" si="992">AVERAGE(GJ$24:GJ$28)</f>
        <v>314748.2</v>
      </c>
      <c r="GL26" s="46">
        <f t="shared" ca="1" si="933"/>
        <v>447742</v>
      </c>
      <c r="GM26" s="46">
        <f t="shared" ref="GM26" ca="1" si="993">AVERAGE(GL$24:GL$28)</f>
        <v>454354.6</v>
      </c>
      <c r="GN26" s="46">
        <f t="shared" ca="1" si="935"/>
        <v>158642</v>
      </c>
      <c r="GO26" s="46">
        <f t="shared" ref="GO26" ca="1" si="994">AVERAGE(GN$24:GN$28)</f>
        <v>176913.6</v>
      </c>
      <c r="GP26" s="46">
        <f t="shared" ca="1" si="937"/>
        <v>463569</v>
      </c>
      <c r="GQ26" s="46">
        <f t="shared" ca="1" si="938"/>
        <v>404269.4</v>
      </c>
      <c r="GR26" s="46">
        <f t="shared" ca="1" si="178"/>
        <v>2900416.4</v>
      </c>
      <c r="GS26" s="46">
        <f t="shared" ca="1" si="939"/>
        <v>2929593.8</v>
      </c>
      <c r="GT26" s="46">
        <f t="shared" ca="1" si="180"/>
        <v>1255826.4000000001</v>
      </c>
      <c r="GU26" s="46">
        <f t="shared" ca="1" si="940"/>
        <v>1269035.6000000001</v>
      </c>
      <c r="GV26" s="46">
        <f t="shared" ca="1" si="941"/>
        <v>154495</v>
      </c>
      <c r="GW26" s="46">
        <f t="shared" ca="1" si="942"/>
        <v>154627.4</v>
      </c>
      <c r="GX26" s="46">
        <f t="shared" ca="1" si="943"/>
        <v>271610</v>
      </c>
      <c r="GY26" s="46">
        <f t="shared" ca="1" si="944"/>
        <v>281650.40000000002</v>
      </c>
      <c r="GZ26" s="46">
        <f t="shared" ca="1" si="945"/>
        <v>5302</v>
      </c>
      <c r="HA26" s="46">
        <f t="shared" ca="1" si="946"/>
        <v>5876.4</v>
      </c>
      <c r="HB26" s="46">
        <f t="shared" ca="1" si="947"/>
        <v>133584</v>
      </c>
      <c r="HC26" s="46">
        <f t="shared" ca="1" si="948"/>
        <v>157288.20000000001</v>
      </c>
      <c r="HD26" s="46">
        <f t="shared" ca="1" si="949"/>
        <v>91393</v>
      </c>
      <c r="HE26" s="46">
        <f t="shared" ca="1" si="950"/>
        <v>70150.8</v>
      </c>
      <c r="HF26" s="46">
        <f t="shared" ca="1" si="191"/>
        <v>812777.79999999993</v>
      </c>
      <c r="HG26" s="46">
        <f t="shared" ca="1" si="951"/>
        <v>807246.39999999991</v>
      </c>
      <c r="HH26" s="46">
        <f t="shared" ca="1" si="952"/>
        <v>133836</v>
      </c>
      <c r="HI26" s="46">
        <f t="shared" ca="1" si="953"/>
        <v>135949.20000000001</v>
      </c>
      <c r="HJ26" s="46">
        <f t="shared" ca="1" si="954"/>
        <v>217720</v>
      </c>
      <c r="HK26" s="46">
        <f t="shared" ca="1" si="955"/>
        <v>213762</v>
      </c>
      <c r="HL26" s="46">
        <f t="shared" ca="1" si="956"/>
        <v>24763</v>
      </c>
      <c r="HM26" s="46">
        <f t="shared" ca="1" si="957"/>
        <v>24261.200000000001</v>
      </c>
      <c r="HN26" s="46">
        <f t="shared" ca="1" si="958"/>
        <v>21796</v>
      </c>
      <c r="HO26" s="46">
        <f t="shared" ca="1" si="959"/>
        <v>20182.400000000001</v>
      </c>
      <c r="HP26" s="46">
        <f t="shared" ca="1" si="958"/>
        <v>20508</v>
      </c>
      <c r="HQ26" s="46">
        <f t="shared" ca="1" si="960"/>
        <v>18936.8</v>
      </c>
      <c r="HR26" s="46">
        <f t="shared" ca="1" si="201"/>
        <v>299943.8</v>
      </c>
      <c r="HS26" s="46">
        <f t="shared" ca="1" si="961"/>
        <v>306198.40000000002</v>
      </c>
      <c r="HT26" s="46">
        <f t="shared" ca="1" si="962"/>
        <v>10917</v>
      </c>
      <c r="HU26" s="46">
        <f t="shared" ca="1" si="963"/>
        <v>10439</v>
      </c>
      <c r="HV26" s="46">
        <f t="shared" ca="1" si="964"/>
        <v>70344</v>
      </c>
      <c r="HW26" s="46">
        <f t="shared" ca="1" si="963"/>
        <v>73272.2</v>
      </c>
      <c r="HX26" s="46">
        <f t="shared" ca="1" si="965"/>
        <v>62773</v>
      </c>
      <c r="HY26" s="46">
        <f t="shared" ref="HY26" ca="1" si="995">AVERAGE(HX$24:HX$28)</f>
        <v>67276</v>
      </c>
      <c r="HZ26" s="46">
        <f t="shared" ca="1" si="967"/>
        <v>568</v>
      </c>
      <c r="IA26" s="46">
        <f t="shared" ref="IA26" ca="1" si="996">AVERAGE(HZ$24:HZ$28)</f>
        <v>489.6</v>
      </c>
      <c r="IB26" s="46">
        <f t="shared" ca="1" si="969"/>
        <v>3865</v>
      </c>
      <c r="IC26" s="46">
        <f t="shared" ref="IC26" ca="1" si="997">AVERAGE(IB$24:IB$28)</f>
        <v>3244.8</v>
      </c>
      <c r="ID26" s="46">
        <f t="shared" ca="1" si="212"/>
        <v>452507.4</v>
      </c>
      <c r="IE26" s="46">
        <f t="shared" ref="IE26" ca="1" si="998">AVERAGE(ID$24:ID$28)</f>
        <v>480507</v>
      </c>
      <c r="IF26" s="46">
        <f t="shared" ca="1" si="972"/>
        <v>33839</v>
      </c>
      <c r="IG26" s="46">
        <f t="shared" ref="IG26" ca="1" si="999">AVERAGE(IF$24:IF$28)</f>
        <v>33061.4</v>
      </c>
      <c r="IH26" s="46">
        <f t="shared" ca="1" si="974"/>
        <v>105451</v>
      </c>
      <c r="II26" s="46">
        <f t="shared" ref="II26" ca="1" si="1000">AVERAGE(IH$24:IH$28)</f>
        <v>136389.20000000001</v>
      </c>
      <c r="IJ26" s="46">
        <f t="shared" ca="1" si="976"/>
        <v>26682</v>
      </c>
      <c r="IK26" s="46">
        <f t="shared" ref="IK26" ca="1" si="1001">AVERAGE(IJ$24:IJ$28)</f>
        <v>27574.400000000001</v>
      </c>
      <c r="IL26" s="46">
        <f t="shared" ca="1" si="976"/>
        <v>30984</v>
      </c>
      <c r="IM26" s="46">
        <f t="shared" ref="IM26:IO26" ca="1" si="1002">AVERAGE(IL$24:IL$28)</f>
        <v>29892.400000000001</v>
      </c>
      <c r="IN26" s="46">
        <f t="shared" ca="1" si="976"/>
        <v>28634</v>
      </c>
      <c r="IO26" s="46">
        <f t="shared" ca="1" si="1002"/>
        <v>26672.2</v>
      </c>
      <c r="IP26" s="60">
        <f t="shared" ca="1" si="979"/>
        <v>79361</v>
      </c>
      <c r="IQ26" s="66">
        <f t="shared" ref="IQ26" ca="1" si="1003">AVERAGE(IP$24:IP$28)</f>
        <v>66606.399999999994</v>
      </c>
    </row>
    <row r="27" spans="2:251" ht="15.75" thickBot="1" x14ac:dyDescent="0.3">
      <c r="B27" s="51" t="s">
        <v>33</v>
      </c>
      <c r="C27" s="52">
        <f ca="1">SUM(D27,BR27,CV27,ER27,GR27)</f>
        <v>76093954.200000003</v>
      </c>
      <c r="D27" s="46">
        <f t="shared" ca="1" si="7"/>
        <v>25203522.400000002</v>
      </c>
      <c r="E27" s="46">
        <f t="shared" ca="1" si="781"/>
        <v>25379598.000000004</v>
      </c>
      <c r="F27" s="46">
        <f t="shared" ca="1" si="9"/>
        <v>7559157.5999999996</v>
      </c>
      <c r="G27" s="46">
        <f t="shared" ca="1" si="782"/>
        <v>7715266.2000000002</v>
      </c>
      <c r="H27" s="46">
        <f t="shared" ca="1" si="783"/>
        <v>777690</v>
      </c>
      <c r="I27" s="46">
        <f t="shared" ca="1" si="784"/>
        <v>878841.4</v>
      </c>
      <c r="J27" s="46">
        <f t="shared" ca="1" si="785"/>
        <v>231699</v>
      </c>
      <c r="K27" s="46">
        <f t="shared" ca="1" si="786"/>
        <v>216127.8</v>
      </c>
      <c r="L27" s="46">
        <f t="shared" ca="1" si="787"/>
        <v>533360</v>
      </c>
      <c r="M27" s="46">
        <f t="shared" ca="1" si="788"/>
        <v>449728</v>
      </c>
      <c r="N27" s="46">
        <f t="shared" ca="1" si="789"/>
        <v>808367</v>
      </c>
      <c r="O27" s="46">
        <f t="shared" ca="1" si="790"/>
        <v>838937.2</v>
      </c>
      <c r="P27" s="46">
        <f t="shared" ca="1" si="791"/>
        <v>318584</v>
      </c>
      <c r="Q27" s="46">
        <f t="shared" ca="1" si="792"/>
        <v>289298</v>
      </c>
      <c r="R27" s="46">
        <f t="shared" ca="1" si="793"/>
        <v>107565</v>
      </c>
      <c r="S27" s="46">
        <f t="shared" ca="1" si="794"/>
        <v>110553.8</v>
      </c>
      <c r="T27" s="46">
        <f t="shared" ca="1" si="795"/>
        <v>661165</v>
      </c>
      <c r="U27" s="46">
        <f t="shared" ca="1" si="796"/>
        <v>753373.2</v>
      </c>
      <c r="V27" s="46">
        <f t="shared" ca="1" si="797"/>
        <v>43002</v>
      </c>
      <c r="W27" s="46">
        <f t="shared" ca="1" si="798"/>
        <v>44401.4</v>
      </c>
      <c r="X27" s="46">
        <f t="shared" ca="1" si="799"/>
        <v>109889</v>
      </c>
      <c r="Y27" s="46">
        <f t="shared" ca="1" si="800"/>
        <v>126596.8</v>
      </c>
      <c r="Z27" s="46">
        <f t="shared" ca="1" si="801"/>
        <v>259979</v>
      </c>
      <c r="AA27" s="46">
        <f t="shared" ca="1" si="802"/>
        <v>299551</v>
      </c>
      <c r="AB27" s="46">
        <f t="shared" ca="1" si="31"/>
        <v>9193299.4000000004</v>
      </c>
      <c r="AC27" s="46">
        <f t="shared" ca="1" si="803"/>
        <v>9182712.5999999996</v>
      </c>
      <c r="AD27" s="46">
        <f t="shared" ca="1" si="804"/>
        <v>768150</v>
      </c>
      <c r="AE27" s="46">
        <f t="shared" ca="1" si="805"/>
        <v>883395</v>
      </c>
      <c r="AF27" s="46">
        <f t="shared" ca="1" si="806"/>
        <v>1729472</v>
      </c>
      <c r="AG27" s="46">
        <f t="shared" ca="1" si="807"/>
        <v>1441426.4</v>
      </c>
      <c r="AH27" s="46">
        <f t="shared" ca="1" si="808"/>
        <v>622161</v>
      </c>
      <c r="AI27" s="46">
        <f t="shared" ca="1" si="981"/>
        <v>714119.6</v>
      </c>
      <c r="AJ27" s="46">
        <f t="shared" ca="1" si="809"/>
        <v>442951</v>
      </c>
      <c r="AK27" s="46">
        <f t="shared" ca="1" si="810"/>
        <v>482185.4</v>
      </c>
      <c r="AL27" s="46">
        <f t="shared" ca="1" si="811"/>
        <v>151224</v>
      </c>
      <c r="AM27" s="46">
        <f t="shared" ca="1" si="812"/>
        <v>166853.6</v>
      </c>
      <c r="AN27" s="46">
        <f t="shared" ca="1" si="813"/>
        <v>681328</v>
      </c>
      <c r="AO27" s="46">
        <f t="shared" ca="1" si="814"/>
        <v>709355.4</v>
      </c>
      <c r="AP27" s="46">
        <f t="shared" ca="1" si="815"/>
        <v>400678</v>
      </c>
      <c r="AQ27" s="46">
        <f t="shared" ca="1" si="816"/>
        <v>388041.8</v>
      </c>
      <c r="AR27" s="46">
        <f t="shared" ca="1" si="777"/>
        <v>3190953.6</v>
      </c>
      <c r="AS27" s="46">
        <f t="shared" ca="1" si="817"/>
        <v>3267536.4</v>
      </c>
      <c r="AT27" s="46">
        <f t="shared" ca="1" si="818"/>
        <v>752899</v>
      </c>
      <c r="AU27" s="46">
        <f t="shared" ca="1" si="819"/>
        <v>709697.6</v>
      </c>
      <c r="AV27" s="46">
        <f t="shared" ca="1" si="820"/>
        <v>467648</v>
      </c>
      <c r="AW27" s="46">
        <f t="shared" ca="1" si="821"/>
        <v>491310.2</v>
      </c>
      <c r="AX27" s="46">
        <f t="shared" ca="1" si="822"/>
        <v>251961</v>
      </c>
      <c r="AY27" s="46">
        <f t="shared" ca="1" si="823"/>
        <v>294464.8</v>
      </c>
      <c r="AZ27" s="46">
        <f t="shared" ca="1" si="824"/>
        <v>222973</v>
      </c>
      <c r="BA27" s="46">
        <f t="shared" ca="1" si="825"/>
        <v>276591.2</v>
      </c>
      <c r="BB27" s="46">
        <f t="shared" ca="1" si="55"/>
        <v>5260111.8</v>
      </c>
      <c r="BC27" s="46">
        <f t="shared" ca="1" si="826"/>
        <v>5214082.8</v>
      </c>
      <c r="BD27" s="46">
        <f t="shared" ca="1" si="827"/>
        <v>439562</v>
      </c>
      <c r="BE27" s="46">
        <f t="shared" ca="1" si="828"/>
        <v>432172.4</v>
      </c>
      <c r="BF27" s="46">
        <f t="shared" ca="1" si="778"/>
        <v>440735</v>
      </c>
      <c r="BG27" s="46">
        <f t="shared" ca="1" si="829"/>
        <v>423679.6</v>
      </c>
      <c r="BH27" s="46">
        <f t="shared" ca="1" si="778"/>
        <v>406408</v>
      </c>
      <c r="BI27" s="46">
        <f t="shared" ca="1" si="830"/>
        <v>416204.79999999999</v>
      </c>
      <c r="BJ27" s="46">
        <f t="shared" ca="1" si="778"/>
        <v>449261</v>
      </c>
      <c r="BK27" s="46">
        <f t="shared" ca="1" si="831"/>
        <v>428673.6</v>
      </c>
      <c r="BL27" s="46">
        <f t="shared" ca="1" si="778"/>
        <v>418481</v>
      </c>
      <c r="BM27" s="46">
        <f t="shared" ca="1" si="832"/>
        <v>422341.4</v>
      </c>
      <c r="BN27" s="46">
        <f t="shared" ca="1" si="778"/>
        <v>429544</v>
      </c>
      <c r="BO27" s="46">
        <f t="shared" ca="1" si="833"/>
        <v>418507</v>
      </c>
      <c r="BP27" s="46">
        <f t="shared" ca="1" si="834"/>
        <v>134542</v>
      </c>
      <c r="BQ27" s="46">
        <f t="shared" ca="1" si="835"/>
        <v>130925.2</v>
      </c>
      <c r="BR27" s="46">
        <f ca="1">SUM(BT27,CB27,CP27)</f>
        <v>21628900.199999996</v>
      </c>
      <c r="BS27" s="46">
        <f t="shared" ca="1" si="836"/>
        <v>21732163.399999995</v>
      </c>
      <c r="BT27" s="46">
        <f t="shared" ca="1" si="67"/>
        <v>10292244.999999998</v>
      </c>
      <c r="BU27" s="46">
        <f t="shared" ca="1" si="837"/>
        <v>10313314.999999998</v>
      </c>
      <c r="BV27" s="46">
        <f t="shared" ca="1" si="838"/>
        <v>166608</v>
      </c>
      <c r="BW27" s="46">
        <f t="shared" ca="1" si="839"/>
        <v>161312</v>
      </c>
      <c r="BX27" s="46">
        <f t="shared" ca="1" si="840"/>
        <v>233167</v>
      </c>
      <c r="BY27" s="46">
        <f t="shared" ca="1" si="841"/>
        <v>268264.40000000002</v>
      </c>
      <c r="BZ27" s="46">
        <f t="shared" ca="1" si="842"/>
        <v>201658</v>
      </c>
      <c r="CA27" s="46">
        <f t="shared" ca="1" si="843"/>
        <v>198791.8</v>
      </c>
      <c r="CB27" s="46">
        <f t="shared" ca="1" si="73"/>
        <v>9062443.7999999989</v>
      </c>
      <c r="CC27" s="46">
        <f t="shared" ca="1" si="844"/>
        <v>9056578.5999999978</v>
      </c>
      <c r="CD27" s="46">
        <f t="shared" ca="1" si="845"/>
        <v>1536621</v>
      </c>
      <c r="CE27" s="46">
        <f t="shared" ca="1" si="846"/>
        <v>1576835.2</v>
      </c>
      <c r="CF27" s="46">
        <f t="shared" ca="1" si="847"/>
        <v>1839284</v>
      </c>
      <c r="CG27" s="46">
        <f t="shared" ca="1" si="848"/>
        <v>1878051.8</v>
      </c>
      <c r="CH27" s="46">
        <f t="shared" ca="1" si="849"/>
        <v>493036</v>
      </c>
      <c r="CI27" s="46">
        <f t="shared" ca="1" si="850"/>
        <v>427531.6</v>
      </c>
      <c r="CJ27" s="46">
        <f t="shared" ca="1" si="849"/>
        <v>483559</v>
      </c>
      <c r="CK27" s="46">
        <f t="shared" ca="1" si="851"/>
        <v>442113.2</v>
      </c>
      <c r="CL27" s="46">
        <f t="shared" ca="1" si="852"/>
        <v>385412</v>
      </c>
      <c r="CM27" s="46">
        <f t="shared" ca="1" si="853"/>
        <v>407515</v>
      </c>
      <c r="CN27" s="46">
        <f t="shared" ca="1" si="854"/>
        <v>372669</v>
      </c>
      <c r="CO27" s="46">
        <f t="shared" ca="1" si="855"/>
        <v>366183</v>
      </c>
      <c r="CP27" s="46">
        <f t="shared" ca="1" si="86"/>
        <v>2274211.4</v>
      </c>
      <c r="CQ27" s="46">
        <f t="shared" ca="1" si="856"/>
        <v>2362269.7999999998</v>
      </c>
      <c r="CR27" s="46">
        <f t="shared" ca="1" si="857"/>
        <v>1048985</v>
      </c>
      <c r="CS27" s="46">
        <f t="shared" ca="1" si="858"/>
        <v>1074669.3999999999</v>
      </c>
      <c r="CT27" s="46">
        <f t="shared" ca="1" si="859"/>
        <v>150557</v>
      </c>
      <c r="CU27" s="46">
        <f t="shared" ca="1" si="860"/>
        <v>212931</v>
      </c>
      <c r="CV27" s="46">
        <f t="shared" ca="1" si="3"/>
        <v>20157223.399999999</v>
      </c>
      <c r="CW27" s="46">
        <f t="shared" ca="1" si="861"/>
        <v>20415256.199999999</v>
      </c>
      <c r="CX27" s="46">
        <f t="shared" ca="1" si="92"/>
        <v>2441467</v>
      </c>
      <c r="CY27" s="46">
        <f t="shared" ca="1" si="862"/>
        <v>2413165.6</v>
      </c>
      <c r="CZ27" s="46">
        <f t="shared" ca="1" si="863"/>
        <v>604518</v>
      </c>
      <c r="DA27" s="46">
        <f t="shared" ca="1" si="864"/>
        <v>581045.6</v>
      </c>
      <c r="DB27" s="46">
        <f t="shared" ca="1" si="865"/>
        <v>417482</v>
      </c>
      <c r="DC27" s="46">
        <f t="shared" ca="1" si="866"/>
        <v>398375.4</v>
      </c>
      <c r="DD27" s="46">
        <f t="shared" ca="1" si="867"/>
        <v>440046</v>
      </c>
      <c r="DE27" s="46">
        <f t="shared" ca="1" si="868"/>
        <v>454323.6</v>
      </c>
      <c r="DF27" s="46">
        <f t="shared" ca="1" si="99"/>
        <v>1738438.8</v>
      </c>
      <c r="DG27" s="46">
        <f t="shared" ca="1" si="869"/>
        <v>1775681.4</v>
      </c>
      <c r="DH27" s="46">
        <f t="shared" ca="1" si="870"/>
        <v>459113</v>
      </c>
      <c r="DI27" s="46">
        <f t="shared" ca="1" si="871"/>
        <v>469101.8</v>
      </c>
      <c r="DJ27" s="46">
        <f t="shared" ca="1" si="872"/>
        <v>810224</v>
      </c>
      <c r="DK27" s="46">
        <f t="shared" ca="1" si="873"/>
        <v>837477.8</v>
      </c>
      <c r="DL27" s="46">
        <f t="shared" ca="1" si="105"/>
        <v>4789883</v>
      </c>
      <c r="DM27" s="46">
        <f t="shared" ca="1" si="874"/>
        <v>4898546.5999999996</v>
      </c>
      <c r="DN27" s="46">
        <f t="shared" ca="1" si="875"/>
        <v>1409121</v>
      </c>
      <c r="DO27" s="46">
        <f t="shared" ca="1" si="876"/>
        <v>1463444</v>
      </c>
      <c r="DP27" s="46">
        <f t="shared" ca="1" si="877"/>
        <v>1917318</v>
      </c>
      <c r="DQ27" s="46">
        <f t="shared" ca="1" si="878"/>
        <v>1971658.6</v>
      </c>
      <c r="DR27" s="46">
        <f t="shared" ca="1" si="111"/>
        <v>5554148.5999999996</v>
      </c>
      <c r="DS27" s="46">
        <f t="shared" ca="1" si="879"/>
        <v>5655761.4000000004</v>
      </c>
      <c r="DT27" s="46">
        <f t="shared" ca="1" si="880"/>
        <v>914927</v>
      </c>
      <c r="DU27" s="46">
        <f t="shared" ca="1" si="881"/>
        <v>986774</v>
      </c>
      <c r="DV27" s="46">
        <f t="shared" ca="1" si="882"/>
        <v>591305</v>
      </c>
      <c r="DW27" s="46">
        <f t="shared" ca="1" si="883"/>
        <v>553325.6</v>
      </c>
      <c r="DX27" s="46">
        <f t="shared" ca="1" si="884"/>
        <v>2507817</v>
      </c>
      <c r="DY27" s="46">
        <f t="shared" ca="1" si="885"/>
        <v>2575562.2000000002</v>
      </c>
      <c r="DZ27" s="46">
        <f t="shared" ca="1" si="4"/>
        <v>2480340.7999999998</v>
      </c>
      <c r="EA27" s="46">
        <f t="shared" ca="1" si="886"/>
        <v>2465352</v>
      </c>
      <c r="EB27" s="46">
        <f t="shared" ca="1" si="887"/>
        <v>670486</v>
      </c>
      <c r="EC27" s="46">
        <f t="shared" ca="1" si="888"/>
        <v>647421.4</v>
      </c>
      <c r="ED27" s="46">
        <f t="shared" ca="1" si="889"/>
        <v>434071</v>
      </c>
      <c r="EE27" s="46">
        <f t="shared" ca="1" si="890"/>
        <v>413723.4</v>
      </c>
      <c r="EF27" s="46">
        <f t="shared" ca="1" si="891"/>
        <v>314639</v>
      </c>
      <c r="EG27" s="46">
        <f t="shared" ca="1" si="892"/>
        <v>343062.4</v>
      </c>
      <c r="EH27" s="46">
        <f t="shared" ca="1" si="125"/>
        <v>3152945.2</v>
      </c>
      <c r="EI27" s="46">
        <f t="shared" ca="1" si="893"/>
        <v>3206749.2</v>
      </c>
      <c r="EJ27" s="46">
        <f t="shared" ca="1" si="894"/>
        <v>251603</v>
      </c>
      <c r="EK27" s="46">
        <f t="shared" ca="1" si="895"/>
        <v>256718.8</v>
      </c>
      <c r="EL27" s="46">
        <f t="shared" ca="1" si="896"/>
        <v>967034</v>
      </c>
      <c r="EM27" s="46">
        <f t="shared" ca="1" si="897"/>
        <v>958185.4</v>
      </c>
      <c r="EN27" s="46">
        <f t="shared" ca="1" si="898"/>
        <v>237191</v>
      </c>
      <c r="EO27" s="46">
        <f t="shared" ca="1" si="899"/>
        <v>258979</v>
      </c>
      <c r="EP27" s="46">
        <f t="shared" ca="1" si="898"/>
        <v>223234</v>
      </c>
      <c r="EQ27" s="46">
        <f t="shared" ca="1" si="900"/>
        <v>258982.8</v>
      </c>
      <c r="ER27" s="46">
        <f t="shared" ca="1" si="134"/>
        <v>6166450.7999999998</v>
      </c>
      <c r="ES27" s="46">
        <f t="shared" ca="1" si="901"/>
        <v>6284848.5999999996</v>
      </c>
      <c r="ET27" s="46">
        <f t="shared" ca="1" si="136"/>
        <v>1251600.3999999999</v>
      </c>
      <c r="EU27" s="46">
        <f t="shared" ca="1" si="902"/>
        <v>1276150.8</v>
      </c>
      <c r="EV27" s="46">
        <f t="shared" ca="1" si="903"/>
        <v>117228</v>
      </c>
      <c r="EW27" s="46">
        <f t="shared" ca="1" si="902"/>
        <v>102246.6</v>
      </c>
      <c r="EX27" s="46">
        <f t="shared" ca="1" si="903"/>
        <v>110776</v>
      </c>
      <c r="EY27" s="46">
        <f t="shared" ref="EY27" ca="1" si="1004">AVERAGE(EX$24:EX$28)</f>
        <v>103012</v>
      </c>
      <c r="EZ27" s="46">
        <f t="shared" ca="1" si="905"/>
        <v>375034</v>
      </c>
      <c r="FA27" s="46">
        <f t="shared" ref="FA27" ca="1" si="1005">AVERAGE(EZ$24:EZ$28)</f>
        <v>424477.8</v>
      </c>
      <c r="FB27" s="46">
        <f t="shared" ca="1" si="907"/>
        <v>18826</v>
      </c>
      <c r="FC27" s="46">
        <f t="shared" ref="FC27" ca="1" si="1006">AVERAGE(FB$24:FB$28)</f>
        <v>16678</v>
      </c>
      <c r="FD27" s="46">
        <f t="shared" ca="1" si="144"/>
        <v>783166.8</v>
      </c>
      <c r="FE27" s="46">
        <f t="shared" ref="FE27" ca="1" si="1007">AVERAGE(FD$24:FD$28)</f>
        <v>828590.4</v>
      </c>
      <c r="FF27" s="46">
        <f t="shared" ca="1" si="910"/>
        <v>268272</v>
      </c>
      <c r="FG27" s="46">
        <f t="shared" ref="FG27" ca="1" si="1008">AVERAGE(FF$24:FF$28)</f>
        <v>254745.4</v>
      </c>
      <c r="FH27" s="46">
        <f t="shared" ca="1" si="912"/>
        <v>22391</v>
      </c>
      <c r="FI27" s="46">
        <f t="shared" ref="FI27" ca="1" si="1009">AVERAGE(FH$24:FH$28)</f>
        <v>28085.4</v>
      </c>
      <c r="FJ27" s="46">
        <f t="shared" ca="1" si="914"/>
        <v>209673</v>
      </c>
      <c r="FK27" s="46">
        <f t="shared" ref="FK27" ca="1" si="1010">AVERAGE(FJ$24:FJ$28)</f>
        <v>262928.8</v>
      </c>
      <c r="FL27" s="46">
        <f t="shared" ca="1" si="152"/>
        <v>1187081.8</v>
      </c>
      <c r="FM27" s="46">
        <f t="shared" ca="1" si="916"/>
        <v>1204931.6000000001</v>
      </c>
      <c r="FN27" s="46">
        <f t="shared" ca="1" si="917"/>
        <v>251443</v>
      </c>
      <c r="FO27" s="46">
        <f t="shared" ca="1" si="918"/>
        <v>248238.6</v>
      </c>
      <c r="FP27" s="46">
        <f t="shared" ca="1" si="919"/>
        <v>210377</v>
      </c>
      <c r="FQ27" s="46">
        <f t="shared" ca="1" si="920"/>
        <v>237839.2</v>
      </c>
      <c r="FR27" s="46">
        <f t="shared" ca="1" si="919"/>
        <v>239184</v>
      </c>
      <c r="FS27" s="46">
        <f t="shared" ca="1" si="921"/>
        <v>232776</v>
      </c>
      <c r="FT27" s="46">
        <f t="shared" ca="1" si="160"/>
        <v>869107.99999999988</v>
      </c>
      <c r="FU27" s="46">
        <f t="shared" ca="1" si="922"/>
        <v>855787.19999999984</v>
      </c>
      <c r="FV27" s="46">
        <f t="shared" ca="1" si="923"/>
        <v>95325</v>
      </c>
      <c r="FW27" s="46">
        <f t="shared" ca="1" si="924"/>
        <v>91759.8</v>
      </c>
      <c r="FX27" s="46">
        <f t="shared" ca="1" si="923"/>
        <v>103090</v>
      </c>
      <c r="FY27" s="46">
        <f t="shared" ca="1" si="925"/>
        <v>95147.8</v>
      </c>
      <c r="FZ27" s="46">
        <f t="shared" ca="1" si="923"/>
        <v>84404</v>
      </c>
      <c r="GA27" s="46">
        <f t="shared" ca="1" si="926"/>
        <v>92223.6</v>
      </c>
      <c r="GB27" s="46">
        <f t="shared" ca="1" si="927"/>
        <v>9569</v>
      </c>
      <c r="GC27" s="46">
        <f t="shared" ca="1" si="926"/>
        <v>11744.2</v>
      </c>
      <c r="GD27" s="46">
        <f t="shared" ca="1" si="779"/>
        <v>94921</v>
      </c>
      <c r="GE27" s="46">
        <f t="shared" ref="GE27" ca="1" si="1011">AVERAGE(GD$24:GD$28)</f>
        <v>86844.6</v>
      </c>
      <c r="GF27" s="46">
        <f t="shared" ca="1" si="779"/>
        <v>104079</v>
      </c>
      <c r="GG27" s="46">
        <f t="shared" ref="GG27" ca="1" si="1012">AVERAGE(GF$24:GF$28)</f>
        <v>100347.2</v>
      </c>
      <c r="GH27" s="46">
        <f t="shared" ca="1" si="168"/>
        <v>1681740.7999999998</v>
      </c>
      <c r="GI27" s="46">
        <f t="shared" ref="GI27" ca="1" si="1013">AVERAGE(GH$24:GH$28)</f>
        <v>1715119.2</v>
      </c>
      <c r="GJ27" s="46">
        <f t="shared" ca="1" si="931"/>
        <v>261832</v>
      </c>
      <c r="GK27" s="46">
        <f t="shared" ref="GK27" ca="1" si="1014">AVERAGE(GJ$24:GJ$28)</f>
        <v>314748.2</v>
      </c>
      <c r="GL27" s="46">
        <f t="shared" ca="1" si="933"/>
        <v>474014</v>
      </c>
      <c r="GM27" s="46">
        <f t="shared" ref="GM27" ca="1" si="1015">AVERAGE(GL$24:GL$28)</f>
        <v>454354.6</v>
      </c>
      <c r="GN27" s="46">
        <f t="shared" ca="1" si="935"/>
        <v>176792</v>
      </c>
      <c r="GO27" s="46">
        <f t="shared" ref="GO27" ca="1" si="1016">AVERAGE(GN$24:GN$28)</f>
        <v>176913.6</v>
      </c>
      <c r="GP27" s="46">
        <f t="shared" ca="1" si="937"/>
        <v>393753</v>
      </c>
      <c r="GQ27" s="46">
        <f t="shared" ca="1" si="938"/>
        <v>404269.4</v>
      </c>
      <c r="GR27" s="46">
        <f t="shared" ca="1" si="178"/>
        <v>2937857.4</v>
      </c>
      <c r="GS27" s="46">
        <f t="shared" ca="1" si="939"/>
        <v>2929593.8</v>
      </c>
      <c r="GT27" s="46">
        <f t="shared" ca="1" si="180"/>
        <v>1236816.4000000001</v>
      </c>
      <c r="GU27" s="46">
        <f t="shared" ca="1" si="940"/>
        <v>1269035.6000000001</v>
      </c>
      <c r="GV27" s="46">
        <f t="shared" ca="1" si="941"/>
        <v>162727</v>
      </c>
      <c r="GW27" s="46">
        <f t="shared" ca="1" si="942"/>
        <v>154627.4</v>
      </c>
      <c r="GX27" s="46">
        <f t="shared" ca="1" si="943"/>
        <v>267876</v>
      </c>
      <c r="GY27" s="46">
        <f t="shared" ca="1" si="944"/>
        <v>281650.40000000002</v>
      </c>
      <c r="GZ27" s="46">
        <f t="shared" ca="1" si="945"/>
        <v>5388</v>
      </c>
      <c r="HA27" s="46">
        <f t="shared" ca="1" si="946"/>
        <v>5876.4</v>
      </c>
      <c r="HB27" s="46">
        <f t="shared" ca="1" si="947"/>
        <v>148188</v>
      </c>
      <c r="HC27" s="46">
        <f t="shared" ca="1" si="948"/>
        <v>157288.20000000001</v>
      </c>
      <c r="HD27" s="46">
        <f t="shared" ca="1" si="949"/>
        <v>53195</v>
      </c>
      <c r="HE27" s="46">
        <f t="shared" ca="1" si="950"/>
        <v>70150.8</v>
      </c>
      <c r="HF27" s="46">
        <f t="shared" ca="1" si="191"/>
        <v>819382.79999999993</v>
      </c>
      <c r="HG27" s="46">
        <f t="shared" ca="1" si="951"/>
        <v>807246.39999999991</v>
      </c>
      <c r="HH27" s="46">
        <f t="shared" ca="1" si="952"/>
        <v>145919</v>
      </c>
      <c r="HI27" s="46">
        <f t="shared" ca="1" si="953"/>
        <v>135949.20000000001</v>
      </c>
      <c r="HJ27" s="46">
        <f t="shared" ca="1" si="954"/>
        <v>214087</v>
      </c>
      <c r="HK27" s="46">
        <f t="shared" ca="1" si="955"/>
        <v>213762</v>
      </c>
      <c r="HL27" s="46">
        <f t="shared" ca="1" si="956"/>
        <v>25889</v>
      </c>
      <c r="HM27" s="46">
        <f t="shared" ca="1" si="957"/>
        <v>24261.200000000001</v>
      </c>
      <c r="HN27" s="46">
        <f t="shared" ca="1" si="958"/>
        <v>20500</v>
      </c>
      <c r="HO27" s="46">
        <f t="shared" ca="1" si="959"/>
        <v>20182.400000000001</v>
      </c>
      <c r="HP27" s="46">
        <f t="shared" ca="1" si="958"/>
        <v>18833</v>
      </c>
      <c r="HQ27" s="46">
        <f t="shared" ca="1" si="960"/>
        <v>18936.8</v>
      </c>
      <c r="HR27" s="46">
        <f t="shared" ca="1" si="201"/>
        <v>329809.8</v>
      </c>
      <c r="HS27" s="46">
        <f t="shared" ca="1" si="961"/>
        <v>306198.40000000002</v>
      </c>
      <c r="HT27" s="46">
        <f t="shared" ca="1" si="962"/>
        <v>9913</v>
      </c>
      <c r="HU27" s="46">
        <f t="shared" ca="1" si="963"/>
        <v>10439</v>
      </c>
      <c r="HV27" s="46">
        <f t="shared" ca="1" si="964"/>
        <v>94358</v>
      </c>
      <c r="HW27" s="46">
        <f t="shared" ca="1" si="963"/>
        <v>73272.2</v>
      </c>
      <c r="HX27" s="46">
        <f t="shared" ca="1" si="965"/>
        <v>70956</v>
      </c>
      <c r="HY27" s="46">
        <f t="shared" ref="HY27" ca="1" si="1017">AVERAGE(HX$24:HX$28)</f>
        <v>67276</v>
      </c>
      <c r="HZ27" s="46">
        <f t="shared" ca="1" si="967"/>
        <v>592</v>
      </c>
      <c r="IA27" s="46">
        <f t="shared" ref="IA27" ca="1" si="1018">AVERAGE(HZ$24:HZ$28)</f>
        <v>489.6</v>
      </c>
      <c r="IB27" s="46">
        <f t="shared" ca="1" si="969"/>
        <v>2514</v>
      </c>
      <c r="IC27" s="46">
        <f t="shared" ref="IC27" ca="1" si="1019">AVERAGE(IB$24:IB$28)</f>
        <v>3244.8</v>
      </c>
      <c r="ID27" s="46">
        <f t="shared" ca="1" si="212"/>
        <v>495530.4</v>
      </c>
      <c r="IE27" s="46">
        <f t="shared" ref="IE27" ca="1" si="1020">AVERAGE(ID$24:ID$28)</f>
        <v>480507</v>
      </c>
      <c r="IF27" s="46">
        <f t="shared" ca="1" si="972"/>
        <v>33943</v>
      </c>
      <c r="IG27" s="46">
        <f t="shared" ref="IG27" ca="1" si="1021">AVERAGE(IF$24:IF$28)</f>
        <v>33061.4</v>
      </c>
      <c r="IH27" s="46">
        <f t="shared" ca="1" si="974"/>
        <v>145009</v>
      </c>
      <c r="II27" s="46">
        <f t="shared" ref="II27" ca="1" si="1022">AVERAGE(IH$24:IH$28)</f>
        <v>136389.20000000001</v>
      </c>
      <c r="IJ27" s="46">
        <f t="shared" ca="1" si="976"/>
        <v>34308</v>
      </c>
      <c r="IK27" s="46">
        <f t="shared" ref="IK27" ca="1" si="1023">AVERAGE(IJ$24:IJ$28)</f>
        <v>27574.400000000001</v>
      </c>
      <c r="IL27" s="46">
        <f t="shared" ca="1" si="976"/>
        <v>25116</v>
      </c>
      <c r="IM27" s="46">
        <f t="shared" ref="IM27:IO27" ca="1" si="1024">AVERAGE(IL$24:IL$28)</f>
        <v>29892.400000000001</v>
      </c>
      <c r="IN27" s="46">
        <f t="shared" ca="1" si="976"/>
        <v>30237</v>
      </c>
      <c r="IO27" s="46">
        <f t="shared" ca="1" si="1024"/>
        <v>26672.2</v>
      </c>
      <c r="IP27" s="60">
        <f t="shared" ca="1" si="979"/>
        <v>56318</v>
      </c>
      <c r="IQ27" s="66">
        <f t="shared" ref="IQ27" ca="1" si="1025">AVERAGE(IP$24:IP$28)</f>
        <v>66606.399999999994</v>
      </c>
    </row>
    <row r="28" spans="2:251" ht="15.75" thickBot="1" x14ac:dyDescent="0.3">
      <c r="B28" s="51" t="s">
        <v>34</v>
      </c>
      <c r="C28" s="52">
        <f ca="1">SUM(D28,BR28,CV28,ER28,GR28)</f>
        <v>76646708.200000003</v>
      </c>
      <c r="D28" s="46">
        <f t="shared" ca="1" si="7"/>
        <v>25137864.400000002</v>
      </c>
      <c r="E28" s="46">
        <f t="shared" ca="1" si="781"/>
        <v>25379598.000000004</v>
      </c>
      <c r="F28" s="46">
        <f t="shared" ca="1" si="9"/>
        <v>7876294.5999999996</v>
      </c>
      <c r="G28" s="46">
        <f t="shared" ca="1" si="782"/>
        <v>7715266.2000000002</v>
      </c>
      <c r="H28" s="46">
        <f t="shared" ca="1" si="783"/>
        <v>843550</v>
      </c>
      <c r="I28" s="46">
        <f t="shared" ca="1" si="784"/>
        <v>878841.4</v>
      </c>
      <c r="J28" s="46">
        <f t="shared" ca="1" si="785"/>
        <v>208703</v>
      </c>
      <c r="K28" s="46">
        <f t="shared" ca="1" si="786"/>
        <v>216127.8</v>
      </c>
      <c r="L28" s="46">
        <f t="shared" ca="1" si="787"/>
        <v>493239</v>
      </c>
      <c r="M28" s="46">
        <f t="shared" ca="1" si="788"/>
        <v>449728</v>
      </c>
      <c r="N28" s="46">
        <f t="shared" ca="1" si="789"/>
        <v>820508</v>
      </c>
      <c r="O28" s="46">
        <f t="shared" ca="1" si="790"/>
        <v>838937.2</v>
      </c>
      <c r="P28" s="46">
        <f t="shared" ca="1" si="791"/>
        <v>315841</v>
      </c>
      <c r="Q28" s="46">
        <f t="shared" ca="1" si="792"/>
        <v>289298</v>
      </c>
      <c r="R28" s="46">
        <f t="shared" ca="1" si="793"/>
        <v>110313</v>
      </c>
      <c r="S28" s="46">
        <f t="shared" ca="1" si="794"/>
        <v>110553.8</v>
      </c>
      <c r="T28" s="46">
        <f t="shared" ca="1" si="795"/>
        <v>854395</v>
      </c>
      <c r="U28" s="46">
        <f t="shared" ca="1" si="796"/>
        <v>753373.2</v>
      </c>
      <c r="V28" s="46">
        <f t="shared" ca="1" si="797"/>
        <v>49075</v>
      </c>
      <c r="W28" s="46">
        <f t="shared" ca="1" si="798"/>
        <v>44401.4</v>
      </c>
      <c r="X28" s="46">
        <f t="shared" ca="1" si="799"/>
        <v>137892</v>
      </c>
      <c r="Y28" s="46">
        <f t="shared" ca="1" si="800"/>
        <v>126596.8</v>
      </c>
      <c r="Z28" s="46">
        <f t="shared" ca="1" si="801"/>
        <v>334921</v>
      </c>
      <c r="AA28" s="46">
        <f t="shared" ca="1" si="802"/>
        <v>299551</v>
      </c>
      <c r="AB28" s="46">
        <f t="shared" ca="1" si="31"/>
        <v>8867746.4000000004</v>
      </c>
      <c r="AC28" s="46">
        <f t="shared" ca="1" si="803"/>
        <v>9182712.5999999996</v>
      </c>
      <c r="AD28" s="46">
        <f t="shared" ca="1" si="804"/>
        <v>918469</v>
      </c>
      <c r="AE28" s="46">
        <f t="shared" ca="1" si="805"/>
        <v>883395</v>
      </c>
      <c r="AF28" s="46">
        <f t="shared" ca="1" si="806"/>
        <v>1250500</v>
      </c>
      <c r="AG28" s="46">
        <f t="shared" ca="1" si="807"/>
        <v>1441426.4</v>
      </c>
      <c r="AH28" s="46">
        <f t="shared" ca="1" si="808"/>
        <v>600815</v>
      </c>
      <c r="AI28" s="46">
        <f t="shared" ca="1" si="981"/>
        <v>714119.6</v>
      </c>
      <c r="AJ28" s="46">
        <f t="shared" ca="1" si="809"/>
        <v>516362</v>
      </c>
      <c r="AK28" s="46">
        <f t="shared" ca="1" si="810"/>
        <v>482185.4</v>
      </c>
      <c r="AL28" s="46">
        <f t="shared" ca="1" si="811"/>
        <v>176505</v>
      </c>
      <c r="AM28" s="46">
        <f t="shared" ca="1" si="812"/>
        <v>166853.6</v>
      </c>
      <c r="AN28" s="46">
        <f t="shared" ca="1" si="813"/>
        <v>650159</v>
      </c>
      <c r="AO28" s="46">
        <f t="shared" ca="1" si="814"/>
        <v>709355.4</v>
      </c>
      <c r="AP28" s="46">
        <f t="shared" ca="1" si="815"/>
        <v>357601</v>
      </c>
      <c r="AQ28" s="46">
        <f t="shared" ca="1" si="816"/>
        <v>388041.8</v>
      </c>
      <c r="AR28" s="46">
        <f t="shared" ca="1" si="777"/>
        <v>3164173.6</v>
      </c>
      <c r="AS28" s="46">
        <f t="shared" ca="1" si="817"/>
        <v>3267536.4</v>
      </c>
      <c r="AT28" s="46">
        <f t="shared" ca="1" si="818"/>
        <v>645147</v>
      </c>
      <c r="AU28" s="46">
        <f t="shared" ca="1" si="819"/>
        <v>709697.6</v>
      </c>
      <c r="AV28" s="46">
        <f t="shared" ca="1" si="820"/>
        <v>462999</v>
      </c>
      <c r="AW28" s="46">
        <f t="shared" ca="1" si="821"/>
        <v>491310.2</v>
      </c>
      <c r="AX28" s="46">
        <f t="shared" ca="1" si="822"/>
        <v>255196</v>
      </c>
      <c r="AY28" s="46">
        <f t="shared" ca="1" si="823"/>
        <v>294464.8</v>
      </c>
      <c r="AZ28" s="46">
        <f t="shared" ca="1" si="824"/>
        <v>305359</v>
      </c>
      <c r="BA28" s="46">
        <f t="shared" ca="1" si="825"/>
        <v>276591.2</v>
      </c>
      <c r="BB28" s="46">
        <f t="shared" ca="1" si="55"/>
        <v>5229649.8</v>
      </c>
      <c r="BC28" s="46">
        <f ca="1">AVERAGE(BB$24:BB$28)</f>
        <v>5214082.8</v>
      </c>
      <c r="BD28" s="46">
        <f t="shared" ca="1" si="827"/>
        <v>409357</v>
      </c>
      <c r="BE28" s="46">
        <f t="shared" ca="1" si="828"/>
        <v>432172.4</v>
      </c>
      <c r="BF28" s="46">
        <f t="shared" ca="1" si="778"/>
        <v>414996</v>
      </c>
      <c r="BG28" s="46">
        <f t="shared" ca="1" si="829"/>
        <v>423679.6</v>
      </c>
      <c r="BH28" s="46">
        <f t="shared" ca="1" si="778"/>
        <v>440629</v>
      </c>
      <c r="BI28" s="46">
        <f t="shared" ca="1" si="830"/>
        <v>416204.79999999999</v>
      </c>
      <c r="BJ28" s="46">
        <f t="shared" ca="1" si="778"/>
        <v>424860</v>
      </c>
      <c r="BK28" s="46">
        <f t="shared" ca="1" si="831"/>
        <v>428673.6</v>
      </c>
      <c r="BL28" s="46">
        <f t="shared" ca="1" si="778"/>
        <v>435679</v>
      </c>
      <c r="BM28" s="46">
        <f t="shared" ca="1" si="832"/>
        <v>422341.4</v>
      </c>
      <c r="BN28" s="46">
        <f t="shared" ca="1" si="778"/>
        <v>417002</v>
      </c>
      <c r="BO28" s="46">
        <f t="shared" ca="1" si="833"/>
        <v>418507</v>
      </c>
      <c r="BP28" s="46">
        <f t="shared" ca="1" si="834"/>
        <v>145548</v>
      </c>
      <c r="BQ28" s="46">
        <f t="shared" ca="1" si="835"/>
        <v>130925.2</v>
      </c>
      <c r="BR28" s="46">
        <f ca="1">SUM(BT28,CB28,CP28)</f>
        <v>21596324.199999996</v>
      </c>
      <c r="BS28" s="46">
        <f t="shared" ca="1" si="836"/>
        <v>21732163.399999995</v>
      </c>
      <c r="BT28" s="46">
        <f t="shared" ca="1" si="67"/>
        <v>10191928.999999998</v>
      </c>
      <c r="BU28" s="46">
        <f t="shared" ca="1" si="837"/>
        <v>10313314.999999998</v>
      </c>
      <c r="BV28" s="46">
        <f t="shared" ca="1" si="838"/>
        <v>172674</v>
      </c>
      <c r="BW28" s="46">
        <f t="shared" ca="1" si="839"/>
        <v>161312</v>
      </c>
      <c r="BX28" s="46">
        <f t="shared" ca="1" si="840"/>
        <v>263204</v>
      </c>
      <c r="BY28" s="46">
        <f t="shared" ca="1" si="841"/>
        <v>268264.40000000002</v>
      </c>
      <c r="BZ28" s="46">
        <f t="shared" ca="1" si="842"/>
        <v>179888</v>
      </c>
      <c r="CA28" s="46">
        <f t="shared" ca="1" si="843"/>
        <v>198791.8</v>
      </c>
      <c r="CB28" s="46">
        <f t="shared" ca="1" si="73"/>
        <v>8947794.7999999989</v>
      </c>
      <c r="CC28" s="46">
        <f t="shared" ca="1" si="844"/>
        <v>9056578.5999999978</v>
      </c>
      <c r="CD28" s="46">
        <f t="shared" ca="1" si="845"/>
        <v>1662542</v>
      </c>
      <c r="CE28" s="46">
        <f t="shared" ca="1" si="846"/>
        <v>1576835.2</v>
      </c>
      <c r="CF28" s="46">
        <f t="shared" ca="1" si="847"/>
        <v>1710026</v>
      </c>
      <c r="CG28" s="46">
        <f t="shared" ca="1" si="848"/>
        <v>1878051.8</v>
      </c>
      <c r="CH28" s="46">
        <f t="shared" ca="1" si="849"/>
        <v>400604</v>
      </c>
      <c r="CI28" s="46">
        <f t="shared" ca="1" si="850"/>
        <v>427531.6</v>
      </c>
      <c r="CJ28" s="46">
        <f t="shared" ca="1" si="849"/>
        <v>441992</v>
      </c>
      <c r="CK28" s="46">
        <f t="shared" ca="1" si="851"/>
        <v>442113.2</v>
      </c>
      <c r="CL28" s="46">
        <f t="shared" ca="1" si="852"/>
        <v>408099</v>
      </c>
      <c r="CM28" s="46">
        <f t="shared" ca="1" si="853"/>
        <v>407515</v>
      </c>
      <c r="CN28" s="46">
        <f t="shared" ca="1" si="854"/>
        <v>381691</v>
      </c>
      <c r="CO28" s="46">
        <f t="shared" ca="1" si="855"/>
        <v>366183</v>
      </c>
      <c r="CP28" s="46">
        <f t="shared" ca="1" si="86"/>
        <v>2456600.4</v>
      </c>
      <c r="CQ28" s="46">
        <f t="shared" ca="1" si="856"/>
        <v>2362269.7999999998</v>
      </c>
      <c r="CR28" s="46">
        <f t="shared" ca="1" si="857"/>
        <v>1113436</v>
      </c>
      <c r="CS28" s="46">
        <f t="shared" ca="1" si="858"/>
        <v>1074669.3999999999</v>
      </c>
      <c r="CT28" s="46">
        <f t="shared" ca="1" si="859"/>
        <v>268495</v>
      </c>
      <c r="CU28" s="46">
        <f t="shared" ca="1" si="860"/>
        <v>212931</v>
      </c>
      <c r="CV28" s="46">
        <f t="shared" ca="1" si="3"/>
        <v>20681447.399999999</v>
      </c>
      <c r="CW28" s="46">
        <f t="shared" ca="1" si="861"/>
        <v>20415256.199999999</v>
      </c>
      <c r="CX28" s="46">
        <f t="shared" ca="1" si="92"/>
        <v>2441517</v>
      </c>
      <c r="CY28" s="46">
        <f t="shared" ca="1" si="862"/>
        <v>2413165.6</v>
      </c>
      <c r="CZ28" s="46">
        <f t="shared" ca="1" si="863"/>
        <v>624868</v>
      </c>
      <c r="DA28" s="46">
        <f t="shared" ca="1" si="864"/>
        <v>581045.6</v>
      </c>
      <c r="DB28" s="46">
        <f t="shared" ca="1" si="865"/>
        <v>393022</v>
      </c>
      <c r="DC28" s="46">
        <f t="shared" ca="1" si="866"/>
        <v>398375.4</v>
      </c>
      <c r="DD28" s="46">
        <f t="shared" ca="1" si="867"/>
        <v>444206</v>
      </c>
      <c r="DE28" s="46">
        <f t="shared" ca="1" si="868"/>
        <v>454323.6</v>
      </c>
      <c r="DF28" s="46">
        <f t="shared" ca="1" si="99"/>
        <v>1847082.8</v>
      </c>
      <c r="DG28" s="46">
        <f t="shared" ca="1" si="869"/>
        <v>1775681.4</v>
      </c>
      <c r="DH28" s="46">
        <f t="shared" ca="1" si="870"/>
        <v>501074</v>
      </c>
      <c r="DI28" s="46">
        <f t="shared" ca="1" si="871"/>
        <v>469101.8</v>
      </c>
      <c r="DJ28" s="46">
        <f t="shared" ca="1" si="872"/>
        <v>876907</v>
      </c>
      <c r="DK28" s="46">
        <f t="shared" ca="1" si="873"/>
        <v>837477.8</v>
      </c>
      <c r="DL28" s="46">
        <f t="shared" ca="1" si="105"/>
        <v>5031114</v>
      </c>
      <c r="DM28" s="46">
        <f t="shared" ca="1" si="874"/>
        <v>4898546.5999999996</v>
      </c>
      <c r="DN28" s="46">
        <f t="shared" ca="1" si="875"/>
        <v>1517144</v>
      </c>
      <c r="DO28" s="46">
        <f t="shared" ca="1" si="876"/>
        <v>1463444</v>
      </c>
      <c r="DP28" s="46">
        <f ca="1">RANDBETWEEN(1800000,2100000)</f>
        <v>2050526</v>
      </c>
      <c r="DQ28" s="46">
        <f t="shared" ca="1" si="878"/>
        <v>1971658.6</v>
      </c>
      <c r="DR28" s="46">
        <f t="shared" ca="1" si="111"/>
        <v>5645786.5999999996</v>
      </c>
      <c r="DS28" s="46">
        <f t="shared" ca="1" si="879"/>
        <v>5655761.4000000004</v>
      </c>
      <c r="DT28" s="46">
        <f t="shared" ca="1" si="880"/>
        <v>989107</v>
      </c>
      <c r="DU28" s="46">
        <f t="shared" ca="1" si="881"/>
        <v>986774</v>
      </c>
      <c r="DV28" s="46">
        <f t="shared" ca="1" si="882"/>
        <v>603890</v>
      </c>
      <c r="DW28" s="46">
        <f t="shared" ca="1" si="883"/>
        <v>553325.6</v>
      </c>
      <c r="DX28" s="46">
        <f t="shared" ca="1" si="884"/>
        <v>2512690</v>
      </c>
      <c r="DY28" s="46">
        <f t="shared" ca="1" si="885"/>
        <v>2575562.2000000002</v>
      </c>
      <c r="DZ28" s="46">
        <f t="shared" ca="1" si="4"/>
        <v>2507673.7999999998</v>
      </c>
      <c r="EA28" s="46">
        <f t="shared" ca="1" si="886"/>
        <v>2465352</v>
      </c>
      <c r="EB28" s="46">
        <f t="shared" ca="1" si="887"/>
        <v>689408</v>
      </c>
      <c r="EC28" s="46">
        <f t="shared" ca="1" si="888"/>
        <v>647421.4</v>
      </c>
      <c r="ED28" s="46">
        <f t="shared" ca="1" si="889"/>
        <v>431284</v>
      </c>
      <c r="EE28" s="46">
        <f t="shared" ca="1" si="890"/>
        <v>413723.4</v>
      </c>
      <c r="EF28" s="46">
        <f t="shared" ca="1" si="891"/>
        <v>325837</v>
      </c>
      <c r="EG28" s="46">
        <f t="shared" ca="1" si="892"/>
        <v>343062.4</v>
      </c>
      <c r="EH28" s="46">
        <f t="shared" ca="1" si="125"/>
        <v>3208273.2</v>
      </c>
      <c r="EI28" s="46">
        <f t="shared" ca="1" si="893"/>
        <v>3206749.2</v>
      </c>
      <c r="EJ28" s="46">
        <f t="shared" ca="1" si="894"/>
        <v>230706</v>
      </c>
      <c r="EK28" s="46">
        <f t="shared" ca="1" si="895"/>
        <v>256718.8</v>
      </c>
      <c r="EL28" s="46">
        <f t="shared" ca="1" si="896"/>
        <v>991823</v>
      </c>
      <c r="EM28" s="46">
        <f t="shared" ca="1" si="897"/>
        <v>958185.4</v>
      </c>
      <c r="EN28" s="46">
        <f t="shared" ca="1" si="898"/>
        <v>265698</v>
      </c>
      <c r="EO28" s="46">
        <f t="shared" ca="1" si="899"/>
        <v>258979</v>
      </c>
      <c r="EP28" s="46">
        <f t="shared" ca="1" si="898"/>
        <v>246163</v>
      </c>
      <c r="EQ28" s="46">
        <f t="shared" ca="1" si="900"/>
        <v>258982.8</v>
      </c>
      <c r="ER28" s="46">
        <f t="shared" ca="1" si="134"/>
        <v>6299070.7999999998</v>
      </c>
      <c r="ES28" s="46">
        <f t="shared" ca="1" si="901"/>
        <v>6284848.5999999996</v>
      </c>
      <c r="ET28" s="46">
        <f t="shared" ca="1" si="136"/>
        <v>1316855.3999999999</v>
      </c>
      <c r="EU28" s="46">
        <f t="shared" ca="1" si="902"/>
        <v>1276150.8</v>
      </c>
      <c r="EV28" s="46">
        <f t="shared" ca="1" si="903"/>
        <v>96953</v>
      </c>
      <c r="EW28" s="46">
        <f t="shared" ca="1" si="902"/>
        <v>102246.6</v>
      </c>
      <c r="EX28" s="46">
        <f t="shared" ca="1" si="903"/>
        <v>100275</v>
      </c>
      <c r="EY28" s="46">
        <f t="shared" ref="EY28" ca="1" si="1026">AVERAGE(EX$24:EX$28)</f>
        <v>103012</v>
      </c>
      <c r="EZ28" s="46">
        <f t="shared" ca="1" si="905"/>
        <v>475868</v>
      </c>
      <c r="FA28" s="46">
        <f t="shared" ref="FA28" ca="1" si="1027">AVERAGE(EZ$24:EZ$28)</f>
        <v>424477.8</v>
      </c>
      <c r="FB28" s="46">
        <f t="shared" ca="1" si="907"/>
        <v>14023</v>
      </c>
      <c r="FC28" s="46">
        <f t="shared" ref="FC28" ca="1" si="1028">AVERAGE(FB$24:FB$28)</f>
        <v>16678</v>
      </c>
      <c r="FD28" s="46">
        <f t="shared" ca="1" si="144"/>
        <v>773414.8</v>
      </c>
      <c r="FE28" s="46">
        <f t="shared" ref="FE28" ca="1" si="1029">AVERAGE(FD$24:FD$28)</f>
        <v>828590.4</v>
      </c>
      <c r="FF28" s="46">
        <f t="shared" ca="1" si="910"/>
        <v>247432</v>
      </c>
      <c r="FG28" s="46">
        <f t="shared" ref="FG28" ca="1" si="1030">AVERAGE(FF$24:FF$28)</f>
        <v>254745.4</v>
      </c>
      <c r="FH28" s="46">
        <f t="shared" ca="1" si="912"/>
        <v>30733</v>
      </c>
      <c r="FI28" s="46">
        <f t="shared" ref="FI28" ca="1" si="1031">AVERAGE(FH$24:FH$28)</f>
        <v>28085.4</v>
      </c>
      <c r="FJ28" s="46">
        <f t="shared" ca="1" si="914"/>
        <v>212419</v>
      </c>
      <c r="FK28" s="46">
        <f t="shared" ref="FK28" ca="1" si="1032">AVERAGE(FJ$24:FJ$28)</f>
        <v>262928.8</v>
      </c>
      <c r="FL28" s="46">
        <f t="shared" ca="1" si="152"/>
        <v>1198299.8</v>
      </c>
      <c r="FM28" s="46">
        <f t="shared" ca="1" si="916"/>
        <v>1204931.6000000001</v>
      </c>
      <c r="FN28" s="46">
        <f t="shared" ca="1" si="917"/>
        <v>250884</v>
      </c>
      <c r="FO28" s="46">
        <f t="shared" ca="1" si="918"/>
        <v>248238.6</v>
      </c>
      <c r="FP28" s="46">
        <f t="shared" ca="1" si="919"/>
        <v>233854</v>
      </c>
      <c r="FQ28" s="46">
        <f t="shared" ca="1" si="920"/>
        <v>237839.2</v>
      </c>
      <c r="FR28" s="46">
        <f t="shared" ca="1" si="919"/>
        <v>227484</v>
      </c>
      <c r="FS28" s="46">
        <f t="shared" ca="1" si="921"/>
        <v>232776</v>
      </c>
      <c r="FT28" s="46">
        <f t="shared" ca="1" si="160"/>
        <v>869280.99999999988</v>
      </c>
      <c r="FU28" s="46">
        <f t="shared" ca="1" si="922"/>
        <v>855787.19999999984</v>
      </c>
      <c r="FV28" s="46">
        <f t="shared" ca="1" si="923"/>
        <v>75489</v>
      </c>
      <c r="FW28" s="46">
        <f t="shared" ca="1" si="924"/>
        <v>91759.8</v>
      </c>
      <c r="FX28" s="46">
        <f t="shared" ca="1" si="923"/>
        <v>102443</v>
      </c>
      <c r="FY28" s="46">
        <f t="shared" ca="1" si="925"/>
        <v>95147.8</v>
      </c>
      <c r="FZ28" s="46">
        <f t="shared" ca="1" si="923"/>
        <v>95196</v>
      </c>
      <c r="GA28" s="46">
        <f t="shared" ca="1" si="926"/>
        <v>92223.6</v>
      </c>
      <c r="GB28" s="46">
        <f t="shared" ca="1" si="927"/>
        <v>13090</v>
      </c>
      <c r="GC28" s="46">
        <f t="shared" ca="1" si="926"/>
        <v>11744.2</v>
      </c>
      <c r="GD28" s="46">
        <f t="shared" ca="1" si="779"/>
        <v>97081</v>
      </c>
      <c r="GE28" s="46">
        <f t="shared" ref="GE28" ca="1" si="1033">AVERAGE(GD$24:GD$28)</f>
        <v>86844.6</v>
      </c>
      <c r="GF28" s="46">
        <f t="shared" ca="1" si="779"/>
        <v>108262</v>
      </c>
      <c r="GG28" s="46">
        <f t="shared" ref="GG28" ca="1" si="1034">AVERAGE(GF$24:GF$28)</f>
        <v>100347.2</v>
      </c>
      <c r="GH28" s="46">
        <f t="shared" ca="1" si="168"/>
        <v>1742141.7999999998</v>
      </c>
      <c r="GI28" s="46">
        <f t="shared" ref="GI28" ca="1" si="1035">AVERAGE(GH$24:GH$28)</f>
        <v>1715119.2</v>
      </c>
      <c r="GJ28" s="46">
        <f t="shared" ca="1" si="931"/>
        <v>337932</v>
      </c>
      <c r="GK28" s="46">
        <f t="shared" ref="GK28" ca="1" si="1036">AVERAGE(GJ$24:GJ$28)</f>
        <v>314748.2</v>
      </c>
      <c r="GL28" s="46">
        <f t="shared" ca="1" si="933"/>
        <v>477155</v>
      </c>
      <c r="GM28" s="46">
        <f t="shared" ref="GM28" ca="1" si="1037">AVERAGE(GL$24:GL$28)</f>
        <v>454354.6</v>
      </c>
      <c r="GN28" s="46">
        <f t="shared" ca="1" si="935"/>
        <v>157952</v>
      </c>
      <c r="GO28" s="46">
        <f t="shared" ref="GO28" ca="1" si="1038">AVERAGE(GN$24:GN$28)</f>
        <v>176913.6</v>
      </c>
      <c r="GP28" s="46">
        <f t="shared" ca="1" si="937"/>
        <v>399078</v>
      </c>
      <c r="GQ28" s="46">
        <f t="shared" ca="1" si="938"/>
        <v>404269.4</v>
      </c>
      <c r="GR28" s="46">
        <f t="shared" ca="1" si="178"/>
        <v>2932001.4</v>
      </c>
      <c r="GS28" s="46">
        <f t="shared" ca="1" si="939"/>
        <v>2929593.8</v>
      </c>
      <c r="GT28" s="46">
        <f t="shared" ca="1" si="180"/>
        <v>1273469.4000000001</v>
      </c>
      <c r="GU28" s="46">
        <f t="shared" ca="1" si="940"/>
        <v>1269035.6000000001</v>
      </c>
      <c r="GV28" s="46">
        <f t="shared" ca="1" si="941"/>
        <v>162134</v>
      </c>
      <c r="GW28" s="46">
        <f t="shared" ca="1" si="942"/>
        <v>154627.4</v>
      </c>
      <c r="GX28" s="46">
        <f t="shared" ca="1" si="943"/>
        <v>269732</v>
      </c>
      <c r="GY28" s="46">
        <f t="shared" ca="1" si="944"/>
        <v>281650.40000000002</v>
      </c>
      <c r="GZ28" s="46">
        <f t="shared" ca="1" si="945"/>
        <v>6702</v>
      </c>
      <c r="HA28" s="46">
        <f t="shared" ca="1" si="946"/>
        <v>5876.4</v>
      </c>
      <c r="HB28" s="46">
        <f t="shared" ca="1" si="947"/>
        <v>171947</v>
      </c>
      <c r="HC28" s="46">
        <f t="shared" ca="1" si="948"/>
        <v>157288.20000000001</v>
      </c>
      <c r="HD28" s="46">
        <f t="shared" ca="1" si="949"/>
        <v>63512</v>
      </c>
      <c r="HE28" s="46">
        <f t="shared" ca="1" si="950"/>
        <v>70150.8</v>
      </c>
      <c r="HF28" s="46">
        <f t="shared" ca="1" si="191"/>
        <v>811276.79999999993</v>
      </c>
      <c r="HG28" s="46">
        <f t="shared" ca="1" si="951"/>
        <v>807246.39999999991</v>
      </c>
      <c r="HH28" s="46">
        <f t="shared" ca="1" si="952"/>
        <v>137831</v>
      </c>
      <c r="HI28" s="46">
        <f t="shared" ca="1" si="953"/>
        <v>135949.20000000001</v>
      </c>
      <c r="HJ28" s="46">
        <f t="shared" ca="1" si="954"/>
        <v>211238</v>
      </c>
      <c r="HK28" s="46">
        <f t="shared" ca="1" si="955"/>
        <v>213762</v>
      </c>
      <c r="HL28" s="46">
        <f t="shared" ca="1" si="956"/>
        <v>27449</v>
      </c>
      <c r="HM28" s="46">
        <f t="shared" ca="1" si="957"/>
        <v>24261.200000000001</v>
      </c>
      <c r="HN28" s="46">
        <f t="shared" ca="1" si="958"/>
        <v>21572</v>
      </c>
      <c r="HO28" s="46">
        <f t="shared" ca="1" si="959"/>
        <v>20182.400000000001</v>
      </c>
      <c r="HP28" s="46">
        <f t="shared" ca="1" si="958"/>
        <v>19032</v>
      </c>
      <c r="HQ28" s="46">
        <f t="shared" ca="1" si="960"/>
        <v>18936.8</v>
      </c>
      <c r="HR28" s="46">
        <f t="shared" ca="1" si="201"/>
        <v>308740.8</v>
      </c>
      <c r="HS28" s="46">
        <f t="shared" ca="1" si="961"/>
        <v>306198.40000000002</v>
      </c>
      <c r="HT28" s="46">
        <f t="shared" ca="1" si="962"/>
        <v>9442</v>
      </c>
      <c r="HU28" s="46">
        <f t="shared" ca="1" si="963"/>
        <v>10439</v>
      </c>
      <c r="HV28" s="46">
        <f t="shared" ca="1" si="964"/>
        <v>81477</v>
      </c>
      <c r="HW28" s="46">
        <f t="shared" ca="1" si="963"/>
        <v>73272.2</v>
      </c>
      <c r="HX28" s="46">
        <f t="shared" ca="1" si="965"/>
        <v>62478</v>
      </c>
      <c r="HY28" s="46">
        <f t="shared" ref="HY28" ca="1" si="1039">AVERAGE(HX$24:HX$28)</f>
        <v>67276</v>
      </c>
      <c r="HZ28" s="46">
        <f t="shared" ca="1" si="967"/>
        <v>407</v>
      </c>
      <c r="IA28" s="46">
        <f t="shared" ref="IA28" ca="1" si="1040">AVERAGE(HZ$24:HZ$28)</f>
        <v>489.6</v>
      </c>
      <c r="IB28" s="46">
        <f t="shared" ca="1" si="969"/>
        <v>3460</v>
      </c>
      <c r="IC28" s="46">
        <f t="shared" ref="IC28" ca="1" si="1041">AVERAGE(IB$24:IB$28)</f>
        <v>3244.8</v>
      </c>
      <c r="ID28" s="46">
        <f t="shared" ca="1" si="212"/>
        <v>486917.4</v>
      </c>
      <c r="IE28" s="46">
        <f t="shared" ref="IE28" ca="1" si="1042">AVERAGE(ID$24:ID$28)</f>
        <v>480507</v>
      </c>
      <c r="IF28" s="46">
        <f ca="1">RANDBETWEEN(20000,40000)</f>
        <v>38385</v>
      </c>
      <c r="IG28" s="46">
        <f t="shared" ref="IG28" ca="1" si="1043">AVERAGE(IF$24:IF$28)</f>
        <v>33061.4</v>
      </c>
      <c r="IH28" s="46">
        <f t="shared" ca="1" si="974"/>
        <v>118673</v>
      </c>
      <c r="II28" s="46">
        <f t="shared" ref="II28" ca="1" si="1044">AVERAGE(IH$24:IH$28)</f>
        <v>136389.20000000001</v>
      </c>
      <c r="IJ28" s="46">
        <f t="shared" ca="1" si="976"/>
        <v>30923</v>
      </c>
      <c r="IK28" s="46">
        <f t="shared" ref="IK28" ca="1" si="1045">AVERAGE(IJ$24:IJ$28)</f>
        <v>27574.400000000001</v>
      </c>
      <c r="IL28" s="46">
        <f t="shared" ca="1" si="976"/>
        <v>39551</v>
      </c>
      <c r="IM28" s="46">
        <f t="shared" ref="IM28:IO28" ca="1" si="1046">AVERAGE(IL$24:IL$28)</f>
        <v>29892.400000000001</v>
      </c>
      <c r="IN28" s="46">
        <f t="shared" ca="1" si="976"/>
        <v>32468</v>
      </c>
      <c r="IO28" s="46">
        <f t="shared" ca="1" si="1046"/>
        <v>26672.2</v>
      </c>
      <c r="IP28" s="60">
        <f t="shared" ca="1" si="979"/>
        <v>51597</v>
      </c>
      <c r="IQ28" s="66">
        <f t="shared" ref="IQ28" ca="1" si="1047">AVERAGE(IP$24:IP$28)</f>
        <v>66606.399999999994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Z39"/>
  <sheetViews>
    <sheetView workbookViewId="0">
      <selection activeCell="C29" sqref="C29:C36"/>
    </sheetView>
  </sheetViews>
  <sheetFormatPr baseColWidth="10" defaultRowHeight="15" x14ac:dyDescent="0.25"/>
  <cols>
    <col min="2" max="2" width="17.140625" bestFit="1" customWidth="1"/>
    <col min="3" max="3" width="17.42578125" bestFit="1" customWidth="1"/>
    <col min="4" max="4" width="17" bestFit="1" customWidth="1"/>
    <col min="5" max="5" width="17" customWidth="1"/>
    <col min="6" max="6" width="17.85546875" bestFit="1" customWidth="1"/>
    <col min="7" max="7" width="16.42578125" bestFit="1" customWidth="1"/>
    <col min="8" max="8" width="17.42578125" bestFit="1" customWidth="1"/>
    <col min="9" max="10" width="17" bestFit="1" customWidth="1"/>
    <col min="11" max="11" width="16.28515625" bestFit="1" customWidth="1"/>
    <col min="12" max="12" width="16.7109375" bestFit="1" customWidth="1"/>
    <col min="13" max="13" width="18.85546875" bestFit="1" customWidth="1"/>
    <col min="14" max="14" width="17" bestFit="1" customWidth="1"/>
    <col min="15" max="15" width="16.28515625" bestFit="1" customWidth="1"/>
    <col min="17" max="17" width="13" bestFit="1" customWidth="1"/>
    <col min="18" max="18" width="12.7109375" bestFit="1" customWidth="1"/>
    <col min="19" max="19" width="20" bestFit="1" customWidth="1"/>
    <col min="22" max="22" width="16.28515625" bestFit="1" customWidth="1"/>
    <col min="24" max="24" width="12" bestFit="1" customWidth="1"/>
    <col min="26" max="26" width="16.28515625" bestFit="1" customWidth="1"/>
    <col min="28" max="28" width="12" bestFit="1" customWidth="1"/>
  </cols>
  <sheetData>
    <row r="1" spans="2:5" ht="15.75" thickBot="1" x14ac:dyDescent="0.3"/>
    <row r="2" spans="2:5" ht="15.75" thickBot="1" x14ac:dyDescent="0.3">
      <c r="B2" s="9" t="s">
        <v>6</v>
      </c>
      <c r="C2" s="9" t="s">
        <v>7</v>
      </c>
      <c r="D2" s="9" t="s">
        <v>8</v>
      </c>
      <c r="E2" s="21"/>
    </row>
    <row r="3" spans="2:5" x14ac:dyDescent="0.25">
      <c r="B3" s="10" t="s">
        <v>15</v>
      </c>
      <c r="C3" s="8" t="s">
        <v>17</v>
      </c>
      <c r="D3" s="2" t="s">
        <v>30</v>
      </c>
      <c r="E3" s="21"/>
    </row>
    <row r="4" spans="2:5" x14ac:dyDescent="0.25">
      <c r="B4" s="6" t="s">
        <v>16</v>
      </c>
      <c r="C4" s="3" t="s">
        <v>18</v>
      </c>
      <c r="D4" s="3" t="s">
        <v>31</v>
      </c>
      <c r="E4" s="21"/>
    </row>
    <row r="5" spans="2:5" x14ac:dyDescent="0.25">
      <c r="B5" s="6" t="s">
        <v>9</v>
      </c>
      <c r="C5" s="3" t="s">
        <v>19</v>
      </c>
      <c r="D5" s="3" t="s">
        <v>32</v>
      </c>
      <c r="E5" s="21"/>
    </row>
    <row r="6" spans="2:5" x14ac:dyDescent="0.25">
      <c r="B6" s="6" t="s">
        <v>10</v>
      </c>
      <c r="C6" s="3" t="s">
        <v>20</v>
      </c>
      <c r="D6" s="3" t="s">
        <v>33</v>
      </c>
      <c r="E6" s="21"/>
    </row>
    <row r="7" spans="2:5" ht="15.75" thickBot="1" x14ac:dyDescent="0.3">
      <c r="B7" s="6" t="s">
        <v>11</v>
      </c>
      <c r="C7" s="3" t="s">
        <v>21</v>
      </c>
      <c r="D7" s="4" t="s">
        <v>34</v>
      </c>
      <c r="E7" s="21"/>
    </row>
    <row r="8" spans="2:5" x14ac:dyDescent="0.25">
      <c r="B8" s="6" t="s">
        <v>12</v>
      </c>
      <c r="C8" s="3" t="s">
        <v>22</v>
      </c>
    </row>
    <row r="9" spans="2:5" x14ac:dyDescent="0.25">
      <c r="B9" s="6" t="s">
        <v>13</v>
      </c>
      <c r="C9" s="3" t="s">
        <v>23</v>
      </c>
    </row>
    <row r="10" spans="2:5" ht="15.75" thickBot="1" x14ac:dyDescent="0.3">
      <c r="B10" s="7" t="s">
        <v>14</v>
      </c>
      <c r="C10" s="3" t="s">
        <v>24</v>
      </c>
    </row>
    <row r="11" spans="2:5" x14ac:dyDescent="0.25">
      <c r="C11" s="3" t="s">
        <v>25</v>
      </c>
    </row>
    <row r="12" spans="2:5" x14ac:dyDescent="0.25">
      <c r="C12" s="3" t="s">
        <v>26</v>
      </c>
    </row>
    <row r="13" spans="2:5" x14ac:dyDescent="0.25">
      <c r="C13" s="3" t="s">
        <v>27</v>
      </c>
    </row>
    <row r="14" spans="2:5" x14ac:dyDescent="0.25">
      <c r="C14" s="3" t="s">
        <v>28</v>
      </c>
    </row>
    <row r="15" spans="2:5" ht="15.75" thickBot="1" x14ac:dyDescent="0.3">
      <c r="C15" s="4" t="s">
        <v>29</v>
      </c>
    </row>
    <row r="16" spans="2:5" ht="15.75" thickBot="1" x14ac:dyDescent="0.3"/>
    <row r="17" spans="2:26" ht="16.5" thickBot="1" x14ac:dyDescent="0.3">
      <c r="B17" s="11" t="s">
        <v>35</v>
      </c>
    </row>
    <row r="18" spans="2:26" ht="15.75" thickBot="1" x14ac:dyDescent="0.3">
      <c r="B18" s="9" t="s">
        <v>36</v>
      </c>
      <c r="C18" s="9" t="s">
        <v>37</v>
      </c>
      <c r="D18" s="9" t="s">
        <v>38</v>
      </c>
      <c r="E18" s="9" t="s">
        <v>39</v>
      </c>
      <c r="F18" s="9" t="s">
        <v>40</v>
      </c>
      <c r="G18" s="9" t="s">
        <v>41</v>
      </c>
      <c r="H18" s="12" t="s">
        <v>42</v>
      </c>
    </row>
    <row r="19" spans="2:26" ht="15.75" thickBot="1" x14ac:dyDescent="0.3">
      <c r="B19" s="2" t="s">
        <v>43</v>
      </c>
      <c r="C19" s="5" t="s">
        <v>49</v>
      </c>
      <c r="D19" s="2" t="s">
        <v>51</v>
      </c>
      <c r="E19" s="2" t="s">
        <v>57</v>
      </c>
      <c r="F19" s="17" t="s">
        <v>63</v>
      </c>
      <c r="G19" s="14" t="s">
        <v>47</v>
      </c>
      <c r="H19" s="20" t="s">
        <v>47</v>
      </c>
    </row>
    <row r="20" spans="2:26" x14ac:dyDescent="0.25">
      <c r="B20" s="3" t="s">
        <v>44</v>
      </c>
      <c r="C20" s="6" t="s">
        <v>48</v>
      </c>
      <c r="D20" s="3" t="s">
        <v>52</v>
      </c>
      <c r="E20" s="3" t="s">
        <v>58</v>
      </c>
      <c r="F20" s="18" t="s">
        <v>64</v>
      </c>
    </row>
    <row r="21" spans="2:26" x14ac:dyDescent="0.25">
      <c r="B21" s="3" t="s">
        <v>45</v>
      </c>
      <c r="C21" s="6" t="s">
        <v>50</v>
      </c>
      <c r="D21" s="3" t="s">
        <v>53</v>
      </c>
      <c r="E21" s="3" t="s">
        <v>59</v>
      </c>
      <c r="F21" s="18" t="s">
        <v>65</v>
      </c>
    </row>
    <row r="22" spans="2:26" ht="15.75" thickBot="1" x14ac:dyDescent="0.3">
      <c r="B22" s="3" t="s">
        <v>46</v>
      </c>
      <c r="C22" s="16" t="s">
        <v>47</v>
      </c>
      <c r="D22" s="3" t="s">
        <v>54</v>
      </c>
      <c r="E22" s="3" t="s">
        <v>60</v>
      </c>
      <c r="F22" s="18" t="s">
        <v>66</v>
      </c>
    </row>
    <row r="23" spans="2:26" ht="15.75" thickBot="1" x14ac:dyDescent="0.3">
      <c r="B23" s="15" t="s">
        <v>47</v>
      </c>
      <c r="D23" s="3" t="s">
        <v>55</v>
      </c>
      <c r="E23" s="3" t="s">
        <v>61</v>
      </c>
      <c r="F23" s="18" t="s">
        <v>151</v>
      </c>
    </row>
    <row r="24" spans="2:26" ht="15.75" thickBot="1" x14ac:dyDescent="0.3">
      <c r="D24" s="3" t="s">
        <v>56</v>
      </c>
      <c r="E24" s="3" t="s">
        <v>62</v>
      </c>
      <c r="F24" s="19" t="s">
        <v>47</v>
      </c>
    </row>
    <row r="25" spans="2:26" ht="15.75" thickBot="1" x14ac:dyDescent="0.3">
      <c r="D25" s="15" t="s">
        <v>47</v>
      </c>
      <c r="E25" s="15" t="s">
        <v>47</v>
      </c>
    </row>
    <row r="26" spans="2:26" ht="15.75" thickBot="1" x14ac:dyDescent="0.3"/>
    <row r="27" spans="2:26" ht="16.5" thickBot="1" x14ac:dyDescent="0.3">
      <c r="B27" s="11" t="s">
        <v>67</v>
      </c>
    </row>
    <row r="28" spans="2:26" ht="15.75" thickBot="1" x14ac:dyDescent="0.3">
      <c r="B28" s="9" t="s">
        <v>43</v>
      </c>
      <c r="C28" s="9" t="s">
        <v>44</v>
      </c>
      <c r="D28" s="9" t="s">
        <v>45</v>
      </c>
      <c r="E28" s="24" t="s">
        <v>46</v>
      </c>
      <c r="F28" s="9" t="s">
        <v>49</v>
      </c>
      <c r="G28" s="9" t="s">
        <v>48</v>
      </c>
      <c r="H28" s="9" t="s">
        <v>50</v>
      </c>
      <c r="I28" s="9" t="s">
        <v>51</v>
      </c>
      <c r="J28" s="9" t="s">
        <v>52</v>
      </c>
      <c r="K28" s="9" t="s">
        <v>53</v>
      </c>
      <c r="L28" s="9" t="s">
        <v>54</v>
      </c>
      <c r="M28" s="33" t="s">
        <v>55</v>
      </c>
      <c r="N28" s="9" t="s">
        <v>56</v>
      </c>
      <c r="O28" s="9" t="s">
        <v>57</v>
      </c>
      <c r="P28" s="9" t="s">
        <v>58</v>
      </c>
      <c r="Q28" s="9" t="s">
        <v>59</v>
      </c>
      <c r="R28" s="9" t="s">
        <v>60</v>
      </c>
      <c r="S28" s="9" t="s">
        <v>61</v>
      </c>
      <c r="T28" s="33" t="s">
        <v>62</v>
      </c>
      <c r="U28" s="24" t="s">
        <v>63</v>
      </c>
      <c r="V28" s="24" t="s">
        <v>64</v>
      </c>
      <c r="W28" s="24" t="s">
        <v>65</v>
      </c>
      <c r="X28" s="24" t="s">
        <v>66</v>
      </c>
      <c r="Y28" s="9" t="s">
        <v>151</v>
      </c>
      <c r="Z28" s="12" t="s">
        <v>47</v>
      </c>
    </row>
    <row r="29" spans="2:26" ht="15.75" thickBot="1" x14ac:dyDescent="0.3">
      <c r="B29" s="8" t="s">
        <v>68</v>
      </c>
      <c r="C29" s="2" t="s">
        <v>79</v>
      </c>
      <c r="D29" s="5" t="s">
        <v>86</v>
      </c>
      <c r="E29" s="2" t="s">
        <v>143</v>
      </c>
      <c r="F29" s="17" t="s">
        <v>90</v>
      </c>
      <c r="G29" s="2" t="s">
        <v>93</v>
      </c>
      <c r="H29" s="5" t="s">
        <v>99</v>
      </c>
      <c r="I29" s="2" t="s">
        <v>101</v>
      </c>
      <c r="J29" s="17" t="s">
        <v>104</v>
      </c>
      <c r="K29" s="2" t="s">
        <v>106</v>
      </c>
      <c r="L29" s="2" t="s">
        <v>108</v>
      </c>
      <c r="M29" s="17" t="s">
        <v>111</v>
      </c>
      <c r="N29" s="2" t="s">
        <v>115</v>
      </c>
      <c r="O29" s="2" t="s">
        <v>119</v>
      </c>
      <c r="P29" s="17" t="s">
        <v>123</v>
      </c>
      <c r="Q29" s="10" t="s">
        <v>129</v>
      </c>
      <c r="R29" s="2" t="s">
        <v>132</v>
      </c>
      <c r="S29" s="17" t="s">
        <v>126</v>
      </c>
      <c r="T29" s="34" t="s">
        <v>78</v>
      </c>
      <c r="U29" s="2" t="s">
        <v>138</v>
      </c>
      <c r="V29" s="29" t="s">
        <v>138</v>
      </c>
      <c r="W29" s="2" t="s">
        <v>124</v>
      </c>
      <c r="X29" s="17" t="s">
        <v>138</v>
      </c>
      <c r="Y29" s="27" t="s">
        <v>78</v>
      </c>
      <c r="Z29" s="26" t="s">
        <v>78</v>
      </c>
    </row>
    <row r="30" spans="2:26" x14ac:dyDescent="0.25">
      <c r="B30" s="3" t="s">
        <v>69</v>
      </c>
      <c r="C30" s="3" t="s">
        <v>80</v>
      </c>
      <c r="D30" s="6" t="s">
        <v>87</v>
      </c>
      <c r="E30" s="3" t="s">
        <v>144</v>
      </c>
      <c r="F30" s="18" t="s">
        <v>91</v>
      </c>
      <c r="G30" s="3" t="s">
        <v>94</v>
      </c>
      <c r="H30" s="6" t="s">
        <v>100</v>
      </c>
      <c r="I30" s="3" t="s">
        <v>102</v>
      </c>
      <c r="J30" s="18" t="s">
        <v>105</v>
      </c>
      <c r="K30" s="3" t="s">
        <v>107</v>
      </c>
      <c r="L30" s="3" t="s">
        <v>109</v>
      </c>
      <c r="M30" s="18" t="s">
        <v>112</v>
      </c>
      <c r="N30" s="3" t="s">
        <v>116</v>
      </c>
      <c r="O30" s="3" t="s">
        <v>120</v>
      </c>
      <c r="P30" s="18" t="s">
        <v>124</v>
      </c>
      <c r="Q30" s="6" t="s">
        <v>130</v>
      </c>
      <c r="R30" s="3" t="s">
        <v>133</v>
      </c>
      <c r="S30" s="18" t="s">
        <v>127</v>
      </c>
      <c r="U30" s="3" t="s">
        <v>139</v>
      </c>
      <c r="V30" s="13" t="s">
        <v>139</v>
      </c>
      <c r="W30" s="3" t="s">
        <v>153</v>
      </c>
      <c r="X30" s="18" t="s">
        <v>139</v>
      </c>
    </row>
    <row r="31" spans="2:26" ht="15.75" thickBot="1" x14ac:dyDescent="0.3">
      <c r="B31" s="3" t="s">
        <v>70</v>
      </c>
      <c r="C31" s="3" t="s">
        <v>81</v>
      </c>
      <c r="D31" s="6" t="s">
        <v>88</v>
      </c>
      <c r="E31" s="3" t="s">
        <v>145</v>
      </c>
      <c r="F31" s="18" t="s">
        <v>92</v>
      </c>
      <c r="G31" s="3" t="s">
        <v>95</v>
      </c>
      <c r="H31" s="16" t="s">
        <v>78</v>
      </c>
      <c r="I31" s="3" t="s">
        <v>103</v>
      </c>
      <c r="J31" s="19" t="s">
        <v>78</v>
      </c>
      <c r="K31" s="15" t="s">
        <v>78</v>
      </c>
      <c r="L31" s="36" t="s">
        <v>110</v>
      </c>
      <c r="M31" s="32" t="s">
        <v>113</v>
      </c>
      <c r="N31" s="28" t="s">
        <v>117</v>
      </c>
      <c r="O31" s="28" t="s">
        <v>121</v>
      </c>
      <c r="P31" s="32" t="s">
        <v>125</v>
      </c>
      <c r="Q31" s="35" t="s">
        <v>131</v>
      </c>
      <c r="R31" s="28" t="s">
        <v>134</v>
      </c>
      <c r="S31" s="32" t="s">
        <v>128</v>
      </c>
      <c r="U31" s="28" t="s">
        <v>142</v>
      </c>
      <c r="V31" s="30" t="s">
        <v>142</v>
      </c>
      <c r="W31" s="28" t="s">
        <v>154</v>
      </c>
      <c r="X31" s="32" t="s">
        <v>142</v>
      </c>
    </row>
    <row r="32" spans="2:26" ht="15.75" thickBot="1" x14ac:dyDescent="0.3">
      <c r="B32" s="3" t="s">
        <v>71</v>
      </c>
      <c r="C32" s="3" t="s">
        <v>82</v>
      </c>
      <c r="D32" s="6" t="s">
        <v>89</v>
      </c>
      <c r="E32" s="3" t="s">
        <v>146</v>
      </c>
      <c r="F32" s="19" t="s">
        <v>78</v>
      </c>
      <c r="G32" s="3" t="s">
        <v>96</v>
      </c>
      <c r="H32" s="1"/>
      <c r="I32" s="15" t="s">
        <v>78</v>
      </c>
      <c r="L32" s="15" t="s">
        <v>78</v>
      </c>
      <c r="M32" s="18" t="s">
        <v>114</v>
      </c>
      <c r="N32" s="3" t="s">
        <v>118</v>
      </c>
      <c r="O32" s="3" t="s">
        <v>122</v>
      </c>
      <c r="P32" s="19" t="s">
        <v>78</v>
      </c>
      <c r="Q32" s="16" t="s">
        <v>78</v>
      </c>
      <c r="R32" s="3" t="s">
        <v>135</v>
      </c>
      <c r="S32" s="19" t="s">
        <v>78</v>
      </c>
      <c r="U32" s="28" t="s">
        <v>140</v>
      </c>
      <c r="V32" s="30" t="s">
        <v>140</v>
      </c>
      <c r="W32" s="28" t="s">
        <v>125</v>
      </c>
      <c r="X32" s="32" t="s">
        <v>140</v>
      </c>
    </row>
    <row r="33" spans="2:24" ht="15.75" thickBot="1" x14ac:dyDescent="0.3">
      <c r="B33" s="3" t="s">
        <v>72</v>
      </c>
      <c r="C33" s="3" t="s">
        <v>83</v>
      </c>
      <c r="D33" s="16" t="s">
        <v>78</v>
      </c>
      <c r="E33" s="28" t="s">
        <v>147</v>
      </c>
      <c r="G33" s="3" t="s">
        <v>97</v>
      </c>
      <c r="M33" s="15" t="s">
        <v>78</v>
      </c>
      <c r="N33" s="15" t="s">
        <v>78</v>
      </c>
      <c r="O33" s="15" t="s">
        <v>78</v>
      </c>
      <c r="R33" s="28" t="s">
        <v>136</v>
      </c>
      <c r="U33" s="28" t="s">
        <v>141</v>
      </c>
      <c r="V33" s="13" t="s">
        <v>141</v>
      </c>
      <c r="W33" s="3" t="s">
        <v>152</v>
      </c>
      <c r="X33" s="18" t="s">
        <v>141</v>
      </c>
    </row>
    <row r="34" spans="2:24" ht="15.75" thickBot="1" x14ac:dyDescent="0.3">
      <c r="B34" s="3" t="s">
        <v>73</v>
      </c>
      <c r="C34" s="3" t="s">
        <v>84</v>
      </c>
      <c r="E34" s="37" t="s">
        <v>148</v>
      </c>
      <c r="G34" s="3" t="s">
        <v>98</v>
      </c>
      <c r="R34" s="3" t="s">
        <v>137</v>
      </c>
      <c r="U34" s="15" t="s">
        <v>78</v>
      </c>
      <c r="V34" s="31" t="s">
        <v>78</v>
      </c>
      <c r="W34" s="15" t="s">
        <v>78</v>
      </c>
      <c r="X34" s="19" t="s">
        <v>78</v>
      </c>
    </row>
    <row r="35" spans="2:24" ht="15.75" thickBot="1" x14ac:dyDescent="0.3">
      <c r="B35" s="3" t="s">
        <v>74</v>
      </c>
      <c r="C35" s="3" t="s">
        <v>85</v>
      </c>
      <c r="E35" s="37" t="s">
        <v>149</v>
      </c>
      <c r="G35" s="15" t="s">
        <v>78</v>
      </c>
      <c r="R35" s="15" t="s">
        <v>78</v>
      </c>
    </row>
    <row r="36" spans="2:24" ht="15.75" thickBot="1" x14ac:dyDescent="0.3">
      <c r="B36" s="3" t="s">
        <v>75</v>
      </c>
      <c r="C36" s="15" t="s">
        <v>78</v>
      </c>
      <c r="E36" s="38" t="s">
        <v>78</v>
      </c>
    </row>
    <row r="37" spans="2:24" x14ac:dyDescent="0.25">
      <c r="B37" s="3" t="s">
        <v>76</v>
      </c>
    </row>
    <row r="38" spans="2:24" x14ac:dyDescent="0.25">
      <c r="B38" s="3" t="s">
        <v>77</v>
      </c>
    </row>
    <row r="39" spans="2:24" ht="15.75" thickBot="1" x14ac:dyDescent="0.3">
      <c r="B39" s="15" t="s">
        <v>78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40</vt:i4>
      </vt:variant>
    </vt:vector>
  </HeadingPairs>
  <TitlesOfParts>
    <vt:vector size="43" baseType="lpstr">
      <vt:lpstr>Stats</vt:lpstr>
      <vt:lpstr>Données</vt:lpstr>
      <vt:lpstr>Liste</vt:lpstr>
      <vt:lpstr>__</vt:lpstr>
      <vt:lpstr>___</vt:lpstr>
      <vt:lpstr>BAZAR</vt:lpstr>
      <vt:lpstr>BIJOUX</vt:lpstr>
      <vt:lpstr>BOUCHERIE</vt:lpstr>
      <vt:lpstr>BRICO</vt:lpstr>
      <vt:lpstr>BVP</vt:lpstr>
      <vt:lpstr>CHARCUTERIE</vt:lpstr>
      <vt:lpstr>CHAUSSETTE</vt:lpstr>
      <vt:lpstr>CHAUSSURE</vt:lpstr>
      <vt:lpstr>CREMERIE</vt:lpstr>
      <vt:lpstr>CULTURE</vt:lpstr>
      <vt:lpstr>ELDPH</vt:lpstr>
      <vt:lpstr>Enseigne</vt:lpstr>
      <vt:lpstr>ENTRETIEN</vt:lpstr>
      <vt:lpstr>EPICERIE</vt:lpstr>
      <vt:lpstr>Express</vt:lpstr>
      <vt:lpstr>Filière</vt:lpstr>
      <vt:lpstr>Filièresélèc</vt:lpstr>
      <vt:lpstr>FRAIS_LS</vt:lpstr>
      <vt:lpstr>FRAIS_TRAD</vt:lpstr>
      <vt:lpstr>FROMAGE_COUPE</vt:lpstr>
      <vt:lpstr>FRUITS_LEGUMES</vt:lpstr>
      <vt:lpstr>Hyper</vt:lpstr>
      <vt:lpstr>JARDIN</vt:lpstr>
      <vt:lpstr>LIQUIDE</vt:lpstr>
      <vt:lpstr>LOISIRS</vt:lpstr>
      <vt:lpstr>Magasin</vt:lpstr>
      <vt:lpstr>MAISON</vt:lpstr>
      <vt:lpstr>PATISSERIE_INDUS</vt:lpstr>
      <vt:lpstr>POISSONERIE</vt:lpstr>
      <vt:lpstr>PRESSE</vt:lpstr>
      <vt:lpstr>Secteur</vt:lpstr>
      <vt:lpstr>Secteursélèc</vt:lpstr>
      <vt:lpstr>SERVICES</vt:lpstr>
      <vt:lpstr>SOUS8VETEMENT</vt:lpstr>
      <vt:lpstr>Super</vt:lpstr>
      <vt:lpstr>SURGELES</vt:lpstr>
      <vt:lpstr>TEXTILE</vt:lpstr>
      <vt:lpstr>VETEMENT</vt:lpstr>
    </vt:vector>
  </TitlesOfParts>
  <Company>Système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HORN</dc:creator>
  <cp:lastModifiedBy>Henri HORN</cp:lastModifiedBy>
  <dcterms:created xsi:type="dcterms:W3CDTF">2017-05-24T08:56:16Z</dcterms:created>
  <dcterms:modified xsi:type="dcterms:W3CDTF">2017-05-30T10:06:52Z</dcterms:modified>
</cp:coreProperties>
</file>