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HORN\Desktop\Statistiques\"/>
    </mc:Choice>
  </mc:AlternateContent>
  <bookViews>
    <workbookView xWindow="0" yWindow="0" windowWidth="15165" windowHeight="6960" activeTab="1"/>
  </bookViews>
  <sheets>
    <sheet name="Stats" sheetId="1" r:id="rId1"/>
    <sheet name="Données" sheetId="3" r:id="rId2"/>
    <sheet name="Liste" sheetId="2" r:id="rId3"/>
  </sheets>
  <definedNames>
    <definedName name="__">Liste!$Z$29</definedName>
    <definedName name="___">Liste!$H$19</definedName>
    <definedName name="BAZAR">Liste!$E$19:$E$25</definedName>
    <definedName name="BIJOUX">Liste!$Y$29</definedName>
    <definedName name="BOUCHERIE">Liste!$L$29:$L$32</definedName>
    <definedName name="BRICO">Liste!$Q$29:$Q$32</definedName>
    <definedName name="BVP">Liste!$I$29:$I$32</definedName>
    <definedName name="CHARCUTERIE">Liste!$M$29:$M$33</definedName>
    <definedName name="CHAUSSETTE">Liste!$X$29:$X$34</definedName>
    <definedName name="CHAUSSURE">Liste!$W$29:$W$34</definedName>
    <definedName name="CREMERIE">Liste!$G$29:$G$35</definedName>
    <definedName name="CULTURE">Liste!$O$29:$O$33</definedName>
    <definedName name="ELDPH">Liste!$B$19:$B$23</definedName>
    <definedName name="Enseigne">Liste!$B$2:$D$2</definedName>
    <definedName name="ENTRETIEN">Liste!$D$29:$D$33</definedName>
    <definedName name="EPICERIE">Liste!$B$29:$B$39</definedName>
    <definedName name="Express">Liste!$B$3:$B$10</definedName>
    <definedName name="Filière">Liste!$B$18:$H$18</definedName>
    <definedName name="Filièresélèc">Stats!$D$6</definedName>
    <definedName name="FRAIS_LS">Liste!$C$19:$C$22</definedName>
    <definedName name="FRAIS_TRAD">Liste!$D$19:$D$25</definedName>
    <definedName name="FROMAGE_COUPE">Liste!$J$29:$J$31</definedName>
    <definedName name="FRUITS_LEGUMES">Liste!$K$29:$K$31</definedName>
    <definedName name="Hyper">Liste!$D$3:$D$7</definedName>
    <definedName name="JARDIN">Liste!$R$29:$R$35</definedName>
    <definedName name="LIQUIDE">Liste!$C$29:$C$36</definedName>
    <definedName name="LOISIRS">Liste!$P$29:$P$32</definedName>
    <definedName name="Magasin">Stats!$D$4</definedName>
    <definedName name="MAISON">Liste!$S$29:$S$32</definedName>
    <definedName name="PATISSERIE_INDUS">Liste!$F$29:$F$32</definedName>
    <definedName name="POISSONERIE">Liste!$N$29:$N$33</definedName>
    <definedName name="PRESSE">Liste!$T$29</definedName>
    <definedName name="Secteur">Liste!$B$28:$Z$28</definedName>
    <definedName name="Secteursélèc">Stats!$F$6</definedName>
    <definedName name="SERVICES">Liste!$G$19</definedName>
    <definedName name="SOUS8VETEMENT">Liste!$V$29:$V$34</definedName>
    <definedName name="Super">Liste!$C$3:$C$15</definedName>
    <definedName name="SURGELES">Liste!$H$29:$H$31</definedName>
    <definedName name="TEXTILE">Liste!$F$19:$F$24</definedName>
    <definedName name="VETEMENT">Liste!$U$29:$U$34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3" l="1"/>
  <c r="EI25" i="3" l="1"/>
  <c r="EI26" i="3"/>
  <c r="EI27" i="3"/>
  <c r="EI28" i="3"/>
  <c r="EI24" i="3"/>
  <c r="EI12" i="3"/>
  <c r="EI13" i="3"/>
  <c r="EI14" i="3"/>
  <c r="EI15" i="3"/>
  <c r="EI16" i="3"/>
  <c r="EI17" i="3"/>
  <c r="EI18" i="3"/>
  <c r="EI19" i="3"/>
  <c r="EI20" i="3"/>
  <c r="EI21" i="3"/>
  <c r="EI22" i="3"/>
  <c r="EI23" i="3"/>
  <c r="EI11" i="3"/>
  <c r="EE23" i="3"/>
  <c r="EE12" i="3"/>
  <c r="EE13" i="3"/>
  <c r="EE14" i="3"/>
  <c r="EE15" i="3"/>
  <c r="EE16" i="3"/>
  <c r="EE17" i="3"/>
  <c r="EE18" i="3"/>
  <c r="EE19" i="3"/>
  <c r="EE20" i="3"/>
  <c r="EE21" i="3"/>
  <c r="EE22" i="3"/>
  <c r="EE11" i="3"/>
  <c r="EE25" i="3"/>
  <c r="EE26" i="3"/>
  <c r="EE27" i="3"/>
  <c r="EE28" i="3"/>
  <c r="EE24" i="3"/>
  <c r="EG24" i="3"/>
  <c r="EH24" i="3"/>
  <c r="EG25" i="3"/>
  <c r="EH25" i="3"/>
  <c r="EG26" i="3"/>
  <c r="EH26" i="3"/>
  <c r="EG27" i="3"/>
  <c r="EH27" i="3"/>
  <c r="EG28" i="3"/>
  <c r="EH28" i="3"/>
  <c r="EF25" i="3"/>
  <c r="EF26" i="3"/>
  <c r="EF27" i="3"/>
  <c r="EF28" i="3"/>
  <c r="ED28" i="3"/>
  <c r="ED25" i="3"/>
  <c r="ED26" i="3"/>
  <c r="ED27" i="3"/>
  <c r="EF24" i="3"/>
  <c r="ED24" i="3"/>
  <c r="EG11" i="3"/>
  <c r="EH11" i="3"/>
  <c r="EG12" i="3"/>
  <c r="EH12" i="3"/>
  <c r="EG13" i="3"/>
  <c r="EH13" i="3"/>
  <c r="EG14" i="3"/>
  <c r="EH14" i="3"/>
  <c r="EG15" i="3"/>
  <c r="EH15" i="3"/>
  <c r="EG16" i="3"/>
  <c r="EH16" i="3"/>
  <c r="EG17" i="3"/>
  <c r="EH17" i="3"/>
  <c r="EG18" i="3"/>
  <c r="EH18" i="3"/>
  <c r="EG19" i="3"/>
  <c r="EH19" i="3"/>
  <c r="EG20" i="3"/>
  <c r="EH20" i="3"/>
  <c r="EG21" i="3"/>
  <c r="EH21" i="3"/>
  <c r="EG22" i="3"/>
  <c r="EH22" i="3"/>
  <c r="EG23" i="3"/>
  <c r="EH23" i="3"/>
  <c r="EF12" i="3"/>
  <c r="EF13" i="3"/>
  <c r="EF14" i="3"/>
  <c r="EF15" i="3"/>
  <c r="EF16" i="3"/>
  <c r="EF17" i="3"/>
  <c r="EF18" i="3"/>
  <c r="EF19" i="3"/>
  <c r="EF20" i="3"/>
  <c r="EF21" i="3"/>
  <c r="EF22" i="3"/>
  <c r="EF23" i="3"/>
  <c r="EF11" i="3"/>
  <c r="ED12" i="3"/>
  <c r="ED13" i="3"/>
  <c r="ED14" i="3"/>
  <c r="ED15" i="3"/>
  <c r="ED16" i="3"/>
  <c r="ED17" i="3"/>
  <c r="ED18" i="3"/>
  <c r="ED19" i="3"/>
  <c r="ED20" i="3"/>
  <c r="ED21" i="3"/>
  <c r="ED22" i="3"/>
  <c r="ED23" i="3"/>
  <c r="ED11" i="3"/>
  <c r="EG4" i="3"/>
  <c r="EG5" i="3"/>
  <c r="EG6" i="3"/>
  <c r="EG7" i="3"/>
  <c r="EG8" i="3"/>
  <c r="EG9" i="3"/>
  <c r="EG10" i="3"/>
  <c r="EG3" i="3"/>
  <c r="EH4" i="3"/>
  <c r="EH5" i="3"/>
  <c r="EH6" i="3"/>
  <c r="EH7" i="3"/>
  <c r="EH8" i="3"/>
  <c r="EH9" i="3"/>
  <c r="EH10" i="3"/>
  <c r="EH3" i="3"/>
  <c r="EF4" i="3"/>
  <c r="EF5" i="3"/>
  <c r="EF6" i="3"/>
  <c r="EF7" i="3"/>
  <c r="EF8" i="3"/>
  <c r="EF9" i="3"/>
  <c r="EF10" i="3"/>
  <c r="EF3" i="3"/>
  <c r="EE4" i="3"/>
  <c r="EE5" i="3"/>
  <c r="EE6" i="3"/>
  <c r="EE7" i="3"/>
  <c r="EE8" i="3"/>
  <c r="EE9" i="3"/>
  <c r="EE10" i="3"/>
  <c r="EE3" i="3"/>
  <c r="ED4" i="3"/>
  <c r="ED5" i="3"/>
  <c r="ED6" i="3"/>
  <c r="ED7" i="3"/>
  <c r="ED8" i="3"/>
  <c r="ED9" i="3"/>
  <c r="ED10" i="3"/>
  <c r="ED3" i="3"/>
  <c r="EI4" i="3"/>
  <c r="EI5" i="3"/>
  <c r="EI6" i="3"/>
  <c r="EI7" i="3"/>
  <c r="EI8" i="3"/>
  <c r="EI9" i="3"/>
  <c r="EI10" i="3"/>
  <c r="EI3" i="3"/>
  <c r="EB25" i="3"/>
  <c r="EB26" i="3"/>
  <c r="EB27" i="3"/>
  <c r="EB28" i="3"/>
  <c r="EB24" i="3"/>
  <c r="EA25" i="3"/>
  <c r="EA26" i="3"/>
  <c r="EA27" i="3"/>
  <c r="EA28" i="3"/>
  <c r="EA24" i="3"/>
  <c r="DZ25" i="3"/>
  <c r="DZ26" i="3"/>
  <c r="DZ27" i="3"/>
  <c r="DZ28" i="3"/>
  <c r="DZ24" i="3"/>
  <c r="DY25" i="3"/>
  <c r="DY26" i="3"/>
  <c r="DY27" i="3"/>
  <c r="DY28" i="3"/>
  <c r="DY24" i="3"/>
  <c r="DX25" i="3"/>
  <c r="DX26" i="3"/>
  <c r="DX27" i="3"/>
  <c r="DX28" i="3"/>
  <c r="DX24" i="3"/>
  <c r="EB11" i="3"/>
  <c r="EB12" i="3"/>
  <c r="EB13" i="3"/>
  <c r="EB14" i="3"/>
  <c r="EB15" i="3"/>
  <c r="EB16" i="3"/>
  <c r="EB17" i="3"/>
  <c r="EB18" i="3"/>
  <c r="EB19" i="3"/>
  <c r="EB20" i="3"/>
  <c r="EB21" i="3"/>
  <c r="EB22" i="3"/>
  <c r="EB23" i="3"/>
  <c r="EA12" i="3"/>
  <c r="EA13" i="3"/>
  <c r="EA14" i="3"/>
  <c r="EA15" i="3"/>
  <c r="EA16" i="3"/>
  <c r="EA17" i="3"/>
  <c r="EA18" i="3"/>
  <c r="EA19" i="3"/>
  <c r="EA20" i="3"/>
  <c r="EA21" i="3"/>
  <c r="EA22" i="3"/>
  <c r="EA23" i="3"/>
  <c r="EA11" i="3"/>
  <c r="DZ12" i="3"/>
  <c r="DZ13" i="3"/>
  <c r="DZ14" i="3"/>
  <c r="DZ15" i="3"/>
  <c r="DZ16" i="3"/>
  <c r="DZ17" i="3"/>
  <c r="DZ18" i="3"/>
  <c r="DZ19" i="3"/>
  <c r="DZ20" i="3"/>
  <c r="DZ21" i="3"/>
  <c r="DZ22" i="3"/>
  <c r="DZ23" i="3"/>
  <c r="DZ11" i="3"/>
  <c r="DY12" i="3"/>
  <c r="DY13" i="3"/>
  <c r="DY14" i="3"/>
  <c r="DY15" i="3"/>
  <c r="DY16" i="3"/>
  <c r="DY17" i="3"/>
  <c r="DY18" i="3"/>
  <c r="DY19" i="3"/>
  <c r="DY20" i="3"/>
  <c r="DY21" i="3"/>
  <c r="DY22" i="3"/>
  <c r="DY23" i="3"/>
  <c r="DY11" i="3"/>
  <c r="DX12" i="3"/>
  <c r="DX13" i="3"/>
  <c r="DX14" i="3"/>
  <c r="DX15" i="3"/>
  <c r="DX16" i="3"/>
  <c r="DX17" i="3"/>
  <c r="DX18" i="3"/>
  <c r="DX19" i="3"/>
  <c r="DX20" i="3"/>
  <c r="DX21" i="3"/>
  <c r="DX22" i="3"/>
  <c r="DX23" i="3"/>
  <c r="DX11" i="3"/>
  <c r="EA4" i="3"/>
  <c r="EA5" i="3"/>
  <c r="EA6" i="3"/>
  <c r="EA7" i="3"/>
  <c r="EA8" i="3"/>
  <c r="EA9" i="3"/>
  <c r="EA10" i="3"/>
  <c r="EA3" i="3"/>
  <c r="DZ4" i="3"/>
  <c r="DZ5" i="3"/>
  <c r="DZ6" i="3"/>
  <c r="DZ7" i="3"/>
  <c r="DZ8" i="3"/>
  <c r="DZ9" i="3"/>
  <c r="DZ10" i="3"/>
  <c r="DZ3" i="3"/>
  <c r="DY4" i="3"/>
  <c r="DY5" i="3"/>
  <c r="DY6" i="3"/>
  <c r="DY7" i="3"/>
  <c r="DY8" i="3"/>
  <c r="DY9" i="3"/>
  <c r="DY10" i="3"/>
  <c r="DY3" i="3"/>
  <c r="EB4" i="3"/>
  <c r="EB5" i="3"/>
  <c r="EB6" i="3"/>
  <c r="EB7" i="3"/>
  <c r="EB8" i="3"/>
  <c r="EB9" i="3"/>
  <c r="EB10" i="3"/>
  <c r="EB3" i="3"/>
  <c r="DX4" i="3"/>
  <c r="DX5" i="3"/>
  <c r="DX6" i="3"/>
  <c r="DX7" i="3"/>
  <c r="DX8" i="3"/>
  <c r="DX9" i="3"/>
  <c r="DX10" i="3"/>
  <c r="DX3" i="3"/>
  <c r="DV24" i="3"/>
  <c r="DV25" i="3"/>
  <c r="DV26" i="3"/>
  <c r="DV27" i="3"/>
  <c r="DV28" i="3"/>
  <c r="DU25" i="3"/>
  <c r="DU26" i="3"/>
  <c r="DU27" i="3"/>
  <c r="DU28" i="3"/>
  <c r="DU24" i="3"/>
  <c r="DT25" i="3"/>
  <c r="DT26" i="3"/>
  <c r="DT27" i="3"/>
  <c r="DT28" i="3"/>
  <c r="DT24" i="3"/>
  <c r="DS25" i="3"/>
  <c r="DS26" i="3"/>
  <c r="DS27" i="3"/>
  <c r="DS28" i="3"/>
  <c r="DS24" i="3"/>
  <c r="DR25" i="3"/>
  <c r="DR26" i="3"/>
  <c r="DR27" i="3"/>
  <c r="DR28" i="3"/>
  <c r="DR24" i="3"/>
  <c r="DU23" i="3"/>
  <c r="DU22" i="3"/>
  <c r="DU21" i="3"/>
  <c r="DU20" i="3"/>
  <c r="DU19" i="3"/>
  <c r="DU18" i="3"/>
  <c r="DU17" i="3"/>
  <c r="DU16" i="3"/>
  <c r="DU15" i="3"/>
  <c r="DU14" i="3"/>
  <c r="DU13" i="3"/>
  <c r="DU12" i="3"/>
  <c r="DU11" i="3"/>
  <c r="DV12" i="3"/>
  <c r="DV13" i="3"/>
  <c r="DV14" i="3"/>
  <c r="DV15" i="3"/>
  <c r="DV16" i="3"/>
  <c r="DV17" i="3"/>
  <c r="DV18" i="3"/>
  <c r="DV19" i="3"/>
  <c r="DV20" i="3"/>
  <c r="DV21" i="3"/>
  <c r="DV22" i="3"/>
  <c r="DV23" i="3"/>
  <c r="DV11" i="3"/>
  <c r="DT12" i="3"/>
  <c r="DT13" i="3"/>
  <c r="DT14" i="3"/>
  <c r="DT15" i="3"/>
  <c r="DT16" i="3"/>
  <c r="DT17" i="3"/>
  <c r="DT18" i="3"/>
  <c r="DT19" i="3"/>
  <c r="DT20" i="3"/>
  <c r="DT21" i="3"/>
  <c r="DT22" i="3"/>
  <c r="DT23" i="3"/>
  <c r="DT11" i="3"/>
  <c r="DS12" i="3"/>
  <c r="DS13" i="3"/>
  <c r="DS14" i="3"/>
  <c r="DS15" i="3"/>
  <c r="DS16" i="3"/>
  <c r="DS17" i="3"/>
  <c r="DS18" i="3"/>
  <c r="DS19" i="3"/>
  <c r="DS20" i="3"/>
  <c r="DS21" i="3"/>
  <c r="DS22" i="3"/>
  <c r="DS23" i="3"/>
  <c r="DS11" i="3"/>
  <c r="DR12" i="3"/>
  <c r="DR13" i="3"/>
  <c r="DR14" i="3"/>
  <c r="DR15" i="3"/>
  <c r="DR16" i="3"/>
  <c r="DR17" i="3"/>
  <c r="DR18" i="3"/>
  <c r="DR19" i="3"/>
  <c r="DR20" i="3"/>
  <c r="DR21" i="3"/>
  <c r="DR22" i="3"/>
  <c r="DR23" i="3"/>
  <c r="DR11" i="3"/>
  <c r="DU3" i="3"/>
  <c r="DV3" i="3"/>
  <c r="DU4" i="3"/>
  <c r="DV4" i="3"/>
  <c r="DU5" i="3"/>
  <c r="DV5" i="3"/>
  <c r="DU6" i="3"/>
  <c r="DV6" i="3"/>
  <c r="DU7" i="3"/>
  <c r="DV7" i="3"/>
  <c r="DU8" i="3"/>
  <c r="DV8" i="3"/>
  <c r="DU9" i="3"/>
  <c r="DV9" i="3"/>
  <c r="DU10" i="3"/>
  <c r="DV10" i="3"/>
  <c r="DT4" i="3"/>
  <c r="DT5" i="3"/>
  <c r="DT6" i="3"/>
  <c r="DT7" i="3"/>
  <c r="DT8" i="3"/>
  <c r="DT9" i="3"/>
  <c r="DT10" i="3"/>
  <c r="DT3" i="3"/>
  <c r="DS4" i="3"/>
  <c r="DS5" i="3"/>
  <c r="DS6" i="3"/>
  <c r="DS7" i="3"/>
  <c r="DS8" i="3"/>
  <c r="DS9" i="3"/>
  <c r="DS10" i="3"/>
  <c r="DS3" i="3"/>
  <c r="DR4" i="3"/>
  <c r="DR5" i="3"/>
  <c r="DR6" i="3"/>
  <c r="DR7" i="3"/>
  <c r="DR8" i="3"/>
  <c r="DR9" i="3"/>
  <c r="DR10" i="3"/>
  <c r="DR3" i="3"/>
  <c r="DP25" i="3"/>
  <c r="DP26" i="3"/>
  <c r="DP27" i="3"/>
  <c r="DP28" i="3"/>
  <c r="DP24" i="3"/>
  <c r="DO25" i="3"/>
  <c r="DO26" i="3"/>
  <c r="DO27" i="3"/>
  <c r="DO28" i="3"/>
  <c r="DO24" i="3"/>
  <c r="DN25" i="3"/>
  <c r="DN26" i="3"/>
  <c r="DN27" i="3"/>
  <c r="DN28" i="3"/>
  <c r="DN24" i="3"/>
  <c r="DM25" i="3"/>
  <c r="DM26" i="3"/>
  <c r="DM27" i="3"/>
  <c r="DM28" i="3"/>
  <c r="DM24" i="3"/>
  <c r="DL25" i="3"/>
  <c r="DL26" i="3"/>
  <c r="DL27" i="3"/>
  <c r="DL28" i="3"/>
  <c r="DL24" i="3"/>
  <c r="DP23" i="3"/>
  <c r="DP12" i="3"/>
  <c r="DP13" i="3"/>
  <c r="DP14" i="3"/>
  <c r="DP15" i="3"/>
  <c r="DP16" i="3"/>
  <c r="DP17" i="3"/>
  <c r="DP18" i="3"/>
  <c r="DP19" i="3"/>
  <c r="DP20" i="3"/>
  <c r="DP21" i="3"/>
  <c r="DP22" i="3"/>
  <c r="DP11" i="3"/>
  <c r="DO12" i="3"/>
  <c r="DO13" i="3"/>
  <c r="DO14" i="3"/>
  <c r="DO15" i="3"/>
  <c r="DO16" i="3"/>
  <c r="DO17" i="3"/>
  <c r="DO18" i="3"/>
  <c r="DO19" i="3"/>
  <c r="DO20" i="3"/>
  <c r="DO21" i="3"/>
  <c r="DO22" i="3"/>
  <c r="DO23" i="3"/>
  <c r="DO11" i="3"/>
  <c r="DN12" i="3"/>
  <c r="DN13" i="3"/>
  <c r="DN14" i="3"/>
  <c r="DN15" i="3"/>
  <c r="DN16" i="3"/>
  <c r="DN17" i="3"/>
  <c r="DN18" i="3"/>
  <c r="DN19" i="3"/>
  <c r="DN20" i="3"/>
  <c r="DN21" i="3"/>
  <c r="DN22" i="3"/>
  <c r="DN23" i="3"/>
  <c r="DN11" i="3"/>
  <c r="DM12" i="3"/>
  <c r="DM13" i="3"/>
  <c r="DM14" i="3"/>
  <c r="DM15" i="3"/>
  <c r="DM16" i="3"/>
  <c r="DM17" i="3"/>
  <c r="DM18" i="3"/>
  <c r="DM19" i="3"/>
  <c r="DM20" i="3"/>
  <c r="DM21" i="3"/>
  <c r="DM22" i="3"/>
  <c r="DM23" i="3"/>
  <c r="DM11" i="3"/>
  <c r="DL12" i="3"/>
  <c r="DL13" i="3"/>
  <c r="DL14" i="3"/>
  <c r="DL15" i="3"/>
  <c r="DL16" i="3"/>
  <c r="DL17" i="3"/>
  <c r="DL18" i="3"/>
  <c r="DL19" i="3"/>
  <c r="DL20" i="3"/>
  <c r="DL21" i="3"/>
  <c r="DL22" i="3"/>
  <c r="DL23" i="3"/>
  <c r="DL11" i="3"/>
  <c r="DP3" i="3"/>
  <c r="DP4" i="3"/>
  <c r="DP5" i="3"/>
  <c r="DP6" i="3"/>
  <c r="DP7" i="3"/>
  <c r="DP8" i="3"/>
  <c r="DP9" i="3"/>
  <c r="DP10" i="3"/>
  <c r="DO4" i="3"/>
  <c r="DO5" i="3"/>
  <c r="DO6" i="3"/>
  <c r="DO7" i="3"/>
  <c r="DO8" i="3"/>
  <c r="DO9" i="3"/>
  <c r="DO10" i="3"/>
  <c r="DO3" i="3"/>
  <c r="DM4" i="3"/>
  <c r="DM5" i="3"/>
  <c r="DM6" i="3"/>
  <c r="DM7" i="3"/>
  <c r="DM8" i="3"/>
  <c r="DM9" i="3"/>
  <c r="DM10" i="3"/>
  <c r="DM3" i="3"/>
  <c r="DN4" i="3"/>
  <c r="DN5" i="3"/>
  <c r="DN6" i="3"/>
  <c r="DN7" i="3"/>
  <c r="DN8" i="3"/>
  <c r="DN9" i="3"/>
  <c r="DN10" i="3"/>
  <c r="DN3" i="3"/>
  <c r="DL4" i="3"/>
  <c r="DL5" i="3"/>
  <c r="DL6" i="3"/>
  <c r="DL7" i="3"/>
  <c r="DL8" i="3"/>
  <c r="DL9" i="3"/>
  <c r="DL10" i="3"/>
  <c r="DL3" i="3"/>
  <c r="DI25" i="3"/>
  <c r="DI26" i="3"/>
  <c r="DI27" i="3"/>
  <c r="DI28" i="3"/>
  <c r="DI24" i="3"/>
  <c r="DH25" i="3"/>
  <c r="DH26" i="3"/>
  <c r="DH27" i="3"/>
  <c r="DH28" i="3"/>
  <c r="DH24" i="3"/>
  <c r="DG25" i="3"/>
  <c r="DG26" i="3"/>
  <c r="DG27" i="3"/>
  <c r="DG28" i="3"/>
  <c r="DG24" i="3"/>
  <c r="DF25" i="3"/>
  <c r="DF26" i="3"/>
  <c r="DF27" i="3"/>
  <c r="DF28" i="3"/>
  <c r="DF24" i="3"/>
  <c r="DH12" i="3"/>
  <c r="DH13" i="3"/>
  <c r="DH14" i="3"/>
  <c r="DH15" i="3"/>
  <c r="DH16" i="3"/>
  <c r="DH17" i="3"/>
  <c r="DH18" i="3"/>
  <c r="DH19" i="3"/>
  <c r="DH20" i="3"/>
  <c r="DH21" i="3"/>
  <c r="DH22" i="3"/>
  <c r="DH23" i="3"/>
  <c r="DH11" i="3"/>
  <c r="DI12" i="3"/>
  <c r="DI13" i="3"/>
  <c r="DI14" i="3"/>
  <c r="DI15" i="3"/>
  <c r="DI16" i="3"/>
  <c r="DI17" i="3"/>
  <c r="DI18" i="3"/>
  <c r="DI19" i="3"/>
  <c r="DI20" i="3"/>
  <c r="DI21" i="3"/>
  <c r="DI22" i="3"/>
  <c r="DI23" i="3"/>
  <c r="DG12" i="3"/>
  <c r="DG13" i="3"/>
  <c r="DG14" i="3"/>
  <c r="DG15" i="3"/>
  <c r="DG16" i="3"/>
  <c r="DG17" i="3"/>
  <c r="DG18" i="3"/>
  <c r="DG19" i="3"/>
  <c r="DG20" i="3"/>
  <c r="DG21" i="3"/>
  <c r="DG22" i="3"/>
  <c r="DG23" i="3"/>
  <c r="DI11" i="3"/>
  <c r="DG11" i="3"/>
  <c r="DF12" i="3"/>
  <c r="DF13" i="3"/>
  <c r="DF14" i="3"/>
  <c r="DF15" i="3"/>
  <c r="DF16" i="3"/>
  <c r="DF17" i="3"/>
  <c r="DF18" i="3"/>
  <c r="DF19" i="3"/>
  <c r="DF20" i="3"/>
  <c r="DF21" i="3"/>
  <c r="DF22" i="3"/>
  <c r="DF23" i="3"/>
  <c r="DF11" i="3"/>
  <c r="DI4" i="3"/>
  <c r="DI5" i="3"/>
  <c r="DI6" i="3"/>
  <c r="DI7" i="3"/>
  <c r="DI8" i="3"/>
  <c r="DI9" i="3"/>
  <c r="DI10" i="3"/>
  <c r="DI3" i="3"/>
  <c r="DH4" i="3"/>
  <c r="DH5" i="3"/>
  <c r="DH6" i="3"/>
  <c r="DH7" i="3"/>
  <c r="DH8" i="3"/>
  <c r="DH9" i="3"/>
  <c r="DH10" i="3"/>
  <c r="DH3" i="3"/>
  <c r="DG4" i="3"/>
  <c r="DG5" i="3"/>
  <c r="DG6" i="3"/>
  <c r="DG7" i="3"/>
  <c r="DG8" i="3"/>
  <c r="DG9" i="3"/>
  <c r="DG10" i="3"/>
  <c r="DG3" i="3"/>
  <c r="DF4" i="3"/>
  <c r="DF5" i="3"/>
  <c r="DF6" i="3"/>
  <c r="DF7" i="3"/>
  <c r="DF8" i="3"/>
  <c r="DF9" i="3"/>
  <c r="DF10" i="3"/>
  <c r="DF3" i="3"/>
  <c r="DB25" i="3"/>
  <c r="DB26" i="3"/>
  <c r="DB27" i="3"/>
  <c r="DB28" i="3"/>
  <c r="DB24" i="3"/>
  <c r="DD24" i="3"/>
  <c r="DD25" i="3"/>
  <c r="DD26" i="3"/>
  <c r="DD27" i="3"/>
  <c r="DD28" i="3"/>
  <c r="DC25" i="3"/>
  <c r="DC26" i="3"/>
  <c r="DC27" i="3"/>
  <c r="DC28" i="3"/>
  <c r="DC24" i="3"/>
  <c r="CZ24" i="3"/>
  <c r="DA24" i="3"/>
  <c r="CZ25" i="3"/>
  <c r="DA25" i="3"/>
  <c r="CZ26" i="3"/>
  <c r="DA26" i="3"/>
  <c r="CZ27" i="3"/>
  <c r="DA27" i="3"/>
  <c r="CZ28" i="3"/>
  <c r="DA28" i="3"/>
  <c r="CY25" i="3"/>
  <c r="CY26" i="3"/>
  <c r="CY27" i="3"/>
  <c r="CY28" i="3"/>
  <c r="CY24" i="3"/>
  <c r="DB12" i="3"/>
  <c r="DB13" i="3"/>
  <c r="DB14" i="3"/>
  <c r="DB15" i="3"/>
  <c r="DB16" i="3"/>
  <c r="DB17" i="3"/>
  <c r="DB18" i="3"/>
  <c r="DB19" i="3"/>
  <c r="DB20" i="3"/>
  <c r="DB21" i="3"/>
  <c r="DB22" i="3"/>
  <c r="DB23" i="3"/>
  <c r="DB11" i="3"/>
  <c r="DD11" i="3"/>
  <c r="DD12" i="3"/>
  <c r="DD13" i="3"/>
  <c r="DD14" i="3"/>
  <c r="DD15" i="3"/>
  <c r="DD16" i="3"/>
  <c r="DD17" i="3"/>
  <c r="DD18" i="3"/>
  <c r="DD19" i="3"/>
  <c r="DD20" i="3"/>
  <c r="DD21" i="3"/>
  <c r="DD22" i="3"/>
  <c r="DD23" i="3"/>
  <c r="DC12" i="3"/>
  <c r="DC13" i="3"/>
  <c r="DC14" i="3"/>
  <c r="DC15" i="3"/>
  <c r="DC16" i="3"/>
  <c r="DC17" i="3"/>
  <c r="DC18" i="3"/>
  <c r="DC19" i="3"/>
  <c r="DC20" i="3"/>
  <c r="DC21" i="3"/>
  <c r="DC22" i="3"/>
  <c r="DC23" i="3"/>
  <c r="DC11" i="3"/>
  <c r="CZ11" i="3"/>
  <c r="DA11" i="3"/>
  <c r="CZ12" i="3"/>
  <c r="DA12" i="3"/>
  <c r="CZ13" i="3"/>
  <c r="DA13" i="3"/>
  <c r="CZ14" i="3"/>
  <c r="DA14" i="3"/>
  <c r="CZ15" i="3"/>
  <c r="DA15" i="3"/>
  <c r="CZ16" i="3"/>
  <c r="DA16" i="3"/>
  <c r="CZ17" i="3"/>
  <c r="DA17" i="3"/>
  <c r="CZ18" i="3"/>
  <c r="DA18" i="3"/>
  <c r="CZ19" i="3"/>
  <c r="DA19" i="3"/>
  <c r="CZ20" i="3"/>
  <c r="DA20" i="3"/>
  <c r="CZ21" i="3"/>
  <c r="DA21" i="3"/>
  <c r="CZ22" i="3"/>
  <c r="DA22" i="3"/>
  <c r="CZ23" i="3"/>
  <c r="DA23" i="3"/>
  <c r="CY12" i="3"/>
  <c r="CY13" i="3"/>
  <c r="CY14" i="3"/>
  <c r="CY15" i="3"/>
  <c r="CY16" i="3"/>
  <c r="CY17" i="3"/>
  <c r="CY18" i="3"/>
  <c r="CY19" i="3"/>
  <c r="CY20" i="3"/>
  <c r="CY21" i="3"/>
  <c r="CY22" i="3"/>
  <c r="CY23" i="3"/>
  <c r="CY11" i="3"/>
  <c r="CZ3" i="3"/>
  <c r="DA3" i="3"/>
  <c r="DB3" i="3"/>
  <c r="DC3" i="3"/>
  <c r="DD3" i="3"/>
  <c r="CZ4" i="3"/>
  <c r="DA4" i="3"/>
  <c r="DB4" i="3"/>
  <c r="DC4" i="3"/>
  <c r="DD4" i="3"/>
  <c r="CZ5" i="3"/>
  <c r="DA5" i="3"/>
  <c r="DB5" i="3"/>
  <c r="DC5" i="3"/>
  <c r="DD5" i="3"/>
  <c r="CZ6" i="3"/>
  <c r="DA6" i="3"/>
  <c r="DB6" i="3"/>
  <c r="DC6" i="3"/>
  <c r="DD6" i="3"/>
  <c r="CZ7" i="3"/>
  <c r="DA7" i="3"/>
  <c r="DB7" i="3"/>
  <c r="DC7" i="3"/>
  <c r="DD7" i="3"/>
  <c r="CZ8" i="3"/>
  <c r="DA8" i="3"/>
  <c r="DB8" i="3"/>
  <c r="DC8" i="3"/>
  <c r="DD8" i="3"/>
  <c r="CZ9" i="3"/>
  <c r="DA9" i="3"/>
  <c r="DB9" i="3"/>
  <c r="DC9" i="3"/>
  <c r="DD9" i="3"/>
  <c r="CZ10" i="3"/>
  <c r="DA10" i="3"/>
  <c r="DB10" i="3"/>
  <c r="DC10" i="3"/>
  <c r="DD10" i="3"/>
  <c r="CY4" i="3"/>
  <c r="CY5" i="3"/>
  <c r="CY6" i="3"/>
  <c r="CY7" i="3"/>
  <c r="CY8" i="3"/>
  <c r="CY9" i="3"/>
  <c r="CY10" i="3"/>
  <c r="CY3" i="3"/>
  <c r="CW24" i="3"/>
  <c r="CW25" i="3"/>
  <c r="CW26" i="3"/>
  <c r="CW27" i="3"/>
  <c r="CW28" i="3"/>
  <c r="CV25" i="3"/>
  <c r="CV26" i="3"/>
  <c r="CV27" i="3"/>
  <c r="CV28" i="3"/>
  <c r="CV24" i="3"/>
  <c r="CU25" i="3"/>
  <c r="CU26" i="3"/>
  <c r="CU27" i="3"/>
  <c r="CU28" i="3"/>
  <c r="CU24" i="3"/>
  <c r="CW12" i="3"/>
  <c r="CW13" i="3"/>
  <c r="CW14" i="3"/>
  <c r="CW15" i="3"/>
  <c r="CW16" i="3"/>
  <c r="CW17" i="3"/>
  <c r="CW18" i="3"/>
  <c r="CW19" i="3"/>
  <c r="CW20" i="3"/>
  <c r="CW21" i="3"/>
  <c r="CW22" i="3"/>
  <c r="CW23" i="3"/>
  <c r="CW11" i="3"/>
  <c r="CV11" i="3"/>
  <c r="CV12" i="3"/>
  <c r="CV13" i="3"/>
  <c r="CV14" i="3"/>
  <c r="CV15" i="3"/>
  <c r="CV16" i="3"/>
  <c r="CV17" i="3"/>
  <c r="CV18" i="3"/>
  <c r="CV19" i="3"/>
  <c r="CV20" i="3"/>
  <c r="CV21" i="3"/>
  <c r="CV22" i="3"/>
  <c r="CV23" i="3"/>
  <c r="CU12" i="3"/>
  <c r="CU13" i="3"/>
  <c r="CU14" i="3"/>
  <c r="CU15" i="3"/>
  <c r="CU16" i="3"/>
  <c r="CU17" i="3"/>
  <c r="CU18" i="3"/>
  <c r="CU19" i="3"/>
  <c r="CU20" i="3"/>
  <c r="CU21" i="3"/>
  <c r="CU22" i="3"/>
  <c r="CU23" i="3"/>
  <c r="CU11" i="3"/>
  <c r="CW4" i="3"/>
  <c r="CW5" i="3"/>
  <c r="CW6" i="3"/>
  <c r="CW7" i="3"/>
  <c r="CW8" i="3"/>
  <c r="CW9" i="3"/>
  <c r="CW10" i="3"/>
  <c r="CW3" i="3"/>
  <c r="CV4" i="3"/>
  <c r="CV5" i="3"/>
  <c r="CV6" i="3"/>
  <c r="CV7" i="3"/>
  <c r="CV8" i="3"/>
  <c r="CV9" i="3"/>
  <c r="CV10" i="3"/>
  <c r="CV3" i="3"/>
  <c r="CU4" i="3"/>
  <c r="CU5" i="3"/>
  <c r="CU6" i="3"/>
  <c r="CU7" i="3"/>
  <c r="CU8" i="3"/>
  <c r="CU9" i="3"/>
  <c r="CU10" i="3"/>
  <c r="CU3" i="3"/>
  <c r="CS25" i="3"/>
  <c r="CS26" i="3"/>
  <c r="CS27" i="3"/>
  <c r="CS28" i="3"/>
  <c r="CS24" i="3"/>
  <c r="CR25" i="3"/>
  <c r="CR26" i="3"/>
  <c r="CR27" i="3"/>
  <c r="CR28" i="3"/>
  <c r="CR24" i="3"/>
  <c r="CQ25" i="3"/>
  <c r="CQ26" i="3"/>
  <c r="CQ27" i="3"/>
  <c r="CQ28" i="3"/>
  <c r="CQ24" i="3"/>
  <c r="CS12" i="3"/>
  <c r="CS13" i="3"/>
  <c r="CS14" i="3"/>
  <c r="CS15" i="3"/>
  <c r="CS16" i="3"/>
  <c r="CS17" i="3"/>
  <c r="CS18" i="3"/>
  <c r="CS19" i="3"/>
  <c r="CS20" i="3"/>
  <c r="CS21" i="3"/>
  <c r="CS22" i="3"/>
  <c r="CS23" i="3"/>
  <c r="CS11" i="3"/>
  <c r="CR12" i="3"/>
  <c r="CR13" i="3"/>
  <c r="CR14" i="3"/>
  <c r="CR15" i="3"/>
  <c r="CR16" i="3"/>
  <c r="CR17" i="3"/>
  <c r="CR18" i="3"/>
  <c r="CR19" i="3"/>
  <c r="CR20" i="3"/>
  <c r="CR21" i="3"/>
  <c r="CR22" i="3"/>
  <c r="CR23" i="3"/>
  <c r="CR11" i="3"/>
  <c r="CQ12" i="3"/>
  <c r="CQ13" i="3"/>
  <c r="CQ14" i="3"/>
  <c r="CQ15" i="3"/>
  <c r="CQ16" i="3"/>
  <c r="CQ17" i="3"/>
  <c r="CQ18" i="3"/>
  <c r="CQ19" i="3"/>
  <c r="CQ20" i="3"/>
  <c r="CQ21" i="3"/>
  <c r="CQ22" i="3"/>
  <c r="CQ23" i="3"/>
  <c r="CQ11" i="3"/>
  <c r="CS4" i="3"/>
  <c r="CS5" i="3"/>
  <c r="CS6" i="3"/>
  <c r="CS7" i="3"/>
  <c r="CS8" i="3"/>
  <c r="CS9" i="3"/>
  <c r="CS10" i="3"/>
  <c r="CS3" i="3"/>
  <c r="CR4" i="3"/>
  <c r="CR5" i="3"/>
  <c r="CR6" i="3"/>
  <c r="CR7" i="3"/>
  <c r="CR8" i="3"/>
  <c r="CR9" i="3"/>
  <c r="CR10" i="3"/>
  <c r="CR3" i="3"/>
  <c r="CQ4" i="3"/>
  <c r="CQ5" i="3"/>
  <c r="CQ6" i="3"/>
  <c r="CQ7" i="3"/>
  <c r="CQ8" i="3"/>
  <c r="CQ9" i="3"/>
  <c r="CQ10" i="3"/>
  <c r="CQ3" i="3"/>
  <c r="CO25" i="3"/>
  <c r="CO26" i="3"/>
  <c r="CO27" i="3"/>
  <c r="CO28" i="3"/>
  <c r="CO24" i="3"/>
  <c r="CN25" i="3"/>
  <c r="CN26" i="3"/>
  <c r="CN27" i="3"/>
  <c r="CN28" i="3"/>
  <c r="CN24" i="3"/>
  <c r="CM24" i="3"/>
  <c r="CM25" i="3"/>
  <c r="CM26" i="3"/>
  <c r="CM27" i="3"/>
  <c r="CM28" i="3"/>
  <c r="CL24" i="3"/>
  <c r="CL25" i="3"/>
  <c r="CL26" i="3"/>
  <c r="CL27" i="3"/>
  <c r="CL28" i="3"/>
  <c r="CO12" i="3"/>
  <c r="CO13" i="3"/>
  <c r="CO14" i="3"/>
  <c r="CO15" i="3"/>
  <c r="CO16" i="3"/>
  <c r="CO17" i="3"/>
  <c r="CO18" i="3"/>
  <c r="CO19" i="3"/>
  <c r="CO20" i="3"/>
  <c r="CO21" i="3"/>
  <c r="CO22" i="3"/>
  <c r="CO23" i="3"/>
  <c r="CO11" i="3"/>
  <c r="CN12" i="3"/>
  <c r="CN13" i="3"/>
  <c r="CN14" i="3"/>
  <c r="CN15" i="3"/>
  <c r="CN16" i="3"/>
  <c r="CN17" i="3"/>
  <c r="CN18" i="3"/>
  <c r="CN19" i="3"/>
  <c r="CN20" i="3"/>
  <c r="CN21" i="3"/>
  <c r="CN22" i="3"/>
  <c r="CN23" i="3"/>
  <c r="CN11" i="3"/>
  <c r="CM11" i="3"/>
  <c r="CM12" i="3"/>
  <c r="CM13" i="3"/>
  <c r="CM14" i="3"/>
  <c r="CM15" i="3"/>
  <c r="CM16" i="3"/>
  <c r="CM17" i="3"/>
  <c r="CM18" i="3"/>
  <c r="CM19" i="3"/>
  <c r="CM20" i="3"/>
  <c r="CM21" i="3"/>
  <c r="CM22" i="3"/>
  <c r="CM23" i="3"/>
  <c r="CL12" i="3"/>
  <c r="CL13" i="3"/>
  <c r="CL14" i="3"/>
  <c r="CL15" i="3"/>
  <c r="CL16" i="3"/>
  <c r="CL17" i="3"/>
  <c r="CL18" i="3"/>
  <c r="CL19" i="3"/>
  <c r="CL20" i="3"/>
  <c r="CL21" i="3"/>
  <c r="CL22" i="3"/>
  <c r="CL23" i="3"/>
  <c r="CL11" i="3"/>
  <c r="CO4" i="3"/>
  <c r="CO5" i="3"/>
  <c r="CO6" i="3"/>
  <c r="CO7" i="3"/>
  <c r="CO8" i="3"/>
  <c r="CO9" i="3"/>
  <c r="CO10" i="3"/>
  <c r="CO3" i="3"/>
  <c r="CN4" i="3"/>
  <c r="CN5" i="3"/>
  <c r="CN6" i="3"/>
  <c r="CN7" i="3"/>
  <c r="CN8" i="3"/>
  <c r="CN9" i="3"/>
  <c r="CN10" i="3"/>
  <c r="CN3" i="3"/>
  <c r="CM3" i="3"/>
  <c r="CM4" i="3"/>
  <c r="CM5" i="3"/>
  <c r="CM6" i="3"/>
  <c r="CM7" i="3"/>
  <c r="CM8" i="3"/>
  <c r="CM9" i="3"/>
  <c r="CM10" i="3"/>
  <c r="CL4" i="3"/>
  <c r="CL5" i="3"/>
  <c r="CL6" i="3"/>
  <c r="CL7" i="3"/>
  <c r="CL8" i="3"/>
  <c r="CL9" i="3"/>
  <c r="CL10" i="3"/>
  <c r="CL3" i="3"/>
  <c r="BZ25" i="3"/>
  <c r="BZ26" i="3"/>
  <c r="BZ27" i="3"/>
  <c r="BZ28" i="3"/>
  <c r="BZ24" i="3"/>
  <c r="BY25" i="3"/>
  <c r="BY26" i="3"/>
  <c r="BY27" i="3"/>
  <c r="BY28" i="3"/>
  <c r="BY24" i="3"/>
  <c r="BX25" i="3"/>
  <c r="BX26" i="3"/>
  <c r="BX27" i="3"/>
  <c r="BX28" i="3"/>
  <c r="BX24" i="3"/>
  <c r="BZ12" i="3"/>
  <c r="BZ13" i="3"/>
  <c r="BZ14" i="3"/>
  <c r="BZ15" i="3"/>
  <c r="BZ16" i="3"/>
  <c r="BZ17" i="3"/>
  <c r="BZ18" i="3"/>
  <c r="BZ19" i="3"/>
  <c r="BZ20" i="3"/>
  <c r="BZ21" i="3"/>
  <c r="BZ22" i="3"/>
  <c r="BZ23" i="3"/>
  <c r="BZ11" i="3"/>
  <c r="BY12" i="3"/>
  <c r="BY13" i="3"/>
  <c r="BY14" i="3"/>
  <c r="BY15" i="3"/>
  <c r="BY16" i="3"/>
  <c r="BY17" i="3"/>
  <c r="BY18" i="3"/>
  <c r="BY19" i="3"/>
  <c r="BY20" i="3"/>
  <c r="BY21" i="3"/>
  <c r="BY22" i="3"/>
  <c r="BY23" i="3"/>
  <c r="BY11" i="3"/>
  <c r="BX12" i="3"/>
  <c r="BX13" i="3"/>
  <c r="BX14" i="3"/>
  <c r="BX15" i="3"/>
  <c r="BX16" i="3"/>
  <c r="BX17" i="3"/>
  <c r="BX18" i="3"/>
  <c r="BX19" i="3"/>
  <c r="BX20" i="3"/>
  <c r="BX21" i="3"/>
  <c r="BX22" i="3"/>
  <c r="BX23" i="3"/>
  <c r="BX11" i="3"/>
  <c r="BZ4" i="3"/>
  <c r="BZ5" i="3"/>
  <c r="BZ6" i="3"/>
  <c r="BZ7" i="3"/>
  <c r="BZ8" i="3"/>
  <c r="BZ9" i="3"/>
  <c r="BZ10" i="3"/>
  <c r="BZ3" i="3"/>
  <c r="BY4" i="3"/>
  <c r="BY5" i="3"/>
  <c r="BY6" i="3"/>
  <c r="BY7" i="3"/>
  <c r="BY8" i="3"/>
  <c r="BY9" i="3"/>
  <c r="BY10" i="3"/>
  <c r="BY3" i="3"/>
  <c r="BX4" i="3"/>
  <c r="BX5" i="3"/>
  <c r="BX6" i="3"/>
  <c r="BX7" i="3"/>
  <c r="BX8" i="3"/>
  <c r="BX9" i="3"/>
  <c r="BX10" i="3"/>
  <c r="BX3" i="3"/>
  <c r="BV28" i="3" l="1"/>
  <c r="BV25" i="3"/>
  <c r="BV26" i="3"/>
  <c r="BV27" i="3"/>
  <c r="BV24" i="3"/>
  <c r="BU25" i="3"/>
  <c r="BU26" i="3"/>
  <c r="BU27" i="3"/>
  <c r="BU28" i="3"/>
  <c r="BU24" i="3"/>
  <c r="BV12" i="3"/>
  <c r="BV13" i="3"/>
  <c r="BV14" i="3"/>
  <c r="BV15" i="3"/>
  <c r="BV16" i="3"/>
  <c r="BV17" i="3"/>
  <c r="BV18" i="3"/>
  <c r="BV19" i="3"/>
  <c r="BV20" i="3"/>
  <c r="BV21" i="3"/>
  <c r="BV22" i="3"/>
  <c r="BV23" i="3"/>
  <c r="BV11" i="3"/>
  <c r="BU12" i="3"/>
  <c r="BU13" i="3"/>
  <c r="BU14" i="3"/>
  <c r="BU15" i="3"/>
  <c r="BU16" i="3"/>
  <c r="BU17" i="3"/>
  <c r="BU18" i="3"/>
  <c r="BU19" i="3"/>
  <c r="BU20" i="3"/>
  <c r="BU21" i="3"/>
  <c r="BU22" i="3"/>
  <c r="BU23" i="3"/>
  <c r="BU11" i="3"/>
  <c r="BV4" i="3"/>
  <c r="BV5" i="3"/>
  <c r="BV6" i="3"/>
  <c r="BV7" i="3"/>
  <c r="BV8" i="3"/>
  <c r="BV9" i="3"/>
  <c r="BV10" i="3"/>
  <c r="BV3" i="3"/>
  <c r="BU4" i="3"/>
  <c r="BU5" i="3"/>
  <c r="BU6" i="3"/>
  <c r="BU7" i="3"/>
  <c r="BU8" i="3"/>
  <c r="BU9" i="3"/>
  <c r="BU10" i="3"/>
  <c r="BU3" i="3"/>
  <c r="BS25" i="3"/>
  <c r="BS26" i="3"/>
  <c r="BS27" i="3"/>
  <c r="BS28" i="3"/>
  <c r="BS24" i="3"/>
  <c r="BR25" i="3"/>
  <c r="BR26" i="3"/>
  <c r="BR27" i="3"/>
  <c r="BR28" i="3"/>
  <c r="BR24" i="3"/>
  <c r="BS12" i="3"/>
  <c r="BS13" i="3"/>
  <c r="BS14" i="3"/>
  <c r="BS15" i="3"/>
  <c r="BS16" i="3"/>
  <c r="BS17" i="3"/>
  <c r="BS18" i="3"/>
  <c r="BS19" i="3"/>
  <c r="BS20" i="3"/>
  <c r="BS21" i="3"/>
  <c r="BS22" i="3"/>
  <c r="BS23" i="3"/>
  <c r="BS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11" i="3"/>
  <c r="BS4" i="3"/>
  <c r="BS5" i="3"/>
  <c r="BS6" i="3"/>
  <c r="BS7" i="3"/>
  <c r="BS8" i="3"/>
  <c r="BS9" i="3"/>
  <c r="BS10" i="3"/>
  <c r="BS3" i="3"/>
  <c r="BR4" i="3"/>
  <c r="BR5" i="3"/>
  <c r="BR6" i="3"/>
  <c r="BR7" i="3"/>
  <c r="BR8" i="3"/>
  <c r="BR9" i="3"/>
  <c r="BR10" i="3"/>
  <c r="BR3" i="3"/>
  <c r="BP25" i="3"/>
  <c r="BP26" i="3"/>
  <c r="BP27" i="3"/>
  <c r="BP28" i="3"/>
  <c r="BP24" i="3"/>
  <c r="BO25" i="3"/>
  <c r="BO26" i="3"/>
  <c r="BO27" i="3"/>
  <c r="BO28" i="3"/>
  <c r="BO24" i="3"/>
  <c r="BN25" i="3"/>
  <c r="BN26" i="3"/>
  <c r="BN27" i="3"/>
  <c r="BN28" i="3"/>
  <c r="BN24" i="3"/>
  <c r="BP12" i="3"/>
  <c r="BP13" i="3"/>
  <c r="BP14" i="3"/>
  <c r="BP15" i="3"/>
  <c r="BP16" i="3"/>
  <c r="BP17" i="3"/>
  <c r="BP18" i="3"/>
  <c r="BP19" i="3"/>
  <c r="BP20" i="3"/>
  <c r="BP21" i="3"/>
  <c r="BP22" i="3"/>
  <c r="BP23" i="3"/>
  <c r="BP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11" i="3"/>
  <c r="BN12" i="3"/>
  <c r="BN13" i="3"/>
  <c r="BN14" i="3"/>
  <c r="BN15" i="3"/>
  <c r="BN16" i="3"/>
  <c r="BN17" i="3"/>
  <c r="BN18" i="3"/>
  <c r="BN19" i="3"/>
  <c r="BN20" i="3"/>
  <c r="BN21" i="3"/>
  <c r="BN22" i="3"/>
  <c r="BN23" i="3"/>
  <c r="BN11" i="3"/>
  <c r="BP4" i="3"/>
  <c r="BP5" i="3"/>
  <c r="BP6" i="3"/>
  <c r="BP7" i="3"/>
  <c r="BP8" i="3"/>
  <c r="BP9" i="3"/>
  <c r="BP10" i="3"/>
  <c r="BP3" i="3"/>
  <c r="BO4" i="3"/>
  <c r="BO5" i="3"/>
  <c r="BO6" i="3"/>
  <c r="BO7" i="3"/>
  <c r="BO8" i="3"/>
  <c r="BO9" i="3"/>
  <c r="BO10" i="3"/>
  <c r="BO3" i="3"/>
  <c r="BN4" i="3"/>
  <c r="BN5" i="3"/>
  <c r="BN6" i="3"/>
  <c r="BN7" i="3"/>
  <c r="BN8" i="3"/>
  <c r="BN9" i="3"/>
  <c r="BN10" i="3"/>
  <c r="BN3" i="3"/>
  <c r="CF26" i="3"/>
  <c r="CF13" i="3"/>
  <c r="CF5" i="3"/>
  <c r="CB26" i="3"/>
  <c r="CB13" i="3"/>
  <c r="CB5" i="3"/>
  <c r="DE25" i="3"/>
  <c r="BG25" i="3"/>
  <c r="BG26" i="3"/>
  <c r="BG27" i="3"/>
  <c r="BG28" i="3"/>
  <c r="BG24" i="3"/>
  <c r="BH25" i="3"/>
  <c r="BH26" i="3"/>
  <c r="BH27" i="3"/>
  <c r="BH28" i="3"/>
  <c r="BH24" i="3"/>
  <c r="BF24" i="3"/>
  <c r="BF25" i="3"/>
  <c r="BF26" i="3"/>
  <c r="BF27" i="3"/>
  <c r="BF28" i="3"/>
  <c r="BE25" i="3"/>
  <c r="BE26" i="3"/>
  <c r="BE27" i="3"/>
  <c r="BE28" i="3"/>
  <c r="BE24" i="3"/>
  <c r="BD25" i="3"/>
  <c r="BD26" i="3"/>
  <c r="BD27" i="3"/>
  <c r="BD28" i="3"/>
  <c r="BD24" i="3"/>
  <c r="BC25" i="3"/>
  <c r="BC26" i="3"/>
  <c r="BC27" i="3"/>
  <c r="BC28" i="3"/>
  <c r="BC24" i="3"/>
  <c r="BH12" i="3"/>
  <c r="BH13" i="3"/>
  <c r="BH14" i="3"/>
  <c r="BH15" i="3"/>
  <c r="BH16" i="3"/>
  <c r="BH17" i="3"/>
  <c r="BH18" i="3"/>
  <c r="BH19" i="3"/>
  <c r="BH20" i="3"/>
  <c r="BH21" i="3"/>
  <c r="BH22" i="3"/>
  <c r="BH23" i="3"/>
  <c r="BH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BG11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11" i="3"/>
  <c r="BC12" i="3"/>
  <c r="BD12" i="3"/>
  <c r="BC13" i="3"/>
  <c r="BD13" i="3"/>
  <c r="BC14" i="3"/>
  <c r="BD14" i="3"/>
  <c r="BC15" i="3"/>
  <c r="BD15" i="3"/>
  <c r="BC16" i="3"/>
  <c r="BD16" i="3"/>
  <c r="BC17" i="3"/>
  <c r="BD17" i="3"/>
  <c r="BC18" i="3"/>
  <c r="BD18" i="3"/>
  <c r="BC19" i="3"/>
  <c r="BD19" i="3"/>
  <c r="BC20" i="3"/>
  <c r="BD20" i="3"/>
  <c r="BC21" i="3"/>
  <c r="BD21" i="3"/>
  <c r="BC22" i="3"/>
  <c r="BD22" i="3"/>
  <c r="BC23" i="3"/>
  <c r="BD23" i="3"/>
  <c r="BD11" i="3"/>
  <c r="BC11" i="3"/>
  <c r="BH4" i="3"/>
  <c r="BH5" i="3"/>
  <c r="BH6" i="3"/>
  <c r="BH7" i="3"/>
  <c r="BH8" i="3"/>
  <c r="BH9" i="3"/>
  <c r="BH10" i="3"/>
  <c r="BH3" i="3"/>
  <c r="BG4" i="3"/>
  <c r="BG5" i="3"/>
  <c r="BG6" i="3"/>
  <c r="BG7" i="3"/>
  <c r="BG8" i="3"/>
  <c r="BG9" i="3"/>
  <c r="BG10" i="3"/>
  <c r="BG3" i="3"/>
  <c r="BF3" i="3"/>
  <c r="BF4" i="3"/>
  <c r="BF5" i="3"/>
  <c r="BF6" i="3"/>
  <c r="BF7" i="3"/>
  <c r="BF8" i="3"/>
  <c r="BF9" i="3"/>
  <c r="BF10" i="3"/>
  <c r="BE4" i="3"/>
  <c r="BE5" i="3"/>
  <c r="BE6" i="3"/>
  <c r="BE7" i="3"/>
  <c r="BE8" i="3"/>
  <c r="BE9" i="3"/>
  <c r="BE10" i="3"/>
  <c r="BE3" i="3"/>
  <c r="BD4" i="3"/>
  <c r="BD5" i="3"/>
  <c r="BD6" i="3"/>
  <c r="BD7" i="3"/>
  <c r="BD8" i="3"/>
  <c r="BD9" i="3"/>
  <c r="BD10" i="3"/>
  <c r="BD3" i="3"/>
  <c r="BC4" i="3"/>
  <c r="BC5" i="3"/>
  <c r="BC6" i="3"/>
  <c r="BC7" i="3"/>
  <c r="BC8" i="3"/>
  <c r="BC9" i="3"/>
  <c r="BC10" i="3"/>
  <c r="BC3" i="3"/>
  <c r="BK12" i="3"/>
  <c r="BK13" i="3"/>
  <c r="BK14" i="3"/>
  <c r="BK15" i="3"/>
  <c r="BK16" i="3"/>
  <c r="BK17" i="3"/>
  <c r="BK18" i="3"/>
  <c r="BK19" i="3"/>
  <c r="BK20" i="3"/>
  <c r="BK21" i="3"/>
  <c r="BK22" i="3"/>
  <c r="BK23" i="3"/>
  <c r="BK11" i="3"/>
  <c r="BJ12" i="3"/>
  <c r="BJ13" i="3"/>
  <c r="BJ14" i="3"/>
  <c r="BJ15" i="3"/>
  <c r="BJ16" i="3"/>
  <c r="BJ17" i="3"/>
  <c r="BJ18" i="3"/>
  <c r="BJ19" i="3"/>
  <c r="BJ20" i="3"/>
  <c r="BJ21" i="3"/>
  <c r="BJ22" i="3"/>
  <c r="BJ23" i="3"/>
  <c r="BJ11" i="3"/>
  <c r="BK4" i="3"/>
  <c r="BK5" i="3"/>
  <c r="BK6" i="3"/>
  <c r="BK7" i="3"/>
  <c r="BK8" i="3"/>
  <c r="BK9" i="3"/>
  <c r="BK10" i="3"/>
  <c r="BK3" i="3"/>
  <c r="BJ4" i="3"/>
  <c r="BJ5" i="3"/>
  <c r="BJ6" i="3"/>
  <c r="BJ7" i="3"/>
  <c r="BJ8" i="3"/>
  <c r="BJ9" i="3"/>
  <c r="BJ10" i="3"/>
  <c r="BJ3" i="3"/>
  <c r="BJ25" i="3"/>
  <c r="BJ26" i="3"/>
  <c r="BJ27" i="3"/>
  <c r="BJ28" i="3"/>
  <c r="BJ24" i="3"/>
  <c r="BK25" i="3"/>
  <c r="BK26" i="3"/>
  <c r="BK27" i="3"/>
  <c r="BK28" i="3"/>
  <c r="BK24" i="3"/>
  <c r="BA25" i="3"/>
  <c r="BA26" i="3"/>
  <c r="BA27" i="3"/>
  <c r="BA28" i="3"/>
  <c r="BA24" i="3"/>
  <c r="AZ25" i="3"/>
  <c r="AZ26" i="3"/>
  <c r="AZ27" i="3"/>
  <c r="AZ28" i="3"/>
  <c r="AZ24" i="3"/>
  <c r="BA12" i="3"/>
  <c r="BA13" i="3"/>
  <c r="BA14" i="3"/>
  <c r="BA15" i="3"/>
  <c r="BA16" i="3"/>
  <c r="BA17" i="3"/>
  <c r="BA18" i="3"/>
  <c r="BA19" i="3"/>
  <c r="BA20" i="3"/>
  <c r="BA21" i="3"/>
  <c r="BA22" i="3"/>
  <c r="BA23" i="3"/>
  <c r="BA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11" i="3"/>
  <c r="BA3" i="3"/>
  <c r="BA5" i="3"/>
  <c r="BA6" i="3"/>
  <c r="BA7" i="3"/>
  <c r="BA8" i="3"/>
  <c r="BA9" i="3"/>
  <c r="BA10" i="3"/>
  <c r="BA4" i="3"/>
  <c r="AZ3" i="3"/>
  <c r="AZ5" i="3"/>
  <c r="AZ6" i="3"/>
  <c r="AZ7" i="3"/>
  <c r="AZ8" i="3"/>
  <c r="AZ9" i="3"/>
  <c r="AZ10" i="3"/>
  <c r="AZ4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11" i="3"/>
  <c r="AY4" i="3"/>
  <c r="AY5" i="3"/>
  <c r="AY6" i="3"/>
  <c r="AY7" i="3"/>
  <c r="AY8" i="3"/>
  <c r="AY9" i="3"/>
  <c r="AY10" i="3"/>
  <c r="AY3" i="3"/>
  <c r="AY25" i="3"/>
  <c r="AY26" i="3"/>
  <c r="AY27" i="3"/>
  <c r="AY28" i="3"/>
  <c r="AY24" i="3"/>
  <c r="AP12" i="3"/>
  <c r="AQ12" i="3"/>
  <c r="AR12" i="3"/>
  <c r="AS12" i="3"/>
  <c r="AT12" i="3"/>
  <c r="AU12" i="3"/>
  <c r="AP13" i="3"/>
  <c r="AQ13" i="3"/>
  <c r="AR13" i="3"/>
  <c r="AS13" i="3"/>
  <c r="AT13" i="3"/>
  <c r="AU13" i="3"/>
  <c r="AP14" i="3"/>
  <c r="AQ14" i="3"/>
  <c r="AR14" i="3"/>
  <c r="AS14" i="3"/>
  <c r="AT14" i="3"/>
  <c r="AU14" i="3"/>
  <c r="AP15" i="3"/>
  <c r="AQ15" i="3"/>
  <c r="AR15" i="3"/>
  <c r="AS15" i="3"/>
  <c r="AT15" i="3"/>
  <c r="AU15" i="3"/>
  <c r="AP16" i="3"/>
  <c r="AQ16" i="3"/>
  <c r="AR16" i="3"/>
  <c r="AS16" i="3"/>
  <c r="AT16" i="3"/>
  <c r="AU16" i="3"/>
  <c r="AP17" i="3"/>
  <c r="AQ17" i="3"/>
  <c r="AR17" i="3"/>
  <c r="AS17" i="3"/>
  <c r="AT17" i="3"/>
  <c r="AU17" i="3"/>
  <c r="AP18" i="3"/>
  <c r="AQ18" i="3"/>
  <c r="AR18" i="3"/>
  <c r="AS18" i="3"/>
  <c r="AT18" i="3"/>
  <c r="AU18" i="3"/>
  <c r="AP19" i="3"/>
  <c r="AQ19" i="3"/>
  <c r="AR19" i="3"/>
  <c r="AS19" i="3"/>
  <c r="AT19" i="3"/>
  <c r="AU19" i="3"/>
  <c r="AP20" i="3"/>
  <c r="AQ20" i="3"/>
  <c r="AR20" i="3"/>
  <c r="AS20" i="3"/>
  <c r="AT20" i="3"/>
  <c r="AU20" i="3"/>
  <c r="AP21" i="3"/>
  <c r="AQ21" i="3"/>
  <c r="AR21" i="3"/>
  <c r="AS21" i="3"/>
  <c r="AT21" i="3"/>
  <c r="AU21" i="3"/>
  <c r="AP22" i="3"/>
  <c r="AQ22" i="3"/>
  <c r="AR22" i="3"/>
  <c r="AS22" i="3"/>
  <c r="AT22" i="3"/>
  <c r="AU22" i="3"/>
  <c r="AP23" i="3"/>
  <c r="AQ23" i="3"/>
  <c r="AR23" i="3"/>
  <c r="AS23" i="3"/>
  <c r="AT23" i="3"/>
  <c r="AU23" i="3"/>
  <c r="AQ11" i="3"/>
  <c r="AR11" i="3"/>
  <c r="AS11" i="3"/>
  <c r="AT11" i="3"/>
  <c r="AU11" i="3"/>
  <c r="AP11" i="3"/>
  <c r="AP4" i="3"/>
  <c r="AQ4" i="3"/>
  <c r="AR4" i="3"/>
  <c r="AS4" i="3"/>
  <c r="AT4" i="3"/>
  <c r="AU4" i="3"/>
  <c r="AP5" i="3"/>
  <c r="AQ5" i="3"/>
  <c r="AR5" i="3"/>
  <c r="AS5" i="3"/>
  <c r="AT5" i="3"/>
  <c r="AU5" i="3"/>
  <c r="AP6" i="3"/>
  <c r="AQ6" i="3"/>
  <c r="AR6" i="3"/>
  <c r="AS6" i="3"/>
  <c r="AT6" i="3"/>
  <c r="AU6" i="3"/>
  <c r="AP7" i="3"/>
  <c r="AQ7" i="3"/>
  <c r="AR7" i="3"/>
  <c r="AS7" i="3"/>
  <c r="AT7" i="3"/>
  <c r="AU7" i="3"/>
  <c r="AP8" i="3"/>
  <c r="AQ8" i="3"/>
  <c r="AR8" i="3"/>
  <c r="AS8" i="3"/>
  <c r="AT8" i="3"/>
  <c r="AU8" i="3"/>
  <c r="AP9" i="3"/>
  <c r="AQ9" i="3"/>
  <c r="AR9" i="3"/>
  <c r="AS9" i="3"/>
  <c r="AT9" i="3"/>
  <c r="AU9" i="3"/>
  <c r="AP10" i="3"/>
  <c r="AQ10" i="3"/>
  <c r="AR10" i="3"/>
  <c r="AS10" i="3"/>
  <c r="AT10" i="3"/>
  <c r="AU10" i="3"/>
  <c r="AQ3" i="3"/>
  <c r="AR3" i="3"/>
  <c r="AS3" i="3"/>
  <c r="AT3" i="3"/>
  <c r="AU3" i="3"/>
  <c r="AP3" i="3"/>
  <c r="AP25" i="3"/>
  <c r="AQ25" i="3"/>
  <c r="AR25" i="3"/>
  <c r="AS25" i="3"/>
  <c r="AT25" i="3"/>
  <c r="AU25" i="3"/>
  <c r="AP26" i="3"/>
  <c r="AQ26" i="3"/>
  <c r="AR26" i="3"/>
  <c r="AS26" i="3"/>
  <c r="AT26" i="3"/>
  <c r="AU26" i="3"/>
  <c r="AP27" i="3"/>
  <c r="AQ27" i="3"/>
  <c r="AR27" i="3"/>
  <c r="AS27" i="3"/>
  <c r="AT27" i="3"/>
  <c r="AU27" i="3"/>
  <c r="AP28" i="3"/>
  <c r="AQ28" i="3"/>
  <c r="AR28" i="3"/>
  <c r="AS28" i="3"/>
  <c r="AT28" i="3"/>
  <c r="AU28" i="3"/>
  <c r="AQ24" i="3"/>
  <c r="AR24" i="3"/>
  <c r="AS24" i="3"/>
  <c r="AT24" i="3"/>
  <c r="AU24" i="3"/>
  <c r="AP24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11" i="3"/>
  <c r="AV4" i="3"/>
  <c r="AV5" i="3"/>
  <c r="AV6" i="3"/>
  <c r="AV7" i="3"/>
  <c r="AV8" i="3"/>
  <c r="AV9" i="3"/>
  <c r="AV10" i="3"/>
  <c r="AV3" i="3"/>
  <c r="AV25" i="3"/>
  <c r="AV26" i="3"/>
  <c r="AV27" i="3"/>
  <c r="AV28" i="3"/>
  <c r="AV24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11" i="3"/>
  <c r="AL25" i="3"/>
  <c r="AL26" i="3"/>
  <c r="AL27" i="3"/>
  <c r="AL28" i="3"/>
  <c r="AL24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11" i="3"/>
  <c r="AL4" i="3"/>
  <c r="AL5" i="3"/>
  <c r="AL6" i="3"/>
  <c r="AL7" i="3"/>
  <c r="AL8" i="3"/>
  <c r="AL9" i="3"/>
  <c r="AL10" i="3"/>
  <c r="AL3" i="3"/>
  <c r="AN6" i="3"/>
  <c r="AN7" i="3"/>
  <c r="AN8" i="3"/>
  <c r="AN9" i="3"/>
  <c r="AN10" i="3"/>
  <c r="AN3" i="3"/>
  <c r="AN4" i="3"/>
  <c r="AN5" i="3"/>
  <c r="AM3" i="3"/>
  <c r="AM4" i="3"/>
  <c r="AM5" i="3"/>
  <c r="AM6" i="3"/>
  <c r="AM7" i="3"/>
  <c r="AM8" i="3"/>
  <c r="AM9" i="3"/>
  <c r="AM10" i="3"/>
  <c r="AN25" i="3"/>
  <c r="AN26" i="3"/>
  <c r="AN27" i="3"/>
  <c r="AN28" i="3"/>
  <c r="AN24" i="3"/>
  <c r="AM25" i="3"/>
  <c r="AM26" i="3"/>
  <c r="AM27" i="3"/>
  <c r="AM28" i="3"/>
  <c r="AM24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11" i="3"/>
  <c r="AK4" i="3"/>
  <c r="AK5" i="3"/>
  <c r="AK6" i="3"/>
  <c r="AK7" i="3"/>
  <c r="AK8" i="3"/>
  <c r="AK9" i="3"/>
  <c r="AK10" i="3"/>
  <c r="AK3" i="3"/>
  <c r="AK25" i="3"/>
  <c r="AK26" i="3"/>
  <c r="AK27" i="3"/>
  <c r="AK28" i="3"/>
  <c r="AK24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11" i="3"/>
  <c r="AH4" i="3"/>
  <c r="AH5" i="3"/>
  <c r="AH6" i="3"/>
  <c r="AH7" i="3"/>
  <c r="AH8" i="3"/>
  <c r="AH9" i="3"/>
  <c r="AH10" i="3"/>
  <c r="AH3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11" i="3"/>
  <c r="AI4" i="3"/>
  <c r="AI5" i="3"/>
  <c r="AI6" i="3"/>
  <c r="AI7" i="3"/>
  <c r="AI8" i="3"/>
  <c r="AI9" i="3"/>
  <c r="AI10" i="3"/>
  <c r="AI3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11" i="3"/>
  <c r="AD4" i="3"/>
  <c r="AD5" i="3"/>
  <c r="AD6" i="3"/>
  <c r="AD7" i="3"/>
  <c r="AD8" i="3"/>
  <c r="AD9" i="3"/>
  <c r="AD10" i="3"/>
  <c r="AD3" i="3"/>
  <c r="AH25" i="3"/>
  <c r="AH26" i="3"/>
  <c r="AH27" i="3"/>
  <c r="AH28" i="3"/>
  <c r="AH24" i="3"/>
  <c r="AI25" i="3"/>
  <c r="AI26" i="3"/>
  <c r="AI27" i="3"/>
  <c r="AI28" i="3"/>
  <c r="AI24" i="3"/>
  <c r="AD25" i="3"/>
  <c r="AD26" i="3"/>
  <c r="AD27" i="3"/>
  <c r="AD28" i="3"/>
  <c r="AD24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11" i="3"/>
  <c r="AE4" i="3"/>
  <c r="AE5" i="3"/>
  <c r="AE6" i="3"/>
  <c r="AE7" i="3"/>
  <c r="AE8" i="3"/>
  <c r="AE9" i="3"/>
  <c r="AE10" i="3"/>
  <c r="AE3" i="3"/>
  <c r="AE25" i="3"/>
  <c r="AE26" i="3"/>
  <c r="AE27" i="3"/>
  <c r="AE28" i="3"/>
  <c r="AE24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11" i="3"/>
  <c r="AC4" i="3"/>
  <c r="AC5" i="3"/>
  <c r="AC6" i="3"/>
  <c r="AC7" i="3"/>
  <c r="AC8" i="3"/>
  <c r="AC9" i="3"/>
  <c r="AC10" i="3"/>
  <c r="AC3" i="3"/>
  <c r="AC25" i="3"/>
  <c r="AC26" i="3"/>
  <c r="AC27" i="3"/>
  <c r="AC28" i="3"/>
  <c r="AC24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11" i="3"/>
  <c r="AF4" i="3"/>
  <c r="AF5" i="3"/>
  <c r="AF6" i="3"/>
  <c r="AF7" i="3"/>
  <c r="AF8" i="3"/>
  <c r="AF9" i="3"/>
  <c r="AF10" i="3"/>
  <c r="AF3" i="3"/>
  <c r="AF25" i="3"/>
  <c r="AF26" i="3"/>
  <c r="AF27" i="3"/>
  <c r="AF28" i="3"/>
  <c r="AF24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11" i="3"/>
  <c r="AG4" i="3"/>
  <c r="AG5" i="3"/>
  <c r="AG6" i="3"/>
  <c r="AG7" i="3"/>
  <c r="AG8" i="3"/>
  <c r="AG9" i="3"/>
  <c r="AG10" i="3"/>
  <c r="AG3" i="3"/>
  <c r="AG25" i="3"/>
  <c r="AG26" i="3"/>
  <c r="AG27" i="3"/>
  <c r="AG28" i="3"/>
  <c r="AG24" i="3"/>
  <c r="J12" i="3"/>
  <c r="J13" i="3"/>
  <c r="J14" i="3"/>
  <c r="J15" i="3"/>
  <c r="J16" i="3"/>
  <c r="J17" i="3"/>
  <c r="J18" i="3"/>
  <c r="J19" i="3"/>
  <c r="J20" i="3"/>
  <c r="J21" i="3"/>
  <c r="J22" i="3"/>
  <c r="J23" i="3"/>
  <c r="J11" i="3"/>
  <c r="H12" i="3"/>
  <c r="H13" i="3"/>
  <c r="H14" i="3"/>
  <c r="H15" i="3"/>
  <c r="H16" i="3"/>
  <c r="H17" i="3"/>
  <c r="H18" i="3"/>
  <c r="H19" i="3"/>
  <c r="H20" i="3"/>
  <c r="H21" i="3"/>
  <c r="H22" i="3"/>
  <c r="H23" i="3"/>
  <c r="H11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N12" i="3"/>
  <c r="N13" i="3"/>
  <c r="N14" i="3"/>
  <c r="N15" i="3"/>
  <c r="N16" i="3"/>
  <c r="N17" i="3"/>
  <c r="N18" i="3"/>
  <c r="N19" i="3"/>
  <c r="N20" i="3"/>
  <c r="N21" i="3"/>
  <c r="N22" i="3"/>
  <c r="N23" i="3"/>
  <c r="N11" i="3"/>
  <c r="X12" i="3"/>
  <c r="X13" i="3"/>
  <c r="X14" i="3"/>
  <c r="X15" i="3"/>
  <c r="X16" i="3"/>
  <c r="X17" i="3"/>
  <c r="X18" i="3"/>
  <c r="X19" i="3"/>
  <c r="X20" i="3"/>
  <c r="X21" i="3"/>
  <c r="X22" i="3"/>
  <c r="X23" i="3"/>
  <c r="X11" i="3"/>
  <c r="Z12" i="3"/>
  <c r="Z13" i="3"/>
  <c r="Z14" i="3"/>
  <c r="Z15" i="3"/>
  <c r="Z16" i="3"/>
  <c r="Z17" i="3"/>
  <c r="Z18" i="3"/>
  <c r="Z19" i="3"/>
  <c r="Z20" i="3"/>
  <c r="Z21" i="3"/>
  <c r="Z22" i="3"/>
  <c r="Z23" i="3"/>
  <c r="Z11" i="3"/>
  <c r="V12" i="3"/>
  <c r="V13" i="3"/>
  <c r="V14" i="3"/>
  <c r="V15" i="3"/>
  <c r="V16" i="3"/>
  <c r="V17" i="3"/>
  <c r="V18" i="3"/>
  <c r="V19" i="3"/>
  <c r="V20" i="3"/>
  <c r="V21" i="3"/>
  <c r="V22" i="3"/>
  <c r="V23" i="3"/>
  <c r="V11" i="3"/>
  <c r="P12" i="3"/>
  <c r="P13" i="3"/>
  <c r="P14" i="3"/>
  <c r="P15" i="3"/>
  <c r="P16" i="3"/>
  <c r="P17" i="3"/>
  <c r="P18" i="3"/>
  <c r="P19" i="3"/>
  <c r="P20" i="3"/>
  <c r="P21" i="3"/>
  <c r="P22" i="3"/>
  <c r="P23" i="3"/>
  <c r="P11" i="3"/>
  <c r="R12" i="3"/>
  <c r="R13" i="3"/>
  <c r="R14" i="3"/>
  <c r="R15" i="3"/>
  <c r="R16" i="3"/>
  <c r="R17" i="3"/>
  <c r="R18" i="3"/>
  <c r="R19" i="3"/>
  <c r="R20" i="3"/>
  <c r="R21" i="3"/>
  <c r="R22" i="3"/>
  <c r="R23" i="3"/>
  <c r="R11" i="3"/>
  <c r="T12" i="3"/>
  <c r="T13" i="3"/>
  <c r="T14" i="3"/>
  <c r="T15" i="3"/>
  <c r="T16" i="3"/>
  <c r="T17" i="3"/>
  <c r="T18" i="3"/>
  <c r="T19" i="3"/>
  <c r="T20" i="3"/>
  <c r="T21" i="3"/>
  <c r="T22" i="3"/>
  <c r="T23" i="3"/>
  <c r="T11" i="3"/>
  <c r="T4" i="3"/>
  <c r="T5" i="3"/>
  <c r="T6" i="3"/>
  <c r="T7" i="3"/>
  <c r="T8" i="3"/>
  <c r="T9" i="3"/>
  <c r="T10" i="3"/>
  <c r="T3" i="3"/>
  <c r="R4" i="3"/>
  <c r="R5" i="3"/>
  <c r="R6" i="3"/>
  <c r="R7" i="3"/>
  <c r="R8" i="3"/>
  <c r="R9" i="3"/>
  <c r="R10" i="3"/>
  <c r="P4" i="3"/>
  <c r="P5" i="3"/>
  <c r="P6" i="3"/>
  <c r="P7" i="3"/>
  <c r="P8" i="3"/>
  <c r="P9" i="3"/>
  <c r="P10" i="3"/>
  <c r="P3" i="3"/>
  <c r="V4" i="3"/>
  <c r="V5" i="3"/>
  <c r="V6" i="3"/>
  <c r="V7" i="3"/>
  <c r="V8" i="3"/>
  <c r="V9" i="3"/>
  <c r="V10" i="3"/>
  <c r="V3" i="3"/>
  <c r="Z4" i="3"/>
  <c r="Z5" i="3"/>
  <c r="Z6" i="3"/>
  <c r="Z7" i="3"/>
  <c r="Z8" i="3"/>
  <c r="Z9" i="3"/>
  <c r="Z10" i="3"/>
  <c r="Z3" i="3"/>
  <c r="X4" i="3"/>
  <c r="X5" i="3"/>
  <c r="X6" i="3"/>
  <c r="X7" i="3"/>
  <c r="X8" i="3"/>
  <c r="X9" i="3"/>
  <c r="X10" i="3"/>
  <c r="X3" i="3"/>
  <c r="N4" i="3"/>
  <c r="N5" i="3"/>
  <c r="N6" i="3"/>
  <c r="N7" i="3"/>
  <c r="N8" i="3"/>
  <c r="N9" i="3"/>
  <c r="N10" i="3"/>
  <c r="N3" i="3"/>
  <c r="L4" i="3"/>
  <c r="L5" i="3"/>
  <c r="L6" i="3"/>
  <c r="L7" i="3"/>
  <c r="L8" i="3"/>
  <c r="L9" i="3"/>
  <c r="L10" i="3"/>
  <c r="L3" i="3"/>
  <c r="J4" i="3"/>
  <c r="J5" i="3"/>
  <c r="J6" i="3"/>
  <c r="J7" i="3"/>
  <c r="J8" i="3"/>
  <c r="J9" i="3"/>
  <c r="J10" i="3"/>
  <c r="J3" i="3"/>
  <c r="H4" i="3"/>
  <c r="H5" i="3"/>
  <c r="H6" i="3"/>
  <c r="H7" i="3"/>
  <c r="H8" i="3"/>
  <c r="H9" i="3"/>
  <c r="H10" i="3"/>
  <c r="H3" i="3"/>
  <c r="T25" i="3"/>
  <c r="T26" i="3"/>
  <c r="T27" i="3"/>
  <c r="T28" i="3"/>
  <c r="T24" i="3"/>
  <c r="R25" i="3"/>
  <c r="R26" i="3"/>
  <c r="R27" i="3"/>
  <c r="R28" i="3"/>
  <c r="R24" i="3"/>
  <c r="P25" i="3"/>
  <c r="P26" i="3"/>
  <c r="P27" i="3"/>
  <c r="P28" i="3"/>
  <c r="P24" i="3"/>
  <c r="V25" i="3"/>
  <c r="V26" i="3"/>
  <c r="V27" i="3"/>
  <c r="V28" i="3"/>
  <c r="V24" i="3"/>
  <c r="Z25" i="3"/>
  <c r="Z26" i="3"/>
  <c r="Z27" i="3"/>
  <c r="Z28" i="3"/>
  <c r="Z24" i="3"/>
  <c r="X25" i="3"/>
  <c r="X26" i="3"/>
  <c r="X27" i="3"/>
  <c r="X28" i="3"/>
  <c r="X24" i="3"/>
  <c r="N25" i="3"/>
  <c r="N26" i="3"/>
  <c r="N27" i="3"/>
  <c r="N28" i="3"/>
  <c r="N24" i="3"/>
  <c r="L25" i="3"/>
  <c r="L26" i="3"/>
  <c r="L27" i="3"/>
  <c r="L28" i="3"/>
  <c r="L24" i="3"/>
  <c r="K4" i="3" l="1"/>
  <c r="K8" i="3"/>
  <c r="K5" i="3"/>
  <c r="K9" i="3"/>
  <c r="K6" i="3"/>
  <c r="K10" i="3"/>
  <c r="K7" i="3"/>
  <c r="K12" i="3"/>
  <c r="K16" i="3"/>
  <c r="K20" i="3"/>
  <c r="K13" i="3"/>
  <c r="K17" i="3"/>
  <c r="K21" i="3"/>
  <c r="K19" i="3"/>
  <c r="K14" i="3"/>
  <c r="K18" i="3"/>
  <c r="K22" i="3"/>
  <c r="K15" i="3"/>
  <c r="K23" i="3"/>
  <c r="M24" i="3"/>
  <c r="M25" i="3"/>
  <c r="M26" i="3"/>
  <c r="M27" i="3"/>
  <c r="M28" i="3"/>
  <c r="M12" i="3"/>
  <c r="M16" i="3"/>
  <c r="M20" i="3"/>
  <c r="M13" i="3"/>
  <c r="M17" i="3"/>
  <c r="M21" i="3"/>
  <c r="M19" i="3"/>
  <c r="M14" i="3"/>
  <c r="M18" i="3"/>
  <c r="M22" i="3"/>
  <c r="M15" i="3"/>
  <c r="M23" i="3"/>
  <c r="M4" i="3"/>
  <c r="M8" i="3"/>
  <c r="M5" i="3"/>
  <c r="M9" i="3"/>
  <c r="M6" i="3"/>
  <c r="M10" i="3"/>
  <c r="M7" i="3"/>
  <c r="O4" i="3"/>
  <c r="O8" i="3"/>
  <c r="O5" i="3"/>
  <c r="O9" i="3"/>
  <c r="O6" i="3"/>
  <c r="O10" i="3"/>
  <c r="O7" i="3"/>
  <c r="O12" i="3"/>
  <c r="O16" i="3"/>
  <c r="O20" i="3"/>
  <c r="O13" i="3"/>
  <c r="O17" i="3"/>
  <c r="O21" i="3"/>
  <c r="O19" i="3"/>
  <c r="O14" i="3"/>
  <c r="O18" i="3"/>
  <c r="O22" i="3"/>
  <c r="O15" i="3"/>
  <c r="O23" i="3"/>
  <c r="O25" i="3"/>
  <c r="O26" i="3"/>
  <c r="O28" i="3"/>
  <c r="O27" i="3"/>
  <c r="Q25" i="3"/>
  <c r="Q26" i="3"/>
  <c r="Q27" i="3"/>
  <c r="Q28" i="3"/>
  <c r="Q4" i="3"/>
  <c r="Q8" i="3"/>
  <c r="Q5" i="3"/>
  <c r="Q9" i="3"/>
  <c r="Q6" i="3"/>
  <c r="Q10" i="3"/>
  <c r="Q7" i="3"/>
  <c r="Q12" i="3"/>
  <c r="Q16" i="3"/>
  <c r="Q20" i="3"/>
  <c r="Q13" i="3"/>
  <c r="Q17" i="3"/>
  <c r="Q21" i="3"/>
  <c r="Q19" i="3"/>
  <c r="Q14" i="3"/>
  <c r="Q18" i="3"/>
  <c r="Q22" i="3"/>
  <c r="Q15" i="3"/>
  <c r="Q23" i="3"/>
  <c r="S12" i="3"/>
  <c r="S16" i="3"/>
  <c r="S20" i="3"/>
  <c r="S13" i="3"/>
  <c r="S17" i="3"/>
  <c r="S21" i="3"/>
  <c r="S14" i="3"/>
  <c r="S18" i="3"/>
  <c r="S22" i="3"/>
  <c r="S15" i="3"/>
  <c r="S19" i="3"/>
  <c r="S23" i="3"/>
  <c r="S4" i="3"/>
  <c r="S9" i="3"/>
  <c r="S7" i="3"/>
  <c r="S5" i="3"/>
  <c r="S10" i="3"/>
  <c r="S8" i="3"/>
  <c r="S6" i="3"/>
  <c r="U4" i="3"/>
  <c r="U8" i="3"/>
  <c r="U5" i="3"/>
  <c r="U9" i="3"/>
  <c r="U6" i="3"/>
  <c r="U10" i="3"/>
  <c r="U7" i="3"/>
  <c r="U12" i="3"/>
  <c r="U16" i="3"/>
  <c r="U20" i="3"/>
  <c r="U13" i="3"/>
  <c r="U17" i="3"/>
  <c r="U21" i="3"/>
  <c r="U19" i="3"/>
  <c r="U23" i="3"/>
  <c r="U14" i="3"/>
  <c r="U18" i="3"/>
  <c r="U22" i="3"/>
  <c r="U15" i="3"/>
  <c r="S11" i="3"/>
  <c r="U25" i="3"/>
  <c r="U26" i="3"/>
  <c r="U27" i="3"/>
  <c r="U28" i="3"/>
  <c r="S25" i="3"/>
  <c r="S26" i="3"/>
  <c r="S27" i="3"/>
  <c r="S28" i="3"/>
  <c r="W24" i="3"/>
  <c r="W25" i="3"/>
  <c r="W26" i="3"/>
  <c r="W27" i="3"/>
  <c r="W28" i="3"/>
  <c r="W12" i="3"/>
  <c r="W16" i="3"/>
  <c r="W20" i="3"/>
  <c r="W13" i="3"/>
  <c r="W17" i="3"/>
  <c r="W21" i="3"/>
  <c r="W19" i="3"/>
  <c r="W14" i="3"/>
  <c r="W18" i="3"/>
  <c r="W22" i="3"/>
  <c r="W15" i="3"/>
  <c r="W23" i="3"/>
  <c r="W4" i="3"/>
  <c r="W8" i="3"/>
  <c r="W5" i="3"/>
  <c r="W9" i="3"/>
  <c r="W6" i="3"/>
  <c r="W10" i="3"/>
  <c r="W7" i="3"/>
  <c r="Y4" i="3"/>
  <c r="Y8" i="3"/>
  <c r="Y5" i="3"/>
  <c r="Y9" i="3"/>
  <c r="Y6" i="3"/>
  <c r="Y10" i="3"/>
  <c r="Y7" i="3"/>
  <c r="Y12" i="3"/>
  <c r="Y16" i="3"/>
  <c r="Y20" i="3"/>
  <c r="Y13" i="3"/>
  <c r="Y17" i="3"/>
  <c r="Y21" i="3"/>
  <c r="Y19" i="3"/>
  <c r="Y14" i="3"/>
  <c r="Y18" i="3"/>
  <c r="Y22" i="3"/>
  <c r="Y15" i="3"/>
  <c r="Y23" i="3"/>
  <c r="Y25" i="3"/>
  <c r="Y26" i="3"/>
  <c r="Y27" i="3"/>
  <c r="Y28" i="3"/>
  <c r="AA25" i="3"/>
  <c r="AA26" i="3"/>
  <c r="AA27" i="3"/>
  <c r="AA28" i="3"/>
  <c r="AA12" i="3"/>
  <c r="AA16" i="3"/>
  <c r="AA20" i="3"/>
  <c r="AA13" i="3"/>
  <c r="AA17" i="3"/>
  <c r="AA21" i="3"/>
  <c r="AA19" i="3"/>
  <c r="AA14" i="3"/>
  <c r="AA18" i="3"/>
  <c r="AA22" i="3"/>
  <c r="AA15" i="3"/>
  <c r="AA23" i="3"/>
  <c r="AA4" i="3"/>
  <c r="AA8" i="3"/>
  <c r="AA5" i="3"/>
  <c r="AA9" i="3"/>
  <c r="AA6" i="3"/>
  <c r="AA10" i="3"/>
  <c r="AA7" i="3"/>
  <c r="AA24" i="3"/>
  <c r="Y24" i="3"/>
  <c r="U24" i="3"/>
  <c r="S24" i="3"/>
  <c r="Q24" i="3"/>
  <c r="O24" i="3"/>
  <c r="Y11" i="3"/>
  <c r="AA11" i="3"/>
  <c r="W11" i="3"/>
  <c r="U11" i="3"/>
  <c r="Q11" i="3"/>
  <c r="O11" i="3"/>
  <c r="Y3" i="3"/>
  <c r="AA3" i="3"/>
  <c r="W3" i="3"/>
  <c r="Q3" i="3"/>
  <c r="K11" i="3"/>
  <c r="M11" i="3"/>
  <c r="U3" i="3"/>
  <c r="S3" i="3"/>
  <c r="O3" i="3"/>
  <c r="M3" i="3"/>
  <c r="K3" i="3"/>
  <c r="I12" i="3"/>
  <c r="I16" i="3"/>
  <c r="I20" i="3"/>
  <c r="I23" i="3"/>
  <c r="I13" i="3"/>
  <c r="I17" i="3"/>
  <c r="I21" i="3"/>
  <c r="I19" i="3"/>
  <c r="I14" i="3"/>
  <c r="I18" i="3"/>
  <c r="I22" i="3"/>
  <c r="I15" i="3"/>
  <c r="I11" i="3"/>
  <c r="I4" i="3"/>
  <c r="I8" i="3"/>
  <c r="I5" i="3"/>
  <c r="I9" i="3"/>
  <c r="I6" i="3"/>
  <c r="I10" i="3"/>
  <c r="I7" i="3"/>
  <c r="I3" i="3"/>
  <c r="BB24" i="3"/>
  <c r="AX24" i="3" s="1"/>
  <c r="BB25" i="3"/>
  <c r="AX25" i="3" s="1"/>
  <c r="BB26" i="3"/>
  <c r="AX26" i="3" s="1"/>
  <c r="BB27" i="3"/>
  <c r="AX27" i="3" s="1"/>
  <c r="BB28" i="3"/>
  <c r="AX28" i="3" s="1"/>
  <c r="BB11" i="3"/>
  <c r="AX11" i="3" s="1"/>
  <c r="BB20" i="3"/>
  <c r="AX20" i="3" s="1"/>
  <c r="BB18" i="3"/>
  <c r="AX18" i="3" s="1"/>
  <c r="BB5" i="3"/>
  <c r="AX5" i="3" s="1"/>
  <c r="BB17" i="3"/>
  <c r="AX17" i="3" s="1"/>
  <c r="BB22" i="3"/>
  <c r="AX22" i="3" s="1"/>
  <c r="BB16" i="3"/>
  <c r="AX16" i="3" s="1"/>
  <c r="BB12" i="3"/>
  <c r="AX12" i="3" s="1"/>
  <c r="BB14" i="3"/>
  <c r="AX14" i="3" s="1"/>
  <c r="BB23" i="3"/>
  <c r="AX23" i="3" s="1"/>
  <c r="BB21" i="3"/>
  <c r="AX21" i="3" s="1"/>
  <c r="BB19" i="3"/>
  <c r="AX19" i="3" s="1"/>
  <c r="BB15" i="3"/>
  <c r="AX15" i="3" s="1"/>
  <c r="BB13" i="3"/>
  <c r="AX13" i="3" s="1"/>
  <c r="BB3" i="3"/>
  <c r="AX3" i="3" s="1"/>
  <c r="BB8" i="3"/>
  <c r="AX8" i="3" s="1"/>
  <c r="BB4" i="3"/>
  <c r="AX4" i="3" s="1"/>
  <c r="BB9" i="3"/>
  <c r="AX9" i="3" s="1"/>
  <c r="BB10" i="3"/>
  <c r="AX10" i="3" s="1"/>
  <c r="BB6" i="3"/>
  <c r="AX6" i="3" s="1"/>
  <c r="BB7" i="3"/>
  <c r="AX7" i="3" s="1"/>
  <c r="J25" i="3"/>
  <c r="J26" i="3"/>
  <c r="J27" i="3"/>
  <c r="J28" i="3"/>
  <c r="J24" i="3"/>
  <c r="H25" i="3"/>
  <c r="H26" i="3"/>
  <c r="H27" i="3"/>
  <c r="H28" i="3"/>
  <c r="H24" i="3"/>
  <c r="AB4" i="3"/>
  <c r="AJ4" i="3"/>
  <c r="AO4" i="3"/>
  <c r="BI4" i="3"/>
  <c r="BM4" i="3"/>
  <c r="BQ4" i="3"/>
  <c r="BT4" i="3"/>
  <c r="BW4" i="3"/>
  <c r="CA4" i="3"/>
  <c r="CE4" i="3"/>
  <c r="CK4" i="3"/>
  <c r="CP4" i="3"/>
  <c r="CT4" i="3"/>
  <c r="CX4" i="3"/>
  <c r="DE4" i="3"/>
  <c r="DK4" i="3"/>
  <c r="DQ4" i="3"/>
  <c r="DW4" i="3"/>
  <c r="EC4" i="3"/>
  <c r="AB5" i="3"/>
  <c r="AJ5" i="3"/>
  <c r="AO5" i="3"/>
  <c r="BI5" i="3"/>
  <c r="BM5" i="3"/>
  <c r="BQ5" i="3"/>
  <c r="BT5" i="3"/>
  <c r="BW5" i="3"/>
  <c r="CA5" i="3"/>
  <c r="CE5" i="3"/>
  <c r="CK5" i="3"/>
  <c r="CP5" i="3"/>
  <c r="CT5" i="3"/>
  <c r="CX5" i="3"/>
  <c r="DE5" i="3"/>
  <c r="DK5" i="3"/>
  <c r="DQ5" i="3"/>
  <c r="DW5" i="3"/>
  <c r="EC5" i="3"/>
  <c r="AB6" i="3"/>
  <c r="AJ6" i="3"/>
  <c r="AO6" i="3"/>
  <c r="BI6" i="3"/>
  <c r="BM6" i="3"/>
  <c r="BQ6" i="3"/>
  <c r="BT6" i="3"/>
  <c r="BW6" i="3"/>
  <c r="CA6" i="3"/>
  <c r="CE6" i="3"/>
  <c r="CK6" i="3"/>
  <c r="CP6" i="3"/>
  <c r="CT6" i="3"/>
  <c r="CX6" i="3"/>
  <c r="DE6" i="3"/>
  <c r="DK6" i="3"/>
  <c r="DQ6" i="3"/>
  <c r="DW6" i="3"/>
  <c r="EC6" i="3"/>
  <c r="AB7" i="3"/>
  <c r="AJ7" i="3"/>
  <c r="AO7" i="3"/>
  <c r="BI7" i="3"/>
  <c r="BM7" i="3"/>
  <c r="BQ7" i="3"/>
  <c r="BT7" i="3"/>
  <c r="BW7" i="3"/>
  <c r="CA7" i="3"/>
  <c r="CE7" i="3"/>
  <c r="CK7" i="3"/>
  <c r="CP7" i="3"/>
  <c r="CT7" i="3"/>
  <c r="CX7" i="3"/>
  <c r="DE7" i="3"/>
  <c r="DK7" i="3"/>
  <c r="DQ7" i="3"/>
  <c r="DW7" i="3"/>
  <c r="EC7" i="3"/>
  <c r="AB8" i="3"/>
  <c r="AJ8" i="3"/>
  <c r="AO8" i="3"/>
  <c r="BI8" i="3"/>
  <c r="BM8" i="3"/>
  <c r="BQ8" i="3"/>
  <c r="BT8" i="3"/>
  <c r="BW8" i="3"/>
  <c r="CA8" i="3"/>
  <c r="CE8" i="3"/>
  <c r="CK8" i="3"/>
  <c r="CP8" i="3"/>
  <c r="CT8" i="3"/>
  <c r="CX8" i="3"/>
  <c r="DE8" i="3"/>
  <c r="DK8" i="3"/>
  <c r="DQ8" i="3"/>
  <c r="DW8" i="3"/>
  <c r="EC8" i="3"/>
  <c r="AB9" i="3"/>
  <c r="AJ9" i="3"/>
  <c r="AO9" i="3"/>
  <c r="BI9" i="3"/>
  <c r="BM9" i="3"/>
  <c r="BQ9" i="3"/>
  <c r="BT9" i="3"/>
  <c r="BW9" i="3"/>
  <c r="CA9" i="3"/>
  <c r="CE9" i="3"/>
  <c r="CK9" i="3"/>
  <c r="CP9" i="3"/>
  <c r="CT9" i="3"/>
  <c r="CX9" i="3"/>
  <c r="DE9" i="3"/>
  <c r="DK9" i="3"/>
  <c r="DQ9" i="3"/>
  <c r="DW9" i="3"/>
  <c r="EC9" i="3"/>
  <c r="AB10" i="3"/>
  <c r="AJ10" i="3"/>
  <c r="AO10" i="3"/>
  <c r="BI10" i="3"/>
  <c r="BM10" i="3"/>
  <c r="BQ10" i="3"/>
  <c r="BT10" i="3"/>
  <c r="BW10" i="3"/>
  <c r="CA10" i="3"/>
  <c r="CE10" i="3"/>
  <c r="CK10" i="3"/>
  <c r="CP10" i="3"/>
  <c r="CT10" i="3"/>
  <c r="CX10" i="3"/>
  <c r="DE10" i="3"/>
  <c r="DK10" i="3"/>
  <c r="DQ10" i="3"/>
  <c r="DW10" i="3"/>
  <c r="EC10" i="3"/>
  <c r="AB11" i="3"/>
  <c r="AJ11" i="3"/>
  <c r="AO11" i="3"/>
  <c r="BI11" i="3"/>
  <c r="BM11" i="3"/>
  <c r="BQ11" i="3"/>
  <c r="BT11" i="3"/>
  <c r="BW11" i="3"/>
  <c r="CA11" i="3"/>
  <c r="CE11" i="3"/>
  <c r="CK11" i="3"/>
  <c r="CP11" i="3"/>
  <c r="CT11" i="3"/>
  <c r="CX11" i="3"/>
  <c r="DE11" i="3"/>
  <c r="DK11" i="3"/>
  <c r="DQ11" i="3"/>
  <c r="DW11" i="3"/>
  <c r="EC11" i="3"/>
  <c r="AB12" i="3"/>
  <c r="AJ12" i="3"/>
  <c r="AO12" i="3"/>
  <c r="BI12" i="3"/>
  <c r="BM12" i="3"/>
  <c r="BQ12" i="3"/>
  <c r="BT12" i="3"/>
  <c r="BW12" i="3"/>
  <c r="CA12" i="3"/>
  <c r="CE12" i="3"/>
  <c r="CK12" i="3"/>
  <c r="CP12" i="3"/>
  <c r="CT12" i="3"/>
  <c r="CX12" i="3"/>
  <c r="DE12" i="3"/>
  <c r="DK12" i="3"/>
  <c r="DQ12" i="3"/>
  <c r="DW12" i="3"/>
  <c r="EC12" i="3"/>
  <c r="AB13" i="3"/>
  <c r="AJ13" i="3"/>
  <c r="AO13" i="3"/>
  <c r="BI13" i="3"/>
  <c r="BM13" i="3"/>
  <c r="BQ13" i="3"/>
  <c r="BT13" i="3"/>
  <c r="BW13" i="3"/>
  <c r="CA13" i="3"/>
  <c r="CE13" i="3"/>
  <c r="CK13" i="3"/>
  <c r="CP13" i="3"/>
  <c r="CT13" i="3"/>
  <c r="CX13" i="3"/>
  <c r="DE13" i="3"/>
  <c r="DK13" i="3"/>
  <c r="DQ13" i="3"/>
  <c r="DW13" i="3"/>
  <c r="EC13" i="3"/>
  <c r="AB14" i="3"/>
  <c r="AJ14" i="3"/>
  <c r="AO14" i="3"/>
  <c r="BI14" i="3"/>
  <c r="BM14" i="3"/>
  <c r="BQ14" i="3"/>
  <c r="BT14" i="3"/>
  <c r="BW14" i="3"/>
  <c r="CA14" i="3"/>
  <c r="CE14" i="3"/>
  <c r="CK14" i="3"/>
  <c r="CP14" i="3"/>
  <c r="CT14" i="3"/>
  <c r="CX14" i="3"/>
  <c r="DE14" i="3"/>
  <c r="DK14" i="3"/>
  <c r="DQ14" i="3"/>
  <c r="DW14" i="3"/>
  <c r="EC14" i="3"/>
  <c r="AB15" i="3"/>
  <c r="AJ15" i="3"/>
  <c r="AO15" i="3"/>
  <c r="BI15" i="3"/>
  <c r="BM15" i="3"/>
  <c r="BQ15" i="3"/>
  <c r="BT15" i="3"/>
  <c r="BW15" i="3"/>
  <c r="CA15" i="3"/>
  <c r="CE15" i="3"/>
  <c r="CK15" i="3"/>
  <c r="CP15" i="3"/>
  <c r="CT15" i="3"/>
  <c r="CX15" i="3"/>
  <c r="DE15" i="3"/>
  <c r="DK15" i="3"/>
  <c r="DQ15" i="3"/>
  <c r="DW15" i="3"/>
  <c r="EC15" i="3"/>
  <c r="AB16" i="3"/>
  <c r="AJ16" i="3"/>
  <c r="AO16" i="3"/>
  <c r="BI16" i="3"/>
  <c r="BM16" i="3"/>
  <c r="BQ16" i="3"/>
  <c r="BT16" i="3"/>
  <c r="BW16" i="3"/>
  <c r="CA16" i="3"/>
  <c r="CE16" i="3"/>
  <c r="CK16" i="3"/>
  <c r="CP16" i="3"/>
  <c r="CT16" i="3"/>
  <c r="CX16" i="3"/>
  <c r="DE16" i="3"/>
  <c r="DK16" i="3"/>
  <c r="DQ16" i="3"/>
  <c r="DW16" i="3"/>
  <c r="EC16" i="3"/>
  <c r="AB17" i="3"/>
  <c r="AJ17" i="3"/>
  <c r="AO17" i="3"/>
  <c r="BI17" i="3"/>
  <c r="BM17" i="3"/>
  <c r="BQ17" i="3"/>
  <c r="BT17" i="3"/>
  <c r="BW17" i="3"/>
  <c r="CA17" i="3"/>
  <c r="CE17" i="3"/>
  <c r="CK17" i="3"/>
  <c r="CP17" i="3"/>
  <c r="CT17" i="3"/>
  <c r="CX17" i="3"/>
  <c r="DE17" i="3"/>
  <c r="DK17" i="3"/>
  <c r="DQ17" i="3"/>
  <c r="DW17" i="3"/>
  <c r="EC17" i="3"/>
  <c r="AB18" i="3"/>
  <c r="AJ18" i="3"/>
  <c r="AO18" i="3"/>
  <c r="BI18" i="3"/>
  <c r="BM18" i="3"/>
  <c r="BQ18" i="3"/>
  <c r="BT18" i="3"/>
  <c r="BW18" i="3"/>
  <c r="CA18" i="3"/>
  <c r="CE18" i="3"/>
  <c r="CK18" i="3"/>
  <c r="CP18" i="3"/>
  <c r="CT18" i="3"/>
  <c r="CX18" i="3"/>
  <c r="DE18" i="3"/>
  <c r="DK18" i="3"/>
  <c r="DQ18" i="3"/>
  <c r="DW18" i="3"/>
  <c r="EC18" i="3"/>
  <c r="AB19" i="3"/>
  <c r="AJ19" i="3"/>
  <c r="AO19" i="3"/>
  <c r="BI19" i="3"/>
  <c r="BM19" i="3"/>
  <c r="BQ19" i="3"/>
  <c r="BT19" i="3"/>
  <c r="BW19" i="3"/>
  <c r="CA19" i="3"/>
  <c r="CE19" i="3"/>
  <c r="CK19" i="3"/>
  <c r="CP19" i="3"/>
  <c r="CT19" i="3"/>
  <c r="CX19" i="3"/>
  <c r="DE19" i="3"/>
  <c r="DK19" i="3"/>
  <c r="DQ19" i="3"/>
  <c r="DW19" i="3"/>
  <c r="EC19" i="3"/>
  <c r="AB20" i="3"/>
  <c r="AJ20" i="3"/>
  <c r="AO20" i="3"/>
  <c r="BI20" i="3"/>
  <c r="BM20" i="3"/>
  <c r="BQ20" i="3"/>
  <c r="BT20" i="3"/>
  <c r="BW20" i="3"/>
  <c r="CA20" i="3"/>
  <c r="CE20" i="3"/>
  <c r="CK20" i="3"/>
  <c r="CP20" i="3"/>
  <c r="CT20" i="3"/>
  <c r="CX20" i="3"/>
  <c r="DE20" i="3"/>
  <c r="DK20" i="3"/>
  <c r="DQ20" i="3"/>
  <c r="DW20" i="3"/>
  <c r="EC20" i="3"/>
  <c r="AB21" i="3"/>
  <c r="AJ21" i="3"/>
  <c r="AO21" i="3"/>
  <c r="BI21" i="3"/>
  <c r="BM21" i="3"/>
  <c r="BQ21" i="3"/>
  <c r="BT21" i="3"/>
  <c r="BW21" i="3"/>
  <c r="CA21" i="3"/>
  <c r="CE21" i="3"/>
  <c r="CK21" i="3"/>
  <c r="CP21" i="3"/>
  <c r="CT21" i="3"/>
  <c r="CX21" i="3"/>
  <c r="DE21" i="3"/>
  <c r="DK21" i="3"/>
  <c r="DQ21" i="3"/>
  <c r="DW21" i="3"/>
  <c r="EC21" i="3"/>
  <c r="AB22" i="3"/>
  <c r="AJ22" i="3"/>
  <c r="AO22" i="3"/>
  <c r="BI22" i="3"/>
  <c r="BM22" i="3"/>
  <c r="BQ22" i="3"/>
  <c r="BT22" i="3"/>
  <c r="BW22" i="3"/>
  <c r="CA22" i="3"/>
  <c r="CE22" i="3"/>
  <c r="CK22" i="3"/>
  <c r="CP22" i="3"/>
  <c r="CT22" i="3"/>
  <c r="CX22" i="3"/>
  <c r="DE22" i="3"/>
  <c r="DK22" i="3"/>
  <c r="DQ22" i="3"/>
  <c r="DW22" i="3"/>
  <c r="EC22" i="3"/>
  <c r="AB23" i="3"/>
  <c r="AJ23" i="3"/>
  <c r="AO23" i="3"/>
  <c r="BI23" i="3"/>
  <c r="BM23" i="3"/>
  <c r="BQ23" i="3"/>
  <c r="BT23" i="3"/>
  <c r="BW23" i="3"/>
  <c r="CA23" i="3"/>
  <c r="CE23" i="3"/>
  <c r="CK23" i="3"/>
  <c r="CP23" i="3"/>
  <c r="CT23" i="3"/>
  <c r="CX23" i="3"/>
  <c r="DE23" i="3"/>
  <c r="DK23" i="3"/>
  <c r="DQ23" i="3"/>
  <c r="DW23" i="3"/>
  <c r="EC23" i="3"/>
  <c r="AB24" i="3"/>
  <c r="AJ24" i="3"/>
  <c r="AO24" i="3"/>
  <c r="BI24" i="3"/>
  <c r="BM24" i="3"/>
  <c r="BQ24" i="3"/>
  <c r="BT24" i="3"/>
  <c r="BW24" i="3"/>
  <c r="CA24" i="3"/>
  <c r="CE24" i="3"/>
  <c r="CK24" i="3"/>
  <c r="CP24" i="3"/>
  <c r="CT24" i="3"/>
  <c r="CX24" i="3"/>
  <c r="DE24" i="3"/>
  <c r="DK24" i="3"/>
  <c r="DQ24" i="3"/>
  <c r="DW24" i="3"/>
  <c r="EC24" i="3"/>
  <c r="AB25" i="3"/>
  <c r="AJ25" i="3"/>
  <c r="AO25" i="3"/>
  <c r="BI25" i="3"/>
  <c r="BM25" i="3"/>
  <c r="BQ25" i="3"/>
  <c r="BT25" i="3"/>
  <c r="BW25" i="3"/>
  <c r="CA25" i="3"/>
  <c r="CE25" i="3"/>
  <c r="CK25" i="3"/>
  <c r="CP25" i="3"/>
  <c r="CT25" i="3"/>
  <c r="CX25" i="3"/>
  <c r="DK25" i="3"/>
  <c r="DQ25" i="3"/>
  <c r="DW25" i="3"/>
  <c r="EC25" i="3"/>
  <c r="AB26" i="3"/>
  <c r="AJ26" i="3"/>
  <c r="AO26" i="3"/>
  <c r="BI26" i="3"/>
  <c r="BM26" i="3"/>
  <c r="BQ26" i="3"/>
  <c r="BT26" i="3"/>
  <c r="BW26" i="3"/>
  <c r="CA26" i="3"/>
  <c r="CE26" i="3"/>
  <c r="CK26" i="3"/>
  <c r="CP26" i="3"/>
  <c r="CT26" i="3"/>
  <c r="CX26" i="3"/>
  <c r="DE26" i="3"/>
  <c r="DK26" i="3"/>
  <c r="DQ26" i="3"/>
  <c r="DW26" i="3"/>
  <c r="EC26" i="3"/>
  <c r="AB27" i="3"/>
  <c r="AJ27" i="3"/>
  <c r="AO27" i="3"/>
  <c r="BI27" i="3"/>
  <c r="BM27" i="3"/>
  <c r="BQ27" i="3"/>
  <c r="BT27" i="3"/>
  <c r="BW27" i="3"/>
  <c r="CA27" i="3"/>
  <c r="CE27" i="3"/>
  <c r="CK27" i="3"/>
  <c r="CP27" i="3"/>
  <c r="CT27" i="3"/>
  <c r="CX27" i="3"/>
  <c r="DE27" i="3"/>
  <c r="DK27" i="3"/>
  <c r="DQ27" i="3"/>
  <c r="DW27" i="3"/>
  <c r="EC27" i="3"/>
  <c r="AB28" i="3"/>
  <c r="AJ28" i="3"/>
  <c r="AO28" i="3"/>
  <c r="BI28" i="3"/>
  <c r="BM28" i="3"/>
  <c r="BQ28" i="3"/>
  <c r="BT28" i="3"/>
  <c r="BW28" i="3"/>
  <c r="CA28" i="3"/>
  <c r="CE28" i="3"/>
  <c r="CK28" i="3"/>
  <c r="CP28" i="3"/>
  <c r="CT28" i="3"/>
  <c r="CX28" i="3"/>
  <c r="DE28" i="3"/>
  <c r="DK28" i="3"/>
  <c r="DQ28" i="3"/>
  <c r="DW28" i="3"/>
  <c r="EC28" i="3"/>
  <c r="EC3" i="3"/>
  <c r="DW3" i="3"/>
  <c r="DQ3" i="3"/>
  <c r="DK3" i="3"/>
  <c r="DE3" i="3"/>
  <c r="CX3" i="3"/>
  <c r="CT3" i="3"/>
  <c r="CP3" i="3"/>
  <c r="CK3" i="3"/>
  <c r="CE3" i="3"/>
  <c r="CA3" i="3"/>
  <c r="BW3" i="3"/>
  <c r="BT3" i="3"/>
  <c r="BQ3" i="3"/>
  <c r="BM3" i="3"/>
  <c r="BI3" i="3"/>
  <c r="AO3" i="3"/>
  <c r="AJ3" i="3"/>
  <c r="AB3" i="3"/>
  <c r="K25" i="3" l="1"/>
  <c r="K26" i="3"/>
  <c r="K27" i="3"/>
  <c r="K28" i="3"/>
  <c r="F20" i="3"/>
  <c r="D20" i="3" s="1"/>
  <c r="F10" i="3"/>
  <c r="F8" i="3"/>
  <c r="D8" i="3" s="1"/>
  <c r="F7" i="3"/>
  <c r="D7" i="3" s="1"/>
  <c r="F5" i="3"/>
  <c r="D5" i="3" s="1"/>
  <c r="F15" i="3"/>
  <c r="F19" i="3"/>
  <c r="D19" i="3" s="1"/>
  <c r="F4" i="3"/>
  <c r="D4" i="3" s="1"/>
  <c r="F22" i="3"/>
  <c r="F21" i="3"/>
  <c r="F6" i="3"/>
  <c r="F16" i="3"/>
  <c r="D16" i="3" s="1"/>
  <c r="F18" i="3"/>
  <c r="D18" i="3" s="1"/>
  <c r="F17" i="3"/>
  <c r="F9" i="3"/>
  <c r="D9" i="3" s="1"/>
  <c r="F12" i="3"/>
  <c r="D12" i="3" s="1"/>
  <c r="F14" i="3"/>
  <c r="D14" i="3" s="1"/>
  <c r="F13" i="3"/>
  <c r="F23" i="3"/>
  <c r="D23" i="3" s="1"/>
  <c r="K24" i="3"/>
  <c r="F11" i="3"/>
  <c r="D11" i="3" s="1"/>
  <c r="F3" i="3"/>
  <c r="I24" i="3"/>
  <c r="I27" i="3"/>
  <c r="I28" i="3"/>
  <c r="I25" i="3"/>
  <c r="I26" i="3"/>
  <c r="F26" i="3" s="1"/>
  <c r="D26" i="3" s="1"/>
  <c r="DJ3" i="3"/>
  <c r="DJ11" i="3"/>
  <c r="CJ3" i="3"/>
  <c r="BL3" i="3"/>
  <c r="AW3" i="3"/>
  <c r="D3" i="3"/>
  <c r="AW21" i="3"/>
  <c r="AW16" i="3"/>
  <c r="AW10" i="3"/>
  <c r="AW18" i="3"/>
  <c r="AW27" i="3"/>
  <c r="AW9" i="3"/>
  <c r="AW13" i="3"/>
  <c r="AW23" i="3"/>
  <c r="AW22" i="3"/>
  <c r="AW20" i="3"/>
  <c r="AW26" i="3"/>
  <c r="AW7" i="3"/>
  <c r="AW4" i="3"/>
  <c r="AW15" i="3"/>
  <c r="AW14" i="3"/>
  <c r="AW17" i="3"/>
  <c r="AW11" i="3"/>
  <c r="AW25" i="3"/>
  <c r="AW6" i="3"/>
  <c r="AW8" i="3"/>
  <c r="AW19" i="3"/>
  <c r="AW12" i="3"/>
  <c r="AW5" i="3"/>
  <c r="AW28" i="3"/>
  <c r="AW24" i="3"/>
  <c r="BL22" i="3"/>
  <c r="CJ15" i="3"/>
  <c r="CJ13" i="3"/>
  <c r="CJ7" i="3"/>
  <c r="DJ6" i="3"/>
  <c r="DJ7" i="3"/>
  <c r="DJ28" i="3"/>
  <c r="DJ27" i="3"/>
  <c r="BL25" i="3"/>
  <c r="DJ24" i="3"/>
  <c r="DJ23" i="3"/>
  <c r="CJ9" i="3"/>
  <c r="CJ26" i="3"/>
  <c r="CJ21" i="3"/>
  <c r="DJ5" i="3"/>
  <c r="BL16" i="3"/>
  <c r="BL14" i="3"/>
  <c r="BL26" i="3"/>
  <c r="CJ25" i="3"/>
  <c r="DJ18" i="3"/>
  <c r="BL18" i="3"/>
  <c r="BL21" i="3"/>
  <c r="CJ20" i="3"/>
  <c r="DJ19" i="3"/>
  <c r="CJ11" i="3"/>
  <c r="BL10" i="3"/>
  <c r="D22" i="3"/>
  <c r="CJ28" i="3"/>
  <c r="BL27" i="3"/>
  <c r="DJ26" i="3"/>
  <c r="DJ25" i="3"/>
  <c r="CJ24" i="3"/>
  <c r="BL23" i="3"/>
  <c r="CJ22" i="3"/>
  <c r="BL20" i="3"/>
  <c r="BL19" i="3"/>
  <c r="CJ18" i="3"/>
  <c r="DJ15" i="3"/>
  <c r="DJ13" i="3"/>
  <c r="D13" i="3"/>
  <c r="DJ12" i="3"/>
  <c r="DJ9" i="3"/>
  <c r="DJ8" i="3"/>
  <c r="BL4" i="3"/>
  <c r="BL28" i="3"/>
  <c r="CJ27" i="3"/>
  <c r="BL24" i="3"/>
  <c r="CJ23" i="3"/>
  <c r="DJ22" i="3"/>
  <c r="CJ19" i="3"/>
  <c r="CJ17" i="3"/>
  <c r="D17" i="3"/>
  <c r="DJ16" i="3"/>
  <c r="DJ14" i="3"/>
  <c r="BL13" i="3"/>
  <c r="CJ12" i="3"/>
  <c r="DJ10" i="3"/>
  <c r="D10" i="3"/>
  <c r="BL9" i="3"/>
  <c r="CJ8" i="3"/>
  <c r="BL6" i="3"/>
  <c r="BL5" i="3"/>
  <c r="CJ4" i="3"/>
  <c r="DJ21" i="3"/>
  <c r="D21" i="3"/>
  <c r="DJ20" i="3"/>
  <c r="DJ17" i="3"/>
  <c r="BL17" i="3"/>
  <c r="CJ16" i="3"/>
  <c r="BL15" i="3"/>
  <c r="CJ14" i="3"/>
  <c r="BL12" i="3"/>
  <c r="BL11" i="3"/>
  <c r="CJ10" i="3"/>
  <c r="BL8" i="3"/>
  <c r="BL7" i="3"/>
  <c r="CJ6" i="3"/>
  <c r="CJ5" i="3"/>
  <c r="DJ4" i="3"/>
  <c r="D15" i="3"/>
  <c r="F27" i="3" l="1"/>
  <c r="D27" i="3" s="1"/>
  <c r="F25" i="3"/>
  <c r="D25" i="3" s="1"/>
  <c r="F28" i="3"/>
  <c r="D28" i="3" s="1"/>
  <c r="C28" i="3" s="1"/>
  <c r="G4" i="3"/>
  <c r="G10" i="3"/>
  <c r="D6" i="3"/>
  <c r="E4" i="3" s="1"/>
  <c r="G6" i="3"/>
  <c r="G3" i="3"/>
  <c r="G5" i="3"/>
  <c r="G7" i="3"/>
  <c r="F24" i="3"/>
  <c r="G25" i="3" s="1"/>
  <c r="G17" i="3"/>
  <c r="G8" i="3"/>
  <c r="G12" i="3"/>
  <c r="G18" i="3"/>
  <c r="G15" i="3"/>
  <c r="G19" i="3"/>
  <c r="G11" i="3"/>
  <c r="G14" i="3"/>
  <c r="G22" i="3"/>
  <c r="G21" i="3"/>
  <c r="G13" i="3"/>
  <c r="G23" i="3"/>
  <c r="G20" i="3"/>
  <c r="G16" i="3"/>
  <c r="G9" i="3"/>
  <c r="E12" i="3"/>
  <c r="E16" i="3"/>
  <c r="E20" i="3"/>
  <c r="E13" i="3"/>
  <c r="E17" i="3"/>
  <c r="E21" i="3"/>
  <c r="E14" i="3"/>
  <c r="E18" i="3"/>
  <c r="E22" i="3"/>
  <c r="E15" i="3"/>
  <c r="E19" i="3"/>
  <c r="E23" i="3"/>
  <c r="E11" i="3"/>
  <c r="E7" i="3"/>
  <c r="C19" i="3"/>
  <c r="C18" i="3"/>
  <c r="C7" i="3"/>
  <c r="C8" i="3"/>
  <c r="C22" i="3"/>
  <c r="C12" i="3"/>
  <c r="C26" i="3"/>
  <c r="C25" i="3"/>
  <c r="C23" i="3"/>
  <c r="C21" i="3"/>
  <c r="C6" i="3"/>
  <c r="C20" i="3"/>
  <c r="C3" i="3"/>
  <c r="C5" i="3"/>
  <c r="C11" i="3"/>
  <c r="C17" i="3"/>
  <c r="C9" i="3"/>
  <c r="C13" i="3"/>
  <c r="C16" i="3"/>
  <c r="C4" i="3"/>
  <c r="C10" i="3"/>
  <c r="C27" i="3"/>
  <c r="C14" i="3"/>
  <c r="C15" i="3"/>
  <c r="E5" i="3" l="1"/>
  <c r="E10" i="3"/>
  <c r="E3" i="3"/>
  <c r="E6" i="3"/>
  <c r="E8" i="3"/>
  <c r="E9" i="3"/>
  <c r="G28" i="3"/>
  <c r="G27" i="3"/>
  <c r="G24" i="3"/>
  <c r="G26" i="3"/>
  <c r="D24" i="3"/>
  <c r="E25" i="3" l="1"/>
  <c r="E26" i="3"/>
  <c r="E28" i="3"/>
  <c r="E24" i="3"/>
  <c r="E27" i="3"/>
  <c r="C24" i="3"/>
  <c r="D8" i="1" s="1"/>
</calcChain>
</file>

<file path=xl/sharedStrings.xml><?xml version="1.0" encoding="utf-8"?>
<sst xmlns="http://schemas.openxmlformats.org/spreadsheetml/2006/main" count="390" uniqueCount="168">
  <si>
    <t>CA du rayon :</t>
  </si>
  <si>
    <t>Enseigne :</t>
  </si>
  <si>
    <t>Nom :</t>
  </si>
  <si>
    <t>Filière :</t>
  </si>
  <si>
    <t>Secteur :</t>
  </si>
  <si>
    <t>Famille :</t>
  </si>
  <si>
    <t>Express</t>
  </si>
  <si>
    <t>Super</t>
  </si>
  <si>
    <t>Hyper</t>
  </si>
  <si>
    <t>magasin c</t>
  </si>
  <si>
    <t>magasin d</t>
  </si>
  <si>
    <t>magasin e</t>
  </si>
  <si>
    <t>magasin f</t>
  </si>
  <si>
    <t>magasin g</t>
  </si>
  <si>
    <t>magasin h</t>
  </si>
  <si>
    <t>magasin a</t>
  </si>
  <si>
    <t>magasin b</t>
  </si>
  <si>
    <t>magasin i</t>
  </si>
  <si>
    <t>magasin j</t>
  </si>
  <si>
    <t>magasin k</t>
  </si>
  <si>
    <t>magasin l</t>
  </si>
  <si>
    <t>magasin m</t>
  </si>
  <si>
    <t>magasin n</t>
  </si>
  <si>
    <t>magasin o</t>
  </si>
  <si>
    <t>magasin p</t>
  </si>
  <si>
    <t>magasin q</t>
  </si>
  <si>
    <t>magasin r</t>
  </si>
  <si>
    <t>magasin s</t>
  </si>
  <si>
    <t>magasin t</t>
  </si>
  <si>
    <t>magasin u</t>
  </si>
  <si>
    <t>magasin v</t>
  </si>
  <si>
    <t>magasin w</t>
  </si>
  <si>
    <t>magasin x</t>
  </si>
  <si>
    <t>magasin y</t>
  </si>
  <si>
    <t>magasin z</t>
  </si>
  <si>
    <t>Filière/Secteur</t>
  </si>
  <si>
    <t>ELDPH</t>
  </si>
  <si>
    <t>FRAIS_LS</t>
  </si>
  <si>
    <t>FRAIS_TRAD</t>
  </si>
  <si>
    <t>BAZAR</t>
  </si>
  <si>
    <t>TEXTILE</t>
  </si>
  <si>
    <t>SERVICES</t>
  </si>
  <si>
    <t>___</t>
  </si>
  <si>
    <t>EPICERIE</t>
  </si>
  <si>
    <t>LIQUIDE</t>
  </si>
  <si>
    <t>ENTRETIEN</t>
  </si>
  <si>
    <t>BEAUTE</t>
  </si>
  <si>
    <t>__</t>
  </si>
  <si>
    <t>CREMERIE</t>
  </si>
  <si>
    <t>PATISSERIE_INDUS</t>
  </si>
  <si>
    <t>SURGELES</t>
  </si>
  <si>
    <t>BVP</t>
  </si>
  <si>
    <t>FROMAGE_COUPE</t>
  </si>
  <si>
    <t>FRUITS_LEGUMES</t>
  </si>
  <si>
    <t>BOUCHERIE</t>
  </si>
  <si>
    <t>CHARCUTERIE</t>
  </si>
  <si>
    <t>POISSONERIE</t>
  </si>
  <si>
    <t>CULTURE</t>
  </si>
  <si>
    <t>LOISIRS</t>
  </si>
  <si>
    <t>BRICO</t>
  </si>
  <si>
    <t>JARDIN</t>
  </si>
  <si>
    <t>MAISON</t>
  </si>
  <si>
    <t>PRESSE</t>
  </si>
  <si>
    <t>VETEMENT</t>
  </si>
  <si>
    <t>SOUS_VETEMENT</t>
  </si>
  <si>
    <t>CHAUSSURE</t>
  </si>
  <si>
    <t>CHAUSSETTE</t>
  </si>
  <si>
    <t>Secteur/Famille</t>
  </si>
  <si>
    <t>Café</t>
  </si>
  <si>
    <t>Thé</t>
  </si>
  <si>
    <t>Chocolat</t>
  </si>
  <si>
    <t>Biscuit</t>
  </si>
  <si>
    <t>Pâtes</t>
  </si>
  <si>
    <t>Chips</t>
  </si>
  <si>
    <t>Aliments animaux</t>
  </si>
  <si>
    <t>Sel</t>
  </si>
  <si>
    <t>Sucre</t>
  </si>
  <si>
    <t>Huile</t>
  </si>
  <si>
    <t>_</t>
  </si>
  <si>
    <t>Bières</t>
  </si>
  <si>
    <t>Vins</t>
  </si>
  <si>
    <t>Eaux</t>
  </si>
  <si>
    <t>Jus</t>
  </si>
  <si>
    <t>Sirop</t>
  </si>
  <si>
    <t>Alcools</t>
  </si>
  <si>
    <t>Champagnes</t>
  </si>
  <si>
    <t>Linge</t>
  </si>
  <si>
    <t>Nettoyage</t>
  </si>
  <si>
    <t>Vaisselle</t>
  </si>
  <si>
    <t>Brosse</t>
  </si>
  <si>
    <t>Pain de mie</t>
  </si>
  <si>
    <t>Viennoiserie indus</t>
  </si>
  <si>
    <t>Patisserie indus</t>
  </si>
  <si>
    <t>Fromage LS</t>
  </si>
  <si>
    <t>Yaourt</t>
  </si>
  <si>
    <t>Lait</t>
  </si>
  <si>
    <t>Crème</t>
  </si>
  <si>
    <t>Œuf</t>
  </si>
  <si>
    <t>Beurre</t>
  </si>
  <si>
    <t>Salé</t>
  </si>
  <si>
    <t>Sucré</t>
  </si>
  <si>
    <t>Boulangerie trad</t>
  </si>
  <si>
    <t>Viennoiserie trad</t>
  </si>
  <si>
    <t>Patisserie trad</t>
  </si>
  <si>
    <t>Traditionel</t>
  </si>
  <si>
    <t>Emballé</t>
  </si>
  <si>
    <t>Fruits</t>
  </si>
  <si>
    <t>Légumes</t>
  </si>
  <si>
    <t>Volaille</t>
  </si>
  <si>
    <t>Boucherie LS</t>
  </si>
  <si>
    <t>Boucherie Atelier</t>
  </si>
  <si>
    <t>Charcuterie préparé</t>
  </si>
  <si>
    <t>Charcuterie LS</t>
  </si>
  <si>
    <t>Saucisserie</t>
  </si>
  <si>
    <t>Traiteur</t>
  </si>
  <si>
    <t>Poisson LS</t>
  </si>
  <si>
    <t>Poisson Atelier</t>
  </si>
  <si>
    <t>Crustacé</t>
  </si>
  <si>
    <t>Crevettes</t>
  </si>
  <si>
    <t>Image</t>
  </si>
  <si>
    <t>Son</t>
  </si>
  <si>
    <t>Papeterie</t>
  </si>
  <si>
    <t>Cadre</t>
  </si>
  <si>
    <t>Jouet</t>
  </si>
  <si>
    <t>Sport</t>
  </si>
  <si>
    <t>Détente</t>
  </si>
  <si>
    <t>Table</t>
  </si>
  <si>
    <t>Petit eléctroménager</t>
  </si>
  <si>
    <t>Mobilier</t>
  </si>
  <si>
    <t>Ampoule</t>
  </si>
  <si>
    <t>Outils</t>
  </si>
  <si>
    <t>Auto</t>
  </si>
  <si>
    <t>Engrais</t>
  </si>
  <si>
    <t>Graines</t>
  </si>
  <si>
    <t>Désherbants</t>
  </si>
  <si>
    <t>Insectisides</t>
  </si>
  <si>
    <t>Ustensiles</t>
  </si>
  <si>
    <t>Gants</t>
  </si>
  <si>
    <t>Homme</t>
  </si>
  <si>
    <t>Femme</t>
  </si>
  <si>
    <t>Enfant</t>
  </si>
  <si>
    <t>Nourisson</t>
  </si>
  <si>
    <t>Ados</t>
  </si>
  <si>
    <t>Savon</t>
  </si>
  <si>
    <t>Shampoing</t>
  </si>
  <si>
    <t>Dentifrice</t>
  </si>
  <si>
    <t>Brosse à dents</t>
  </si>
  <si>
    <t>Parfum</t>
  </si>
  <si>
    <t>Déodorant</t>
  </si>
  <si>
    <t>Hygiène intime</t>
  </si>
  <si>
    <t>CA Total</t>
  </si>
  <si>
    <t>BIJOUX</t>
  </si>
  <si>
    <t>Plein air</t>
  </si>
  <si>
    <t>Intérieur</t>
  </si>
  <si>
    <t>Extérieur</t>
  </si>
  <si>
    <t>CA moyen de ce rayon</t>
  </si>
  <si>
    <t>ELDPH (de réf)</t>
  </si>
  <si>
    <t>EPICERIE (de réf)</t>
  </si>
  <si>
    <t>Café (de réf)</t>
  </si>
  <si>
    <t>Thé (de réf)</t>
  </si>
  <si>
    <t>Chocolat (de réf)</t>
  </si>
  <si>
    <t>Biscuit (de réf)</t>
  </si>
  <si>
    <t>Pâtes (de réf)</t>
  </si>
  <si>
    <t>Chips (de réf)</t>
  </si>
  <si>
    <t>Aliments animaux (de réf)</t>
  </si>
  <si>
    <t>Sel (de réf)</t>
  </si>
  <si>
    <t>Sucre (de réf)</t>
  </si>
  <si>
    <t>Huile (de réf)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</si>
</sst>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10" xfId="0" applyBorder="1"/>
    <xf numFmtId="0" fontId="2" fillId="0" borderId="11" xfId="0" applyFont="1" applyBorder="1"/>
    <xf numFmtId="0" fontId="0" fillId="0" borderId="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9" xfId="0" applyBorder="1"/>
    <xf numFmtId="0" fontId="0" fillId="0" borderId="12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3" xfId="0" applyBorder="1"/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Fill="1" applyBorder="1"/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2" fillId="2" borderId="1" xfId="0" applyFont="1" applyFill="1" applyBorder="1"/>
    <xf numFmtId="0" fontId="1" fillId="3" borderId="1" xfId="0" applyFont="1" applyFill="1" applyBorder="1"/>
    <xf numFmtId="0" fontId="0" fillId="0" borderId="1" xfId="0" applyFont="1" applyBorder="1"/>
    <xf numFmtId="164" fontId="0" fillId="4" borderId="9" xfId="0" applyNumberFormat="1" applyFill="1" applyBorder="1"/>
    <xf numFmtId="164" fontId="0" fillId="6" borderId="9" xfId="0" applyNumberFormat="1" applyFill="1" applyBorder="1"/>
    <xf numFmtId="164" fontId="0" fillId="5" borderId="9" xfId="0" applyNumberFormat="1" applyFill="1" applyBorder="1"/>
    <xf numFmtId="0" fontId="0" fillId="0" borderId="1" xfId="0" applyFont="1" applyFill="1" applyBorder="1"/>
    <xf numFmtId="164" fontId="0" fillId="6" borderId="2" xfId="0" applyNumberFormat="1" applyFill="1" applyBorder="1"/>
    <xf numFmtId="164" fontId="0" fillId="4" borderId="2" xfId="0" applyNumberFormat="1" applyFill="1" applyBorder="1"/>
    <xf numFmtId="0" fontId="0" fillId="6" borderId="21" xfId="0" applyFill="1" applyBorder="1"/>
    <xf numFmtId="0" fontId="0" fillId="5" borderId="21" xfId="0" applyFill="1" applyBorder="1"/>
    <xf numFmtId="164" fontId="0" fillId="5" borderId="2" xfId="0" applyNumberFormat="1" applyFill="1" applyBorder="1"/>
    <xf numFmtId="0" fontId="0" fillId="4" borderId="21" xfId="0" applyFill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9"/>
  <sheetViews>
    <sheetView workbookViewId="0">
      <selection activeCell="D9" sqref="D9:H9"/>
    </sheetView>
  </sheetViews>
  <sheetFormatPr baseColWidth="10" defaultRowHeight="15" x14ac:dyDescent="0.25"/>
  <cols>
    <col min="3" max="3" width="20.7109375" bestFit="1" customWidth="1"/>
  </cols>
  <sheetData>
    <row r="3" spans="3:8" ht="15.75" thickBot="1" x14ac:dyDescent="0.3"/>
    <row r="4" spans="3:8" ht="15.75" thickBot="1" x14ac:dyDescent="0.3">
      <c r="C4" s="9" t="s">
        <v>1</v>
      </c>
      <c r="D4" s="54" t="s">
        <v>8</v>
      </c>
      <c r="E4" s="55"/>
      <c r="F4" s="55"/>
      <c r="G4" s="55"/>
      <c r="H4" s="56"/>
    </row>
    <row r="5" spans="3:8" ht="15.75" thickBot="1" x14ac:dyDescent="0.3">
      <c r="C5" s="9" t="s">
        <v>2</v>
      </c>
      <c r="D5" s="54" t="s">
        <v>30</v>
      </c>
      <c r="E5" s="55"/>
      <c r="F5" s="55"/>
      <c r="G5" s="55"/>
      <c r="H5" s="56"/>
    </row>
    <row r="6" spans="3:8" ht="15.75" thickBot="1" x14ac:dyDescent="0.3">
      <c r="C6" s="24" t="s">
        <v>3</v>
      </c>
      <c r="D6" s="21" t="s">
        <v>42</v>
      </c>
      <c r="E6" s="25" t="s">
        <v>4</v>
      </c>
      <c r="F6" s="21" t="s">
        <v>47</v>
      </c>
      <c r="G6" s="25" t="s">
        <v>5</v>
      </c>
      <c r="H6" s="22" t="s">
        <v>78</v>
      </c>
    </row>
    <row r="7" spans="3:8" ht="15.75" thickBot="1" x14ac:dyDescent="0.3">
      <c r="C7" s="54"/>
      <c r="D7" s="55"/>
      <c r="E7" s="55"/>
      <c r="F7" s="55"/>
      <c r="G7" s="55"/>
      <c r="H7" s="56"/>
    </row>
    <row r="8" spans="3:8" ht="15.75" thickBot="1" x14ac:dyDescent="0.3">
      <c r="C8" s="23" t="s">
        <v>0</v>
      </c>
      <c r="D8" s="57">
        <f ca="1">INDEX(Données!C3:EI28,MATCH(D5,Données!B3:B28,0),MATCH(IF(H6&lt;&gt;"_",H6,IF(Secteursélèc&lt;&gt;"__",Secteursélèc,IF(Filièresélèc&lt;&gt;"___",Filièresélèc,"CA Total"))),Données!C2:EI2,0))</f>
        <v>43901386.399999999</v>
      </c>
      <c r="E8" s="58"/>
      <c r="F8" s="58"/>
      <c r="G8" s="58"/>
      <c r="H8" s="59"/>
    </row>
    <row r="9" spans="3:8" ht="15.75" thickBot="1" x14ac:dyDescent="0.3">
      <c r="C9" s="40" t="s">
        <v>155</v>
      </c>
      <c r="D9" s="54"/>
      <c r="E9" s="55"/>
      <c r="F9" s="55"/>
      <c r="G9" s="55"/>
      <c r="H9" s="56"/>
    </row>
  </sheetData>
  <mergeCells count="5">
    <mergeCell ref="C7:H7"/>
    <mergeCell ref="D4:H4"/>
    <mergeCell ref="D5:H5"/>
    <mergeCell ref="D8:H8"/>
    <mergeCell ref="D9:H9"/>
  </mergeCells>
  <dataValidations count="5">
    <dataValidation type="list" allowBlank="1" showInputMessage="1" showErrorMessage="1" sqref="D4">
      <formula1>Enseigne</formula1>
    </dataValidation>
    <dataValidation type="list" allowBlank="1" showInputMessage="1" showErrorMessage="1" sqref="D5">
      <formula1>INDIRECT(Magasin)</formula1>
    </dataValidation>
    <dataValidation type="list" allowBlank="1" showInputMessage="1" showErrorMessage="1" sqref="D6">
      <formula1>Filière</formula1>
    </dataValidation>
    <dataValidation type="list" allowBlank="1" showInputMessage="1" showErrorMessage="1" sqref="F6">
      <formula1>INDIRECT(Filièresélèc)</formula1>
    </dataValidation>
    <dataValidation type="list" allowBlank="1" showInputMessage="1" showErrorMessage="1" sqref="H6">
      <formula1>INDIRECT(Secteursélèc)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B1:EI28"/>
  <sheetViews>
    <sheetView tabSelected="1" topLeftCell="C1" workbookViewId="0">
      <selection activeCell="S26" sqref="S26"/>
    </sheetView>
  </sheetViews>
  <sheetFormatPr baseColWidth="10" defaultRowHeight="15" outlineLevelCol="2" x14ac:dyDescent="0.25"/>
  <cols>
    <col min="2" max="2" width="10.42578125" bestFit="1" customWidth="1"/>
    <col min="3" max="4" width="13.85546875" bestFit="1" customWidth="1"/>
    <col min="5" max="5" width="15" bestFit="1" customWidth="1"/>
    <col min="6" max="6" width="12.85546875" customWidth="1" outlineLevel="1"/>
    <col min="7" max="7" width="15.7109375" bestFit="1" customWidth="1" outlineLevel="1"/>
    <col min="8" max="9" width="12.85546875" customWidth="1" outlineLevel="2"/>
    <col min="10" max="13" width="11.42578125" customWidth="1" outlineLevel="2"/>
    <col min="14" max="15" width="12.85546875" customWidth="1" outlineLevel="2"/>
    <col min="16" max="19" width="11.42578125" customWidth="1" outlineLevel="2"/>
    <col min="20" max="20" width="17.140625" customWidth="1" outlineLevel="2"/>
    <col min="21" max="21" width="24.42578125" bestFit="1" customWidth="1" outlineLevel="2"/>
    <col min="22" max="23" width="10.42578125" customWidth="1" outlineLevel="2"/>
    <col min="24" max="24" width="11.42578125" customWidth="1" outlineLevel="2"/>
    <col min="25" max="25" width="13" bestFit="1" customWidth="1" outlineLevel="2"/>
    <col min="26" max="26" width="11.42578125" customWidth="1" outlineLevel="2"/>
    <col min="27" max="27" width="12.85546875" bestFit="1" customWidth="1" outlineLevel="2"/>
    <col min="28" max="28" width="12.85546875" customWidth="1" outlineLevel="1"/>
    <col min="29" max="30" width="12.85546875" customWidth="1" outlineLevel="2"/>
    <col min="31" max="34" width="11.42578125" customWidth="1" outlineLevel="2"/>
    <col min="35" max="35" width="12.28515625" customWidth="1" outlineLevel="2"/>
    <col min="36" max="36" width="12.85546875" customWidth="1" outlineLevel="1"/>
    <col min="37" max="40" width="11.42578125" customWidth="1" outlineLevel="2"/>
    <col min="41" max="41" width="12.85546875" customWidth="1" outlineLevel="1"/>
    <col min="42" max="44" width="11.42578125" customWidth="1" outlineLevel="2"/>
    <col min="45" max="45" width="13.7109375" customWidth="1" outlineLevel="2"/>
    <col min="46" max="47" width="11.42578125" customWidth="1" outlineLevel="2"/>
    <col min="48" max="48" width="14.5703125" customWidth="1" outlineLevel="2"/>
    <col min="49" max="49" width="13.85546875" bestFit="1" customWidth="1"/>
    <col min="50" max="50" width="17.5703125" customWidth="1" outlineLevel="1"/>
    <col min="51" max="51" width="11.42578125" customWidth="1" outlineLevel="2"/>
    <col min="52" max="52" width="17.85546875" customWidth="1" outlineLevel="2"/>
    <col min="53" max="53" width="15" customWidth="1" outlineLevel="2"/>
    <col min="54" max="54" width="12.85546875" customWidth="1" outlineLevel="1"/>
    <col min="55" max="56" width="12.85546875" customWidth="1" outlineLevel="2"/>
    <col min="57" max="60" width="11.42578125" customWidth="1" outlineLevel="2"/>
    <col min="61" max="61" width="12.85546875" customWidth="1" outlineLevel="1"/>
    <col min="62" max="62" width="12.85546875" customWidth="1" outlineLevel="2"/>
    <col min="63" max="63" width="11.42578125" customWidth="1" outlineLevel="2"/>
    <col min="64" max="64" width="13.85546875" bestFit="1" customWidth="1"/>
    <col min="65" max="65" width="12.85546875" customWidth="1" outlineLevel="1"/>
    <col min="66" max="66" width="15.7109375" customWidth="1" outlineLevel="2"/>
    <col min="67" max="67" width="16.5703125" customWidth="1" outlineLevel="2"/>
    <col min="68" max="68" width="13.7109375" customWidth="1" outlineLevel="2"/>
    <col min="69" max="69" width="17" customWidth="1" outlineLevel="1"/>
    <col min="70" max="71" width="11.42578125" customWidth="1" outlineLevel="2"/>
    <col min="72" max="72" width="16.28515625" customWidth="1" outlineLevel="1"/>
    <col min="73" max="74" width="12.85546875" customWidth="1" outlineLevel="2"/>
    <col min="75" max="75" width="12.85546875" customWidth="1" outlineLevel="1"/>
    <col min="76" max="76" width="12.85546875" customWidth="1" outlineLevel="2"/>
    <col min="77" max="77" width="12.28515625" customWidth="1" outlineLevel="2"/>
    <col min="78" max="78" width="16.7109375" customWidth="1" outlineLevel="2"/>
    <col min="79" max="79" width="13" customWidth="1" outlineLevel="1"/>
    <col min="80" max="80" width="18.85546875" customWidth="1" outlineLevel="2"/>
    <col min="81" max="81" width="13.5703125" customWidth="1" outlineLevel="2"/>
    <col min="82" max="82" width="11.42578125" customWidth="1" outlineLevel="2"/>
    <col min="83" max="83" width="12.7109375" customWidth="1" outlineLevel="1"/>
    <col min="84" max="84" width="11.42578125" customWidth="1" outlineLevel="2"/>
    <col min="85" max="85" width="14.42578125" customWidth="1" outlineLevel="2"/>
    <col min="86" max="87" width="10.42578125" customWidth="1" outlineLevel="2"/>
    <col min="88" max="88" width="12.85546875" bestFit="1" customWidth="1"/>
    <col min="89" max="89" width="14.85546875" customWidth="1" outlineLevel="1"/>
    <col min="90" max="92" width="11.42578125" customWidth="1" outlineLevel="2"/>
    <col min="93" max="93" width="10.42578125" customWidth="1" outlineLevel="2"/>
    <col min="94" max="94" width="16" customWidth="1" outlineLevel="1"/>
    <col min="95" max="95" width="11.42578125" customWidth="1" outlineLevel="2"/>
    <col min="96" max="96" width="10.42578125" customWidth="1" outlineLevel="2"/>
    <col min="97" max="97" width="11.42578125" customWidth="1" outlineLevel="2"/>
    <col min="98" max="98" width="14.85546875" customWidth="1" outlineLevel="1"/>
    <col min="99" max="101" width="11.42578125" customWidth="1" outlineLevel="2"/>
    <col min="102" max="102" width="14.140625" customWidth="1" outlineLevel="1"/>
    <col min="103" max="104" width="11.42578125" customWidth="1" outlineLevel="2"/>
    <col min="105" max="105" width="12.140625" customWidth="1" outlineLevel="2"/>
    <col min="106" max="108" width="11.42578125" customWidth="1" outlineLevel="2"/>
    <col min="109" max="109" width="17" customWidth="1" outlineLevel="1"/>
    <col min="110" max="110" width="11.42578125" customWidth="1" outlineLevel="2"/>
    <col min="111" max="111" width="20" customWidth="1" outlineLevel="2"/>
    <col min="112" max="112" width="11.42578125" customWidth="1" outlineLevel="2"/>
    <col min="113" max="113" width="11.42578125" customWidth="1" outlineLevel="1"/>
    <col min="114" max="114" width="17" customWidth="1"/>
    <col min="115" max="115" width="22.85546875" customWidth="1" outlineLevel="1"/>
    <col min="116" max="117" width="11.42578125" customWidth="1" outlineLevel="2"/>
    <col min="118" max="118" width="9.42578125" customWidth="1" outlineLevel="2"/>
    <col min="119" max="119" width="11.42578125" customWidth="1" outlineLevel="2"/>
    <col min="120" max="120" width="10.42578125" customWidth="1" outlineLevel="2"/>
    <col min="121" max="121" width="16.28515625" customWidth="1" outlineLevel="1"/>
    <col min="122" max="123" width="11.42578125" customWidth="1" outlineLevel="2"/>
    <col min="124" max="126" width="10.42578125" customWidth="1" outlineLevel="2"/>
    <col min="127" max="127" width="15.5703125" customWidth="1" outlineLevel="1"/>
    <col min="128" max="130" width="10.42578125" customWidth="1" outlineLevel="2"/>
    <col min="131" max="131" width="8.28515625" customWidth="1" outlineLevel="2"/>
    <col min="132" max="132" width="10" customWidth="1" outlineLevel="2"/>
    <col min="133" max="133" width="16.5703125" customWidth="1" outlineLevel="1"/>
    <col min="134" max="134" width="10.42578125" customWidth="1" outlineLevel="2"/>
    <col min="135" max="135" width="11.42578125" customWidth="1" outlineLevel="2"/>
    <col min="136" max="138" width="10.42578125" customWidth="1" outlineLevel="2"/>
    <col min="139" max="139" width="10.42578125" customWidth="1" outlineLevel="1"/>
  </cols>
  <sheetData>
    <row r="1" spans="2:139" ht="15.75" thickBot="1" x14ac:dyDescent="0.3"/>
    <row r="2" spans="2:139" ht="16.5" thickBot="1" x14ac:dyDescent="0.3">
      <c r="B2" s="9"/>
      <c r="C2" s="24" t="s">
        <v>150</v>
      </c>
      <c r="D2" s="41" t="s">
        <v>36</v>
      </c>
      <c r="E2" s="41" t="s">
        <v>156</v>
      </c>
      <c r="F2" s="42" t="s">
        <v>43</v>
      </c>
      <c r="G2" s="42" t="s">
        <v>157</v>
      </c>
      <c r="H2" s="9" t="s">
        <v>68</v>
      </c>
      <c r="I2" s="9" t="s">
        <v>158</v>
      </c>
      <c r="J2" s="9" t="s">
        <v>69</v>
      </c>
      <c r="K2" s="9" t="s">
        <v>159</v>
      </c>
      <c r="L2" s="9" t="s">
        <v>70</v>
      </c>
      <c r="M2" s="9" t="s">
        <v>160</v>
      </c>
      <c r="N2" s="9" t="s">
        <v>71</v>
      </c>
      <c r="O2" s="9" t="s">
        <v>161</v>
      </c>
      <c r="P2" s="9" t="s">
        <v>72</v>
      </c>
      <c r="Q2" s="9" t="s">
        <v>162</v>
      </c>
      <c r="R2" s="9" t="s">
        <v>73</v>
      </c>
      <c r="S2" s="9" t="s">
        <v>163</v>
      </c>
      <c r="T2" s="9" t="s">
        <v>74</v>
      </c>
      <c r="U2" s="9" t="s">
        <v>164</v>
      </c>
      <c r="V2" s="9" t="s">
        <v>75</v>
      </c>
      <c r="W2" s="9" t="s">
        <v>165</v>
      </c>
      <c r="X2" s="9" t="s">
        <v>76</v>
      </c>
      <c r="Y2" s="9" t="s">
        <v>166</v>
      </c>
      <c r="Z2" s="9" t="s">
        <v>77</v>
      </c>
      <c r="AA2" s="9" t="s">
        <v>167</v>
      </c>
      <c r="AB2" s="42" t="s">
        <v>44</v>
      </c>
      <c r="AC2" s="9" t="s">
        <v>79</v>
      </c>
      <c r="AD2" s="9" t="s">
        <v>80</v>
      </c>
      <c r="AE2" s="9" t="s">
        <v>81</v>
      </c>
      <c r="AF2" s="9" t="s">
        <v>82</v>
      </c>
      <c r="AG2" s="9" t="s">
        <v>83</v>
      </c>
      <c r="AH2" s="9" t="s">
        <v>84</v>
      </c>
      <c r="AI2" s="9" t="s">
        <v>85</v>
      </c>
      <c r="AJ2" s="42" t="s">
        <v>45</v>
      </c>
      <c r="AK2" s="9" t="s">
        <v>86</v>
      </c>
      <c r="AL2" s="9" t="s">
        <v>87</v>
      </c>
      <c r="AM2" s="9" t="s">
        <v>88</v>
      </c>
      <c r="AN2" s="9" t="s">
        <v>89</v>
      </c>
      <c r="AO2" s="42" t="s">
        <v>46</v>
      </c>
      <c r="AP2" s="9" t="s">
        <v>143</v>
      </c>
      <c r="AQ2" s="9" t="s">
        <v>144</v>
      </c>
      <c r="AR2" s="9" t="s">
        <v>145</v>
      </c>
      <c r="AS2" s="9" t="s">
        <v>146</v>
      </c>
      <c r="AT2" s="39" t="s">
        <v>147</v>
      </c>
      <c r="AU2" s="40" t="s">
        <v>148</v>
      </c>
      <c r="AV2" s="40" t="s">
        <v>149</v>
      </c>
      <c r="AW2" s="41" t="s">
        <v>37</v>
      </c>
      <c r="AX2" s="42" t="s">
        <v>49</v>
      </c>
      <c r="AY2" s="9" t="s">
        <v>90</v>
      </c>
      <c r="AZ2" s="9" t="s">
        <v>91</v>
      </c>
      <c r="BA2" s="9" t="s">
        <v>92</v>
      </c>
      <c r="BB2" s="42" t="s">
        <v>48</v>
      </c>
      <c r="BC2" s="47" t="s">
        <v>93</v>
      </c>
      <c r="BD2" s="9" t="s">
        <v>94</v>
      </c>
      <c r="BE2" s="9" t="s">
        <v>95</v>
      </c>
      <c r="BF2" s="9" t="s">
        <v>96</v>
      </c>
      <c r="BG2" s="9" t="s">
        <v>97</v>
      </c>
      <c r="BH2" s="43" t="s">
        <v>98</v>
      </c>
      <c r="BI2" s="42" t="s">
        <v>50</v>
      </c>
      <c r="BJ2" s="9" t="s">
        <v>99</v>
      </c>
      <c r="BK2" s="9" t="s">
        <v>100</v>
      </c>
      <c r="BL2" s="41" t="s">
        <v>38</v>
      </c>
      <c r="BM2" s="42" t="s">
        <v>51</v>
      </c>
      <c r="BN2" s="9" t="s">
        <v>101</v>
      </c>
      <c r="BO2" s="9" t="s">
        <v>102</v>
      </c>
      <c r="BP2" s="9" t="s">
        <v>103</v>
      </c>
      <c r="BQ2" s="42" t="s">
        <v>52</v>
      </c>
      <c r="BR2" s="9" t="s">
        <v>104</v>
      </c>
      <c r="BS2" s="9" t="s">
        <v>105</v>
      </c>
      <c r="BT2" s="42" t="s">
        <v>53</v>
      </c>
      <c r="BU2" s="9" t="s">
        <v>106</v>
      </c>
      <c r="BV2" s="9" t="s">
        <v>107</v>
      </c>
      <c r="BW2" s="42" t="s">
        <v>54</v>
      </c>
      <c r="BX2" s="9" t="s">
        <v>108</v>
      </c>
      <c r="BY2" s="9" t="s">
        <v>109</v>
      </c>
      <c r="BZ2" s="39" t="s">
        <v>110</v>
      </c>
      <c r="CA2" s="42" t="s">
        <v>55</v>
      </c>
      <c r="CB2" s="9" t="s">
        <v>111</v>
      </c>
      <c r="CC2" s="9" t="s">
        <v>112</v>
      </c>
      <c r="CD2" s="43" t="s">
        <v>114</v>
      </c>
      <c r="CE2" s="42" t="s">
        <v>56</v>
      </c>
      <c r="CF2" s="9" t="s">
        <v>115</v>
      </c>
      <c r="CG2" s="9" t="s">
        <v>116</v>
      </c>
      <c r="CH2" s="39" t="s">
        <v>117</v>
      </c>
      <c r="CI2" s="9" t="s">
        <v>118</v>
      </c>
      <c r="CJ2" s="41" t="s">
        <v>39</v>
      </c>
      <c r="CK2" s="42" t="s">
        <v>57</v>
      </c>
      <c r="CL2" s="9" t="s">
        <v>119</v>
      </c>
      <c r="CM2" s="9" t="s">
        <v>120</v>
      </c>
      <c r="CN2" s="39" t="s">
        <v>121</v>
      </c>
      <c r="CO2" s="9" t="s">
        <v>122</v>
      </c>
      <c r="CP2" s="42" t="s">
        <v>58</v>
      </c>
      <c r="CQ2" s="9" t="s">
        <v>123</v>
      </c>
      <c r="CR2" s="9" t="s">
        <v>124</v>
      </c>
      <c r="CS2" s="39" t="s">
        <v>125</v>
      </c>
      <c r="CT2" s="42" t="s">
        <v>59</v>
      </c>
      <c r="CU2" s="9" t="s">
        <v>129</v>
      </c>
      <c r="CV2" s="9" t="s">
        <v>130</v>
      </c>
      <c r="CW2" s="39" t="s">
        <v>131</v>
      </c>
      <c r="CX2" s="42" t="s">
        <v>60</v>
      </c>
      <c r="CY2" s="9" t="s">
        <v>132</v>
      </c>
      <c r="CZ2" s="9" t="s">
        <v>133</v>
      </c>
      <c r="DA2" s="39" t="s">
        <v>134</v>
      </c>
      <c r="DB2" s="9" t="s">
        <v>135</v>
      </c>
      <c r="DC2" s="39" t="s">
        <v>136</v>
      </c>
      <c r="DD2" s="9" t="s">
        <v>137</v>
      </c>
      <c r="DE2" s="42" t="s">
        <v>61</v>
      </c>
      <c r="DF2" s="9" t="s">
        <v>126</v>
      </c>
      <c r="DG2" s="9" t="s">
        <v>127</v>
      </c>
      <c r="DH2" s="39" t="s">
        <v>128</v>
      </c>
      <c r="DI2" s="42" t="s">
        <v>62</v>
      </c>
      <c r="DJ2" s="41" t="s">
        <v>40</v>
      </c>
      <c r="DK2" s="42" t="s">
        <v>63</v>
      </c>
      <c r="DL2" s="9" t="s">
        <v>138</v>
      </c>
      <c r="DM2" s="9" t="s">
        <v>139</v>
      </c>
      <c r="DN2" s="39" t="s">
        <v>142</v>
      </c>
      <c r="DO2" s="39" t="s">
        <v>140</v>
      </c>
      <c r="DP2" s="39" t="s">
        <v>141</v>
      </c>
      <c r="DQ2" s="42" t="s">
        <v>64</v>
      </c>
      <c r="DR2" s="9" t="s">
        <v>138</v>
      </c>
      <c r="DS2" s="9" t="s">
        <v>139</v>
      </c>
      <c r="DT2" s="39" t="s">
        <v>142</v>
      </c>
      <c r="DU2" s="39" t="s">
        <v>140</v>
      </c>
      <c r="DV2" s="39" t="s">
        <v>141</v>
      </c>
      <c r="DW2" s="42" t="s">
        <v>65</v>
      </c>
      <c r="DX2" s="9" t="s">
        <v>124</v>
      </c>
      <c r="DY2" s="9" t="s">
        <v>153</v>
      </c>
      <c r="DZ2" s="39" t="s">
        <v>154</v>
      </c>
      <c r="EA2" s="39" t="s">
        <v>125</v>
      </c>
      <c r="EB2" s="39" t="s">
        <v>152</v>
      </c>
      <c r="EC2" s="42" t="s">
        <v>66</v>
      </c>
      <c r="ED2" s="9" t="s">
        <v>138</v>
      </c>
      <c r="EE2" s="9" t="s">
        <v>139</v>
      </c>
      <c r="EF2" s="39" t="s">
        <v>142</v>
      </c>
      <c r="EG2" s="39" t="s">
        <v>140</v>
      </c>
      <c r="EH2" s="39" t="s">
        <v>141</v>
      </c>
      <c r="EI2" s="42" t="s">
        <v>151</v>
      </c>
    </row>
    <row r="3" spans="2:139" ht="15.75" thickBot="1" x14ac:dyDescent="0.3">
      <c r="B3" s="53" t="s">
        <v>15</v>
      </c>
      <c r="C3" s="49">
        <f t="shared" ref="C3:C28" ca="1" si="0">SUM(D3,AW3,BL3,CJ3,DJ3)</f>
        <v>4761567.5</v>
      </c>
      <c r="D3" s="44">
        <f ca="1">SUM(F3,AB3,AJ3,AO3)</f>
        <v>1820082.5</v>
      </c>
      <c r="E3" s="44">
        <f ca="1">AVERAGE(D$3:D$10)</f>
        <v>1870111.625</v>
      </c>
      <c r="F3" s="44">
        <f ca="1">SUM(H3:Z3)</f>
        <v>863399.5</v>
      </c>
      <c r="G3" s="44">
        <f ca="1">AVERAGE(F$3:F$10)</f>
        <v>871272.75</v>
      </c>
      <c r="H3" s="44">
        <f ca="1">RANDBETWEEN(75000,105000)</f>
        <v>101059</v>
      </c>
      <c r="I3" s="44">
        <f ca="1">AVERAGE(H$3:H$10)</f>
        <v>92278</v>
      </c>
      <c r="J3" s="44">
        <f ca="1">RANDBETWEEN(18000,30000)</f>
        <v>27915</v>
      </c>
      <c r="K3" s="44">
        <f ca="1">AVERAGE(J$3:J$10)</f>
        <v>23649.5</v>
      </c>
      <c r="L3" s="44">
        <f ca="1">RANDBETWEEN(55000,77000)</f>
        <v>67385</v>
      </c>
      <c r="M3" s="44">
        <f ca="1">AVERAGE(L$3:L$10)</f>
        <v>67219.375</v>
      </c>
      <c r="N3" s="44">
        <f ca="1">RANDBETWEEN(90000,150000)</f>
        <v>97664</v>
      </c>
      <c r="O3" s="44">
        <f ca="1">AVERAGE(N$3:N$10)</f>
        <v>115839.875</v>
      </c>
      <c r="P3" s="44">
        <f ca="1">RANDBETWEEN(25000,35000)</f>
        <v>29997</v>
      </c>
      <c r="Q3" s="44">
        <f ca="1">AVERAGE(P$3:P$10)</f>
        <v>29119.625</v>
      </c>
      <c r="R3" s="44">
        <f ca="1">RANDBETWEEN(17000,25000)</f>
        <v>19776</v>
      </c>
      <c r="S3" s="44">
        <f ca="1">AVERAGE(R$3:R$10)</f>
        <v>21268.25</v>
      </c>
      <c r="T3" s="44">
        <f ca="1">RANDBETWEEN(40000,56000)</f>
        <v>44504</v>
      </c>
      <c r="U3" s="44">
        <f ca="1">AVERAGE(T$3:T$10)</f>
        <v>49391.75</v>
      </c>
      <c r="V3" s="44">
        <f ca="1">RANDBETWEEN(5000,7000)</f>
        <v>6974</v>
      </c>
      <c r="W3" s="44">
        <f ca="1">AVERAGE(V$3:V$10)</f>
        <v>5985.75</v>
      </c>
      <c r="X3" s="44">
        <f ca="1">RANDBETWEEN(12000,18000)</f>
        <v>17243</v>
      </c>
      <c r="Y3" s="44">
        <f ca="1">AVERAGE(X$3:X$10)</f>
        <v>16137.375</v>
      </c>
      <c r="Z3" s="44">
        <f ca="1">RANDBETWEEN(23000,37000)</f>
        <v>29993</v>
      </c>
      <c r="AA3" s="44">
        <f ca="1">AVERAGE(Z$3:Z$10)</f>
        <v>29493.75</v>
      </c>
      <c r="AB3" s="44">
        <f ca="1">SUM(AC3:AI3)</f>
        <v>641170</v>
      </c>
      <c r="AC3" s="44">
        <f ca="1">RANDBETWEEN(150000,210000)</f>
        <v>174862</v>
      </c>
      <c r="AD3" s="44">
        <f ca="1">RANDBETWEEN(150000,270000)</f>
        <v>165182</v>
      </c>
      <c r="AE3" s="44">
        <f ca="1">RANDBETWEEN(60000,72000)</f>
        <v>70943</v>
      </c>
      <c r="AF3" s="44">
        <f ca="1">RANDBETWEEN(35000,55000)</f>
        <v>39124</v>
      </c>
      <c r="AG3" s="44">
        <f ca="1">RANDBETWEEN(10000,20000)</f>
        <v>18203</v>
      </c>
      <c r="AH3" s="44">
        <f ca="1">RANDBETWEEN(100000,140000)</f>
        <v>139884</v>
      </c>
      <c r="AI3" s="44">
        <f ca="1">RANDBETWEEN(30000,42000)</f>
        <v>32972</v>
      </c>
      <c r="AJ3" s="44">
        <f t="shared" ref="AJ3:AJ23" ca="1" si="1">SUM(AK3:AN3)</f>
        <v>136945</v>
      </c>
      <c r="AK3" s="44">
        <f ca="1">RANDBETWEEN(35000,55000)</f>
        <v>44656</v>
      </c>
      <c r="AL3" s="44">
        <f ca="1">RANDBETWEEN(30000,42000)</f>
        <v>37847</v>
      </c>
      <c r="AM3" s="44">
        <f ca="1">RANDBETWEEN(20000,28000)</f>
        <v>22846</v>
      </c>
      <c r="AN3" s="44">
        <f t="shared" ref="AN3:AN10" ca="1" si="2">RANDBETWEEN(20000,34000)</f>
        <v>31596</v>
      </c>
      <c r="AO3" s="44">
        <f ca="1">SUM(AP3:AV3)</f>
        <v>178568</v>
      </c>
      <c r="AP3" s="44">
        <f ca="1">RANDBETWEEN(23000,31000)</f>
        <v>28783</v>
      </c>
      <c r="AQ3" s="44">
        <f t="shared" ref="AQ3:AU10" ca="1" si="3">RANDBETWEEN(23000,31000)</f>
        <v>30661</v>
      </c>
      <c r="AR3" s="44">
        <f t="shared" ca="1" si="3"/>
        <v>26849</v>
      </c>
      <c r="AS3" s="44">
        <f t="shared" ca="1" si="3"/>
        <v>23610</v>
      </c>
      <c r="AT3" s="44">
        <f t="shared" ca="1" si="3"/>
        <v>25965</v>
      </c>
      <c r="AU3" s="44">
        <f t="shared" ca="1" si="3"/>
        <v>29448</v>
      </c>
      <c r="AV3" s="44">
        <f ca="1">RANDBETWEEN(10000,20000)</f>
        <v>13252</v>
      </c>
      <c r="AW3" s="44">
        <f ca="1">SUM(AX3,BB3,BI3)</f>
        <v>1490299</v>
      </c>
      <c r="AX3" s="44">
        <f ca="1">SUM(AY3:BB3)</f>
        <v>740385</v>
      </c>
      <c r="AY3" s="44">
        <f ca="1">RANDBETWEEN(30000,42000)</f>
        <v>40435</v>
      </c>
      <c r="AZ3" s="44">
        <f ca="1">RANDBETWEEN(30000,42000)</f>
        <v>38046</v>
      </c>
      <c r="BA3" s="44">
        <f ca="1">RANDBETWEEN(25000,35000)</f>
        <v>31416</v>
      </c>
      <c r="BB3" s="44">
        <f ca="1">SUM(BC3:BH3)</f>
        <v>630488</v>
      </c>
      <c r="BC3" s="44">
        <f ca="1">RANDBETWEEN(200000,250000)</f>
        <v>229208</v>
      </c>
      <c r="BD3" s="44">
        <f ca="1">RANDBETWEEN(200000,280000)</f>
        <v>206523</v>
      </c>
      <c r="BE3" s="44">
        <f ca="1">RANDBETWEEN(40000,50000)</f>
        <v>43219</v>
      </c>
      <c r="BF3" s="44">
        <f ca="1">RANDBETWEEN(40000,50000)</f>
        <v>41972</v>
      </c>
      <c r="BG3" s="44">
        <f ca="1">RANDBETWEEN(50000,70000)</f>
        <v>65306</v>
      </c>
      <c r="BH3" s="44">
        <f ca="1">RANDBETWEEN(40000,50000)</f>
        <v>44260</v>
      </c>
      <c r="BI3" s="44">
        <f ca="1">SUM(BJ3:BK3)</f>
        <v>119426</v>
      </c>
      <c r="BJ3" s="44">
        <f ca="1">RANDBETWEEN(90000,120000)</f>
        <v>92918</v>
      </c>
      <c r="BK3" s="44">
        <f ca="1">RANDBETWEEN(20000,28000)</f>
        <v>26508</v>
      </c>
      <c r="BL3" s="44">
        <f t="shared" ref="BL3:BL28" ca="1" si="4">SUM(BM3,BQ3,BT3,BW3,CA3,CE3)</f>
        <v>1283764</v>
      </c>
      <c r="BM3" s="44">
        <f ca="1">SUM(BN3:BP3)</f>
        <v>360700</v>
      </c>
      <c r="BN3" s="44">
        <f ca="1">RANDBETWEEN(60000,90000)</f>
        <v>66587</v>
      </c>
      <c r="BO3" s="44">
        <f ca="1">RANDBETWEEN(25000,35000)</f>
        <v>27871</v>
      </c>
      <c r="BP3" s="44">
        <f ca="1">RANDBETWEEN(200000,280000)</f>
        <v>266242</v>
      </c>
      <c r="BQ3" s="44">
        <f ca="1">SUM(BR3:BS3)</f>
        <v>96026</v>
      </c>
      <c r="BR3" s="44">
        <f ca="1">RANDBETWEEN(30000,60000)</f>
        <v>30025</v>
      </c>
      <c r="BS3" s="44">
        <f ca="1">RANDBETWEEN(60000,90000)</f>
        <v>66001</v>
      </c>
      <c r="BT3" s="44">
        <f ca="1">SUM(BU3:BV3)</f>
        <v>473741</v>
      </c>
      <c r="BU3" s="44">
        <f ca="1">RANDBETWEEN(180000,240000)</f>
        <v>213467</v>
      </c>
      <c r="BV3" s="44">
        <f ca="1">RANDBETWEEN(240000,300000)</f>
        <v>260274</v>
      </c>
      <c r="BW3" s="44">
        <f ca="1">SUM(BX3:BZ3)</f>
        <v>353297</v>
      </c>
      <c r="BX3" s="44">
        <f ca="1">RANDBETWEEN(90000,120000)</f>
        <v>103269</v>
      </c>
      <c r="BY3" s="44">
        <f ca="1">RANDBETWEEN(75000,105000)</f>
        <v>95338</v>
      </c>
      <c r="BZ3" s="44">
        <f ca="1">RANDBETWEEN(150000,180000)</f>
        <v>154690</v>
      </c>
      <c r="CA3" s="44">
        <f t="shared" ref="CA3:CA28" si="5">SUM(CB3:CD3)</f>
        <v>0</v>
      </c>
      <c r="CB3" s="44"/>
      <c r="CC3" s="44"/>
      <c r="CD3" s="44"/>
      <c r="CE3" s="44">
        <f>SUM(CF3:CI3)</f>
        <v>0</v>
      </c>
      <c r="CF3" s="44"/>
      <c r="CG3" s="44"/>
      <c r="CH3" s="44"/>
      <c r="CI3" s="44"/>
      <c r="CJ3" s="44">
        <f ca="1">SUM(CK3,CP3,CT3,CX3,DE3,DI3)</f>
        <v>151837</v>
      </c>
      <c r="CK3" s="44">
        <f ca="1">SUM(CL3:CO3)</f>
        <v>27140</v>
      </c>
      <c r="CL3" s="44">
        <f ca="1">RANDBETWEEN(900,1200)</f>
        <v>1137</v>
      </c>
      <c r="CM3" s="44">
        <f ca="1">RANDBETWEEN(900,1200)</f>
        <v>1024</v>
      </c>
      <c r="CN3" s="44">
        <f ca="1">RANDBETWEEN(20000,28000)</f>
        <v>24871</v>
      </c>
      <c r="CO3" s="44">
        <f ca="1">RANDBETWEEN(100,200)</f>
        <v>108</v>
      </c>
      <c r="CP3" s="44">
        <f ca="1">SUM(CQ3:CS3)</f>
        <v>19826</v>
      </c>
      <c r="CQ3" s="44">
        <f ca="1">RANDBETWEEN(9000,15000)</f>
        <v>14857</v>
      </c>
      <c r="CR3" s="44">
        <f ca="1">RANDBETWEEN(900,1500)</f>
        <v>1408</v>
      </c>
      <c r="CS3" s="44">
        <f ca="1">RANDBETWEEN(2000,4000)</f>
        <v>3561</v>
      </c>
      <c r="CT3" s="44">
        <f ca="1">SUM(CU3:CW3)</f>
        <v>49402</v>
      </c>
      <c r="CU3" s="44">
        <f ca="1">RANDBETWEEN(20000,28000)</f>
        <v>25987</v>
      </c>
      <c r="CV3" s="44">
        <f ca="1">RANDBETWEEN(13000,23000)</f>
        <v>18015</v>
      </c>
      <c r="CW3" s="44">
        <f ca="1">RANDBETWEEN(3000,6000)</f>
        <v>5400</v>
      </c>
      <c r="CX3" s="44">
        <f ca="1">SUM(CY3:DD3)</f>
        <v>9642</v>
      </c>
      <c r="CY3" s="44">
        <f ca="1">RANDBETWEEN(1000,2000)</f>
        <v>1478</v>
      </c>
      <c r="CZ3" s="44">
        <f t="shared" ref="CZ3:DD3" ca="1" si="6">RANDBETWEEN(1000,2000)</f>
        <v>1772</v>
      </c>
      <c r="DA3" s="44">
        <f t="shared" ca="1" si="6"/>
        <v>1672</v>
      </c>
      <c r="DB3" s="44">
        <f t="shared" ca="1" si="6"/>
        <v>1690</v>
      </c>
      <c r="DC3" s="44">
        <f t="shared" ca="1" si="6"/>
        <v>1118</v>
      </c>
      <c r="DD3" s="44">
        <f t="shared" ca="1" si="6"/>
        <v>1912</v>
      </c>
      <c r="DE3" s="44">
        <f ca="1">SUM(DF3:DH3)</f>
        <v>32835</v>
      </c>
      <c r="DF3" s="44">
        <f ca="1">RANDBETWEEN(10000,20000)</f>
        <v>19548</v>
      </c>
      <c r="DG3" s="44">
        <f ca="1">RANDBETWEEN(5000,10000)</f>
        <v>8118</v>
      </c>
      <c r="DH3" s="44">
        <f ca="1">RANDBETWEEN(3000,6000)</f>
        <v>5169</v>
      </c>
      <c r="DI3" s="44">
        <f ca="1">RANDBETWEEN(9000,15000)</f>
        <v>12992</v>
      </c>
      <c r="DJ3" s="44">
        <f ca="1">SUM(DK3,DQ3,DW3,EC3,EI3)</f>
        <v>15585</v>
      </c>
      <c r="DK3" s="44">
        <f ca="1">SUM(DL3:DP3)</f>
        <v>2191</v>
      </c>
      <c r="DL3" s="44">
        <f ca="1">RANDBETWEEN(150,300)</f>
        <v>160</v>
      </c>
      <c r="DM3" s="44">
        <f ca="1">RANDBETWEEN(1000,2000)</f>
        <v>1336</v>
      </c>
      <c r="DN3" s="44">
        <f ca="1">RANDBETWEEN(20,40)</f>
        <v>29</v>
      </c>
      <c r="DO3" s="44">
        <f ca="1">RANDBETWEEN(200,400)</f>
        <v>378</v>
      </c>
      <c r="DP3" s="44">
        <f ca="1">RANDBETWEEN(200,400)</f>
        <v>288</v>
      </c>
      <c r="DQ3" s="44">
        <f ca="1">SUM(DR3:DV3)</f>
        <v>1327</v>
      </c>
      <c r="DR3" s="44">
        <f ca="1">RANDBETWEEN(450,750)</f>
        <v>730</v>
      </c>
      <c r="DS3" s="44">
        <f ca="1">RANDBETWEEN(300,600)</f>
        <v>424</v>
      </c>
      <c r="DT3" s="44">
        <f ca="1">RANDBETWEEN(45,75)</f>
        <v>46</v>
      </c>
      <c r="DU3" s="44">
        <f t="shared" ref="DU3:DV3" ca="1" si="7">RANDBETWEEN(45,75)</f>
        <v>71</v>
      </c>
      <c r="DV3" s="44">
        <f t="shared" ca="1" si="7"/>
        <v>56</v>
      </c>
      <c r="DW3" s="44">
        <f ca="1">SUM(DX3:EB3)</f>
        <v>1877</v>
      </c>
      <c r="DX3" s="44">
        <f ca="1">RANDBETWEEN(15,45)</f>
        <v>32</v>
      </c>
      <c r="DY3" s="44">
        <f ca="1">RANDBETWEEN(1000,2000)</f>
        <v>1249</v>
      </c>
      <c r="DZ3" s="44">
        <f ca="1">RANDBETWEEN(200,550)</f>
        <v>437</v>
      </c>
      <c r="EA3" s="44">
        <f ca="1">RANDBETWEEN(100,260)</f>
        <v>147</v>
      </c>
      <c r="EB3" s="44">
        <f ca="1">RANDBETWEEN(5,25)</f>
        <v>12</v>
      </c>
      <c r="EC3" s="44">
        <f ca="1">SUM(ED3:EH3)</f>
        <v>10083</v>
      </c>
      <c r="ED3" s="44">
        <f ca="1">RANDBETWEEN(900,1500)</f>
        <v>1218</v>
      </c>
      <c r="EE3" s="44">
        <f ca="1">RANDBETWEEN(5000,10000)</f>
        <v>5466</v>
      </c>
      <c r="EF3" s="44">
        <f ca="1">RANDBETWEEN(900,1500)</f>
        <v>1294</v>
      </c>
      <c r="EG3" s="44">
        <f ca="1">RANDBETWEEN(900,1500)</f>
        <v>1130</v>
      </c>
      <c r="EH3" s="44">
        <f ca="1">RANDBETWEEN(900,1500)</f>
        <v>975</v>
      </c>
      <c r="EI3" s="44">
        <f ca="1">RANDBETWEEN(100,350)</f>
        <v>107</v>
      </c>
    </row>
    <row r="4" spans="2:139" ht="15.75" thickBot="1" x14ac:dyDescent="0.3">
      <c r="B4" s="53" t="s">
        <v>16</v>
      </c>
      <c r="C4" s="49">
        <f t="shared" ca="1" si="0"/>
        <v>4884063.5</v>
      </c>
      <c r="D4" s="44">
        <f t="shared" ref="D4:D28" ca="1" si="8">SUM(F4,AB4,AJ4,AO4)</f>
        <v>1868038.5</v>
      </c>
      <c r="E4" s="44">
        <f t="shared" ref="E4:E10" ca="1" si="9">AVERAGE(D$3:D$10)</f>
        <v>1870111.625</v>
      </c>
      <c r="F4" s="44">
        <f t="shared" ref="F4:F28" ca="1" si="10">SUM(H4:Z4)</f>
        <v>832034.5</v>
      </c>
      <c r="G4" s="44">
        <f t="shared" ref="G4:G10" ca="1" si="11">AVERAGE(F$3:F$10)</f>
        <v>871272.75</v>
      </c>
      <c r="H4" s="44">
        <f t="shared" ref="H4:H10" ca="1" si="12">RANDBETWEEN(75000,105000)</f>
        <v>84211</v>
      </c>
      <c r="I4" s="44">
        <f t="shared" ref="I4:I10" ca="1" si="13">AVERAGE(H$3:H$10)</f>
        <v>92278</v>
      </c>
      <c r="J4" s="44">
        <f t="shared" ref="J4:J10" ca="1" si="14">RANDBETWEEN(18000,30000)</f>
        <v>21158</v>
      </c>
      <c r="K4" s="44">
        <f t="shared" ref="K4:K10" ca="1" si="15">AVERAGE(J$3:J$10)</f>
        <v>23649.5</v>
      </c>
      <c r="L4" s="44">
        <f t="shared" ref="L4:L10" ca="1" si="16">RANDBETWEEN(55000,77000)</f>
        <v>63160</v>
      </c>
      <c r="M4" s="44">
        <f t="shared" ref="M4:M10" ca="1" si="17">AVERAGE(L$3:L$10)</f>
        <v>67219.375</v>
      </c>
      <c r="N4" s="44">
        <f t="shared" ref="N4:N10" ca="1" si="18">RANDBETWEEN(90000,150000)</f>
        <v>100155</v>
      </c>
      <c r="O4" s="44">
        <f t="shared" ref="O4:O10" ca="1" si="19">AVERAGE(N$3:N$10)</f>
        <v>115839.875</v>
      </c>
      <c r="P4" s="44">
        <f t="shared" ref="P4:P10" ca="1" si="20">RANDBETWEEN(25000,35000)</f>
        <v>27281</v>
      </c>
      <c r="Q4" s="44">
        <f t="shared" ref="Q4:Q10" ca="1" si="21">AVERAGE(P$3:P$10)</f>
        <v>29119.625</v>
      </c>
      <c r="R4" s="44">
        <f t="shared" ref="R4:R10" ca="1" si="22">RANDBETWEEN(17000,25000)</f>
        <v>21346</v>
      </c>
      <c r="S4" s="44">
        <f t="shared" ref="S4:S10" ca="1" si="23">AVERAGE(R$3:R$10)</f>
        <v>21268.25</v>
      </c>
      <c r="T4" s="44">
        <f t="shared" ref="T4:T10" ca="1" si="24">RANDBETWEEN(40000,56000)</f>
        <v>43711</v>
      </c>
      <c r="U4" s="44">
        <f t="shared" ref="U4:U10" ca="1" si="25">AVERAGE(T$3:T$10)</f>
        <v>49391.75</v>
      </c>
      <c r="V4" s="44">
        <f t="shared" ref="V4:V10" ca="1" si="26">RANDBETWEEN(5000,7000)</f>
        <v>5531</v>
      </c>
      <c r="W4" s="44">
        <f t="shared" ref="W4:W10" ca="1" si="27">AVERAGE(V$3:V$10)</f>
        <v>5985.75</v>
      </c>
      <c r="X4" s="44">
        <f t="shared" ref="X4:X10" ca="1" si="28">RANDBETWEEN(12000,18000)</f>
        <v>16330</v>
      </c>
      <c r="Y4" s="44">
        <f t="shared" ref="Y4:Y10" ca="1" si="29">AVERAGE(X$3:X$10)</f>
        <v>16137.375</v>
      </c>
      <c r="Z4" s="44">
        <f t="shared" ref="Z4:Z10" ca="1" si="30">RANDBETWEEN(23000,37000)</f>
        <v>28262</v>
      </c>
      <c r="AA4" s="44">
        <f t="shared" ref="AA4:AA10" ca="1" si="31">AVERAGE(Z$3:Z$10)</f>
        <v>29493.75</v>
      </c>
      <c r="AB4" s="44">
        <f t="shared" ref="AB4:AB28" ca="1" si="32">SUM(AC4:AI4)</f>
        <v>723104</v>
      </c>
      <c r="AC4" s="44">
        <f t="shared" ref="AC4:AC10" ca="1" si="33">RANDBETWEEN(150000,210000)</f>
        <v>198155</v>
      </c>
      <c r="AD4" s="44">
        <f t="shared" ref="AD4:AD10" ca="1" si="34">RANDBETWEEN(150000,270000)</f>
        <v>233468</v>
      </c>
      <c r="AE4" s="44">
        <f t="shared" ref="AE4:AE10" ca="1" si="35">RANDBETWEEN(60000,72000)</f>
        <v>63331</v>
      </c>
      <c r="AF4" s="44">
        <f t="shared" ref="AF4:AF10" ca="1" si="36">RANDBETWEEN(35000,55000)</f>
        <v>45078</v>
      </c>
      <c r="AG4" s="44">
        <f t="shared" ref="AG4:AG10" ca="1" si="37">RANDBETWEEN(10000,20000)</f>
        <v>18728</v>
      </c>
      <c r="AH4" s="44">
        <f t="shared" ref="AH4:AH10" ca="1" si="38">RANDBETWEEN(100000,140000)</f>
        <v>123813</v>
      </c>
      <c r="AI4" s="44">
        <f t="shared" ref="AI4:AI10" ca="1" si="39">RANDBETWEEN(30000,42000)</f>
        <v>40531</v>
      </c>
      <c r="AJ4" s="44">
        <f t="shared" ca="1" si="1"/>
        <v>131393</v>
      </c>
      <c r="AK4" s="44">
        <f t="shared" ref="AK4:AK10" ca="1" si="40">RANDBETWEEN(35000,55000)</f>
        <v>37236</v>
      </c>
      <c r="AL4" s="44">
        <f t="shared" ref="AL4:AL10" ca="1" si="41">RANDBETWEEN(30000,42000)</f>
        <v>36332</v>
      </c>
      <c r="AM4" s="44">
        <f t="shared" ref="AM4:AM10" ca="1" si="42">RANDBETWEEN(20000,28000)</f>
        <v>27395</v>
      </c>
      <c r="AN4" s="44">
        <f t="shared" ca="1" si="2"/>
        <v>30430</v>
      </c>
      <c r="AO4" s="44">
        <f t="shared" ref="AO4:AO28" ca="1" si="43">SUM(AP4:AV4)</f>
        <v>181507</v>
      </c>
      <c r="AP4" s="44">
        <f t="shared" ref="AP4:AP10" ca="1" si="44">RANDBETWEEN(23000,31000)</f>
        <v>30460</v>
      </c>
      <c r="AQ4" s="44">
        <f t="shared" ca="1" si="3"/>
        <v>28670</v>
      </c>
      <c r="AR4" s="44">
        <f t="shared" ca="1" si="3"/>
        <v>23970</v>
      </c>
      <c r="AS4" s="44">
        <f t="shared" ca="1" si="3"/>
        <v>30169</v>
      </c>
      <c r="AT4" s="44">
        <f t="shared" ca="1" si="3"/>
        <v>25715</v>
      </c>
      <c r="AU4" s="44">
        <f t="shared" ca="1" si="3"/>
        <v>28986</v>
      </c>
      <c r="AV4" s="44">
        <f t="shared" ref="AV4:AV10" ca="1" si="45">RANDBETWEEN(10000,20000)</f>
        <v>13537</v>
      </c>
      <c r="AW4" s="44">
        <f t="shared" ref="AW4:AW28" ca="1" si="46">SUM(AX4,BB4,BI4)</f>
        <v>1480748</v>
      </c>
      <c r="AX4" s="44">
        <f t="shared" ref="AX4:AX28" ca="1" si="47">SUM(AY4:BB4)</f>
        <v>728003</v>
      </c>
      <c r="AY4" s="44">
        <f t="shared" ref="AY4:AZ10" ca="1" si="48">RANDBETWEEN(30000,42000)</f>
        <v>38434</v>
      </c>
      <c r="AZ4" s="44">
        <f ca="1">RANDBETWEEN(30000,42000)</f>
        <v>37065</v>
      </c>
      <c r="BA4" s="44">
        <f ca="1">RANDBETWEEN(25000,35000)</f>
        <v>25094</v>
      </c>
      <c r="BB4" s="44">
        <f t="shared" ref="BB4:BB28" ca="1" si="49">SUM(BC4:BG4)</f>
        <v>627410</v>
      </c>
      <c r="BC4" s="44">
        <f t="shared" ref="BC4:BC10" ca="1" si="50">RANDBETWEEN(200000,250000)</f>
        <v>201255</v>
      </c>
      <c r="BD4" s="44">
        <f t="shared" ref="BD4:BD10" ca="1" si="51">RANDBETWEEN(200000,280000)</f>
        <v>277888</v>
      </c>
      <c r="BE4" s="44">
        <f t="shared" ref="BE4:BF10" ca="1" si="52">RANDBETWEEN(40000,50000)</f>
        <v>46408</v>
      </c>
      <c r="BF4" s="44">
        <f t="shared" ca="1" si="52"/>
        <v>42877</v>
      </c>
      <c r="BG4" s="44">
        <f t="shared" ref="BG4:BG10" ca="1" si="53">RANDBETWEEN(50000,70000)</f>
        <v>58982</v>
      </c>
      <c r="BH4" s="44">
        <f t="shared" ref="BH4:BH10" ca="1" si="54">RANDBETWEEN(40000,50000)</f>
        <v>48266</v>
      </c>
      <c r="BI4" s="44">
        <f t="shared" ref="BI4:BI28" ca="1" si="55">SUM(BJ4:BK4)</f>
        <v>125335</v>
      </c>
      <c r="BJ4" s="44">
        <f t="shared" ref="BJ4:BJ10" ca="1" si="56">RANDBETWEEN(90000,120000)</f>
        <v>99378</v>
      </c>
      <c r="BK4" s="44">
        <f t="shared" ref="BK4:BK10" ca="1" si="57">RANDBETWEEN(20000,28000)</f>
        <v>25957</v>
      </c>
      <c r="BL4" s="44">
        <f t="shared" ca="1" si="4"/>
        <v>1377860</v>
      </c>
      <c r="BM4" s="44">
        <f t="shared" ref="BM4:BM28" ca="1" si="58">SUM(BN4:BP4)</f>
        <v>333894</v>
      </c>
      <c r="BN4" s="44">
        <f t="shared" ref="BN4:BN10" ca="1" si="59">RANDBETWEEN(60000,90000)</f>
        <v>81818</v>
      </c>
      <c r="BO4" s="44">
        <f t="shared" ref="BO4:BO10" ca="1" si="60">RANDBETWEEN(25000,35000)</f>
        <v>25564</v>
      </c>
      <c r="BP4" s="44">
        <f t="shared" ref="BP4:BP10" ca="1" si="61">RANDBETWEEN(200000,280000)</f>
        <v>226512</v>
      </c>
      <c r="BQ4" s="44">
        <f t="shared" ref="BQ4:BQ28" ca="1" si="62">SUM(BR4:BS4)</f>
        <v>134462</v>
      </c>
      <c r="BR4" s="44">
        <f t="shared" ref="BR4:BR10" ca="1" si="63">RANDBETWEEN(30000,60000)</f>
        <v>53700</v>
      </c>
      <c r="BS4" s="44">
        <f t="shared" ref="BS4:BS10" ca="1" si="64">RANDBETWEEN(60000,90000)</f>
        <v>80762</v>
      </c>
      <c r="BT4" s="44">
        <f t="shared" ref="BT4:BT28" ca="1" si="65">SUM(BU4:BV4)</f>
        <v>459425</v>
      </c>
      <c r="BU4" s="44">
        <f t="shared" ref="BU4:BU10" ca="1" si="66">RANDBETWEEN(180000,240000)</f>
        <v>211521</v>
      </c>
      <c r="BV4" s="44">
        <f t="shared" ref="BV4:BV10" ca="1" si="67">RANDBETWEEN(240000,300000)</f>
        <v>247904</v>
      </c>
      <c r="BW4" s="44">
        <f t="shared" ref="BW4:BW28" ca="1" si="68">SUM(BX4:BZ4)</f>
        <v>375079</v>
      </c>
      <c r="BX4" s="44">
        <f t="shared" ref="BX4:BX10" ca="1" si="69">RANDBETWEEN(90000,120000)</f>
        <v>116122</v>
      </c>
      <c r="BY4" s="44">
        <f t="shared" ref="BY4:BY10" ca="1" si="70">RANDBETWEEN(75000,105000)</f>
        <v>96354</v>
      </c>
      <c r="BZ4" s="44">
        <f t="shared" ref="BZ4:BZ10" ca="1" si="71">RANDBETWEEN(150000,180000)</f>
        <v>162603</v>
      </c>
      <c r="CA4" s="44">
        <f t="shared" si="5"/>
        <v>50000</v>
      </c>
      <c r="CB4" s="44">
        <v>20000</v>
      </c>
      <c r="CC4" s="44">
        <v>20000</v>
      </c>
      <c r="CD4" s="44">
        <v>10000</v>
      </c>
      <c r="CE4" s="44">
        <f t="shared" ref="CE4:CE28" si="72">SUM(CF4:CI4)</f>
        <v>25000</v>
      </c>
      <c r="CF4" s="44">
        <v>3000</v>
      </c>
      <c r="CG4" s="44">
        <v>10000</v>
      </c>
      <c r="CH4" s="44">
        <v>6000</v>
      </c>
      <c r="CI4" s="44">
        <v>6000</v>
      </c>
      <c r="CJ4" s="44">
        <f t="shared" ref="CJ4:CJ28" ca="1" si="73">SUM(CK4,CP4,CT4,CX4,DE4,DI4)</f>
        <v>136773</v>
      </c>
      <c r="CK4" s="44">
        <f t="shared" ref="CK4:CK28" ca="1" si="74">SUM(CL4:CO4)</f>
        <v>27640</v>
      </c>
      <c r="CL4" s="44">
        <f t="shared" ref="CL4:CM10" ca="1" si="75">RANDBETWEEN(900,1200)</f>
        <v>1180</v>
      </c>
      <c r="CM4" s="44">
        <f t="shared" ca="1" si="75"/>
        <v>1115</v>
      </c>
      <c r="CN4" s="44">
        <f t="shared" ref="CN4:CN10" ca="1" si="76">RANDBETWEEN(20000,28000)</f>
        <v>25205</v>
      </c>
      <c r="CO4" s="44">
        <f t="shared" ref="CO4:CO10" ca="1" si="77">RANDBETWEEN(100,200)</f>
        <v>140</v>
      </c>
      <c r="CP4" s="44">
        <f t="shared" ref="CP4:CP28" ca="1" si="78">SUM(CQ4:CS4)</f>
        <v>13828</v>
      </c>
      <c r="CQ4" s="44">
        <f t="shared" ref="CQ4:CQ10" ca="1" si="79">RANDBETWEEN(9000,15000)</f>
        <v>10119</v>
      </c>
      <c r="CR4" s="44">
        <f t="shared" ref="CR4:CR10" ca="1" si="80">RANDBETWEEN(900,1500)</f>
        <v>1311</v>
      </c>
      <c r="CS4" s="44">
        <f t="shared" ref="CS4:CS10" ca="1" si="81">RANDBETWEEN(2000,4000)</f>
        <v>2398</v>
      </c>
      <c r="CT4" s="44">
        <f t="shared" ref="CT4:CT28" ca="1" si="82">SUM(CU4:CW4)</f>
        <v>46923</v>
      </c>
      <c r="CU4" s="44">
        <f t="shared" ref="CU4:CU10" ca="1" si="83">RANDBETWEEN(20000,28000)</f>
        <v>22909</v>
      </c>
      <c r="CV4" s="44">
        <f t="shared" ref="CV4:CV10" ca="1" si="84">RANDBETWEEN(13000,23000)</f>
        <v>20838</v>
      </c>
      <c r="CW4" s="44">
        <f t="shared" ref="CW4:CW10" ca="1" si="85">RANDBETWEEN(3000,6000)</f>
        <v>3176</v>
      </c>
      <c r="CX4" s="44">
        <f t="shared" ref="CX4:CX28" ca="1" si="86">SUM(CY4:DD4)</f>
        <v>8287</v>
      </c>
      <c r="CY4" s="44">
        <f t="shared" ref="CY4:DD10" ca="1" si="87">RANDBETWEEN(1000,2000)</f>
        <v>1211</v>
      </c>
      <c r="CZ4" s="44">
        <f t="shared" ca="1" si="87"/>
        <v>1499</v>
      </c>
      <c r="DA4" s="44">
        <f t="shared" ca="1" si="87"/>
        <v>1229</v>
      </c>
      <c r="DB4" s="44">
        <f t="shared" ca="1" si="87"/>
        <v>1861</v>
      </c>
      <c r="DC4" s="44">
        <f t="shared" ca="1" si="87"/>
        <v>1394</v>
      </c>
      <c r="DD4" s="44">
        <f t="shared" ca="1" si="87"/>
        <v>1093</v>
      </c>
      <c r="DE4" s="44">
        <f t="shared" ref="DE4:DE28" ca="1" si="88">SUM(DF4:DH4)</f>
        <v>28741</v>
      </c>
      <c r="DF4" s="44">
        <f t="shared" ref="DF4:DF10" ca="1" si="89">RANDBETWEEN(10000,20000)</f>
        <v>19250</v>
      </c>
      <c r="DG4" s="44">
        <f t="shared" ref="DG4:DG10" ca="1" si="90">RANDBETWEEN(5000,10000)</f>
        <v>6056</v>
      </c>
      <c r="DH4" s="44">
        <f t="shared" ref="DH4:DH10" ca="1" si="91">RANDBETWEEN(3000,6000)</f>
        <v>3435</v>
      </c>
      <c r="DI4" s="44">
        <f t="shared" ref="DI4:DI10" ca="1" si="92">RANDBETWEEN(9000,15000)</f>
        <v>11354</v>
      </c>
      <c r="DJ4" s="44">
        <f t="shared" ref="DJ4:DJ28" ca="1" si="93">SUM(DK4,DQ4,DW4,EC4,EI4)</f>
        <v>20644</v>
      </c>
      <c r="DK4" s="44">
        <f t="shared" ref="DK4:DK28" ca="1" si="94">SUM(DL4:DP4)</f>
        <v>2390</v>
      </c>
      <c r="DL4" s="44">
        <f t="shared" ref="DL4:DL10" ca="1" si="95">RANDBETWEEN(150,300)</f>
        <v>240</v>
      </c>
      <c r="DM4" s="44">
        <f t="shared" ref="DM4:DM10" ca="1" si="96">RANDBETWEEN(1000,2000)</f>
        <v>1568</v>
      </c>
      <c r="DN4" s="44">
        <f t="shared" ref="DN4:DN10" ca="1" si="97">RANDBETWEEN(20,40)</f>
        <v>25</v>
      </c>
      <c r="DO4" s="44">
        <f t="shared" ref="DO4:DP10" ca="1" si="98">RANDBETWEEN(200,400)</f>
        <v>292</v>
      </c>
      <c r="DP4" s="44">
        <f t="shared" ca="1" si="98"/>
        <v>265</v>
      </c>
      <c r="DQ4" s="44">
        <f t="shared" ref="DQ4:DQ28" ca="1" si="99">SUM(DR4:DV4)</f>
        <v>1428</v>
      </c>
      <c r="DR4" s="44">
        <f t="shared" ref="DR4:DR10" ca="1" si="100">RANDBETWEEN(450,750)</f>
        <v>710</v>
      </c>
      <c r="DS4" s="44">
        <f t="shared" ref="DS4:DS10" ca="1" si="101">RANDBETWEEN(300,600)</f>
        <v>547</v>
      </c>
      <c r="DT4" s="44">
        <f t="shared" ref="DT4:DV10" ca="1" si="102">RANDBETWEEN(45,75)</f>
        <v>57</v>
      </c>
      <c r="DU4" s="44">
        <f t="shared" ca="1" si="102"/>
        <v>48</v>
      </c>
      <c r="DV4" s="44">
        <f t="shared" ca="1" si="102"/>
        <v>66</v>
      </c>
      <c r="DW4" s="44">
        <f t="shared" ref="DW4:DW28" ca="1" si="103">SUM(DX4:EB4)</f>
        <v>1856</v>
      </c>
      <c r="DX4" s="44">
        <f t="shared" ref="DX4:DX10" ca="1" si="104">RANDBETWEEN(15,45)</f>
        <v>19</v>
      </c>
      <c r="DY4" s="44">
        <f t="shared" ref="DY4:DY10" ca="1" si="105">RANDBETWEEN(1000,2000)</f>
        <v>1281</v>
      </c>
      <c r="DZ4" s="44">
        <f t="shared" ref="DZ4:DZ10" ca="1" si="106">RANDBETWEEN(200,550)</f>
        <v>349</v>
      </c>
      <c r="EA4" s="44">
        <f t="shared" ref="EA4:EA10" ca="1" si="107">RANDBETWEEN(100,260)</f>
        <v>184</v>
      </c>
      <c r="EB4" s="44">
        <f t="shared" ref="EB4:EB10" ca="1" si="108">RANDBETWEEN(5,25)</f>
        <v>23</v>
      </c>
      <c r="EC4" s="44">
        <f t="shared" ref="EC4:EC28" ca="1" si="109">SUM(ED4:EH4)</f>
        <v>14732</v>
      </c>
      <c r="ED4" s="44">
        <f t="shared" ref="ED4:ED10" ca="1" si="110">RANDBETWEEN(900,1500)</f>
        <v>1220</v>
      </c>
      <c r="EE4" s="44">
        <f t="shared" ref="EE4:EE10" ca="1" si="111">RANDBETWEEN(5000,10000)</f>
        <v>9836</v>
      </c>
      <c r="EF4" s="44">
        <f t="shared" ref="EF4:EG10" ca="1" si="112">RANDBETWEEN(900,1500)</f>
        <v>907</v>
      </c>
      <c r="EG4" s="44">
        <f t="shared" ca="1" si="112"/>
        <v>1395</v>
      </c>
      <c r="EH4" s="44">
        <f t="shared" ref="EH4:EH10" ca="1" si="113">RANDBETWEEN(900,1500)</f>
        <v>1374</v>
      </c>
      <c r="EI4" s="44">
        <f t="shared" ref="EI4:EI10" ca="1" si="114">RANDBETWEEN(100,350)</f>
        <v>238</v>
      </c>
    </row>
    <row r="5" spans="2:139" ht="15.75" thickBot="1" x14ac:dyDescent="0.3">
      <c r="B5" s="53" t="s">
        <v>9</v>
      </c>
      <c r="C5" s="49">
        <f t="shared" ca="1" si="0"/>
        <v>5020352.5</v>
      </c>
      <c r="D5" s="44">
        <f t="shared" ca="1" si="8"/>
        <v>1906320.5</v>
      </c>
      <c r="E5" s="44">
        <f t="shared" ca="1" si="9"/>
        <v>1870111.625</v>
      </c>
      <c r="F5" s="44">
        <f t="shared" ca="1" si="10"/>
        <v>874369.5</v>
      </c>
      <c r="G5" s="44">
        <f t="shared" ca="1" si="11"/>
        <v>871272.75</v>
      </c>
      <c r="H5" s="44">
        <f t="shared" ca="1" si="12"/>
        <v>93077</v>
      </c>
      <c r="I5" s="44">
        <f t="shared" ca="1" si="13"/>
        <v>92278</v>
      </c>
      <c r="J5" s="44">
        <f t="shared" ca="1" si="14"/>
        <v>22593</v>
      </c>
      <c r="K5" s="44">
        <f t="shared" ca="1" si="15"/>
        <v>23649.5</v>
      </c>
      <c r="L5" s="44">
        <f t="shared" ca="1" si="16"/>
        <v>62241</v>
      </c>
      <c r="M5" s="44">
        <f t="shared" ca="1" si="17"/>
        <v>67219.375</v>
      </c>
      <c r="N5" s="44">
        <f t="shared" ca="1" si="18"/>
        <v>131417</v>
      </c>
      <c r="O5" s="44">
        <f t="shared" ca="1" si="19"/>
        <v>115839.875</v>
      </c>
      <c r="P5" s="44">
        <f t="shared" ca="1" si="20"/>
        <v>27160</v>
      </c>
      <c r="Q5" s="44">
        <f t="shared" ca="1" si="21"/>
        <v>29119.625</v>
      </c>
      <c r="R5" s="44">
        <f t="shared" ca="1" si="22"/>
        <v>18216</v>
      </c>
      <c r="S5" s="44">
        <f t="shared" ca="1" si="23"/>
        <v>21268.25</v>
      </c>
      <c r="T5" s="44">
        <f t="shared" ca="1" si="24"/>
        <v>53354</v>
      </c>
      <c r="U5" s="44">
        <f t="shared" ca="1" si="25"/>
        <v>49391.75</v>
      </c>
      <c r="V5" s="44">
        <f t="shared" ca="1" si="26"/>
        <v>5369</v>
      </c>
      <c r="W5" s="44">
        <f t="shared" ca="1" si="27"/>
        <v>5985.75</v>
      </c>
      <c r="X5" s="44">
        <f t="shared" ca="1" si="28"/>
        <v>16393</v>
      </c>
      <c r="Y5" s="44">
        <f t="shared" ca="1" si="29"/>
        <v>16137.375</v>
      </c>
      <c r="Z5" s="44">
        <f t="shared" ca="1" si="30"/>
        <v>23660</v>
      </c>
      <c r="AA5" s="44">
        <f t="shared" ca="1" si="31"/>
        <v>29493.75</v>
      </c>
      <c r="AB5" s="44">
        <f t="shared" ca="1" si="32"/>
        <v>710648</v>
      </c>
      <c r="AC5" s="44">
        <f t="shared" ca="1" si="33"/>
        <v>186546</v>
      </c>
      <c r="AD5" s="44">
        <f t="shared" ca="1" si="34"/>
        <v>238377</v>
      </c>
      <c r="AE5" s="44">
        <f t="shared" ca="1" si="35"/>
        <v>67705</v>
      </c>
      <c r="AF5" s="44">
        <f t="shared" ca="1" si="36"/>
        <v>42700</v>
      </c>
      <c r="AG5" s="44">
        <f t="shared" ca="1" si="37"/>
        <v>10249</v>
      </c>
      <c r="AH5" s="44">
        <f t="shared" ca="1" si="38"/>
        <v>126030</v>
      </c>
      <c r="AI5" s="44">
        <f t="shared" ca="1" si="39"/>
        <v>39041</v>
      </c>
      <c r="AJ5" s="44">
        <f t="shared" ca="1" si="1"/>
        <v>137063</v>
      </c>
      <c r="AK5" s="44">
        <f t="shared" ca="1" si="40"/>
        <v>48629</v>
      </c>
      <c r="AL5" s="44">
        <f t="shared" ca="1" si="41"/>
        <v>36759</v>
      </c>
      <c r="AM5" s="44">
        <f t="shared" ca="1" si="42"/>
        <v>24093</v>
      </c>
      <c r="AN5" s="44">
        <f ca="1">RANDBETWEEN(20000,34000)</f>
        <v>27582</v>
      </c>
      <c r="AO5" s="44">
        <f t="shared" ca="1" si="43"/>
        <v>184240</v>
      </c>
      <c r="AP5" s="44">
        <f t="shared" ca="1" si="44"/>
        <v>28558</v>
      </c>
      <c r="AQ5" s="44">
        <f t="shared" ca="1" si="3"/>
        <v>29862</v>
      </c>
      <c r="AR5" s="44">
        <f t="shared" ca="1" si="3"/>
        <v>25928</v>
      </c>
      <c r="AS5" s="44">
        <f t="shared" ca="1" si="3"/>
        <v>26457</v>
      </c>
      <c r="AT5" s="44">
        <f t="shared" ca="1" si="3"/>
        <v>26808</v>
      </c>
      <c r="AU5" s="44">
        <f t="shared" ca="1" si="3"/>
        <v>27784</v>
      </c>
      <c r="AV5" s="44">
        <f t="shared" ca="1" si="45"/>
        <v>18843</v>
      </c>
      <c r="AW5" s="44">
        <f t="shared" ca="1" si="46"/>
        <v>1523581</v>
      </c>
      <c r="AX5" s="44">
        <f t="shared" ca="1" si="47"/>
        <v>742079</v>
      </c>
      <c r="AY5" s="44">
        <f t="shared" ca="1" si="48"/>
        <v>38075</v>
      </c>
      <c r="AZ5" s="44">
        <f t="shared" ca="1" si="48"/>
        <v>36293</v>
      </c>
      <c r="BA5" s="44">
        <f t="shared" ref="BA5:BA10" ca="1" si="115">RANDBETWEEN(25000,35000)</f>
        <v>29066</v>
      </c>
      <c r="BB5" s="44">
        <f t="shared" ca="1" si="49"/>
        <v>638645</v>
      </c>
      <c r="BC5" s="44">
        <f t="shared" ca="1" si="50"/>
        <v>243751</v>
      </c>
      <c r="BD5" s="44">
        <f t="shared" ca="1" si="51"/>
        <v>248019</v>
      </c>
      <c r="BE5" s="44">
        <f t="shared" ca="1" si="52"/>
        <v>43640</v>
      </c>
      <c r="BF5" s="44">
        <f t="shared" ca="1" si="52"/>
        <v>47982</v>
      </c>
      <c r="BG5" s="44">
        <f t="shared" ca="1" si="53"/>
        <v>55253</v>
      </c>
      <c r="BH5" s="44">
        <f t="shared" ca="1" si="54"/>
        <v>44088</v>
      </c>
      <c r="BI5" s="44">
        <f t="shared" ca="1" si="55"/>
        <v>142857</v>
      </c>
      <c r="BJ5" s="44">
        <f t="shared" ca="1" si="56"/>
        <v>119593</v>
      </c>
      <c r="BK5" s="44">
        <f t="shared" ca="1" si="57"/>
        <v>23264</v>
      </c>
      <c r="BL5" s="44">
        <f t="shared" ca="1" si="4"/>
        <v>1436974</v>
      </c>
      <c r="BM5" s="44">
        <f t="shared" ca="1" si="58"/>
        <v>379881</v>
      </c>
      <c r="BN5" s="44">
        <f t="shared" ca="1" si="59"/>
        <v>79704</v>
      </c>
      <c r="BO5" s="44">
        <f t="shared" ca="1" si="60"/>
        <v>29496</v>
      </c>
      <c r="BP5" s="44">
        <f t="shared" ca="1" si="61"/>
        <v>270681</v>
      </c>
      <c r="BQ5" s="44">
        <f t="shared" ca="1" si="62"/>
        <v>123732</v>
      </c>
      <c r="BR5" s="44">
        <f t="shared" ca="1" si="63"/>
        <v>37926</v>
      </c>
      <c r="BS5" s="44">
        <f t="shared" ca="1" si="64"/>
        <v>85806</v>
      </c>
      <c r="BT5" s="44">
        <f t="shared" ca="1" si="65"/>
        <v>498223</v>
      </c>
      <c r="BU5" s="44">
        <f t="shared" ca="1" si="66"/>
        <v>214878</v>
      </c>
      <c r="BV5" s="44">
        <f t="shared" ca="1" si="67"/>
        <v>283345</v>
      </c>
      <c r="BW5" s="44">
        <f t="shared" ca="1" si="68"/>
        <v>366138</v>
      </c>
      <c r="BX5" s="44">
        <f t="shared" ca="1" si="69"/>
        <v>119693</v>
      </c>
      <c r="BY5" s="44">
        <f t="shared" ca="1" si="70"/>
        <v>90874</v>
      </c>
      <c r="BZ5" s="44">
        <f t="shared" ca="1" si="71"/>
        <v>155571</v>
      </c>
      <c r="CA5" s="44">
        <f t="shared" si="5"/>
        <v>60000</v>
      </c>
      <c r="CB5" s="44">
        <f>CB4*3</f>
        <v>60000</v>
      </c>
      <c r="CC5" s="44"/>
      <c r="CD5" s="44"/>
      <c r="CE5" s="44">
        <f t="shared" si="72"/>
        <v>9000</v>
      </c>
      <c r="CF5" s="44">
        <f>CF4*3</f>
        <v>9000</v>
      </c>
      <c r="CG5" s="44"/>
      <c r="CH5" s="44"/>
      <c r="CI5" s="44"/>
      <c r="CJ5" s="44">
        <f t="shared" ca="1" si="73"/>
        <v>137021</v>
      </c>
      <c r="CK5" s="44">
        <f t="shared" ca="1" si="74"/>
        <v>25905</v>
      </c>
      <c r="CL5" s="44">
        <f t="shared" ca="1" si="75"/>
        <v>1179</v>
      </c>
      <c r="CM5" s="44">
        <f t="shared" ca="1" si="75"/>
        <v>967</v>
      </c>
      <c r="CN5" s="44">
        <f t="shared" ca="1" si="76"/>
        <v>23658</v>
      </c>
      <c r="CO5" s="44">
        <f t="shared" ca="1" si="77"/>
        <v>101</v>
      </c>
      <c r="CP5" s="44">
        <f t="shared" ca="1" si="78"/>
        <v>15381</v>
      </c>
      <c r="CQ5" s="44">
        <f t="shared" ca="1" si="79"/>
        <v>10593</v>
      </c>
      <c r="CR5" s="44">
        <f t="shared" ca="1" si="80"/>
        <v>1424</v>
      </c>
      <c r="CS5" s="44">
        <f t="shared" ca="1" si="81"/>
        <v>3364</v>
      </c>
      <c r="CT5" s="44">
        <f t="shared" ca="1" si="82"/>
        <v>48229</v>
      </c>
      <c r="CU5" s="44">
        <f t="shared" ca="1" si="83"/>
        <v>25242</v>
      </c>
      <c r="CV5" s="44">
        <f t="shared" ca="1" si="84"/>
        <v>18169</v>
      </c>
      <c r="CW5" s="44">
        <f t="shared" ca="1" si="85"/>
        <v>4818</v>
      </c>
      <c r="CX5" s="44">
        <f t="shared" ca="1" si="86"/>
        <v>8817</v>
      </c>
      <c r="CY5" s="44">
        <f t="shared" ca="1" si="87"/>
        <v>1386</v>
      </c>
      <c r="CZ5" s="44">
        <f t="shared" ca="1" si="87"/>
        <v>1694</v>
      </c>
      <c r="DA5" s="44">
        <f t="shared" ca="1" si="87"/>
        <v>1495</v>
      </c>
      <c r="DB5" s="44">
        <f t="shared" ca="1" si="87"/>
        <v>1680</v>
      </c>
      <c r="DC5" s="44">
        <f t="shared" ca="1" si="87"/>
        <v>1358</v>
      </c>
      <c r="DD5" s="44">
        <f t="shared" ca="1" si="87"/>
        <v>1204</v>
      </c>
      <c r="DE5" s="44">
        <f t="shared" ca="1" si="88"/>
        <v>28090</v>
      </c>
      <c r="DF5" s="44">
        <f t="shared" ca="1" si="89"/>
        <v>18458</v>
      </c>
      <c r="DG5" s="44">
        <f t="shared" ca="1" si="90"/>
        <v>5748</v>
      </c>
      <c r="DH5" s="44">
        <f t="shared" ca="1" si="91"/>
        <v>3884</v>
      </c>
      <c r="DI5" s="44">
        <f t="shared" ca="1" si="92"/>
        <v>10599</v>
      </c>
      <c r="DJ5" s="44">
        <f t="shared" ca="1" si="93"/>
        <v>16456</v>
      </c>
      <c r="DK5" s="44">
        <f t="shared" ca="1" si="94"/>
        <v>2843</v>
      </c>
      <c r="DL5" s="44">
        <f t="shared" ca="1" si="95"/>
        <v>224</v>
      </c>
      <c r="DM5" s="44">
        <f t="shared" ca="1" si="96"/>
        <v>1965</v>
      </c>
      <c r="DN5" s="44">
        <f t="shared" ca="1" si="97"/>
        <v>32</v>
      </c>
      <c r="DO5" s="44">
        <f t="shared" ca="1" si="98"/>
        <v>225</v>
      </c>
      <c r="DP5" s="44">
        <f t="shared" ca="1" si="98"/>
        <v>397</v>
      </c>
      <c r="DQ5" s="44">
        <f t="shared" ca="1" si="99"/>
        <v>1261</v>
      </c>
      <c r="DR5" s="44">
        <f t="shared" ca="1" si="100"/>
        <v>594</v>
      </c>
      <c r="DS5" s="44">
        <f t="shared" ca="1" si="101"/>
        <v>490</v>
      </c>
      <c r="DT5" s="44">
        <f t="shared" ca="1" si="102"/>
        <v>53</v>
      </c>
      <c r="DU5" s="44">
        <f t="shared" ca="1" si="102"/>
        <v>49</v>
      </c>
      <c r="DV5" s="44">
        <f t="shared" ca="1" si="102"/>
        <v>75</v>
      </c>
      <c r="DW5" s="44">
        <f t="shared" ca="1" si="103"/>
        <v>2044</v>
      </c>
      <c r="DX5" s="44">
        <f t="shared" ca="1" si="104"/>
        <v>39</v>
      </c>
      <c r="DY5" s="44">
        <f t="shared" ca="1" si="105"/>
        <v>1323</v>
      </c>
      <c r="DZ5" s="44">
        <f t="shared" ca="1" si="106"/>
        <v>527</v>
      </c>
      <c r="EA5" s="44">
        <f t="shared" ca="1" si="107"/>
        <v>133</v>
      </c>
      <c r="EB5" s="44">
        <f t="shared" ca="1" si="108"/>
        <v>22</v>
      </c>
      <c r="EC5" s="44">
        <f t="shared" ca="1" si="109"/>
        <v>10165</v>
      </c>
      <c r="ED5" s="44">
        <f t="shared" ca="1" si="110"/>
        <v>1461</v>
      </c>
      <c r="EE5" s="44">
        <f t="shared" ca="1" si="111"/>
        <v>5077</v>
      </c>
      <c r="EF5" s="44">
        <f t="shared" ca="1" si="112"/>
        <v>1172</v>
      </c>
      <c r="EG5" s="44">
        <f t="shared" ca="1" si="112"/>
        <v>1045</v>
      </c>
      <c r="EH5" s="44">
        <f t="shared" ca="1" si="113"/>
        <v>1410</v>
      </c>
      <c r="EI5" s="44">
        <f t="shared" ca="1" si="114"/>
        <v>143</v>
      </c>
    </row>
    <row r="6" spans="2:139" ht="15.75" thickBot="1" x14ac:dyDescent="0.3">
      <c r="B6" s="53" t="s">
        <v>10</v>
      </c>
      <c r="C6" s="49">
        <f t="shared" ca="1" si="0"/>
        <v>4737310.5</v>
      </c>
      <c r="D6" s="44">
        <f t="shared" ca="1" si="8"/>
        <v>1848352.5</v>
      </c>
      <c r="E6" s="44">
        <f t="shared" ca="1" si="9"/>
        <v>1870111.625</v>
      </c>
      <c r="F6" s="44">
        <f t="shared" ca="1" si="10"/>
        <v>878891.5</v>
      </c>
      <c r="G6" s="44">
        <f t="shared" ca="1" si="11"/>
        <v>871272.75</v>
      </c>
      <c r="H6" s="44">
        <f t="shared" ca="1" si="12"/>
        <v>94447</v>
      </c>
      <c r="I6" s="44">
        <f t="shared" ca="1" si="13"/>
        <v>92278</v>
      </c>
      <c r="J6" s="44">
        <f t="shared" ca="1" si="14"/>
        <v>23137</v>
      </c>
      <c r="K6" s="44">
        <f t="shared" ca="1" si="15"/>
        <v>23649.5</v>
      </c>
      <c r="L6" s="44">
        <f t="shared" ca="1" si="16"/>
        <v>65551</v>
      </c>
      <c r="M6" s="44">
        <f t="shared" ca="1" si="17"/>
        <v>67219.375</v>
      </c>
      <c r="N6" s="44">
        <f t="shared" ca="1" si="18"/>
        <v>117064</v>
      </c>
      <c r="O6" s="44">
        <f t="shared" ca="1" si="19"/>
        <v>115839.875</v>
      </c>
      <c r="P6" s="44">
        <f t="shared" ca="1" si="20"/>
        <v>28963</v>
      </c>
      <c r="Q6" s="44">
        <f t="shared" ca="1" si="21"/>
        <v>29119.625</v>
      </c>
      <c r="R6" s="44">
        <f t="shared" ca="1" si="22"/>
        <v>19019</v>
      </c>
      <c r="S6" s="44">
        <f t="shared" ca="1" si="23"/>
        <v>21268.25</v>
      </c>
      <c r="T6" s="44">
        <f t="shared" ca="1" si="24"/>
        <v>50623</v>
      </c>
      <c r="U6" s="44">
        <f t="shared" ca="1" si="25"/>
        <v>49391.75</v>
      </c>
      <c r="V6" s="44">
        <f t="shared" ca="1" si="26"/>
        <v>6543</v>
      </c>
      <c r="W6" s="44">
        <f t="shared" ca="1" si="27"/>
        <v>5985.75</v>
      </c>
      <c r="X6" s="44">
        <f t="shared" ca="1" si="28"/>
        <v>17917</v>
      </c>
      <c r="Y6" s="44">
        <f t="shared" ca="1" si="29"/>
        <v>16137.375</v>
      </c>
      <c r="Z6" s="44">
        <f t="shared" ca="1" si="30"/>
        <v>34738</v>
      </c>
      <c r="AA6" s="44">
        <f t="shared" ca="1" si="31"/>
        <v>29493.75</v>
      </c>
      <c r="AB6" s="44">
        <f t="shared" ca="1" si="32"/>
        <v>643597</v>
      </c>
      <c r="AC6" s="44">
        <f t="shared" ca="1" si="33"/>
        <v>157410</v>
      </c>
      <c r="AD6" s="44">
        <f t="shared" ca="1" si="34"/>
        <v>211573</v>
      </c>
      <c r="AE6" s="44">
        <f t="shared" ca="1" si="35"/>
        <v>66567</v>
      </c>
      <c r="AF6" s="44">
        <f t="shared" ca="1" si="36"/>
        <v>44581</v>
      </c>
      <c r="AG6" s="44">
        <f t="shared" ca="1" si="37"/>
        <v>13201</v>
      </c>
      <c r="AH6" s="44">
        <f t="shared" ca="1" si="38"/>
        <v>109991</v>
      </c>
      <c r="AI6" s="44">
        <f t="shared" ca="1" si="39"/>
        <v>40274</v>
      </c>
      <c r="AJ6" s="44">
        <f t="shared" ca="1" si="1"/>
        <v>140857</v>
      </c>
      <c r="AK6" s="44">
        <f t="shared" ca="1" si="40"/>
        <v>43306</v>
      </c>
      <c r="AL6" s="44">
        <f t="shared" ca="1" si="41"/>
        <v>39633</v>
      </c>
      <c r="AM6" s="44">
        <f t="shared" ca="1" si="42"/>
        <v>25908</v>
      </c>
      <c r="AN6" s="44">
        <f t="shared" ca="1" si="2"/>
        <v>32010</v>
      </c>
      <c r="AO6" s="44">
        <f t="shared" ca="1" si="43"/>
        <v>185007</v>
      </c>
      <c r="AP6" s="44">
        <f t="shared" ca="1" si="44"/>
        <v>30387</v>
      </c>
      <c r="AQ6" s="44">
        <f t="shared" ca="1" si="3"/>
        <v>25276</v>
      </c>
      <c r="AR6" s="44">
        <f t="shared" ca="1" si="3"/>
        <v>30271</v>
      </c>
      <c r="AS6" s="44">
        <f t="shared" ca="1" si="3"/>
        <v>24944</v>
      </c>
      <c r="AT6" s="44">
        <f t="shared" ca="1" si="3"/>
        <v>26345</v>
      </c>
      <c r="AU6" s="44">
        <f t="shared" ca="1" si="3"/>
        <v>29650</v>
      </c>
      <c r="AV6" s="44">
        <f t="shared" ca="1" si="45"/>
        <v>18134</v>
      </c>
      <c r="AW6" s="44">
        <f t="shared" ca="1" si="46"/>
        <v>1434159</v>
      </c>
      <c r="AX6" s="44">
        <f t="shared" ca="1" si="47"/>
        <v>696946</v>
      </c>
      <c r="AY6" s="44">
        <f t="shared" ca="1" si="48"/>
        <v>31667</v>
      </c>
      <c r="AZ6" s="44">
        <f t="shared" ca="1" si="48"/>
        <v>37639</v>
      </c>
      <c r="BA6" s="44">
        <f t="shared" ca="1" si="115"/>
        <v>25154</v>
      </c>
      <c r="BB6" s="44">
        <f t="shared" ca="1" si="49"/>
        <v>602486</v>
      </c>
      <c r="BC6" s="44">
        <f t="shared" ca="1" si="50"/>
        <v>222549</v>
      </c>
      <c r="BD6" s="44">
        <f t="shared" ca="1" si="51"/>
        <v>237669</v>
      </c>
      <c r="BE6" s="44">
        <f t="shared" ca="1" si="52"/>
        <v>44420</v>
      </c>
      <c r="BF6" s="44">
        <f t="shared" ca="1" si="52"/>
        <v>45548</v>
      </c>
      <c r="BG6" s="44">
        <f t="shared" ca="1" si="53"/>
        <v>52300</v>
      </c>
      <c r="BH6" s="44">
        <f t="shared" ca="1" si="54"/>
        <v>40619</v>
      </c>
      <c r="BI6" s="44">
        <f t="shared" ca="1" si="55"/>
        <v>134727</v>
      </c>
      <c r="BJ6" s="44">
        <f t="shared" ca="1" si="56"/>
        <v>114584</v>
      </c>
      <c r="BK6" s="44">
        <f t="shared" ca="1" si="57"/>
        <v>20143</v>
      </c>
      <c r="BL6" s="44">
        <f t="shared" ca="1" si="4"/>
        <v>1292702</v>
      </c>
      <c r="BM6" s="44">
        <f t="shared" ca="1" si="58"/>
        <v>339965</v>
      </c>
      <c r="BN6" s="44">
        <f t="shared" ca="1" si="59"/>
        <v>71098</v>
      </c>
      <c r="BO6" s="44">
        <f t="shared" ca="1" si="60"/>
        <v>34442</v>
      </c>
      <c r="BP6" s="44">
        <f t="shared" ca="1" si="61"/>
        <v>234425</v>
      </c>
      <c r="BQ6" s="44">
        <f t="shared" ca="1" si="62"/>
        <v>128060</v>
      </c>
      <c r="BR6" s="44">
        <f t="shared" ca="1" si="63"/>
        <v>46551</v>
      </c>
      <c r="BS6" s="44">
        <f t="shared" ca="1" si="64"/>
        <v>81509</v>
      </c>
      <c r="BT6" s="44">
        <f t="shared" ca="1" si="65"/>
        <v>456506</v>
      </c>
      <c r="BU6" s="44">
        <f t="shared" ca="1" si="66"/>
        <v>191854</v>
      </c>
      <c r="BV6" s="44">
        <f t="shared" ca="1" si="67"/>
        <v>264652</v>
      </c>
      <c r="BW6" s="44">
        <f t="shared" ca="1" si="68"/>
        <v>368171</v>
      </c>
      <c r="BX6" s="44">
        <f t="shared" ca="1" si="69"/>
        <v>116096</v>
      </c>
      <c r="BY6" s="44">
        <f t="shared" ca="1" si="70"/>
        <v>100934</v>
      </c>
      <c r="BZ6" s="44">
        <f t="shared" ca="1" si="71"/>
        <v>151141</v>
      </c>
      <c r="CA6" s="44">
        <f t="shared" si="5"/>
        <v>0</v>
      </c>
      <c r="CB6" s="44"/>
      <c r="CC6" s="44"/>
      <c r="CD6" s="44"/>
      <c r="CE6" s="44">
        <f t="shared" si="72"/>
        <v>0</v>
      </c>
      <c r="CF6" s="44"/>
      <c r="CG6" s="44"/>
      <c r="CH6" s="44"/>
      <c r="CI6" s="44"/>
      <c r="CJ6" s="44">
        <f t="shared" ca="1" si="73"/>
        <v>142352</v>
      </c>
      <c r="CK6" s="44">
        <f t="shared" ca="1" si="74"/>
        <v>23034</v>
      </c>
      <c r="CL6" s="44">
        <f t="shared" ca="1" si="75"/>
        <v>950</v>
      </c>
      <c r="CM6" s="44">
        <f t="shared" ca="1" si="75"/>
        <v>1189</v>
      </c>
      <c r="CN6" s="44">
        <f t="shared" ca="1" si="76"/>
        <v>20697</v>
      </c>
      <c r="CO6" s="44">
        <f t="shared" ca="1" si="77"/>
        <v>198</v>
      </c>
      <c r="CP6" s="44">
        <f t="shared" ca="1" si="78"/>
        <v>15221</v>
      </c>
      <c r="CQ6" s="44">
        <f t="shared" ca="1" si="79"/>
        <v>11126</v>
      </c>
      <c r="CR6" s="44">
        <f t="shared" ca="1" si="80"/>
        <v>1107</v>
      </c>
      <c r="CS6" s="44">
        <f t="shared" ca="1" si="81"/>
        <v>2988</v>
      </c>
      <c r="CT6" s="44">
        <f t="shared" ca="1" si="82"/>
        <v>50212</v>
      </c>
      <c r="CU6" s="44">
        <f t="shared" ca="1" si="83"/>
        <v>26559</v>
      </c>
      <c r="CV6" s="44">
        <f t="shared" ca="1" si="84"/>
        <v>18450</v>
      </c>
      <c r="CW6" s="44">
        <f t="shared" ca="1" si="85"/>
        <v>5203</v>
      </c>
      <c r="CX6" s="44">
        <f t="shared" ca="1" si="86"/>
        <v>9821</v>
      </c>
      <c r="CY6" s="44">
        <f t="shared" ca="1" si="87"/>
        <v>1116</v>
      </c>
      <c r="CZ6" s="44">
        <f t="shared" ca="1" si="87"/>
        <v>1997</v>
      </c>
      <c r="DA6" s="44">
        <f t="shared" ca="1" si="87"/>
        <v>1244</v>
      </c>
      <c r="DB6" s="44">
        <f t="shared" ca="1" si="87"/>
        <v>1891</v>
      </c>
      <c r="DC6" s="44">
        <f t="shared" ca="1" si="87"/>
        <v>1996</v>
      </c>
      <c r="DD6" s="44">
        <f t="shared" ca="1" si="87"/>
        <v>1577</v>
      </c>
      <c r="DE6" s="44">
        <f t="shared" ca="1" si="88"/>
        <v>31716</v>
      </c>
      <c r="DF6" s="44">
        <f t="shared" ca="1" si="89"/>
        <v>17654</v>
      </c>
      <c r="DG6" s="44">
        <f t="shared" ca="1" si="90"/>
        <v>8302</v>
      </c>
      <c r="DH6" s="44">
        <f t="shared" ca="1" si="91"/>
        <v>5760</v>
      </c>
      <c r="DI6" s="44">
        <f t="shared" ca="1" si="92"/>
        <v>12348</v>
      </c>
      <c r="DJ6" s="44">
        <f t="shared" ca="1" si="93"/>
        <v>19745</v>
      </c>
      <c r="DK6" s="44">
        <f t="shared" ca="1" si="94"/>
        <v>2565</v>
      </c>
      <c r="DL6" s="44">
        <f t="shared" ca="1" si="95"/>
        <v>186</v>
      </c>
      <c r="DM6" s="44">
        <f t="shared" ca="1" si="96"/>
        <v>1905</v>
      </c>
      <c r="DN6" s="44">
        <f t="shared" ca="1" si="97"/>
        <v>29</v>
      </c>
      <c r="DO6" s="44">
        <f t="shared" ca="1" si="98"/>
        <v>235</v>
      </c>
      <c r="DP6" s="44">
        <f t="shared" ca="1" si="98"/>
        <v>210</v>
      </c>
      <c r="DQ6" s="44">
        <f t="shared" ca="1" si="99"/>
        <v>1378</v>
      </c>
      <c r="DR6" s="44">
        <f t="shared" ca="1" si="100"/>
        <v>716</v>
      </c>
      <c r="DS6" s="44">
        <f t="shared" ca="1" si="101"/>
        <v>496</v>
      </c>
      <c r="DT6" s="44">
        <f t="shared" ca="1" si="102"/>
        <v>46</v>
      </c>
      <c r="DU6" s="44">
        <f t="shared" ca="1" si="102"/>
        <v>56</v>
      </c>
      <c r="DV6" s="44">
        <f t="shared" ca="1" si="102"/>
        <v>64</v>
      </c>
      <c r="DW6" s="44">
        <f t="shared" ca="1" si="103"/>
        <v>2057</v>
      </c>
      <c r="DX6" s="44">
        <f t="shared" ca="1" si="104"/>
        <v>37</v>
      </c>
      <c r="DY6" s="44">
        <f t="shared" ca="1" si="105"/>
        <v>1675</v>
      </c>
      <c r="DZ6" s="44">
        <f t="shared" ca="1" si="106"/>
        <v>206</v>
      </c>
      <c r="EA6" s="44">
        <f t="shared" ca="1" si="107"/>
        <v>125</v>
      </c>
      <c r="EB6" s="44">
        <f t="shared" ca="1" si="108"/>
        <v>14</v>
      </c>
      <c r="EC6" s="44">
        <f t="shared" ca="1" si="109"/>
        <v>13538</v>
      </c>
      <c r="ED6" s="44">
        <f t="shared" ca="1" si="110"/>
        <v>1114</v>
      </c>
      <c r="EE6" s="44">
        <f t="shared" ca="1" si="111"/>
        <v>9115</v>
      </c>
      <c r="EF6" s="44">
        <f t="shared" ca="1" si="112"/>
        <v>1378</v>
      </c>
      <c r="EG6" s="44">
        <f t="shared" ca="1" si="112"/>
        <v>939</v>
      </c>
      <c r="EH6" s="44">
        <f t="shared" ca="1" si="113"/>
        <v>992</v>
      </c>
      <c r="EI6" s="44">
        <f t="shared" ca="1" si="114"/>
        <v>207</v>
      </c>
    </row>
    <row r="7" spans="2:139" ht="15.75" thickBot="1" x14ac:dyDescent="0.3">
      <c r="B7" s="53" t="s">
        <v>11</v>
      </c>
      <c r="C7" s="49">
        <f t="shared" ca="1" si="0"/>
        <v>4808453.5</v>
      </c>
      <c r="D7" s="44">
        <f t="shared" ca="1" si="8"/>
        <v>1877058.5</v>
      </c>
      <c r="E7" s="44">
        <f t="shared" ca="1" si="9"/>
        <v>1870111.625</v>
      </c>
      <c r="F7" s="44">
        <f t="shared" ca="1" si="10"/>
        <v>926036.5</v>
      </c>
      <c r="G7" s="44">
        <f t="shared" ca="1" si="11"/>
        <v>871272.75</v>
      </c>
      <c r="H7" s="44">
        <f t="shared" ca="1" si="12"/>
        <v>100164</v>
      </c>
      <c r="I7" s="44">
        <f t="shared" ca="1" si="13"/>
        <v>92278</v>
      </c>
      <c r="J7" s="44">
        <f t="shared" ca="1" si="14"/>
        <v>25687</v>
      </c>
      <c r="K7" s="44">
        <f t="shared" ca="1" si="15"/>
        <v>23649.5</v>
      </c>
      <c r="L7" s="44">
        <f t="shared" ca="1" si="16"/>
        <v>75103</v>
      </c>
      <c r="M7" s="44">
        <f t="shared" ca="1" si="17"/>
        <v>67219.375</v>
      </c>
      <c r="N7" s="44">
        <f t="shared" ca="1" si="18"/>
        <v>133474</v>
      </c>
      <c r="O7" s="44">
        <f t="shared" ca="1" si="19"/>
        <v>115839.875</v>
      </c>
      <c r="P7" s="44">
        <f t="shared" ca="1" si="20"/>
        <v>34992</v>
      </c>
      <c r="Q7" s="44">
        <f t="shared" ca="1" si="21"/>
        <v>29119.625</v>
      </c>
      <c r="R7" s="44">
        <f t="shared" ca="1" si="22"/>
        <v>24633</v>
      </c>
      <c r="S7" s="44">
        <f t="shared" ca="1" si="23"/>
        <v>21268.25</v>
      </c>
      <c r="T7" s="44">
        <f t="shared" ca="1" si="24"/>
        <v>52429</v>
      </c>
      <c r="U7" s="44">
        <f t="shared" ca="1" si="25"/>
        <v>49391.75</v>
      </c>
      <c r="V7" s="44">
        <f t="shared" ca="1" si="26"/>
        <v>6018</v>
      </c>
      <c r="W7" s="44">
        <f t="shared" ca="1" si="27"/>
        <v>5985.75</v>
      </c>
      <c r="X7" s="44">
        <f t="shared" ca="1" si="28"/>
        <v>17989</v>
      </c>
      <c r="Y7" s="44">
        <f t="shared" ca="1" si="29"/>
        <v>16137.375</v>
      </c>
      <c r="Z7" s="44">
        <f t="shared" ca="1" si="30"/>
        <v>34658</v>
      </c>
      <c r="AA7" s="44">
        <f t="shared" ca="1" si="31"/>
        <v>29493.75</v>
      </c>
      <c r="AB7" s="44">
        <f t="shared" ca="1" si="32"/>
        <v>622492</v>
      </c>
      <c r="AC7" s="44">
        <f t="shared" ca="1" si="33"/>
        <v>159693</v>
      </c>
      <c r="AD7" s="44">
        <f t="shared" ca="1" si="34"/>
        <v>177316</v>
      </c>
      <c r="AE7" s="44">
        <f t="shared" ca="1" si="35"/>
        <v>60919</v>
      </c>
      <c r="AF7" s="44">
        <f t="shared" ca="1" si="36"/>
        <v>48525</v>
      </c>
      <c r="AG7" s="44">
        <f t="shared" ca="1" si="37"/>
        <v>15740</v>
      </c>
      <c r="AH7" s="44">
        <f t="shared" ca="1" si="38"/>
        <v>127983</v>
      </c>
      <c r="AI7" s="44">
        <f t="shared" ca="1" si="39"/>
        <v>32316</v>
      </c>
      <c r="AJ7" s="44">
        <f t="shared" ca="1" si="1"/>
        <v>147648</v>
      </c>
      <c r="AK7" s="44">
        <f t="shared" ca="1" si="40"/>
        <v>51496</v>
      </c>
      <c r="AL7" s="44">
        <f t="shared" ca="1" si="41"/>
        <v>36684</v>
      </c>
      <c r="AM7" s="44">
        <f t="shared" ca="1" si="42"/>
        <v>27950</v>
      </c>
      <c r="AN7" s="44">
        <f t="shared" ca="1" si="2"/>
        <v>31518</v>
      </c>
      <c r="AO7" s="44">
        <f t="shared" ca="1" si="43"/>
        <v>180882</v>
      </c>
      <c r="AP7" s="44">
        <f t="shared" ca="1" si="44"/>
        <v>27419</v>
      </c>
      <c r="AQ7" s="44">
        <f t="shared" ca="1" si="3"/>
        <v>24228</v>
      </c>
      <c r="AR7" s="44">
        <f t="shared" ca="1" si="3"/>
        <v>25437</v>
      </c>
      <c r="AS7" s="44">
        <f t="shared" ca="1" si="3"/>
        <v>29576</v>
      </c>
      <c r="AT7" s="44">
        <f t="shared" ca="1" si="3"/>
        <v>26829</v>
      </c>
      <c r="AU7" s="44">
        <f t="shared" ca="1" si="3"/>
        <v>29864</v>
      </c>
      <c r="AV7" s="44">
        <f t="shared" ca="1" si="45"/>
        <v>17529</v>
      </c>
      <c r="AW7" s="44">
        <f t="shared" ca="1" si="46"/>
        <v>1496944</v>
      </c>
      <c r="AX7" s="44">
        <f t="shared" ca="1" si="47"/>
        <v>724964</v>
      </c>
      <c r="AY7" s="44">
        <f t="shared" ca="1" si="48"/>
        <v>32083</v>
      </c>
      <c r="AZ7" s="44">
        <f t="shared" ca="1" si="48"/>
        <v>35022</v>
      </c>
      <c r="BA7" s="44">
        <f t="shared" ca="1" si="115"/>
        <v>28202</v>
      </c>
      <c r="BB7" s="44">
        <f t="shared" ca="1" si="49"/>
        <v>629657</v>
      </c>
      <c r="BC7" s="44">
        <f t="shared" ca="1" si="50"/>
        <v>218279</v>
      </c>
      <c r="BD7" s="44">
        <f t="shared" ca="1" si="51"/>
        <v>266738</v>
      </c>
      <c r="BE7" s="44">
        <f t="shared" ca="1" si="52"/>
        <v>45699</v>
      </c>
      <c r="BF7" s="44">
        <f t="shared" ca="1" si="52"/>
        <v>47065</v>
      </c>
      <c r="BG7" s="44">
        <f t="shared" ca="1" si="53"/>
        <v>51876</v>
      </c>
      <c r="BH7" s="44">
        <f t="shared" ca="1" si="54"/>
        <v>48163</v>
      </c>
      <c r="BI7" s="44">
        <f t="shared" ca="1" si="55"/>
        <v>142323</v>
      </c>
      <c r="BJ7" s="44">
        <f t="shared" ca="1" si="56"/>
        <v>115995</v>
      </c>
      <c r="BK7" s="44">
        <f t="shared" ca="1" si="57"/>
        <v>26328</v>
      </c>
      <c r="BL7" s="44">
        <f t="shared" ca="1" si="4"/>
        <v>1274665</v>
      </c>
      <c r="BM7" s="44">
        <f t="shared" ca="1" si="58"/>
        <v>334527</v>
      </c>
      <c r="BN7" s="44">
        <f t="shared" ca="1" si="59"/>
        <v>80339</v>
      </c>
      <c r="BO7" s="44">
        <f t="shared" ca="1" si="60"/>
        <v>31552</v>
      </c>
      <c r="BP7" s="44">
        <f t="shared" ca="1" si="61"/>
        <v>222636</v>
      </c>
      <c r="BQ7" s="44">
        <f t="shared" ca="1" si="62"/>
        <v>103109</v>
      </c>
      <c r="BR7" s="44">
        <f t="shared" ca="1" si="63"/>
        <v>38022</v>
      </c>
      <c r="BS7" s="44">
        <f t="shared" ca="1" si="64"/>
        <v>65087</v>
      </c>
      <c r="BT7" s="44">
        <f t="shared" ca="1" si="65"/>
        <v>483771</v>
      </c>
      <c r="BU7" s="44">
        <f t="shared" ca="1" si="66"/>
        <v>221943</v>
      </c>
      <c r="BV7" s="44">
        <f t="shared" ca="1" si="67"/>
        <v>261828</v>
      </c>
      <c r="BW7" s="44">
        <f t="shared" ca="1" si="68"/>
        <v>353258</v>
      </c>
      <c r="BX7" s="44">
        <f t="shared" ca="1" si="69"/>
        <v>96339</v>
      </c>
      <c r="BY7" s="44">
        <f t="shared" ca="1" si="70"/>
        <v>88567</v>
      </c>
      <c r="BZ7" s="44">
        <f t="shared" ca="1" si="71"/>
        <v>168352</v>
      </c>
      <c r="CA7" s="44">
        <f t="shared" si="5"/>
        <v>0</v>
      </c>
      <c r="CB7" s="44"/>
      <c r="CC7" s="44"/>
      <c r="CD7" s="44"/>
      <c r="CE7" s="44">
        <f t="shared" si="72"/>
        <v>0</v>
      </c>
      <c r="CF7" s="44"/>
      <c r="CG7" s="44"/>
      <c r="CH7" s="44"/>
      <c r="CI7" s="44"/>
      <c r="CJ7" s="44">
        <f t="shared" ca="1" si="73"/>
        <v>139349</v>
      </c>
      <c r="CK7" s="44">
        <f t="shared" ca="1" si="74"/>
        <v>25653</v>
      </c>
      <c r="CL7" s="44">
        <f t="shared" ca="1" si="75"/>
        <v>959</v>
      </c>
      <c r="CM7" s="44">
        <f t="shared" ca="1" si="75"/>
        <v>954</v>
      </c>
      <c r="CN7" s="44">
        <f t="shared" ca="1" si="76"/>
        <v>23616</v>
      </c>
      <c r="CO7" s="44">
        <f t="shared" ca="1" si="77"/>
        <v>124</v>
      </c>
      <c r="CP7" s="44">
        <f t="shared" ca="1" si="78"/>
        <v>18752</v>
      </c>
      <c r="CQ7" s="44">
        <f t="shared" ca="1" si="79"/>
        <v>14213</v>
      </c>
      <c r="CR7" s="44">
        <f t="shared" ca="1" si="80"/>
        <v>1233</v>
      </c>
      <c r="CS7" s="44">
        <f t="shared" ca="1" si="81"/>
        <v>3306</v>
      </c>
      <c r="CT7" s="44">
        <f t="shared" ca="1" si="82"/>
        <v>42239</v>
      </c>
      <c r="CU7" s="44">
        <f t="shared" ca="1" si="83"/>
        <v>21098</v>
      </c>
      <c r="CV7" s="44">
        <f t="shared" ca="1" si="84"/>
        <v>15345</v>
      </c>
      <c r="CW7" s="44">
        <f t="shared" ca="1" si="85"/>
        <v>5796</v>
      </c>
      <c r="CX7" s="44">
        <f t="shared" ca="1" si="86"/>
        <v>9306</v>
      </c>
      <c r="CY7" s="44">
        <f t="shared" ca="1" si="87"/>
        <v>1822</v>
      </c>
      <c r="CZ7" s="44">
        <f t="shared" ca="1" si="87"/>
        <v>1190</v>
      </c>
      <c r="DA7" s="44">
        <f t="shared" ca="1" si="87"/>
        <v>1734</v>
      </c>
      <c r="DB7" s="44">
        <f t="shared" ca="1" si="87"/>
        <v>1297</v>
      </c>
      <c r="DC7" s="44">
        <f t="shared" ca="1" si="87"/>
        <v>1704</v>
      </c>
      <c r="DD7" s="44">
        <f t="shared" ca="1" si="87"/>
        <v>1559</v>
      </c>
      <c r="DE7" s="44">
        <f t="shared" ca="1" si="88"/>
        <v>29215</v>
      </c>
      <c r="DF7" s="44">
        <f t="shared" ca="1" si="89"/>
        <v>16779</v>
      </c>
      <c r="DG7" s="44">
        <f t="shared" ca="1" si="90"/>
        <v>8398</v>
      </c>
      <c r="DH7" s="44">
        <f t="shared" ca="1" si="91"/>
        <v>4038</v>
      </c>
      <c r="DI7" s="44">
        <f t="shared" ca="1" si="92"/>
        <v>14184</v>
      </c>
      <c r="DJ7" s="44">
        <f t="shared" ca="1" si="93"/>
        <v>20437</v>
      </c>
      <c r="DK7" s="44">
        <f t="shared" ca="1" si="94"/>
        <v>2087</v>
      </c>
      <c r="DL7" s="44">
        <f t="shared" ca="1" si="95"/>
        <v>160</v>
      </c>
      <c r="DM7" s="44">
        <f t="shared" ca="1" si="96"/>
        <v>1209</v>
      </c>
      <c r="DN7" s="44">
        <f t="shared" ca="1" si="97"/>
        <v>24</v>
      </c>
      <c r="DO7" s="44">
        <f t="shared" ca="1" si="98"/>
        <v>344</v>
      </c>
      <c r="DP7" s="44">
        <f t="shared" ca="1" si="98"/>
        <v>350</v>
      </c>
      <c r="DQ7" s="44">
        <f t="shared" ca="1" si="99"/>
        <v>1146</v>
      </c>
      <c r="DR7" s="44">
        <f t="shared" ca="1" si="100"/>
        <v>458</v>
      </c>
      <c r="DS7" s="44">
        <f t="shared" ca="1" si="101"/>
        <v>507</v>
      </c>
      <c r="DT7" s="44">
        <f t="shared" ca="1" si="102"/>
        <v>64</v>
      </c>
      <c r="DU7" s="44">
        <f t="shared" ca="1" si="102"/>
        <v>60</v>
      </c>
      <c r="DV7" s="44">
        <f t="shared" ca="1" si="102"/>
        <v>57</v>
      </c>
      <c r="DW7" s="44">
        <f t="shared" ca="1" si="103"/>
        <v>2355</v>
      </c>
      <c r="DX7" s="44">
        <f t="shared" ca="1" si="104"/>
        <v>45</v>
      </c>
      <c r="DY7" s="44">
        <f t="shared" ca="1" si="105"/>
        <v>1718</v>
      </c>
      <c r="DZ7" s="44">
        <f t="shared" ca="1" si="106"/>
        <v>442</v>
      </c>
      <c r="EA7" s="44">
        <f t="shared" ca="1" si="107"/>
        <v>142</v>
      </c>
      <c r="EB7" s="44">
        <f t="shared" ca="1" si="108"/>
        <v>8</v>
      </c>
      <c r="EC7" s="44">
        <f t="shared" ca="1" si="109"/>
        <v>14677</v>
      </c>
      <c r="ED7" s="44">
        <f t="shared" ca="1" si="110"/>
        <v>1405</v>
      </c>
      <c r="EE7" s="44">
        <f t="shared" ca="1" si="111"/>
        <v>9343</v>
      </c>
      <c r="EF7" s="44">
        <f t="shared" ca="1" si="112"/>
        <v>1357</v>
      </c>
      <c r="EG7" s="44">
        <f t="shared" ca="1" si="112"/>
        <v>1382</v>
      </c>
      <c r="EH7" s="44">
        <f t="shared" ca="1" si="113"/>
        <v>1190</v>
      </c>
      <c r="EI7" s="44">
        <f t="shared" ca="1" si="114"/>
        <v>172</v>
      </c>
    </row>
    <row r="8" spans="2:139" ht="15.75" thickBot="1" x14ac:dyDescent="0.3">
      <c r="B8" s="53" t="s">
        <v>12</v>
      </c>
      <c r="C8" s="49">
        <f t="shared" ca="1" si="0"/>
        <v>4737562.5</v>
      </c>
      <c r="D8" s="44">
        <f t="shared" ca="1" si="8"/>
        <v>1873516.5</v>
      </c>
      <c r="E8" s="44">
        <f t="shared" ca="1" si="9"/>
        <v>1870111.625</v>
      </c>
      <c r="F8" s="44">
        <f t="shared" ca="1" si="10"/>
        <v>828748.5</v>
      </c>
      <c r="G8" s="44">
        <f t="shared" ca="1" si="11"/>
        <v>871272.75</v>
      </c>
      <c r="H8" s="44">
        <f t="shared" ca="1" si="12"/>
        <v>85911</v>
      </c>
      <c r="I8" s="44">
        <f t="shared" ca="1" si="13"/>
        <v>92278</v>
      </c>
      <c r="J8" s="44">
        <f t="shared" ca="1" si="14"/>
        <v>21688</v>
      </c>
      <c r="K8" s="44">
        <f t="shared" ca="1" si="15"/>
        <v>23649.5</v>
      </c>
      <c r="L8" s="44">
        <f t="shared" ca="1" si="16"/>
        <v>62285</v>
      </c>
      <c r="M8" s="44">
        <f t="shared" ca="1" si="17"/>
        <v>67219.375</v>
      </c>
      <c r="N8" s="44">
        <f t="shared" ca="1" si="18"/>
        <v>99572</v>
      </c>
      <c r="O8" s="44">
        <f t="shared" ca="1" si="19"/>
        <v>115839.875</v>
      </c>
      <c r="P8" s="44">
        <f t="shared" ca="1" si="20"/>
        <v>26004</v>
      </c>
      <c r="Q8" s="44">
        <f t="shared" ca="1" si="21"/>
        <v>29119.625</v>
      </c>
      <c r="R8" s="44">
        <f t="shared" ca="1" si="22"/>
        <v>21507</v>
      </c>
      <c r="S8" s="44">
        <f t="shared" ca="1" si="23"/>
        <v>21268.25</v>
      </c>
      <c r="T8" s="44">
        <f t="shared" ca="1" si="24"/>
        <v>41722</v>
      </c>
      <c r="U8" s="44">
        <f t="shared" ca="1" si="25"/>
        <v>49391.75</v>
      </c>
      <c r="V8" s="44">
        <f t="shared" ca="1" si="26"/>
        <v>5057</v>
      </c>
      <c r="W8" s="44">
        <f t="shared" ca="1" si="27"/>
        <v>5985.75</v>
      </c>
      <c r="X8" s="44">
        <f t="shared" ca="1" si="28"/>
        <v>13104</v>
      </c>
      <c r="Y8" s="44">
        <f t="shared" ca="1" si="29"/>
        <v>16137.375</v>
      </c>
      <c r="Z8" s="44">
        <f t="shared" ca="1" si="30"/>
        <v>31009</v>
      </c>
      <c r="AA8" s="44">
        <f t="shared" ca="1" si="31"/>
        <v>29493.75</v>
      </c>
      <c r="AB8" s="44">
        <f t="shared" ca="1" si="32"/>
        <v>728617</v>
      </c>
      <c r="AC8" s="44">
        <f t="shared" ca="1" si="33"/>
        <v>202748</v>
      </c>
      <c r="AD8" s="44">
        <f t="shared" ca="1" si="34"/>
        <v>243010</v>
      </c>
      <c r="AE8" s="44">
        <f t="shared" ca="1" si="35"/>
        <v>69855</v>
      </c>
      <c r="AF8" s="44">
        <f t="shared" ca="1" si="36"/>
        <v>46948</v>
      </c>
      <c r="AG8" s="44">
        <f t="shared" ca="1" si="37"/>
        <v>14699</v>
      </c>
      <c r="AH8" s="44">
        <f t="shared" ca="1" si="38"/>
        <v>111405</v>
      </c>
      <c r="AI8" s="44">
        <f t="shared" ca="1" si="39"/>
        <v>39952</v>
      </c>
      <c r="AJ8" s="44">
        <f t="shared" ca="1" si="1"/>
        <v>131262</v>
      </c>
      <c r="AK8" s="44">
        <f t="shared" ca="1" si="40"/>
        <v>44420</v>
      </c>
      <c r="AL8" s="44">
        <f t="shared" ca="1" si="41"/>
        <v>37704</v>
      </c>
      <c r="AM8" s="44">
        <f t="shared" ca="1" si="42"/>
        <v>23940</v>
      </c>
      <c r="AN8" s="44">
        <f t="shared" ca="1" si="2"/>
        <v>25198</v>
      </c>
      <c r="AO8" s="44">
        <f t="shared" ca="1" si="43"/>
        <v>184889</v>
      </c>
      <c r="AP8" s="44">
        <f t="shared" ca="1" si="44"/>
        <v>29878</v>
      </c>
      <c r="AQ8" s="44">
        <f t="shared" ca="1" si="3"/>
        <v>28067</v>
      </c>
      <c r="AR8" s="44">
        <f t="shared" ca="1" si="3"/>
        <v>26974</v>
      </c>
      <c r="AS8" s="44">
        <f t="shared" ca="1" si="3"/>
        <v>28844</v>
      </c>
      <c r="AT8" s="44">
        <f t="shared" ca="1" si="3"/>
        <v>30220</v>
      </c>
      <c r="AU8" s="44">
        <f t="shared" ca="1" si="3"/>
        <v>25729</v>
      </c>
      <c r="AV8" s="44">
        <f t="shared" ca="1" si="45"/>
        <v>15177</v>
      </c>
      <c r="AW8" s="44">
        <f t="shared" ca="1" si="46"/>
        <v>1372911</v>
      </c>
      <c r="AX8" s="44">
        <f t="shared" ca="1" si="47"/>
        <v>677590</v>
      </c>
      <c r="AY8" s="44">
        <f t="shared" ca="1" si="48"/>
        <v>38284</v>
      </c>
      <c r="AZ8" s="44">
        <f t="shared" ca="1" si="48"/>
        <v>34654</v>
      </c>
      <c r="BA8" s="44">
        <f t="shared" ca="1" si="115"/>
        <v>28036</v>
      </c>
      <c r="BB8" s="44">
        <f t="shared" ca="1" si="49"/>
        <v>576616</v>
      </c>
      <c r="BC8" s="44">
        <f t="shared" ca="1" si="50"/>
        <v>202413</v>
      </c>
      <c r="BD8" s="44">
        <f t="shared" ca="1" si="51"/>
        <v>233965</v>
      </c>
      <c r="BE8" s="44">
        <f t="shared" ca="1" si="52"/>
        <v>40331</v>
      </c>
      <c r="BF8" s="44">
        <f t="shared" ca="1" si="52"/>
        <v>48876</v>
      </c>
      <c r="BG8" s="44">
        <f t="shared" ca="1" si="53"/>
        <v>51031</v>
      </c>
      <c r="BH8" s="44">
        <f t="shared" ca="1" si="54"/>
        <v>48326</v>
      </c>
      <c r="BI8" s="44">
        <f t="shared" ca="1" si="55"/>
        <v>118705</v>
      </c>
      <c r="BJ8" s="44">
        <f t="shared" ca="1" si="56"/>
        <v>92705</v>
      </c>
      <c r="BK8" s="44">
        <f t="shared" ca="1" si="57"/>
        <v>26000</v>
      </c>
      <c r="BL8" s="44">
        <f t="shared" ca="1" si="4"/>
        <v>1326152</v>
      </c>
      <c r="BM8" s="44">
        <f t="shared" ca="1" si="58"/>
        <v>332528</v>
      </c>
      <c r="BN8" s="44">
        <f t="shared" ca="1" si="59"/>
        <v>69289</v>
      </c>
      <c r="BO8" s="44">
        <f t="shared" ca="1" si="60"/>
        <v>28700</v>
      </c>
      <c r="BP8" s="44">
        <f t="shared" ca="1" si="61"/>
        <v>234539</v>
      </c>
      <c r="BQ8" s="44">
        <f t="shared" ca="1" si="62"/>
        <v>134018</v>
      </c>
      <c r="BR8" s="44">
        <f t="shared" ca="1" si="63"/>
        <v>56663</v>
      </c>
      <c r="BS8" s="44">
        <f t="shared" ca="1" si="64"/>
        <v>77355</v>
      </c>
      <c r="BT8" s="44">
        <f t="shared" ca="1" si="65"/>
        <v>494439</v>
      </c>
      <c r="BU8" s="44">
        <f t="shared" ca="1" si="66"/>
        <v>223129</v>
      </c>
      <c r="BV8" s="44">
        <f t="shared" ca="1" si="67"/>
        <v>271310</v>
      </c>
      <c r="BW8" s="44">
        <f t="shared" ca="1" si="68"/>
        <v>365167</v>
      </c>
      <c r="BX8" s="44">
        <f t="shared" ca="1" si="69"/>
        <v>103493</v>
      </c>
      <c r="BY8" s="44">
        <f t="shared" ca="1" si="70"/>
        <v>85465</v>
      </c>
      <c r="BZ8" s="44">
        <f t="shared" ca="1" si="71"/>
        <v>176209</v>
      </c>
      <c r="CA8" s="44">
        <f t="shared" si="5"/>
        <v>0</v>
      </c>
      <c r="CB8" s="44"/>
      <c r="CC8" s="44"/>
      <c r="CD8" s="44"/>
      <c r="CE8" s="44">
        <f t="shared" si="72"/>
        <v>0</v>
      </c>
      <c r="CF8" s="44"/>
      <c r="CG8" s="44"/>
      <c r="CH8" s="44"/>
      <c r="CI8" s="44"/>
      <c r="CJ8" s="44">
        <f t="shared" ca="1" si="73"/>
        <v>144700</v>
      </c>
      <c r="CK8" s="44">
        <f t="shared" ca="1" si="74"/>
        <v>23290</v>
      </c>
      <c r="CL8" s="44">
        <f t="shared" ca="1" si="75"/>
        <v>1187</v>
      </c>
      <c r="CM8" s="44">
        <f t="shared" ca="1" si="75"/>
        <v>1056</v>
      </c>
      <c r="CN8" s="44">
        <f t="shared" ca="1" si="76"/>
        <v>20856</v>
      </c>
      <c r="CO8" s="44">
        <f t="shared" ca="1" si="77"/>
        <v>191</v>
      </c>
      <c r="CP8" s="44">
        <f t="shared" ca="1" si="78"/>
        <v>15422</v>
      </c>
      <c r="CQ8" s="44">
        <f t="shared" ca="1" si="79"/>
        <v>10974</v>
      </c>
      <c r="CR8" s="44">
        <f t="shared" ca="1" si="80"/>
        <v>1457</v>
      </c>
      <c r="CS8" s="44">
        <f t="shared" ca="1" si="81"/>
        <v>2991</v>
      </c>
      <c r="CT8" s="44">
        <f t="shared" ca="1" si="82"/>
        <v>50060</v>
      </c>
      <c r="CU8" s="44">
        <f t="shared" ca="1" si="83"/>
        <v>25667</v>
      </c>
      <c r="CV8" s="44">
        <f t="shared" ca="1" si="84"/>
        <v>20588</v>
      </c>
      <c r="CW8" s="44">
        <f t="shared" ca="1" si="85"/>
        <v>3805</v>
      </c>
      <c r="CX8" s="44">
        <f t="shared" ca="1" si="86"/>
        <v>8287</v>
      </c>
      <c r="CY8" s="44">
        <f t="shared" ca="1" si="87"/>
        <v>1057</v>
      </c>
      <c r="CZ8" s="44">
        <f t="shared" ca="1" si="87"/>
        <v>1978</v>
      </c>
      <c r="DA8" s="44">
        <f t="shared" ca="1" si="87"/>
        <v>1478</v>
      </c>
      <c r="DB8" s="44">
        <f t="shared" ca="1" si="87"/>
        <v>1043</v>
      </c>
      <c r="DC8" s="44">
        <f t="shared" ca="1" si="87"/>
        <v>1354</v>
      </c>
      <c r="DD8" s="44">
        <f t="shared" ca="1" si="87"/>
        <v>1377</v>
      </c>
      <c r="DE8" s="44">
        <f t="shared" ca="1" si="88"/>
        <v>32776</v>
      </c>
      <c r="DF8" s="44">
        <f t="shared" ca="1" si="89"/>
        <v>18504</v>
      </c>
      <c r="DG8" s="44">
        <f t="shared" ca="1" si="90"/>
        <v>9026</v>
      </c>
      <c r="DH8" s="44">
        <f t="shared" ca="1" si="91"/>
        <v>5246</v>
      </c>
      <c r="DI8" s="44">
        <f t="shared" ca="1" si="92"/>
        <v>14865</v>
      </c>
      <c r="DJ8" s="44">
        <f t="shared" ca="1" si="93"/>
        <v>20283</v>
      </c>
      <c r="DK8" s="44">
        <f t="shared" ca="1" si="94"/>
        <v>2253</v>
      </c>
      <c r="DL8" s="44">
        <f t="shared" ca="1" si="95"/>
        <v>200</v>
      </c>
      <c r="DM8" s="44">
        <f t="shared" ca="1" si="96"/>
        <v>1406</v>
      </c>
      <c r="DN8" s="44">
        <f t="shared" ca="1" si="97"/>
        <v>36</v>
      </c>
      <c r="DO8" s="44">
        <f t="shared" ca="1" si="98"/>
        <v>293</v>
      </c>
      <c r="DP8" s="44">
        <f t="shared" ca="1" si="98"/>
        <v>318</v>
      </c>
      <c r="DQ8" s="44">
        <f t="shared" ca="1" si="99"/>
        <v>1026</v>
      </c>
      <c r="DR8" s="44">
        <f t="shared" ca="1" si="100"/>
        <v>510</v>
      </c>
      <c r="DS8" s="44">
        <f t="shared" ca="1" si="101"/>
        <v>358</v>
      </c>
      <c r="DT8" s="44">
        <f t="shared" ca="1" si="102"/>
        <v>67</v>
      </c>
      <c r="DU8" s="44">
        <f t="shared" ca="1" si="102"/>
        <v>45</v>
      </c>
      <c r="DV8" s="44">
        <f t="shared" ca="1" si="102"/>
        <v>46</v>
      </c>
      <c r="DW8" s="44">
        <f t="shared" ca="1" si="103"/>
        <v>2420</v>
      </c>
      <c r="DX8" s="44">
        <f t="shared" ca="1" si="104"/>
        <v>42</v>
      </c>
      <c r="DY8" s="44">
        <f t="shared" ca="1" si="105"/>
        <v>1825</v>
      </c>
      <c r="DZ8" s="44">
        <f t="shared" ca="1" si="106"/>
        <v>301</v>
      </c>
      <c r="EA8" s="44">
        <f t="shared" ca="1" si="107"/>
        <v>238</v>
      </c>
      <c r="EB8" s="44">
        <f t="shared" ca="1" si="108"/>
        <v>14</v>
      </c>
      <c r="EC8" s="44">
        <f t="shared" ca="1" si="109"/>
        <v>14439</v>
      </c>
      <c r="ED8" s="44">
        <f t="shared" ca="1" si="110"/>
        <v>1308</v>
      </c>
      <c r="EE8" s="44">
        <f t="shared" ca="1" si="111"/>
        <v>9650</v>
      </c>
      <c r="EF8" s="44">
        <f t="shared" ca="1" si="112"/>
        <v>955</v>
      </c>
      <c r="EG8" s="44">
        <f t="shared" ca="1" si="112"/>
        <v>1407</v>
      </c>
      <c r="EH8" s="44">
        <f t="shared" ca="1" si="113"/>
        <v>1119</v>
      </c>
      <c r="EI8" s="44">
        <f t="shared" ca="1" si="114"/>
        <v>145</v>
      </c>
    </row>
    <row r="9" spans="2:139" ht="15.75" thickBot="1" x14ac:dyDescent="0.3">
      <c r="B9" s="53" t="s">
        <v>13</v>
      </c>
      <c r="C9" s="49">
        <f t="shared" ca="1" si="0"/>
        <v>4768458.5</v>
      </c>
      <c r="D9" s="44">
        <f t="shared" ca="1" si="8"/>
        <v>1831403.5</v>
      </c>
      <c r="E9" s="44">
        <f t="shared" ca="1" si="9"/>
        <v>1870111.625</v>
      </c>
      <c r="F9" s="44">
        <f t="shared" ca="1" si="10"/>
        <v>898288.5</v>
      </c>
      <c r="G9" s="44">
        <f t="shared" ca="1" si="11"/>
        <v>871272.75</v>
      </c>
      <c r="H9" s="44">
        <f t="shared" ca="1" si="12"/>
        <v>90111</v>
      </c>
      <c r="I9" s="44">
        <f t="shared" ca="1" si="13"/>
        <v>92278</v>
      </c>
      <c r="J9" s="44">
        <f t="shared" ca="1" si="14"/>
        <v>18764</v>
      </c>
      <c r="K9" s="44">
        <f t="shared" ca="1" si="15"/>
        <v>23649.5</v>
      </c>
      <c r="L9" s="44">
        <f t="shared" ca="1" si="16"/>
        <v>74273</v>
      </c>
      <c r="M9" s="44">
        <f t="shared" ca="1" si="17"/>
        <v>67219.375</v>
      </c>
      <c r="N9" s="44">
        <f t="shared" ca="1" si="18"/>
        <v>143247</v>
      </c>
      <c r="O9" s="44">
        <f t="shared" ca="1" si="19"/>
        <v>115839.875</v>
      </c>
      <c r="P9" s="44">
        <f t="shared" ca="1" si="20"/>
        <v>29171</v>
      </c>
      <c r="Q9" s="44">
        <f t="shared" ca="1" si="21"/>
        <v>29119.625</v>
      </c>
      <c r="R9" s="44">
        <f t="shared" ca="1" si="22"/>
        <v>22595</v>
      </c>
      <c r="S9" s="44">
        <f t="shared" ca="1" si="23"/>
        <v>21268.25</v>
      </c>
      <c r="T9" s="44">
        <f t="shared" ca="1" si="24"/>
        <v>53352</v>
      </c>
      <c r="U9" s="44">
        <f t="shared" ca="1" si="25"/>
        <v>49391.75</v>
      </c>
      <c r="V9" s="44">
        <f t="shared" ca="1" si="26"/>
        <v>5805</v>
      </c>
      <c r="W9" s="44">
        <f t="shared" ca="1" si="27"/>
        <v>5985.75</v>
      </c>
      <c r="X9" s="44">
        <f t="shared" ca="1" si="28"/>
        <v>15933</v>
      </c>
      <c r="Y9" s="44">
        <f t="shared" ca="1" si="29"/>
        <v>16137.375</v>
      </c>
      <c r="Z9" s="44">
        <f t="shared" ca="1" si="30"/>
        <v>24148</v>
      </c>
      <c r="AA9" s="44">
        <f t="shared" ca="1" si="31"/>
        <v>29493.75</v>
      </c>
      <c r="AB9" s="44">
        <f t="shared" ca="1" si="32"/>
        <v>623383</v>
      </c>
      <c r="AC9" s="44">
        <f t="shared" ca="1" si="33"/>
        <v>180587</v>
      </c>
      <c r="AD9" s="44">
        <f t="shared" ca="1" si="34"/>
        <v>177330</v>
      </c>
      <c r="AE9" s="44">
        <f t="shared" ca="1" si="35"/>
        <v>63896</v>
      </c>
      <c r="AF9" s="44">
        <f t="shared" ca="1" si="36"/>
        <v>49467</v>
      </c>
      <c r="AG9" s="44">
        <f t="shared" ca="1" si="37"/>
        <v>10689</v>
      </c>
      <c r="AH9" s="44">
        <f t="shared" ca="1" si="38"/>
        <v>107347</v>
      </c>
      <c r="AI9" s="44">
        <f t="shared" ca="1" si="39"/>
        <v>34067</v>
      </c>
      <c r="AJ9" s="44">
        <f t="shared" ca="1" si="1"/>
        <v>137992</v>
      </c>
      <c r="AK9" s="44">
        <f t="shared" ca="1" si="40"/>
        <v>54372</v>
      </c>
      <c r="AL9" s="44">
        <f t="shared" ca="1" si="41"/>
        <v>33111</v>
      </c>
      <c r="AM9" s="44">
        <f t="shared" ca="1" si="42"/>
        <v>23264</v>
      </c>
      <c r="AN9" s="44">
        <f t="shared" ca="1" si="2"/>
        <v>27245</v>
      </c>
      <c r="AO9" s="44">
        <f t="shared" ca="1" si="43"/>
        <v>171740</v>
      </c>
      <c r="AP9" s="44">
        <f t="shared" ca="1" si="44"/>
        <v>26269</v>
      </c>
      <c r="AQ9" s="44">
        <f t="shared" ca="1" si="3"/>
        <v>24823</v>
      </c>
      <c r="AR9" s="44">
        <f t="shared" ca="1" si="3"/>
        <v>27942</v>
      </c>
      <c r="AS9" s="44">
        <f t="shared" ca="1" si="3"/>
        <v>23185</v>
      </c>
      <c r="AT9" s="44">
        <f t="shared" ca="1" si="3"/>
        <v>26627</v>
      </c>
      <c r="AU9" s="44">
        <f t="shared" ca="1" si="3"/>
        <v>28345</v>
      </c>
      <c r="AV9" s="44">
        <f t="shared" ca="1" si="45"/>
        <v>14549</v>
      </c>
      <c r="AW9" s="44">
        <f t="shared" ca="1" si="46"/>
        <v>1475179</v>
      </c>
      <c r="AX9" s="44">
        <f t="shared" ca="1" si="47"/>
        <v>723245</v>
      </c>
      <c r="AY9" s="44">
        <f t="shared" ca="1" si="48"/>
        <v>39011</v>
      </c>
      <c r="AZ9" s="44">
        <f t="shared" ca="1" si="48"/>
        <v>33457</v>
      </c>
      <c r="BA9" s="44">
        <f t="shared" ca="1" si="115"/>
        <v>29467</v>
      </c>
      <c r="BB9" s="44">
        <f t="shared" ca="1" si="49"/>
        <v>621310</v>
      </c>
      <c r="BC9" s="44">
        <f t="shared" ca="1" si="50"/>
        <v>228030</v>
      </c>
      <c r="BD9" s="44">
        <f t="shared" ca="1" si="51"/>
        <v>248672</v>
      </c>
      <c r="BE9" s="44">
        <f t="shared" ca="1" si="52"/>
        <v>45830</v>
      </c>
      <c r="BF9" s="44">
        <f t="shared" ca="1" si="52"/>
        <v>40297</v>
      </c>
      <c r="BG9" s="44">
        <f t="shared" ca="1" si="53"/>
        <v>58481</v>
      </c>
      <c r="BH9" s="44">
        <f t="shared" ca="1" si="54"/>
        <v>48493</v>
      </c>
      <c r="BI9" s="44">
        <f t="shared" ca="1" si="55"/>
        <v>130624</v>
      </c>
      <c r="BJ9" s="44">
        <f t="shared" ca="1" si="56"/>
        <v>106515</v>
      </c>
      <c r="BK9" s="44">
        <f t="shared" ca="1" si="57"/>
        <v>24109</v>
      </c>
      <c r="BL9" s="44">
        <f t="shared" ca="1" si="4"/>
        <v>1304299</v>
      </c>
      <c r="BM9" s="44">
        <f t="shared" ca="1" si="58"/>
        <v>325397</v>
      </c>
      <c r="BN9" s="44">
        <f t="shared" ca="1" si="59"/>
        <v>74329</v>
      </c>
      <c r="BO9" s="44">
        <f t="shared" ca="1" si="60"/>
        <v>28167</v>
      </c>
      <c r="BP9" s="44">
        <f t="shared" ca="1" si="61"/>
        <v>222901</v>
      </c>
      <c r="BQ9" s="44">
        <f t="shared" ca="1" si="62"/>
        <v>138573</v>
      </c>
      <c r="BR9" s="44">
        <f t="shared" ca="1" si="63"/>
        <v>53335</v>
      </c>
      <c r="BS9" s="44">
        <f t="shared" ca="1" si="64"/>
        <v>85238</v>
      </c>
      <c r="BT9" s="44">
        <f t="shared" ca="1" si="65"/>
        <v>469171</v>
      </c>
      <c r="BU9" s="44">
        <f t="shared" ca="1" si="66"/>
        <v>214806</v>
      </c>
      <c r="BV9" s="44">
        <f t="shared" ca="1" si="67"/>
        <v>254365</v>
      </c>
      <c r="BW9" s="44">
        <f t="shared" ca="1" si="68"/>
        <v>371158</v>
      </c>
      <c r="BX9" s="44">
        <f t="shared" ca="1" si="69"/>
        <v>117779</v>
      </c>
      <c r="BY9" s="44">
        <f t="shared" ca="1" si="70"/>
        <v>95962</v>
      </c>
      <c r="BZ9" s="44">
        <f t="shared" ca="1" si="71"/>
        <v>157417</v>
      </c>
      <c r="CA9" s="44">
        <f t="shared" si="5"/>
        <v>0</v>
      </c>
      <c r="CB9" s="44"/>
      <c r="CC9" s="44"/>
      <c r="CD9" s="44"/>
      <c r="CE9" s="44">
        <f t="shared" si="72"/>
        <v>0</v>
      </c>
      <c r="CF9" s="44"/>
      <c r="CG9" s="44"/>
      <c r="CH9" s="44"/>
      <c r="CI9" s="44"/>
      <c r="CJ9" s="44">
        <f t="shared" ca="1" si="73"/>
        <v>138064</v>
      </c>
      <c r="CK9" s="44">
        <f t="shared" ca="1" si="74"/>
        <v>29334</v>
      </c>
      <c r="CL9" s="44">
        <f t="shared" ca="1" si="75"/>
        <v>955</v>
      </c>
      <c r="CM9" s="44">
        <f t="shared" ca="1" si="75"/>
        <v>1066</v>
      </c>
      <c r="CN9" s="44">
        <f t="shared" ca="1" si="76"/>
        <v>27180</v>
      </c>
      <c r="CO9" s="44">
        <f t="shared" ca="1" si="77"/>
        <v>133</v>
      </c>
      <c r="CP9" s="44">
        <f t="shared" ca="1" si="78"/>
        <v>15393</v>
      </c>
      <c r="CQ9" s="44">
        <f t="shared" ca="1" si="79"/>
        <v>12389</v>
      </c>
      <c r="CR9" s="44">
        <f t="shared" ca="1" si="80"/>
        <v>910</v>
      </c>
      <c r="CS9" s="44">
        <f t="shared" ca="1" si="81"/>
        <v>2094</v>
      </c>
      <c r="CT9" s="44">
        <f t="shared" ca="1" si="82"/>
        <v>49623</v>
      </c>
      <c r="CU9" s="44">
        <f t="shared" ca="1" si="83"/>
        <v>22725</v>
      </c>
      <c r="CV9" s="44">
        <f t="shared" ca="1" si="84"/>
        <v>22191</v>
      </c>
      <c r="CW9" s="44">
        <f t="shared" ca="1" si="85"/>
        <v>4707</v>
      </c>
      <c r="CX9" s="44">
        <f t="shared" ca="1" si="86"/>
        <v>9911</v>
      </c>
      <c r="CY9" s="44">
        <f t="shared" ca="1" si="87"/>
        <v>1536</v>
      </c>
      <c r="CZ9" s="44">
        <f t="shared" ca="1" si="87"/>
        <v>1888</v>
      </c>
      <c r="DA9" s="44">
        <f t="shared" ca="1" si="87"/>
        <v>1503</v>
      </c>
      <c r="DB9" s="44">
        <f t="shared" ca="1" si="87"/>
        <v>1431</v>
      </c>
      <c r="DC9" s="44">
        <f t="shared" ca="1" si="87"/>
        <v>1759</v>
      </c>
      <c r="DD9" s="44">
        <f t="shared" ca="1" si="87"/>
        <v>1794</v>
      </c>
      <c r="DE9" s="44">
        <f t="shared" ca="1" si="88"/>
        <v>19884</v>
      </c>
      <c r="DF9" s="44">
        <f t="shared" ca="1" si="89"/>
        <v>10180</v>
      </c>
      <c r="DG9" s="44">
        <f t="shared" ca="1" si="90"/>
        <v>5878</v>
      </c>
      <c r="DH9" s="44">
        <f t="shared" ca="1" si="91"/>
        <v>3826</v>
      </c>
      <c r="DI9" s="44">
        <f t="shared" ca="1" si="92"/>
        <v>13919</v>
      </c>
      <c r="DJ9" s="44">
        <f t="shared" ca="1" si="93"/>
        <v>19513</v>
      </c>
      <c r="DK9" s="44">
        <f t="shared" ca="1" si="94"/>
        <v>2834</v>
      </c>
      <c r="DL9" s="44">
        <f t="shared" ca="1" si="95"/>
        <v>285</v>
      </c>
      <c r="DM9" s="44">
        <f t="shared" ca="1" si="96"/>
        <v>1899</v>
      </c>
      <c r="DN9" s="44">
        <f t="shared" ca="1" si="97"/>
        <v>32</v>
      </c>
      <c r="DO9" s="44">
        <f t="shared" ca="1" si="98"/>
        <v>226</v>
      </c>
      <c r="DP9" s="44">
        <f t="shared" ca="1" si="98"/>
        <v>392</v>
      </c>
      <c r="DQ9" s="44">
        <f t="shared" ca="1" si="99"/>
        <v>1236</v>
      </c>
      <c r="DR9" s="44">
        <f t="shared" ca="1" si="100"/>
        <v>641</v>
      </c>
      <c r="DS9" s="44">
        <f t="shared" ca="1" si="101"/>
        <v>410</v>
      </c>
      <c r="DT9" s="44">
        <f t="shared" ca="1" si="102"/>
        <v>65</v>
      </c>
      <c r="DU9" s="44">
        <f t="shared" ca="1" si="102"/>
        <v>60</v>
      </c>
      <c r="DV9" s="44">
        <f t="shared" ca="1" si="102"/>
        <v>60</v>
      </c>
      <c r="DW9" s="44">
        <f t="shared" ca="1" si="103"/>
        <v>1865</v>
      </c>
      <c r="DX9" s="44">
        <f t="shared" ca="1" si="104"/>
        <v>17</v>
      </c>
      <c r="DY9" s="44">
        <f t="shared" ca="1" si="105"/>
        <v>1442</v>
      </c>
      <c r="DZ9" s="44">
        <f t="shared" ca="1" si="106"/>
        <v>225</v>
      </c>
      <c r="EA9" s="44">
        <f t="shared" ca="1" si="107"/>
        <v>157</v>
      </c>
      <c r="EB9" s="44">
        <f t="shared" ca="1" si="108"/>
        <v>24</v>
      </c>
      <c r="EC9" s="44">
        <f t="shared" ca="1" si="109"/>
        <v>13448</v>
      </c>
      <c r="ED9" s="44">
        <f t="shared" ca="1" si="110"/>
        <v>976</v>
      </c>
      <c r="EE9" s="44">
        <f t="shared" ca="1" si="111"/>
        <v>8547</v>
      </c>
      <c r="EF9" s="44">
        <f t="shared" ca="1" si="112"/>
        <v>1183</v>
      </c>
      <c r="EG9" s="44">
        <f t="shared" ca="1" si="112"/>
        <v>1303</v>
      </c>
      <c r="EH9" s="44">
        <f t="shared" ca="1" si="113"/>
        <v>1439</v>
      </c>
      <c r="EI9" s="44">
        <f t="shared" ca="1" si="114"/>
        <v>130</v>
      </c>
    </row>
    <row r="10" spans="2:139" ht="15.75" thickBot="1" x14ac:dyDescent="0.3">
      <c r="B10" s="53" t="s">
        <v>14</v>
      </c>
      <c r="C10" s="49">
        <f t="shared" ca="1" si="0"/>
        <v>4816541.5</v>
      </c>
      <c r="D10" s="44">
        <f t="shared" ca="1" si="8"/>
        <v>1936120.5</v>
      </c>
      <c r="E10" s="44">
        <f t="shared" ca="1" si="9"/>
        <v>1870111.625</v>
      </c>
      <c r="F10" s="44">
        <f t="shared" ca="1" si="10"/>
        <v>868413.5</v>
      </c>
      <c r="G10" s="44">
        <f t="shared" ca="1" si="11"/>
        <v>871272.75</v>
      </c>
      <c r="H10" s="44">
        <f t="shared" ca="1" si="12"/>
        <v>89244</v>
      </c>
      <c r="I10" s="44">
        <f t="shared" ca="1" si="13"/>
        <v>92278</v>
      </c>
      <c r="J10" s="44">
        <f t="shared" ca="1" si="14"/>
        <v>28254</v>
      </c>
      <c r="K10" s="44">
        <f t="shared" ca="1" si="15"/>
        <v>23649.5</v>
      </c>
      <c r="L10" s="44">
        <f t="shared" ca="1" si="16"/>
        <v>67757</v>
      </c>
      <c r="M10" s="44">
        <f t="shared" ca="1" si="17"/>
        <v>67219.375</v>
      </c>
      <c r="N10" s="44">
        <f t="shared" ca="1" si="18"/>
        <v>104126</v>
      </c>
      <c r="O10" s="44">
        <f t="shared" ca="1" si="19"/>
        <v>115839.875</v>
      </c>
      <c r="P10" s="44">
        <f t="shared" ca="1" si="20"/>
        <v>29389</v>
      </c>
      <c r="Q10" s="44">
        <f t="shared" ca="1" si="21"/>
        <v>29119.625</v>
      </c>
      <c r="R10" s="44">
        <f t="shared" ca="1" si="22"/>
        <v>23054</v>
      </c>
      <c r="S10" s="44">
        <f t="shared" ca="1" si="23"/>
        <v>21268.25</v>
      </c>
      <c r="T10" s="44">
        <f t="shared" ca="1" si="24"/>
        <v>55439</v>
      </c>
      <c r="U10" s="44">
        <f t="shared" ca="1" si="25"/>
        <v>49391.75</v>
      </c>
      <c r="V10" s="44">
        <f t="shared" ca="1" si="26"/>
        <v>6589</v>
      </c>
      <c r="W10" s="44">
        <f t="shared" ca="1" si="27"/>
        <v>5985.75</v>
      </c>
      <c r="X10" s="44">
        <f t="shared" ca="1" si="28"/>
        <v>14190</v>
      </c>
      <c r="Y10" s="44">
        <f t="shared" ca="1" si="29"/>
        <v>16137.375</v>
      </c>
      <c r="Z10" s="44">
        <f t="shared" ca="1" si="30"/>
        <v>29482</v>
      </c>
      <c r="AA10" s="44">
        <f t="shared" ca="1" si="31"/>
        <v>29493.75</v>
      </c>
      <c r="AB10" s="44">
        <f t="shared" ca="1" si="32"/>
        <v>773240</v>
      </c>
      <c r="AC10" s="44">
        <f t="shared" ca="1" si="33"/>
        <v>205427</v>
      </c>
      <c r="AD10" s="44">
        <f t="shared" ca="1" si="34"/>
        <v>266115</v>
      </c>
      <c r="AE10" s="44">
        <f t="shared" ca="1" si="35"/>
        <v>67111</v>
      </c>
      <c r="AF10" s="44">
        <f t="shared" ca="1" si="36"/>
        <v>43817</v>
      </c>
      <c r="AG10" s="44">
        <f t="shared" ca="1" si="37"/>
        <v>14790</v>
      </c>
      <c r="AH10" s="44">
        <f t="shared" ca="1" si="38"/>
        <v>137513</v>
      </c>
      <c r="AI10" s="44">
        <f t="shared" ca="1" si="39"/>
        <v>38467</v>
      </c>
      <c r="AJ10" s="44">
        <f t="shared" ca="1" si="1"/>
        <v>121494</v>
      </c>
      <c r="AK10" s="44">
        <f t="shared" ca="1" si="40"/>
        <v>41226</v>
      </c>
      <c r="AL10" s="44">
        <f t="shared" ca="1" si="41"/>
        <v>31148</v>
      </c>
      <c r="AM10" s="44">
        <f t="shared" ca="1" si="42"/>
        <v>20605</v>
      </c>
      <c r="AN10" s="44">
        <f t="shared" ca="1" si="2"/>
        <v>28515</v>
      </c>
      <c r="AO10" s="44">
        <f t="shared" ca="1" si="43"/>
        <v>172973</v>
      </c>
      <c r="AP10" s="44">
        <f t="shared" ca="1" si="44"/>
        <v>28834</v>
      </c>
      <c r="AQ10" s="44">
        <f t="shared" ca="1" si="3"/>
        <v>23272</v>
      </c>
      <c r="AR10" s="44">
        <f t="shared" ca="1" si="3"/>
        <v>28172</v>
      </c>
      <c r="AS10" s="44">
        <f t="shared" ca="1" si="3"/>
        <v>27331</v>
      </c>
      <c r="AT10" s="44">
        <f t="shared" ca="1" si="3"/>
        <v>30546</v>
      </c>
      <c r="AU10" s="44">
        <f t="shared" ca="1" si="3"/>
        <v>23964</v>
      </c>
      <c r="AV10" s="44">
        <f t="shared" ca="1" si="45"/>
        <v>10854</v>
      </c>
      <c r="AW10" s="44">
        <f t="shared" ca="1" si="46"/>
        <v>1451535</v>
      </c>
      <c r="AX10" s="44">
        <f t="shared" ca="1" si="47"/>
        <v>720178</v>
      </c>
      <c r="AY10" s="44">
        <f t="shared" ca="1" si="48"/>
        <v>41079</v>
      </c>
      <c r="AZ10" s="44">
        <f t="shared" ca="1" si="48"/>
        <v>35839</v>
      </c>
      <c r="BA10" s="44">
        <f t="shared" ca="1" si="115"/>
        <v>27249</v>
      </c>
      <c r="BB10" s="44">
        <f t="shared" ca="1" si="49"/>
        <v>616011</v>
      </c>
      <c r="BC10" s="44">
        <f t="shared" ca="1" si="50"/>
        <v>235188</v>
      </c>
      <c r="BD10" s="44">
        <f t="shared" ca="1" si="51"/>
        <v>235579</v>
      </c>
      <c r="BE10" s="44">
        <f t="shared" ca="1" si="52"/>
        <v>46220</v>
      </c>
      <c r="BF10" s="44">
        <f t="shared" ca="1" si="52"/>
        <v>41559</v>
      </c>
      <c r="BG10" s="44">
        <f t="shared" ca="1" si="53"/>
        <v>57465</v>
      </c>
      <c r="BH10" s="44">
        <f t="shared" ca="1" si="54"/>
        <v>40262</v>
      </c>
      <c r="BI10" s="44">
        <f t="shared" ca="1" si="55"/>
        <v>115346</v>
      </c>
      <c r="BJ10" s="44">
        <f t="shared" ca="1" si="56"/>
        <v>94439</v>
      </c>
      <c r="BK10" s="44">
        <f t="shared" ca="1" si="57"/>
        <v>20907</v>
      </c>
      <c r="BL10" s="44">
        <f t="shared" ca="1" si="4"/>
        <v>1278450</v>
      </c>
      <c r="BM10" s="44">
        <f t="shared" ca="1" si="58"/>
        <v>336128</v>
      </c>
      <c r="BN10" s="44">
        <f t="shared" ca="1" si="59"/>
        <v>85174</v>
      </c>
      <c r="BO10" s="44">
        <f t="shared" ca="1" si="60"/>
        <v>25469</v>
      </c>
      <c r="BP10" s="44">
        <f t="shared" ca="1" si="61"/>
        <v>225485</v>
      </c>
      <c r="BQ10" s="44">
        <f t="shared" ca="1" si="62"/>
        <v>119005</v>
      </c>
      <c r="BR10" s="44">
        <f t="shared" ca="1" si="63"/>
        <v>42903</v>
      </c>
      <c r="BS10" s="44">
        <f t="shared" ca="1" si="64"/>
        <v>76102</v>
      </c>
      <c r="BT10" s="44">
        <f t="shared" ca="1" si="65"/>
        <v>494582</v>
      </c>
      <c r="BU10" s="44">
        <f t="shared" ca="1" si="66"/>
        <v>214748</v>
      </c>
      <c r="BV10" s="44">
        <f t="shared" ca="1" si="67"/>
        <v>279834</v>
      </c>
      <c r="BW10" s="44">
        <f t="shared" ca="1" si="68"/>
        <v>328735</v>
      </c>
      <c r="BX10" s="44">
        <f t="shared" ca="1" si="69"/>
        <v>97649</v>
      </c>
      <c r="BY10" s="44">
        <f t="shared" ca="1" si="70"/>
        <v>78092</v>
      </c>
      <c r="BZ10" s="44">
        <f t="shared" ca="1" si="71"/>
        <v>152994</v>
      </c>
      <c r="CA10" s="44">
        <f t="shared" si="5"/>
        <v>0</v>
      </c>
      <c r="CB10" s="44"/>
      <c r="CC10" s="44"/>
      <c r="CD10" s="44"/>
      <c r="CE10" s="44">
        <f t="shared" si="72"/>
        <v>0</v>
      </c>
      <c r="CF10" s="44"/>
      <c r="CG10" s="44"/>
      <c r="CH10" s="44"/>
      <c r="CI10" s="44"/>
      <c r="CJ10" s="44">
        <f t="shared" ca="1" si="73"/>
        <v>134634</v>
      </c>
      <c r="CK10" s="44">
        <f t="shared" ca="1" si="74"/>
        <v>25763</v>
      </c>
      <c r="CL10" s="44">
        <f t="shared" ca="1" si="75"/>
        <v>1126</v>
      </c>
      <c r="CM10" s="44">
        <f t="shared" ca="1" si="75"/>
        <v>964</v>
      </c>
      <c r="CN10" s="44">
        <f t="shared" ca="1" si="76"/>
        <v>23570</v>
      </c>
      <c r="CO10" s="44">
        <f t="shared" ca="1" si="77"/>
        <v>103</v>
      </c>
      <c r="CP10" s="44">
        <f t="shared" ca="1" si="78"/>
        <v>14409</v>
      </c>
      <c r="CQ10" s="44">
        <f t="shared" ca="1" si="79"/>
        <v>10853</v>
      </c>
      <c r="CR10" s="44">
        <f t="shared" ca="1" si="80"/>
        <v>1463</v>
      </c>
      <c r="CS10" s="44">
        <f t="shared" ca="1" si="81"/>
        <v>2093</v>
      </c>
      <c r="CT10" s="44">
        <f t="shared" ca="1" si="82"/>
        <v>48531</v>
      </c>
      <c r="CU10" s="44">
        <f t="shared" ca="1" si="83"/>
        <v>22383</v>
      </c>
      <c r="CV10" s="44">
        <f t="shared" ca="1" si="84"/>
        <v>21083</v>
      </c>
      <c r="CW10" s="44">
        <f t="shared" ca="1" si="85"/>
        <v>5065</v>
      </c>
      <c r="CX10" s="44">
        <f t="shared" ca="1" si="86"/>
        <v>8694</v>
      </c>
      <c r="CY10" s="44">
        <f t="shared" ca="1" si="87"/>
        <v>1002</v>
      </c>
      <c r="CZ10" s="44">
        <f t="shared" ca="1" si="87"/>
        <v>1479</v>
      </c>
      <c r="DA10" s="44">
        <f t="shared" ca="1" si="87"/>
        <v>1693</v>
      </c>
      <c r="DB10" s="44">
        <f t="shared" ca="1" si="87"/>
        <v>1508</v>
      </c>
      <c r="DC10" s="44">
        <f t="shared" ca="1" si="87"/>
        <v>1575</v>
      </c>
      <c r="DD10" s="44">
        <f t="shared" ca="1" si="87"/>
        <v>1437</v>
      </c>
      <c r="DE10" s="44">
        <f t="shared" ca="1" si="88"/>
        <v>22911</v>
      </c>
      <c r="DF10" s="44">
        <f t="shared" ca="1" si="89"/>
        <v>11042</v>
      </c>
      <c r="DG10" s="44">
        <f t="shared" ca="1" si="90"/>
        <v>6454</v>
      </c>
      <c r="DH10" s="44">
        <f t="shared" ca="1" si="91"/>
        <v>5415</v>
      </c>
      <c r="DI10" s="44">
        <f t="shared" ca="1" si="92"/>
        <v>14326</v>
      </c>
      <c r="DJ10" s="44">
        <f t="shared" ca="1" si="93"/>
        <v>15802</v>
      </c>
      <c r="DK10" s="44">
        <f t="shared" ca="1" si="94"/>
        <v>2013</v>
      </c>
      <c r="DL10" s="44">
        <f t="shared" ca="1" si="95"/>
        <v>256</v>
      </c>
      <c r="DM10" s="44">
        <f t="shared" ca="1" si="96"/>
        <v>1174</v>
      </c>
      <c r="DN10" s="44">
        <f t="shared" ca="1" si="97"/>
        <v>34</v>
      </c>
      <c r="DO10" s="44">
        <f t="shared" ca="1" si="98"/>
        <v>236</v>
      </c>
      <c r="DP10" s="44">
        <f t="shared" ca="1" si="98"/>
        <v>313</v>
      </c>
      <c r="DQ10" s="44">
        <f t="shared" ca="1" si="99"/>
        <v>1056</v>
      </c>
      <c r="DR10" s="44">
        <f t="shared" ca="1" si="100"/>
        <v>472</v>
      </c>
      <c r="DS10" s="44">
        <f t="shared" ca="1" si="101"/>
        <v>382</v>
      </c>
      <c r="DT10" s="44">
        <f t="shared" ca="1" si="102"/>
        <v>70</v>
      </c>
      <c r="DU10" s="44">
        <f t="shared" ca="1" si="102"/>
        <v>57</v>
      </c>
      <c r="DV10" s="44">
        <f t="shared" ca="1" si="102"/>
        <v>75</v>
      </c>
      <c r="DW10" s="44">
        <f t="shared" ca="1" si="103"/>
        <v>2426</v>
      </c>
      <c r="DX10" s="44">
        <f t="shared" ca="1" si="104"/>
        <v>17</v>
      </c>
      <c r="DY10" s="44">
        <f t="shared" ca="1" si="105"/>
        <v>1832</v>
      </c>
      <c r="DZ10" s="44">
        <f t="shared" ca="1" si="106"/>
        <v>441</v>
      </c>
      <c r="EA10" s="44">
        <f t="shared" ca="1" si="107"/>
        <v>130</v>
      </c>
      <c r="EB10" s="44">
        <f t="shared" ca="1" si="108"/>
        <v>6</v>
      </c>
      <c r="EC10" s="44">
        <f t="shared" ca="1" si="109"/>
        <v>10181</v>
      </c>
      <c r="ED10" s="44">
        <f t="shared" ca="1" si="110"/>
        <v>1361</v>
      </c>
      <c r="EE10" s="44">
        <f t="shared" ca="1" si="111"/>
        <v>5130</v>
      </c>
      <c r="EF10" s="44">
        <f t="shared" ca="1" si="112"/>
        <v>1118</v>
      </c>
      <c r="EG10" s="44">
        <f t="shared" ca="1" si="112"/>
        <v>1278</v>
      </c>
      <c r="EH10" s="44">
        <f t="shared" ca="1" si="113"/>
        <v>1294</v>
      </c>
      <c r="EI10" s="44">
        <f t="shared" ca="1" si="114"/>
        <v>126</v>
      </c>
    </row>
    <row r="11" spans="2:139" ht="15.75" thickBot="1" x14ac:dyDescent="0.3">
      <c r="B11" s="50" t="s">
        <v>17</v>
      </c>
      <c r="C11" s="48">
        <f t="shared" ca="1" si="0"/>
        <v>15591679.23076923</v>
      </c>
      <c r="D11" s="45">
        <f t="shared" ca="1" si="8"/>
        <v>6463033.2307692301</v>
      </c>
      <c r="E11" s="45">
        <f ca="1">AVERAGE(D$11:D$23)</f>
        <v>6527177.769230769</v>
      </c>
      <c r="F11" s="45">
        <f t="shared" ca="1" si="10"/>
        <v>2992648.2307692305</v>
      </c>
      <c r="G11" s="45">
        <f ca="1">AVERAGE(F$11:F$23)</f>
        <v>3076346.384615385</v>
      </c>
      <c r="H11" s="45">
        <f ca="1">RANDBETWEEN(350000,550000)</f>
        <v>430219</v>
      </c>
      <c r="I11" s="45">
        <f ca="1">AVERAGE(H$11:H$23)</f>
        <v>447831.23076923075</v>
      </c>
      <c r="J11" s="45">
        <f ca="1">RANDBETWEEN(65000,85000)</f>
        <v>77960</v>
      </c>
      <c r="K11" s="45">
        <f ca="1">AVERAGE(J$11:J$23)</f>
        <v>74352.692307692312</v>
      </c>
      <c r="L11" s="45">
        <f t="shared" ref="L11:L22" ca="1" si="116">RANDBETWEEN(150000,210000)</f>
        <v>158962</v>
      </c>
      <c r="M11" s="45">
        <f ca="1">AVERAGE(L$11:L$23)</f>
        <v>173120.76923076922</v>
      </c>
      <c r="N11" s="45">
        <f ca="1">RANDBETWEEN(280000,380000)</f>
        <v>340069</v>
      </c>
      <c r="O11" s="45">
        <f ca="1">AVERAGE(N$11:N$23)</f>
        <v>337024.07692307694</v>
      </c>
      <c r="P11" s="45">
        <f ca="1">RANDBETWEEN(85000,125000)</f>
        <v>92469</v>
      </c>
      <c r="Q11" s="45">
        <f ca="1">AVERAGE(P$11:P$23)</f>
        <v>102342.38461538461</v>
      </c>
      <c r="R11" s="45">
        <f ca="1">RANDBETWEEN(40000,50000)</f>
        <v>46045</v>
      </c>
      <c r="S11" s="45">
        <f ca="1">AVERAGE(R$11:R$23)</f>
        <v>43492.076923076922</v>
      </c>
      <c r="T11" s="45">
        <f ca="1">RANDBETWEEN(180000,300000)</f>
        <v>213429</v>
      </c>
      <c r="U11" s="45">
        <f ca="1">AVERAGE(T$11:T$23)</f>
        <v>254881</v>
      </c>
      <c r="V11" s="45">
        <f ca="1">RANDBETWEEN(18000,24000)</f>
        <v>18899</v>
      </c>
      <c r="W11" s="45">
        <f ca="1">AVERAGE(V$11:V$23)</f>
        <v>21209.923076923078</v>
      </c>
      <c r="X11" s="45">
        <f ca="1">RANDBETWEEN(35000,55000)</f>
        <v>44481</v>
      </c>
      <c r="Y11" s="45">
        <f ca="1">AVERAGE(X$11:X$23)</f>
        <v>47389.076923076922</v>
      </c>
      <c r="Z11" s="45">
        <f ca="1">RANDBETWEEN(65000,85000)</f>
        <v>68472</v>
      </c>
      <c r="AA11" s="45">
        <f ca="1">AVERAGE(Z$11:Z$23)</f>
        <v>73059.923076923078</v>
      </c>
      <c r="AB11" s="45">
        <f t="shared" ca="1" si="32"/>
        <v>2023082</v>
      </c>
      <c r="AC11" s="45">
        <f ca="1">RANDBETWEEN(350000,550000)</f>
        <v>414810</v>
      </c>
      <c r="AD11" s="45">
        <f ca="1">RANDBETWEEN(500000,700000)</f>
        <v>599214</v>
      </c>
      <c r="AE11" s="45">
        <f ca="1">RANDBETWEEN(250000,350000)</f>
        <v>295758</v>
      </c>
      <c r="AF11" s="45">
        <f ca="1">RANDBETWEEN(100000,200000)</f>
        <v>199908</v>
      </c>
      <c r="AG11" s="45">
        <f ca="1">RANDBETWEEN(50000,70000)</f>
        <v>66455</v>
      </c>
      <c r="AH11" s="45">
        <f ca="1">RANDBETWEEN(250000,350000)</f>
        <v>267091</v>
      </c>
      <c r="AI11" s="45">
        <f ca="1">RANDBETWEEN(100000,200000)</f>
        <v>179846</v>
      </c>
      <c r="AJ11" s="45">
        <f t="shared" ca="1" si="1"/>
        <v>635203</v>
      </c>
      <c r="AK11" s="45">
        <f ca="1">RANDBETWEEN(200000,250000)</f>
        <v>234046</v>
      </c>
      <c r="AL11" s="45">
        <f ca="1">RANDBETWEEN(150000,180000)</f>
        <v>170050</v>
      </c>
      <c r="AM11" s="45">
        <f ca="1">RANDBETWEEN(90000,120000)</f>
        <v>115548</v>
      </c>
      <c r="AN11" s="45">
        <f ca="1">RANDBETWEEN(100000,140000)</f>
        <v>115559</v>
      </c>
      <c r="AO11" s="45">
        <f t="shared" ca="1" si="43"/>
        <v>812100</v>
      </c>
      <c r="AP11" s="45">
        <f ca="1">RANDBETWEEN(100000,150000)</f>
        <v>110182</v>
      </c>
      <c r="AQ11" s="45">
        <f t="shared" ref="AQ11:AU23" ca="1" si="117">RANDBETWEEN(100000,150000)</f>
        <v>119771</v>
      </c>
      <c r="AR11" s="45">
        <f t="shared" ca="1" si="117"/>
        <v>143791</v>
      </c>
      <c r="AS11" s="45">
        <f t="shared" ca="1" si="117"/>
        <v>133466</v>
      </c>
      <c r="AT11" s="45">
        <f t="shared" ca="1" si="117"/>
        <v>129333</v>
      </c>
      <c r="AU11" s="45">
        <f t="shared" ca="1" si="117"/>
        <v>116253</v>
      </c>
      <c r="AV11" s="45">
        <f ca="1">RANDBETWEEN(50000,70000)</f>
        <v>59304</v>
      </c>
      <c r="AW11" s="45">
        <f t="shared" ca="1" si="46"/>
        <v>4145085</v>
      </c>
      <c r="AX11" s="45">
        <f t="shared" ca="1" si="47"/>
        <v>1951880</v>
      </c>
      <c r="AY11" s="45">
        <f ca="1">RANDBETWEEN(60000,72000)</f>
        <v>68587</v>
      </c>
      <c r="AZ11" s="45">
        <f ca="1">RANDBETWEEN(75000,87000)</f>
        <v>78624</v>
      </c>
      <c r="BA11" s="45">
        <f ca="1">RANDBETWEEN(75000,105000)</f>
        <v>93222</v>
      </c>
      <c r="BB11" s="45">
        <f t="shared" ca="1" si="49"/>
        <v>1711447</v>
      </c>
      <c r="BC11" s="45">
        <f ca="1">RANDBETWEEN(500000,700000)</f>
        <v>589590</v>
      </c>
      <c r="BD11" s="45">
        <f ca="1">RANDBETWEEN(500000,700000)</f>
        <v>680638</v>
      </c>
      <c r="BE11" s="45">
        <f ca="1">RANDBETWEEN(110000,160000)</f>
        <v>136490</v>
      </c>
      <c r="BF11" s="45">
        <f ca="1">RANDBETWEEN(110000,160000)</f>
        <v>133516</v>
      </c>
      <c r="BG11" s="45">
        <f ca="1">RANDBETWEEN(120000,180000)</f>
        <v>171213</v>
      </c>
      <c r="BH11" s="45">
        <f ca="1">RANDBETWEEN(110000,160000)</f>
        <v>144482</v>
      </c>
      <c r="BI11" s="45">
        <f t="shared" ca="1" si="55"/>
        <v>481758</v>
      </c>
      <c r="BJ11" s="45">
        <f ca="1">RANDBETWEEN(350000,430000)</f>
        <v>403429</v>
      </c>
      <c r="BK11" s="45">
        <f ca="1">RANDBETWEEN(60000,90000)</f>
        <v>78329</v>
      </c>
      <c r="BL11" s="45">
        <f t="shared" ca="1" si="4"/>
        <v>3584784</v>
      </c>
      <c r="BM11" s="45">
        <f t="shared" ca="1" si="58"/>
        <v>496319</v>
      </c>
      <c r="BN11" s="45">
        <f ca="1">RANDBETWEEN(200000,280000)</f>
        <v>207124</v>
      </c>
      <c r="BO11" s="45">
        <f ca="1">RANDBETWEEN(150000,180000)</f>
        <v>177442</v>
      </c>
      <c r="BP11" s="45">
        <f ca="1">RANDBETWEEN(110000,160000)</f>
        <v>111753</v>
      </c>
      <c r="BQ11" s="45">
        <f t="shared" ca="1" si="62"/>
        <v>291019</v>
      </c>
      <c r="BR11" s="45">
        <f ca="1">RANDBETWEEN(150000,210000)</f>
        <v>154139</v>
      </c>
      <c r="BS11" s="45">
        <f ca="1">RANDBETWEEN(100000,200000)</f>
        <v>136880</v>
      </c>
      <c r="BT11" s="45">
        <f t="shared" ca="1" si="65"/>
        <v>1410434</v>
      </c>
      <c r="BU11" s="45">
        <f ca="1">RANDBETWEEN(500000,700000)</f>
        <v>639847</v>
      </c>
      <c r="BV11" s="45">
        <f ca="1">RANDBETWEEN(700000,800000)</f>
        <v>770587</v>
      </c>
      <c r="BW11" s="45">
        <f t="shared" ca="1" si="68"/>
        <v>1387012</v>
      </c>
      <c r="BX11" s="45">
        <f ca="1">RANDBETWEEN(300000,360000)</f>
        <v>324630</v>
      </c>
      <c r="BY11" s="45">
        <f ca="1">RANDBETWEEN(190000,230000)</f>
        <v>199299</v>
      </c>
      <c r="BZ11" s="45">
        <f ca="1">RANDBETWEEN(800000,1000000)</f>
        <v>863083</v>
      </c>
      <c r="CA11" s="45">
        <f t="shared" si="5"/>
        <v>0</v>
      </c>
      <c r="CB11" s="45"/>
      <c r="CC11" s="45"/>
      <c r="CD11" s="45"/>
      <c r="CE11" s="45">
        <f t="shared" si="72"/>
        <v>0</v>
      </c>
      <c r="CF11" s="45"/>
      <c r="CG11" s="45"/>
      <c r="CH11" s="45"/>
      <c r="CI11" s="45"/>
      <c r="CJ11" s="45">
        <f t="shared" ca="1" si="73"/>
        <v>993106</v>
      </c>
      <c r="CK11" s="45">
        <f t="shared" ca="1" si="74"/>
        <v>147301</v>
      </c>
      <c r="CL11" s="45">
        <f ca="1">RANDBETWEEN(20000,34000)</f>
        <v>22845</v>
      </c>
      <c r="CM11" s="45">
        <f ca="1">RANDBETWEEN(20000,34000)</f>
        <v>25213</v>
      </c>
      <c r="CN11" s="45">
        <f ca="1">RANDBETWEEN(70000,110000)</f>
        <v>96380</v>
      </c>
      <c r="CO11" s="45">
        <f ca="1">RANDBETWEEN(2000,4000)</f>
        <v>2863</v>
      </c>
      <c r="CP11" s="45">
        <f t="shared" ca="1" si="78"/>
        <v>132551</v>
      </c>
      <c r="CQ11" s="45">
        <f ca="1">RANDBETWEEN(60000,90000)</f>
        <v>67645</v>
      </c>
      <c r="CR11" s="45">
        <f ca="1">RANDBETWEEN(10000,20000)</f>
        <v>13178</v>
      </c>
      <c r="CS11" s="45">
        <f ca="1">RANDBETWEEN(45000,75000)</f>
        <v>51728</v>
      </c>
      <c r="CT11" s="45">
        <f t="shared" ca="1" si="82"/>
        <v>262465</v>
      </c>
      <c r="CU11" s="45">
        <f ca="1">RANDBETWEEN(90000,120000)</f>
        <v>106066</v>
      </c>
      <c r="CV11" s="45">
        <f ca="1">RANDBETWEEN(90000,120000)</f>
        <v>93019</v>
      </c>
      <c r="CW11" s="45">
        <f ca="1">RANDBETWEEN(56000,76000)</f>
        <v>63380</v>
      </c>
      <c r="CX11" s="45">
        <f t="shared" ca="1" si="86"/>
        <v>183272</v>
      </c>
      <c r="CY11" s="45">
        <f ca="1">RANDBETWEEN(25000,41000)</f>
        <v>36783</v>
      </c>
      <c r="CZ11" s="45">
        <f t="shared" ref="CZ11:DD23" ca="1" si="118">RANDBETWEEN(25000,41000)</f>
        <v>38908</v>
      </c>
      <c r="DA11" s="45">
        <f t="shared" ca="1" si="118"/>
        <v>32514</v>
      </c>
      <c r="DB11" s="45">
        <f ca="1">RANDBETWEEN(3000,6000)</f>
        <v>4609</v>
      </c>
      <c r="DC11" s="45">
        <f t="shared" ca="1" si="118"/>
        <v>39687</v>
      </c>
      <c r="DD11" s="45">
        <f t="shared" ca="1" si="118"/>
        <v>30771</v>
      </c>
      <c r="DE11" s="45">
        <f t="shared" ca="1" si="88"/>
        <v>211898</v>
      </c>
      <c r="DF11" s="45">
        <f ca="1">RANDBETWEEN(50000,100000)</f>
        <v>76082</v>
      </c>
      <c r="DG11" s="45">
        <f ca="1">RANDBETWEEN(50000,100000)</f>
        <v>69405</v>
      </c>
      <c r="DH11" s="45">
        <f ca="1">RANDBETWEEN(45000,75000)</f>
        <v>66411</v>
      </c>
      <c r="DI11" s="45">
        <f ca="1">RANDBETWEEN(50000,100000)</f>
        <v>55619</v>
      </c>
      <c r="DJ11" s="45">
        <f t="shared" ca="1" si="93"/>
        <v>405671</v>
      </c>
      <c r="DK11" s="45">
        <f t="shared" ca="1" si="94"/>
        <v>181041</v>
      </c>
      <c r="DL11" s="45">
        <f ca="1">RANDBETWEEN(20000,40000)</f>
        <v>32178</v>
      </c>
      <c r="DM11" s="45">
        <f ca="1">RANDBETWEEN(60000,90000)</f>
        <v>83795</v>
      </c>
      <c r="DN11" s="45">
        <f ca="1">RANDBETWEEN(1500,3000)</f>
        <v>1954</v>
      </c>
      <c r="DO11" s="45">
        <f ca="1">RANDBETWEEN(35000,55000)</f>
        <v>41514</v>
      </c>
      <c r="DP11" s="45">
        <f ca="1">RANDBETWEEN(15000,27000)</f>
        <v>21600</v>
      </c>
      <c r="DQ11" s="45">
        <f t="shared" ca="1" si="99"/>
        <v>98723</v>
      </c>
      <c r="DR11" s="45">
        <f ca="1">RANDBETWEEN(20000,40000)</f>
        <v>37479</v>
      </c>
      <c r="DS11" s="45">
        <f ca="1">RANDBETWEEN(45000,57000)</f>
        <v>47588</v>
      </c>
      <c r="DT11" s="45">
        <f ca="1">RANDBETWEEN(3000,6000)</f>
        <v>5491</v>
      </c>
      <c r="DU11" s="45">
        <f ca="1">RANDBETWEEN(2000,4000)</f>
        <v>3495</v>
      </c>
      <c r="DV11" s="45">
        <f ca="1">RANDBETWEEN(3000,6000)</f>
        <v>4670</v>
      </c>
      <c r="DW11" s="45">
        <f t="shared" ca="1" si="103"/>
        <v>45760</v>
      </c>
      <c r="DX11" s="45">
        <f ca="1">RANDBETWEEN(3000,4500)</f>
        <v>3594</v>
      </c>
      <c r="DY11" s="45">
        <f ca="1">RANDBETWEEN(20000,28000)</f>
        <v>24015</v>
      </c>
      <c r="DZ11" s="45">
        <f ca="1">RANDBETWEEN(17000,22000)</f>
        <v>17141</v>
      </c>
      <c r="EA11" s="45">
        <f ca="1">RANDBETWEEN(300,600)</f>
        <v>504</v>
      </c>
      <c r="EB11" s="45">
        <f ca="1">RANDBETWEEN(300,600)</f>
        <v>506</v>
      </c>
      <c r="EC11" s="45">
        <f t="shared" ca="1" si="109"/>
        <v>75485</v>
      </c>
      <c r="ED11" s="45">
        <f ca="1">RANDBETWEEN(6000,12000)</f>
        <v>9966</v>
      </c>
      <c r="EE11" s="45">
        <f ca="1">RANDBETWEEN(30000,42000)</f>
        <v>37334</v>
      </c>
      <c r="EF11" s="45">
        <f ca="1">RANDBETWEEN(6000,12000)</f>
        <v>11601</v>
      </c>
      <c r="EG11" s="45">
        <f t="shared" ref="EG11:EH11" ca="1" si="119">RANDBETWEEN(6000,12000)</f>
        <v>7914</v>
      </c>
      <c r="EH11" s="45">
        <f t="shared" ca="1" si="119"/>
        <v>8670</v>
      </c>
      <c r="EI11" s="45">
        <f ca="1">RANDBETWEEN(4000,8000)</f>
        <v>4662</v>
      </c>
    </row>
    <row r="12" spans="2:139" ht="15.75" thickBot="1" x14ac:dyDescent="0.3">
      <c r="B12" s="50" t="s">
        <v>18</v>
      </c>
      <c r="C12" s="48">
        <f t="shared" ca="1" si="0"/>
        <v>15380630.23076923</v>
      </c>
      <c r="D12" s="45">
        <f t="shared" ca="1" si="8"/>
        <v>6276446.2307692301</v>
      </c>
      <c r="E12" s="45">
        <f t="shared" ref="E12:E23" ca="1" si="120">AVERAGE(D$11:D$23)</f>
        <v>6527177.769230769</v>
      </c>
      <c r="F12" s="45">
        <f t="shared" ca="1" si="10"/>
        <v>2993878.2307692305</v>
      </c>
      <c r="G12" s="45">
        <f t="shared" ref="G12:G23" ca="1" si="121">AVERAGE(F$11:F$23)</f>
        <v>3076346.384615385</v>
      </c>
      <c r="H12" s="45">
        <f t="shared" ref="H12:H23" ca="1" si="122">RANDBETWEEN(350000,550000)</f>
        <v>384728</v>
      </c>
      <c r="I12" s="45">
        <f t="shared" ref="I12:I23" ca="1" si="123">AVERAGE(H$11:H$23)</f>
        <v>447831.23076923075</v>
      </c>
      <c r="J12" s="45">
        <f t="shared" ref="J12:J23" ca="1" si="124">RANDBETWEEN(65000,85000)</f>
        <v>67661</v>
      </c>
      <c r="K12" s="45">
        <f t="shared" ref="K12:K23" ca="1" si="125">AVERAGE(J$11:J$23)</f>
        <v>74352.692307692312</v>
      </c>
      <c r="L12" s="45">
        <f t="shared" ca="1" si="116"/>
        <v>198674</v>
      </c>
      <c r="M12" s="45">
        <f t="shared" ref="M12:M23" ca="1" si="126">AVERAGE(L$11:L$23)</f>
        <v>173120.76923076922</v>
      </c>
      <c r="N12" s="45">
        <f t="shared" ref="N12:N23" ca="1" si="127">RANDBETWEEN(280000,380000)</f>
        <v>352200</v>
      </c>
      <c r="O12" s="45">
        <f t="shared" ref="O12:O23" ca="1" si="128">AVERAGE(N$11:N$23)</f>
        <v>337024.07692307694</v>
      </c>
      <c r="P12" s="45">
        <f t="shared" ref="P12:P23" ca="1" si="129">RANDBETWEEN(85000,125000)</f>
        <v>92052</v>
      </c>
      <c r="Q12" s="45">
        <f t="shared" ref="Q12:Q23" ca="1" si="130">AVERAGE(P$11:P$23)</f>
        <v>102342.38461538461</v>
      </c>
      <c r="R12" s="45">
        <f t="shared" ref="R12:R23" ca="1" si="131">RANDBETWEEN(40000,50000)</f>
        <v>49432</v>
      </c>
      <c r="S12" s="45">
        <f t="shared" ref="S12:S23" ca="1" si="132">AVERAGE(R$11:R$23)</f>
        <v>43492.076923076922</v>
      </c>
      <c r="T12" s="45">
        <f t="shared" ref="T12:T23" ca="1" si="133">RANDBETWEEN(180000,300000)</f>
        <v>204937</v>
      </c>
      <c r="U12" s="45">
        <f t="shared" ref="U12:U23" ca="1" si="134">AVERAGE(T$11:T$23)</f>
        <v>254881</v>
      </c>
      <c r="V12" s="45">
        <f t="shared" ref="V12:V23" ca="1" si="135">RANDBETWEEN(18000,24000)</f>
        <v>22489</v>
      </c>
      <c r="W12" s="45">
        <f t="shared" ref="W12:W23" ca="1" si="136">AVERAGE(V$11:V$23)</f>
        <v>21209.923076923078</v>
      </c>
      <c r="X12" s="45">
        <f t="shared" ref="X12:X23" ca="1" si="137">RANDBETWEEN(35000,55000)</f>
        <v>53310</v>
      </c>
      <c r="Y12" s="45">
        <f t="shared" ref="Y12:Y23" ca="1" si="138">AVERAGE(X$11:X$23)</f>
        <v>47389.076923076922</v>
      </c>
      <c r="Z12" s="45">
        <f t="shared" ref="Z12:Z23" ca="1" si="139">RANDBETWEEN(65000,85000)</f>
        <v>66752</v>
      </c>
      <c r="AA12" s="45">
        <f t="shared" ref="AA12:AA23" ca="1" si="140">AVERAGE(Z$11:Z$23)</f>
        <v>73059.923076923078</v>
      </c>
      <c r="AB12" s="45">
        <f t="shared" ca="1" si="32"/>
        <v>1937024</v>
      </c>
      <c r="AC12" s="45">
        <f t="shared" ref="AC12:AC23" ca="1" si="141">RANDBETWEEN(350000,550000)</f>
        <v>464759</v>
      </c>
      <c r="AD12" s="45">
        <f t="shared" ref="AD12:AD23" ca="1" si="142">RANDBETWEEN(500000,700000)</f>
        <v>564138</v>
      </c>
      <c r="AE12" s="45">
        <f t="shared" ref="AE12:AE23" ca="1" si="143">RANDBETWEEN(250000,350000)</f>
        <v>318430</v>
      </c>
      <c r="AF12" s="45">
        <f t="shared" ref="AF12:AF23" ca="1" si="144">RANDBETWEEN(100000,200000)</f>
        <v>105087</v>
      </c>
      <c r="AG12" s="45">
        <f t="shared" ref="AG12:AG23" ca="1" si="145">RANDBETWEEN(50000,70000)</f>
        <v>61773</v>
      </c>
      <c r="AH12" s="45">
        <f t="shared" ref="AH12:AH23" ca="1" si="146">RANDBETWEEN(250000,350000)</f>
        <v>315205</v>
      </c>
      <c r="AI12" s="45">
        <f t="shared" ref="AI12:AI23" ca="1" si="147">RANDBETWEEN(100000,200000)</f>
        <v>107632</v>
      </c>
      <c r="AJ12" s="45">
        <f t="shared" ca="1" si="1"/>
        <v>593768</v>
      </c>
      <c r="AK12" s="45">
        <f t="shared" ref="AK12:AK23" ca="1" si="148">RANDBETWEEN(200000,250000)</f>
        <v>223663</v>
      </c>
      <c r="AL12" s="45">
        <f t="shared" ref="AL12:AL23" ca="1" si="149">RANDBETWEEN(150000,180000)</f>
        <v>172705</v>
      </c>
      <c r="AM12" s="45">
        <f t="shared" ref="AM12:AM23" ca="1" si="150">RANDBETWEEN(90000,120000)</f>
        <v>92526</v>
      </c>
      <c r="AN12" s="45">
        <f t="shared" ref="AN12:AN23" ca="1" si="151">RANDBETWEEN(100000,140000)</f>
        <v>104874</v>
      </c>
      <c r="AO12" s="45">
        <f t="shared" ca="1" si="43"/>
        <v>751776</v>
      </c>
      <c r="AP12" s="45">
        <f t="shared" ref="AP12:AP23" ca="1" si="152">RANDBETWEEN(100000,150000)</f>
        <v>104407</v>
      </c>
      <c r="AQ12" s="45">
        <f t="shared" ca="1" si="117"/>
        <v>130175</v>
      </c>
      <c r="AR12" s="45">
        <f t="shared" ca="1" si="117"/>
        <v>120075</v>
      </c>
      <c r="AS12" s="45">
        <f t="shared" ca="1" si="117"/>
        <v>107366</v>
      </c>
      <c r="AT12" s="45">
        <f t="shared" ca="1" si="117"/>
        <v>117157</v>
      </c>
      <c r="AU12" s="45">
        <f t="shared" ca="1" si="117"/>
        <v>108147</v>
      </c>
      <c r="AV12" s="45">
        <f t="shared" ref="AV12:AV23" ca="1" si="153">RANDBETWEEN(50000,70000)</f>
        <v>64449</v>
      </c>
      <c r="AW12" s="45">
        <f t="shared" ca="1" si="46"/>
        <v>3703738</v>
      </c>
      <c r="AX12" s="45">
        <f t="shared" ca="1" si="47"/>
        <v>1731859</v>
      </c>
      <c r="AY12" s="45">
        <f t="shared" ref="AY12:AY23" ca="1" si="154">RANDBETWEEN(60000,72000)</f>
        <v>67551</v>
      </c>
      <c r="AZ12" s="45">
        <f t="shared" ref="AZ12:AZ23" ca="1" si="155">RANDBETWEEN(75000,87000)</f>
        <v>84780</v>
      </c>
      <c r="BA12" s="45">
        <f t="shared" ref="BA12:BA23" ca="1" si="156">RANDBETWEEN(75000,105000)</f>
        <v>81649</v>
      </c>
      <c r="BB12" s="45">
        <f t="shared" ca="1" si="49"/>
        <v>1497879</v>
      </c>
      <c r="BC12" s="45">
        <f t="shared" ref="BC12:BD23" ca="1" si="157">RANDBETWEEN(500000,700000)</f>
        <v>553474</v>
      </c>
      <c r="BD12" s="45">
        <f t="shared" ca="1" si="157"/>
        <v>527614</v>
      </c>
      <c r="BE12" s="45">
        <f t="shared" ref="BE12:BF23" ca="1" si="158">RANDBETWEEN(110000,160000)</f>
        <v>131053</v>
      </c>
      <c r="BF12" s="45">
        <f t="shared" ca="1" si="158"/>
        <v>114760</v>
      </c>
      <c r="BG12" s="45">
        <f t="shared" ref="BG12:BG23" ca="1" si="159">RANDBETWEEN(120000,180000)</f>
        <v>170978</v>
      </c>
      <c r="BH12" s="45">
        <f t="shared" ref="BH12:BH23" ca="1" si="160">RANDBETWEEN(110000,160000)</f>
        <v>129465</v>
      </c>
      <c r="BI12" s="45">
        <f t="shared" ca="1" si="55"/>
        <v>474000</v>
      </c>
      <c r="BJ12" s="45">
        <f t="shared" ref="BJ12:BJ23" ca="1" si="161">RANDBETWEEN(350000,430000)</f>
        <v>388609</v>
      </c>
      <c r="BK12" s="45">
        <f t="shared" ref="BK12:BK23" ca="1" si="162">RANDBETWEEN(60000,90000)</f>
        <v>85391</v>
      </c>
      <c r="BL12" s="45">
        <f t="shared" ca="1" si="4"/>
        <v>3977585</v>
      </c>
      <c r="BM12" s="45">
        <f t="shared" ca="1" si="58"/>
        <v>518769</v>
      </c>
      <c r="BN12" s="45">
        <f t="shared" ref="BN12:BN23" ca="1" si="163">RANDBETWEEN(200000,280000)</f>
        <v>232154</v>
      </c>
      <c r="BO12" s="45">
        <f t="shared" ref="BO12:BO23" ca="1" si="164">RANDBETWEEN(150000,180000)</f>
        <v>161099</v>
      </c>
      <c r="BP12" s="45">
        <f t="shared" ref="BP12:BP23" ca="1" si="165">RANDBETWEEN(110000,160000)</f>
        <v>125516</v>
      </c>
      <c r="BQ12" s="45">
        <f t="shared" ca="1" si="62"/>
        <v>304534</v>
      </c>
      <c r="BR12" s="45">
        <f t="shared" ref="BR12:BR23" ca="1" si="166">RANDBETWEEN(150000,210000)</f>
        <v>178076</v>
      </c>
      <c r="BS12" s="45">
        <f t="shared" ref="BS12:BS23" ca="1" si="167">RANDBETWEEN(100000,200000)</f>
        <v>126458</v>
      </c>
      <c r="BT12" s="45">
        <f t="shared" ca="1" si="65"/>
        <v>1389339</v>
      </c>
      <c r="BU12" s="45">
        <f t="shared" ref="BU12:BU23" ca="1" si="168">RANDBETWEEN(500000,700000)</f>
        <v>602201</v>
      </c>
      <c r="BV12" s="45">
        <f t="shared" ref="BV12:BV23" ca="1" si="169">RANDBETWEEN(700000,800000)</f>
        <v>787138</v>
      </c>
      <c r="BW12" s="45">
        <f t="shared" ca="1" si="68"/>
        <v>1429943</v>
      </c>
      <c r="BX12" s="45">
        <f t="shared" ref="BX12:BX23" ca="1" si="170">RANDBETWEEN(300000,360000)</f>
        <v>312759</v>
      </c>
      <c r="BY12" s="45">
        <f t="shared" ref="BY12:BY23" ca="1" si="171">RANDBETWEEN(190000,230000)</f>
        <v>214406</v>
      </c>
      <c r="BZ12" s="45">
        <f t="shared" ref="BZ12:BZ23" ca="1" si="172">RANDBETWEEN(800000,1000000)</f>
        <v>902778</v>
      </c>
      <c r="CA12" s="45">
        <f t="shared" si="5"/>
        <v>210000</v>
      </c>
      <c r="CB12" s="45">
        <v>110000</v>
      </c>
      <c r="CC12" s="45">
        <v>55000</v>
      </c>
      <c r="CD12" s="45">
        <v>45000</v>
      </c>
      <c r="CE12" s="45">
        <f t="shared" si="72"/>
        <v>125000</v>
      </c>
      <c r="CF12" s="45">
        <v>10000</v>
      </c>
      <c r="CG12" s="45">
        <v>75000</v>
      </c>
      <c r="CH12" s="45">
        <v>20000</v>
      </c>
      <c r="CI12" s="45">
        <v>20000</v>
      </c>
      <c r="CJ12" s="45">
        <f t="shared" ca="1" si="73"/>
        <v>988801</v>
      </c>
      <c r="CK12" s="45">
        <f t="shared" ca="1" si="74"/>
        <v>134446</v>
      </c>
      <c r="CL12" s="45">
        <f t="shared" ref="CL12:CM23" ca="1" si="173">RANDBETWEEN(20000,34000)</f>
        <v>29058</v>
      </c>
      <c r="CM12" s="45">
        <f t="shared" ca="1" si="173"/>
        <v>33161</v>
      </c>
      <c r="CN12" s="45">
        <f t="shared" ref="CN12:CN23" ca="1" si="174">RANDBETWEEN(70000,110000)</f>
        <v>70016</v>
      </c>
      <c r="CO12" s="45">
        <f t="shared" ref="CO12:CO23" ca="1" si="175">RANDBETWEEN(2000,4000)</f>
        <v>2211</v>
      </c>
      <c r="CP12" s="45">
        <f t="shared" ca="1" si="78"/>
        <v>151574</v>
      </c>
      <c r="CQ12" s="45">
        <f t="shared" ref="CQ12:CQ23" ca="1" si="176">RANDBETWEEN(60000,90000)</f>
        <v>78707</v>
      </c>
      <c r="CR12" s="45">
        <f t="shared" ref="CR12:CR23" ca="1" si="177">RANDBETWEEN(10000,20000)</f>
        <v>14897</v>
      </c>
      <c r="CS12" s="45">
        <f t="shared" ref="CS12:CS23" ca="1" si="178">RANDBETWEEN(45000,75000)</f>
        <v>57970</v>
      </c>
      <c r="CT12" s="45">
        <f ca="1">SUM(CU12:CW12)</f>
        <v>275569</v>
      </c>
      <c r="CU12" s="45">
        <f t="shared" ref="CU12:CV23" ca="1" si="179">RANDBETWEEN(90000,120000)</f>
        <v>115785</v>
      </c>
      <c r="CV12" s="45">
        <f t="shared" ca="1" si="179"/>
        <v>91425</v>
      </c>
      <c r="CW12" s="45">
        <f t="shared" ref="CW12:CW23" ca="1" si="180">RANDBETWEEN(56000,76000)</f>
        <v>68359</v>
      </c>
      <c r="CX12" s="45">
        <f t="shared" ca="1" si="86"/>
        <v>153520</v>
      </c>
      <c r="CY12" s="45">
        <f t="shared" ref="CY12:DA23" ca="1" si="181">RANDBETWEEN(25000,41000)</f>
        <v>29893</v>
      </c>
      <c r="CZ12" s="45">
        <f t="shared" ca="1" si="181"/>
        <v>29647</v>
      </c>
      <c r="DA12" s="45">
        <f t="shared" ca="1" si="181"/>
        <v>36655</v>
      </c>
      <c r="DB12" s="45">
        <f t="shared" ref="DB12:DB23" ca="1" si="182">RANDBETWEEN(3000,6000)</f>
        <v>3687</v>
      </c>
      <c r="DC12" s="45">
        <f t="shared" ca="1" si="118"/>
        <v>25900</v>
      </c>
      <c r="DD12" s="45">
        <f t="shared" ca="1" si="118"/>
        <v>27738</v>
      </c>
      <c r="DE12" s="45">
        <f t="shared" ca="1" si="88"/>
        <v>193621</v>
      </c>
      <c r="DF12" s="45">
        <f t="shared" ref="DF12:DG23" ca="1" si="183">RANDBETWEEN(50000,100000)</f>
        <v>58974</v>
      </c>
      <c r="DG12" s="45">
        <f t="shared" ca="1" si="183"/>
        <v>61122</v>
      </c>
      <c r="DH12" s="45">
        <f t="shared" ref="DH12:DH23" ca="1" si="184">RANDBETWEEN(45000,75000)</f>
        <v>73525</v>
      </c>
      <c r="DI12" s="45">
        <f t="shared" ref="DI12:DI23" ca="1" si="185">RANDBETWEEN(50000,100000)</f>
        <v>80071</v>
      </c>
      <c r="DJ12" s="45">
        <f t="shared" ca="1" si="93"/>
        <v>434060</v>
      </c>
      <c r="DK12" s="45">
        <f t="shared" ca="1" si="94"/>
        <v>194529</v>
      </c>
      <c r="DL12" s="45">
        <f t="shared" ref="DL12:DL23" ca="1" si="186">RANDBETWEEN(20000,40000)</f>
        <v>38446</v>
      </c>
      <c r="DM12" s="45">
        <f t="shared" ref="DM12:DM23" ca="1" si="187">RANDBETWEEN(60000,90000)</f>
        <v>76428</v>
      </c>
      <c r="DN12" s="45">
        <f t="shared" ref="DN12:DN23" ca="1" si="188">RANDBETWEEN(1500,3000)</f>
        <v>2829</v>
      </c>
      <c r="DO12" s="45">
        <f t="shared" ref="DO12:DO23" ca="1" si="189">RANDBETWEEN(35000,55000)</f>
        <v>52423</v>
      </c>
      <c r="DP12" s="45">
        <f t="shared" ref="DP12:DP23" ca="1" si="190">RANDBETWEEN(15000,27000)</f>
        <v>24403</v>
      </c>
      <c r="DQ12" s="45">
        <f t="shared" ca="1" si="99"/>
        <v>102096</v>
      </c>
      <c r="DR12" s="45">
        <f t="shared" ref="DR12:DR23" ca="1" si="191">RANDBETWEEN(20000,40000)</f>
        <v>36073</v>
      </c>
      <c r="DS12" s="45">
        <f t="shared" ref="DS12:DS23" ca="1" si="192">RANDBETWEEN(45000,57000)</f>
        <v>53971</v>
      </c>
      <c r="DT12" s="45">
        <f t="shared" ref="DT12:DT23" ca="1" si="193">RANDBETWEEN(3000,6000)</f>
        <v>5492</v>
      </c>
      <c r="DU12" s="45">
        <f t="shared" ref="DU12:DU23" ca="1" si="194">RANDBETWEEN(2000,4000)</f>
        <v>3215</v>
      </c>
      <c r="DV12" s="45">
        <f t="shared" ref="DV12:DV23" ca="1" si="195">RANDBETWEEN(3000,6000)</f>
        <v>3345</v>
      </c>
      <c r="DW12" s="45">
        <f t="shared" ca="1" si="103"/>
        <v>51753</v>
      </c>
      <c r="DX12" s="45">
        <f t="shared" ref="DX12:DX23" ca="1" si="196">RANDBETWEEN(3000,4500)</f>
        <v>4177</v>
      </c>
      <c r="DY12" s="45">
        <f t="shared" ref="DY12:DY23" ca="1" si="197">RANDBETWEEN(20000,28000)</f>
        <v>26344</v>
      </c>
      <c r="DZ12" s="45">
        <f t="shared" ref="DZ12:DZ23" ca="1" si="198">RANDBETWEEN(17000,22000)</f>
        <v>20253</v>
      </c>
      <c r="EA12" s="45">
        <f t="shared" ref="EA12:EB23" ca="1" si="199">RANDBETWEEN(300,600)</f>
        <v>559</v>
      </c>
      <c r="EB12" s="45">
        <f t="shared" ca="1" si="199"/>
        <v>420</v>
      </c>
      <c r="EC12" s="45">
        <f t="shared" ca="1" si="109"/>
        <v>78029</v>
      </c>
      <c r="ED12" s="45">
        <f t="shared" ref="ED12:ED23" ca="1" si="200">RANDBETWEEN(6000,12000)</f>
        <v>11989</v>
      </c>
      <c r="EE12" s="45">
        <f t="shared" ref="EE12:EE22" ca="1" si="201">RANDBETWEEN(30000,42000)</f>
        <v>38022</v>
      </c>
      <c r="EF12" s="45">
        <f t="shared" ref="EF12:EH23" ca="1" si="202">RANDBETWEEN(6000,12000)</f>
        <v>11889</v>
      </c>
      <c r="EG12" s="45">
        <f t="shared" ca="1" si="202"/>
        <v>6897</v>
      </c>
      <c r="EH12" s="45">
        <f t="shared" ca="1" si="202"/>
        <v>9232</v>
      </c>
      <c r="EI12" s="45">
        <f t="shared" ref="EI12:EI23" ca="1" si="203">RANDBETWEEN(4000,8000)</f>
        <v>7653</v>
      </c>
    </row>
    <row r="13" spans="2:139" ht="15.75" thickBot="1" x14ac:dyDescent="0.3">
      <c r="B13" s="50" t="s">
        <v>19</v>
      </c>
      <c r="C13" s="48">
        <f t="shared" ca="1" si="0"/>
        <v>15963024.23076923</v>
      </c>
      <c r="D13" s="45">
        <f t="shared" ca="1" si="8"/>
        <v>6486488.2307692301</v>
      </c>
      <c r="E13" s="45">
        <f t="shared" ca="1" si="120"/>
        <v>6527177.769230769</v>
      </c>
      <c r="F13" s="45">
        <f t="shared" ca="1" si="10"/>
        <v>3068202.2307692305</v>
      </c>
      <c r="G13" s="45">
        <f t="shared" ca="1" si="121"/>
        <v>3076346.384615385</v>
      </c>
      <c r="H13" s="45">
        <f t="shared" ca="1" si="122"/>
        <v>484675</v>
      </c>
      <c r="I13" s="45">
        <f t="shared" ca="1" si="123"/>
        <v>447831.23076923075</v>
      </c>
      <c r="J13" s="45">
        <f t="shared" ca="1" si="124"/>
        <v>72603</v>
      </c>
      <c r="K13" s="45">
        <f t="shared" ca="1" si="125"/>
        <v>74352.692307692312</v>
      </c>
      <c r="L13" s="45">
        <f t="shared" ca="1" si="116"/>
        <v>158220</v>
      </c>
      <c r="M13" s="45">
        <f t="shared" ca="1" si="126"/>
        <v>173120.76923076922</v>
      </c>
      <c r="N13" s="45">
        <f t="shared" ca="1" si="127"/>
        <v>300452</v>
      </c>
      <c r="O13" s="45">
        <f t="shared" ca="1" si="128"/>
        <v>337024.07692307694</v>
      </c>
      <c r="P13" s="45">
        <f t="shared" ca="1" si="129"/>
        <v>107870</v>
      </c>
      <c r="Q13" s="45">
        <f t="shared" ca="1" si="130"/>
        <v>102342.38461538461</v>
      </c>
      <c r="R13" s="45">
        <f t="shared" ca="1" si="131"/>
        <v>41018</v>
      </c>
      <c r="S13" s="45">
        <f t="shared" ca="1" si="132"/>
        <v>43492.076923076922</v>
      </c>
      <c r="T13" s="45">
        <f t="shared" ca="1" si="133"/>
        <v>271497</v>
      </c>
      <c r="U13" s="45">
        <f t="shared" ca="1" si="134"/>
        <v>254881</v>
      </c>
      <c r="V13" s="45">
        <f t="shared" ca="1" si="135"/>
        <v>19947</v>
      </c>
      <c r="W13" s="45">
        <f t="shared" ca="1" si="136"/>
        <v>21209.923076923078</v>
      </c>
      <c r="X13" s="45">
        <f t="shared" ca="1" si="137"/>
        <v>37255</v>
      </c>
      <c r="Y13" s="45">
        <f t="shared" ca="1" si="138"/>
        <v>47389.076923076922</v>
      </c>
      <c r="Z13" s="45">
        <f t="shared" ca="1" si="139"/>
        <v>73022</v>
      </c>
      <c r="AA13" s="45">
        <f t="shared" ca="1" si="140"/>
        <v>73059.923076923078</v>
      </c>
      <c r="AB13" s="45">
        <f t="shared" ca="1" si="32"/>
        <v>2001792</v>
      </c>
      <c r="AC13" s="45">
        <f t="shared" ca="1" si="141"/>
        <v>484280</v>
      </c>
      <c r="AD13" s="45">
        <f t="shared" ca="1" si="142"/>
        <v>590304</v>
      </c>
      <c r="AE13" s="45">
        <f t="shared" ca="1" si="143"/>
        <v>308899</v>
      </c>
      <c r="AF13" s="45">
        <f t="shared" ca="1" si="144"/>
        <v>150236</v>
      </c>
      <c r="AG13" s="45">
        <f t="shared" ca="1" si="145"/>
        <v>63083</v>
      </c>
      <c r="AH13" s="45">
        <f t="shared" ca="1" si="146"/>
        <v>299605</v>
      </c>
      <c r="AI13" s="45">
        <f t="shared" ca="1" si="147"/>
        <v>105385</v>
      </c>
      <c r="AJ13" s="45">
        <f t="shared" ca="1" si="1"/>
        <v>614974</v>
      </c>
      <c r="AK13" s="45">
        <f t="shared" ca="1" si="148"/>
        <v>202382</v>
      </c>
      <c r="AL13" s="45">
        <f t="shared" ca="1" si="149"/>
        <v>178993</v>
      </c>
      <c r="AM13" s="45">
        <f t="shared" ca="1" si="150"/>
        <v>93800</v>
      </c>
      <c r="AN13" s="45">
        <f t="shared" ca="1" si="151"/>
        <v>139799</v>
      </c>
      <c r="AO13" s="45">
        <f t="shared" ca="1" si="43"/>
        <v>801520</v>
      </c>
      <c r="AP13" s="45">
        <f t="shared" ca="1" si="152"/>
        <v>143329</v>
      </c>
      <c r="AQ13" s="45">
        <f t="shared" ca="1" si="117"/>
        <v>109770</v>
      </c>
      <c r="AR13" s="45">
        <f t="shared" ca="1" si="117"/>
        <v>136723</v>
      </c>
      <c r="AS13" s="45">
        <f t="shared" ca="1" si="117"/>
        <v>107486</v>
      </c>
      <c r="AT13" s="45">
        <f t="shared" ca="1" si="117"/>
        <v>141000</v>
      </c>
      <c r="AU13" s="45">
        <f t="shared" ca="1" si="117"/>
        <v>111154</v>
      </c>
      <c r="AV13" s="45">
        <f t="shared" ca="1" si="153"/>
        <v>52058</v>
      </c>
      <c r="AW13" s="45">
        <f t="shared" ca="1" si="46"/>
        <v>4015895</v>
      </c>
      <c r="AX13" s="45">
        <f t="shared" ca="1" si="47"/>
        <v>1889540</v>
      </c>
      <c r="AY13" s="45">
        <f t="shared" ca="1" si="154"/>
        <v>64744</v>
      </c>
      <c r="AZ13" s="45">
        <f t="shared" ca="1" si="155"/>
        <v>75438</v>
      </c>
      <c r="BA13" s="45">
        <f t="shared" ca="1" si="156"/>
        <v>96831</v>
      </c>
      <c r="BB13" s="45">
        <f t="shared" ca="1" si="49"/>
        <v>1652527</v>
      </c>
      <c r="BC13" s="45">
        <f t="shared" ca="1" si="157"/>
        <v>603406</v>
      </c>
      <c r="BD13" s="45">
        <f t="shared" ca="1" si="157"/>
        <v>612304</v>
      </c>
      <c r="BE13" s="45">
        <f t="shared" ca="1" si="158"/>
        <v>122664</v>
      </c>
      <c r="BF13" s="45">
        <f t="shared" ca="1" si="158"/>
        <v>154432</v>
      </c>
      <c r="BG13" s="45">
        <f t="shared" ca="1" si="159"/>
        <v>159721</v>
      </c>
      <c r="BH13" s="45">
        <f t="shared" ca="1" si="160"/>
        <v>158115</v>
      </c>
      <c r="BI13" s="45">
        <f t="shared" ca="1" si="55"/>
        <v>473828</v>
      </c>
      <c r="BJ13" s="45">
        <f t="shared" ca="1" si="161"/>
        <v>387569</v>
      </c>
      <c r="BK13" s="45">
        <f t="shared" ca="1" si="162"/>
        <v>86259</v>
      </c>
      <c r="BL13" s="45">
        <f t="shared" ca="1" si="4"/>
        <v>4044171</v>
      </c>
      <c r="BM13" s="45">
        <f t="shared" ca="1" si="58"/>
        <v>512427</v>
      </c>
      <c r="BN13" s="45">
        <f t="shared" ca="1" si="163"/>
        <v>203413</v>
      </c>
      <c r="BO13" s="45">
        <f t="shared" ca="1" si="164"/>
        <v>169507</v>
      </c>
      <c r="BP13" s="45">
        <f t="shared" ca="1" si="165"/>
        <v>139507</v>
      </c>
      <c r="BQ13" s="45">
        <f t="shared" ca="1" si="62"/>
        <v>272483</v>
      </c>
      <c r="BR13" s="45">
        <f t="shared" ca="1" si="166"/>
        <v>157967</v>
      </c>
      <c r="BS13" s="45">
        <f t="shared" ca="1" si="167"/>
        <v>114516</v>
      </c>
      <c r="BT13" s="45">
        <f t="shared" ca="1" si="65"/>
        <v>1392797</v>
      </c>
      <c r="BU13" s="45">
        <f t="shared" ca="1" si="168"/>
        <v>627261</v>
      </c>
      <c r="BV13" s="45">
        <f t="shared" ca="1" si="169"/>
        <v>765536</v>
      </c>
      <c r="BW13" s="45">
        <f t="shared" ca="1" si="68"/>
        <v>1506464</v>
      </c>
      <c r="BX13" s="45">
        <f t="shared" ca="1" si="170"/>
        <v>325666</v>
      </c>
      <c r="BY13" s="45">
        <f t="shared" ca="1" si="171"/>
        <v>228273</v>
      </c>
      <c r="BZ13" s="45">
        <f t="shared" ca="1" si="172"/>
        <v>952525</v>
      </c>
      <c r="CA13" s="45">
        <f t="shared" si="5"/>
        <v>330000</v>
      </c>
      <c r="CB13" s="44">
        <f>CB12*3</f>
        <v>330000</v>
      </c>
      <c r="CC13" s="45"/>
      <c r="CD13" s="45"/>
      <c r="CE13" s="45">
        <f t="shared" si="72"/>
        <v>30000</v>
      </c>
      <c r="CF13" s="44">
        <f>CF12*3</f>
        <v>30000</v>
      </c>
      <c r="CG13" s="45"/>
      <c r="CH13" s="45"/>
      <c r="CI13" s="45"/>
      <c r="CJ13" s="45">
        <f t="shared" ca="1" si="73"/>
        <v>999966</v>
      </c>
      <c r="CK13" s="45">
        <f t="shared" ca="1" si="74"/>
        <v>142172</v>
      </c>
      <c r="CL13" s="45">
        <f t="shared" ca="1" si="173"/>
        <v>32220</v>
      </c>
      <c r="CM13" s="45">
        <f t="shared" ca="1" si="173"/>
        <v>27120</v>
      </c>
      <c r="CN13" s="45">
        <f t="shared" ca="1" si="174"/>
        <v>80196</v>
      </c>
      <c r="CO13" s="45">
        <f t="shared" ca="1" si="175"/>
        <v>2636</v>
      </c>
      <c r="CP13" s="45">
        <f t="shared" ca="1" si="78"/>
        <v>143152</v>
      </c>
      <c r="CQ13" s="45">
        <f t="shared" ca="1" si="176"/>
        <v>85800</v>
      </c>
      <c r="CR13" s="45">
        <f t="shared" ca="1" si="177"/>
        <v>10026</v>
      </c>
      <c r="CS13" s="45">
        <f t="shared" ca="1" si="178"/>
        <v>47326</v>
      </c>
      <c r="CT13" s="45">
        <f t="shared" ca="1" si="82"/>
        <v>285194</v>
      </c>
      <c r="CU13" s="45">
        <f t="shared" ca="1" si="179"/>
        <v>116557</v>
      </c>
      <c r="CV13" s="45">
        <f t="shared" ca="1" si="179"/>
        <v>96356</v>
      </c>
      <c r="CW13" s="45">
        <f t="shared" ca="1" si="180"/>
        <v>72281</v>
      </c>
      <c r="CX13" s="45">
        <f t="shared" ca="1" si="86"/>
        <v>167751</v>
      </c>
      <c r="CY13" s="45">
        <f t="shared" ca="1" si="181"/>
        <v>37826</v>
      </c>
      <c r="CZ13" s="45">
        <f t="shared" ca="1" si="181"/>
        <v>40738</v>
      </c>
      <c r="DA13" s="45">
        <f t="shared" ca="1" si="181"/>
        <v>26967</v>
      </c>
      <c r="DB13" s="45">
        <f t="shared" ca="1" si="182"/>
        <v>3194</v>
      </c>
      <c r="DC13" s="45">
        <f t="shared" ca="1" si="118"/>
        <v>29564</v>
      </c>
      <c r="DD13" s="45">
        <f t="shared" ca="1" si="118"/>
        <v>29462</v>
      </c>
      <c r="DE13" s="45">
        <f t="shared" ca="1" si="88"/>
        <v>178451</v>
      </c>
      <c r="DF13" s="45">
        <f t="shared" ca="1" si="183"/>
        <v>52268</v>
      </c>
      <c r="DG13" s="45">
        <f t="shared" ca="1" si="183"/>
        <v>76411</v>
      </c>
      <c r="DH13" s="45">
        <f t="shared" ca="1" si="184"/>
        <v>49772</v>
      </c>
      <c r="DI13" s="45">
        <f t="shared" ca="1" si="185"/>
        <v>83246</v>
      </c>
      <c r="DJ13" s="45">
        <f t="shared" ca="1" si="93"/>
        <v>416504</v>
      </c>
      <c r="DK13" s="45">
        <f t="shared" ca="1" si="94"/>
        <v>196757</v>
      </c>
      <c r="DL13" s="45">
        <f t="shared" ca="1" si="186"/>
        <v>35686</v>
      </c>
      <c r="DM13" s="45">
        <f t="shared" ca="1" si="187"/>
        <v>82566</v>
      </c>
      <c r="DN13" s="45">
        <f t="shared" ca="1" si="188"/>
        <v>1759</v>
      </c>
      <c r="DO13" s="45">
        <f t="shared" ca="1" si="189"/>
        <v>51880</v>
      </c>
      <c r="DP13" s="45">
        <f t="shared" ca="1" si="190"/>
        <v>24866</v>
      </c>
      <c r="DQ13" s="45">
        <f t="shared" ca="1" si="99"/>
        <v>95282</v>
      </c>
      <c r="DR13" s="45">
        <f t="shared" ca="1" si="191"/>
        <v>31379</v>
      </c>
      <c r="DS13" s="45">
        <f t="shared" ca="1" si="192"/>
        <v>50923</v>
      </c>
      <c r="DT13" s="45">
        <f t="shared" ca="1" si="193"/>
        <v>5129</v>
      </c>
      <c r="DU13" s="45">
        <f t="shared" ca="1" si="194"/>
        <v>3736</v>
      </c>
      <c r="DV13" s="45">
        <f t="shared" ca="1" si="195"/>
        <v>4115</v>
      </c>
      <c r="DW13" s="45">
        <f t="shared" ca="1" si="103"/>
        <v>49863</v>
      </c>
      <c r="DX13" s="45">
        <f t="shared" ca="1" si="196"/>
        <v>4217</v>
      </c>
      <c r="DY13" s="45">
        <f t="shared" ca="1" si="197"/>
        <v>25908</v>
      </c>
      <c r="DZ13" s="45">
        <f t="shared" ca="1" si="198"/>
        <v>18757</v>
      </c>
      <c r="EA13" s="45">
        <f t="shared" ca="1" si="199"/>
        <v>450</v>
      </c>
      <c r="EB13" s="45">
        <f t="shared" ca="1" si="199"/>
        <v>531</v>
      </c>
      <c r="EC13" s="45">
        <f t="shared" ca="1" si="109"/>
        <v>68949</v>
      </c>
      <c r="ED13" s="45">
        <f t="shared" ca="1" si="200"/>
        <v>8444</v>
      </c>
      <c r="EE13" s="45">
        <f t="shared" ca="1" si="201"/>
        <v>33418</v>
      </c>
      <c r="EF13" s="45">
        <f t="shared" ca="1" si="202"/>
        <v>8958</v>
      </c>
      <c r="EG13" s="45">
        <f t="shared" ca="1" si="202"/>
        <v>9735</v>
      </c>
      <c r="EH13" s="45">
        <f t="shared" ca="1" si="202"/>
        <v>8394</v>
      </c>
      <c r="EI13" s="45">
        <f t="shared" ca="1" si="203"/>
        <v>5653</v>
      </c>
    </row>
    <row r="14" spans="2:139" ht="15.75" thickBot="1" x14ac:dyDescent="0.3">
      <c r="B14" s="50" t="s">
        <v>20</v>
      </c>
      <c r="C14" s="48">
        <f t="shared" ca="1" si="0"/>
        <v>15539614.23076923</v>
      </c>
      <c r="D14" s="45">
        <f t="shared" ca="1" si="8"/>
        <v>6376498.2307692301</v>
      </c>
      <c r="E14" s="45">
        <f t="shared" ca="1" si="120"/>
        <v>6527177.769230769</v>
      </c>
      <c r="F14" s="45">
        <f t="shared" ca="1" si="10"/>
        <v>3018324.2307692305</v>
      </c>
      <c r="G14" s="45">
        <f t="shared" ca="1" si="121"/>
        <v>3076346.384615385</v>
      </c>
      <c r="H14" s="45">
        <f t="shared" ca="1" si="122"/>
        <v>436153</v>
      </c>
      <c r="I14" s="45">
        <f t="shared" ca="1" si="123"/>
        <v>447831.23076923075</v>
      </c>
      <c r="J14" s="45">
        <f t="shared" ca="1" si="124"/>
        <v>74561</v>
      </c>
      <c r="K14" s="45">
        <f t="shared" ca="1" si="125"/>
        <v>74352.692307692312</v>
      </c>
      <c r="L14" s="45">
        <f t="shared" ca="1" si="116"/>
        <v>154566</v>
      </c>
      <c r="M14" s="45">
        <f t="shared" ca="1" si="126"/>
        <v>173120.76923076922</v>
      </c>
      <c r="N14" s="45">
        <f t="shared" ca="1" si="127"/>
        <v>334673</v>
      </c>
      <c r="O14" s="45">
        <f t="shared" ca="1" si="128"/>
        <v>337024.07692307694</v>
      </c>
      <c r="P14" s="45">
        <f t="shared" ca="1" si="129"/>
        <v>107366</v>
      </c>
      <c r="Q14" s="45">
        <f t="shared" ca="1" si="130"/>
        <v>102342.38461538461</v>
      </c>
      <c r="R14" s="45">
        <f t="shared" ca="1" si="131"/>
        <v>44801</v>
      </c>
      <c r="S14" s="45">
        <f t="shared" ca="1" si="132"/>
        <v>43492.076923076922</v>
      </c>
      <c r="T14" s="45">
        <f t="shared" ca="1" si="133"/>
        <v>214643</v>
      </c>
      <c r="U14" s="45">
        <f t="shared" ca="1" si="134"/>
        <v>254881</v>
      </c>
      <c r="V14" s="45">
        <f t="shared" ca="1" si="135"/>
        <v>22986</v>
      </c>
      <c r="W14" s="45">
        <f t="shared" ca="1" si="136"/>
        <v>21209.923076923078</v>
      </c>
      <c r="X14" s="45">
        <f t="shared" ca="1" si="137"/>
        <v>48577</v>
      </c>
      <c r="Y14" s="45">
        <f t="shared" ca="1" si="138"/>
        <v>47389.076923076922</v>
      </c>
      <c r="Z14" s="45">
        <f t="shared" ca="1" si="139"/>
        <v>78355</v>
      </c>
      <c r="AA14" s="45">
        <f t="shared" ca="1" si="140"/>
        <v>73059.923076923078</v>
      </c>
      <c r="AB14" s="45">
        <f t="shared" ca="1" si="32"/>
        <v>1934662</v>
      </c>
      <c r="AC14" s="45">
        <f t="shared" ca="1" si="141"/>
        <v>426620</v>
      </c>
      <c r="AD14" s="45">
        <f t="shared" ca="1" si="142"/>
        <v>529644</v>
      </c>
      <c r="AE14" s="45">
        <f t="shared" ca="1" si="143"/>
        <v>282383</v>
      </c>
      <c r="AF14" s="45">
        <f t="shared" ca="1" si="144"/>
        <v>130200</v>
      </c>
      <c r="AG14" s="45">
        <f t="shared" ca="1" si="145"/>
        <v>53575</v>
      </c>
      <c r="AH14" s="45">
        <f t="shared" ca="1" si="146"/>
        <v>317905</v>
      </c>
      <c r="AI14" s="45">
        <f t="shared" ca="1" si="147"/>
        <v>194335</v>
      </c>
      <c r="AJ14" s="45">
        <f t="shared" ca="1" si="1"/>
        <v>630260</v>
      </c>
      <c r="AK14" s="45">
        <f t="shared" ca="1" si="148"/>
        <v>223646</v>
      </c>
      <c r="AL14" s="45">
        <f t="shared" ca="1" si="149"/>
        <v>154884</v>
      </c>
      <c r="AM14" s="45">
        <f t="shared" ca="1" si="150"/>
        <v>116296</v>
      </c>
      <c r="AN14" s="45">
        <f t="shared" ca="1" si="151"/>
        <v>135434</v>
      </c>
      <c r="AO14" s="45">
        <f t="shared" ca="1" si="43"/>
        <v>793252</v>
      </c>
      <c r="AP14" s="45">
        <f t="shared" ca="1" si="152"/>
        <v>121352</v>
      </c>
      <c r="AQ14" s="45">
        <f t="shared" ca="1" si="117"/>
        <v>125560</v>
      </c>
      <c r="AR14" s="45">
        <f t="shared" ca="1" si="117"/>
        <v>132443</v>
      </c>
      <c r="AS14" s="45">
        <f t="shared" ca="1" si="117"/>
        <v>141285</v>
      </c>
      <c r="AT14" s="45">
        <f t="shared" ca="1" si="117"/>
        <v>106430</v>
      </c>
      <c r="AU14" s="45">
        <f t="shared" ca="1" si="117"/>
        <v>110095</v>
      </c>
      <c r="AV14" s="45">
        <f t="shared" ca="1" si="153"/>
        <v>56087</v>
      </c>
      <c r="AW14" s="45">
        <f t="shared" ca="1" si="46"/>
        <v>3955040</v>
      </c>
      <c r="AX14" s="45">
        <f t="shared" ca="1" si="47"/>
        <v>1849971</v>
      </c>
      <c r="AY14" s="45">
        <f t="shared" ca="1" si="154"/>
        <v>70124</v>
      </c>
      <c r="AZ14" s="45">
        <f t="shared" ca="1" si="155"/>
        <v>82953</v>
      </c>
      <c r="BA14" s="45">
        <f t="shared" ca="1" si="156"/>
        <v>101856</v>
      </c>
      <c r="BB14" s="45">
        <f t="shared" ca="1" si="49"/>
        <v>1595038</v>
      </c>
      <c r="BC14" s="45">
        <f t="shared" ca="1" si="157"/>
        <v>566080</v>
      </c>
      <c r="BD14" s="45">
        <f t="shared" ca="1" si="157"/>
        <v>602237</v>
      </c>
      <c r="BE14" s="45">
        <f t="shared" ca="1" si="158"/>
        <v>124765</v>
      </c>
      <c r="BF14" s="45">
        <f t="shared" ca="1" si="158"/>
        <v>137806</v>
      </c>
      <c r="BG14" s="45">
        <f t="shared" ca="1" si="159"/>
        <v>164150</v>
      </c>
      <c r="BH14" s="45">
        <f t="shared" ca="1" si="160"/>
        <v>133289</v>
      </c>
      <c r="BI14" s="45">
        <f t="shared" ca="1" si="55"/>
        <v>510031</v>
      </c>
      <c r="BJ14" s="45">
        <f t="shared" ca="1" si="161"/>
        <v>421579</v>
      </c>
      <c r="BK14" s="45">
        <f t="shared" ca="1" si="162"/>
        <v>88452</v>
      </c>
      <c r="BL14" s="45">
        <f t="shared" ca="1" si="4"/>
        <v>3802799</v>
      </c>
      <c r="BM14" s="45">
        <f t="shared" ca="1" si="58"/>
        <v>601741</v>
      </c>
      <c r="BN14" s="45">
        <f t="shared" ca="1" si="163"/>
        <v>268809</v>
      </c>
      <c r="BO14" s="45">
        <f t="shared" ca="1" si="164"/>
        <v>173181</v>
      </c>
      <c r="BP14" s="45">
        <f t="shared" ca="1" si="165"/>
        <v>159751</v>
      </c>
      <c r="BQ14" s="45">
        <f t="shared" ca="1" si="62"/>
        <v>289456</v>
      </c>
      <c r="BR14" s="45">
        <f t="shared" ca="1" si="166"/>
        <v>184353</v>
      </c>
      <c r="BS14" s="45">
        <f t="shared" ca="1" si="167"/>
        <v>105103</v>
      </c>
      <c r="BT14" s="45">
        <f t="shared" ca="1" si="65"/>
        <v>1481390</v>
      </c>
      <c r="BU14" s="45">
        <f t="shared" ca="1" si="168"/>
        <v>685583</v>
      </c>
      <c r="BV14" s="45">
        <f t="shared" ca="1" si="169"/>
        <v>795807</v>
      </c>
      <c r="BW14" s="45">
        <f t="shared" ca="1" si="68"/>
        <v>1430212</v>
      </c>
      <c r="BX14" s="45">
        <f t="shared" ca="1" si="170"/>
        <v>336429</v>
      </c>
      <c r="BY14" s="45">
        <f t="shared" ca="1" si="171"/>
        <v>209241</v>
      </c>
      <c r="BZ14" s="45">
        <f t="shared" ca="1" si="172"/>
        <v>884542</v>
      </c>
      <c r="CA14" s="45">
        <f t="shared" si="5"/>
        <v>0</v>
      </c>
      <c r="CB14" s="45"/>
      <c r="CC14" s="45"/>
      <c r="CD14" s="45"/>
      <c r="CE14" s="45">
        <f t="shared" si="72"/>
        <v>0</v>
      </c>
      <c r="CF14" s="45"/>
      <c r="CG14" s="45"/>
      <c r="CH14" s="45"/>
      <c r="CI14" s="45"/>
      <c r="CJ14" s="45">
        <f t="shared" ca="1" si="73"/>
        <v>1027146</v>
      </c>
      <c r="CK14" s="45">
        <f t="shared" ca="1" si="74"/>
        <v>143845</v>
      </c>
      <c r="CL14" s="45">
        <f t="shared" ca="1" si="173"/>
        <v>27802</v>
      </c>
      <c r="CM14" s="45">
        <f t="shared" ca="1" si="173"/>
        <v>25517</v>
      </c>
      <c r="CN14" s="45">
        <f t="shared" ca="1" si="174"/>
        <v>87539</v>
      </c>
      <c r="CO14" s="45">
        <f t="shared" ca="1" si="175"/>
        <v>2987</v>
      </c>
      <c r="CP14" s="45">
        <f t="shared" ca="1" si="78"/>
        <v>129974</v>
      </c>
      <c r="CQ14" s="45">
        <f t="shared" ca="1" si="176"/>
        <v>66066</v>
      </c>
      <c r="CR14" s="45">
        <f t="shared" ca="1" si="177"/>
        <v>10047</v>
      </c>
      <c r="CS14" s="45">
        <f t="shared" ca="1" si="178"/>
        <v>53861</v>
      </c>
      <c r="CT14" s="45">
        <f t="shared" ca="1" si="82"/>
        <v>269170</v>
      </c>
      <c r="CU14" s="45">
        <f t="shared" ca="1" si="179"/>
        <v>105797</v>
      </c>
      <c r="CV14" s="45">
        <f t="shared" ca="1" si="179"/>
        <v>96022</v>
      </c>
      <c r="CW14" s="45">
        <f t="shared" ca="1" si="180"/>
        <v>67351</v>
      </c>
      <c r="CX14" s="45">
        <f t="shared" ca="1" si="86"/>
        <v>181403</v>
      </c>
      <c r="CY14" s="45">
        <f t="shared" ca="1" si="181"/>
        <v>39118</v>
      </c>
      <c r="CZ14" s="45">
        <f t="shared" ca="1" si="181"/>
        <v>40617</v>
      </c>
      <c r="DA14" s="45">
        <f t="shared" ca="1" si="181"/>
        <v>34974</v>
      </c>
      <c r="DB14" s="45">
        <f t="shared" ca="1" si="182"/>
        <v>4883</v>
      </c>
      <c r="DC14" s="45">
        <f t="shared" ca="1" si="118"/>
        <v>34096</v>
      </c>
      <c r="DD14" s="45">
        <f t="shared" ca="1" si="118"/>
        <v>27715</v>
      </c>
      <c r="DE14" s="45">
        <f t="shared" ca="1" si="88"/>
        <v>226313</v>
      </c>
      <c r="DF14" s="45">
        <f t="shared" ca="1" si="183"/>
        <v>83172</v>
      </c>
      <c r="DG14" s="45">
        <f t="shared" ca="1" si="183"/>
        <v>91339</v>
      </c>
      <c r="DH14" s="45">
        <f t="shared" ca="1" si="184"/>
        <v>51802</v>
      </c>
      <c r="DI14" s="45">
        <f t="shared" ca="1" si="185"/>
        <v>76441</v>
      </c>
      <c r="DJ14" s="45">
        <f t="shared" ca="1" si="93"/>
        <v>378131</v>
      </c>
      <c r="DK14" s="45">
        <f t="shared" ca="1" si="94"/>
        <v>174131</v>
      </c>
      <c r="DL14" s="45">
        <f t="shared" ca="1" si="186"/>
        <v>35148</v>
      </c>
      <c r="DM14" s="45">
        <f t="shared" ca="1" si="187"/>
        <v>69799</v>
      </c>
      <c r="DN14" s="45">
        <f t="shared" ca="1" si="188"/>
        <v>2309</v>
      </c>
      <c r="DO14" s="45">
        <f t="shared" ca="1" si="189"/>
        <v>40939</v>
      </c>
      <c r="DP14" s="45">
        <f t="shared" ca="1" si="190"/>
        <v>25936</v>
      </c>
      <c r="DQ14" s="45">
        <f t="shared" ca="1" si="99"/>
        <v>81188</v>
      </c>
      <c r="DR14" s="45">
        <f t="shared" ca="1" si="191"/>
        <v>22351</v>
      </c>
      <c r="DS14" s="45">
        <f t="shared" ca="1" si="192"/>
        <v>46335</v>
      </c>
      <c r="DT14" s="45">
        <f t="shared" ca="1" si="193"/>
        <v>4290</v>
      </c>
      <c r="DU14" s="45">
        <f t="shared" ca="1" si="194"/>
        <v>3631</v>
      </c>
      <c r="DV14" s="45">
        <f t="shared" ca="1" si="195"/>
        <v>4581</v>
      </c>
      <c r="DW14" s="45">
        <f t="shared" ca="1" si="103"/>
        <v>48047</v>
      </c>
      <c r="DX14" s="45">
        <f t="shared" ca="1" si="196"/>
        <v>4182</v>
      </c>
      <c r="DY14" s="45">
        <f t="shared" ca="1" si="197"/>
        <v>25134</v>
      </c>
      <c r="DZ14" s="45">
        <f t="shared" ca="1" si="198"/>
        <v>17968</v>
      </c>
      <c r="EA14" s="45">
        <f t="shared" ca="1" si="199"/>
        <v>372</v>
      </c>
      <c r="EB14" s="45">
        <f t="shared" ca="1" si="199"/>
        <v>391</v>
      </c>
      <c r="EC14" s="45">
        <f t="shared" ca="1" si="109"/>
        <v>67653</v>
      </c>
      <c r="ED14" s="45">
        <f t="shared" ca="1" si="200"/>
        <v>9437</v>
      </c>
      <c r="EE14" s="45">
        <f t="shared" ca="1" si="201"/>
        <v>33057</v>
      </c>
      <c r="EF14" s="45">
        <f t="shared" ca="1" si="202"/>
        <v>6040</v>
      </c>
      <c r="EG14" s="45">
        <f t="shared" ca="1" si="202"/>
        <v>8592</v>
      </c>
      <c r="EH14" s="45">
        <f t="shared" ca="1" si="202"/>
        <v>10527</v>
      </c>
      <c r="EI14" s="45">
        <f t="shared" ca="1" si="203"/>
        <v>7112</v>
      </c>
    </row>
    <row r="15" spans="2:139" ht="15.75" thickBot="1" x14ac:dyDescent="0.3">
      <c r="B15" s="50" t="s">
        <v>21</v>
      </c>
      <c r="C15" s="48">
        <f t="shared" ca="1" si="0"/>
        <v>15833888.230769232</v>
      </c>
      <c r="D15" s="45">
        <f t="shared" ca="1" si="8"/>
        <v>6523271.230769231</v>
      </c>
      <c r="E15" s="45">
        <f t="shared" ca="1" si="120"/>
        <v>6527177.769230769</v>
      </c>
      <c r="F15" s="45">
        <f t="shared" ca="1" si="10"/>
        <v>2997393.230769231</v>
      </c>
      <c r="G15" s="45">
        <f t="shared" ca="1" si="121"/>
        <v>3076346.384615385</v>
      </c>
      <c r="H15" s="45">
        <f t="shared" ca="1" si="122"/>
        <v>380022</v>
      </c>
      <c r="I15" s="45">
        <f t="shared" ca="1" si="123"/>
        <v>447831.23076923075</v>
      </c>
      <c r="J15" s="45">
        <f t="shared" ca="1" si="124"/>
        <v>84571</v>
      </c>
      <c r="K15" s="45">
        <f t="shared" ca="1" si="125"/>
        <v>74352.692307692312</v>
      </c>
      <c r="L15" s="45">
        <f t="shared" ca="1" si="116"/>
        <v>151673</v>
      </c>
      <c r="M15" s="45">
        <f t="shared" ca="1" si="126"/>
        <v>173120.76923076922</v>
      </c>
      <c r="N15" s="45">
        <f t="shared" ca="1" si="127"/>
        <v>310283</v>
      </c>
      <c r="O15" s="45">
        <f t="shared" ca="1" si="128"/>
        <v>337024.07692307694</v>
      </c>
      <c r="P15" s="45">
        <f t="shared" ca="1" si="129"/>
        <v>91583</v>
      </c>
      <c r="Q15" s="45">
        <f t="shared" ca="1" si="130"/>
        <v>102342.38461538461</v>
      </c>
      <c r="R15" s="45">
        <f t="shared" ca="1" si="131"/>
        <v>40448</v>
      </c>
      <c r="S15" s="45">
        <f t="shared" ca="1" si="132"/>
        <v>43492.076923076922</v>
      </c>
      <c r="T15" s="45">
        <f t="shared" ca="1" si="133"/>
        <v>293177</v>
      </c>
      <c r="U15" s="45">
        <f t="shared" ca="1" si="134"/>
        <v>254881</v>
      </c>
      <c r="V15" s="45">
        <f t="shared" ca="1" si="135"/>
        <v>22335</v>
      </c>
      <c r="W15" s="45">
        <f t="shared" ca="1" si="136"/>
        <v>21209.923076923078</v>
      </c>
      <c r="X15" s="45">
        <f t="shared" ca="1" si="137"/>
        <v>48157</v>
      </c>
      <c r="Y15" s="45">
        <f t="shared" ca="1" si="138"/>
        <v>47389.076923076922</v>
      </c>
      <c r="Z15" s="45">
        <f t="shared" ca="1" si="139"/>
        <v>73501</v>
      </c>
      <c r="AA15" s="45">
        <f t="shared" ca="1" si="140"/>
        <v>73059.923076923078</v>
      </c>
      <c r="AB15" s="45">
        <f t="shared" ca="1" si="32"/>
        <v>2082709</v>
      </c>
      <c r="AC15" s="45">
        <f t="shared" ca="1" si="141"/>
        <v>421445</v>
      </c>
      <c r="AD15" s="45">
        <f t="shared" ca="1" si="142"/>
        <v>642398</v>
      </c>
      <c r="AE15" s="45">
        <f t="shared" ca="1" si="143"/>
        <v>280909</v>
      </c>
      <c r="AF15" s="45">
        <f t="shared" ca="1" si="144"/>
        <v>165880</v>
      </c>
      <c r="AG15" s="45">
        <f t="shared" ca="1" si="145"/>
        <v>61492</v>
      </c>
      <c r="AH15" s="45">
        <f t="shared" ca="1" si="146"/>
        <v>332505</v>
      </c>
      <c r="AI15" s="45">
        <f t="shared" ca="1" si="147"/>
        <v>178080</v>
      </c>
      <c r="AJ15" s="45">
        <f t="shared" ca="1" si="1"/>
        <v>607284</v>
      </c>
      <c r="AK15" s="45">
        <f t="shared" ca="1" si="148"/>
        <v>225697</v>
      </c>
      <c r="AL15" s="45">
        <f t="shared" ca="1" si="149"/>
        <v>170804</v>
      </c>
      <c r="AM15" s="45">
        <f t="shared" ca="1" si="150"/>
        <v>93000</v>
      </c>
      <c r="AN15" s="45">
        <f t="shared" ca="1" si="151"/>
        <v>117783</v>
      </c>
      <c r="AO15" s="45">
        <f t="shared" ca="1" si="43"/>
        <v>835885</v>
      </c>
      <c r="AP15" s="45">
        <f t="shared" ca="1" si="152"/>
        <v>143336</v>
      </c>
      <c r="AQ15" s="45">
        <f t="shared" ca="1" si="117"/>
        <v>105170</v>
      </c>
      <c r="AR15" s="45">
        <f t="shared" ca="1" si="117"/>
        <v>114117</v>
      </c>
      <c r="AS15" s="45">
        <f t="shared" ca="1" si="117"/>
        <v>140760</v>
      </c>
      <c r="AT15" s="45">
        <f t="shared" ca="1" si="117"/>
        <v>144541</v>
      </c>
      <c r="AU15" s="45">
        <f t="shared" ca="1" si="117"/>
        <v>133964</v>
      </c>
      <c r="AV15" s="45">
        <f t="shared" ca="1" si="153"/>
        <v>53997</v>
      </c>
      <c r="AW15" s="45">
        <f t="shared" ca="1" si="46"/>
        <v>4128652</v>
      </c>
      <c r="AX15" s="45">
        <f t="shared" ca="1" si="47"/>
        <v>1963154</v>
      </c>
      <c r="AY15" s="45">
        <f t="shared" ca="1" si="154"/>
        <v>61632</v>
      </c>
      <c r="AZ15" s="45">
        <f t="shared" ca="1" si="155"/>
        <v>82669</v>
      </c>
      <c r="BA15" s="45">
        <f t="shared" ca="1" si="156"/>
        <v>86241</v>
      </c>
      <c r="BB15" s="45">
        <f t="shared" ca="1" si="49"/>
        <v>1732612</v>
      </c>
      <c r="BC15" s="45">
        <f t="shared" ca="1" si="157"/>
        <v>647984</v>
      </c>
      <c r="BD15" s="45">
        <f t="shared" ca="1" si="157"/>
        <v>689139</v>
      </c>
      <c r="BE15" s="45">
        <f t="shared" ca="1" si="158"/>
        <v>141079</v>
      </c>
      <c r="BF15" s="45">
        <f t="shared" ca="1" si="158"/>
        <v>122257</v>
      </c>
      <c r="BG15" s="45">
        <f t="shared" ca="1" si="159"/>
        <v>132153</v>
      </c>
      <c r="BH15" s="45">
        <f t="shared" ca="1" si="160"/>
        <v>116353</v>
      </c>
      <c r="BI15" s="45">
        <f t="shared" ca="1" si="55"/>
        <v>432886</v>
      </c>
      <c r="BJ15" s="45">
        <f t="shared" ca="1" si="161"/>
        <v>361752</v>
      </c>
      <c r="BK15" s="45">
        <f t="shared" ca="1" si="162"/>
        <v>71134</v>
      </c>
      <c r="BL15" s="45">
        <f t="shared" ca="1" si="4"/>
        <v>3763518</v>
      </c>
      <c r="BM15" s="45">
        <f t="shared" ca="1" si="58"/>
        <v>562943</v>
      </c>
      <c r="BN15" s="45">
        <f t="shared" ca="1" si="163"/>
        <v>264084</v>
      </c>
      <c r="BO15" s="45">
        <f t="shared" ca="1" si="164"/>
        <v>162536</v>
      </c>
      <c r="BP15" s="45">
        <f t="shared" ca="1" si="165"/>
        <v>136323</v>
      </c>
      <c r="BQ15" s="45">
        <f t="shared" ca="1" si="62"/>
        <v>373941</v>
      </c>
      <c r="BR15" s="45">
        <f t="shared" ca="1" si="166"/>
        <v>204711</v>
      </c>
      <c r="BS15" s="45">
        <f t="shared" ca="1" si="167"/>
        <v>169230</v>
      </c>
      <c r="BT15" s="45">
        <f t="shared" ca="1" si="65"/>
        <v>1331665</v>
      </c>
      <c r="BU15" s="45">
        <f t="shared" ca="1" si="168"/>
        <v>535414</v>
      </c>
      <c r="BV15" s="45">
        <f t="shared" ca="1" si="169"/>
        <v>796251</v>
      </c>
      <c r="BW15" s="45">
        <f t="shared" ca="1" si="68"/>
        <v>1494969</v>
      </c>
      <c r="BX15" s="45">
        <f t="shared" ca="1" si="170"/>
        <v>330791</v>
      </c>
      <c r="BY15" s="45">
        <f t="shared" ca="1" si="171"/>
        <v>203458</v>
      </c>
      <c r="BZ15" s="45">
        <f t="shared" ca="1" si="172"/>
        <v>960720</v>
      </c>
      <c r="CA15" s="45">
        <f t="shared" si="5"/>
        <v>0</v>
      </c>
      <c r="CB15" s="45"/>
      <c r="CC15" s="45"/>
      <c r="CD15" s="45"/>
      <c r="CE15" s="45">
        <f t="shared" si="72"/>
        <v>0</v>
      </c>
      <c r="CF15" s="45"/>
      <c r="CG15" s="45"/>
      <c r="CH15" s="45"/>
      <c r="CI15" s="45"/>
      <c r="CJ15" s="45">
        <f t="shared" ca="1" si="73"/>
        <v>1024976</v>
      </c>
      <c r="CK15" s="45">
        <f t="shared" ca="1" si="74"/>
        <v>124478</v>
      </c>
      <c r="CL15" s="45">
        <f t="shared" ca="1" si="173"/>
        <v>22354</v>
      </c>
      <c r="CM15" s="45">
        <f t="shared" ca="1" si="173"/>
        <v>23334</v>
      </c>
      <c r="CN15" s="45">
        <f t="shared" ca="1" si="174"/>
        <v>76324</v>
      </c>
      <c r="CO15" s="45">
        <f t="shared" ca="1" si="175"/>
        <v>2466</v>
      </c>
      <c r="CP15" s="45">
        <f t="shared" ca="1" si="78"/>
        <v>166563</v>
      </c>
      <c r="CQ15" s="45">
        <f t="shared" ca="1" si="176"/>
        <v>81415</v>
      </c>
      <c r="CR15" s="45">
        <f t="shared" ca="1" si="177"/>
        <v>17994</v>
      </c>
      <c r="CS15" s="45">
        <f t="shared" ca="1" si="178"/>
        <v>67154</v>
      </c>
      <c r="CT15" s="45">
        <f t="shared" ca="1" si="82"/>
        <v>250169</v>
      </c>
      <c r="CU15" s="45">
        <f t="shared" ca="1" si="179"/>
        <v>96414</v>
      </c>
      <c r="CV15" s="45">
        <f t="shared" ca="1" si="179"/>
        <v>91236</v>
      </c>
      <c r="CW15" s="45">
        <f t="shared" ca="1" si="180"/>
        <v>62519</v>
      </c>
      <c r="CX15" s="45">
        <f t="shared" ca="1" si="86"/>
        <v>151426</v>
      </c>
      <c r="CY15" s="45">
        <f t="shared" ca="1" si="181"/>
        <v>29505</v>
      </c>
      <c r="CZ15" s="45">
        <f t="shared" ca="1" si="181"/>
        <v>28035</v>
      </c>
      <c r="DA15" s="45">
        <f t="shared" ca="1" si="181"/>
        <v>27127</v>
      </c>
      <c r="DB15" s="45">
        <f t="shared" ca="1" si="182"/>
        <v>3198</v>
      </c>
      <c r="DC15" s="45">
        <f t="shared" ca="1" si="118"/>
        <v>31172</v>
      </c>
      <c r="DD15" s="45">
        <f t="shared" ca="1" si="118"/>
        <v>32389</v>
      </c>
      <c r="DE15" s="45">
        <f t="shared" ca="1" si="88"/>
        <v>241050</v>
      </c>
      <c r="DF15" s="45">
        <f t="shared" ca="1" si="183"/>
        <v>78441</v>
      </c>
      <c r="DG15" s="45">
        <f t="shared" ca="1" si="183"/>
        <v>96705</v>
      </c>
      <c r="DH15" s="45">
        <f t="shared" ca="1" si="184"/>
        <v>65904</v>
      </c>
      <c r="DI15" s="45">
        <f t="shared" ca="1" si="185"/>
        <v>91290</v>
      </c>
      <c r="DJ15" s="45">
        <f t="shared" ca="1" si="93"/>
        <v>393471</v>
      </c>
      <c r="DK15" s="45">
        <f t="shared" ca="1" si="94"/>
        <v>175189</v>
      </c>
      <c r="DL15" s="45">
        <f t="shared" ca="1" si="186"/>
        <v>31623</v>
      </c>
      <c r="DM15" s="45">
        <f t="shared" ca="1" si="187"/>
        <v>73750</v>
      </c>
      <c r="DN15" s="45">
        <f t="shared" ca="1" si="188"/>
        <v>2351</v>
      </c>
      <c r="DO15" s="45">
        <f t="shared" ca="1" si="189"/>
        <v>49267</v>
      </c>
      <c r="DP15" s="45">
        <f t="shared" ca="1" si="190"/>
        <v>18198</v>
      </c>
      <c r="DQ15" s="45">
        <f t="shared" ca="1" si="99"/>
        <v>101162</v>
      </c>
      <c r="DR15" s="45">
        <f t="shared" ca="1" si="191"/>
        <v>39064</v>
      </c>
      <c r="DS15" s="45">
        <f t="shared" ca="1" si="192"/>
        <v>50609</v>
      </c>
      <c r="DT15" s="45">
        <f t="shared" ca="1" si="193"/>
        <v>3670</v>
      </c>
      <c r="DU15" s="45">
        <f t="shared" ca="1" si="194"/>
        <v>2785</v>
      </c>
      <c r="DV15" s="45">
        <f t="shared" ca="1" si="195"/>
        <v>5034</v>
      </c>
      <c r="DW15" s="45">
        <f t="shared" ca="1" si="103"/>
        <v>45659</v>
      </c>
      <c r="DX15" s="45">
        <f t="shared" ca="1" si="196"/>
        <v>3953</v>
      </c>
      <c r="DY15" s="45">
        <f t="shared" ca="1" si="197"/>
        <v>22373</v>
      </c>
      <c r="DZ15" s="45">
        <f t="shared" ca="1" si="198"/>
        <v>18640</v>
      </c>
      <c r="EA15" s="45">
        <f t="shared" ca="1" si="199"/>
        <v>345</v>
      </c>
      <c r="EB15" s="45">
        <f t="shared" ca="1" si="199"/>
        <v>348</v>
      </c>
      <c r="EC15" s="45">
        <f t="shared" ca="1" si="109"/>
        <v>65409</v>
      </c>
      <c r="ED15" s="45">
        <f t="shared" ca="1" si="200"/>
        <v>10623</v>
      </c>
      <c r="EE15" s="45">
        <f t="shared" ca="1" si="201"/>
        <v>30560</v>
      </c>
      <c r="EF15" s="45">
        <f t="shared" ca="1" si="202"/>
        <v>6955</v>
      </c>
      <c r="EG15" s="45">
        <f t="shared" ca="1" si="202"/>
        <v>7447</v>
      </c>
      <c r="EH15" s="45">
        <f t="shared" ca="1" si="202"/>
        <v>9824</v>
      </c>
      <c r="EI15" s="45">
        <f t="shared" ca="1" si="203"/>
        <v>6052</v>
      </c>
    </row>
    <row r="16" spans="2:139" ht="15.75" thickBot="1" x14ac:dyDescent="0.3">
      <c r="B16" s="50" t="s">
        <v>22</v>
      </c>
      <c r="C16" s="48">
        <f t="shared" ca="1" si="0"/>
        <v>15573690.23076923</v>
      </c>
      <c r="D16" s="45">
        <f t="shared" ca="1" si="8"/>
        <v>6614055.2307692301</v>
      </c>
      <c r="E16" s="45">
        <f t="shared" ca="1" si="120"/>
        <v>6527177.769230769</v>
      </c>
      <c r="F16" s="45">
        <f t="shared" ca="1" si="10"/>
        <v>3216972.2307692305</v>
      </c>
      <c r="G16" s="45">
        <f t="shared" ca="1" si="121"/>
        <v>3076346.384615385</v>
      </c>
      <c r="H16" s="45">
        <f t="shared" ca="1" si="122"/>
        <v>511708</v>
      </c>
      <c r="I16" s="45">
        <f t="shared" ca="1" si="123"/>
        <v>447831.23076923075</v>
      </c>
      <c r="J16" s="45">
        <f t="shared" ca="1" si="124"/>
        <v>83827</v>
      </c>
      <c r="K16" s="45">
        <f t="shared" ca="1" si="125"/>
        <v>74352.692307692312</v>
      </c>
      <c r="L16" s="45">
        <f t="shared" ca="1" si="116"/>
        <v>200521</v>
      </c>
      <c r="M16" s="45">
        <f t="shared" ca="1" si="126"/>
        <v>173120.76923076922</v>
      </c>
      <c r="N16" s="45">
        <f t="shared" ca="1" si="127"/>
        <v>342780</v>
      </c>
      <c r="O16" s="45">
        <f t="shared" ca="1" si="128"/>
        <v>337024.07692307694</v>
      </c>
      <c r="P16" s="45">
        <f t="shared" ca="1" si="129"/>
        <v>107054</v>
      </c>
      <c r="Q16" s="45">
        <f t="shared" ca="1" si="130"/>
        <v>102342.38461538461</v>
      </c>
      <c r="R16" s="45">
        <f t="shared" ca="1" si="131"/>
        <v>45784</v>
      </c>
      <c r="S16" s="45">
        <f t="shared" ca="1" si="132"/>
        <v>43492.076923076922</v>
      </c>
      <c r="T16" s="45">
        <f t="shared" ca="1" si="133"/>
        <v>291747</v>
      </c>
      <c r="U16" s="45">
        <f t="shared" ca="1" si="134"/>
        <v>254881</v>
      </c>
      <c r="V16" s="45">
        <f t="shared" ca="1" si="135"/>
        <v>19366</v>
      </c>
      <c r="W16" s="45">
        <f t="shared" ca="1" si="136"/>
        <v>21209.923076923078</v>
      </c>
      <c r="X16" s="45">
        <f t="shared" ca="1" si="137"/>
        <v>46498</v>
      </c>
      <c r="Y16" s="45">
        <f t="shared" ca="1" si="138"/>
        <v>47389.076923076922</v>
      </c>
      <c r="Z16" s="45">
        <f t="shared" ca="1" si="139"/>
        <v>66044</v>
      </c>
      <c r="AA16" s="45">
        <f t="shared" ca="1" si="140"/>
        <v>73059.923076923078</v>
      </c>
      <c r="AB16" s="45">
        <f t="shared" ca="1" si="32"/>
        <v>1972210</v>
      </c>
      <c r="AC16" s="45">
        <f t="shared" ca="1" si="141"/>
        <v>509595</v>
      </c>
      <c r="AD16" s="45">
        <f t="shared" ca="1" si="142"/>
        <v>618900</v>
      </c>
      <c r="AE16" s="45">
        <f t="shared" ca="1" si="143"/>
        <v>272534</v>
      </c>
      <c r="AF16" s="45">
        <f t="shared" ca="1" si="144"/>
        <v>100746</v>
      </c>
      <c r="AG16" s="45">
        <f t="shared" ca="1" si="145"/>
        <v>56111</v>
      </c>
      <c r="AH16" s="45">
        <f t="shared" ca="1" si="146"/>
        <v>261775</v>
      </c>
      <c r="AI16" s="45">
        <f t="shared" ca="1" si="147"/>
        <v>152549</v>
      </c>
      <c r="AJ16" s="45">
        <f t="shared" ca="1" si="1"/>
        <v>642958</v>
      </c>
      <c r="AK16" s="45">
        <f t="shared" ca="1" si="148"/>
        <v>233397</v>
      </c>
      <c r="AL16" s="45">
        <f t="shared" ca="1" si="149"/>
        <v>163649</v>
      </c>
      <c r="AM16" s="45">
        <f t="shared" ca="1" si="150"/>
        <v>106093</v>
      </c>
      <c r="AN16" s="45">
        <f t="shared" ca="1" si="151"/>
        <v>139819</v>
      </c>
      <c r="AO16" s="45">
        <f t="shared" ca="1" si="43"/>
        <v>781915</v>
      </c>
      <c r="AP16" s="45">
        <f t="shared" ca="1" si="152"/>
        <v>109006</v>
      </c>
      <c r="AQ16" s="45">
        <f t="shared" ca="1" si="117"/>
        <v>143700</v>
      </c>
      <c r="AR16" s="45">
        <f t="shared" ca="1" si="117"/>
        <v>108973</v>
      </c>
      <c r="AS16" s="45">
        <f t="shared" ca="1" si="117"/>
        <v>101617</v>
      </c>
      <c r="AT16" s="45">
        <f t="shared" ca="1" si="117"/>
        <v>111704</v>
      </c>
      <c r="AU16" s="45">
        <f t="shared" ca="1" si="117"/>
        <v>148738</v>
      </c>
      <c r="AV16" s="45">
        <f t="shared" ca="1" si="153"/>
        <v>58177</v>
      </c>
      <c r="AW16" s="45">
        <f t="shared" ca="1" si="46"/>
        <v>3939547</v>
      </c>
      <c r="AX16" s="45">
        <f t="shared" ca="1" si="47"/>
        <v>1845165</v>
      </c>
      <c r="AY16" s="45">
        <f t="shared" ca="1" si="154"/>
        <v>64390</v>
      </c>
      <c r="AZ16" s="45">
        <f t="shared" ca="1" si="155"/>
        <v>82915</v>
      </c>
      <c r="BA16" s="45">
        <f t="shared" ca="1" si="156"/>
        <v>96204</v>
      </c>
      <c r="BB16" s="45">
        <f t="shared" ca="1" si="49"/>
        <v>1601656</v>
      </c>
      <c r="BC16" s="45">
        <f t="shared" ca="1" si="157"/>
        <v>573274</v>
      </c>
      <c r="BD16" s="45">
        <f t="shared" ca="1" si="157"/>
        <v>628429</v>
      </c>
      <c r="BE16" s="45">
        <f t="shared" ca="1" si="158"/>
        <v>142813</v>
      </c>
      <c r="BF16" s="45">
        <f t="shared" ca="1" si="158"/>
        <v>121701</v>
      </c>
      <c r="BG16" s="45">
        <f t="shared" ca="1" si="159"/>
        <v>135439</v>
      </c>
      <c r="BH16" s="45">
        <f t="shared" ca="1" si="160"/>
        <v>121882</v>
      </c>
      <c r="BI16" s="45">
        <f t="shared" ca="1" si="55"/>
        <v>492726</v>
      </c>
      <c r="BJ16" s="45">
        <f t="shared" ca="1" si="161"/>
        <v>414097</v>
      </c>
      <c r="BK16" s="45">
        <f t="shared" ca="1" si="162"/>
        <v>78629</v>
      </c>
      <c r="BL16" s="45">
        <f t="shared" ca="1" si="4"/>
        <v>3627841</v>
      </c>
      <c r="BM16" s="45">
        <f t="shared" ca="1" si="58"/>
        <v>549472</v>
      </c>
      <c r="BN16" s="45">
        <f t="shared" ca="1" si="163"/>
        <v>252425</v>
      </c>
      <c r="BO16" s="45">
        <f t="shared" ca="1" si="164"/>
        <v>173657</v>
      </c>
      <c r="BP16" s="45">
        <f t="shared" ca="1" si="165"/>
        <v>123390</v>
      </c>
      <c r="BQ16" s="45">
        <f t="shared" ca="1" si="62"/>
        <v>284069</v>
      </c>
      <c r="BR16" s="45">
        <f t="shared" ca="1" si="166"/>
        <v>177554</v>
      </c>
      <c r="BS16" s="45">
        <f t="shared" ca="1" si="167"/>
        <v>106515</v>
      </c>
      <c r="BT16" s="45">
        <f t="shared" ca="1" si="65"/>
        <v>1378415</v>
      </c>
      <c r="BU16" s="45">
        <f t="shared" ca="1" si="168"/>
        <v>598696</v>
      </c>
      <c r="BV16" s="45">
        <f t="shared" ca="1" si="169"/>
        <v>779719</v>
      </c>
      <c r="BW16" s="45">
        <f t="shared" ca="1" si="68"/>
        <v>1415885</v>
      </c>
      <c r="BX16" s="45">
        <f t="shared" ca="1" si="170"/>
        <v>356020</v>
      </c>
      <c r="BY16" s="45">
        <f t="shared" ca="1" si="171"/>
        <v>192178</v>
      </c>
      <c r="BZ16" s="45">
        <f t="shared" ca="1" si="172"/>
        <v>867687</v>
      </c>
      <c r="CA16" s="45">
        <f t="shared" si="5"/>
        <v>0</v>
      </c>
      <c r="CB16" s="45"/>
      <c r="CC16" s="45"/>
      <c r="CD16" s="45"/>
      <c r="CE16" s="45">
        <f t="shared" si="72"/>
        <v>0</v>
      </c>
      <c r="CF16" s="45"/>
      <c r="CG16" s="45"/>
      <c r="CH16" s="45"/>
      <c r="CI16" s="45"/>
      <c r="CJ16" s="45">
        <f t="shared" ca="1" si="73"/>
        <v>968647</v>
      </c>
      <c r="CK16" s="45">
        <f t="shared" ca="1" si="74"/>
        <v>120682</v>
      </c>
      <c r="CL16" s="45">
        <f t="shared" ca="1" si="173"/>
        <v>21592</v>
      </c>
      <c r="CM16" s="45">
        <f t="shared" ca="1" si="173"/>
        <v>22487</v>
      </c>
      <c r="CN16" s="45">
        <f t="shared" ca="1" si="174"/>
        <v>74478</v>
      </c>
      <c r="CO16" s="45">
        <f t="shared" ca="1" si="175"/>
        <v>2125</v>
      </c>
      <c r="CP16" s="45">
        <f t="shared" ca="1" si="78"/>
        <v>152282</v>
      </c>
      <c r="CQ16" s="45">
        <f t="shared" ca="1" si="176"/>
        <v>61616</v>
      </c>
      <c r="CR16" s="45">
        <f t="shared" ca="1" si="177"/>
        <v>16388</v>
      </c>
      <c r="CS16" s="45">
        <f t="shared" ca="1" si="178"/>
        <v>74278</v>
      </c>
      <c r="CT16" s="45">
        <f t="shared" ca="1" si="82"/>
        <v>270035</v>
      </c>
      <c r="CU16" s="45">
        <f t="shared" ca="1" si="179"/>
        <v>111532</v>
      </c>
      <c r="CV16" s="45">
        <f t="shared" ca="1" si="179"/>
        <v>98438</v>
      </c>
      <c r="CW16" s="45">
        <f t="shared" ca="1" si="180"/>
        <v>60065</v>
      </c>
      <c r="CX16" s="45">
        <f t="shared" ca="1" si="86"/>
        <v>163241</v>
      </c>
      <c r="CY16" s="45">
        <f t="shared" ca="1" si="181"/>
        <v>32299</v>
      </c>
      <c r="CZ16" s="45">
        <f t="shared" ca="1" si="181"/>
        <v>31901</v>
      </c>
      <c r="DA16" s="45">
        <f t="shared" ca="1" si="181"/>
        <v>30187</v>
      </c>
      <c r="DB16" s="45">
        <f t="shared" ca="1" si="182"/>
        <v>5244</v>
      </c>
      <c r="DC16" s="45">
        <f t="shared" ca="1" si="118"/>
        <v>26825</v>
      </c>
      <c r="DD16" s="45">
        <f t="shared" ca="1" si="118"/>
        <v>36785</v>
      </c>
      <c r="DE16" s="45">
        <f t="shared" ca="1" si="88"/>
        <v>189299</v>
      </c>
      <c r="DF16" s="45">
        <f t="shared" ca="1" si="183"/>
        <v>65745</v>
      </c>
      <c r="DG16" s="45">
        <f t="shared" ca="1" si="183"/>
        <v>65669</v>
      </c>
      <c r="DH16" s="45">
        <f t="shared" ca="1" si="184"/>
        <v>57885</v>
      </c>
      <c r="DI16" s="45">
        <f t="shared" ca="1" si="185"/>
        <v>73108</v>
      </c>
      <c r="DJ16" s="45">
        <f t="shared" ca="1" si="93"/>
        <v>423600</v>
      </c>
      <c r="DK16" s="45">
        <f t="shared" ca="1" si="94"/>
        <v>196840</v>
      </c>
      <c r="DL16" s="45">
        <f t="shared" ca="1" si="186"/>
        <v>32402</v>
      </c>
      <c r="DM16" s="45">
        <f t="shared" ca="1" si="187"/>
        <v>88394</v>
      </c>
      <c r="DN16" s="45">
        <f t="shared" ca="1" si="188"/>
        <v>2203</v>
      </c>
      <c r="DO16" s="45">
        <f t="shared" ca="1" si="189"/>
        <v>52526</v>
      </c>
      <c r="DP16" s="45">
        <f t="shared" ca="1" si="190"/>
        <v>21315</v>
      </c>
      <c r="DQ16" s="45">
        <f t="shared" ca="1" si="99"/>
        <v>95476</v>
      </c>
      <c r="DR16" s="45">
        <f t="shared" ca="1" si="191"/>
        <v>38838</v>
      </c>
      <c r="DS16" s="45">
        <f t="shared" ca="1" si="192"/>
        <v>45387</v>
      </c>
      <c r="DT16" s="45">
        <f t="shared" ca="1" si="193"/>
        <v>4224</v>
      </c>
      <c r="DU16" s="45">
        <f t="shared" ca="1" si="194"/>
        <v>3113</v>
      </c>
      <c r="DV16" s="45">
        <f t="shared" ca="1" si="195"/>
        <v>3914</v>
      </c>
      <c r="DW16" s="45">
        <f t="shared" ca="1" si="103"/>
        <v>48566</v>
      </c>
      <c r="DX16" s="45">
        <f t="shared" ca="1" si="196"/>
        <v>3117</v>
      </c>
      <c r="DY16" s="45">
        <f t="shared" ca="1" si="197"/>
        <v>23447</v>
      </c>
      <c r="DZ16" s="45">
        <f t="shared" ca="1" si="198"/>
        <v>21136</v>
      </c>
      <c r="EA16" s="45">
        <f t="shared" ca="1" si="199"/>
        <v>432</v>
      </c>
      <c r="EB16" s="45">
        <f t="shared" ca="1" si="199"/>
        <v>434</v>
      </c>
      <c r="EC16" s="45">
        <f t="shared" ca="1" si="109"/>
        <v>74790</v>
      </c>
      <c r="ED16" s="45">
        <f t="shared" ca="1" si="200"/>
        <v>11436</v>
      </c>
      <c r="EE16" s="45">
        <f t="shared" ca="1" si="201"/>
        <v>32934</v>
      </c>
      <c r="EF16" s="45">
        <f t="shared" ca="1" si="202"/>
        <v>9516</v>
      </c>
      <c r="EG16" s="45">
        <f t="shared" ca="1" si="202"/>
        <v>11530</v>
      </c>
      <c r="EH16" s="45">
        <f t="shared" ca="1" si="202"/>
        <v>9374</v>
      </c>
      <c r="EI16" s="45">
        <f t="shared" ca="1" si="203"/>
        <v>7928</v>
      </c>
    </row>
    <row r="17" spans="2:139" ht="15.75" thickBot="1" x14ac:dyDescent="0.3">
      <c r="B17" s="50" t="s">
        <v>23</v>
      </c>
      <c r="C17" s="48">
        <f t="shared" ca="1" si="0"/>
        <v>15420258.23076923</v>
      </c>
      <c r="D17" s="45">
        <f t="shared" ca="1" si="8"/>
        <v>6492793.2307692301</v>
      </c>
      <c r="E17" s="45">
        <f t="shared" ca="1" si="120"/>
        <v>6527177.769230769</v>
      </c>
      <c r="F17" s="45">
        <f t="shared" ca="1" si="10"/>
        <v>3091464.2307692305</v>
      </c>
      <c r="G17" s="45">
        <f t="shared" ca="1" si="121"/>
        <v>3076346.384615385</v>
      </c>
      <c r="H17" s="45">
        <f t="shared" ca="1" si="122"/>
        <v>465611</v>
      </c>
      <c r="I17" s="45">
        <f t="shared" ca="1" si="123"/>
        <v>447831.23076923075</v>
      </c>
      <c r="J17" s="45">
        <f t="shared" ca="1" si="124"/>
        <v>72377</v>
      </c>
      <c r="K17" s="45">
        <f t="shared" ca="1" si="125"/>
        <v>74352.692307692312</v>
      </c>
      <c r="L17" s="45">
        <f t="shared" ca="1" si="116"/>
        <v>153815</v>
      </c>
      <c r="M17" s="45">
        <f t="shared" ca="1" si="126"/>
        <v>173120.76923076922</v>
      </c>
      <c r="N17" s="45">
        <f t="shared" ca="1" si="127"/>
        <v>343767</v>
      </c>
      <c r="O17" s="45">
        <f t="shared" ca="1" si="128"/>
        <v>337024.07692307694</v>
      </c>
      <c r="P17" s="45">
        <f t="shared" ca="1" si="129"/>
        <v>87744</v>
      </c>
      <c r="Q17" s="45">
        <f t="shared" ca="1" si="130"/>
        <v>102342.38461538461</v>
      </c>
      <c r="R17" s="45">
        <f t="shared" ca="1" si="131"/>
        <v>42675</v>
      </c>
      <c r="S17" s="45">
        <f t="shared" ca="1" si="132"/>
        <v>43492.076923076922</v>
      </c>
      <c r="T17" s="45">
        <f t="shared" ca="1" si="133"/>
        <v>276861</v>
      </c>
      <c r="U17" s="45">
        <f t="shared" ca="1" si="134"/>
        <v>254881</v>
      </c>
      <c r="V17" s="45">
        <f t="shared" ca="1" si="135"/>
        <v>23581</v>
      </c>
      <c r="W17" s="45">
        <f t="shared" ca="1" si="136"/>
        <v>21209.923076923078</v>
      </c>
      <c r="X17" s="45">
        <f t="shared" ca="1" si="137"/>
        <v>40871</v>
      </c>
      <c r="Y17" s="45">
        <f t="shared" ca="1" si="138"/>
        <v>47389.076923076922</v>
      </c>
      <c r="Z17" s="45">
        <f t="shared" ca="1" si="139"/>
        <v>82519</v>
      </c>
      <c r="AA17" s="45">
        <f t="shared" ca="1" si="140"/>
        <v>73059.923076923078</v>
      </c>
      <c r="AB17" s="45">
        <f t="shared" ca="1" si="32"/>
        <v>2090421</v>
      </c>
      <c r="AC17" s="45">
        <f t="shared" ca="1" si="141"/>
        <v>367339</v>
      </c>
      <c r="AD17" s="45">
        <f t="shared" ca="1" si="142"/>
        <v>654338</v>
      </c>
      <c r="AE17" s="45">
        <f t="shared" ca="1" si="143"/>
        <v>325214</v>
      </c>
      <c r="AF17" s="45">
        <f t="shared" ca="1" si="144"/>
        <v>175217</v>
      </c>
      <c r="AG17" s="45">
        <f t="shared" ca="1" si="145"/>
        <v>54309</v>
      </c>
      <c r="AH17" s="45">
        <f t="shared" ca="1" si="146"/>
        <v>322175</v>
      </c>
      <c r="AI17" s="45">
        <f t="shared" ca="1" si="147"/>
        <v>191829</v>
      </c>
      <c r="AJ17" s="45">
        <f t="shared" ca="1" si="1"/>
        <v>597712</v>
      </c>
      <c r="AK17" s="45">
        <f t="shared" ca="1" si="148"/>
        <v>226564</v>
      </c>
      <c r="AL17" s="45">
        <f t="shared" ca="1" si="149"/>
        <v>166450</v>
      </c>
      <c r="AM17" s="45">
        <f t="shared" ca="1" si="150"/>
        <v>91044</v>
      </c>
      <c r="AN17" s="45">
        <f t="shared" ca="1" si="151"/>
        <v>113654</v>
      </c>
      <c r="AO17" s="45">
        <f t="shared" ca="1" si="43"/>
        <v>713196</v>
      </c>
      <c r="AP17" s="45">
        <f t="shared" ca="1" si="152"/>
        <v>115446</v>
      </c>
      <c r="AQ17" s="45">
        <f t="shared" ca="1" si="117"/>
        <v>106574</v>
      </c>
      <c r="AR17" s="45">
        <f t="shared" ca="1" si="117"/>
        <v>103617</v>
      </c>
      <c r="AS17" s="45">
        <f t="shared" ca="1" si="117"/>
        <v>100501</v>
      </c>
      <c r="AT17" s="45">
        <f t="shared" ca="1" si="117"/>
        <v>118223</v>
      </c>
      <c r="AU17" s="45">
        <f t="shared" ca="1" si="117"/>
        <v>106609</v>
      </c>
      <c r="AV17" s="45">
        <f t="shared" ca="1" si="153"/>
        <v>62226</v>
      </c>
      <c r="AW17" s="45">
        <f t="shared" ca="1" si="46"/>
        <v>3965594</v>
      </c>
      <c r="AX17" s="45">
        <f t="shared" ca="1" si="47"/>
        <v>1858910</v>
      </c>
      <c r="AY17" s="45">
        <f t="shared" ca="1" si="154"/>
        <v>65282</v>
      </c>
      <c r="AZ17" s="45">
        <f t="shared" ca="1" si="155"/>
        <v>76045</v>
      </c>
      <c r="BA17" s="45">
        <f t="shared" ca="1" si="156"/>
        <v>88596</v>
      </c>
      <c r="BB17" s="45">
        <f t="shared" ca="1" si="49"/>
        <v>1628987</v>
      </c>
      <c r="BC17" s="45">
        <f t="shared" ca="1" si="157"/>
        <v>697828</v>
      </c>
      <c r="BD17" s="45">
        <f t="shared" ca="1" si="157"/>
        <v>540219</v>
      </c>
      <c r="BE17" s="45">
        <f t="shared" ca="1" si="158"/>
        <v>125616</v>
      </c>
      <c r="BF17" s="45">
        <f t="shared" ca="1" si="158"/>
        <v>126356</v>
      </c>
      <c r="BG17" s="45">
        <f t="shared" ca="1" si="159"/>
        <v>138968</v>
      </c>
      <c r="BH17" s="45">
        <f t="shared" ca="1" si="160"/>
        <v>153256</v>
      </c>
      <c r="BI17" s="45">
        <f t="shared" ca="1" si="55"/>
        <v>477697</v>
      </c>
      <c r="BJ17" s="45">
        <f t="shared" ca="1" si="161"/>
        <v>391159</v>
      </c>
      <c r="BK17" s="45">
        <f t="shared" ca="1" si="162"/>
        <v>86538</v>
      </c>
      <c r="BL17" s="45">
        <f t="shared" ca="1" si="4"/>
        <v>3556533</v>
      </c>
      <c r="BM17" s="45">
        <f t="shared" ca="1" si="58"/>
        <v>504006</v>
      </c>
      <c r="BN17" s="45">
        <f t="shared" ca="1" si="163"/>
        <v>208750</v>
      </c>
      <c r="BO17" s="45">
        <f t="shared" ca="1" si="164"/>
        <v>160932</v>
      </c>
      <c r="BP17" s="45">
        <f t="shared" ca="1" si="165"/>
        <v>134324</v>
      </c>
      <c r="BQ17" s="45">
        <f t="shared" ca="1" si="62"/>
        <v>308945</v>
      </c>
      <c r="BR17" s="45">
        <f t="shared" ca="1" si="166"/>
        <v>165148</v>
      </c>
      <c r="BS17" s="45">
        <f t="shared" ca="1" si="167"/>
        <v>143797</v>
      </c>
      <c r="BT17" s="45">
        <f t="shared" ca="1" si="65"/>
        <v>1259914</v>
      </c>
      <c r="BU17" s="45">
        <f t="shared" ca="1" si="168"/>
        <v>557091</v>
      </c>
      <c r="BV17" s="45">
        <f t="shared" ca="1" si="169"/>
        <v>702823</v>
      </c>
      <c r="BW17" s="45">
        <f t="shared" ca="1" si="68"/>
        <v>1483668</v>
      </c>
      <c r="BX17" s="45">
        <f t="shared" ca="1" si="170"/>
        <v>348313</v>
      </c>
      <c r="BY17" s="45">
        <f t="shared" ca="1" si="171"/>
        <v>225286</v>
      </c>
      <c r="BZ17" s="45">
        <f t="shared" ca="1" si="172"/>
        <v>910069</v>
      </c>
      <c r="CA17" s="45">
        <f t="shared" si="5"/>
        <v>0</v>
      </c>
      <c r="CB17" s="45"/>
      <c r="CC17" s="45"/>
      <c r="CD17" s="45"/>
      <c r="CE17" s="45">
        <f t="shared" si="72"/>
        <v>0</v>
      </c>
      <c r="CF17" s="45"/>
      <c r="CG17" s="45"/>
      <c r="CH17" s="45"/>
      <c r="CI17" s="45"/>
      <c r="CJ17" s="45">
        <f t="shared" ca="1" si="73"/>
        <v>975979</v>
      </c>
      <c r="CK17" s="45">
        <f t="shared" ca="1" si="74"/>
        <v>139445</v>
      </c>
      <c r="CL17" s="45">
        <f t="shared" ca="1" si="173"/>
        <v>24339</v>
      </c>
      <c r="CM17" s="45">
        <f t="shared" ca="1" si="173"/>
        <v>30170</v>
      </c>
      <c r="CN17" s="45">
        <f t="shared" ca="1" si="174"/>
        <v>81988</v>
      </c>
      <c r="CO17" s="45">
        <f t="shared" ca="1" si="175"/>
        <v>2948</v>
      </c>
      <c r="CP17" s="45">
        <f t="shared" ca="1" si="78"/>
        <v>135468</v>
      </c>
      <c r="CQ17" s="45">
        <f t="shared" ca="1" si="176"/>
        <v>68084</v>
      </c>
      <c r="CR17" s="45">
        <f t="shared" ca="1" si="177"/>
        <v>19851</v>
      </c>
      <c r="CS17" s="45">
        <f t="shared" ca="1" si="178"/>
        <v>47533</v>
      </c>
      <c r="CT17" s="45">
        <f t="shared" ca="1" si="82"/>
        <v>257907</v>
      </c>
      <c r="CU17" s="45">
        <f t="shared" ca="1" si="179"/>
        <v>99822</v>
      </c>
      <c r="CV17" s="45">
        <f t="shared" ca="1" si="179"/>
        <v>97815</v>
      </c>
      <c r="CW17" s="45">
        <f t="shared" ca="1" si="180"/>
        <v>60270</v>
      </c>
      <c r="CX17" s="45">
        <f t="shared" ca="1" si="86"/>
        <v>163802</v>
      </c>
      <c r="CY17" s="45">
        <f t="shared" ca="1" si="181"/>
        <v>36021</v>
      </c>
      <c r="CZ17" s="45">
        <f t="shared" ca="1" si="181"/>
        <v>27925</v>
      </c>
      <c r="DA17" s="45">
        <f t="shared" ca="1" si="181"/>
        <v>38679</v>
      </c>
      <c r="DB17" s="45">
        <f t="shared" ca="1" si="182"/>
        <v>3776</v>
      </c>
      <c r="DC17" s="45">
        <f t="shared" ca="1" si="118"/>
        <v>31949</v>
      </c>
      <c r="DD17" s="45">
        <f t="shared" ca="1" si="118"/>
        <v>25452</v>
      </c>
      <c r="DE17" s="45">
        <f t="shared" ca="1" si="88"/>
        <v>225967</v>
      </c>
      <c r="DF17" s="45">
        <f t="shared" ca="1" si="183"/>
        <v>61888</v>
      </c>
      <c r="DG17" s="45">
        <f t="shared" ca="1" si="183"/>
        <v>90867</v>
      </c>
      <c r="DH17" s="45">
        <f t="shared" ca="1" si="184"/>
        <v>73212</v>
      </c>
      <c r="DI17" s="45">
        <f t="shared" ca="1" si="185"/>
        <v>53390</v>
      </c>
      <c r="DJ17" s="45">
        <f t="shared" ca="1" si="93"/>
        <v>429359</v>
      </c>
      <c r="DK17" s="45">
        <f t="shared" ca="1" si="94"/>
        <v>199883</v>
      </c>
      <c r="DL17" s="45">
        <f t="shared" ca="1" si="186"/>
        <v>37211</v>
      </c>
      <c r="DM17" s="45">
        <f t="shared" ca="1" si="187"/>
        <v>85355</v>
      </c>
      <c r="DN17" s="45">
        <f t="shared" ca="1" si="188"/>
        <v>2708</v>
      </c>
      <c r="DO17" s="45">
        <f t="shared" ca="1" si="189"/>
        <v>54377</v>
      </c>
      <c r="DP17" s="45">
        <f t="shared" ca="1" si="190"/>
        <v>20232</v>
      </c>
      <c r="DQ17" s="45">
        <f t="shared" ca="1" si="99"/>
        <v>98184</v>
      </c>
      <c r="DR17" s="45">
        <f t="shared" ca="1" si="191"/>
        <v>31611</v>
      </c>
      <c r="DS17" s="45">
        <f t="shared" ca="1" si="192"/>
        <v>56551</v>
      </c>
      <c r="DT17" s="45">
        <f t="shared" ca="1" si="193"/>
        <v>3448</v>
      </c>
      <c r="DU17" s="45">
        <f t="shared" ca="1" si="194"/>
        <v>2998</v>
      </c>
      <c r="DV17" s="45">
        <f t="shared" ca="1" si="195"/>
        <v>3576</v>
      </c>
      <c r="DW17" s="45">
        <f t="shared" ca="1" si="103"/>
        <v>52105</v>
      </c>
      <c r="DX17" s="45">
        <f t="shared" ca="1" si="196"/>
        <v>4270</v>
      </c>
      <c r="DY17" s="45">
        <f t="shared" ca="1" si="197"/>
        <v>27002</v>
      </c>
      <c r="DZ17" s="45">
        <f t="shared" ca="1" si="198"/>
        <v>19769</v>
      </c>
      <c r="EA17" s="45">
        <f t="shared" ca="1" si="199"/>
        <v>562</v>
      </c>
      <c r="EB17" s="45">
        <f t="shared" ca="1" si="199"/>
        <v>502</v>
      </c>
      <c r="EC17" s="45">
        <f t="shared" ca="1" si="109"/>
        <v>73834</v>
      </c>
      <c r="ED17" s="45">
        <f t="shared" ca="1" si="200"/>
        <v>9952</v>
      </c>
      <c r="EE17" s="45">
        <f t="shared" ca="1" si="201"/>
        <v>40040</v>
      </c>
      <c r="EF17" s="45">
        <f t="shared" ca="1" si="202"/>
        <v>7744</v>
      </c>
      <c r="EG17" s="45">
        <f t="shared" ca="1" si="202"/>
        <v>9386</v>
      </c>
      <c r="EH17" s="45">
        <f t="shared" ca="1" si="202"/>
        <v>6712</v>
      </c>
      <c r="EI17" s="45">
        <f t="shared" ca="1" si="203"/>
        <v>5353</v>
      </c>
    </row>
    <row r="18" spans="2:139" ht="15.75" thickBot="1" x14ac:dyDescent="0.3">
      <c r="B18" s="50" t="s">
        <v>24</v>
      </c>
      <c r="C18" s="48">
        <f t="shared" ca="1" si="0"/>
        <v>15506415.230769232</v>
      </c>
      <c r="D18" s="45">
        <f t="shared" ca="1" si="8"/>
        <v>6519355.230769231</v>
      </c>
      <c r="E18" s="45">
        <f t="shared" ca="1" si="120"/>
        <v>6527177.769230769</v>
      </c>
      <c r="F18" s="45">
        <f t="shared" ca="1" si="10"/>
        <v>3002461.230769231</v>
      </c>
      <c r="G18" s="45">
        <f t="shared" ca="1" si="121"/>
        <v>3076346.384615385</v>
      </c>
      <c r="H18" s="45">
        <f t="shared" ca="1" si="122"/>
        <v>385173</v>
      </c>
      <c r="I18" s="45">
        <f t="shared" ca="1" si="123"/>
        <v>447831.23076923075</v>
      </c>
      <c r="J18" s="45">
        <f t="shared" ca="1" si="124"/>
        <v>69103</v>
      </c>
      <c r="K18" s="45">
        <f t="shared" ca="1" si="125"/>
        <v>74352.692307692312</v>
      </c>
      <c r="L18" s="45">
        <f t="shared" ca="1" si="116"/>
        <v>177220</v>
      </c>
      <c r="M18" s="45">
        <f t="shared" ca="1" si="126"/>
        <v>173120.76923076922</v>
      </c>
      <c r="N18" s="45">
        <f t="shared" ca="1" si="127"/>
        <v>328205</v>
      </c>
      <c r="O18" s="45">
        <f t="shared" ca="1" si="128"/>
        <v>337024.07692307694</v>
      </c>
      <c r="P18" s="45">
        <f t="shared" ca="1" si="129"/>
        <v>97635</v>
      </c>
      <c r="Q18" s="45">
        <f t="shared" ca="1" si="130"/>
        <v>102342.38461538461</v>
      </c>
      <c r="R18" s="45">
        <f t="shared" ca="1" si="131"/>
        <v>40886</v>
      </c>
      <c r="S18" s="45">
        <f t="shared" ca="1" si="132"/>
        <v>43492.076923076922</v>
      </c>
      <c r="T18" s="45">
        <f t="shared" ca="1" si="133"/>
        <v>260921</v>
      </c>
      <c r="U18" s="45">
        <f t="shared" ca="1" si="134"/>
        <v>254881</v>
      </c>
      <c r="V18" s="45">
        <f t="shared" ca="1" si="135"/>
        <v>20136</v>
      </c>
      <c r="W18" s="45">
        <f t="shared" ca="1" si="136"/>
        <v>21209.923076923078</v>
      </c>
      <c r="X18" s="45">
        <f t="shared" ca="1" si="137"/>
        <v>50541</v>
      </c>
      <c r="Y18" s="45">
        <f t="shared" ca="1" si="138"/>
        <v>47389.076923076922</v>
      </c>
      <c r="Z18" s="45">
        <f t="shared" ca="1" si="139"/>
        <v>70998</v>
      </c>
      <c r="AA18" s="45">
        <f t="shared" ca="1" si="140"/>
        <v>73059.923076923078</v>
      </c>
      <c r="AB18" s="45">
        <f t="shared" ca="1" si="32"/>
        <v>2049058</v>
      </c>
      <c r="AC18" s="45">
        <f t="shared" ca="1" si="141"/>
        <v>513404</v>
      </c>
      <c r="AD18" s="45">
        <f t="shared" ca="1" si="142"/>
        <v>629303</v>
      </c>
      <c r="AE18" s="45">
        <f t="shared" ca="1" si="143"/>
        <v>347153</v>
      </c>
      <c r="AF18" s="45">
        <f t="shared" ca="1" si="144"/>
        <v>134250</v>
      </c>
      <c r="AG18" s="45">
        <f t="shared" ca="1" si="145"/>
        <v>53365</v>
      </c>
      <c r="AH18" s="45">
        <f t="shared" ca="1" si="146"/>
        <v>267223</v>
      </c>
      <c r="AI18" s="45">
        <f t="shared" ca="1" si="147"/>
        <v>104360</v>
      </c>
      <c r="AJ18" s="45">
        <f t="shared" ca="1" si="1"/>
        <v>638922</v>
      </c>
      <c r="AK18" s="45">
        <f t="shared" ca="1" si="148"/>
        <v>248186</v>
      </c>
      <c r="AL18" s="45">
        <f t="shared" ca="1" si="149"/>
        <v>170987</v>
      </c>
      <c r="AM18" s="45">
        <f t="shared" ca="1" si="150"/>
        <v>106940</v>
      </c>
      <c r="AN18" s="45">
        <f t="shared" ca="1" si="151"/>
        <v>112809</v>
      </c>
      <c r="AO18" s="45">
        <f t="shared" ca="1" si="43"/>
        <v>828914</v>
      </c>
      <c r="AP18" s="45">
        <f t="shared" ca="1" si="152"/>
        <v>127317</v>
      </c>
      <c r="AQ18" s="45">
        <f t="shared" ca="1" si="117"/>
        <v>126732</v>
      </c>
      <c r="AR18" s="45">
        <f t="shared" ca="1" si="117"/>
        <v>126005</v>
      </c>
      <c r="AS18" s="45">
        <f t="shared" ca="1" si="117"/>
        <v>135764</v>
      </c>
      <c r="AT18" s="45">
        <f t="shared" ca="1" si="117"/>
        <v>124417</v>
      </c>
      <c r="AU18" s="45">
        <f t="shared" ca="1" si="117"/>
        <v>125495</v>
      </c>
      <c r="AV18" s="45">
        <f t="shared" ca="1" si="153"/>
        <v>63184</v>
      </c>
      <c r="AW18" s="45">
        <f t="shared" ca="1" si="46"/>
        <v>3936510</v>
      </c>
      <c r="AX18" s="45">
        <f t="shared" ca="1" si="47"/>
        <v>1850329</v>
      </c>
      <c r="AY18" s="45">
        <f t="shared" ca="1" si="154"/>
        <v>69116</v>
      </c>
      <c r="AZ18" s="45">
        <f t="shared" ca="1" si="155"/>
        <v>84925</v>
      </c>
      <c r="BA18" s="45">
        <f t="shared" ca="1" si="156"/>
        <v>81446</v>
      </c>
      <c r="BB18" s="45">
        <f t="shared" ca="1" si="49"/>
        <v>1614842</v>
      </c>
      <c r="BC18" s="45">
        <f t="shared" ca="1" si="157"/>
        <v>691985</v>
      </c>
      <c r="BD18" s="45">
        <f t="shared" ca="1" si="157"/>
        <v>536572</v>
      </c>
      <c r="BE18" s="45">
        <f t="shared" ca="1" si="158"/>
        <v>111737</v>
      </c>
      <c r="BF18" s="45">
        <f t="shared" ca="1" si="158"/>
        <v>146573</v>
      </c>
      <c r="BG18" s="45">
        <f t="shared" ca="1" si="159"/>
        <v>127975</v>
      </c>
      <c r="BH18" s="45">
        <f t="shared" ca="1" si="160"/>
        <v>137555</v>
      </c>
      <c r="BI18" s="45">
        <f t="shared" ca="1" si="55"/>
        <v>471339</v>
      </c>
      <c r="BJ18" s="45">
        <f t="shared" ca="1" si="161"/>
        <v>403218</v>
      </c>
      <c r="BK18" s="45">
        <f t="shared" ca="1" si="162"/>
        <v>68121</v>
      </c>
      <c r="BL18" s="45">
        <f t="shared" ca="1" si="4"/>
        <v>3656355</v>
      </c>
      <c r="BM18" s="45">
        <f t="shared" ca="1" si="58"/>
        <v>517104</v>
      </c>
      <c r="BN18" s="45">
        <f t="shared" ca="1" si="163"/>
        <v>237245</v>
      </c>
      <c r="BO18" s="45">
        <f t="shared" ca="1" si="164"/>
        <v>158164</v>
      </c>
      <c r="BP18" s="45">
        <f t="shared" ca="1" si="165"/>
        <v>121695</v>
      </c>
      <c r="BQ18" s="45">
        <f t="shared" ca="1" si="62"/>
        <v>378451</v>
      </c>
      <c r="BR18" s="45">
        <f t="shared" ca="1" si="166"/>
        <v>194488</v>
      </c>
      <c r="BS18" s="45">
        <f t="shared" ca="1" si="167"/>
        <v>183963</v>
      </c>
      <c r="BT18" s="45">
        <f t="shared" ca="1" si="65"/>
        <v>1292993</v>
      </c>
      <c r="BU18" s="45">
        <f t="shared" ca="1" si="168"/>
        <v>572151</v>
      </c>
      <c r="BV18" s="45">
        <f t="shared" ca="1" si="169"/>
        <v>720842</v>
      </c>
      <c r="BW18" s="45">
        <f t="shared" ca="1" si="68"/>
        <v>1467807</v>
      </c>
      <c r="BX18" s="45">
        <f t="shared" ca="1" si="170"/>
        <v>342685</v>
      </c>
      <c r="BY18" s="45">
        <f t="shared" ca="1" si="171"/>
        <v>198991</v>
      </c>
      <c r="BZ18" s="45">
        <f t="shared" ca="1" si="172"/>
        <v>926131</v>
      </c>
      <c r="CA18" s="45">
        <f t="shared" si="5"/>
        <v>0</v>
      </c>
      <c r="CB18" s="45"/>
      <c r="CC18" s="45"/>
      <c r="CD18" s="45"/>
      <c r="CE18" s="45">
        <f t="shared" si="72"/>
        <v>0</v>
      </c>
      <c r="CF18" s="45"/>
      <c r="CG18" s="45"/>
      <c r="CH18" s="45"/>
      <c r="CI18" s="45"/>
      <c r="CJ18" s="45">
        <f t="shared" ca="1" si="73"/>
        <v>994894</v>
      </c>
      <c r="CK18" s="45">
        <f t="shared" ca="1" si="74"/>
        <v>146441</v>
      </c>
      <c r="CL18" s="45">
        <f t="shared" ca="1" si="173"/>
        <v>31437</v>
      </c>
      <c r="CM18" s="45">
        <f t="shared" ca="1" si="173"/>
        <v>20773</v>
      </c>
      <c r="CN18" s="45">
        <f t="shared" ca="1" si="174"/>
        <v>91930</v>
      </c>
      <c r="CO18" s="45">
        <f t="shared" ca="1" si="175"/>
        <v>2301</v>
      </c>
      <c r="CP18" s="45">
        <f t="shared" ca="1" si="78"/>
        <v>147035</v>
      </c>
      <c r="CQ18" s="45">
        <f t="shared" ca="1" si="176"/>
        <v>64649</v>
      </c>
      <c r="CR18" s="45">
        <f t="shared" ca="1" si="177"/>
        <v>16770</v>
      </c>
      <c r="CS18" s="45">
        <f t="shared" ca="1" si="178"/>
        <v>65616</v>
      </c>
      <c r="CT18" s="45">
        <f t="shared" ca="1" si="82"/>
        <v>277590</v>
      </c>
      <c r="CU18" s="45">
        <f t="shared" ca="1" si="179"/>
        <v>118205</v>
      </c>
      <c r="CV18" s="45">
        <f t="shared" ca="1" si="179"/>
        <v>98265</v>
      </c>
      <c r="CW18" s="45">
        <f t="shared" ca="1" si="180"/>
        <v>61120</v>
      </c>
      <c r="CX18" s="45">
        <f t="shared" ca="1" si="86"/>
        <v>160337</v>
      </c>
      <c r="CY18" s="45">
        <f t="shared" ca="1" si="181"/>
        <v>30673</v>
      </c>
      <c r="CZ18" s="45">
        <f t="shared" ca="1" si="181"/>
        <v>26323</v>
      </c>
      <c r="DA18" s="45">
        <f t="shared" ca="1" si="181"/>
        <v>30135</v>
      </c>
      <c r="DB18" s="45">
        <f t="shared" ca="1" si="182"/>
        <v>5419</v>
      </c>
      <c r="DC18" s="45">
        <f t="shared" ca="1" si="118"/>
        <v>34212</v>
      </c>
      <c r="DD18" s="45">
        <f t="shared" ca="1" si="118"/>
        <v>33575</v>
      </c>
      <c r="DE18" s="45">
        <f t="shared" ca="1" si="88"/>
        <v>194651</v>
      </c>
      <c r="DF18" s="45">
        <f t="shared" ca="1" si="183"/>
        <v>82663</v>
      </c>
      <c r="DG18" s="45">
        <f t="shared" ca="1" si="183"/>
        <v>58515</v>
      </c>
      <c r="DH18" s="45">
        <f t="shared" ca="1" si="184"/>
        <v>53473</v>
      </c>
      <c r="DI18" s="45">
        <f t="shared" ca="1" si="185"/>
        <v>68840</v>
      </c>
      <c r="DJ18" s="45">
        <f t="shared" ca="1" si="93"/>
        <v>399301</v>
      </c>
      <c r="DK18" s="45">
        <f t="shared" ca="1" si="94"/>
        <v>172698</v>
      </c>
      <c r="DL18" s="45">
        <f t="shared" ca="1" si="186"/>
        <v>39067</v>
      </c>
      <c r="DM18" s="45">
        <f t="shared" ca="1" si="187"/>
        <v>61293</v>
      </c>
      <c r="DN18" s="45">
        <f t="shared" ca="1" si="188"/>
        <v>2099</v>
      </c>
      <c r="DO18" s="45">
        <f t="shared" ca="1" si="189"/>
        <v>45029</v>
      </c>
      <c r="DP18" s="45">
        <f t="shared" ca="1" si="190"/>
        <v>25210</v>
      </c>
      <c r="DQ18" s="45">
        <f t="shared" ca="1" si="99"/>
        <v>100550</v>
      </c>
      <c r="DR18" s="45">
        <f t="shared" ca="1" si="191"/>
        <v>30480</v>
      </c>
      <c r="DS18" s="45">
        <f t="shared" ca="1" si="192"/>
        <v>56881</v>
      </c>
      <c r="DT18" s="45">
        <f t="shared" ca="1" si="193"/>
        <v>5455</v>
      </c>
      <c r="DU18" s="45">
        <f t="shared" ca="1" si="194"/>
        <v>3227</v>
      </c>
      <c r="DV18" s="45">
        <f t="shared" ca="1" si="195"/>
        <v>4507</v>
      </c>
      <c r="DW18" s="45">
        <f t="shared" ca="1" si="103"/>
        <v>47352</v>
      </c>
      <c r="DX18" s="45">
        <f t="shared" ca="1" si="196"/>
        <v>3645</v>
      </c>
      <c r="DY18" s="45">
        <f t="shared" ca="1" si="197"/>
        <v>22554</v>
      </c>
      <c r="DZ18" s="45">
        <f t="shared" ca="1" si="198"/>
        <v>20255</v>
      </c>
      <c r="EA18" s="45">
        <f t="shared" ca="1" si="199"/>
        <v>367</v>
      </c>
      <c r="EB18" s="45">
        <f t="shared" ca="1" si="199"/>
        <v>531</v>
      </c>
      <c r="EC18" s="45">
        <f t="shared" ca="1" si="109"/>
        <v>72643</v>
      </c>
      <c r="ED18" s="45">
        <f t="shared" ca="1" si="200"/>
        <v>10344</v>
      </c>
      <c r="EE18" s="45">
        <f t="shared" ca="1" si="201"/>
        <v>36937</v>
      </c>
      <c r="EF18" s="45">
        <f t="shared" ca="1" si="202"/>
        <v>6777</v>
      </c>
      <c r="EG18" s="45">
        <f t="shared" ca="1" si="202"/>
        <v>8119</v>
      </c>
      <c r="EH18" s="45">
        <f t="shared" ca="1" si="202"/>
        <v>10466</v>
      </c>
      <c r="EI18" s="45">
        <f t="shared" ca="1" si="203"/>
        <v>6058</v>
      </c>
    </row>
    <row r="19" spans="2:139" ht="15.75" thickBot="1" x14ac:dyDescent="0.3">
      <c r="B19" s="50" t="s">
        <v>25</v>
      </c>
      <c r="C19" s="48">
        <f t="shared" ca="1" si="0"/>
        <v>15826506.23076923</v>
      </c>
      <c r="D19" s="45">
        <f t="shared" ca="1" si="8"/>
        <v>6621076.2307692301</v>
      </c>
      <c r="E19" s="45">
        <f t="shared" ca="1" si="120"/>
        <v>6527177.769230769</v>
      </c>
      <c r="F19" s="45">
        <f t="shared" ca="1" si="10"/>
        <v>3139551.2307692305</v>
      </c>
      <c r="G19" s="45">
        <f t="shared" ca="1" si="121"/>
        <v>3076346.384615385</v>
      </c>
      <c r="H19" s="45">
        <f t="shared" ca="1" si="122"/>
        <v>477752</v>
      </c>
      <c r="I19" s="45">
        <f t="shared" ca="1" si="123"/>
        <v>447831.23076923075</v>
      </c>
      <c r="J19" s="45">
        <f t="shared" ca="1" si="124"/>
        <v>69480</v>
      </c>
      <c r="K19" s="45">
        <f t="shared" ca="1" si="125"/>
        <v>74352.692307692312</v>
      </c>
      <c r="L19" s="45">
        <f t="shared" ca="1" si="116"/>
        <v>157759</v>
      </c>
      <c r="M19" s="45">
        <f t="shared" ca="1" si="126"/>
        <v>173120.76923076922</v>
      </c>
      <c r="N19" s="45">
        <f t="shared" ca="1" si="127"/>
        <v>373005</v>
      </c>
      <c r="O19" s="45">
        <f t="shared" ca="1" si="128"/>
        <v>337024.07692307694</v>
      </c>
      <c r="P19" s="45">
        <f t="shared" ca="1" si="129"/>
        <v>107020</v>
      </c>
      <c r="Q19" s="45">
        <f t="shared" ca="1" si="130"/>
        <v>102342.38461538461</v>
      </c>
      <c r="R19" s="45">
        <f t="shared" ca="1" si="131"/>
        <v>40516</v>
      </c>
      <c r="S19" s="45">
        <f t="shared" ca="1" si="132"/>
        <v>43492.076923076922</v>
      </c>
      <c r="T19" s="45">
        <f t="shared" ca="1" si="133"/>
        <v>272449</v>
      </c>
      <c r="U19" s="45">
        <f t="shared" ca="1" si="134"/>
        <v>254881</v>
      </c>
      <c r="V19" s="45">
        <f t="shared" ca="1" si="135"/>
        <v>21980</v>
      </c>
      <c r="W19" s="45">
        <f t="shared" ca="1" si="136"/>
        <v>21209.923076923078</v>
      </c>
      <c r="X19" s="45">
        <f t="shared" ca="1" si="137"/>
        <v>52938</v>
      </c>
      <c r="Y19" s="45">
        <f t="shared" ca="1" si="138"/>
        <v>47389.076923076922</v>
      </c>
      <c r="Z19" s="45">
        <f t="shared" ca="1" si="139"/>
        <v>65009</v>
      </c>
      <c r="AA19" s="45">
        <f t="shared" ca="1" si="140"/>
        <v>73059.923076923078</v>
      </c>
      <c r="AB19" s="45">
        <f t="shared" ca="1" si="32"/>
        <v>2020753</v>
      </c>
      <c r="AC19" s="45">
        <f t="shared" ca="1" si="141"/>
        <v>519969</v>
      </c>
      <c r="AD19" s="45">
        <f t="shared" ca="1" si="142"/>
        <v>623767</v>
      </c>
      <c r="AE19" s="45">
        <f t="shared" ca="1" si="143"/>
        <v>264719</v>
      </c>
      <c r="AF19" s="45">
        <f t="shared" ca="1" si="144"/>
        <v>120393</v>
      </c>
      <c r="AG19" s="45">
        <f t="shared" ca="1" si="145"/>
        <v>54485</v>
      </c>
      <c r="AH19" s="45">
        <f t="shared" ca="1" si="146"/>
        <v>300976</v>
      </c>
      <c r="AI19" s="45">
        <f t="shared" ca="1" si="147"/>
        <v>136444</v>
      </c>
      <c r="AJ19" s="45">
        <f t="shared" ca="1" si="1"/>
        <v>630627</v>
      </c>
      <c r="AK19" s="45">
        <f t="shared" ca="1" si="148"/>
        <v>212003</v>
      </c>
      <c r="AL19" s="45">
        <f t="shared" ca="1" si="149"/>
        <v>176809</v>
      </c>
      <c r="AM19" s="45">
        <f t="shared" ca="1" si="150"/>
        <v>110474</v>
      </c>
      <c r="AN19" s="45">
        <f t="shared" ca="1" si="151"/>
        <v>131341</v>
      </c>
      <c r="AO19" s="45">
        <f t="shared" ca="1" si="43"/>
        <v>830145</v>
      </c>
      <c r="AP19" s="45">
        <f t="shared" ca="1" si="152"/>
        <v>136385</v>
      </c>
      <c r="AQ19" s="45">
        <f t="shared" ca="1" si="117"/>
        <v>138960</v>
      </c>
      <c r="AR19" s="45">
        <f t="shared" ca="1" si="117"/>
        <v>119017</v>
      </c>
      <c r="AS19" s="45">
        <f t="shared" ca="1" si="117"/>
        <v>140450</v>
      </c>
      <c r="AT19" s="45">
        <f t="shared" ca="1" si="117"/>
        <v>124478</v>
      </c>
      <c r="AU19" s="45">
        <f t="shared" ca="1" si="117"/>
        <v>117290</v>
      </c>
      <c r="AV19" s="45">
        <f t="shared" ca="1" si="153"/>
        <v>53565</v>
      </c>
      <c r="AW19" s="45">
        <f t="shared" ca="1" si="46"/>
        <v>4154652</v>
      </c>
      <c r="AX19" s="45">
        <f t="shared" ca="1" si="47"/>
        <v>1966772</v>
      </c>
      <c r="AY19" s="45">
        <f t="shared" ca="1" si="154"/>
        <v>69580</v>
      </c>
      <c r="AZ19" s="45">
        <f t="shared" ca="1" si="155"/>
        <v>76010</v>
      </c>
      <c r="BA19" s="45">
        <f t="shared" ca="1" si="156"/>
        <v>77644</v>
      </c>
      <c r="BB19" s="45">
        <f t="shared" ca="1" si="49"/>
        <v>1743538</v>
      </c>
      <c r="BC19" s="45">
        <f t="shared" ca="1" si="157"/>
        <v>614748</v>
      </c>
      <c r="BD19" s="45">
        <f t="shared" ca="1" si="157"/>
        <v>672913</v>
      </c>
      <c r="BE19" s="45">
        <f t="shared" ca="1" si="158"/>
        <v>147893</v>
      </c>
      <c r="BF19" s="45">
        <f t="shared" ca="1" si="158"/>
        <v>146425</v>
      </c>
      <c r="BG19" s="45">
        <f t="shared" ca="1" si="159"/>
        <v>161559</v>
      </c>
      <c r="BH19" s="45">
        <f t="shared" ca="1" si="160"/>
        <v>137155</v>
      </c>
      <c r="BI19" s="45">
        <f t="shared" ca="1" si="55"/>
        <v>444342</v>
      </c>
      <c r="BJ19" s="45">
        <f t="shared" ca="1" si="161"/>
        <v>362515</v>
      </c>
      <c r="BK19" s="45">
        <f t="shared" ca="1" si="162"/>
        <v>81827</v>
      </c>
      <c r="BL19" s="45">
        <f t="shared" ca="1" si="4"/>
        <v>3574643</v>
      </c>
      <c r="BM19" s="45">
        <f t="shared" ca="1" si="58"/>
        <v>592134</v>
      </c>
      <c r="BN19" s="45">
        <f t="shared" ca="1" si="163"/>
        <v>278374</v>
      </c>
      <c r="BO19" s="45">
        <f t="shared" ca="1" si="164"/>
        <v>178118</v>
      </c>
      <c r="BP19" s="45">
        <f t="shared" ca="1" si="165"/>
        <v>135642</v>
      </c>
      <c r="BQ19" s="45">
        <f t="shared" ca="1" si="62"/>
        <v>293717</v>
      </c>
      <c r="BR19" s="45">
        <f t="shared" ca="1" si="166"/>
        <v>156185</v>
      </c>
      <c r="BS19" s="45">
        <f t="shared" ca="1" si="167"/>
        <v>137532</v>
      </c>
      <c r="BT19" s="45">
        <f t="shared" ca="1" si="65"/>
        <v>1224215</v>
      </c>
      <c r="BU19" s="45">
        <f t="shared" ca="1" si="168"/>
        <v>513299</v>
      </c>
      <c r="BV19" s="45">
        <f t="shared" ca="1" si="169"/>
        <v>710916</v>
      </c>
      <c r="BW19" s="45">
        <f t="shared" ca="1" si="68"/>
        <v>1464577</v>
      </c>
      <c r="BX19" s="45">
        <f t="shared" ca="1" si="170"/>
        <v>329008</v>
      </c>
      <c r="BY19" s="45">
        <f t="shared" ca="1" si="171"/>
        <v>201191</v>
      </c>
      <c r="BZ19" s="45">
        <f t="shared" ca="1" si="172"/>
        <v>934378</v>
      </c>
      <c r="CA19" s="45">
        <f t="shared" si="5"/>
        <v>0</v>
      </c>
      <c r="CB19" s="45"/>
      <c r="CC19" s="45"/>
      <c r="CD19" s="45"/>
      <c r="CE19" s="45">
        <f t="shared" si="72"/>
        <v>0</v>
      </c>
      <c r="CF19" s="45"/>
      <c r="CG19" s="45"/>
      <c r="CH19" s="45"/>
      <c r="CI19" s="45"/>
      <c r="CJ19" s="45">
        <f t="shared" ca="1" si="73"/>
        <v>1056951</v>
      </c>
      <c r="CK19" s="45">
        <f t="shared" ca="1" si="74"/>
        <v>161453</v>
      </c>
      <c r="CL19" s="45">
        <f t="shared" ca="1" si="173"/>
        <v>33277</v>
      </c>
      <c r="CM19" s="45">
        <f t="shared" ca="1" si="173"/>
        <v>33181</v>
      </c>
      <c r="CN19" s="45">
        <f t="shared" ca="1" si="174"/>
        <v>92244</v>
      </c>
      <c r="CO19" s="45">
        <f t="shared" ca="1" si="175"/>
        <v>2751</v>
      </c>
      <c r="CP19" s="45">
        <f t="shared" ca="1" si="78"/>
        <v>133116</v>
      </c>
      <c r="CQ19" s="45">
        <f t="shared" ca="1" si="176"/>
        <v>62363</v>
      </c>
      <c r="CR19" s="45">
        <f t="shared" ca="1" si="177"/>
        <v>15808</v>
      </c>
      <c r="CS19" s="45">
        <f t="shared" ca="1" si="178"/>
        <v>54945</v>
      </c>
      <c r="CT19" s="45">
        <f t="shared" ca="1" si="82"/>
        <v>281473</v>
      </c>
      <c r="CU19" s="45">
        <f t="shared" ca="1" si="179"/>
        <v>95495</v>
      </c>
      <c r="CV19" s="45">
        <f t="shared" ca="1" si="179"/>
        <v>117304</v>
      </c>
      <c r="CW19" s="45">
        <f t="shared" ca="1" si="180"/>
        <v>68674</v>
      </c>
      <c r="CX19" s="45">
        <f t="shared" ca="1" si="86"/>
        <v>170514</v>
      </c>
      <c r="CY19" s="45">
        <f t="shared" ca="1" si="181"/>
        <v>35297</v>
      </c>
      <c r="CZ19" s="45">
        <f t="shared" ca="1" si="181"/>
        <v>26775</v>
      </c>
      <c r="DA19" s="45">
        <f t="shared" ca="1" si="181"/>
        <v>34268</v>
      </c>
      <c r="DB19" s="45">
        <f t="shared" ca="1" si="182"/>
        <v>3085</v>
      </c>
      <c r="DC19" s="45">
        <f t="shared" ca="1" si="118"/>
        <v>30834</v>
      </c>
      <c r="DD19" s="45">
        <f t="shared" ca="1" si="118"/>
        <v>40255</v>
      </c>
      <c r="DE19" s="45">
        <f t="shared" ca="1" si="88"/>
        <v>249432</v>
      </c>
      <c r="DF19" s="45">
        <f t="shared" ca="1" si="183"/>
        <v>92279</v>
      </c>
      <c r="DG19" s="45">
        <f t="shared" ca="1" si="183"/>
        <v>92792</v>
      </c>
      <c r="DH19" s="45">
        <f t="shared" ca="1" si="184"/>
        <v>64361</v>
      </c>
      <c r="DI19" s="45">
        <f t="shared" ca="1" si="185"/>
        <v>60963</v>
      </c>
      <c r="DJ19" s="45">
        <f t="shared" ca="1" si="93"/>
        <v>419184</v>
      </c>
      <c r="DK19" s="45">
        <f t="shared" ca="1" si="94"/>
        <v>184978</v>
      </c>
      <c r="DL19" s="45">
        <f t="shared" ca="1" si="186"/>
        <v>26871</v>
      </c>
      <c r="DM19" s="45">
        <f t="shared" ca="1" si="187"/>
        <v>84213</v>
      </c>
      <c r="DN19" s="45">
        <f t="shared" ca="1" si="188"/>
        <v>2425</v>
      </c>
      <c r="DO19" s="45">
        <f t="shared" ca="1" si="189"/>
        <v>44964</v>
      </c>
      <c r="DP19" s="45">
        <f t="shared" ca="1" si="190"/>
        <v>26505</v>
      </c>
      <c r="DQ19" s="45">
        <f t="shared" ca="1" si="99"/>
        <v>99257</v>
      </c>
      <c r="DR19" s="45">
        <f t="shared" ca="1" si="191"/>
        <v>32636</v>
      </c>
      <c r="DS19" s="45">
        <f t="shared" ca="1" si="192"/>
        <v>54915</v>
      </c>
      <c r="DT19" s="45">
        <f t="shared" ca="1" si="193"/>
        <v>3803</v>
      </c>
      <c r="DU19" s="45">
        <f t="shared" ca="1" si="194"/>
        <v>2732</v>
      </c>
      <c r="DV19" s="45">
        <f t="shared" ca="1" si="195"/>
        <v>5171</v>
      </c>
      <c r="DW19" s="45">
        <f t="shared" ca="1" si="103"/>
        <v>49296</v>
      </c>
      <c r="DX19" s="45">
        <f t="shared" ca="1" si="196"/>
        <v>4243</v>
      </c>
      <c r="DY19" s="45">
        <f t="shared" ca="1" si="197"/>
        <v>24193</v>
      </c>
      <c r="DZ19" s="45">
        <f t="shared" ca="1" si="198"/>
        <v>20004</v>
      </c>
      <c r="EA19" s="45">
        <f t="shared" ca="1" si="199"/>
        <v>526</v>
      </c>
      <c r="EB19" s="45">
        <f t="shared" ca="1" si="199"/>
        <v>330</v>
      </c>
      <c r="EC19" s="45">
        <f t="shared" ca="1" si="109"/>
        <v>80319</v>
      </c>
      <c r="ED19" s="45">
        <f t="shared" ca="1" si="200"/>
        <v>9521</v>
      </c>
      <c r="EE19" s="45">
        <f t="shared" ca="1" si="201"/>
        <v>41321</v>
      </c>
      <c r="EF19" s="45">
        <f t="shared" ca="1" si="202"/>
        <v>8590</v>
      </c>
      <c r="EG19" s="45">
        <f t="shared" ca="1" si="202"/>
        <v>11475</v>
      </c>
      <c r="EH19" s="45">
        <f t="shared" ca="1" si="202"/>
        <v>9412</v>
      </c>
      <c r="EI19" s="45">
        <f t="shared" ca="1" si="203"/>
        <v>5334</v>
      </c>
    </row>
    <row r="20" spans="2:139" ht="15.75" thickBot="1" x14ac:dyDescent="0.3">
      <c r="B20" s="50" t="s">
        <v>26</v>
      </c>
      <c r="C20" s="48">
        <f t="shared" ca="1" si="0"/>
        <v>15650003.23076923</v>
      </c>
      <c r="D20" s="45">
        <f t="shared" ca="1" si="8"/>
        <v>6646570.2307692301</v>
      </c>
      <c r="E20" s="45">
        <f t="shared" ca="1" si="120"/>
        <v>6527177.769230769</v>
      </c>
      <c r="F20" s="45">
        <f t="shared" ca="1" si="10"/>
        <v>3191132.2307692305</v>
      </c>
      <c r="G20" s="45">
        <f t="shared" ca="1" si="121"/>
        <v>3076346.384615385</v>
      </c>
      <c r="H20" s="45">
        <f t="shared" ca="1" si="122"/>
        <v>533883</v>
      </c>
      <c r="I20" s="45">
        <f t="shared" ca="1" si="123"/>
        <v>447831.23076923075</v>
      </c>
      <c r="J20" s="45">
        <f t="shared" ca="1" si="124"/>
        <v>72453</v>
      </c>
      <c r="K20" s="45">
        <f t="shared" ca="1" si="125"/>
        <v>74352.692307692312</v>
      </c>
      <c r="L20" s="45">
        <f t="shared" ca="1" si="116"/>
        <v>195864</v>
      </c>
      <c r="M20" s="45">
        <f t="shared" ca="1" si="126"/>
        <v>173120.76923076922</v>
      </c>
      <c r="N20" s="45">
        <f t="shared" ca="1" si="127"/>
        <v>316785</v>
      </c>
      <c r="O20" s="45">
        <f t="shared" ca="1" si="128"/>
        <v>337024.07692307694</v>
      </c>
      <c r="P20" s="45">
        <f t="shared" ca="1" si="129"/>
        <v>120735</v>
      </c>
      <c r="Q20" s="45">
        <f t="shared" ca="1" si="130"/>
        <v>102342.38461538461</v>
      </c>
      <c r="R20" s="45">
        <f t="shared" ca="1" si="131"/>
        <v>48559</v>
      </c>
      <c r="S20" s="45">
        <f t="shared" ca="1" si="132"/>
        <v>43492.076923076922</v>
      </c>
      <c r="T20" s="45">
        <f t="shared" ca="1" si="133"/>
        <v>241682</v>
      </c>
      <c r="U20" s="45">
        <f t="shared" ca="1" si="134"/>
        <v>254881</v>
      </c>
      <c r="V20" s="45">
        <f t="shared" ca="1" si="135"/>
        <v>21328</v>
      </c>
      <c r="W20" s="45">
        <f t="shared" ca="1" si="136"/>
        <v>21209.923076923078</v>
      </c>
      <c r="X20" s="45">
        <f t="shared" ca="1" si="137"/>
        <v>54079</v>
      </c>
      <c r="Y20" s="45">
        <f t="shared" ca="1" si="138"/>
        <v>47389.076923076922</v>
      </c>
      <c r="Z20" s="45">
        <f t="shared" ca="1" si="139"/>
        <v>84121</v>
      </c>
      <c r="AA20" s="45">
        <f t="shared" ca="1" si="140"/>
        <v>73059.923076923078</v>
      </c>
      <c r="AB20" s="45">
        <f t="shared" ca="1" si="32"/>
        <v>1964967</v>
      </c>
      <c r="AC20" s="45">
        <f t="shared" ca="1" si="141"/>
        <v>383299</v>
      </c>
      <c r="AD20" s="45">
        <f t="shared" ca="1" si="142"/>
        <v>546741</v>
      </c>
      <c r="AE20" s="45">
        <f t="shared" ca="1" si="143"/>
        <v>320769</v>
      </c>
      <c r="AF20" s="45">
        <f t="shared" ca="1" si="144"/>
        <v>161611</v>
      </c>
      <c r="AG20" s="45">
        <f t="shared" ca="1" si="145"/>
        <v>69874</v>
      </c>
      <c r="AH20" s="45">
        <f t="shared" ca="1" si="146"/>
        <v>288928</v>
      </c>
      <c r="AI20" s="45">
        <f t="shared" ca="1" si="147"/>
        <v>193745</v>
      </c>
      <c r="AJ20" s="45">
        <f t="shared" ca="1" si="1"/>
        <v>625623</v>
      </c>
      <c r="AK20" s="45">
        <f t="shared" ca="1" si="148"/>
        <v>222494</v>
      </c>
      <c r="AL20" s="45">
        <f t="shared" ca="1" si="149"/>
        <v>155737</v>
      </c>
      <c r="AM20" s="45">
        <f t="shared" ca="1" si="150"/>
        <v>119098</v>
      </c>
      <c r="AN20" s="45">
        <f t="shared" ca="1" si="151"/>
        <v>128294</v>
      </c>
      <c r="AO20" s="45">
        <f t="shared" ca="1" si="43"/>
        <v>864848</v>
      </c>
      <c r="AP20" s="45">
        <f t="shared" ca="1" si="152"/>
        <v>136424</v>
      </c>
      <c r="AQ20" s="45">
        <f t="shared" ca="1" si="117"/>
        <v>128381</v>
      </c>
      <c r="AR20" s="45">
        <f t="shared" ca="1" si="117"/>
        <v>119364</v>
      </c>
      <c r="AS20" s="45">
        <f t="shared" ca="1" si="117"/>
        <v>145385</v>
      </c>
      <c r="AT20" s="45">
        <f t="shared" ca="1" si="117"/>
        <v>133456</v>
      </c>
      <c r="AU20" s="45">
        <f t="shared" ca="1" si="117"/>
        <v>137958</v>
      </c>
      <c r="AV20" s="45">
        <f t="shared" ca="1" si="153"/>
        <v>63880</v>
      </c>
      <c r="AW20" s="45">
        <f t="shared" ca="1" si="46"/>
        <v>3927666</v>
      </c>
      <c r="AX20" s="45">
        <f t="shared" ca="1" si="47"/>
        <v>1847787</v>
      </c>
      <c r="AY20" s="45">
        <f t="shared" ca="1" si="154"/>
        <v>63281</v>
      </c>
      <c r="AZ20" s="45">
        <f t="shared" ca="1" si="155"/>
        <v>78130</v>
      </c>
      <c r="BA20" s="45">
        <f t="shared" ca="1" si="156"/>
        <v>75961</v>
      </c>
      <c r="BB20" s="45">
        <f t="shared" ca="1" si="49"/>
        <v>1630415</v>
      </c>
      <c r="BC20" s="45">
        <f t="shared" ca="1" si="157"/>
        <v>578173</v>
      </c>
      <c r="BD20" s="45">
        <f t="shared" ca="1" si="157"/>
        <v>633723</v>
      </c>
      <c r="BE20" s="45">
        <f t="shared" ca="1" si="158"/>
        <v>144575</v>
      </c>
      <c r="BF20" s="45">
        <f t="shared" ca="1" si="158"/>
        <v>137190</v>
      </c>
      <c r="BG20" s="45">
        <f t="shared" ca="1" si="159"/>
        <v>136754</v>
      </c>
      <c r="BH20" s="45">
        <f t="shared" ca="1" si="160"/>
        <v>136903</v>
      </c>
      <c r="BI20" s="45">
        <f t="shared" ca="1" si="55"/>
        <v>449464</v>
      </c>
      <c r="BJ20" s="45">
        <f t="shared" ca="1" si="161"/>
        <v>362039</v>
      </c>
      <c r="BK20" s="45">
        <f t="shared" ca="1" si="162"/>
        <v>87425</v>
      </c>
      <c r="BL20" s="45">
        <f t="shared" ca="1" si="4"/>
        <v>3656552</v>
      </c>
      <c r="BM20" s="45">
        <f t="shared" ca="1" si="58"/>
        <v>519740</v>
      </c>
      <c r="BN20" s="45">
        <f t="shared" ca="1" si="163"/>
        <v>214391</v>
      </c>
      <c r="BO20" s="45">
        <f t="shared" ca="1" si="164"/>
        <v>156369</v>
      </c>
      <c r="BP20" s="45">
        <f t="shared" ca="1" si="165"/>
        <v>148980</v>
      </c>
      <c r="BQ20" s="45">
        <f t="shared" ca="1" si="62"/>
        <v>293828</v>
      </c>
      <c r="BR20" s="45">
        <f t="shared" ca="1" si="166"/>
        <v>163747</v>
      </c>
      <c r="BS20" s="45">
        <f t="shared" ca="1" si="167"/>
        <v>130081</v>
      </c>
      <c r="BT20" s="45">
        <f t="shared" ca="1" si="65"/>
        <v>1466664</v>
      </c>
      <c r="BU20" s="45">
        <f t="shared" ca="1" si="168"/>
        <v>682742</v>
      </c>
      <c r="BV20" s="45">
        <f t="shared" ca="1" si="169"/>
        <v>783922</v>
      </c>
      <c r="BW20" s="45">
        <f t="shared" ca="1" si="68"/>
        <v>1376320</v>
      </c>
      <c r="BX20" s="45">
        <f t="shared" ca="1" si="170"/>
        <v>300600</v>
      </c>
      <c r="BY20" s="45">
        <f t="shared" ca="1" si="171"/>
        <v>206531</v>
      </c>
      <c r="BZ20" s="45">
        <f t="shared" ca="1" si="172"/>
        <v>869189</v>
      </c>
      <c r="CA20" s="45">
        <f t="shared" si="5"/>
        <v>0</v>
      </c>
      <c r="CB20" s="45"/>
      <c r="CC20" s="45"/>
      <c r="CD20" s="45"/>
      <c r="CE20" s="45">
        <f t="shared" si="72"/>
        <v>0</v>
      </c>
      <c r="CF20" s="45"/>
      <c r="CG20" s="45"/>
      <c r="CH20" s="45"/>
      <c r="CI20" s="45"/>
      <c r="CJ20" s="45">
        <f t="shared" ca="1" si="73"/>
        <v>1039223</v>
      </c>
      <c r="CK20" s="45">
        <f t="shared" ca="1" si="74"/>
        <v>149939</v>
      </c>
      <c r="CL20" s="45">
        <f t="shared" ca="1" si="173"/>
        <v>27810</v>
      </c>
      <c r="CM20" s="45">
        <f t="shared" ca="1" si="173"/>
        <v>21968</v>
      </c>
      <c r="CN20" s="45">
        <f t="shared" ca="1" si="174"/>
        <v>98139</v>
      </c>
      <c r="CO20" s="45">
        <f t="shared" ca="1" si="175"/>
        <v>2022</v>
      </c>
      <c r="CP20" s="45">
        <f t="shared" ca="1" si="78"/>
        <v>154778</v>
      </c>
      <c r="CQ20" s="45">
        <f t="shared" ca="1" si="176"/>
        <v>80039</v>
      </c>
      <c r="CR20" s="45">
        <f t="shared" ca="1" si="177"/>
        <v>11931</v>
      </c>
      <c r="CS20" s="45">
        <f t="shared" ca="1" si="178"/>
        <v>62808</v>
      </c>
      <c r="CT20" s="45">
        <f t="shared" ca="1" si="82"/>
        <v>272114</v>
      </c>
      <c r="CU20" s="45">
        <f t="shared" ca="1" si="179"/>
        <v>115601</v>
      </c>
      <c r="CV20" s="45">
        <f t="shared" ca="1" si="179"/>
        <v>99361</v>
      </c>
      <c r="CW20" s="45">
        <f t="shared" ca="1" si="180"/>
        <v>57152</v>
      </c>
      <c r="CX20" s="45">
        <f t="shared" ca="1" si="86"/>
        <v>167238</v>
      </c>
      <c r="CY20" s="45">
        <f t="shared" ca="1" si="181"/>
        <v>39997</v>
      </c>
      <c r="CZ20" s="45">
        <f t="shared" ca="1" si="181"/>
        <v>27246</v>
      </c>
      <c r="DA20" s="45">
        <f t="shared" ca="1" si="181"/>
        <v>29263</v>
      </c>
      <c r="DB20" s="45">
        <f t="shared" ca="1" si="182"/>
        <v>4500</v>
      </c>
      <c r="DC20" s="45">
        <f t="shared" ca="1" si="118"/>
        <v>26787</v>
      </c>
      <c r="DD20" s="45">
        <f t="shared" ca="1" si="118"/>
        <v>39445</v>
      </c>
      <c r="DE20" s="45">
        <f t="shared" ca="1" si="88"/>
        <v>221214</v>
      </c>
      <c r="DF20" s="45">
        <f t="shared" ca="1" si="183"/>
        <v>92528</v>
      </c>
      <c r="DG20" s="45">
        <f t="shared" ca="1" si="183"/>
        <v>55066</v>
      </c>
      <c r="DH20" s="45">
        <f t="shared" ca="1" si="184"/>
        <v>73620</v>
      </c>
      <c r="DI20" s="45">
        <f t="shared" ca="1" si="185"/>
        <v>73940</v>
      </c>
      <c r="DJ20" s="45">
        <f t="shared" ca="1" si="93"/>
        <v>379992</v>
      </c>
      <c r="DK20" s="45">
        <f t="shared" ca="1" si="94"/>
        <v>160159</v>
      </c>
      <c r="DL20" s="45">
        <f t="shared" ca="1" si="186"/>
        <v>25849</v>
      </c>
      <c r="DM20" s="45">
        <f t="shared" ca="1" si="187"/>
        <v>66248</v>
      </c>
      <c r="DN20" s="45">
        <f t="shared" ca="1" si="188"/>
        <v>2874</v>
      </c>
      <c r="DO20" s="45">
        <f t="shared" ca="1" si="189"/>
        <v>38999</v>
      </c>
      <c r="DP20" s="45">
        <f t="shared" ca="1" si="190"/>
        <v>26189</v>
      </c>
      <c r="DQ20" s="45">
        <f t="shared" ca="1" si="99"/>
        <v>84159</v>
      </c>
      <c r="DR20" s="45">
        <f t="shared" ca="1" si="191"/>
        <v>25990</v>
      </c>
      <c r="DS20" s="45">
        <f t="shared" ca="1" si="192"/>
        <v>45238</v>
      </c>
      <c r="DT20" s="45">
        <f t="shared" ca="1" si="193"/>
        <v>5007</v>
      </c>
      <c r="DU20" s="45">
        <f t="shared" ca="1" si="194"/>
        <v>2102</v>
      </c>
      <c r="DV20" s="45">
        <f t="shared" ca="1" si="195"/>
        <v>5822</v>
      </c>
      <c r="DW20" s="45">
        <f t="shared" ca="1" si="103"/>
        <v>47574</v>
      </c>
      <c r="DX20" s="45">
        <f t="shared" ca="1" si="196"/>
        <v>3467</v>
      </c>
      <c r="DY20" s="45">
        <f t="shared" ca="1" si="197"/>
        <v>24063</v>
      </c>
      <c r="DZ20" s="45">
        <f t="shared" ca="1" si="198"/>
        <v>19374</v>
      </c>
      <c r="EA20" s="45">
        <f t="shared" ca="1" si="199"/>
        <v>325</v>
      </c>
      <c r="EB20" s="45">
        <f t="shared" ca="1" si="199"/>
        <v>345</v>
      </c>
      <c r="EC20" s="45">
        <f t="shared" ca="1" si="109"/>
        <v>81045</v>
      </c>
      <c r="ED20" s="45">
        <f t="shared" ca="1" si="200"/>
        <v>11582</v>
      </c>
      <c r="EE20" s="45">
        <f t="shared" ca="1" si="201"/>
        <v>40448</v>
      </c>
      <c r="EF20" s="45">
        <f t="shared" ca="1" si="202"/>
        <v>11642</v>
      </c>
      <c r="EG20" s="45">
        <f t="shared" ca="1" si="202"/>
        <v>10780</v>
      </c>
      <c r="EH20" s="45">
        <f t="shared" ca="1" si="202"/>
        <v>6593</v>
      </c>
      <c r="EI20" s="45">
        <f t="shared" ca="1" si="203"/>
        <v>7055</v>
      </c>
    </row>
    <row r="21" spans="2:139" ht="15.75" thickBot="1" x14ac:dyDescent="0.3">
      <c r="B21" s="50" t="s">
        <v>27</v>
      </c>
      <c r="C21" s="48">
        <f t="shared" ca="1" si="0"/>
        <v>15948152.23076923</v>
      </c>
      <c r="D21" s="45">
        <f t="shared" ca="1" si="8"/>
        <v>6769281.2307692301</v>
      </c>
      <c r="E21" s="45">
        <f t="shared" ca="1" si="120"/>
        <v>6527177.769230769</v>
      </c>
      <c r="F21" s="45">
        <f t="shared" ca="1" si="10"/>
        <v>3227308.2307692305</v>
      </c>
      <c r="G21" s="45">
        <f t="shared" ca="1" si="121"/>
        <v>3076346.384615385</v>
      </c>
      <c r="H21" s="45">
        <f t="shared" ca="1" si="122"/>
        <v>491908</v>
      </c>
      <c r="I21" s="45">
        <f t="shared" ca="1" si="123"/>
        <v>447831.23076923075</v>
      </c>
      <c r="J21" s="45">
        <f t="shared" ca="1" si="124"/>
        <v>73007</v>
      </c>
      <c r="K21" s="45">
        <f t="shared" ca="1" si="125"/>
        <v>74352.692307692312</v>
      </c>
      <c r="L21" s="45">
        <f t="shared" ca="1" si="116"/>
        <v>207751</v>
      </c>
      <c r="M21" s="45">
        <f t="shared" ca="1" si="126"/>
        <v>173120.76923076922</v>
      </c>
      <c r="N21" s="45">
        <f t="shared" ca="1" si="127"/>
        <v>367251</v>
      </c>
      <c r="O21" s="45">
        <f t="shared" ca="1" si="128"/>
        <v>337024.07692307694</v>
      </c>
      <c r="P21" s="45">
        <f t="shared" ca="1" si="129"/>
        <v>114918</v>
      </c>
      <c r="Q21" s="45">
        <f t="shared" ca="1" si="130"/>
        <v>102342.38461538461</v>
      </c>
      <c r="R21" s="45">
        <f t="shared" ca="1" si="131"/>
        <v>43423</v>
      </c>
      <c r="S21" s="45">
        <f t="shared" ca="1" si="132"/>
        <v>43492.076923076922</v>
      </c>
      <c r="T21" s="45">
        <f t="shared" ca="1" si="133"/>
        <v>282069</v>
      </c>
      <c r="U21" s="45">
        <f t="shared" ca="1" si="134"/>
        <v>254881</v>
      </c>
      <c r="V21" s="45">
        <f t="shared" ca="1" si="135"/>
        <v>22827</v>
      </c>
      <c r="W21" s="45">
        <f t="shared" ca="1" si="136"/>
        <v>21209.923076923078</v>
      </c>
      <c r="X21" s="45">
        <f t="shared" ca="1" si="137"/>
        <v>51318</v>
      </c>
      <c r="Y21" s="45">
        <f t="shared" ca="1" si="138"/>
        <v>47389.076923076922</v>
      </c>
      <c r="Z21" s="45">
        <f t="shared" ca="1" si="139"/>
        <v>71193</v>
      </c>
      <c r="AA21" s="45">
        <f t="shared" ca="1" si="140"/>
        <v>73059.923076923078</v>
      </c>
      <c r="AB21" s="45">
        <f t="shared" ca="1" si="32"/>
        <v>2122955</v>
      </c>
      <c r="AC21" s="45">
        <f t="shared" ca="1" si="141"/>
        <v>477167</v>
      </c>
      <c r="AD21" s="45">
        <f t="shared" ca="1" si="142"/>
        <v>592349</v>
      </c>
      <c r="AE21" s="45">
        <f t="shared" ca="1" si="143"/>
        <v>314400</v>
      </c>
      <c r="AF21" s="45">
        <f t="shared" ca="1" si="144"/>
        <v>190050</v>
      </c>
      <c r="AG21" s="45">
        <f t="shared" ca="1" si="145"/>
        <v>57926</v>
      </c>
      <c r="AH21" s="45">
        <f t="shared" ca="1" si="146"/>
        <v>349257</v>
      </c>
      <c r="AI21" s="45">
        <f t="shared" ca="1" si="147"/>
        <v>141806</v>
      </c>
      <c r="AJ21" s="45">
        <f t="shared" ca="1" si="1"/>
        <v>634317</v>
      </c>
      <c r="AK21" s="45">
        <f t="shared" ca="1" si="148"/>
        <v>244798</v>
      </c>
      <c r="AL21" s="45">
        <f t="shared" ca="1" si="149"/>
        <v>156434</v>
      </c>
      <c r="AM21" s="45">
        <f t="shared" ca="1" si="150"/>
        <v>99262</v>
      </c>
      <c r="AN21" s="45">
        <f t="shared" ca="1" si="151"/>
        <v>133823</v>
      </c>
      <c r="AO21" s="45">
        <f t="shared" ca="1" si="43"/>
        <v>784701</v>
      </c>
      <c r="AP21" s="45">
        <f t="shared" ca="1" si="152"/>
        <v>148096</v>
      </c>
      <c r="AQ21" s="45">
        <f t="shared" ca="1" si="117"/>
        <v>102132</v>
      </c>
      <c r="AR21" s="45">
        <f t="shared" ca="1" si="117"/>
        <v>104420</v>
      </c>
      <c r="AS21" s="45">
        <f t="shared" ca="1" si="117"/>
        <v>116246</v>
      </c>
      <c r="AT21" s="45">
        <f t="shared" ca="1" si="117"/>
        <v>115371</v>
      </c>
      <c r="AU21" s="45">
        <f t="shared" ca="1" si="117"/>
        <v>147032</v>
      </c>
      <c r="AV21" s="45">
        <f t="shared" ca="1" si="153"/>
        <v>51404</v>
      </c>
      <c r="AW21" s="45">
        <f t="shared" ca="1" si="46"/>
        <v>4024461</v>
      </c>
      <c r="AX21" s="45">
        <f t="shared" ca="1" si="47"/>
        <v>1878515</v>
      </c>
      <c r="AY21" s="45">
        <f t="shared" ca="1" si="154"/>
        <v>62963</v>
      </c>
      <c r="AZ21" s="45">
        <f t="shared" ca="1" si="155"/>
        <v>85495</v>
      </c>
      <c r="BA21" s="45">
        <f t="shared" ca="1" si="156"/>
        <v>90424</v>
      </c>
      <c r="BB21" s="45">
        <f t="shared" ca="1" si="49"/>
        <v>1639633</v>
      </c>
      <c r="BC21" s="45">
        <f t="shared" ca="1" si="157"/>
        <v>594700</v>
      </c>
      <c r="BD21" s="45">
        <f t="shared" ca="1" si="157"/>
        <v>610275</v>
      </c>
      <c r="BE21" s="45">
        <f t="shared" ca="1" si="158"/>
        <v>149092</v>
      </c>
      <c r="BF21" s="45">
        <f t="shared" ca="1" si="158"/>
        <v>110552</v>
      </c>
      <c r="BG21" s="45">
        <f t="shared" ca="1" si="159"/>
        <v>175014</v>
      </c>
      <c r="BH21" s="45">
        <f t="shared" ca="1" si="160"/>
        <v>159286</v>
      </c>
      <c r="BI21" s="45">
        <f t="shared" ca="1" si="55"/>
        <v>506313</v>
      </c>
      <c r="BJ21" s="45">
        <f t="shared" ca="1" si="161"/>
        <v>416682</v>
      </c>
      <c r="BK21" s="45">
        <f t="shared" ca="1" si="162"/>
        <v>89631</v>
      </c>
      <c r="BL21" s="45">
        <f t="shared" ca="1" si="4"/>
        <v>3732767</v>
      </c>
      <c r="BM21" s="45">
        <f t="shared" ca="1" si="58"/>
        <v>601093</v>
      </c>
      <c r="BN21" s="45">
        <f t="shared" ca="1" si="163"/>
        <v>272054</v>
      </c>
      <c r="BO21" s="45">
        <f t="shared" ca="1" si="164"/>
        <v>171672</v>
      </c>
      <c r="BP21" s="45">
        <f t="shared" ca="1" si="165"/>
        <v>157367</v>
      </c>
      <c r="BQ21" s="45">
        <f t="shared" ca="1" si="62"/>
        <v>310989</v>
      </c>
      <c r="BR21" s="45">
        <f t="shared" ca="1" si="166"/>
        <v>209431</v>
      </c>
      <c r="BS21" s="45">
        <f t="shared" ca="1" si="167"/>
        <v>101558</v>
      </c>
      <c r="BT21" s="45">
        <f t="shared" ca="1" si="65"/>
        <v>1320957</v>
      </c>
      <c r="BU21" s="45">
        <f t="shared" ca="1" si="168"/>
        <v>563238</v>
      </c>
      <c r="BV21" s="45">
        <f t="shared" ca="1" si="169"/>
        <v>757719</v>
      </c>
      <c r="BW21" s="45">
        <f t="shared" ca="1" si="68"/>
        <v>1499728</v>
      </c>
      <c r="BX21" s="45">
        <f t="shared" ca="1" si="170"/>
        <v>300138</v>
      </c>
      <c r="BY21" s="45">
        <f t="shared" ca="1" si="171"/>
        <v>208603</v>
      </c>
      <c r="BZ21" s="45">
        <f t="shared" ca="1" si="172"/>
        <v>990987</v>
      </c>
      <c r="CA21" s="45">
        <f t="shared" si="5"/>
        <v>0</v>
      </c>
      <c r="CB21" s="45"/>
      <c r="CC21" s="45"/>
      <c r="CD21" s="45"/>
      <c r="CE21" s="45">
        <f t="shared" si="72"/>
        <v>0</v>
      </c>
      <c r="CF21" s="45"/>
      <c r="CG21" s="45"/>
      <c r="CH21" s="45"/>
      <c r="CI21" s="45"/>
      <c r="CJ21" s="45">
        <f t="shared" ca="1" si="73"/>
        <v>1016855</v>
      </c>
      <c r="CK21" s="45">
        <f t="shared" ca="1" si="74"/>
        <v>162319</v>
      </c>
      <c r="CL21" s="45">
        <f t="shared" ca="1" si="173"/>
        <v>32545</v>
      </c>
      <c r="CM21" s="45">
        <f t="shared" ca="1" si="173"/>
        <v>27750</v>
      </c>
      <c r="CN21" s="45">
        <f t="shared" ca="1" si="174"/>
        <v>99922</v>
      </c>
      <c r="CO21" s="45">
        <f t="shared" ca="1" si="175"/>
        <v>2102</v>
      </c>
      <c r="CP21" s="45">
        <f t="shared" ca="1" si="78"/>
        <v>136666</v>
      </c>
      <c r="CQ21" s="45">
        <f t="shared" ca="1" si="176"/>
        <v>68103</v>
      </c>
      <c r="CR21" s="45">
        <f t="shared" ca="1" si="177"/>
        <v>13226</v>
      </c>
      <c r="CS21" s="45">
        <f t="shared" ca="1" si="178"/>
        <v>55337</v>
      </c>
      <c r="CT21" s="45">
        <f t="shared" ca="1" si="82"/>
        <v>280271</v>
      </c>
      <c r="CU21" s="45">
        <f t="shared" ca="1" si="179"/>
        <v>111517</v>
      </c>
      <c r="CV21" s="45">
        <f t="shared" ca="1" si="179"/>
        <v>107724</v>
      </c>
      <c r="CW21" s="45">
        <f t="shared" ca="1" si="180"/>
        <v>61030</v>
      </c>
      <c r="CX21" s="45">
        <f t="shared" ca="1" si="86"/>
        <v>178791</v>
      </c>
      <c r="CY21" s="45">
        <f t="shared" ca="1" si="181"/>
        <v>35770</v>
      </c>
      <c r="CZ21" s="45">
        <f t="shared" ca="1" si="181"/>
        <v>34468</v>
      </c>
      <c r="DA21" s="45">
        <f t="shared" ca="1" si="181"/>
        <v>33049</v>
      </c>
      <c r="DB21" s="45">
        <f t="shared" ca="1" si="182"/>
        <v>3241</v>
      </c>
      <c r="DC21" s="45">
        <f t="shared" ca="1" si="118"/>
        <v>35989</v>
      </c>
      <c r="DD21" s="45">
        <f t="shared" ca="1" si="118"/>
        <v>36274</v>
      </c>
      <c r="DE21" s="45">
        <f t="shared" ca="1" si="88"/>
        <v>196914</v>
      </c>
      <c r="DF21" s="45">
        <f t="shared" ca="1" si="183"/>
        <v>84764</v>
      </c>
      <c r="DG21" s="45">
        <f t="shared" ca="1" si="183"/>
        <v>54914</v>
      </c>
      <c r="DH21" s="45">
        <f t="shared" ca="1" si="184"/>
        <v>57236</v>
      </c>
      <c r="DI21" s="45">
        <f t="shared" ca="1" si="185"/>
        <v>61894</v>
      </c>
      <c r="DJ21" s="45">
        <f t="shared" ca="1" si="93"/>
        <v>404788</v>
      </c>
      <c r="DK21" s="45">
        <f t="shared" ca="1" si="94"/>
        <v>171764</v>
      </c>
      <c r="DL21" s="45">
        <f t="shared" ca="1" si="186"/>
        <v>27644</v>
      </c>
      <c r="DM21" s="45">
        <f t="shared" ca="1" si="187"/>
        <v>66648</v>
      </c>
      <c r="DN21" s="45">
        <f t="shared" ca="1" si="188"/>
        <v>2235</v>
      </c>
      <c r="DO21" s="45">
        <f t="shared" ca="1" si="189"/>
        <v>49369</v>
      </c>
      <c r="DP21" s="45">
        <f t="shared" ca="1" si="190"/>
        <v>25868</v>
      </c>
      <c r="DQ21" s="45">
        <f t="shared" ca="1" si="99"/>
        <v>100481</v>
      </c>
      <c r="DR21" s="45">
        <f t="shared" ca="1" si="191"/>
        <v>37698</v>
      </c>
      <c r="DS21" s="45">
        <f t="shared" ca="1" si="192"/>
        <v>50368</v>
      </c>
      <c r="DT21" s="45">
        <f t="shared" ca="1" si="193"/>
        <v>4428</v>
      </c>
      <c r="DU21" s="45">
        <f t="shared" ca="1" si="194"/>
        <v>2091</v>
      </c>
      <c r="DV21" s="45">
        <f t="shared" ca="1" si="195"/>
        <v>5896</v>
      </c>
      <c r="DW21" s="45">
        <f t="shared" ca="1" si="103"/>
        <v>51386</v>
      </c>
      <c r="DX21" s="45">
        <f t="shared" ca="1" si="196"/>
        <v>4135</v>
      </c>
      <c r="DY21" s="45">
        <f t="shared" ca="1" si="197"/>
        <v>26427</v>
      </c>
      <c r="DZ21" s="45">
        <f t="shared" ca="1" si="198"/>
        <v>19999</v>
      </c>
      <c r="EA21" s="45">
        <f t="shared" ca="1" si="199"/>
        <v>513</v>
      </c>
      <c r="EB21" s="45">
        <f t="shared" ca="1" si="199"/>
        <v>312</v>
      </c>
      <c r="EC21" s="45">
        <f t="shared" ca="1" si="109"/>
        <v>74258</v>
      </c>
      <c r="ED21" s="45">
        <f t="shared" ca="1" si="200"/>
        <v>6407</v>
      </c>
      <c r="EE21" s="45">
        <f t="shared" ca="1" si="201"/>
        <v>41826</v>
      </c>
      <c r="EF21" s="45">
        <f t="shared" ca="1" si="202"/>
        <v>8540</v>
      </c>
      <c r="EG21" s="45">
        <f t="shared" ca="1" si="202"/>
        <v>8531</v>
      </c>
      <c r="EH21" s="45">
        <f t="shared" ca="1" si="202"/>
        <v>8954</v>
      </c>
      <c r="EI21" s="45">
        <f t="shared" ca="1" si="203"/>
        <v>6899</v>
      </c>
    </row>
    <row r="22" spans="2:139" ht="15.75" thickBot="1" x14ac:dyDescent="0.3">
      <c r="B22" s="50" t="s">
        <v>28</v>
      </c>
      <c r="C22" s="48">
        <f t="shared" ca="1" si="0"/>
        <v>15295070.23076923</v>
      </c>
      <c r="D22" s="45">
        <f t="shared" ca="1" si="8"/>
        <v>6402900.2307692301</v>
      </c>
      <c r="E22" s="45">
        <f t="shared" ca="1" si="120"/>
        <v>6527177.769230769</v>
      </c>
      <c r="F22" s="45">
        <f t="shared" ca="1" si="10"/>
        <v>3007794.2307692305</v>
      </c>
      <c r="G22" s="45">
        <f t="shared" ca="1" si="121"/>
        <v>3076346.384615385</v>
      </c>
      <c r="H22" s="45">
        <f t="shared" ca="1" si="122"/>
        <v>429838</v>
      </c>
      <c r="I22" s="45">
        <f t="shared" ca="1" si="123"/>
        <v>447831.23076923075</v>
      </c>
      <c r="J22" s="45">
        <f t="shared" ca="1" si="124"/>
        <v>82375</v>
      </c>
      <c r="K22" s="45">
        <f t="shared" ca="1" si="125"/>
        <v>74352.692307692312</v>
      </c>
      <c r="L22" s="45">
        <f t="shared" ca="1" si="116"/>
        <v>181538</v>
      </c>
      <c r="M22" s="45">
        <f t="shared" ca="1" si="126"/>
        <v>173120.76923076922</v>
      </c>
      <c r="N22" s="45">
        <f t="shared" ca="1" si="127"/>
        <v>336089</v>
      </c>
      <c r="O22" s="45">
        <f t="shared" ca="1" si="128"/>
        <v>337024.07692307694</v>
      </c>
      <c r="P22" s="45">
        <f t="shared" ca="1" si="129"/>
        <v>91574</v>
      </c>
      <c r="Q22" s="45">
        <f t="shared" ca="1" si="130"/>
        <v>102342.38461538461</v>
      </c>
      <c r="R22" s="45">
        <f t="shared" ca="1" si="131"/>
        <v>40972</v>
      </c>
      <c r="S22" s="45">
        <f t="shared" ca="1" si="132"/>
        <v>43492.076923076922</v>
      </c>
      <c r="T22" s="45">
        <f t="shared" ca="1" si="133"/>
        <v>200004</v>
      </c>
      <c r="U22" s="45">
        <f t="shared" ca="1" si="134"/>
        <v>254881</v>
      </c>
      <c r="V22" s="45">
        <f t="shared" ca="1" si="135"/>
        <v>18464</v>
      </c>
      <c r="W22" s="45">
        <f t="shared" ca="1" si="136"/>
        <v>21209.923076923078</v>
      </c>
      <c r="X22" s="45">
        <f t="shared" ca="1" si="137"/>
        <v>43853</v>
      </c>
      <c r="Y22" s="45">
        <f t="shared" ca="1" si="138"/>
        <v>47389.076923076922</v>
      </c>
      <c r="Z22" s="45">
        <f t="shared" ca="1" si="139"/>
        <v>81444</v>
      </c>
      <c r="AA22" s="45">
        <f t="shared" ca="1" si="140"/>
        <v>73059.923076923078</v>
      </c>
      <c r="AB22" s="45">
        <f t="shared" ca="1" si="32"/>
        <v>1945237</v>
      </c>
      <c r="AC22" s="45">
        <f t="shared" ca="1" si="141"/>
        <v>490473</v>
      </c>
      <c r="AD22" s="45">
        <f t="shared" ca="1" si="142"/>
        <v>588120</v>
      </c>
      <c r="AE22" s="45">
        <f t="shared" ca="1" si="143"/>
        <v>295535</v>
      </c>
      <c r="AF22" s="45">
        <f t="shared" ca="1" si="144"/>
        <v>118933</v>
      </c>
      <c r="AG22" s="45">
        <f t="shared" ca="1" si="145"/>
        <v>62485</v>
      </c>
      <c r="AH22" s="45">
        <f t="shared" ca="1" si="146"/>
        <v>289100</v>
      </c>
      <c r="AI22" s="45">
        <f t="shared" ca="1" si="147"/>
        <v>100591</v>
      </c>
      <c r="AJ22" s="45">
        <f t="shared" ca="1" si="1"/>
        <v>618249</v>
      </c>
      <c r="AK22" s="45">
        <f t="shared" ca="1" si="148"/>
        <v>232139</v>
      </c>
      <c r="AL22" s="45">
        <f t="shared" ca="1" si="149"/>
        <v>163724</v>
      </c>
      <c r="AM22" s="45">
        <f t="shared" ca="1" si="150"/>
        <v>102509</v>
      </c>
      <c r="AN22" s="45">
        <f t="shared" ca="1" si="151"/>
        <v>119877</v>
      </c>
      <c r="AO22" s="45">
        <f t="shared" ca="1" si="43"/>
        <v>831620</v>
      </c>
      <c r="AP22" s="45">
        <f t="shared" ca="1" si="152"/>
        <v>136861</v>
      </c>
      <c r="AQ22" s="45">
        <f t="shared" ca="1" si="117"/>
        <v>118160</v>
      </c>
      <c r="AR22" s="45">
        <f t="shared" ca="1" si="117"/>
        <v>101128</v>
      </c>
      <c r="AS22" s="45">
        <f t="shared" ca="1" si="117"/>
        <v>128807</v>
      </c>
      <c r="AT22" s="45">
        <f t="shared" ca="1" si="117"/>
        <v>148700</v>
      </c>
      <c r="AU22" s="45">
        <f t="shared" ca="1" si="117"/>
        <v>130161</v>
      </c>
      <c r="AV22" s="45">
        <f t="shared" ca="1" si="153"/>
        <v>67803</v>
      </c>
      <c r="AW22" s="45">
        <f t="shared" ca="1" si="46"/>
        <v>4038544</v>
      </c>
      <c r="AX22" s="45">
        <f t="shared" ca="1" si="47"/>
        <v>1917587</v>
      </c>
      <c r="AY22" s="45">
        <f t="shared" ca="1" si="154"/>
        <v>60181</v>
      </c>
      <c r="AZ22" s="45">
        <f t="shared" ca="1" si="155"/>
        <v>83746</v>
      </c>
      <c r="BA22" s="45">
        <f t="shared" ca="1" si="156"/>
        <v>91566</v>
      </c>
      <c r="BB22" s="45">
        <f t="shared" ca="1" si="49"/>
        <v>1682094</v>
      </c>
      <c r="BC22" s="45">
        <f t="shared" ca="1" si="157"/>
        <v>557187</v>
      </c>
      <c r="BD22" s="45">
        <f t="shared" ca="1" si="157"/>
        <v>690949</v>
      </c>
      <c r="BE22" s="45">
        <f t="shared" ca="1" si="158"/>
        <v>140370</v>
      </c>
      <c r="BF22" s="45">
        <f t="shared" ca="1" si="158"/>
        <v>146148</v>
      </c>
      <c r="BG22" s="45">
        <f t="shared" ca="1" si="159"/>
        <v>147440</v>
      </c>
      <c r="BH22" s="45">
        <f t="shared" ca="1" si="160"/>
        <v>148732</v>
      </c>
      <c r="BI22" s="45">
        <f t="shared" ca="1" si="55"/>
        <v>438863</v>
      </c>
      <c r="BJ22" s="45">
        <f t="shared" ca="1" si="161"/>
        <v>368925</v>
      </c>
      <c r="BK22" s="45">
        <f t="shared" ca="1" si="162"/>
        <v>69938</v>
      </c>
      <c r="BL22" s="45">
        <f t="shared" ca="1" si="4"/>
        <v>3486570</v>
      </c>
      <c r="BM22" s="45">
        <f t="shared" ca="1" si="58"/>
        <v>545662</v>
      </c>
      <c r="BN22" s="45">
        <f t="shared" ca="1" si="163"/>
        <v>247413</v>
      </c>
      <c r="BO22" s="45">
        <f t="shared" ca="1" si="164"/>
        <v>156584</v>
      </c>
      <c r="BP22" s="45">
        <f t="shared" ca="1" si="165"/>
        <v>141665</v>
      </c>
      <c r="BQ22" s="45">
        <f t="shared" ca="1" si="62"/>
        <v>354871</v>
      </c>
      <c r="BR22" s="45">
        <f t="shared" ca="1" si="166"/>
        <v>196701</v>
      </c>
      <c r="BS22" s="45">
        <f t="shared" ca="1" si="167"/>
        <v>158170</v>
      </c>
      <c r="BT22" s="45">
        <f t="shared" ca="1" si="65"/>
        <v>1241487</v>
      </c>
      <c r="BU22" s="45">
        <f t="shared" ca="1" si="168"/>
        <v>536844</v>
      </c>
      <c r="BV22" s="45">
        <f t="shared" ca="1" si="169"/>
        <v>704643</v>
      </c>
      <c r="BW22" s="45">
        <f t="shared" ca="1" si="68"/>
        <v>1344550</v>
      </c>
      <c r="BX22" s="45">
        <f t="shared" ca="1" si="170"/>
        <v>323077</v>
      </c>
      <c r="BY22" s="45">
        <f t="shared" ca="1" si="171"/>
        <v>194022</v>
      </c>
      <c r="BZ22" s="45">
        <f t="shared" ca="1" si="172"/>
        <v>827451</v>
      </c>
      <c r="CA22" s="45">
        <f t="shared" si="5"/>
        <v>0</v>
      </c>
      <c r="CB22" s="45"/>
      <c r="CC22" s="45"/>
      <c r="CD22" s="45"/>
      <c r="CE22" s="45">
        <f t="shared" si="72"/>
        <v>0</v>
      </c>
      <c r="CF22" s="45"/>
      <c r="CG22" s="45"/>
      <c r="CH22" s="45"/>
      <c r="CI22" s="45"/>
      <c r="CJ22" s="45">
        <f t="shared" ca="1" si="73"/>
        <v>962536</v>
      </c>
      <c r="CK22" s="45">
        <f t="shared" ca="1" si="74"/>
        <v>127947</v>
      </c>
      <c r="CL22" s="45">
        <f t="shared" ca="1" si="173"/>
        <v>25008</v>
      </c>
      <c r="CM22" s="45">
        <f t="shared" ca="1" si="173"/>
        <v>30290</v>
      </c>
      <c r="CN22" s="45">
        <f t="shared" ca="1" si="174"/>
        <v>70408</v>
      </c>
      <c r="CO22" s="45">
        <f t="shared" ca="1" si="175"/>
        <v>2241</v>
      </c>
      <c r="CP22" s="45">
        <f t="shared" ca="1" si="78"/>
        <v>126238</v>
      </c>
      <c r="CQ22" s="45">
        <f t="shared" ca="1" si="176"/>
        <v>63196</v>
      </c>
      <c r="CR22" s="45">
        <f t="shared" ca="1" si="177"/>
        <v>15794</v>
      </c>
      <c r="CS22" s="45">
        <f t="shared" ca="1" si="178"/>
        <v>47248</v>
      </c>
      <c r="CT22" s="45">
        <f t="shared" ca="1" si="82"/>
        <v>282965</v>
      </c>
      <c r="CU22" s="45">
        <f t="shared" ca="1" si="179"/>
        <v>114293</v>
      </c>
      <c r="CV22" s="45">
        <f t="shared" ca="1" si="179"/>
        <v>103692</v>
      </c>
      <c r="CW22" s="45">
        <f t="shared" ca="1" si="180"/>
        <v>64980</v>
      </c>
      <c r="CX22" s="45">
        <f t="shared" ca="1" si="86"/>
        <v>157886</v>
      </c>
      <c r="CY22" s="45">
        <f t="shared" ca="1" si="181"/>
        <v>27924</v>
      </c>
      <c r="CZ22" s="45">
        <f t="shared" ca="1" si="181"/>
        <v>33455</v>
      </c>
      <c r="DA22" s="45">
        <f t="shared" ca="1" si="181"/>
        <v>37981</v>
      </c>
      <c r="DB22" s="45">
        <f t="shared" ca="1" si="182"/>
        <v>3641</v>
      </c>
      <c r="DC22" s="45">
        <f t="shared" ca="1" si="118"/>
        <v>27286</v>
      </c>
      <c r="DD22" s="45">
        <f t="shared" ca="1" si="118"/>
        <v>27599</v>
      </c>
      <c r="DE22" s="45">
        <f t="shared" ca="1" si="88"/>
        <v>213242</v>
      </c>
      <c r="DF22" s="45">
        <f t="shared" ca="1" si="183"/>
        <v>66768</v>
      </c>
      <c r="DG22" s="45">
        <f t="shared" ca="1" si="183"/>
        <v>72773</v>
      </c>
      <c r="DH22" s="45">
        <f t="shared" ca="1" si="184"/>
        <v>73701</v>
      </c>
      <c r="DI22" s="45">
        <f t="shared" ca="1" si="185"/>
        <v>54258</v>
      </c>
      <c r="DJ22" s="45">
        <f t="shared" ca="1" si="93"/>
        <v>404520</v>
      </c>
      <c r="DK22" s="45">
        <f t="shared" ca="1" si="94"/>
        <v>171111</v>
      </c>
      <c r="DL22" s="45">
        <f t="shared" ca="1" si="186"/>
        <v>28171</v>
      </c>
      <c r="DM22" s="45">
        <f t="shared" ca="1" si="187"/>
        <v>79173</v>
      </c>
      <c r="DN22" s="45">
        <f t="shared" ca="1" si="188"/>
        <v>2617</v>
      </c>
      <c r="DO22" s="45">
        <f t="shared" ca="1" si="189"/>
        <v>46039</v>
      </c>
      <c r="DP22" s="45">
        <f t="shared" ca="1" si="190"/>
        <v>15111</v>
      </c>
      <c r="DQ22" s="45">
        <f t="shared" ca="1" si="99"/>
        <v>99882</v>
      </c>
      <c r="DR22" s="45">
        <f t="shared" ca="1" si="191"/>
        <v>35808</v>
      </c>
      <c r="DS22" s="45">
        <f t="shared" ca="1" si="192"/>
        <v>53379</v>
      </c>
      <c r="DT22" s="45">
        <f t="shared" ca="1" si="193"/>
        <v>3373</v>
      </c>
      <c r="DU22" s="45">
        <f t="shared" ca="1" si="194"/>
        <v>2432</v>
      </c>
      <c r="DV22" s="45">
        <f t="shared" ca="1" si="195"/>
        <v>4890</v>
      </c>
      <c r="DW22" s="45">
        <f t="shared" ca="1" si="103"/>
        <v>51359</v>
      </c>
      <c r="DX22" s="45">
        <f t="shared" ca="1" si="196"/>
        <v>3333</v>
      </c>
      <c r="DY22" s="45">
        <f t="shared" ca="1" si="197"/>
        <v>25529</v>
      </c>
      <c r="DZ22" s="45">
        <f t="shared" ca="1" si="198"/>
        <v>21703</v>
      </c>
      <c r="EA22" s="45">
        <f t="shared" ca="1" si="199"/>
        <v>349</v>
      </c>
      <c r="EB22" s="45">
        <f t="shared" ca="1" si="199"/>
        <v>445</v>
      </c>
      <c r="EC22" s="45">
        <f t="shared" ca="1" si="109"/>
        <v>74588</v>
      </c>
      <c r="ED22" s="45">
        <f t="shared" ca="1" si="200"/>
        <v>7782</v>
      </c>
      <c r="EE22" s="45">
        <f t="shared" ca="1" si="201"/>
        <v>34803</v>
      </c>
      <c r="EF22" s="45">
        <f t="shared" ca="1" si="202"/>
        <v>11069</v>
      </c>
      <c r="EG22" s="45">
        <f t="shared" ca="1" si="202"/>
        <v>10970</v>
      </c>
      <c r="EH22" s="45">
        <f t="shared" ca="1" si="202"/>
        <v>9964</v>
      </c>
      <c r="EI22" s="45">
        <f t="shared" ca="1" si="203"/>
        <v>7580</v>
      </c>
    </row>
    <row r="23" spans="2:139" ht="15.75" thickBot="1" x14ac:dyDescent="0.3">
      <c r="B23" s="50" t="s">
        <v>29</v>
      </c>
      <c r="C23" s="48">
        <f t="shared" ca="1" si="0"/>
        <v>15244502.23076923</v>
      </c>
      <c r="D23" s="45">
        <f t="shared" ca="1" si="8"/>
        <v>6661542.2307692301</v>
      </c>
      <c r="E23" s="45">
        <f t="shared" ca="1" si="120"/>
        <v>6527177.769230769</v>
      </c>
      <c r="F23" s="45">
        <f t="shared" ca="1" si="10"/>
        <v>3045373.2307692305</v>
      </c>
      <c r="G23" s="45">
        <f t="shared" ca="1" si="121"/>
        <v>3076346.384615385</v>
      </c>
      <c r="H23" s="45">
        <f t="shared" ca="1" si="122"/>
        <v>410136</v>
      </c>
      <c r="I23" s="45">
        <f t="shared" ca="1" si="123"/>
        <v>447831.23076923075</v>
      </c>
      <c r="J23" s="45">
        <f t="shared" ca="1" si="124"/>
        <v>66607</v>
      </c>
      <c r="K23" s="45">
        <f t="shared" ca="1" si="125"/>
        <v>74352.692307692312</v>
      </c>
      <c r="L23" s="45">
        <f ca="1">RANDBETWEEN(150000,210000)</f>
        <v>154007</v>
      </c>
      <c r="M23" s="45">
        <f t="shared" ca="1" si="126"/>
        <v>173120.76923076922</v>
      </c>
      <c r="N23" s="45">
        <f t="shared" ca="1" si="127"/>
        <v>335754</v>
      </c>
      <c r="O23" s="45">
        <f t="shared" ca="1" si="128"/>
        <v>337024.07692307694</v>
      </c>
      <c r="P23" s="45">
        <f t="shared" ca="1" si="129"/>
        <v>112431</v>
      </c>
      <c r="Q23" s="45">
        <f t="shared" ca="1" si="130"/>
        <v>102342.38461538461</v>
      </c>
      <c r="R23" s="45">
        <f t="shared" ca="1" si="131"/>
        <v>40838</v>
      </c>
      <c r="S23" s="45">
        <f t="shared" ca="1" si="132"/>
        <v>43492.076923076922</v>
      </c>
      <c r="T23" s="45">
        <f t="shared" ca="1" si="133"/>
        <v>290037</v>
      </c>
      <c r="U23" s="45">
        <f t="shared" ca="1" si="134"/>
        <v>254881</v>
      </c>
      <c r="V23" s="45">
        <f t="shared" ca="1" si="135"/>
        <v>21391</v>
      </c>
      <c r="W23" s="45">
        <f t="shared" ca="1" si="136"/>
        <v>21209.923076923078</v>
      </c>
      <c r="X23" s="45">
        <f t="shared" ca="1" si="137"/>
        <v>44180</v>
      </c>
      <c r="Y23" s="45">
        <f t="shared" ca="1" si="138"/>
        <v>47389.076923076922</v>
      </c>
      <c r="Z23" s="45">
        <f t="shared" ca="1" si="139"/>
        <v>68349</v>
      </c>
      <c r="AA23" s="45">
        <f t="shared" ca="1" si="140"/>
        <v>73059.923076923078</v>
      </c>
      <c r="AB23" s="45">
        <f t="shared" ca="1" si="32"/>
        <v>2206390</v>
      </c>
      <c r="AC23" s="45">
        <f t="shared" ca="1" si="141"/>
        <v>511302</v>
      </c>
      <c r="AD23" s="45">
        <f t="shared" ca="1" si="142"/>
        <v>662415</v>
      </c>
      <c r="AE23" s="45">
        <f t="shared" ca="1" si="143"/>
        <v>302617</v>
      </c>
      <c r="AF23" s="45">
        <f t="shared" ca="1" si="144"/>
        <v>184417</v>
      </c>
      <c r="AG23" s="45">
        <f t="shared" ca="1" si="145"/>
        <v>56478</v>
      </c>
      <c r="AH23" s="45">
        <f t="shared" ca="1" si="146"/>
        <v>295871</v>
      </c>
      <c r="AI23" s="45">
        <f t="shared" ca="1" si="147"/>
        <v>193290</v>
      </c>
      <c r="AJ23" s="45">
        <f t="shared" ca="1" si="1"/>
        <v>587363</v>
      </c>
      <c r="AK23" s="45">
        <f t="shared" ca="1" si="148"/>
        <v>207183</v>
      </c>
      <c r="AL23" s="45">
        <f t="shared" ca="1" si="149"/>
        <v>153146</v>
      </c>
      <c r="AM23" s="45">
        <f t="shared" ca="1" si="150"/>
        <v>103636</v>
      </c>
      <c r="AN23" s="45">
        <f t="shared" ca="1" si="151"/>
        <v>123398</v>
      </c>
      <c r="AO23" s="45">
        <f t="shared" ca="1" si="43"/>
        <v>822416</v>
      </c>
      <c r="AP23" s="45">
        <f t="shared" ca="1" si="152"/>
        <v>109318</v>
      </c>
      <c r="AQ23" s="45">
        <f t="shared" ca="1" si="117"/>
        <v>138914</v>
      </c>
      <c r="AR23" s="45">
        <f t="shared" ca="1" si="117"/>
        <v>130275</v>
      </c>
      <c r="AS23" s="45">
        <f t="shared" ca="1" si="117"/>
        <v>110639</v>
      </c>
      <c r="AT23" s="45">
        <f t="shared" ca="1" si="117"/>
        <v>124779</v>
      </c>
      <c r="AU23" s="45">
        <f t="shared" ca="1" si="117"/>
        <v>141003</v>
      </c>
      <c r="AV23" s="45">
        <f t="shared" ca="1" si="153"/>
        <v>67488</v>
      </c>
      <c r="AW23" s="45">
        <f t="shared" ca="1" si="46"/>
        <v>3614688</v>
      </c>
      <c r="AX23" s="45">
        <f t="shared" ca="1" si="47"/>
        <v>1685739</v>
      </c>
      <c r="AY23" s="45">
        <f t="shared" ca="1" si="154"/>
        <v>70463</v>
      </c>
      <c r="AZ23" s="45">
        <f t="shared" ca="1" si="155"/>
        <v>79377</v>
      </c>
      <c r="BA23" s="45">
        <f t="shared" ca="1" si="156"/>
        <v>94725</v>
      </c>
      <c r="BB23" s="45">
        <f t="shared" ca="1" si="49"/>
        <v>1441174</v>
      </c>
      <c r="BC23" s="45">
        <f t="shared" ca="1" si="157"/>
        <v>516918</v>
      </c>
      <c r="BD23" s="45">
        <f t="shared" ca="1" si="157"/>
        <v>510525</v>
      </c>
      <c r="BE23" s="45">
        <f t="shared" ca="1" si="158"/>
        <v>121206</v>
      </c>
      <c r="BF23" s="45">
        <f t="shared" ca="1" si="158"/>
        <v>130709</v>
      </c>
      <c r="BG23" s="45">
        <f t="shared" ca="1" si="159"/>
        <v>161816</v>
      </c>
      <c r="BH23" s="45">
        <f t="shared" ca="1" si="160"/>
        <v>127929</v>
      </c>
      <c r="BI23" s="45">
        <f t="shared" ca="1" si="55"/>
        <v>487775</v>
      </c>
      <c r="BJ23" s="45">
        <f t="shared" ca="1" si="161"/>
        <v>409890</v>
      </c>
      <c r="BK23" s="45">
        <f t="shared" ca="1" si="162"/>
        <v>77885</v>
      </c>
      <c r="BL23" s="45">
        <f t="shared" ca="1" si="4"/>
        <v>3642059</v>
      </c>
      <c r="BM23" s="45">
        <f t="shared" ca="1" si="58"/>
        <v>495545</v>
      </c>
      <c r="BN23" s="45">
        <f t="shared" ca="1" si="163"/>
        <v>204331</v>
      </c>
      <c r="BO23" s="45">
        <f t="shared" ca="1" si="164"/>
        <v>156464</v>
      </c>
      <c r="BP23" s="45">
        <f t="shared" ca="1" si="165"/>
        <v>134750</v>
      </c>
      <c r="BQ23" s="45">
        <f t="shared" ca="1" si="62"/>
        <v>362387</v>
      </c>
      <c r="BR23" s="45">
        <f t="shared" ca="1" si="166"/>
        <v>195011</v>
      </c>
      <c r="BS23" s="45">
        <f t="shared" ca="1" si="167"/>
        <v>167376</v>
      </c>
      <c r="BT23" s="45">
        <f t="shared" ca="1" si="65"/>
        <v>1460236</v>
      </c>
      <c r="BU23" s="45">
        <f t="shared" ca="1" si="168"/>
        <v>681456</v>
      </c>
      <c r="BV23" s="45">
        <f t="shared" ca="1" si="169"/>
        <v>778780</v>
      </c>
      <c r="BW23" s="45">
        <f t="shared" ca="1" si="68"/>
        <v>1323891</v>
      </c>
      <c r="BX23" s="45">
        <f t="shared" ca="1" si="170"/>
        <v>312290</v>
      </c>
      <c r="BY23" s="45">
        <f t="shared" ca="1" si="171"/>
        <v>203748</v>
      </c>
      <c r="BZ23" s="45">
        <f t="shared" ca="1" si="172"/>
        <v>807853</v>
      </c>
      <c r="CA23" s="45">
        <f t="shared" si="5"/>
        <v>0</v>
      </c>
      <c r="CB23" s="45"/>
      <c r="CC23" s="45"/>
      <c r="CD23" s="45"/>
      <c r="CE23" s="45">
        <f t="shared" si="72"/>
        <v>0</v>
      </c>
      <c r="CF23" s="45"/>
      <c r="CG23" s="45"/>
      <c r="CH23" s="45"/>
      <c r="CI23" s="45"/>
      <c r="CJ23" s="45">
        <f t="shared" ca="1" si="73"/>
        <v>946754</v>
      </c>
      <c r="CK23" s="45">
        <f t="shared" ca="1" si="74"/>
        <v>127057</v>
      </c>
      <c r="CL23" s="45">
        <f t="shared" ca="1" si="173"/>
        <v>23877</v>
      </c>
      <c r="CM23" s="45">
        <f t="shared" ca="1" si="173"/>
        <v>24422</v>
      </c>
      <c r="CN23" s="45">
        <f t="shared" ca="1" si="174"/>
        <v>75822</v>
      </c>
      <c r="CO23" s="45">
        <f t="shared" ca="1" si="175"/>
        <v>2936</v>
      </c>
      <c r="CP23" s="45">
        <f t="shared" ca="1" si="78"/>
        <v>152785</v>
      </c>
      <c r="CQ23" s="45">
        <f t="shared" ca="1" si="176"/>
        <v>84757</v>
      </c>
      <c r="CR23" s="45">
        <f t="shared" ca="1" si="177"/>
        <v>11770</v>
      </c>
      <c r="CS23" s="45">
        <f t="shared" ca="1" si="178"/>
        <v>56258</v>
      </c>
      <c r="CT23" s="45">
        <f t="shared" ca="1" si="82"/>
        <v>264048</v>
      </c>
      <c r="CU23" s="45">
        <f t="shared" ca="1" si="179"/>
        <v>95640</v>
      </c>
      <c r="CV23" s="45">
        <f t="shared" ca="1" si="179"/>
        <v>99938</v>
      </c>
      <c r="CW23" s="45">
        <f t="shared" ca="1" si="180"/>
        <v>68470</v>
      </c>
      <c r="CX23" s="45">
        <f t="shared" ca="1" si="86"/>
        <v>168707</v>
      </c>
      <c r="CY23" s="45">
        <f t="shared" ca="1" si="181"/>
        <v>40645</v>
      </c>
      <c r="CZ23" s="45">
        <f t="shared" ca="1" si="181"/>
        <v>32314</v>
      </c>
      <c r="DA23" s="45">
        <f t="shared" ca="1" si="181"/>
        <v>32242</v>
      </c>
      <c r="DB23" s="45">
        <f t="shared" ca="1" si="182"/>
        <v>4179</v>
      </c>
      <c r="DC23" s="45">
        <f t="shared" ca="1" si="118"/>
        <v>32779</v>
      </c>
      <c r="DD23" s="45">
        <f t="shared" ca="1" si="118"/>
        <v>26548</v>
      </c>
      <c r="DE23" s="45">
        <f t="shared" ca="1" si="88"/>
        <v>172438</v>
      </c>
      <c r="DF23" s="45">
        <f t="shared" ca="1" si="183"/>
        <v>51441</v>
      </c>
      <c r="DG23" s="45">
        <f t="shared" ca="1" si="183"/>
        <v>62074</v>
      </c>
      <c r="DH23" s="45">
        <f t="shared" ca="1" si="184"/>
        <v>58923</v>
      </c>
      <c r="DI23" s="45">
        <f t="shared" ca="1" si="185"/>
        <v>61719</v>
      </c>
      <c r="DJ23" s="45">
        <f t="shared" ca="1" si="93"/>
        <v>379459</v>
      </c>
      <c r="DK23" s="45">
        <f t="shared" ca="1" si="94"/>
        <v>167075</v>
      </c>
      <c r="DL23" s="45">
        <f t="shared" ca="1" si="186"/>
        <v>26708</v>
      </c>
      <c r="DM23" s="45">
        <f t="shared" ca="1" si="187"/>
        <v>83825</v>
      </c>
      <c r="DN23" s="45">
        <f t="shared" ca="1" si="188"/>
        <v>1665</v>
      </c>
      <c r="DO23" s="45">
        <f t="shared" ca="1" si="189"/>
        <v>38631</v>
      </c>
      <c r="DP23" s="45">
        <f t="shared" ca="1" si="190"/>
        <v>16246</v>
      </c>
      <c r="DQ23" s="45">
        <f t="shared" ca="1" si="99"/>
        <v>90179</v>
      </c>
      <c r="DR23" s="45">
        <f t="shared" ca="1" si="191"/>
        <v>31992</v>
      </c>
      <c r="DS23" s="45">
        <f t="shared" ca="1" si="192"/>
        <v>46019</v>
      </c>
      <c r="DT23" s="45">
        <f t="shared" ca="1" si="193"/>
        <v>5596</v>
      </c>
      <c r="DU23" s="45">
        <f t="shared" ca="1" si="194"/>
        <v>2809</v>
      </c>
      <c r="DV23" s="45">
        <f t="shared" ca="1" si="195"/>
        <v>3763</v>
      </c>
      <c r="DW23" s="45">
        <f t="shared" ca="1" si="103"/>
        <v>50594</v>
      </c>
      <c r="DX23" s="45">
        <f t="shared" ca="1" si="196"/>
        <v>4239</v>
      </c>
      <c r="DY23" s="45">
        <f t="shared" ca="1" si="197"/>
        <v>27151</v>
      </c>
      <c r="DZ23" s="45">
        <f t="shared" ca="1" si="198"/>
        <v>18336</v>
      </c>
      <c r="EA23" s="45">
        <f t="shared" ca="1" si="199"/>
        <v>470</v>
      </c>
      <c r="EB23" s="45">
        <f t="shared" ca="1" si="199"/>
        <v>398</v>
      </c>
      <c r="EC23" s="45">
        <f t="shared" ca="1" si="109"/>
        <v>66948</v>
      </c>
      <c r="ED23" s="45">
        <f t="shared" ca="1" si="200"/>
        <v>9038</v>
      </c>
      <c r="EE23" s="45">
        <f ca="1">RANDBETWEEN(30000,42000)</f>
        <v>33169</v>
      </c>
      <c r="EF23" s="45">
        <f t="shared" ca="1" si="202"/>
        <v>11407</v>
      </c>
      <c r="EG23" s="45">
        <f t="shared" ca="1" si="202"/>
        <v>6379</v>
      </c>
      <c r="EH23" s="45">
        <f t="shared" ca="1" si="202"/>
        <v>6955</v>
      </c>
      <c r="EI23" s="45">
        <f t="shared" ca="1" si="203"/>
        <v>4663</v>
      </c>
    </row>
    <row r="24" spans="2:139" ht="15.75" thickBot="1" x14ac:dyDescent="0.3">
      <c r="B24" s="51" t="s">
        <v>30</v>
      </c>
      <c r="C24" s="52">
        <f t="shared" ca="1" si="0"/>
        <v>43901386.399999999</v>
      </c>
      <c r="D24" s="46">
        <f t="shared" ca="1" si="8"/>
        <v>16980262.399999999</v>
      </c>
      <c r="E24" s="46">
        <f ca="1">AVERAGE(D$24:D$28)</f>
        <v>17254802.600000001</v>
      </c>
      <c r="F24" s="46">
        <f t="shared" ca="1" si="10"/>
        <v>7765606.4000000004</v>
      </c>
      <c r="G24" s="46">
        <f ca="1">AVERAGE(F$24:F$28)</f>
        <v>7889274.7999999998</v>
      </c>
      <c r="H24" s="46">
        <f ca="1">RANDBETWEEN(700000,1100000)</f>
        <v>887668</v>
      </c>
      <c r="I24" s="46">
        <f ca="1">AVERAGE(H$24:H$28)</f>
        <v>880066.2</v>
      </c>
      <c r="J24" s="46">
        <f ca="1">RANDBETWEEN(180000,240000)</f>
        <v>201118</v>
      </c>
      <c r="K24" s="46">
        <f ca="1">AVERAGE(J$24:J$28)</f>
        <v>207770</v>
      </c>
      <c r="L24" s="46">
        <f ca="1">RANDBETWEEN(350000,550000)</f>
        <v>502764</v>
      </c>
      <c r="M24" s="46">
        <f ca="1">AVERAGE(L$24:L$28)</f>
        <v>475167.8</v>
      </c>
      <c r="N24" s="46">
        <f ca="1">RANDBETWEEN(700000,1100000)</f>
        <v>778756</v>
      </c>
      <c r="O24" s="46">
        <f ca="1">AVERAGE(N$24:N$28)</f>
        <v>889979.2</v>
      </c>
      <c r="P24" s="46">
        <f ca="1">RANDBETWEEN(200000,340000)</f>
        <v>257833</v>
      </c>
      <c r="Q24" s="46">
        <f ca="1">AVERAGE(P$24:P$28)</f>
        <v>286329.2</v>
      </c>
      <c r="R24" s="46">
        <f ca="1">RANDBETWEEN(75000,135000)</f>
        <v>133104</v>
      </c>
      <c r="S24" s="46">
        <f ca="1">AVERAGE(R$24:R$28)</f>
        <v>102164</v>
      </c>
      <c r="T24" s="46">
        <f ca="1">RANDBETWEEN(650000,950000)</f>
        <v>735480</v>
      </c>
      <c r="U24" s="46">
        <f ca="1">AVERAGE(T$24:T$28)</f>
        <v>805199</v>
      </c>
      <c r="V24" s="46">
        <f ca="1">RANDBETWEEN(35000,55000)</f>
        <v>50018</v>
      </c>
      <c r="W24" s="46">
        <f ca="1">AVERAGE(V$24:V$28)</f>
        <v>44997.599999999999</v>
      </c>
      <c r="X24" s="46">
        <f ca="1">RANDBETWEEN(90000,150000)</f>
        <v>109556</v>
      </c>
      <c r="Y24" s="46">
        <f ca="1">AVERAGE(X$24:X$28)</f>
        <v>105007.4</v>
      </c>
      <c r="Z24" s="46">
        <f ca="1">RANDBETWEEN(220000,380000)</f>
        <v>312629</v>
      </c>
      <c r="AA24" s="46">
        <f ca="1">AVERAGE(Z$24:Z$28)</f>
        <v>295914</v>
      </c>
      <c r="AB24" s="46">
        <f t="shared" ca="1" si="32"/>
        <v>4698027</v>
      </c>
      <c r="AC24" s="46">
        <f ca="1">RANDBETWEEN(700000,1100000)</f>
        <v>754513</v>
      </c>
      <c r="AD24" s="46">
        <f ca="1">RANDBETWEEN(1200000,1800000)</f>
        <v>1585829</v>
      </c>
      <c r="AE24" s="46">
        <f ca="1">RANDBETWEEN(600000,900000)</f>
        <v>776930</v>
      </c>
      <c r="AF24" s="46">
        <f ca="1">RANDBETWEEN(365000,565000)</f>
        <v>463035</v>
      </c>
      <c r="AG24" s="46">
        <f ca="1">RANDBETWEEN(150000,180000)</f>
        <v>158308</v>
      </c>
      <c r="AH24" s="46">
        <f ca="1">RANDBETWEEN(600000,780000)</f>
        <v>604292</v>
      </c>
      <c r="AI24" s="46">
        <f ca="1">RANDBETWEEN(300000,420000)</f>
        <v>355120</v>
      </c>
      <c r="AJ24" s="46">
        <f t="shared" ref="AJ24:AJ28" ca="1" si="204">SUM(AK24:AN24)</f>
        <v>1858229</v>
      </c>
      <c r="AK24" s="46">
        <f ca="1">RANDBETWEEN(600000,900000)</f>
        <v>785960</v>
      </c>
      <c r="AL24" s="46">
        <f ca="1">RANDBETWEEN(450000,570000)</f>
        <v>527652</v>
      </c>
      <c r="AM24" s="46">
        <f ca="1">RANDBETWEEN(250000,350000)</f>
        <v>263573</v>
      </c>
      <c r="AN24" s="46">
        <f ca="1">RANDBETWEEN(200000,340000)</f>
        <v>281044</v>
      </c>
      <c r="AO24" s="46">
        <f t="shared" ca="1" si="43"/>
        <v>2658400</v>
      </c>
      <c r="AP24" s="46">
        <f ca="1">RANDBETWEEN(400000,450000)</f>
        <v>427931</v>
      </c>
      <c r="AQ24" s="46">
        <f t="shared" ref="AQ24:AU28" ca="1" si="205">RANDBETWEEN(400000,450000)</f>
        <v>418265</v>
      </c>
      <c r="AR24" s="46">
        <f t="shared" ca="1" si="205"/>
        <v>443864</v>
      </c>
      <c r="AS24" s="46">
        <f t="shared" ca="1" si="205"/>
        <v>414160</v>
      </c>
      <c r="AT24" s="46">
        <f t="shared" ca="1" si="205"/>
        <v>409158</v>
      </c>
      <c r="AU24" s="46">
        <f t="shared" ca="1" si="205"/>
        <v>428311</v>
      </c>
      <c r="AV24" s="46">
        <f ca="1">RANDBETWEEN(110000,160000)</f>
        <v>116711</v>
      </c>
      <c r="AW24" s="46">
        <f t="shared" ca="1" si="46"/>
        <v>11117456</v>
      </c>
      <c r="AX24" s="46">
        <f t="shared" ca="1" si="47"/>
        <v>5276554</v>
      </c>
      <c r="AY24" s="46">
        <f ca="1">RANDBETWEEN(150000,180000)</f>
        <v>150999</v>
      </c>
      <c r="AZ24" s="46">
        <f ca="1">RANDBETWEEN(230000,310000)</f>
        <v>281921</v>
      </c>
      <c r="BA24" s="46">
        <f ca="1">RANDBETWEEN(170000,220000)</f>
        <v>216587</v>
      </c>
      <c r="BB24" s="46">
        <f t="shared" ca="1" si="49"/>
        <v>4627047</v>
      </c>
      <c r="BC24" s="46">
        <f ca="1">RANDBETWEEN(1500000,1740000)</f>
        <v>1516929</v>
      </c>
      <c r="BD24" s="46">
        <f ca="1">RANDBETWEEN(1700000,2020000)</f>
        <v>1832416</v>
      </c>
      <c r="BE24" s="46">
        <f ca="1">RANDBETWEEN(400000,500000)</f>
        <v>440283</v>
      </c>
      <c r="BF24" s="46">
        <f ca="1">RANDBETWEEN(400000,500000)</f>
        <v>403322</v>
      </c>
      <c r="BG24" s="46">
        <f ca="1">RANDBETWEEN(375000,435000)</f>
        <v>434097</v>
      </c>
      <c r="BH24" s="46">
        <f ca="1">RANDBETWEEN(350000,400000)</f>
        <v>394355</v>
      </c>
      <c r="BI24" s="46">
        <f t="shared" ca="1" si="55"/>
        <v>1213855</v>
      </c>
      <c r="BJ24" s="46">
        <f ca="1">RANDBETWEEN(900000,1200000)</f>
        <v>995029</v>
      </c>
      <c r="BK24" s="46">
        <f ca="1">RANDBETWEEN(150000,270000)</f>
        <v>218826</v>
      </c>
      <c r="BL24" s="46">
        <f t="shared" ca="1" si="4"/>
        <v>10430440</v>
      </c>
      <c r="BM24" s="46">
        <f t="shared" ca="1" si="58"/>
        <v>1513579</v>
      </c>
      <c r="BN24" s="46">
        <f ca="1">RANDBETWEEN(500000,640000)</f>
        <v>625584</v>
      </c>
      <c r="BO24" s="46">
        <f ca="1">RANDBETWEEN(380000,430000)</f>
        <v>423693</v>
      </c>
      <c r="BP24" s="46">
        <f ca="1">RANDBETWEEN(440000,490000)</f>
        <v>464302</v>
      </c>
      <c r="BQ24" s="46">
        <f t="shared" ca="1" si="62"/>
        <v>1319621</v>
      </c>
      <c r="BR24" s="46">
        <f ca="1">RANDBETWEEN(450000,510000)</f>
        <v>473829</v>
      </c>
      <c r="BS24" s="46">
        <f ca="1">RANDBETWEEN(800000,910000)</f>
        <v>845792</v>
      </c>
      <c r="BT24" s="46">
        <f t="shared" ca="1" si="65"/>
        <v>3307165</v>
      </c>
      <c r="BU24" s="46">
        <f ca="1">RANDBETWEEN(1300000,1580000)</f>
        <v>1499691</v>
      </c>
      <c r="BV24" s="46">
        <f ca="1">RANDBETWEEN(1800000,2100000)</f>
        <v>1807474</v>
      </c>
      <c r="BW24" s="46">
        <f t="shared" ca="1" si="68"/>
        <v>4290075</v>
      </c>
      <c r="BX24" s="46">
        <f ca="1">RANDBETWEEN(900000,1110000)</f>
        <v>1078286</v>
      </c>
      <c r="BY24" s="46">
        <f ca="1">RANDBETWEEN(400000,680000)</f>
        <v>479902</v>
      </c>
      <c r="BZ24" s="46">
        <f ca="1">RANDBETWEEN(2500000,2750000)</f>
        <v>2731887</v>
      </c>
      <c r="CA24" s="46">
        <f t="shared" si="5"/>
        <v>0</v>
      </c>
      <c r="CB24" s="46"/>
      <c r="CC24" s="46"/>
      <c r="CD24" s="46"/>
      <c r="CE24" s="46">
        <f t="shared" si="72"/>
        <v>0</v>
      </c>
      <c r="CF24" s="46"/>
      <c r="CG24" s="46"/>
      <c r="CH24" s="46"/>
      <c r="CI24" s="46"/>
      <c r="CJ24" s="46">
        <f t="shared" ca="1" si="73"/>
        <v>3765117</v>
      </c>
      <c r="CK24" s="46">
        <f t="shared" ca="1" si="74"/>
        <v>682634</v>
      </c>
      <c r="CL24" s="46">
        <f ca="1">RANDBETWEEN(90000,120000)</f>
        <v>93823</v>
      </c>
      <c r="CM24" s="46">
        <f ca="1">RANDBETWEEN(90000,120000)</f>
        <v>93566</v>
      </c>
      <c r="CN24" s="46">
        <f ca="1">RANDBETWEEN(300000,480000)</f>
        <v>476519</v>
      </c>
      <c r="CO24" s="46">
        <f ca="1">RANDBETWEEN(10000,20000)</f>
        <v>18726</v>
      </c>
      <c r="CP24" s="46">
        <f t="shared" ca="1" si="78"/>
        <v>562250</v>
      </c>
      <c r="CQ24" s="46">
        <f ca="1">RANDBETWEEN(230000,280000)</f>
        <v>260268</v>
      </c>
      <c r="CR24" s="46">
        <f ca="1">RANDBETWEEN(20000,40000)</f>
        <v>22650</v>
      </c>
      <c r="CS24" s="46">
        <f ca="1">RANDBETWEEN(200000,340000)</f>
        <v>279332</v>
      </c>
      <c r="CT24" s="46">
        <f t="shared" ca="1" si="82"/>
        <v>766444</v>
      </c>
      <c r="CU24" s="46">
        <f ca="1">RANDBETWEEN(230000,280000)</f>
        <v>276034</v>
      </c>
      <c r="CV24" s="46">
        <f ca="1">RANDBETWEEN(200000,280000)</f>
        <v>248942</v>
      </c>
      <c r="CW24" s="46">
        <f ca="1">RANDBETWEEN(200000,280000)</f>
        <v>241468</v>
      </c>
      <c r="CX24" s="46">
        <f t="shared" ca="1" si="86"/>
        <v>463561</v>
      </c>
      <c r="CY24" s="46">
        <f ca="1">RANDBETWEEN(70000,110000)</f>
        <v>89625</v>
      </c>
      <c r="CZ24" s="46">
        <f t="shared" ref="CZ24:DD28" ca="1" si="206">RANDBETWEEN(70000,110000)</f>
        <v>103177</v>
      </c>
      <c r="DA24" s="46">
        <f t="shared" ca="1" si="206"/>
        <v>76222</v>
      </c>
      <c r="DB24" s="46">
        <f ca="1">RANDBETWEEN(9000,15000)</f>
        <v>14135</v>
      </c>
      <c r="DC24" s="46">
        <f t="shared" ca="1" si="206"/>
        <v>95619</v>
      </c>
      <c r="DD24" s="46">
        <f t="shared" ca="1" si="206"/>
        <v>84783</v>
      </c>
      <c r="DE24" s="46">
        <f t="shared" ca="1" si="88"/>
        <v>847441</v>
      </c>
      <c r="DF24" s="46">
        <f ca="1">RANDBETWEEN(200000,400000)</f>
        <v>273407</v>
      </c>
      <c r="DG24" s="46">
        <f ca="1">RANDBETWEEN(375000,525000)</f>
        <v>411466</v>
      </c>
      <c r="DH24" s="46">
        <f ca="1">RANDBETWEEN(140000,220000)</f>
        <v>162568</v>
      </c>
      <c r="DI24" s="46">
        <f ca="1">RANDBETWEEN(300000,510000)</f>
        <v>442787</v>
      </c>
      <c r="DJ24" s="46">
        <f t="shared" ca="1" si="93"/>
        <v>1608111</v>
      </c>
      <c r="DK24" s="46">
        <f t="shared" ca="1" si="94"/>
        <v>717488</v>
      </c>
      <c r="DL24" s="46">
        <f ca="1">RANDBETWEEN(120000,180000)</f>
        <v>168425</v>
      </c>
      <c r="DM24" s="46">
        <f ca="1">RANDBETWEEN(260000,310000)</f>
        <v>280415</v>
      </c>
      <c r="DN24" s="46">
        <f ca="1">RANDBETWEEN(5000,7000)</f>
        <v>5962</v>
      </c>
      <c r="DO24" s="46">
        <f ca="1">RANDBETWEEN(125000,175000)</f>
        <v>165172</v>
      </c>
      <c r="DP24" s="46">
        <f ca="1">RANDBETWEEN(50000,100000)</f>
        <v>97514</v>
      </c>
      <c r="DQ24" s="46">
        <f t="shared" ca="1" si="99"/>
        <v>394091</v>
      </c>
      <c r="DR24" s="46">
        <f ca="1">RANDBETWEEN(100000,170000)</f>
        <v>129835</v>
      </c>
      <c r="DS24" s="46">
        <f ca="1">RANDBETWEEN(170000,220000)</f>
        <v>205500</v>
      </c>
      <c r="DT24" s="46">
        <f ca="1">RANDBETWEEN(20000,28000)</f>
        <v>20686</v>
      </c>
      <c r="DU24" s="46">
        <f ca="1">RANDBETWEEN(17000,22000)</f>
        <v>18687</v>
      </c>
      <c r="DV24" s="46">
        <f ca="1">RANDBETWEEN(17000,22000)</f>
        <v>19383</v>
      </c>
      <c r="DW24" s="46">
        <f t="shared" ca="1" si="103"/>
        <v>160019</v>
      </c>
      <c r="DX24" s="46">
        <f ca="1">RANDBETWEEN(9000,12000)</f>
        <v>9962</v>
      </c>
      <c r="DY24" s="46">
        <f ca="1">RANDBETWEEN(50000,100000)</f>
        <v>78996</v>
      </c>
      <c r="DZ24" s="46">
        <f ca="1">RANDBETWEEN(40000,80000)</f>
        <v>68162</v>
      </c>
      <c r="EA24" s="46">
        <f ca="1">RANDBETWEEN(300,600)</f>
        <v>436</v>
      </c>
      <c r="EB24" s="46">
        <f ca="1">RANDBETWEEN(2000,4000)</f>
        <v>2463</v>
      </c>
      <c r="EC24" s="46">
        <f t="shared" ca="1" si="109"/>
        <v>269466</v>
      </c>
      <c r="ED24" s="46">
        <f ca="1">RANDBETWEEN(20000,40000)</f>
        <v>25151</v>
      </c>
      <c r="EE24" s="46">
        <f ca="1">RANDBETWEEN(100000,170000)</f>
        <v>169401</v>
      </c>
      <c r="EF24" s="46">
        <f ca="1">RANDBETWEEN(20000,40000)</f>
        <v>22459</v>
      </c>
      <c r="EG24" s="46">
        <f t="shared" ref="EG24:EH24" ca="1" si="207">RANDBETWEEN(20000,40000)</f>
        <v>26239</v>
      </c>
      <c r="EH24" s="46">
        <f t="shared" ca="1" si="207"/>
        <v>26216</v>
      </c>
      <c r="EI24" s="46">
        <f ca="1">RANDBETWEEN(50000,100000)</f>
        <v>67047</v>
      </c>
    </row>
    <row r="25" spans="2:139" ht="15.75" thickBot="1" x14ac:dyDescent="0.3">
      <c r="B25" s="51" t="s">
        <v>31</v>
      </c>
      <c r="C25" s="52">
        <f t="shared" ca="1" si="0"/>
        <v>45705614.399999999</v>
      </c>
      <c r="D25" s="46">
        <f t="shared" ca="1" si="8"/>
        <v>17258863.399999999</v>
      </c>
      <c r="E25" s="46">
        <f t="shared" ref="E25:E28" ca="1" si="208">AVERAGE(D$24:D$28)</f>
        <v>17254802.600000001</v>
      </c>
      <c r="F25" s="46">
        <f t="shared" ca="1" si="10"/>
        <v>8100648.4000000004</v>
      </c>
      <c r="G25" s="46">
        <f t="shared" ref="G25:G28" ca="1" si="209">AVERAGE(F$24:F$28)</f>
        <v>7889274.7999999998</v>
      </c>
      <c r="H25" s="46">
        <f t="shared" ref="H25:H28" ca="1" si="210">RANDBETWEEN(700000,1100000)</f>
        <v>1003219</v>
      </c>
      <c r="I25" s="46">
        <f t="shared" ref="I25:I28" ca="1" si="211">AVERAGE(H$24:H$28)</f>
        <v>880066.2</v>
      </c>
      <c r="J25" s="46">
        <f t="shared" ref="J25:J28" ca="1" si="212">RANDBETWEEN(180000,240000)</f>
        <v>196375</v>
      </c>
      <c r="K25" s="46">
        <f t="shared" ref="K25:K28" ca="1" si="213">AVERAGE(J$24:J$28)</f>
        <v>207770</v>
      </c>
      <c r="L25" s="46">
        <f t="shared" ref="L25:L28" ca="1" si="214">RANDBETWEEN(350000,550000)</f>
        <v>446089</v>
      </c>
      <c r="M25" s="46">
        <f t="shared" ref="M25:M28" ca="1" si="215">AVERAGE(L$24:L$28)</f>
        <v>475167.8</v>
      </c>
      <c r="N25" s="46">
        <f t="shared" ref="N25:N28" ca="1" si="216">RANDBETWEEN(700000,1100000)</f>
        <v>879255</v>
      </c>
      <c r="O25" s="46">
        <f t="shared" ref="O25:O28" ca="1" si="217">AVERAGE(N$24:N$28)</f>
        <v>889979.2</v>
      </c>
      <c r="P25" s="46">
        <f t="shared" ref="P25:P28" ca="1" si="218">RANDBETWEEN(200000,340000)</f>
        <v>258719</v>
      </c>
      <c r="Q25" s="46">
        <f t="shared" ref="Q25:Q28" ca="1" si="219">AVERAGE(P$24:P$28)</f>
        <v>286329.2</v>
      </c>
      <c r="R25" s="46">
        <f t="shared" ref="R25:R28" ca="1" si="220">RANDBETWEEN(75000,135000)</f>
        <v>87839</v>
      </c>
      <c r="S25" s="46">
        <f t="shared" ref="S25:S28" ca="1" si="221">AVERAGE(R$24:R$28)</f>
        <v>102164</v>
      </c>
      <c r="T25" s="46">
        <f t="shared" ref="T25:T28" ca="1" si="222">RANDBETWEEN(650000,950000)</f>
        <v>930309</v>
      </c>
      <c r="U25" s="46">
        <f t="shared" ref="U25:U28" ca="1" si="223">AVERAGE(T$24:T$28)</f>
        <v>805199</v>
      </c>
      <c r="V25" s="46">
        <f t="shared" ref="V25:V28" ca="1" si="224">RANDBETWEEN(35000,55000)</f>
        <v>39518</v>
      </c>
      <c r="W25" s="46">
        <f t="shared" ref="W25:W28" ca="1" si="225">AVERAGE(V$24:V$28)</f>
        <v>44997.599999999999</v>
      </c>
      <c r="X25" s="46">
        <f t="shared" ref="X25:X28" ca="1" si="226">RANDBETWEEN(90000,150000)</f>
        <v>101282</v>
      </c>
      <c r="Y25" s="46">
        <f t="shared" ref="Y25:Y28" ca="1" si="227">AVERAGE(X$24:X$28)</f>
        <v>105007.4</v>
      </c>
      <c r="Z25" s="46">
        <f t="shared" ref="Z25:Z28" ca="1" si="228">RANDBETWEEN(220000,380000)</f>
        <v>361363</v>
      </c>
      <c r="AA25" s="46">
        <f t="shared" ref="AA25:AA28" ca="1" si="229">AVERAGE(Z$24:Z$28)</f>
        <v>295914</v>
      </c>
      <c r="AB25" s="46">
        <f t="shared" ca="1" si="32"/>
        <v>4683294</v>
      </c>
      <c r="AC25" s="46">
        <f t="shared" ref="AC25:AC28" ca="1" si="230">RANDBETWEEN(700000,1100000)</f>
        <v>1016985</v>
      </c>
      <c r="AD25" s="46">
        <f t="shared" ref="AD25:AD28" ca="1" si="231">RANDBETWEEN(1200000,1800000)</f>
        <v>1299185</v>
      </c>
      <c r="AE25" s="46">
        <f t="shared" ref="AE25:AE28" ca="1" si="232">RANDBETWEEN(600000,900000)</f>
        <v>751237</v>
      </c>
      <c r="AF25" s="46">
        <f t="shared" ref="AF25:AF28" ca="1" si="233">RANDBETWEEN(365000,565000)</f>
        <v>379192</v>
      </c>
      <c r="AG25" s="46">
        <f t="shared" ref="AG25:AG28" ca="1" si="234">RANDBETWEEN(150000,180000)</f>
        <v>173410</v>
      </c>
      <c r="AH25" s="46">
        <f t="shared" ref="AH25:AH28" ca="1" si="235">RANDBETWEEN(600000,780000)</f>
        <v>754925</v>
      </c>
      <c r="AI25" s="46">
        <f t="shared" ref="AI25:AI28" ca="1" si="236">RANDBETWEEN(300000,420000)</f>
        <v>308360</v>
      </c>
      <c r="AJ25" s="46">
        <f t="shared" ca="1" si="204"/>
        <v>1857050</v>
      </c>
      <c r="AK25" s="46">
        <f t="shared" ref="AK25:AK28" ca="1" si="237">RANDBETWEEN(600000,900000)</f>
        <v>737103</v>
      </c>
      <c r="AL25" s="46">
        <f t="shared" ref="AL25:AL28" ca="1" si="238">RANDBETWEEN(450000,570000)</f>
        <v>564766</v>
      </c>
      <c r="AM25" s="46">
        <f t="shared" ref="AM25:AM28" ca="1" si="239">RANDBETWEEN(250000,350000)</f>
        <v>298126</v>
      </c>
      <c r="AN25" s="46">
        <f t="shared" ref="AN25:AN28" ca="1" si="240">RANDBETWEEN(200000,340000)</f>
        <v>257055</v>
      </c>
      <c r="AO25" s="46">
        <f t="shared" ca="1" si="43"/>
        <v>2617871</v>
      </c>
      <c r="AP25" s="46">
        <f t="shared" ref="AP25:AP28" ca="1" si="241">RANDBETWEEN(400000,450000)</f>
        <v>403647</v>
      </c>
      <c r="AQ25" s="46">
        <f t="shared" ca="1" si="205"/>
        <v>421710</v>
      </c>
      <c r="AR25" s="46">
        <f t="shared" ca="1" si="205"/>
        <v>402452</v>
      </c>
      <c r="AS25" s="46">
        <f t="shared" ca="1" si="205"/>
        <v>410058</v>
      </c>
      <c r="AT25" s="46">
        <f t="shared" ca="1" si="205"/>
        <v>409667</v>
      </c>
      <c r="AU25" s="46">
        <f t="shared" ca="1" si="205"/>
        <v>433479</v>
      </c>
      <c r="AV25" s="46">
        <f t="shared" ref="AV25:AV28" ca="1" si="242">RANDBETWEEN(110000,160000)</f>
        <v>136858</v>
      </c>
      <c r="AW25" s="46">
        <f t="shared" ca="1" si="46"/>
        <v>11944149</v>
      </c>
      <c r="AX25" s="46">
        <f t="shared" ca="1" si="47"/>
        <v>5564665</v>
      </c>
      <c r="AY25" s="46">
        <f t="shared" ref="AY25:AY28" ca="1" si="243">RANDBETWEEN(150000,180000)</f>
        <v>171613</v>
      </c>
      <c r="AZ25" s="46">
        <f t="shared" ref="AZ25:AZ28" ca="1" si="244">RANDBETWEEN(230000,310000)</f>
        <v>231511</v>
      </c>
      <c r="BA25" s="46">
        <f t="shared" ref="BA25:BA28" ca="1" si="245">RANDBETWEEN(170000,220000)</f>
        <v>208457</v>
      </c>
      <c r="BB25" s="46">
        <f t="shared" ca="1" si="49"/>
        <v>4953084</v>
      </c>
      <c r="BC25" s="46">
        <f t="shared" ref="BC25:BC28" ca="1" si="246">RANDBETWEEN(1500000,1740000)</f>
        <v>1726452</v>
      </c>
      <c r="BD25" s="46">
        <f t="shared" ref="BD25:BD28" ca="1" si="247">RANDBETWEEN(1700000,2020000)</f>
        <v>1988665</v>
      </c>
      <c r="BE25" s="46">
        <f t="shared" ref="BE25:BF28" ca="1" si="248">RANDBETWEEN(400000,500000)</f>
        <v>423962</v>
      </c>
      <c r="BF25" s="46">
        <f t="shared" ca="1" si="248"/>
        <v>435494</v>
      </c>
      <c r="BG25" s="46">
        <f t="shared" ref="BG25:BG28" ca="1" si="249">RANDBETWEEN(375000,435000)</f>
        <v>378511</v>
      </c>
      <c r="BH25" s="46">
        <f t="shared" ref="BH25:BH28" ca="1" si="250">RANDBETWEEN(350000,400000)</f>
        <v>366786</v>
      </c>
      <c r="BI25" s="46">
        <f t="shared" ca="1" si="55"/>
        <v>1426400</v>
      </c>
      <c r="BJ25" s="46">
        <f t="shared" ref="BJ25:BJ28" ca="1" si="251">RANDBETWEEN(900000,1200000)</f>
        <v>1157661</v>
      </c>
      <c r="BK25" s="46">
        <f t="shared" ref="BK25:BK28" ca="1" si="252">RANDBETWEEN(150000,270000)</f>
        <v>268739</v>
      </c>
      <c r="BL25" s="46">
        <f t="shared" ca="1" si="4"/>
        <v>11363176</v>
      </c>
      <c r="BM25" s="46">
        <f t="shared" ca="1" si="58"/>
        <v>1500316</v>
      </c>
      <c r="BN25" s="46">
        <f t="shared" ref="BN25:BN28" ca="1" si="253">RANDBETWEEN(500000,640000)</f>
        <v>603710</v>
      </c>
      <c r="BO25" s="46">
        <f t="shared" ref="BO25:BO28" ca="1" si="254">RANDBETWEEN(380000,430000)</f>
        <v>428734</v>
      </c>
      <c r="BP25" s="46">
        <f t="shared" ref="BP25:BP28" ca="1" si="255">RANDBETWEEN(440000,490000)</f>
        <v>467872</v>
      </c>
      <c r="BQ25" s="46">
        <f t="shared" ca="1" si="62"/>
        <v>1313022</v>
      </c>
      <c r="BR25" s="46">
        <f t="shared" ref="BR25:BR28" ca="1" si="256">RANDBETWEEN(450000,510000)</f>
        <v>471905</v>
      </c>
      <c r="BS25" s="46">
        <f t="shared" ref="BS25:BS28" ca="1" si="257">RANDBETWEEN(800000,910000)</f>
        <v>841117</v>
      </c>
      <c r="BT25" s="46">
        <f t="shared" ca="1" si="65"/>
        <v>3393525</v>
      </c>
      <c r="BU25" s="46">
        <f t="shared" ref="BU25:BU28" ca="1" si="258">RANDBETWEEN(1300000,1580000)</f>
        <v>1473347</v>
      </c>
      <c r="BV25" s="46">
        <f t="shared" ref="BV25:BV27" ca="1" si="259">RANDBETWEEN(1800000,2100000)</f>
        <v>1920178</v>
      </c>
      <c r="BW25" s="46">
        <f t="shared" ca="1" si="68"/>
        <v>4151313</v>
      </c>
      <c r="BX25" s="46">
        <f t="shared" ref="BX25:BX28" ca="1" si="260">RANDBETWEEN(900000,1110000)</f>
        <v>1099487</v>
      </c>
      <c r="BY25" s="46">
        <f t="shared" ref="BY25:BY28" ca="1" si="261">RANDBETWEEN(400000,680000)</f>
        <v>414831</v>
      </c>
      <c r="BZ25" s="46">
        <f t="shared" ref="BZ25:BZ28" ca="1" si="262">RANDBETWEEN(2500000,2750000)</f>
        <v>2636995</v>
      </c>
      <c r="CA25" s="46">
        <f t="shared" si="5"/>
        <v>460000</v>
      </c>
      <c r="CB25" s="46">
        <v>215000</v>
      </c>
      <c r="CC25" s="46">
        <v>125000</v>
      </c>
      <c r="CD25" s="46">
        <v>120000</v>
      </c>
      <c r="CE25" s="46">
        <f t="shared" si="72"/>
        <v>545000</v>
      </c>
      <c r="CF25" s="46">
        <v>75000</v>
      </c>
      <c r="CG25" s="46">
        <v>300000</v>
      </c>
      <c r="CH25" s="46">
        <v>85000</v>
      </c>
      <c r="CI25" s="46">
        <v>85000</v>
      </c>
      <c r="CJ25" s="46">
        <f t="shared" ca="1" si="73"/>
        <v>3706675</v>
      </c>
      <c r="CK25" s="46">
        <f t="shared" ca="1" si="74"/>
        <v>603001</v>
      </c>
      <c r="CL25" s="46">
        <f t="shared" ref="CL25:CM28" ca="1" si="263">RANDBETWEEN(90000,120000)</f>
        <v>102270</v>
      </c>
      <c r="CM25" s="46">
        <f t="shared" ca="1" si="263"/>
        <v>99246</v>
      </c>
      <c r="CN25" s="46">
        <f t="shared" ref="CN25:CN28" ca="1" si="264">RANDBETWEEN(300000,480000)</f>
        <v>383658</v>
      </c>
      <c r="CO25" s="46">
        <f t="shared" ref="CO25:CO28" ca="1" si="265">RANDBETWEEN(10000,20000)</f>
        <v>17827</v>
      </c>
      <c r="CP25" s="46">
        <f t="shared" ca="1" si="78"/>
        <v>576026</v>
      </c>
      <c r="CQ25" s="46">
        <f t="shared" ref="CQ25:CQ28" ca="1" si="266">RANDBETWEEN(230000,280000)</f>
        <v>259462</v>
      </c>
      <c r="CR25" s="46">
        <f t="shared" ref="CR25:CR28" ca="1" si="267">RANDBETWEEN(20000,40000)</f>
        <v>24644</v>
      </c>
      <c r="CS25" s="46">
        <f t="shared" ref="CS25:CS28" ca="1" si="268">RANDBETWEEN(200000,340000)</f>
        <v>291920</v>
      </c>
      <c r="CT25" s="46">
        <f t="shared" ca="1" si="82"/>
        <v>749325</v>
      </c>
      <c r="CU25" s="46">
        <f t="shared" ref="CU25:CU28" ca="1" si="269">RANDBETWEEN(230000,280000)</f>
        <v>242118</v>
      </c>
      <c r="CV25" s="46">
        <f t="shared" ref="CV25:CW28" ca="1" si="270">RANDBETWEEN(200000,280000)</f>
        <v>258813</v>
      </c>
      <c r="CW25" s="46">
        <f t="shared" ca="1" si="270"/>
        <v>248394</v>
      </c>
      <c r="CX25" s="46">
        <f t="shared" ca="1" si="86"/>
        <v>439345</v>
      </c>
      <c r="CY25" s="46">
        <f t="shared" ref="CY25:DA28" ca="1" si="271">RANDBETWEEN(70000,110000)</f>
        <v>79940</v>
      </c>
      <c r="CZ25" s="46">
        <f t="shared" ca="1" si="271"/>
        <v>97540</v>
      </c>
      <c r="DA25" s="46">
        <f t="shared" ca="1" si="271"/>
        <v>82302</v>
      </c>
      <c r="DB25" s="46">
        <f t="shared" ref="DB25:DB28" ca="1" si="272">RANDBETWEEN(9000,15000)</f>
        <v>13598</v>
      </c>
      <c r="DC25" s="46">
        <f t="shared" ca="1" si="206"/>
        <v>76418</v>
      </c>
      <c r="DD25" s="46">
        <f t="shared" ca="1" si="206"/>
        <v>89547</v>
      </c>
      <c r="DE25" s="46">
        <f t="shared" ca="1" si="88"/>
        <v>916920</v>
      </c>
      <c r="DF25" s="46">
        <f t="shared" ref="DF25:DF28" ca="1" si="273">RANDBETWEEN(200000,400000)</f>
        <v>366078</v>
      </c>
      <c r="DG25" s="46">
        <f t="shared" ref="DG25:DG28" ca="1" si="274">RANDBETWEEN(375000,525000)</f>
        <v>375182</v>
      </c>
      <c r="DH25" s="46">
        <f t="shared" ref="DH25:DH28" ca="1" si="275">RANDBETWEEN(140000,220000)</f>
        <v>175660</v>
      </c>
      <c r="DI25" s="46">
        <f t="shared" ref="DI25:DI28" ca="1" si="276">RANDBETWEEN(300000,510000)</f>
        <v>422058</v>
      </c>
      <c r="DJ25" s="46">
        <f t="shared" ca="1" si="93"/>
        <v>1432751</v>
      </c>
      <c r="DK25" s="46">
        <f t="shared" ca="1" si="94"/>
        <v>594620</v>
      </c>
      <c r="DL25" s="46">
        <f t="shared" ref="DL25:DL28" ca="1" si="277">RANDBETWEEN(120000,180000)</f>
        <v>122826</v>
      </c>
      <c r="DM25" s="46">
        <f t="shared" ref="DM25:DM28" ca="1" si="278">RANDBETWEEN(260000,310000)</f>
        <v>272656</v>
      </c>
      <c r="DN25" s="46">
        <f t="shared" ref="DN25:DN28" ca="1" si="279">RANDBETWEEN(5000,7000)</f>
        <v>5890</v>
      </c>
      <c r="DO25" s="46">
        <f t="shared" ref="DO25:DO28" ca="1" si="280">RANDBETWEEN(125000,175000)</f>
        <v>133698</v>
      </c>
      <c r="DP25" s="46">
        <f t="shared" ref="DP25:DP28" ca="1" si="281">RANDBETWEEN(50000,100000)</f>
        <v>59550</v>
      </c>
      <c r="DQ25" s="46">
        <f t="shared" ca="1" si="99"/>
        <v>381525</v>
      </c>
      <c r="DR25" s="46">
        <f t="shared" ref="DR25:DR28" ca="1" si="282">RANDBETWEEN(100000,170000)</f>
        <v>130712</v>
      </c>
      <c r="DS25" s="46">
        <f t="shared" ref="DS25:DS28" ca="1" si="283">RANDBETWEEN(170000,220000)</f>
        <v>192320</v>
      </c>
      <c r="DT25" s="46">
        <f t="shared" ref="DT25:DT28" ca="1" si="284">RANDBETWEEN(20000,28000)</f>
        <v>20749</v>
      </c>
      <c r="DU25" s="46">
        <f t="shared" ref="DU25:DV28" ca="1" si="285">RANDBETWEEN(17000,22000)</f>
        <v>17364</v>
      </c>
      <c r="DV25" s="46">
        <f t="shared" ca="1" si="285"/>
        <v>20380</v>
      </c>
      <c r="DW25" s="46">
        <f t="shared" ca="1" si="103"/>
        <v>172163</v>
      </c>
      <c r="DX25" s="46">
        <f t="shared" ref="DX25:DX28" ca="1" si="286">RANDBETWEEN(9000,12000)</f>
        <v>9263</v>
      </c>
      <c r="DY25" s="46">
        <f t="shared" ref="DY25:DY28" ca="1" si="287">RANDBETWEEN(50000,100000)</f>
        <v>97402</v>
      </c>
      <c r="DZ25" s="46">
        <f t="shared" ref="DZ25:DZ28" ca="1" si="288">RANDBETWEEN(40000,80000)</f>
        <v>62733</v>
      </c>
      <c r="EA25" s="46">
        <f t="shared" ref="EA25:EA28" ca="1" si="289">RANDBETWEEN(300,600)</f>
        <v>433</v>
      </c>
      <c r="EB25" s="46">
        <f t="shared" ref="EB25:EB28" ca="1" si="290">RANDBETWEEN(2000,4000)</f>
        <v>2332</v>
      </c>
      <c r="EC25" s="46">
        <f t="shared" ca="1" si="109"/>
        <v>220293</v>
      </c>
      <c r="ED25" s="46">
        <f t="shared" ref="ED25:ED27" ca="1" si="291">RANDBETWEEN(20000,40000)</f>
        <v>36983</v>
      </c>
      <c r="EE25" s="46">
        <f t="shared" ref="EE25:EE28" ca="1" si="292">RANDBETWEEN(100000,170000)</f>
        <v>100746</v>
      </c>
      <c r="EF25" s="46">
        <f t="shared" ref="EF25:EH28" ca="1" si="293">RANDBETWEEN(20000,40000)</f>
        <v>24349</v>
      </c>
      <c r="EG25" s="46">
        <f t="shared" ca="1" si="293"/>
        <v>33288</v>
      </c>
      <c r="EH25" s="46">
        <f t="shared" ca="1" si="293"/>
        <v>24927</v>
      </c>
      <c r="EI25" s="46">
        <f t="shared" ref="EI25:EI28" ca="1" si="294">RANDBETWEEN(50000,100000)</f>
        <v>64150</v>
      </c>
    </row>
    <row r="26" spans="2:139" ht="15.75" thickBot="1" x14ac:dyDescent="0.3">
      <c r="B26" s="51" t="s">
        <v>32</v>
      </c>
      <c r="C26" s="52">
        <f t="shared" ca="1" si="0"/>
        <v>45235171.399999999</v>
      </c>
      <c r="D26" s="46">
        <f t="shared" ca="1" si="8"/>
        <v>17502786.399999999</v>
      </c>
      <c r="E26" s="46">
        <f ca="1">AVERAGE(D$24:D$28)</f>
        <v>17254802.600000001</v>
      </c>
      <c r="F26" s="46">
        <f t="shared" ca="1" si="10"/>
        <v>7770973.4000000004</v>
      </c>
      <c r="G26" s="46">
        <f t="shared" ca="1" si="209"/>
        <v>7889274.7999999998</v>
      </c>
      <c r="H26" s="46">
        <f t="shared" ca="1" si="210"/>
        <v>838488</v>
      </c>
      <c r="I26" s="46">
        <f t="shared" ca="1" si="211"/>
        <v>880066.2</v>
      </c>
      <c r="J26" s="46">
        <f t="shared" ca="1" si="212"/>
        <v>205631</v>
      </c>
      <c r="K26" s="46">
        <f t="shared" ca="1" si="213"/>
        <v>207770</v>
      </c>
      <c r="L26" s="46">
        <f t="shared" ca="1" si="214"/>
        <v>396486</v>
      </c>
      <c r="M26" s="46">
        <f t="shared" ca="1" si="215"/>
        <v>475167.8</v>
      </c>
      <c r="N26" s="46">
        <f t="shared" ca="1" si="216"/>
        <v>1081678</v>
      </c>
      <c r="O26" s="46">
        <f t="shared" ca="1" si="217"/>
        <v>889979.2</v>
      </c>
      <c r="P26" s="46">
        <f t="shared" ca="1" si="218"/>
        <v>322744</v>
      </c>
      <c r="Q26" s="46">
        <f t="shared" ca="1" si="219"/>
        <v>286329.2</v>
      </c>
      <c r="R26" s="46">
        <f t="shared" ca="1" si="220"/>
        <v>79700</v>
      </c>
      <c r="S26" s="46">
        <f t="shared" ca="1" si="221"/>
        <v>102164</v>
      </c>
      <c r="T26" s="46">
        <f t="shared" ca="1" si="222"/>
        <v>664723</v>
      </c>
      <c r="U26" s="46">
        <f t="shared" ca="1" si="223"/>
        <v>805199</v>
      </c>
      <c r="V26" s="46">
        <f t="shared" ca="1" si="224"/>
        <v>43568</v>
      </c>
      <c r="W26" s="46">
        <f t="shared" ca="1" si="225"/>
        <v>44997.599999999999</v>
      </c>
      <c r="X26" s="46">
        <f t="shared" ca="1" si="226"/>
        <v>92645</v>
      </c>
      <c r="Y26" s="46">
        <f t="shared" ca="1" si="227"/>
        <v>105007.4</v>
      </c>
      <c r="Z26" s="46">
        <f t="shared" ca="1" si="228"/>
        <v>248630</v>
      </c>
      <c r="AA26" s="46">
        <f t="shared" ca="1" si="229"/>
        <v>295914</v>
      </c>
      <c r="AB26" s="46">
        <f t="shared" ca="1" si="32"/>
        <v>5075191</v>
      </c>
      <c r="AC26" s="46">
        <f t="shared" ca="1" si="230"/>
        <v>830996</v>
      </c>
      <c r="AD26" s="46">
        <f t="shared" ca="1" si="231"/>
        <v>1767568</v>
      </c>
      <c r="AE26" s="46">
        <f t="shared" ca="1" si="232"/>
        <v>680458</v>
      </c>
      <c r="AF26" s="46">
        <f t="shared" ca="1" si="233"/>
        <v>560724</v>
      </c>
      <c r="AG26" s="46">
        <f t="shared" ca="1" si="234"/>
        <v>166461</v>
      </c>
      <c r="AH26" s="46">
        <f t="shared" ca="1" si="235"/>
        <v>752191</v>
      </c>
      <c r="AI26" s="46">
        <f t="shared" ca="1" si="236"/>
        <v>316793</v>
      </c>
      <c r="AJ26" s="46">
        <f t="shared" ca="1" si="204"/>
        <v>1922599</v>
      </c>
      <c r="AK26" s="46">
        <f t="shared" ca="1" si="237"/>
        <v>849670</v>
      </c>
      <c r="AL26" s="46">
        <f t="shared" ca="1" si="238"/>
        <v>538321</v>
      </c>
      <c r="AM26" s="46">
        <f t="shared" ca="1" si="239"/>
        <v>331901</v>
      </c>
      <c r="AN26" s="46">
        <f t="shared" ca="1" si="240"/>
        <v>202707</v>
      </c>
      <c r="AO26" s="46">
        <f t="shared" ca="1" si="43"/>
        <v>2734023</v>
      </c>
      <c r="AP26" s="46">
        <f t="shared" ca="1" si="241"/>
        <v>446369</v>
      </c>
      <c r="AQ26" s="46">
        <f t="shared" ca="1" si="205"/>
        <v>430340</v>
      </c>
      <c r="AR26" s="46">
        <f t="shared" ca="1" si="205"/>
        <v>427633</v>
      </c>
      <c r="AS26" s="46">
        <f t="shared" ca="1" si="205"/>
        <v>412138</v>
      </c>
      <c r="AT26" s="46">
        <f t="shared" ca="1" si="205"/>
        <v>435354</v>
      </c>
      <c r="AU26" s="46">
        <f t="shared" ca="1" si="205"/>
        <v>449500</v>
      </c>
      <c r="AV26" s="46">
        <f t="shared" ca="1" si="242"/>
        <v>132689</v>
      </c>
      <c r="AW26" s="46">
        <f t="shared" ca="1" si="46"/>
        <v>11648230</v>
      </c>
      <c r="AX26" s="46">
        <f t="shared" ca="1" si="47"/>
        <v>5571985</v>
      </c>
      <c r="AY26" s="46">
        <f t="shared" ca="1" si="243"/>
        <v>159554</v>
      </c>
      <c r="AZ26" s="46">
        <f t="shared" ca="1" si="244"/>
        <v>280434</v>
      </c>
      <c r="BA26" s="46">
        <f t="shared" ca="1" si="245"/>
        <v>216899</v>
      </c>
      <c r="BB26" s="46">
        <f t="shared" ca="1" si="49"/>
        <v>4915098</v>
      </c>
      <c r="BC26" s="46">
        <f t="shared" ca="1" si="246"/>
        <v>1627962</v>
      </c>
      <c r="BD26" s="46">
        <f t="shared" ca="1" si="247"/>
        <v>1993954</v>
      </c>
      <c r="BE26" s="46">
        <f t="shared" ca="1" si="248"/>
        <v>461817</v>
      </c>
      <c r="BF26" s="46">
        <f t="shared" ca="1" si="248"/>
        <v>425701</v>
      </c>
      <c r="BG26" s="46">
        <f t="shared" ca="1" si="249"/>
        <v>405664</v>
      </c>
      <c r="BH26" s="46">
        <f t="shared" ca="1" si="250"/>
        <v>377715</v>
      </c>
      <c r="BI26" s="46">
        <f t="shared" ca="1" si="55"/>
        <v>1161147</v>
      </c>
      <c r="BJ26" s="46">
        <f t="shared" ca="1" si="251"/>
        <v>918193</v>
      </c>
      <c r="BK26" s="46">
        <f t="shared" ca="1" si="252"/>
        <v>242954</v>
      </c>
      <c r="BL26" s="46">
        <f t="shared" ca="1" si="4"/>
        <v>11002151</v>
      </c>
      <c r="BM26" s="46">
        <f t="shared" ca="1" si="58"/>
        <v>1448517</v>
      </c>
      <c r="BN26" s="46">
        <f t="shared" ca="1" si="253"/>
        <v>600539</v>
      </c>
      <c r="BO26" s="46">
        <f t="shared" ca="1" si="254"/>
        <v>396854</v>
      </c>
      <c r="BP26" s="46">
        <f t="shared" ca="1" si="255"/>
        <v>451124</v>
      </c>
      <c r="BQ26" s="46">
        <f t="shared" ca="1" si="62"/>
        <v>1398149</v>
      </c>
      <c r="BR26" s="46">
        <f t="shared" ca="1" si="256"/>
        <v>501196</v>
      </c>
      <c r="BS26" s="46">
        <f t="shared" ca="1" si="257"/>
        <v>896953</v>
      </c>
      <c r="BT26" s="46">
        <f t="shared" ca="1" si="65"/>
        <v>3242360</v>
      </c>
      <c r="BU26" s="46">
        <f t="shared" ca="1" si="258"/>
        <v>1381509</v>
      </c>
      <c r="BV26" s="46">
        <f t="shared" ca="1" si="259"/>
        <v>1860851</v>
      </c>
      <c r="BW26" s="46">
        <f t="shared" ca="1" si="68"/>
        <v>4043125</v>
      </c>
      <c r="BX26" s="46">
        <f t="shared" ca="1" si="260"/>
        <v>938809</v>
      </c>
      <c r="BY26" s="46">
        <f t="shared" ca="1" si="261"/>
        <v>487686</v>
      </c>
      <c r="BZ26" s="46">
        <f t="shared" ca="1" si="262"/>
        <v>2616630</v>
      </c>
      <c r="CA26" s="46">
        <f t="shared" si="5"/>
        <v>645000</v>
      </c>
      <c r="CB26" s="44">
        <f>CB25*3</f>
        <v>645000</v>
      </c>
      <c r="CC26" s="46"/>
      <c r="CD26" s="46"/>
      <c r="CE26" s="46">
        <f t="shared" si="72"/>
        <v>225000</v>
      </c>
      <c r="CF26" s="44">
        <f>CF25*3</f>
        <v>225000</v>
      </c>
      <c r="CG26" s="46"/>
      <c r="CH26" s="46"/>
      <c r="CI26" s="46"/>
      <c r="CJ26" s="46">
        <f t="shared" ca="1" si="73"/>
        <v>3534847</v>
      </c>
      <c r="CK26" s="46">
        <f t="shared" ca="1" si="74"/>
        <v>561783</v>
      </c>
      <c r="CL26" s="46">
        <f t="shared" ca="1" si="263"/>
        <v>115527</v>
      </c>
      <c r="CM26" s="46">
        <f t="shared" ca="1" si="263"/>
        <v>101488</v>
      </c>
      <c r="CN26" s="46">
        <f t="shared" ca="1" si="264"/>
        <v>329757</v>
      </c>
      <c r="CO26" s="46">
        <f t="shared" ca="1" si="265"/>
        <v>15011</v>
      </c>
      <c r="CP26" s="46">
        <f t="shared" ca="1" si="78"/>
        <v>558751</v>
      </c>
      <c r="CQ26" s="46">
        <f t="shared" ca="1" si="266"/>
        <v>240392</v>
      </c>
      <c r="CR26" s="46">
        <f t="shared" ca="1" si="267"/>
        <v>24478</v>
      </c>
      <c r="CS26" s="46">
        <f t="shared" ca="1" si="268"/>
        <v>293881</v>
      </c>
      <c r="CT26" s="46">
        <f t="shared" ca="1" si="82"/>
        <v>759027</v>
      </c>
      <c r="CU26" s="46">
        <f t="shared" ca="1" si="269"/>
        <v>258753</v>
      </c>
      <c r="CV26" s="46">
        <f t="shared" ca="1" si="270"/>
        <v>269573</v>
      </c>
      <c r="CW26" s="46">
        <f t="shared" ca="1" si="270"/>
        <v>230701</v>
      </c>
      <c r="CX26" s="46">
        <f t="shared" ca="1" si="86"/>
        <v>398186</v>
      </c>
      <c r="CY26" s="46">
        <f t="shared" ca="1" si="271"/>
        <v>72292</v>
      </c>
      <c r="CZ26" s="46">
        <f t="shared" ca="1" si="271"/>
        <v>77915</v>
      </c>
      <c r="DA26" s="46">
        <f t="shared" ca="1" si="271"/>
        <v>82060</v>
      </c>
      <c r="DB26" s="46">
        <f t="shared" ca="1" si="272"/>
        <v>13276</v>
      </c>
      <c r="DC26" s="46">
        <f t="shared" ca="1" si="206"/>
        <v>75689</v>
      </c>
      <c r="DD26" s="46">
        <f t="shared" ca="1" si="206"/>
        <v>76954</v>
      </c>
      <c r="DE26" s="46">
        <f t="shared" ca="1" si="88"/>
        <v>935452</v>
      </c>
      <c r="DF26" s="46">
        <f t="shared" ca="1" si="273"/>
        <v>227748</v>
      </c>
      <c r="DG26" s="46">
        <f t="shared" ca="1" si="274"/>
        <v>497109</v>
      </c>
      <c r="DH26" s="46">
        <f t="shared" ca="1" si="275"/>
        <v>210595</v>
      </c>
      <c r="DI26" s="46">
        <f t="shared" ca="1" si="276"/>
        <v>321648</v>
      </c>
      <c r="DJ26" s="46">
        <f t="shared" ca="1" si="93"/>
        <v>1547157</v>
      </c>
      <c r="DK26" s="46">
        <f t="shared" ca="1" si="94"/>
        <v>713881</v>
      </c>
      <c r="DL26" s="46">
        <f t="shared" ca="1" si="277"/>
        <v>176568</v>
      </c>
      <c r="DM26" s="46">
        <f t="shared" ca="1" si="278"/>
        <v>275849</v>
      </c>
      <c r="DN26" s="46">
        <f t="shared" ca="1" si="279"/>
        <v>5853</v>
      </c>
      <c r="DO26" s="46">
        <f t="shared" ca="1" si="280"/>
        <v>171592</v>
      </c>
      <c r="DP26" s="46">
        <f t="shared" ca="1" si="281"/>
        <v>84019</v>
      </c>
      <c r="DQ26" s="46">
        <f t="shared" ca="1" si="99"/>
        <v>394975</v>
      </c>
      <c r="DR26" s="46">
        <f t="shared" ca="1" si="282"/>
        <v>116923</v>
      </c>
      <c r="DS26" s="46">
        <f t="shared" ca="1" si="283"/>
        <v>213935</v>
      </c>
      <c r="DT26" s="46">
        <f t="shared" ca="1" si="284"/>
        <v>25848</v>
      </c>
      <c r="DU26" s="46">
        <f t="shared" ca="1" si="285"/>
        <v>20005</v>
      </c>
      <c r="DV26" s="46">
        <f t="shared" ca="1" si="285"/>
        <v>18264</v>
      </c>
      <c r="DW26" s="46">
        <f t="shared" ca="1" si="103"/>
        <v>127514</v>
      </c>
      <c r="DX26" s="46">
        <f t="shared" ca="1" si="286"/>
        <v>11106</v>
      </c>
      <c r="DY26" s="46">
        <f t="shared" ca="1" si="287"/>
        <v>61805</v>
      </c>
      <c r="DZ26" s="46">
        <f t="shared" ca="1" si="288"/>
        <v>51566</v>
      </c>
      <c r="EA26" s="46">
        <f t="shared" ca="1" si="289"/>
        <v>479</v>
      </c>
      <c r="EB26" s="46">
        <f t="shared" ca="1" si="290"/>
        <v>2558</v>
      </c>
      <c r="EC26" s="46">
        <f t="shared" ca="1" si="109"/>
        <v>223367</v>
      </c>
      <c r="ED26" s="46">
        <f t="shared" ca="1" si="291"/>
        <v>34867</v>
      </c>
      <c r="EE26" s="46">
        <f t="shared" ca="1" si="292"/>
        <v>105042</v>
      </c>
      <c r="EF26" s="46">
        <f t="shared" ca="1" si="293"/>
        <v>32863</v>
      </c>
      <c r="EG26" s="46">
        <f t="shared" ca="1" si="293"/>
        <v>25175</v>
      </c>
      <c r="EH26" s="46">
        <f t="shared" ca="1" si="293"/>
        <v>25420</v>
      </c>
      <c r="EI26" s="46">
        <f t="shared" ca="1" si="294"/>
        <v>87420</v>
      </c>
    </row>
    <row r="27" spans="2:139" ht="15.75" thickBot="1" x14ac:dyDescent="0.3">
      <c r="B27" s="51" t="s">
        <v>33</v>
      </c>
      <c r="C27" s="52">
        <f t="shared" ca="1" si="0"/>
        <v>44399046.399999999</v>
      </c>
      <c r="D27" s="46">
        <f t="shared" ca="1" si="8"/>
        <v>17061655.399999999</v>
      </c>
      <c r="E27" s="46">
        <f t="shared" ca="1" si="208"/>
        <v>17254802.600000001</v>
      </c>
      <c r="F27" s="46">
        <f t="shared" ca="1" si="10"/>
        <v>7752690.4000000004</v>
      </c>
      <c r="G27" s="46">
        <f t="shared" ca="1" si="209"/>
        <v>7889274.7999999998</v>
      </c>
      <c r="H27" s="46">
        <f t="shared" ca="1" si="210"/>
        <v>905004</v>
      </c>
      <c r="I27" s="46">
        <f t="shared" ca="1" si="211"/>
        <v>880066.2</v>
      </c>
      <c r="J27" s="46">
        <f t="shared" ca="1" si="212"/>
        <v>204509</v>
      </c>
      <c r="K27" s="46">
        <f t="shared" ca="1" si="213"/>
        <v>207770</v>
      </c>
      <c r="L27" s="46">
        <f t="shared" ca="1" si="214"/>
        <v>484281</v>
      </c>
      <c r="M27" s="46">
        <f t="shared" ca="1" si="215"/>
        <v>475167.8</v>
      </c>
      <c r="N27" s="46">
        <f t="shared" ca="1" si="216"/>
        <v>837776</v>
      </c>
      <c r="O27" s="46">
        <f t="shared" ca="1" si="217"/>
        <v>889979.2</v>
      </c>
      <c r="P27" s="46">
        <f t="shared" ca="1" si="218"/>
        <v>266084</v>
      </c>
      <c r="Q27" s="46">
        <f t="shared" ca="1" si="219"/>
        <v>286329.2</v>
      </c>
      <c r="R27" s="46">
        <f t="shared" ca="1" si="220"/>
        <v>115099</v>
      </c>
      <c r="S27" s="46">
        <f t="shared" ca="1" si="221"/>
        <v>102164</v>
      </c>
      <c r="T27" s="46">
        <f t="shared" ca="1" si="222"/>
        <v>750528</v>
      </c>
      <c r="U27" s="46">
        <f t="shared" ca="1" si="223"/>
        <v>805199</v>
      </c>
      <c r="V27" s="46">
        <f t="shared" ca="1" si="224"/>
        <v>52376</v>
      </c>
      <c r="W27" s="46">
        <f t="shared" ca="1" si="225"/>
        <v>44997.599999999999</v>
      </c>
      <c r="X27" s="46">
        <f t="shared" ca="1" si="226"/>
        <v>109659</v>
      </c>
      <c r="Y27" s="46">
        <f t="shared" ca="1" si="227"/>
        <v>105007.4</v>
      </c>
      <c r="Z27" s="46">
        <f t="shared" ca="1" si="228"/>
        <v>230694</v>
      </c>
      <c r="AA27" s="46">
        <f t="shared" ca="1" si="229"/>
        <v>295914</v>
      </c>
      <c r="AB27" s="46">
        <f t="shared" ca="1" si="32"/>
        <v>4917585</v>
      </c>
      <c r="AC27" s="46">
        <f t="shared" ca="1" si="230"/>
        <v>870209</v>
      </c>
      <c r="AD27" s="46">
        <f t="shared" ca="1" si="231"/>
        <v>1603278</v>
      </c>
      <c r="AE27" s="46">
        <f t="shared" ca="1" si="232"/>
        <v>701413</v>
      </c>
      <c r="AF27" s="46">
        <f t="shared" ca="1" si="233"/>
        <v>550104</v>
      </c>
      <c r="AG27" s="46">
        <f t="shared" ca="1" si="234"/>
        <v>173841</v>
      </c>
      <c r="AH27" s="46">
        <f t="shared" ca="1" si="235"/>
        <v>710409</v>
      </c>
      <c r="AI27" s="46">
        <f t="shared" ca="1" si="236"/>
        <v>308331</v>
      </c>
      <c r="AJ27" s="46">
        <f t="shared" ca="1" si="204"/>
        <v>1785280</v>
      </c>
      <c r="AK27" s="46">
        <f t="shared" ca="1" si="237"/>
        <v>663957</v>
      </c>
      <c r="AL27" s="46">
        <f t="shared" ca="1" si="238"/>
        <v>561404</v>
      </c>
      <c r="AM27" s="46">
        <f t="shared" ca="1" si="239"/>
        <v>279408</v>
      </c>
      <c r="AN27" s="46">
        <f t="shared" ca="1" si="240"/>
        <v>280511</v>
      </c>
      <c r="AO27" s="46">
        <f t="shared" ca="1" si="43"/>
        <v>2606100</v>
      </c>
      <c r="AP27" s="46">
        <f t="shared" ca="1" si="241"/>
        <v>410864</v>
      </c>
      <c r="AQ27" s="46">
        <f t="shared" ca="1" si="205"/>
        <v>403983</v>
      </c>
      <c r="AR27" s="46">
        <f t="shared" ca="1" si="205"/>
        <v>412212</v>
      </c>
      <c r="AS27" s="46">
        <f t="shared" ca="1" si="205"/>
        <v>416880</v>
      </c>
      <c r="AT27" s="46">
        <f t="shared" ca="1" si="205"/>
        <v>434301</v>
      </c>
      <c r="AU27" s="46">
        <f t="shared" ca="1" si="205"/>
        <v>400731</v>
      </c>
      <c r="AV27" s="46">
        <f t="shared" ca="1" si="242"/>
        <v>127129</v>
      </c>
      <c r="AW27" s="46">
        <f t="shared" ca="1" si="46"/>
        <v>11458978</v>
      </c>
      <c r="AX27" s="46">
        <f t="shared" ca="1" si="47"/>
        <v>5428317</v>
      </c>
      <c r="AY27" s="46">
        <f t="shared" ca="1" si="243"/>
        <v>163076</v>
      </c>
      <c r="AZ27" s="46">
        <f t="shared" ca="1" si="244"/>
        <v>308978</v>
      </c>
      <c r="BA27" s="46">
        <f t="shared" ca="1" si="245"/>
        <v>179437</v>
      </c>
      <c r="BB27" s="46">
        <f t="shared" ca="1" si="49"/>
        <v>4776826</v>
      </c>
      <c r="BC27" s="46">
        <f t="shared" ca="1" si="246"/>
        <v>1682935</v>
      </c>
      <c r="BD27" s="46">
        <f t="shared" ca="1" si="247"/>
        <v>1788017</v>
      </c>
      <c r="BE27" s="46">
        <f t="shared" ca="1" si="248"/>
        <v>400765</v>
      </c>
      <c r="BF27" s="46">
        <f t="shared" ca="1" si="248"/>
        <v>486032</v>
      </c>
      <c r="BG27" s="46">
        <f t="shared" ca="1" si="249"/>
        <v>419077</v>
      </c>
      <c r="BH27" s="46">
        <f t="shared" ca="1" si="250"/>
        <v>375012</v>
      </c>
      <c r="BI27" s="46">
        <f t="shared" ca="1" si="55"/>
        <v>1253835</v>
      </c>
      <c r="BJ27" s="46">
        <f t="shared" ca="1" si="251"/>
        <v>1039729</v>
      </c>
      <c r="BK27" s="46">
        <f t="shared" ca="1" si="252"/>
        <v>214106</v>
      </c>
      <c r="BL27" s="46">
        <f t="shared" ca="1" si="4"/>
        <v>10618894</v>
      </c>
      <c r="BM27" s="46">
        <f t="shared" ca="1" si="58"/>
        <v>1445156</v>
      </c>
      <c r="BN27" s="46">
        <f t="shared" ca="1" si="253"/>
        <v>581679</v>
      </c>
      <c r="BO27" s="46">
        <f t="shared" ca="1" si="254"/>
        <v>381164</v>
      </c>
      <c r="BP27" s="46">
        <f t="shared" ca="1" si="255"/>
        <v>482313</v>
      </c>
      <c r="BQ27" s="46">
        <f t="shared" ca="1" si="62"/>
        <v>1351550</v>
      </c>
      <c r="BR27" s="46">
        <f t="shared" ca="1" si="256"/>
        <v>452457</v>
      </c>
      <c r="BS27" s="46">
        <f t="shared" ca="1" si="257"/>
        <v>899093</v>
      </c>
      <c r="BT27" s="46">
        <f t="shared" ca="1" si="65"/>
        <v>3469463</v>
      </c>
      <c r="BU27" s="46">
        <f t="shared" ca="1" si="258"/>
        <v>1576138</v>
      </c>
      <c r="BV27" s="46">
        <f t="shared" ca="1" si="259"/>
        <v>1893325</v>
      </c>
      <c r="BW27" s="46">
        <f t="shared" ca="1" si="68"/>
        <v>4352725</v>
      </c>
      <c r="BX27" s="46">
        <f t="shared" ca="1" si="260"/>
        <v>1015517</v>
      </c>
      <c r="BY27" s="46">
        <f t="shared" ca="1" si="261"/>
        <v>653877</v>
      </c>
      <c r="BZ27" s="46">
        <f t="shared" ca="1" si="262"/>
        <v>2683331</v>
      </c>
      <c r="CA27" s="46">
        <f t="shared" si="5"/>
        <v>0</v>
      </c>
      <c r="CB27" s="46"/>
      <c r="CC27" s="46"/>
      <c r="CD27" s="46"/>
      <c r="CE27" s="46">
        <f t="shared" si="72"/>
        <v>0</v>
      </c>
      <c r="CF27" s="46"/>
      <c r="CG27" s="46"/>
      <c r="CH27" s="46"/>
      <c r="CI27" s="46"/>
      <c r="CJ27" s="46">
        <f t="shared" ca="1" si="73"/>
        <v>3761196</v>
      </c>
      <c r="CK27" s="46">
        <f t="shared" ca="1" si="74"/>
        <v>619313</v>
      </c>
      <c r="CL27" s="46">
        <f t="shared" ca="1" si="263"/>
        <v>104552</v>
      </c>
      <c r="CM27" s="46">
        <f t="shared" ca="1" si="263"/>
        <v>111575</v>
      </c>
      <c r="CN27" s="46">
        <f t="shared" ca="1" si="264"/>
        <v>388021</v>
      </c>
      <c r="CO27" s="46">
        <f t="shared" ca="1" si="265"/>
        <v>15165</v>
      </c>
      <c r="CP27" s="46">
        <f t="shared" ca="1" si="78"/>
        <v>544810</v>
      </c>
      <c r="CQ27" s="46">
        <f t="shared" ca="1" si="266"/>
        <v>232599</v>
      </c>
      <c r="CR27" s="46">
        <f t="shared" ca="1" si="267"/>
        <v>21407</v>
      </c>
      <c r="CS27" s="46">
        <f t="shared" ca="1" si="268"/>
        <v>290804</v>
      </c>
      <c r="CT27" s="46">
        <f t="shared" ca="1" si="82"/>
        <v>714684</v>
      </c>
      <c r="CU27" s="46">
        <f t="shared" ca="1" si="269"/>
        <v>277688</v>
      </c>
      <c r="CV27" s="46">
        <f t="shared" ca="1" si="270"/>
        <v>223276</v>
      </c>
      <c r="CW27" s="46">
        <f t="shared" ca="1" si="270"/>
        <v>213720</v>
      </c>
      <c r="CX27" s="46">
        <f t="shared" ca="1" si="86"/>
        <v>515155</v>
      </c>
      <c r="CY27" s="46">
        <f t="shared" ca="1" si="271"/>
        <v>100550</v>
      </c>
      <c r="CZ27" s="46">
        <f t="shared" ca="1" si="271"/>
        <v>102226</v>
      </c>
      <c r="DA27" s="46">
        <f t="shared" ca="1" si="271"/>
        <v>108476</v>
      </c>
      <c r="DB27" s="46">
        <f t="shared" ca="1" si="272"/>
        <v>9930</v>
      </c>
      <c r="DC27" s="46">
        <f t="shared" ca="1" si="206"/>
        <v>101263</v>
      </c>
      <c r="DD27" s="46">
        <f t="shared" ca="1" si="206"/>
        <v>92710</v>
      </c>
      <c r="DE27" s="46">
        <f t="shared" ca="1" si="88"/>
        <v>959261</v>
      </c>
      <c r="DF27" s="46">
        <f t="shared" ca="1" si="273"/>
        <v>323944</v>
      </c>
      <c r="DG27" s="46">
        <f t="shared" ca="1" si="274"/>
        <v>427243</v>
      </c>
      <c r="DH27" s="46">
        <f t="shared" ca="1" si="275"/>
        <v>208074</v>
      </c>
      <c r="DI27" s="46">
        <f t="shared" ca="1" si="276"/>
        <v>407973</v>
      </c>
      <c r="DJ27" s="46">
        <f t="shared" ca="1" si="93"/>
        <v>1498323</v>
      </c>
      <c r="DK27" s="46">
        <f t="shared" ca="1" si="94"/>
        <v>637322</v>
      </c>
      <c r="DL27" s="46">
        <f t="shared" ca="1" si="277"/>
        <v>131411</v>
      </c>
      <c r="DM27" s="46">
        <f t="shared" ca="1" si="278"/>
        <v>309473</v>
      </c>
      <c r="DN27" s="46">
        <f t="shared" ca="1" si="279"/>
        <v>6110</v>
      </c>
      <c r="DO27" s="46">
        <f t="shared" ca="1" si="280"/>
        <v>126836</v>
      </c>
      <c r="DP27" s="46">
        <f t="shared" ca="1" si="281"/>
        <v>63492</v>
      </c>
      <c r="DQ27" s="46">
        <f t="shared" ca="1" si="99"/>
        <v>352275</v>
      </c>
      <c r="DR27" s="46">
        <f t="shared" ca="1" si="282"/>
        <v>108026</v>
      </c>
      <c r="DS27" s="46">
        <f t="shared" ca="1" si="283"/>
        <v>181921</v>
      </c>
      <c r="DT27" s="46">
        <f t="shared" ca="1" si="284"/>
        <v>27322</v>
      </c>
      <c r="DU27" s="46">
        <f t="shared" ca="1" si="285"/>
        <v>17638</v>
      </c>
      <c r="DV27" s="46">
        <f t="shared" ca="1" si="285"/>
        <v>17368</v>
      </c>
      <c r="DW27" s="46">
        <f t="shared" ca="1" si="103"/>
        <v>176267</v>
      </c>
      <c r="DX27" s="46">
        <f t="shared" ca="1" si="286"/>
        <v>11163</v>
      </c>
      <c r="DY27" s="46">
        <f t="shared" ca="1" si="287"/>
        <v>99815</v>
      </c>
      <c r="DZ27" s="46">
        <f t="shared" ca="1" si="288"/>
        <v>62517</v>
      </c>
      <c r="EA27" s="46">
        <f t="shared" ca="1" si="289"/>
        <v>469</v>
      </c>
      <c r="EB27" s="46">
        <f t="shared" ca="1" si="290"/>
        <v>2303</v>
      </c>
      <c r="EC27" s="46">
        <f t="shared" ca="1" si="109"/>
        <v>271608</v>
      </c>
      <c r="ED27" s="46">
        <f t="shared" ca="1" si="291"/>
        <v>32712</v>
      </c>
      <c r="EE27" s="46">
        <f t="shared" ca="1" si="292"/>
        <v>134221</v>
      </c>
      <c r="EF27" s="46">
        <f t="shared" ca="1" si="293"/>
        <v>33865</v>
      </c>
      <c r="EG27" s="46">
        <f t="shared" ca="1" si="293"/>
        <v>30967</v>
      </c>
      <c r="EH27" s="46">
        <f t="shared" ca="1" si="293"/>
        <v>39843</v>
      </c>
      <c r="EI27" s="46">
        <f t="shared" ca="1" si="294"/>
        <v>60851</v>
      </c>
    </row>
    <row r="28" spans="2:139" ht="15.75" thickBot="1" x14ac:dyDescent="0.3">
      <c r="B28" s="51" t="s">
        <v>34</v>
      </c>
      <c r="C28" s="52">
        <f t="shared" ca="1" si="0"/>
        <v>44555790.399999999</v>
      </c>
      <c r="D28" s="46">
        <f t="shared" ca="1" si="8"/>
        <v>17470445.399999999</v>
      </c>
      <c r="E28" s="46">
        <f t="shared" ca="1" si="208"/>
        <v>17254802.600000001</v>
      </c>
      <c r="F28" s="46">
        <f t="shared" ca="1" si="10"/>
        <v>8056455.4000000004</v>
      </c>
      <c r="G28" s="46">
        <f t="shared" ca="1" si="209"/>
        <v>7889274.7999999998</v>
      </c>
      <c r="H28" s="46">
        <f t="shared" ca="1" si="210"/>
        <v>765952</v>
      </c>
      <c r="I28" s="46">
        <f t="shared" ca="1" si="211"/>
        <v>880066.2</v>
      </c>
      <c r="J28" s="46">
        <f t="shared" ca="1" si="212"/>
        <v>231217</v>
      </c>
      <c r="K28" s="46">
        <f t="shared" ca="1" si="213"/>
        <v>207770</v>
      </c>
      <c r="L28" s="46">
        <f t="shared" ca="1" si="214"/>
        <v>546219</v>
      </c>
      <c r="M28" s="46">
        <f t="shared" ca="1" si="215"/>
        <v>475167.8</v>
      </c>
      <c r="N28" s="46">
        <f t="shared" ca="1" si="216"/>
        <v>872431</v>
      </c>
      <c r="O28" s="46">
        <f t="shared" ca="1" si="217"/>
        <v>889979.2</v>
      </c>
      <c r="P28" s="46">
        <f t="shared" ca="1" si="218"/>
        <v>326266</v>
      </c>
      <c r="Q28" s="46">
        <f t="shared" ca="1" si="219"/>
        <v>286329.2</v>
      </c>
      <c r="R28" s="46">
        <f t="shared" ca="1" si="220"/>
        <v>95078</v>
      </c>
      <c r="S28" s="46">
        <f t="shared" ca="1" si="221"/>
        <v>102164</v>
      </c>
      <c r="T28" s="46">
        <f t="shared" ca="1" si="222"/>
        <v>944955</v>
      </c>
      <c r="U28" s="46">
        <f t="shared" ca="1" si="223"/>
        <v>805199</v>
      </c>
      <c r="V28" s="46">
        <f t="shared" ca="1" si="224"/>
        <v>39508</v>
      </c>
      <c r="W28" s="46">
        <f t="shared" ca="1" si="225"/>
        <v>44997.599999999999</v>
      </c>
      <c r="X28" s="46">
        <f t="shared" ca="1" si="226"/>
        <v>111895</v>
      </c>
      <c r="Y28" s="46">
        <f t="shared" ca="1" si="227"/>
        <v>105007.4</v>
      </c>
      <c r="Z28" s="46">
        <f t="shared" ca="1" si="228"/>
        <v>326254</v>
      </c>
      <c r="AA28" s="46">
        <f t="shared" ca="1" si="229"/>
        <v>295914</v>
      </c>
      <c r="AB28" s="46">
        <f t="shared" ca="1" si="32"/>
        <v>4974843</v>
      </c>
      <c r="AC28" s="46">
        <f t="shared" ca="1" si="230"/>
        <v>734879</v>
      </c>
      <c r="AD28" s="46">
        <f t="shared" ca="1" si="231"/>
        <v>1694563</v>
      </c>
      <c r="AE28" s="46">
        <f t="shared" ca="1" si="232"/>
        <v>722157</v>
      </c>
      <c r="AF28" s="46">
        <f t="shared" ca="1" si="233"/>
        <v>558756</v>
      </c>
      <c r="AG28" s="46">
        <f t="shared" ca="1" si="234"/>
        <v>162516</v>
      </c>
      <c r="AH28" s="46">
        <f t="shared" ca="1" si="235"/>
        <v>716555</v>
      </c>
      <c r="AI28" s="46">
        <f t="shared" ca="1" si="236"/>
        <v>385417</v>
      </c>
      <c r="AJ28" s="46">
        <f t="shared" ca="1" si="204"/>
        <v>1762878</v>
      </c>
      <c r="AK28" s="46">
        <f t="shared" ca="1" si="237"/>
        <v>676235</v>
      </c>
      <c r="AL28" s="46">
        <f t="shared" ca="1" si="238"/>
        <v>453409</v>
      </c>
      <c r="AM28" s="46">
        <f t="shared" ca="1" si="239"/>
        <v>340820</v>
      </c>
      <c r="AN28" s="46">
        <f t="shared" ca="1" si="240"/>
        <v>292414</v>
      </c>
      <c r="AO28" s="46">
        <f t="shared" ca="1" si="43"/>
        <v>2676269</v>
      </c>
      <c r="AP28" s="46">
        <f t="shared" ca="1" si="241"/>
        <v>441618</v>
      </c>
      <c r="AQ28" s="46">
        <f t="shared" ca="1" si="205"/>
        <v>412212</v>
      </c>
      <c r="AR28" s="46">
        <f t="shared" ca="1" si="205"/>
        <v>415722</v>
      </c>
      <c r="AS28" s="46">
        <f t="shared" ca="1" si="205"/>
        <v>447748</v>
      </c>
      <c r="AT28" s="46">
        <f t="shared" ca="1" si="205"/>
        <v>416896</v>
      </c>
      <c r="AU28" s="46">
        <f t="shared" ca="1" si="205"/>
        <v>406861</v>
      </c>
      <c r="AV28" s="46">
        <f t="shared" ca="1" si="242"/>
        <v>135212</v>
      </c>
      <c r="AW28" s="46">
        <f t="shared" ca="1" si="46"/>
        <v>11648105</v>
      </c>
      <c r="AX28" s="46">
        <f t="shared" ca="1" si="47"/>
        <v>5484698</v>
      </c>
      <c r="AY28" s="46">
        <f t="shared" ca="1" si="243"/>
        <v>169531</v>
      </c>
      <c r="AZ28" s="46">
        <f t="shared" ca="1" si="244"/>
        <v>293245</v>
      </c>
      <c r="BA28" s="46">
        <f t="shared" ca="1" si="245"/>
        <v>201730</v>
      </c>
      <c r="BB28" s="46">
        <f t="shared" ca="1" si="49"/>
        <v>4820192</v>
      </c>
      <c r="BC28" s="46">
        <f t="shared" ca="1" si="246"/>
        <v>1699008</v>
      </c>
      <c r="BD28" s="46">
        <f t="shared" ca="1" si="247"/>
        <v>1776927</v>
      </c>
      <c r="BE28" s="46">
        <f t="shared" ca="1" si="248"/>
        <v>450019</v>
      </c>
      <c r="BF28" s="46">
        <f t="shared" ca="1" si="248"/>
        <v>473512</v>
      </c>
      <c r="BG28" s="46">
        <f t="shared" ca="1" si="249"/>
        <v>420726</v>
      </c>
      <c r="BH28" s="46">
        <f t="shared" ca="1" si="250"/>
        <v>365459</v>
      </c>
      <c r="BI28" s="46">
        <f t="shared" ca="1" si="55"/>
        <v>1343215</v>
      </c>
      <c r="BJ28" s="46">
        <f t="shared" ca="1" si="251"/>
        <v>1169056</v>
      </c>
      <c r="BK28" s="46">
        <f t="shared" ca="1" si="252"/>
        <v>174159</v>
      </c>
      <c r="BL28" s="46">
        <f t="shared" ca="1" si="4"/>
        <v>10184364</v>
      </c>
      <c r="BM28" s="46">
        <f t="shared" ca="1" si="58"/>
        <v>1360845</v>
      </c>
      <c r="BN28" s="46">
        <f t="shared" ca="1" si="253"/>
        <v>516149</v>
      </c>
      <c r="BO28" s="46">
        <f t="shared" ca="1" si="254"/>
        <v>393145</v>
      </c>
      <c r="BP28" s="46">
        <f t="shared" ca="1" si="255"/>
        <v>451551</v>
      </c>
      <c r="BQ28" s="46">
        <f t="shared" ca="1" si="62"/>
        <v>1412227</v>
      </c>
      <c r="BR28" s="46">
        <f t="shared" ca="1" si="256"/>
        <v>504152</v>
      </c>
      <c r="BS28" s="46">
        <f t="shared" ca="1" si="257"/>
        <v>908075</v>
      </c>
      <c r="BT28" s="46">
        <f t="shared" ca="1" si="65"/>
        <v>3439835</v>
      </c>
      <c r="BU28" s="46">
        <f t="shared" ca="1" si="258"/>
        <v>1375751</v>
      </c>
      <c r="BV28" s="46">
        <f ca="1">RANDBETWEEN(1800000,2100000)</f>
        <v>2064084</v>
      </c>
      <c r="BW28" s="46">
        <f t="shared" ca="1" si="68"/>
        <v>3971457</v>
      </c>
      <c r="BX28" s="46">
        <f t="shared" ca="1" si="260"/>
        <v>918235</v>
      </c>
      <c r="BY28" s="46">
        <f t="shared" ca="1" si="261"/>
        <v>463821</v>
      </c>
      <c r="BZ28" s="46">
        <f t="shared" ca="1" si="262"/>
        <v>2589401</v>
      </c>
      <c r="CA28" s="46">
        <f t="shared" si="5"/>
        <v>0</v>
      </c>
      <c r="CB28" s="46"/>
      <c r="CC28" s="46"/>
      <c r="CD28" s="46"/>
      <c r="CE28" s="46">
        <f t="shared" si="72"/>
        <v>0</v>
      </c>
      <c r="CF28" s="46"/>
      <c r="CG28" s="46"/>
      <c r="CH28" s="46"/>
      <c r="CI28" s="46"/>
      <c r="CJ28" s="46">
        <f t="shared" ca="1" si="73"/>
        <v>3667209</v>
      </c>
      <c r="CK28" s="46">
        <f t="shared" ca="1" si="74"/>
        <v>649190</v>
      </c>
      <c r="CL28" s="46">
        <f t="shared" ca="1" si="263"/>
        <v>110607</v>
      </c>
      <c r="CM28" s="46">
        <f t="shared" ca="1" si="263"/>
        <v>103535</v>
      </c>
      <c r="CN28" s="46">
        <f t="shared" ca="1" si="264"/>
        <v>422995</v>
      </c>
      <c r="CO28" s="46">
        <f t="shared" ca="1" si="265"/>
        <v>12053</v>
      </c>
      <c r="CP28" s="46">
        <f t="shared" ca="1" si="78"/>
        <v>622070</v>
      </c>
      <c r="CQ28" s="46">
        <f t="shared" ca="1" si="266"/>
        <v>265681</v>
      </c>
      <c r="CR28" s="46">
        <f t="shared" ca="1" si="267"/>
        <v>22813</v>
      </c>
      <c r="CS28" s="46">
        <f t="shared" ca="1" si="268"/>
        <v>333576</v>
      </c>
      <c r="CT28" s="46">
        <f t="shared" ca="1" si="82"/>
        <v>758561</v>
      </c>
      <c r="CU28" s="46">
        <f t="shared" ca="1" si="269"/>
        <v>254911</v>
      </c>
      <c r="CV28" s="46">
        <f t="shared" ca="1" si="270"/>
        <v>266517</v>
      </c>
      <c r="CW28" s="46">
        <f t="shared" ca="1" si="270"/>
        <v>237133</v>
      </c>
      <c r="CX28" s="46">
        <f t="shared" ca="1" si="86"/>
        <v>445043</v>
      </c>
      <c r="CY28" s="46">
        <f t="shared" ca="1" si="271"/>
        <v>101590</v>
      </c>
      <c r="CZ28" s="46">
        <f t="shared" ca="1" si="271"/>
        <v>73037</v>
      </c>
      <c r="DA28" s="46">
        <f t="shared" ca="1" si="271"/>
        <v>85399</v>
      </c>
      <c r="DB28" s="46">
        <f t="shared" ca="1" si="272"/>
        <v>9719</v>
      </c>
      <c r="DC28" s="46">
        <f t="shared" ca="1" si="206"/>
        <v>87710</v>
      </c>
      <c r="DD28" s="46">
        <f t="shared" ca="1" si="206"/>
        <v>87588</v>
      </c>
      <c r="DE28" s="46">
        <f t="shared" ca="1" si="88"/>
        <v>792024</v>
      </c>
      <c r="DF28" s="46">
        <f t="shared" ca="1" si="273"/>
        <v>211040</v>
      </c>
      <c r="DG28" s="46">
        <f t="shared" ca="1" si="274"/>
        <v>439993</v>
      </c>
      <c r="DH28" s="46">
        <f t="shared" ca="1" si="275"/>
        <v>140991</v>
      </c>
      <c r="DI28" s="46">
        <f t="shared" ca="1" si="276"/>
        <v>400321</v>
      </c>
      <c r="DJ28" s="46">
        <f t="shared" ca="1" si="93"/>
        <v>1585667</v>
      </c>
      <c r="DK28" s="46">
        <f t="shared" ca="1" si="94"/>
        <v>689805</v>
      </c>
      <c r="DL28" s="46">
        <f t="shared" ca="1" si="277"/>
        <v>156061</v>
      </c>
      <c r="DM28" s="46">
        <f t="shared" ca="1" si="278"/>
        <v>288124</v>
      </c>
      <c r="DN28" s="46">
        <f t="shared" ca="1" si="279"/>
        <v>5312</v>
      </c>
      <c r="DO28" s="46">
        <f t="shared" ca="1" si="280"/>
        <v>145689</v>
      </c>
      <c r="DP28" s="46">
        <f t="shared" ca="1" si="281"/>
        <v>94619</v>
      </c>
      <c r="DQ28" s="46">
        <f t="shared" ca="1" si="99"/>
        <v>371633</v>
      </c>
      <c r="DR28" s="46">
        <f t="shared" ca="1" si="282"/>
        <v>109303</v>
      </c>
      <c r="DS28" s="46">
        <f t="shared" ca="1" si="283"/>
        <v>197572</v>
      </c>
      <c r="DT28" s="46">
        <f t="shared" ca="1" si="284"/>
        <v>21573</v>
      </c>
      <c r="DU28" s="46">
        <f t="shared" ca="1" si="285"/>
        <v>21685</v>
      </c>
      <c r="DV28" s="46">
        <f t="shared" ca="1" si="285"/>
        <v>21500</v>
      </c>
      <c r="DW28" s="46">
        <f t="shared" ca="1" si="103"/>
        <v>184868</v>
      </c>
      <c r="DX28" s="46">
        <f t="shared" ca="1" si="286"/>
        <v>11380</v>
      </c>
      <c r="DY28" s="46">
        <f t="shared" ca="1" si="287"/>
        <v>98435</v>
      </c>
      <c r="DZ28" s="46">
        <f t="shared" ca="1" si="288"/>
        <v>72034</v>
      </c>
      <c r="EA28" s="46">
        <f t="shared" ca="1" si="289"/>
        <v>507</v>
      </c>
      <c r="EB28" s="46">
        <f t="shared" ca="1" si="290"/>
        <v>2512</v>
      </c>
      <c r="EC28" s="46">
        <f t="shared" ca="1" si="109"/>
        <v>252602</v>
      </c>
      <c r="ED28" s="46">
        <f ca="1">RANDBETWEEN(20000,40000)</f>
        <v>37822</v>
      </c>
      <c r="EE28" s="46">
        <f t="shared" ca="1" si="292"/>
        <v>117157</v>
      </c>
      <c r="EF28" s="46">
        <f t="shared" ca="1" si="293"/>
        <v>34710</v>
      </c>
      <c r="EG28" s="46">
        <f t="shared" ca="1" si="293"/>
        <v>23462</v>
      </c>
      <c r="EH28" s="46">
        <f t="shared" ca="1" si="293"/>
        <v>39451</v>
      </c>
      <c r="EI28" s="46">
        <f t="shared" ca="1" si="294"/>
        <v>86759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39"/>
  <sheetViews>
    <sheetView workbookViewId="0">
      <selection activeCell="C29" sqref="C29:C36"/>
    </sheetView>
  </sheetViews>
  <sheetFormatPr baseColWidth="10" defaultRowHeight="15" x14ac:dyDescent="0.25"/>
  <cols>
    <col min="2" max="2" width="17.140625" bestFit="1" customWidth="1"/>
    <col min="3" max="3" width="17.42578125" bestFit="1" customWidth="1"/>
    <col min="4" max="4" width="17" bestFit="1" customWidth="1"/>
    <col min="5" max="5" width="17" customWidth="1"/>
    <col min="6" max="6" width="17.85546875" bestFit="1" customWidth="1"/>
    <col min="7" max="7" width="16.42578125" bestFit="1" customWidth="1"/>
    <col min="8" max="8" width="17.42578125" bestFit="1" customWidth="1"/>
    <col min="9" max="10" width="17" bestFit="1" customWidth="1"/>
    <col min="11" max="11" width="16.28515625" bestFit="1" customWidth="1"/>
    <col min="12" max="12" width="16.7109375" bestFit="1" customWidth="1"/>
    <col min="13" max="13" width="18.85546875" bestFit="1" customWidth="1"/>
    <col min="14" max="14" width="17" bestFit="1" customWidth="1"/>
    <col min="15" max="15" width="16.28515625" bestFit="1" customWidth="1"/>
    <col min="17" max="17" width="13" bestFit="1" customWidth="1"/>
    <col min="18" max="18" width="12.7109375" bestFit="1" customWidth="1"/>
    <col min="19" max="19" width="20" bestFit="1" customWidth="1"/>
    <col min="22" max="22" width="16.28515625" bestFit="1" customWidth="1"/>
    <col min="24" max="24" width="12" bestFit="1" customWidth="1"/>
    <col min="26" max="26" width="16.28515625" bestFit="1" customWidth="1"/>
    <col min="28" max="28" width="12" bestFit="1" customWidth="1"/>
  </cols>
  <sheetData>
    <row r="1" spans="2:5" ht="15.75" thickBot="1" x14ac:dyDescent="0.3"/>
    <row r="2" spans="2:5" ht="15.75" thickBot="1" x14ac:dyDescent="0.3">
      <c r="B2" s="9" t="s">
        <v>6</v>
      </c>
      <c r="C2" s="9" t="s">
        <v>7</v>
      </c>
      <c r="D2" s="9" t="s">
        <v>8</v>
      </c>
      <c r="E2" s="21"/>
    </row>
    <row r="3" spans="2:5" x14ac:dyDescent="0.25">
      <c r="B3" s="10" t="s">
        <v>15</v>
      </c>
      <c r="C3" s="8" t="s">
        <v>17</v>
      </c>
      <c r="D3" s="2" t="s">
        <v>30</v>
      </c>
      <c r="E3" s="21"/>
    </row>
    <row r="4" spans="2:5" x14ac:dyDescent="0.25">
      <c r="B4" s="6" t="s">
        <v>16</v>
      </c>
      <c r="C4" s="3" t="s">
        <v>18</v>
      </c>
      <c r="D4" s="3" t="s">
        <v>31</v>
      </c>
      <c r="E4" s="21"/>
    </row>
    <row r="5" spans="2:5" x14ac:dyDescent="0.25">
      <c r="B5" s="6" t="s">
        <v>9</v>
      </c>
      <c r="C5" s="3" t="s">
        <v>19</v>
      </c>
      <c r="D5" s="3" t="s">
        <v>32</v>
      </c>
      <c r="E5" s="21"/>
    </row>
    <row r="6" spans="2:5" x14ac:dyDescent="0.25">
      <c r="B6" s="6" t="s">
        <v>10</v>
      </c>
      <c r="C6" s="3" t="s">
        <v>20</v>
      </c>
      <c r="D6" s="3" t="s">
        <v>33</v>
      </c>
      <c r="E6" s="21"/>
    </row>
    <row r="7" spans="2:5" ht="15.75" thickBot="1" x14ac:dyDescent="0.3">
      <c r="B7" s="6" t="s">
        <v>11</v>
      </c>
      <c r="C7" s="3" t="s">
        <v>21</v>
      </c>
      <c r="D7" s="4" t="s">
        <v>34</v>
      </c>
      <c r="E7" s="21"/>
    </row>
    <row r="8" spans="2:5" x14ac:dyDescent="0.25">
      <c r="B8" s="6" t="s">
        <v>12</v>
      </c>
      <c r="C8" s="3" t="s">
        <v>22</v>
      </c>
    </row>
    <row r="9" spans="2:5" x14ac:dyDescent="0.25">
      <c r="B9" s="6" t="s">
        <v>13</v>
      </c>
      <c r="C9" s="3" t="s">
        <v>23</v>
      </c>
    </row>
    <row r="10" spans="2:5" ht="15.75" thickBot="1" x14ac:dyDescent="0.3">
      <c r="B10" s="7" t="s">
        <v>14</v>
      </c>
      <c r="C10" s="3" t="s">
        <v>24</v>
      </c>
    </row>
    <row r="11" spans="2:5" x14ac:dyDescent="0.25">
      <c r="C11" s="3" t="s">
        <v>25</v>
      </c>
    </row>
    <row r="12" spans="2:5" x14ac:dyDescent="0.25">
      <c r="C12" s="3" t="s">
        <v>26</v>
      </c>
    </row>
    <row r="13" spans="2:5" x14ac:dyDescent="0.25">
      <c r="C13" s="3" t="s">
        <v>27</v>
      </c>
    </row>
    <row r="14" spans="2:5" x14ac:dyDescent="0.25">
      <c r="C14" s="3" t="s">
        <v>28</v>
      </c>
    </row>
    <row r="15" spans="2:5" ht="15.75" thickBot="1" x14ac:dyDescent="0.3">
      <c r="C15" s="4" t="s">
        <v>29</v>
      </c>
    </row>
    <row r="16" spans="2:5" ht="15.75" thickBot="1" x14ac:dyDescent="0.3"/>
    <row r="17" spans="2:26" ht="16.5" thickBot="1" x14ac:dyDescent="0.3">
      <c r="B17" s="11" t="s">
        <v>35</v>
      </c>
    </row>
    <row r="18" spans="2:26" ht="15.75" thickBot="1" x14ac:dyDescent="0.3">
      <c r="B18" s="9" t="s">
        <v>36</v>
      </c>
      <c r="C18" s="9" t="s">
        <v>37</v>
      </c>
      <c r="D18" s="9" t="s">
        <v>38</v>
      </c>
      <c r="E18" s="9" t="s">
        <v>39</v>
      </c>
      <c r="F18" s="9" t="s">
        <v>40</v>
      </c>
      <c r="G18" s="9" t="s">
        <v>41</v>
      </c>
      <c r="H18" s="12" t="s">
        <v>42</v>
      </c>
    </row>
    <row r="19" spans="2:26" ht="15.75" thickBot="1" x14ac:dyDescent="0.3">
      <c r="B19" s="2" t="s">
        <v>43</v>
      </c>
      <c r="C19" s="5" t="s">
        <v>49</v>
      </c>
      <c r="D19" s="2" t="s">
        <v>51</v>
      </c>
      <c r="E19" s="2" t="s">
        <v>57</v>
      </c>
      <c r="F19" s="17" t="s">
        <v>63</v>
      </c>
      <c r="G19" s="14" t="s">
        <v>47</v>
      </c>
      <c r="H19" s="20" t="s">
        <v>47</v>
      </c>
    </row>
    <row r="20" spans="2:26" x14ac:dyDescent="0.25">
      <c r="B20" s="3" t="s">
        <v>44</v>
      </c>
      <c r="C20" s="6" t="s">
        <v>48</v>
      </c>
      <c r="D20" s="3" t="s">
        <v>52</v>
      </c>
      <c r="E20" s="3" t="s">
        <v>58</v>
      </c>
      <c r="F20" s="18" t="s">
        <v>64</v>
      </c>
    </row>
    <row r="21" spans="2:26" x14ac:dyDescent="0.25">
      <c r="B21" s="3" t="s">
        <v>45</v>
      </c>
      <c r="C21" s="6" t="s">
        <v>50</v>
      </c>
      <c r="D21" s="3" t="s">
        <v>53</v>
      </c>
      <c r="E21" s="3" t="s">
        <v>59</v>
      </c>
      <c r="F21" s="18" t="s">
        <v>65</v>
      </c>
    </row>
    <row r="22" spans="2:26" ht="15.75" thickBot="1" x14ac:dyDescent="0.3">
      <c r="B22" s="3" t="s">
        <v>46</v>
      </c>
      <c r="C22" s="16" t="s">
        <v>47</v>
      </c>
      <c r="D22" s="3" t="s">
        <v>54</v>
      </c>
      <c r="E22" s="3" t="s">
        <v>60</v>
      </c>
      <c r="F22" s="18" t="s">
        <v>66</v>
      </c>
    </row>
    <row r="23" spans="2:26" ht="15.75" thickBot="1" x14ac:dyDescent="0.3">
      <c r="B23" s="15" t="s">
        <v>47</v>
      </c>
      <c r="D23" s="3" t="s">
        <v>55</v>
      </c>
      <c r="E23" s="3" t="s">
        <v>61</v>
      </c>
      <c r="F23" s="18" t="s">
        <v>151</v>
      </c>
    </row>
    <row r="24" spans="2:26" ht="15.75" thickBot="1" x14ac:dyDescent="0.3">
      <c r="D24" s="3" t="s">
        <v>56</v>
      </c>
      <c r="E24" s="3" t="s">
        <v>62</v>
      </c>
      <c r="F24" s="19" t="s">
        <v>47</v>
      </c>
    </row>
    <row r="25" spans="2:26" ht="15.75" thickBot="1" x14ac:dyDescent="0.3">
      <c r="D25" s="15" t="s">
        <v>47</v>
      </c>
      <c r="E25" s="15" t="s">
        <v>47</v>
      </c>
    </row>
    <row r="26" spans="2:26" ht="15.75" thickBot="1" x14ac:dyDescent="0.3"/>
    <row r="27" spans="2:26" ht="16.5" thickBot="1" x14ac:dyDescent="0.3">
      <c r="B27" s="11" t="s">
        <v>67</v>
      </c>
    </row>
    <row r="28" spans="2:26" ht="15.75" thickBot="1" x14ac:dyDescent="0.3">
      <c r="B28" s="9" t="s">
        <v>43</v>
      </c>
      <c r="C28" s="9" t="s">
        <v>44</v>
      </c>
      <c r="D28" s="9" t="s">
        <v>45</v>
      </c>
      <c r="E28" s="24" t="s">
        <v>46</v>
      </c>
      <c r="F28" s="9" t="s">
        <v>49</v>
      </c>
      <c r="G28" s="9" t="s">
        <v>48</v>
      </c>
      <c r="H28" s="9" t="s">
        <v>50</v>
      </c>
      <c r="I28" s="9" t="s">
        <v>51</v>
      </c>
      <c r="J28" s="9" t="s">
        <v>52</v>
      </c>
      <c r="K28" s="9" t="s">
        <v>53</v>
      </c>
      <c r="L28" s="9" t="s">
        <v>54</v>
      </c>
      <c r="M28" s="33" t="s">
        <v>55</v>
      </c>
      <c r="N28" s="9" t="s">
        <v>56</v>
      </c>
      <c r="O28" s="9" t="s">
        <v>57</v>
      </c>
      <c r="P28" s="9" t="s">
        <v>58</v>
      </c>
      <c r="Q28" s="9" t="s">
        <v>59</v>
      </c>
      <c r="R28" s="9" t="s">
        <v>60</v>
      </c>
      <c r="S28" s="9" t="s">
        <v>61</v>
      </c>
      <c r="T28" s="33" t="s">
        <v>62</v>
      </c>
      <c r="U28" s="24" t="s">
        <v>63</v>
      </c>
      <c r="V28" s="24" t="s">
        <v>64</v>
      </c>
      <c r="W28" s="24" t="s">
        <v>65</v>
      </c>
      <c r="X28" s="24" t="s">
        <v>66</v>
      </c>
      <c r="Y28" s="9" t="s">
        <v>151</v>
      </c>
      <c r="Z28" s="12" t="s">
        <v>47</v>
      </c>
    </row>
    <row r="29" spans="2:26" ht="15.75" thickBot="1" x14ac:dyDescent="0.3">
      <c r="B29" s="8" t="s">
        <v>68</v>
      </c>
      <c r="C29" s="2" t="s">
        <v>79</v>
      </c>
      <c r="D29" s="5" t="s">
        <v>86</v>
      </c>
      <c r="E29" s="2" t="s">
        <v>143</v>
      </c>
      <c r="F29" s="17" t="s">
        <v>90</v>
      </c>
      <c r="G29" s="2" t="s">
        <v>93</v>
      </c>
      <c r="H29" s="5" t="s">
        <v>99</v>
      </c>
      <c r="I29" s="2" t="s">
        <v>101</v>
      </c>
      <c r="J29" s="17" t="s">
        <v>104</v>
      </c>
      <c r="K29" s="2" t="s">
        <v>106</v>
      </c>
      <c r="L29" s="2" t="s">
        <v>108</v>
      </c>
      <c r="M29" s="17" t="s">
        <v>111</v>
      </c>
      <c r="N29" s="2" t="s">
        <v>115</v>
      </c>
      <c r="O29" s="2" t="s">
        <v>119</v>
      </c>
      <c r="P29" s="17" t="s">
        <v>123</v>
      </c>
      <c r="Q29" s="10" t="s">
        <v>129</v>
      </c>
      <c r="R29" s="2" t="s">
        <v>132</v>
      </c>
      <c r="S29" s="17" t="s">
        <v>126</v>
      </c>
      <c r="T29" s="34" t="s">
        <v>78</v>
      </c>
      <c r="U29" s="2" t="s">
        <v>138</v>
      </c>
      <c r="V29" s="29" t="s">
        <v>138</v>
      </c>
      <c r="W29" s="2" t="s">
        <v>124</v>
      </c>
      <c r="X29" s="17" t="s">
        <v>138</v>
      </c>
      <c r="Y29" s="27" t="s">
        <v>78</v>
      </c>
      <c r="Z29" s="26" t="s">
        <v>78</v>
      </c>
    </row>
    <row r="30" spans="2:26" x14ac:dyDescent="0.25">
      <c r="B30" s="3" t="s">
        <v>69</v>
      </c>
      <c r="C30" s="3" t="s">
        <v>80</v>
      </c>
      <c r="D30" s="6" t="s">
        <v>87</v>
      </c>
      <c r="E30" s="3" t="s">
        <v>144</v>
      </c>
      <c r="F30" s="18" t="s">
        <v>91</v>
      </c>
      <c r="G30" s="3" t="s">
        <v>94</v>
      </c>
      <c r="H30" s="6" t="s">
        <v>100</v>
      </c>
      <c r="I30" s="3" t="s">
        <v>102</v>
      </c>
      <c r="J30" s="18" t="s">
        <v>105</v>
      </c>
      <c r="K30" s="3" t="s">
        <v>107</v>
      </c>
      <c r="L30" s="3" t="s">
        <v>109</v>
      </c>
      <c r="M30" s="18" t="s">
        <v>112</v>
      </c>
      <c r="N30" s="3" t="s">
        <v>116</v>
      </c>
      <c r="O30" s="3" t="s">
        <v>120</v>
      </c>
      <c r="P30" s="18" t="s">
        <v>124</v>
      </c>
      <c r="Q30" s="6" t="s">
        <v>130</v>
      </c>
      <c r="R30" s="3" t="s">
        <v>133</v>
      </c>
      <c r="S30" s="18" t="s">
        <v>127</v>
      </c>
      <c r="U30" s="3" t="s">
        <v>139</v>
      </c>
      <c r="V30" s="13" t="s">
        <v>139</v>
      </c>
      <c r="W30" s="3" t="s">
        <v>153</v>
      </c>
      <c r="X30" s="18" t="s">
        <v>139</v>
      </c>
    </row>
    <row r="31" spans="2:26" ht="15.75" thickBot="1" x14ac:dyDescent="0.3">
      <c r="B31" s="3" t="s">
        <v>70</v>
      </c>
      <c r="C31" s="3" t="s">
        <v>81</v>
      </c>
      <c r="D31" s="6" t="s">
        <v>88</v>
      </c>
      <c r="E31" s="3" t="s">
        <v>145</v>
      </c>
      <c r="F31" s="18" t="s">
        <v>92</v>
      </c>
      <c r="G31" s="3" t="s">
        <v>95</v>
      </c>
      <c r="H31" s="16" t="s">
        <v>78</v>
      </c>
      <c r="I31" s="3" t="s">
        <v>103</v>
      </c>
      <c r="J31" s="19" t="s">
        <v>78</v>
      </c>
      <c r="K31" s="15" t="s">
        <v>78</v>
      </c>
      <c r="L31" s="36" t="s">
        <v>110</v>
      </c>
      <c r="M31" s="32" t="s">
        <v>113</v>
      </c>
      <c r="N31" s="28" t="s">
        <v>117</v>
      </c>
      <c r="O31" s="28" t="s">
        <v>121</v>
      </c>
      <c r="P31" s="32" t="s">
        <v>125</v>
      </c>
      <c r="Q31" s="35" t="s">
        <v>131</v>
      </c>
      <c r="R31" s="28" t="s">
        <v>134</v>
      </c>
      <c r="S31" s="32" t="s">
        <v>128</v>
      </c>
      <c r="U31" s="28" t="s">
        <v>142</v>
      </c>
      <c r="V31" s="30" t="s">
        <v>142</v>
      </c>
      <c r="W31" s="28" t="s">
        <v>154</v>
      </c>
      <c r="X31" s="32" t="s">
        <v>142</v>
      </c>
    </row>
    <row r="32" spans="2:26" ht="15.75" thickBot="1" x14ac:dyDescent="0.3">
      <c r="B32" s="3" t="s">
        <v>71</v>
      </c>
      <c r="C32" s="3" t="s">
        <v>82</v>
      </c>
      <c r="D32" s="6" t="s">
        <v>89</v>
      </c>
      <c r="E32" s="3" t="s">
        <v>146</v>
      </c>
      <c r="F32" s="19" t="s">
        <v>78</v>
      </c>
      <c r="G32" s="3" t="s">
        <v>96</v>
      </c>
      <c r="H32" s="1"/>
      <c r="I32" s="15" t="s">
        <v>78</v>
      </c>
      <c r="L32" s="15" t="s">
        <v>78</v>
      </c>
      <c r="M32" s="18" t="s">
        <v>114</v>
      </c>
      <c r="N32" s="3" t="s">
        <v>118</v>
      </c>
      <c r="O32" s="3" t="s">
        <v>122</v>
      </c>
      <c r="P32" s="19" t="s">
        <v>78</v>
      </c>
      <c r="Q32" s="16" t="s">
        <v>78</v>
      </c>
      <c r="R32" s="3" t="s">
        <v>135</v>
      </c>
      <c r="S32" s="19" t="s">
        <v>78</v>
      </c>
      <c r="U32" s="28" t="s">
        <v>140</v>
      </c>
      <c r="V32" s="30" t="s">
        <v>140</v>
      </c>
      <c r="W32" s="28" t="s">
        <v>125</v>
      </c>
      <c r="X32" s="32" t="s">
        <v>140</v>
      </c>
    </row>
    <row r="33" spans="2:24" ht="15.75" thickBot="1" x14ac:dyDescent="0.3">
      <c r="B33" s="3" t="s">
        <v>72</v>
      </c>
      <c r="C33" s="3" t="s">
        <v>83</v>
      </c>
      <c r="D33" s="16" t="s">
        <v>78</v>
      </c>
      <c r="E33" s="28" t="s">
        <v>147</v>
      </c>
      <c r="G33" s="3" t="s">
        <v>97</v>
      </c>
      <c r="M33" s="15" t="s">
        <v>78</v>
      </c>
      <c r="N33" s="15" t="s">
        <v>78</v>
      </c>
      <c r="O33" s="15" t="s">
        <v>78</v>
      </c>
      <c r="R33" s="28" t="s">
        <v>136</v>
      </c>
      <c r="U33" s="28" t="s">
        <v>141</v>
      </c>
      <c r="V33" s="13" t="s">
        <v>141</v>
      </c>
      <c r="W33" s="3" t="s">
        <v>152</v>
      </c>
      <c r="X33" s="18" t="s">
        <v>141</v>
      </c>
    </row>
    <row r="34" spans="2:24" ht="15.75" thickBot="1" x14ac:dyDescent="0.3">
      <c r="B34" s="3" t="s">
        <v>73</v>
      </c>
      <c r="C34" s="3" t="s">
        <v>84</v>
      </c>
      <c r="E34" s="37" t="s">
        <v>148</v>
      </c>
      <c r="G34" s="3" t="s">
        <v>98</v>
      </c>
      <c r="R34" s="3" t="s">
        <v>137</v>
      </c>
      <c r="U34" s="15" t="s">
        <v>78</v>
      </c>
      <c r="V34" s="31" t="s">
        <v>78</v>
      </c>
      <c r="W34" s="15" t="s">
        <v>78</v>
      </c>
      <c r="X34" s="19" t="s">
        <v>78</v>
      </c>
    </row>
    <row r="35" spans="2:24" ht="15.75" thickBot="1" x14ac:dyDescent="0.3">
      <c r="B35" s="3" t="s">
        <v>74</v>
      </c>
      <c r="C35" s="3" t="s">
        <v>85</v>
      </c>
      <c r="E35" s="37" t="s">
        <v>149</v>
      </c>
      <c r="G35" s="15" t="s">
        <v>78</v>
      </c>
      <c r="R35" s="15" t="s">
        <v>78</v>
      </c>
    </row>
    <row r="36" spans="2:24" ht="15.75" thickBot="1" x14ac:dyDescent="0.3">
      <c r="B36" s="3" t="s">
        <v>75</v>
      </c>
      <c r="C36" s="15" t="s">
        <v>78</v>
      </c>
      <c r="E36" s="38" t="s">
        <v>78</v>
      </c>
    </row>
    <row r="37" spans="2:24" x14ac:dyDescent="0.25">
      <c r="B37" s="3" t="s">
        <v>76</v>
      </c>
    </row>
    <row r="38" spans="2:24" x14ac:dyDescent="0.25">
      <c r="B38" s="3" t="s">
        <v>77</v>
      </c>
    </row>
    <row r="39" spans="2:24" ht="15.75" thickBot="1" x14ac:dyDescent="0.3">
      <c r="B39" s="15" t="s">
        <v>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40</vt:i4>
      </vt:variant>
    </vt:vector>
  </HeadingPairs>
  <TitlesOfParts>
    <vt:vector size="43" baseType="lpstr">
      <vt:lpstr>Stats</vt:lpstr>
      <vt:lpstr>Données</vt:lpstr>
      <vt:lpstr>Liste</vt:lpstr>
      <vt:lpstr>__</vt:lpstr>
      <vt:lpstr>___</vt:lpstr>
      <vt:lpstr>BAZAR</vt:lpstr>
      <vt:lpstr>BIJOUX</vt:lpstr>
      <vt:lpstr>BOUCHERIE</vt:lpstr>
      <vt:lpstr>BRICO</vt:lpstr>
      <vt:lpstr>BVP</vt:lpstr>
      <vt:lpstr>CHARCUTERIE</vt:lpstr>
      <vt:lpstr>CHAUSSETTE</vt:lpstr>
      <vt:lpstr>CHAUSSURE</vt:lpstr>
      <vt:lpstr>CREMERIE</vt:lpstr>
      <vt:lpstr>CULTURE</vt:lpstr>
      <vt:lpstr>ELDPH</vt:lpstr>
      <vt:lpstr>Enseigne</vt:lpstr>
      <vt:lpstr>ENTRETIEN</vt:lpstr>
      <vt:lpstr>EPICERIE</vt:lpstr>
      <vt:lpstr>Express</vt:lpstr>
      <vt:lpstr>Filière</vt:lpstr>
      <vt:lpstr>Filièresélèc</vt:lpstr>
      <vt:lpstr>FRAIS_LS</vt:lpstr>
      <vt:lpstr>FRAIS_TRAD</vt:lpstr>
      <vt:lpstr>FROMAGE_COUPE</vt:lpstr>
      <vt:lpstr>FRUITS_LEGUMES</vt:lpstr>
      <vt:lpstr>Hyper</vt:lpstr>
      <vt:lpstr>JARDIN</vt:lpstr>
      <vt:lpstr>LIQUIDE</vt:lpstr>
      <vt:lpstr>LOISIRS</vt:lpstr>
      <vt:lpstr>Magasin</vt:lpstr>
      <vt:lpstr>MAISON</vt:lpstr>
      <vt:lpstr>PATISSERIE_INDUS</vt:lpstr>
      <vt:lpstr>POISSONERIE</vt:lpstr>
      <vt:lpstr>PRESSE</vt:lpstr>
      <vt:lpstr>Secteur</vt:lpstr>
      <vt:lpstr>Secteursélèc</vt:lpstr>
      <vt:lpstr>SERVICES</vt:lpstr>
      <vt:lpstr>SOUS8VETEMENT</vt:lpstr>
      <vt:lpstr>Super</vt:lpstr>
      <vt:lpstr>SURGELES</vt:lpstr>
      <vt:lpstr>TEXTILE</vt:lpstr>
      <vt:lpstr>VETEMENT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HORN</dc:creator>
  <cp:lastModifiedBy>Henri HORN</cp:lastModifiedBy>
  <dcterms:created xsi:type="dcterms:W3CDTF">2017-05-24T08:56:16Z</dcterms:created>
  <dcterms:modified xsi:type="dcterms:W3CDTF">2017-05-29T07:36:19Z</dcterms:modified>
</cp:coreProperties>
</file>