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HORN\Desktop\Statistiques\"/>
    </mc:Choice>
  </mc:AlternateContent>
  <bookViews>
    <workbookView xWindow="0" yWindow="0" windowWidth="15165" windowHeight="6960" activeTab="1"/>
  </bookViews>
  <sheets>
    <sheet name="Stats" sheetId="1" r:id="rId1"/>
    <sheet name="Données" sheetId="3" r:id="rId2"/>
    <sheet name="Liste" sheetId="2" r:id="rId3"/>
  </sheets>
  <definedNames>
    <definedName name="__">Liste!$Z$29</definedName>
    <definedName name="___">Liste!$H$19</definedName>
    <definedName name="BAZAR">Liste!$E$19:$E$25</definedName>
    <definedName name="BIJOUX">Liste!$Y$29</definedName>
    <definedName name="BOUCHERIE">Liste!$L$29:$L$32</definedName>
    <definedName name="BRICO">Liste!$Q$29:$Q$32</definedName>
    <definedName name="BVP">Liste!$I$29:$I$32</definedName>
    <definedName name="CHARCUTERIE">Liste!$M$29:$M$33</definedName>
    <definedName name="CHAUSSETTE">Liste!$X$29:$X$34</definedName>
    <definedName name="CHAUSSURE">Liste!$W$29:$W$34</definedName>
    <definedName name="CREMERIE">Liste!$G$29:$G$35</definedName>
    <definedName name="CULTURE">Liste!$O$29:$O$33</definedName>
    <definedName name="ELDPH">Liste!$B$19:$B$23</definedName>
    <definedName name="Enseigne">Liste!$B$2:$D$2</definedName>
    <definedName name="ENTRETIEN">Liste!$D$29:$D$33</definedName>
    <definedName name="EPICERIE">Liste!$B$29:$B$39</definedName>
    <definedName name="Express">Liste!$B$3:$B$10</definedName>
    <definedName name="Filière">Liste!$B$18:$H$18</definedName>
    <definedName name="Filièresélèc">Stats!$D$6</definedName>
    <definedName name="FRAIS_LS">Liste!$C$19:$C$22</definedName>
    <definedName name="FRAIS_TRAD">Liste!$D$19:$D$25</definedName>
    <definedName name="FROMAGE_COUPE">Liste!$J$29:$J$31</definedName>
    <definedName name="FRUITS_LEGUMES">Liste!$K$29:$K$31</definedName>
    <definedName name="Hyper">Liste!$D$3:$D$7</definedName>
    <definedName name="JARDIN">Liste!$R$29:$R$35</definedName>
    <definedName name="LIQUIDE">Liste!$C$29:$C$36</definedName>
    <definedName name="LOISIRS">Liste!$P$29:$P$32</definedName>
    <definedName name="Magasin">Stats!$D$4</definedName>
    <definedName name="MAISON">Liste!$S$29:$S$32</definedName>
    <definedName name="PATISSERIE_INDUS">Liste!$F$29:$F$32</definedName>
    <definedName name="POISSONERIE">Liste!$N$29:$N$33</definedName>
    <definedName name="PRESSE">Liste!$T$29</definedName>
    <definedName name="Secteur">Liste!$B$28:$Z$28</definedName>
    <definedName name="Secteursélèc">Stats!$F$6</definedName>
    <definedName name="SERVICES">Liste!$G$19</definedName>
    <definedName name="SOUS8VETEMENT">Liste!$V$29:$V$34</definedName>
    <definedName name="Super">Liste!$C$3:$C$15</definedName>
    <definedName name="SURGELES">Liste!$H$29:$H$31</definedName>
    <definedName name="TEXTILE">Liste!$F$19:$F$24</definedName>
    <definedName name="VETEMENT">Liste!$U$29:$U$34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W25" i="3" l="1"/>
  <c r="DW26" i="3"/>
  <c r="DW27" i="3"/>
  <c r="DW28" i="3"/>
  <c r="DW24" i="3"/>
  <c r="DW12" i="3"/>
  <c r="DW13" i="3"/>
  <c r="DW14" i="3"/>
  <c r="DW15" i="3"/>
  <c r="DW16" i="3"/>
  <c r="DW17" i="3"/>
  <c r="DW18" i="3"/>
  <c r="DW19" i="3"/>
  <c r="DW20" i="3"/>
  <c r="DW21" i="3"/>
  <c r="DW22" i="3"/>
  <c r="DW23" i="3"/>
  <c r="DW11" i="3"/>
  <c r="DS23" i="3"/>
  <c r="DS12" i="3"/>
  <c r="DS13" i="3"/>
  <c r="DS14" i="3"/>
  <c r="DS15" i="3"/>
  <c r="DS16" i="3"/>
  <c r="DS17" i="3"/>
  <c r="DS18" i="3"/>
  <c r="DS19" i="3"/>
  <c r="DS20" i="3"/>
  <c r="DS21" i="3"/>
  <c r="DS22" i="3"/>
  <c r="DS11" i="3"/>
  <c r="DS25" i="3"/>
  <c r="DS26" i="3"/>
  <c r="DS27" i="3"/>
  <c r="DS28" i="3"/>
  <c r="DS24" i="3"/>
  <c r="DU24" i="3"/>
  <c r="DV24" i="3"/>
  <c r="DU25" i="3"/>
  <c r="DV25" i="3"/>
  <c r="DU26" i="3"/>
  <c r="DV26" i="3"/>
  <c r="DU27" i="3"/>
  <c r="DV27" i="3"/>
  <c r="DU28" i="3"/>
  <c r="DV28" i="3"/>
  <c r="DT25" i="3"/>
  <c r="DT26" i="3"/>
  <c r="DT27" i="3"/>
  <c r="DT28" i="3"/>
  <c r="DR28" i="3"/>
  <c r="DR25" i="3"/>
  <c r="DR26" i="3"/>
  <c r="DR27" i="3"/>
  <c r="DT24" i="3"/>
  <c r="DR24" i="3"/>
  <c r="DU11" i="3"/>
  <c r="DV11" i="3"/>
  <c r="DU12" i="3"/>
  <c r="DV12" i="3"/>
  <c r="DU13" i="3"/>
  <c r="DV13" i="3"/>
  <c r="DU14" i="3"/>
  <c r="DV14" i="3"/>
  <c r="DU15" i="3"/>
  <c r="DV15" i="3"/>
  <c r="DU16" i="3"/>
  <c r="DV16" i="3"/>
  <c r="DU17" i="3"/>
  <c r="DV17" i="3"/>
  <c r="DU18" i="3"/>
  <c r="DV18" i="3"/>
  <c r="DU19" i="3"/>
  <c r="DV19" i="3"/>
  <c r="DU20" i="3"/>
  <c r="DV20" i="3"/>
  <c r="DU21" i="3"/>
  <c r="DV21" i="3"/>
  <c r="DU22" i="3"/>
  <c r="DV22" i="3"/>
  <c r="DU23" i="3"/>
  <c r="DV23" i="3"/>
  <c r="DT12" i="3"/>
  <c r="DT13" i="3"/>
  <c r="DT14" i="3"/>
  <c r="DT15" i="3"/>
  <c r="DT16" i="3"/>
  <c r="DT17" i="3"/>
  <c r="DT18" i="3"/>
  <c r="DT19" i="3"/>
  <c r="DT20" i="3"/>
  <c r="DT21" i="3"/>
  <c r="DT22" i="3"/>
  <c r="DT23" i="3"/>
  <c r="DT11" i="3"/>
  <c r="DR12" i="3"/>
  <c r="DR13" i="3"/>
  <c r="DR14" i="3"/>
  <c r="DR15" i="3"/>
  <c r="DR16" i="3"/>
  <c r="DR17" i="3"/>
  <c r="DR18" i="3"/>
  <c r="DR19" i="3"/>
  <c r="DR20" i="3"/>
  <c r="DR21" i="3"/>
  <c r="DR22" i="3"/>
  <c r="DR23" i="3"/>
  <c r="DR11" i="3"/>
  <c r="DU4" i="3"/>
  <c r="DU5" i="3"/>
  <c r="DU6" i="3"/>
  <c r="DU7" i="3"/>
  <c r="DU8" i="3"/>
  <c r="DU9" i="3"/>
  <c r="DU10" i="3"/>
  <c r="DU3" i="3"/>
  <c r="DV4" i="3"/>
  <c r="DV5" i="3"/>
  <c r="DV6" i="3"/>
  <c r="DV7" i="3"/>
  <c r="DV8" i="3"/>
  <c r="DV9" i="3"/>
  <c r="DV10" i="3"/>
  <c r="DV3" i="3"/>
  <c r="DT4" i="3"/>
  <c r="DT5" i="3"/>
  <c r="DT6" i="3"/>
  <c r="DT7" i="3"/>
  <c r="DT8" i="3"/>
  <c r="DT9" i="3"/>
  <c r="DT10" i="3"/>
  <c r="DT3" i="3"/>
  <c r="DS4" i="3"/>
  <c r="DS5" i="3"/>
  <c r="DS6" i="3"/>
  <c r="DS7" i="3"/>
  <c r="DS8" i="3"/>
  <c r="DS9" i="3"/>
  <c r="DS10" i="3"/>
  <c r="DS3" i="3"/>
  <c r="DR4" i="3"/>
  <c r="DR5" i="3"/>
  <c r="DR6" i="3"/>
  <c r="DR7" i="3"/>
  <c r="DR8" i="3"/>
  <c r="DR9" i="3"/>
  <c r="DR10" i="3"/>
  <c r="DR3" i="3"/>
  <c r="DW4" i="3"/>
  <c r="DW5" i="3"/>
  <c r="DW6" i="3"/>
  <c r="DW7" i="3"/>
  <c r="DW8" i="3"/>
  <c r="DW9" i="3"/>
  <c r="DW10" i="3"/>
  <c r="DW3" i="3"/>
  <c r="DP25" i="3"/>
  <c r="DP26" i="3"/>
  <c r="DP27" i="3"/>
  <c r="DP28" i="3"/>
  <c r="DP24" i="3"/>
  <c r="DO25" i="3"/>
  <c r="DO26" i="3"/>
  <c r="DO27" i="3"/>
  <c r="DO28" i="3"/>
  <c r="DO24" i="3"/>
  <c r="DN25" i="3"/>
  <c r="DN26" i="3"/>
  <c r="DN27" i="3"/>
  <c r="DN28" i="3"/>
  <c r="DN24" i="3"/>
  <c r="DM25" i="3"/>
  <c r="DM26" i="3"/>
  <c r="DM27" i="3"/>
  <c r="DM28" i="3"/>
  <c r="DM24" i="3"/>
  <c r="DL25" i="3"/>
  <c r="DL26" i="3"/>
  <c r="DL27" i="3"/>
  <c r="DL28" i="3"/>
  <c r="DL24" i="3"/>
  <c r="DP11" i="3"/>
  <c r="DP12" i="3"/>
  <c r="DP13" i="3"/>
  <c r="DP14" i="3"/>
  <c r="DP15" i="3"/>
  <c r="DP16" i="3"/>
  <c r="DP17" i="3"/>
  <c r="DP18" i="3"/>
  <c r="DP19" i="3"/>
  <c r="DP20" i="3"/>
  <c r="DP21" i="3"/>
  <c r="DP22" i="3"/>
  <c r="DP23" i="3"/>
  <c r="DO12" i="3"/>
  <c r="DO13" i="3"/>
  <c r="DO14" i="3"/>
  <c r="DO15" i="3"/>
  <c r="DO16" i="3"/>
  <c r="DO17" i="3"/>
  <c r="DO18" i="3"/>
  <c r="DO19" i="3"/>
  <c r="DO20" i="3"/>
  <c r="DO21" i="3"/>
  <c r="DO22" i="3"/>
  <c r="DO23" i="3"/>
  <c r="DO11" i="3"/>
  <c r="DN12" i="3"/>
  <c r="DN13" i="3"/>
  <c r="DN14" i="3"/>
  <c r="DN15" i="3"/>
  <c r="DN16" i="3"/>
  <c r="DN17" i="3"/>
  <c r="DN18" i="3"/>
  <c r="DN19" i="3"/>
  <c r="DN20" i="3"/>
  <c r="DN21" i="3"/>
  <c r="DN22" i="3"/>
  <c r="DN23" i="3"/>
  <c r="DN11" i="3"/>
  <c r="DM12" i="3"/>
  <c r="DM13" i="3"/>
  <c r="DM14" i="3"/>
  <c r="DM15" i="3"/>
  <c r="DM16" i="3"/>
  <c r="DM17" i="3"/>
  <c r="DM18" i="3"/>
  <c r="DM19" i="3"/>
  <c r="DM20" i="3"/>
  <c r="DM21" i="3"/>
  <c r="DM22" i="3"/>
  <c r="DM23" i="3"/>
  <c r="DM11" i="3"/>
  <c r="DL12" i="3"/>
  <c r="DL13" i="3"/>
  <c r="DL14" i="3"/>
  <c r="DL15" i="3"/>
  <c r="DL16" i="3"/>
  <c r="DL17" i="3"/>
  <c r="DL18" i="3"/>
  <c r="DL19" i="3"/>
  <c r="DL20" i="3"/>
  <c r="DL21" i="3"/>
  <c r="DL22" i="3"/>
  <c r="DL23" i="3"/>
  <c r="DL11" i="3"/>
  <c r="DO4" i="3"/>
  <c r="DO5" i="3"/>
  <c r="DO6" i="3"/>
  <c r="DO7" i="3"/>
  <c r="DO8" i="3"/>
  <c r="DO9" i="3"/>
  <c r="DO10" i="3"/>
  <c r="DO3" i="3"/>
  <c r="DN4" i="3"/>
  <c r="DN5" i="3"/>
  <c r="DN6" i="3"/>
  <c r="DN7" i="3"/>
  <c r="DN8" i="3"/>
  <c r="DN9" i="3"/>
  <c r="DN10" i="3"/>
  <c r="DN3" i="3"/>
  <c r="DM4" i="3"/>
  <c r="DM5" i="3"/>
  <c r="DM6" i="3"/>
  <c r="DM7" i="3"/>
  <c r="DM8" i="3"/>
  <c r="DM9" i="3"/>
  <c r="DM10" i="3"/>
  <c r="DM3" i="3"/>
  <c r="DP4" i="3"/>
  <c r="DP5" i="3"/>
  <c r="DP6" i="3"/>
  <c r="DP7" i="3"/>
  <c r="DP8" i="3"/>
  <c r="DP9" i="3"/>
  <c r="DP10" i="3"/>
  <c r="DP3" i="3"/>
  <c r="DL4" i="3"/>
  <c r="DL5" i="3"/>
  <c r="DL6" i="3"/>
  <c r="DL7" i="3"/>
  <c r="DL8" i="3"/>
  <c r="DL9" i="3"/>
  <c r="DL10" i="3"/>
  <c r="DL3" i="3"/>
  <c r="DJ24" i="3"/>
  <c r="DJ25" i="3"/>
  <c r="DJ26" i="3"/>
  <c r="DJ27" i="3"/>
  <c r="DJ28" i="3"/>
  <c r="DI25" i="3"/>
  <c r="DI26" i="3"/>
  <c r="DI27" i="3"/>
  <c r="DI28" i="3"/>
  <c r="DI24" i="3"/>
  <c r="DH25" i="3"/>
  <c r="DH26" i="3"/>
  <c r="DH27" i="3"/>
  <c r="DH28" i="3"/>
  <c r="DH24" i="3"/>
  <c r="DG25" i="3"/>
  <c r="DG26" i="3"/>
  <c r="DG27" i="3"/>
  <c r="DG28" i="3"/>
  <c r="DG24" i="3"/>
  <c r="DF25" i="3"/>
  <c r="DF26" i="3"/>
  <c r="DF27" i="3"/>
  <c r="DF28" i="3"/>
  <c r="DF24" i="3"/>
  <c r="DI23" i="3"/>
  <c r="DI22" i="3"/>
  <c r="DI21" i="3"/>
  <c r="DI20" i="3"/>
  <c r="DI19" i="3"/>
  <c r="DI18" i="3"/>
  <c r="DI17" i="3"/>
  <c r="DI16" i="3"/>
  <c r="DI15" i="3"/>
  <c r="DI14" i="3"/>
  <c r="DI13" i="3"/>
  <c r="DI12" i="3"/>
  <c r="DI11" i="3"/>
  <c r="DJ12" i="3"/>
  <c r="DJ13" i="3"/>
  <c r="DJ14" i="3"/>
  <c r="DJ15" i="3"/>
  <c r="DJ16" i="3"/>
  <c r="DJ17" i="3"/>
  <c r="DJ18" i="3"/>
  <c r="DJ19" i="3"/>
  <c r="DJ20" i="3"/>
  <c r="DJ21" i="3"/>
  <c r="DJ22" i="3"/>
  <c r="DJ23" i="3"/>
  <c r="DJ11" i="3"/>
  <c r="DH12" i="3"/>
  <c r="DH13" i="3"/>
  <c r="DH14" i="3"/>
  <c r="DH15" i="3"/>
  <c r="DH16" i="3"/>
  <c r="DH17" i="3"/>
  <c r="DH18" i="3"/>
  <c r="DH19" i="3"/>
  <c r="DH20" i="3"/>
  <c r="DH21" i="3"/>
  <c r="DH22" i="3"/>
  <c r="DH23" i="3"/>
  <c r="DH11" i="3"/>
  <c r="DG12" i="3"/>
  <c r="DG13" i="3"/>
  <c r="DG14" i="3"/>
  <c r="DG15" i="3"/>
  <c r="DG16" i="3"/>
  <c r="DG17" i="3"/>
  <c r="DG18" i="3"/>
  <c r="DG19" i="3"/>
  <c r="DG20" i="3"/>
  <c r="DG21" i="3"/>
  <c r="DG22" i="3"/>
  <c r="DG23" i="3"/>
  <c r="DG11" i="3"/>
  <c r="DF12" i="3"/>
  <c r="DF13" i="3"/>
  <c r="DF14" i="3"/>
  <c r="DF15" i="3"/>
  <c r="DF16" i="3"/>
  <c r="DF17" i="3"/>
  <c r="DF18" i="3"/>
  <c r="DF19" i="3"/>
  <c r="DF20" i="3"/>
  <c r="DF21" i="3"/>
  <c r="DF22" i="3"/>
  <c r="DF23" i="3"/>
  <c r="DF11" i="3"/>
  <c r="DI3" i="3"/>
  <c r="DJ3" i="3"/>
  <c r="DI4" i="3"/>
  <c r="DJ4" i="3"/>
  <c r="DI5" i="3"/>
  <c r="DJ5" i="3"/>
  <c r="DI6" i="3"/>
  <c r="DJ6" i="3"/>
  <c r="DI7" i="3"/>
  <c r="DJ7" i="3"/>
  <c r="DI8" i="3"/>
  <c r="DJ8" i="3"/>
  <c r="DI9" i="3"/>
  <c r="DJ9" i="3"/>
  <c r="DI10" i="3"/>
  <c r="DJ10" i="3"/>
  <c r="DH4" i="3"/>
  <c r="DH5" i="3"/>
  <c r="DH6" i="3"/>
  <c r="DH7" i="3"/>
  <c r="DH8" i="3"/>
  <c r="DH9" i="3"/>
  <c r="DH10" i="3"/>
  <c r="DH3" i="3"/>
  <c r="DG4" i="3"/>
  <c r="DG5" i="3"/>
  <c r="DG6" i="3"/>
  <c r="DG7" i="3"/>
  <c r="DG8" i="3"/>
  <c r="DG9" i="3"/>
  <c r="DG10" i="3"/>
  <c r="DG3" i="3"/>
  <c r="DF4" i="3"/>
  <c r="DF5" i="3"/>
  <c r="DF6" i="3"/>
  <c r="DF7" i="3"/>
  <c r="DF8" i="3"/>
  <c r="DF9" i="3"/>
  <c r="DF10" i="3"/>
  <c r="DF3" i="3"/>
  <c r="DD25" i="3"/>
  <c r="DD26" i="3"/>
  <c r="DD27" i="3"/>
  <c r="DD28" i="3"/>
  <c r="DD24" i="3"/>
  <c r="DC25" i="3"/>
  <c r="DC26" i="3"/>
  <c r="DC27" i="3"/>
  <c r="DC28" i="3"/>
  <c r="DC24" i="3"/>
  <c r="DB25" i="3"/>
  <c r="DB26" i="3"/>
  <c r="DB27" i="3"/>
  <c r="DB28" i="3"/>
  <c r="DB24" i="3"/>
  <c r="DA25" i="3"/>
  <c r="DA26" i="3"/>
  <c r="DA27" i="3"/>
  <c r="DA28" i="3"/>
  <c r="DA24" i="3"/>
  <c r="CZ25" i="3"/>
  <c r="CZ26" i="3"/>
  <c r="CZ27" i="3"/>
  <c r="CZ28" i="3"/>
  <c r="CZ24" i="3"/>
  <c r="DD23" i="3"/>
  <c r="DD12" i="3"/>
  <c r="DD13" i="3"/>
  <c r="DD14" i="3"/>
  <c r="DD15" i="3"/>
  <c r="DD16" i="3"/>
  <c r="DD17" i="3"/>
  <c r="DD18" i="3"/>
  <c r="DD19" i="3"/>
  <c r="DD20" i="3"/>
  <c r="DD21" i="3"/>
  <c r="DD22" i="3"/>
  <c r="DD11" i="3"/>
  <c r="DC12" i="3"/>
  <c r="DC13" i="3"/>
  <c r="DC14" i="3"/>
  <c r="DC15" i="3"/>
  <c r="DC16" i="3"/>
  <c r="DC17" i="3"/>
  <c r="DC18" i="3"/>
  <c r="DC19" i="3"/>
  <c r="DC20" i="3"/>
  <c r="DC21" i="3"/>
  <c r="DC22" i="3"/>
  <c r="DC23" i="3"/>
  <c r="DC11" i="3"/>
  <c r="DB12" i="3"/>
  <c r="DB13" i="3"/>
  <c r="DB14" i="3"/>
  <c r="DB15" i="3"/>
  <c r="DB16" i="3"/>
  <c r="DB17" i="3"/>
  <c r="DB18" i="3"/>
  <c r="DB19" i="3"/>
  <c r="DB20" i="3"/>
  <c r="DB21" i="3"/>
  <c r="DB22" i="3"/>
  <c r="DB23" i="3"/>
  <c r="DB11" i="3"/>
  <c r="DA12" i="3"/>
  <c r="DA13" i="3"/>
  <c r="DA14" i="3"/>
  <c r="DA15" i="3"/>
  <c r="DA16" i="3"/>
  <c r="DA17" i="3"/>
  <c r="DA18" i="3"/>
  <c r="DA19" i="3"/>
  <c r="DA20" i="3"/>
  <c r="DA21" i="3"/>
  <c r="DA22" i="3"/>
  <c r="DA23" i="3"/>
  <c r="DA11" i="3"/>
  <c r="CZ12" i="3"/>
  <c r="CZ13" i="3"/>
  <c r="CZ14" i="3"/>
  <c r="CZ15" i="3"/>
  <c r="CZ16" i="3"/>
  <c r="CZ17" i="3"/>
  <c r="CZ18" i="3"/>
  <c r="CZ19" i="3"/>
  <c r="CZ20" i="3"/>
  <c r="CZ21" i="3"/>
  <c r="CZ22" i="3"/>
  <c r="CZ23" i="3"/>
  <c r="CZ11" i="3"/>
  <c r="DD3" i="3"/>
  <c r="DD4" i="3"/>
  <c r="DD5" i="3"/>
  <c r="DD6" i="3"/>
  <c r="DD7" i="3"/>
  <c r="DD8" i="3"/>
  <c r="DD9" i="3"/>
  <c r="DD10" i="3"/>
  <c r="DC4" i="3"/>
  <c r="DC5" i="3"/>
  <c r="DC6" i="3"/>
  <c r="DC7" i="3"/>
  <c r="DC8" i="3"/>
  <c r="DC9" i="3"/>
  <c r="DC10" i="3"/>
  <c r="DC3" i="3"/>
  <c r="DA4" i="3"/>
  <c r="DA5" i="3"/>
  <c r="DA6" i="3"/>
  <c r="DA7" i="3"/>
  <c r="DA8" i="3"/>
  <c r="DA9" i="3"/>
  <c r="DA10" i="3"/>
  <c r="DA3" i="3"/>
  <c r="DB4" i="3"/>
  <c r="DB5" i="3"/>
  <c r="DB6" i="3"/>
  <c r="DB7" i="3"/>
  <c r="DB8" i="3"/>
  <c r="DB9" i="3"/>
  <c r="DB10" i="3"/>
  <c r="DB3" i="3"/>
  <c r="CZ4" i="3"/>
  <c r="CZ5" i="3"/>
  <c r="CZ6" i="3"/>
  <c r="CZ7" i="3"/>
  <c r="CZ8" i="3"/>
  <c r="CZ9" i="3"/>
  <c r="CZ10" i="3"/>
  <c r="CZ3" i="3"/>
  <c r="CW25" i="3"/>
  <c r="CW26" i="3"/>
  <c r="CW27" i="3"/>
  <c r="CW28" i="3"/>
  <c r="CW24" i="3"/>
  <c r="CV25" i="3"/>
  <c r="CV26" i="3"/>
  <c r="CV27" i="3"/>
  <c r="CV28" i="3"/>
  <c r="CV24" i="3"/>
  <c r="CU25" i="3"/>
  <c r="CU26" i="3"/>
  <c r="CU27" i="3"/>
  <c r="CU28" i="3"/>
  <c r="CU24" i="3"/>
  <c r="CT25" i="3"/>
  <c r="CT26" i="3"/>
  <c r="CT27" i="3"/>
  <c r="CT28" i="3"/>
  <c r="CT24" i="3"/>
  <c r="CV12" i="3"/>
  <c r="CV13" i="3"/>
  <c r="CV14" i="3"/>
  <c r="CV15" i="3"/>
  <c r="CV16" i="3"/>
  <c r="CV17" i="3"/>
  <c r="CV18" i="3"/>
  <c r="CV19" i="3"/>
  <c r="CV20" i="3"/>
  <c r="CV21" i="3"/>
  <c r="CV22" i="3"/>
  <c r="CV23" i="3"/>
  <c r="CV11" i="3"/>
  <c r="CW12" i="3"/>
  <c r="CW13" i="3"/>
  <c r="CW14" i="3"/>
  <c r="CW15" i="3"/>
  <c r="CW16" i="3"/>
  <c r="CW17" i="3"/>
  <c r="CW18" i="3"/>
  <c r="CW19" i="3"/>
  <c r="CW20" i="3"/>
  <c r="CW21" i="3"/>
  <c r="CW22" i="3"/>
  <c r="CW23" i="3"/>
  <c r="CU12" i="3"/>
  <c r="CU13" i="3"/>
  <c r="CU14" i="3"/>
  <c r="CU15" i="3"/>
  <c r="CU16" i="3"/>
  <c r="CU17" i="3"/>
  <c r="CU18" i="3"/>
  <c r="CU19" i="3"/>
  <c r="CU20" i="3"/>
  <c r="CU21" i="3"/>
  <c r="CU22" i="3"/>
  <c r="CU23" i="3"/>
  <c r="CW11" i="3"/>
  <c r="CU11" i="3"/>
  <c r="CT12" i="3"/>
  <c r="CT13" i="3"/>
  <c r="CT14" i="3"/>
  <c r="CT15" i="3"/>
  <c r="CT16" i="3"/>
  <c r="CT17" i="3"/>
  <c r="CT18" i="3"/>
  <c r="CT19" i="3"/>
  <c r="CT20" i="3"/>
  <c r="CT21" i="3"/>
  <c r="CT22" i="3"/>
  <c r="CT23" i="3"/>
  <c r="CT11" i="3"/>
  <c r="CW4" i="3"/>
  <c r="CW5" i="3"/>
  <c r="CW6" i="3"/>
  <c r="CW7" i="3"/>
  <c r="CW8" i="3"/>
  <c r="CW9" i="3"/>
  <c r="CW10" i="3"/>
  <c r="CW3" i="3"/>
  <c r="CV4" i="3"/>
  <c r="CV5" i="3"/>
  <c r="CV6" i="3"/>
  <c r="CV7" i="3"/>
  <c r="CV8" i="3"/>
  <c r="CV9" i="3"/>
  <c r="CV10" i="3"/>
  <c r="CV3" i="3"/>
  <c r="CU4" i="3"/>
  <c r="CU5" i="3"/>
  <c r="CU6" i="3"/>
  <c r="CU7" i="3"/>
  <c r="CU8" i="3"/>
  <c r="CU9" i="3"/>
  <c r="CU10" i="3"/>
  <c r="CU3" i="3"/>
  <c r="CT4" i="3"/>
  <c r="CT5" i="3"/>
  <c r="CT6" i="3"/>
  <c r="CT7" i="3"/>
  <c r="CT8" i="3"/>
  <c r="CT9" i="3"/>
  <c r="CT10" i="3"/>
  <c r="CT3" i="3"/>
  <c r="CP25" i="3"/>
  <c r="CP26" i="3"/>
  <c r="CP27" i="3"/>
  <c r="CP28" i="3"/>
  <c r="CP24" i="3"/>
  <c r="CR24" i="3"/>
  <c r="CR25" i="3"/>
  <c r="CR26" i="3"/>
  <c r="CR27" i="3"/>
  <c r="CR28" i="3"/>
  <c r="CQ25" i="3"/>
  <c r="CQ26" i="3"/>
  <c r="CQ27" i="3"/>
  <c r="CQ28" i="3"/>
  <c r="CQ24" i="3"/>
  <c r="CN24" i="3"/>
  <c r="CO24" i="3"/>
  <c r="CN25" i="3"/>
  <c r="CO25" i="3"/>
  <c r="CN26" i="3"/>
  <c r="CO26" i="3"/>
  <c r="CN27" i="3"/>
  <c r="CO27" i="3"/>
  <c r="CN28" i="3"/>
  <c r="CO28" i="3"/>
  <c r="CM25" i="3"/>
  <c r="CM26" i="3"/>
  <c r="CM27" i="3"/>
  <c r="CM28" i="3"/>
  <c r="CM24" i="3"/>
  <c r="CP12" i="3"/>
  <c r="CP13" i="3"/>
  <c r="CP14" i="3"/>
  <c r="CP15" i="3"/>
  <c r="CP16" i="3"/>
  <c r="CP17" i="3"/>
  <c r="CP18" i="3"/>
  <c r="CP19" i="3"/>
  <c r="CP20" i="3"/>
  <c r="CP21" i="3"/>
  <c r="CP22" i="3"/>
  <c r="CP23" i="3"/>
  <c r="CP11" i="3"/>
  <c r="CR11" i="3"/>
  <c r="CR12" i="3"/>
  <c r="CR13" i="3"/>
  <c r="CR14" i="3"/>
  <c r="CR15" i="3"/>
  <c r="CR16" i="3"/>
  <c r="CR17" i="3"/>
  <c r="CR18" i="3"/>
  <c r="CR19" i="3"/>
  <c r="CR20" i="3"/>
  <c r="CR21" i="3"/>
  <c r="CR22" i="3"/>
  <c r="CR23" i="3"/>
  <c r="CQ12" i="3"/>
  <c r="CQ13" i="3"/>
  <c r="CQ14" i="3"/>
  <c r="CQ15" i="3"/>
  <c r="CQ16" i="3"/>
  <c r="CQ17" i="3"/>
  <c r="CQ18" i="3"/>
  <c r="CQ19" i="3"/>
  <c r="CQ20" i="3"/>
  <c r="CQ21" i="3"/>
  <c r="CQ22" i="3"/>
  <c r="CQ23" i="3"/>
  <c r="CQ11" i="3"/>
  <c r="CN11" i="3"/>
  <c r="CO11" i="3"/>
  <c r="CN12" i="3"/>
  <c r="CO12" i="3"/>
  <c r="CN13" i="3"/>
  <c r="CO13" i="3"/>
  <c r="CN14" i="3"/>
  <c r="CO14" i="3"/>
  <c r="CN15" i="3"/>
  <c r="CO15" i="3"/>
  <c r="CN16" i="3"/>
  <c r="CO16" i="3"/>
  <c r="CN17" i="3"/>
  <c r="CO17" i="3"/>
  <c r="CN18" i="3"/>
  <c r="CO18" i="3"/>
  <c r="CN19" i="3"/>
  <c r="CO19" i="3"/>
  <c r="CN20" i="3"/>
  <c r="CO20" i="3"/>
  <c r="CN21" i="3"/>
  <c r="CO21" i="3"/>
  <c r="CN22" i="3"/>
  <c r="CO22" i="3"/>
  <c r="CN23" i="3"/>
  <c r="CO23" i="3"/>
  <c r="CM12" i="3"/>
  <c r="CM13" i="3"/>
  <c r="CM14" i="3"/>
  <c r="CM15" i="3"/>
  <c r="CM16" i="3"/>
  <c r="CM17" i="3"/>
  <c r="CM18" i="3"/>
  <c r="CM19" i="3"/>
  <c r="CM20" i="3"/>
  <c r="CM21" i="3"/>
  <c r="CM22" i="3"/>
  <c r="CM23" i="3"/>
  <c r="CM11" i="3"/>
  <c r="CN3" i="3"/>
  <c r="CO3" i="3"/>
  <c r="CP3" i="3"/>
  <c r="CQ3" i="3"/>
  <c r="CR3" i="3"/>
  <c r="CN4" i="3"/>
  <c r="CO4" i="3"/>
  <c r="CP4" i="3"/>
  <c r="CQ4" i="3"/>
  <c r="CR4" i="3"/>
  <c r="CN5" i="3"/>
  <c r="CO5" i="3"/>
  <c r="CP5" i="3"/>
  <c r="CQ5" i="3"/>
  <c r="CR5" i="3"/>
  <c r="CN6" i="3"/>
  <c r="CO6" i="3"/>
  <c r="CP6" i="3"/>
  <c r="CQ6" i="3"/>
  <c r="CR6" i="3"/>
  <c r="CN7" i="3"/>
  <c r="CO7" i="3"/>
  <c r="CP7" i="3"/>
  <c r="CQ7" i="3"/>
  <c r="CR7" i="3"/>
  <c r="CN8" i="3"/>
  <c r="CO8" i="3"/>
  <c r="CP8" i="3"/>
  <c r="CQ8" i="3"/>
  <c r="CR8" i="3"/>
  <c r="CN9" i="3"/>
  <c r="CO9" i="3"/>
  <c r="CP9" i="3"/>
  <c r="CQ9" i="3"/>
  <c r="CR9" i="3"/>
  <c r="CN10" i="3"/>
  <c r="CO10" i="3"/>
  <c r="CP10" i="3"/>
  <c r="CQ10" i="3"/>
  <c r="CR10" i="3"/>
  <c r="CM4" i="3"/>
  <c r="CM5" i="3"/>
  <c r="CM6" i="3"/>
  <c r="CM7" i="3"/>
  <c r="CM8" i="3"/>
  <c r="CM9" i="3"/>
  <c r="CM10" i="3"/>
  <c r="CM3" i="3"/>
  <c r="CK24" i="3"/>
  <c r="CK25" i="3"/>
  <c r="CK26" i="3"/>
  <c r="CK27" i="3"/>
  <c r="CK28" i="3"/>
  <c r="CJ25" i="3"/>
  <c r="CJ26" i="3"/>
  <c r="CJ27" i="3"/>
  <c r="CJ28" i="3"/>
  <c r="CJ24" i="3"/>
  <c r="CI25" i="3"/>
  <c r="CI26" i="3"/>
  <c r="CI27" i="3"/>
  <c r="CI28" i="3"/>
  <c r="CI24" i="3"/>
  <c r="CK12" i="3"/>
  <c r="CK13" i="3"/>
  <c r="CK14" i="3"/>
  <c r="CK15" i="3"/>
  <c r="CK16" i="3"/>
  <c r="CK17" i="3"/>
  <c r="CK18" i="3"/>
  <c r="CK19" i="3"/>
  <c r="CK20" i="3"/>
  <c r="CK21" i="3"/>
  <c r="CK22" i="3"/>
  <c r="CK23" i="3"/>
  <c r="CK11" i="3"/>
  <c r="CJ11" i="3"/>
  <c r="CJ12" i="3"/>
  <c r="CJ13" i="3"/>
  <c r="CJ14" i="3"/>
  <c r="CJ15" i="3"/>
  <c r="CJ16" i="3"/>
  <c r="CJ17" i="3"/>
  <c r="CJ18" i="3"/>
  <c r="CJ19" i="3"/>
  <c r="CJ20" i="3"/>
  <c r="CJ21" i="3"/>
  <c r="CJ22" i="3"/>
  <c r="CJ23" i="3"/>
  <c r="CI12" i="3"/>
  <c r="CI13" i="3"/>
  <c r="CI14" i="3"/>
  <c r="CI15" i="3"/>
  <c r="CI16" i="3"/>
  <c r="CI17" i="3"/>
  <c r="CI18" i="3"/>
  <c r="CI19" i="3"/>
  <c r="CI20" i="3"/>
  <c r="CI21" i="3"/>
  <c r="CI22" i="3"/>
  <c r="CI23" i="3"/>
  <c r="CI11" i="3"/>
  <c r="CK4" i="3"/>
  <c r="CK5" i="3"/>
  <c r="CK6" i="3"/>
  <c r="CK7" i="3"/>
  <c r="CK8" i="3"/>
  <c r="CK9" i="3"/>
  <c r="CK10" i="3"/>
  <c r="CK3" i="3"/>
  <c r="CJ4" i="3"/>
  <c r="CJ5" i="3"/>
  <c r="CJ6" i="3"/>
  <c r="CJ7" i="3"/>
  <c r="CJ8" i="3"/>
  <c r="CJ9" i="3"/>
  <c r="CJ10" i="3"/>
  <c r="CJ3" i="3"/>
  <c r="CI4" i="3"/>
  <c r="CI5" i="3"/>
  <c r="CI6" i="3"/>
  <c r="CI7" i="3"/>
  <c r="CI8" i="3"/>
  <c r="CI9" i="3"/>
  <c r="CI10" i="3"/>
  <c r="CI3" i="3"/>
  <c r="CG25" i="3"/>
  <c r="CG26" i="3"/>
  <c r="CG27" i="3"/>
  <c r="CG28" i="3"/>
  <c r="CG24" i="3"/>
  <c r="CF25" i="3"/>
  <c r="CF26" i="3"/>
  <c r="CF27" i="3"/>
  <c r="CF28" i="3"/>
  <c r="CF24" i="3"/>
  <c r="CE25" i="3"/>
  <c r="CE26" i="3"/>
  <c r="CE27" i="3"/>
  <c r="CE28" i="3"/>
  <c r="CE24" i="3"/>
  <c r="CG12" i="3"/>
  <c r="CG13" i="3"/>
  <c r="CG14" i="3"/>
  <c r="CG15" i="3"/>
  <c r="CG16" i="3"/>
  <c r="CG17" i="3"/>
  <c r="CG18" i="3"/>
  <c r="CG19" i="3"/>
  <c r="CG20" i="3"/>
  <c r="CG21" i="3"/>
  <c r="CG22" i="3"/>
  <c r="CG23" i="3"/>
  <c r="CG11" i="3"/>
  <c r="CF12" i="3"/>
  <c r="CF13" i="3"/>
  <c r="CF14" i="3"/>
  <c r="CF15" i="3"/>
  <c r="CF16" i="3"/>
  <c r="CF17" i="3"/>
  <c r="CF18" i="3"/>
  <c r="CF19" i="3"/>
  <c r="CF20" i="3"/>
  <c r="CF21" i="3"/>
  <c r="CF22" i="3"/>
  <c r="CF23" i="3"/>
  <c r="CF11" i="3"/>
  <c r="CE12" i="3"/>
  <c r="CE13" i="3"/>
  <c r="CE14" i="3"/>
  <c r="CE15" i="3"/>
  <c r="CE16" i="3"/>
  <c r="CE17" i="3"/>
  <c r="CE18" i="3"/>
  <c r="CE19" i="3"/>
  <c r="CE20" i="3"/>
  <c r="CE21" i="3"/>
  <c r="CE22" i="3"/>
  <c r="CE23" i="3"/>
  <c r="CE11" i="3"/>
  <c r="CG4" i="3"/>
  <c r="CG5" i="3"/>
  <c r="CG6" i="3"/>
  <c r="CG7" i="3"/>
  <c r="CG8" i="3"/>
  <c r="CG9" i="3"/>
  <c r="CG10" i="3"/>
  <c r="CG3" i="3"/>
  <c r="CF4" i="3"/>
  <c r="CF5" i="3"/>
  <c r="CF6" i="3"/>
  <c r="CF7" i="3"/>
  <c r="CF8" i="3"/>
  <c r="CF9" i="3"/>
  <c r="CF10" i="3"/>
  <c r="CF3" i="3"/>
  <c r="CE4" i="3"/>
  <c r="CE5" i="3"/>
  <c r="CE6" i="3"/>
  <c r="CE7" i="3"/>
  <c r="CE8" i="3"/>
  <c r="CE9" i="3"/>
  <c r="CE10" i="3"/>
  <c r="CE3" i="3"/>
  <c r="CC25" i="3"/>
  <c r="CC26" i="3"/>
  <c r="CC27" i="3"/>
  <c r="CC28" i="3"/>
  <c r="CC24" i="3"/>
  <c r="CB25" i="3"/>
  <c r="CB26" i="3"/>
  <c r="CB27" i="3"/>
  <c r="CB28" i="3"/>
  <c r="CB24" i="3"/>
  <c r="CA24" i="3"/>
  <c r="CA25" i="3"/>
  <c r="CA26" i="3"/>
  <c r="CA27" i="3"/>
  <c r="CA28" i="3"/>
  <c r="BZ24" i="3"/>
  <c r="BZ25" i="3"/>
  <c r="BZ26" i="3"/>
  <c r="BZ27" i="3"/>
  <c r="BZ28" i="3"/>
  <c r="CC12" i="3"/>
  <c r="CC13" i="3"/>
  <c r="CC14" i="3"/>
  <c r="CC15" i="3"/>
  <c r="CC16" i="3"/>
  <c r="CC17" i="3"/>
  <c r="CC18" i="3"/>
  <c r="CC19" i="3"/>
  <c r="CC20" i="3"/>
  <c r="CC21" i="3"/>
  <c r="CC22" i="3"/>
  <c r="CC23" i="3"/>
  <c r="CC11" i="3"/>
  <c r="CB12" i="3"/>
  <c r="CB13" i="3"/>
  <c r="CB14" i="3"/>
  <c r="CB15" i="3"/>
  <c r="CB16" i="3"/>
  <c r="CB17" i="3"/>
  <c r="CB18" i="3"/>
  <c r="CB19" i="3"/>
  <c r="CB20" i="3"/>
  <c r="CB21" i="3"/>
  <c r="CB22" i="3"/>
  <c r="CB23" i="3"/>
  <c r="CB11" i="3"/>
  <c r="CA11" i="3"/>
  <c r="CA12" i="3"/>
  <c r="CA13" i="3"/>
  <c r="CA14" i="3"/>
  <c r="CA15" i="3"/>
  <c r="CA16" i="3"/>
  <c r="CA17" i="3"/>
  <c r="CA18" i="3"/>
  <c r="CA19" i="3"/>
  <c r="CA20" i="3"/>
  <c r="CA21" i="3"/>
  <c r="CA22" i="3"/>
  <c r="CA23" i="3"/>
  <c r="BZ12" i="3"/>
  <c r="BZ13" i="3"/>
  <c r="BZ14" i="3"/>
  <c r="BZ15" i="3"/>
  <c r="BZ16" i="3"/>
  <c r="BZ17" i="3"/>
  <c r="BZ18" i="3"/>
  <c r="BZ19" i="3"/>
  <c r="BZ20" i="3"/>
  <c r="BZ21" i="3"/>
  <c r="BZ22" i="3"/>
  <c r="BZ23" i="3"/>
  <c r="BZ11" i="3"/>
  <c r="CC4" i="3"/>
  <c r="CC5" i="3"/>
  <c r="CC6" i="3"/>
  <c r="CC7" i="3"/>
  <c r="CC8" i="3"/>
  <c r="CC9" i="3"/>
  <c r="CC10" i="3"/>
  <c r="CC3" i="3"/>
  <c r="CB4" i="3"/>
  <c r="CB5" i="3"/>
  <c r="CB6" i="3"/>
  <c r="CB7" i="3"/>
  <c r="CB8" i="3"/>
  <c r="CB9" i="3"/>
  <c r="CB10" i="3"/>
  <c r="CB3" i="3"/>
  <c r="CA3" i="3"/>
  <c r="CA4" i="3"/>
  <c r="CA5" i="3"/>
  <c r="CA6" i="3"/>
  <c r="CA7" i="3"/>
  <c r="CA8" i="3"/>
  <c r="CA9" i="3"/>
  <c r="CA10" i="3"/>
  <c r="BZ4" i="3"/>
  <c r="BZ5" i="3"/>
  <c r="BZ6" i="3"/>
  <c r="BZ7" i="3"/>
  <c r="BZ8" i="3"/>
  <c r="BZ9" i="3"/>
  <c r="BZ10" i="3"/>
  <c r="BZ3" i="3"/>
  <c r="BN25" i="3"/>
  <c r="BN26" i="3"/>
  <c r="BN27" i="3"/>
  <c r="BN28" i="3"/>
  <c r="BN24" i="3"/>
  <c r="BM25" i="3"/>
  <c r="BM26" i="3"/>
  <c r="BM27" i="3"/>
  <c r="BM28" i="3"/>
  <c r="BM24" i="3"/>
  <c r="BL25" i="3"/>
  <c r="BL26" i="3"/>
  <c r="BL27" i="3"/>
  <c r="BL28" i="3"/>
  <c r="BL24" i="3"/>
  <c r="BN12" i="3"/>
  <c r="BN13" i="3"/>
  <c r="BN14" i="3"/>
  <c r="BN15" i="3"/>
  <c r="BN16" i="3"/>
  <c r="BN17" i="3"/>
  <c r="BN18" i="3"/>
  <c r="BN19" i="3"/>
  <c r="BN20" i="3"/>
  <c r="BN21" i="3"/>
  <c r="BN22" i="3"/>
  <c r="BN23" i="3"/>
  <c r="BN11" i="3"/>
  <c r="BM12" i="3"/>
  <c r="BM13" i="3"/>
  <c r="BM14" i="3"/>
  <c r="BM15" i="3"/>
  <c r="BM16" i="3"/>
  <c r="BM17" i="3"/>
  <c r="BM18" i="3"/>
  <c r="BM19" i="3"/>
  <c r="BM20" i="3"/>
  <c r="BM21" i="3"/>
  <c r="BM22" i="3"/>
  <c r="BM23" i="3"/>
  <c r="BM11" i="3"/>
  <c r="BL12" i="3"/>
  <c r="BL13" i="3"/>
  <c r="BL14" i="3"/>
  <c r="BL15" i="3"/>
  <c r="BL16" i="3"/>
  <c r="BL17" i="3"/>
  <c r="BL18" i="3"/>
  <c r="BL19" i="3"/>
  <c r="BL20" i="3"/>
  <c r="BL21" i="3"/>
  <c r="BL22" i="3"/>
  <c r="BL23" i="3"/>
  <c r="BL11" i="3"/>
  <c r="BN4" i="3"/>
  <c r="BN5" i="3"/>
  <c r="BN6" i="3"/>
  <c r="BN7" i="3"/>
  <c r="BN8" i="3"/>
  <c r="BN9" i="3"/>
  <c r="BN10" i="3"/>
  <c r="BN3" i="3"/>
  <c r="BM4" i="3"/>
  <c r="BM5" i="3"/>
  <c r="BM6" i="3"/>
  <c r="BM7" i="3"/>
  <c r="BM8" i="3"/>
  <c r="BM9" i="3"/>
  <c r="BM10" i="3"/>
  <c r="BM3" i="3"/>
  <c r="BL4" i="3"/>
  <c r="BL5" i="3"/>
  <c r="BL6" i="3"/>
  <c r="BL7" i="3"/>
  <c r="BL8" i="3"/>
  <c r="BL9" i="3"/>
  <c r="BL10" i="3"/>
  <c r="BL3" i="3"/>
  <c r="BJ28" i="3" l="1"/>
  <c r="BJ25" i="3"/>
  <c r="BJ26" i="3"/>
  <c r="BJ27" i="3"/>
  <c r="BJ24" i="3"/>
  <c r="BI25" i="3"/>
  <c r="BI26" i="3"/>
  <c r="BI27" i="3"/>
  <c r="BI28" i="3"/>
  <c r="BI24" i="3"/>
  <c r="BJ12" i="3"/>
  <c r="BJ13" i="3"/>
  <c r="BJ14" i="3"/>
  <c r="BJ15" i="3"/>
  <c r="BJ16" i="3"/>
  <c r="BJ17" i="3"/>
  <c r="BJ18" i="3"/>
  <c r="BJ19" i="3"/>
  <c r="BJ20" i="3"/>
  <c r="BJ21" i="3"/>
  <c r="BJ22" i="3"/>
  <c r="BJ23" i="3"/>
  <c r="BJ11" i="3"/>
  <c r="BI12" i="3"/>
  <c r="BI13" i="3"/>
  <c r="BI14" i="3"/>
  <c r="BI15" i="3"/>
  <c r="BI16" i="3"/>
  <c r="BI17" i="3"/>
  <c r="BI18" i="3"/>
  <c r="BI19" i="3"/>
  <c r="BI20" i="3"/>
  <c r="BI21" i="3"/>
  <c r="BI22" i="3"/>
  <c r="BI23" i="3"/>
  <c r="BI11" i="3"/>
  <c r="BJ4" i="3"/>
  <c r="BJ5" i="3"/>
  <c r="BJ6" i="3"/>
  <c r="BJ7" i="3"/>
  <c r="BJ8" i="3"/>
  <c r="BJ9" i="3"/>
  <c r="BJ10" i="3"/>
  <c r="BJ3" i="3"/>
  <c r="BI4" i="3"/>
  <c r="BI5" i="3"/>
  <c r="BI6" i="3"/>
  <c r="BI7" i="3"/>
  <c r="BI8" i="3"/>
  <c r="BI9" i="3"/>
  <c r="BI10" i="3"/>
  <c r="BI3" i="3"/>
  <c r="BG25" i="3"/>
  <c r="BG26" i="3"/>
  <c r="BG27" i="3"/>
  <c r="BG28" i="3"/>
  <c r="BG24" i="3"/>
  <c r="BF25" i="3"/>
  <c r="BF26" i="3"/>
  <c r="BF27" i="3"/>
  <c r="BF28" i="3"/>
  <c r="BF24" i="3"/>
  <c r="BG12" i="3"/>
  <c r="BG13" i="3"/>
  <c r="BG14" i="3"/>
  <c r="BG15" i="3"/>
  <c r="BG16" i="3"/>
  <c r="BG17" i="3"/>
  <c r="BG18" i="3"/>
  <c r="BG19" i="3"/>
  <c r="BG20" i="3"/>
  <c r="BG21" i="3"/>
  <c r="BG22" i="3"/>
  <c r="BG23" i="3"/>
  <c r="BG11" i="3"/>
  <c r="BF12" i="3"/>
  <c r="BF13" i="3"/>
  <c r="BF14" i="3"/>
  <c r="BF15" i="3"/>
  <c r="BF16" i="3"/>
  <c r="BF17" i="3"/>
  <c r="BF18" i="3"/>
  <c r="BF19" i="3"/>
  <c r="BF20" i="3"/>
  <c r="BF21" i="3"/>
  <c r="BF22" i="3"/>
  <c r="BF23" i="3"/>
  <c r="BF11" i="3"/>
  <c r="BG4" i="3"/>
  <c r="BG5" i="3"/>
  <c r="BG6" i="3"/>
  <c r="BG7" i="3"/>
  <c r="BG8" i="3"/>
  <c r="BG9" i="3"/>
  <c r="BG10" i="3"/>
  <c r="BG3" i="3"/>
  <c r="BF4" i="3"/>
  <c r="BF5" i="3"/>
  <c r="BF6" i="3"/>
  <c r="BF7" i="3"/>
  <c r="BF8" i="3"/>
  <c r="BF9" i="3"/>
  <c r="BF10" i="3"/>
  <c r="BF3" i="3"/>
  <c r="BD25" i="3"/>
  <c r="BD26" i="3"/>
  <c r="BD27" i="3"/>
  <c r="BD28" i="3"/>
  <c r="BD24" i="3"/>
  <c r="BC25" i="3"/>
  <c r="BC26" i="3"/>
  <c r="BC27" i="3"/>
  <c r="BC28" i="3"/>
  <c r="BC24" i="3"/>
  <c r="BB25" i="3"/>
  <c r="BB26" i="3"/>
  <c r="BB27" i="3"/>
  <c r="BB28" i="3"/>
  <c r="BB24" i="3"/>
  <c r="BD12" i="3"/>
  <c r="BD13" i="3"/>
  <c r="BD14" i="3"/>
  <c r="BD15" i="3"/>
  <c r="BD16" i="3"/>
  <c r="BD17" i="3"/>
  <c r="BD18" i="3"/>
  <c r="BD19" i="3"/>
  <c r="BD20" i="3"/>
  <c r="BD21" i="3"/>
  <c r="BD22" i="3"/>
  <c r="BD23" i="3"/>
  <c r="BD11" i="3"/>
  <c r="BC12" i="3"/>
  <c r="BC13" i="3"/>
  <c r="BC14" i="3"/>
  <c r="BC15" i="3"/>
  <c r="BC16" i="3"/>
  <c r="BC17" i="3"/>
  <c r="BC18" i="3"/>
  <c r="BC19" i="3"/>
  <c r="BC20" i="3"/>
  <c r="BC21" i="3"/>
  <c r="BC22" i="3"/>
  <c r="BC23" i="3"/>
  <c r="BC11" i="3"/>
  <c r="BB12" i="3"/>
  <c r="BB13" i="3"/>
  <c r="BB14" i="3"/>
  <c r="BB15" i="3"/>
  <c r="BB16" i="3"/>
  <c r="BB17" i="3"/>
  <c r="BB18" i="3"/>
  <c r="BB19" i="3"/>
  <c r="BB20" i="3"/>
  <c r="BB21" i="3"/>
  <c r="BB22" i="3"/>
  <c r="BB23" i="3"/>
  <c r="BB11" i="3"/>
  <c r="BD4" i="3"/>
  <c r="BD5" i="3"/>
  <c r="BD6" i="3"/>
  <c r="BD7" i="3"/>
  <c r="BD8" i="3"/>
  <c r="BD9" i="3"/>
  <c r="BD10" i="3"/>
  <c r="BD3" i="3"/>
  <c r="BC4" i="3"/>
  <c r="BC5" i="3"/>
  <c r="BC6" i="3"/>
  <c r="BC7" i="3"/>
  <c r="BC8" i="3"/>
  <c r="BC9" i="3"/>
  <c r="BC10" i="3"/>
  <c r="BC3" i="3"/>
  <c r="BB4" i="3"/>
  <c r="BB5" i="3"/>
  <c r="BB6" i="3"/>
  <c r="BB7" i="3"/>
  <c r="BB8" i="3"/>
  <c r="BB9" i="3"/>
  <c r="BB10" i="3"/>
  <c r="BB3" i="3"/>
  <c r="BT26" i="3"/>
  <c r="BT13" i="3"/>
  <c r="BT5" i="3"/>
  <c r="BP26" i="3"/>
  <c r="BP13" i="3"/>
  <c r="BP5" i="3"/>
  <c r="CS25" i="3"/>
  <c r="AU25" i="3"/>
  <c r="AU26" i="3"/>
  <c r="AU27" i="3"/>
  <c r="AU28" i="3"/>
  <c r="AU24" i="3"/>
  <c r="AV25" i="3"/>
  <c r="AV26" i="3"/>
  <c r="AV27" i="3"/>
  <c r="AV28" i="3"/>
  <c r="AV24" i="3"/>
  <c r="AT24" i="3"/>
  <c r="AT25" i="3"/>
  <c r="AT26" i="3"/>
  <c r="AT27" i="3"/>
  <c r="AT28" i="3"/>
  <c r="AS25" i="3"/>
  <c r="AS26" i="3"/>
  <c r="AS27" i="3"/>
  <c r="AS28" i="3"/>
  <c r="AS24" i="3"/>
  <c r="AR25" i="3"/>
  <c r="AR26" i="3"/>
  <c r="AR27" i="3"/>
  <c r="AR28" i="3"/>
  <c r="AR24" i="3"/>
  <c r="AQ25" i="3"/>
  <c r="AQ26" i="3"/>
  <c r="AQ27" i="3"/>
  <c r="AQ28" i="3"/>
  <c r="AQ24" i="3"/>
  <c r="AV12" i="3"/>
  <c r="AV13" i="3"/>
  <c r="AV14" i="3"/>
  <c r="AV15" i="3"/>
  <c r="AV16" i="3"/>
  <c r="AV17" i="3"/>
  <c r="AV18" i="3"/>
  <c r="AV19" i="3"/>
  <c r="AV20" i="3"/>
  <c r="AV21" i="3"/>
  <c r="AV22" i="3"/>
  <c r="AV23" i="3"/>
  <c r="AV11" i="3"/>
  <c r="AU12" i="3"/>
  <c r="AU13" i="3"/>
  <c r="AU14" i="3"/>
  <c r="AU15" i="3"/>
  <c r="AU16" i="3"/>
  <c r="AU17" i="3"/>
  <c r="AU18" i="3"/>
  <c r="AU19" i="3"/>
  <c r="AU20" i="3"/>
  <c r="AU21" i="3"/>
  <c r="AU22" i="3"/>
  <c r="AU23" i="3"/>
  <c r="AU11" i="3"/>
  <c r="AT11" i="3"/>
  <c r="AT12" i="3"/>
  <c r="AT13" i="3"/>
  <c r="AT14" i="3"/>
  <c r="AT15" i="3"/>
  <c r="AT16" i="3"/>
  <c r="AT17" i="3"/>
  <c r="AT18" i="3"/>
  <c r="AT19" i="3"/>
  <c r="AT20" i="3"/>
  <c r="AT21" i="3"/>
  <c r="AT22" i="3"/>
  <c r="AT23" i="3"/>
  <c r="AS12" i="3"/>
  <c r="AS13" i="3"/>
  <c r="AS14" i="3"/>
  <c r="AS15" i="3"/>
  <c r="AS16" i="3"/>
  <c r="AS17" i="3"/>
  <c r="AS18" i="3"/>
  <c r="AS19" i="3"/>
  <c r="AS20" i="3"/>
  <c r="AS21" i="3"/>
  <c r="AS22" i="3"/>
  <c r="AS23" i="3"/>
  <c r="AS11" i="3"/>
  <c r="AQ12" i="3"/>
  <c r="AR12" i="3"/>
  <c r="AQ13" i="3"/>
  <c r="AR13" i="3"/>
  <c r="AQ14" i="3"/>
  <c r="AR14" i="3"/>
  <c r="AQ15" i="3"/>
  <c r="AR15" i="3"/>
  <c r="AQ16" i="3"/>
  <c r="AR16" i="3"/>
  <c r="AQ17" i="3"/>
  <c r="AR17" i="3"/>
  <c r="AQ18" i="3"/>
  <c r="AR18" i="3"/>
  <c r="AQ19" i="3"/>
  <c r="AR19" i="3"/>
  <c r="AQ20" i="3"/>
  <c r="AR20" i="3"/>
  <c r="AQ21" i="3"/>
  <c r="AR21" i="3"/>
  <c r="AQ22" i="3"/>
  <c r="AR22" i="3"/>
  <c r="AQ23" i="3"/>
  <c r="AR23" i="3"/>
  <c r="AR11" i="3"/>
  <c r="AQ11" i="3"/>
  <c r="AV4" i="3"/>
  <c r="AV5" i="3"/>
  <c r="AV6" i="3"/>
  <c r="AV7" i="3"/>
  <c r="AV8" i="3"/>
  <c r="AV9" i="3"/>
  <c r="AV10" i="3"/>
  <c r="AV3" i="3"/>
  <c r="AU4" i="3"/>
  <c r="AU5" i="3"/>
  <c r="AU6" i="3"/>
  <c r="AU7" i="3"/>
  <c r="AU8" i="3"/>
  <c r="AU9" i="3"/>
  <c r="AU10" i="3"/>
  <c r="AU3" i="3"/>
  <c r="AT3" i="3"/>
  <c r="AT4" i="3"/>
  <c r="AT5" i="3"/>
  <c r="AT6" i="3"/>
  <c r="AT7" i="3"/>
  <c r="AT8" i="3"/>
  <c r="AT9" i="3"/>
  <c r="AT10" i="3"/>
  <c r="AS4" i="3"/>
  <c r="AS5" i="3"/>
  <c r="AS6" i="3"/>
  <c r="AS7" i="3"/>
  <c r="AS8" i="3"/>
  <c r="AS9" i="3"/>
  <c r="AS10" i="3"/>
  <c r="AS3" i="3"/>
  <c r="AR4" i="3"/>
  <c r="AR5" i="3"/>
  <c r="AR6" i="3"/>
  <c r="AR7" i="3"/>
  <c r="AR8" i="3"/>
  <c r="AR9" i="3"/>
  <c r="AR10" i="3"/>
  <c r="AR3" i="3"/>
  <c r="AQ4" i="3"/>
  <c r="AQ5" i="3"/>
  <c r="AQ6" i="3"/>
  <c r="AQ7" i="3"/>
  <c r="AQ8" i="3"/>
  <c r="AQ9" i="3"/>
  <c r="AQ10" i="3"/>
  <c r="AQ3" i="3"/>
  <c r="AY12" i="3"/>
  <c r="AY13" i="3"/>
  <c r="AY14" i="3"/>
  <c r="AY15" i="3"/>
  <c r="AY16" i="3"/>
  <c r="AY17" i="3"/>
  <c r="AY18" i="3"/>
  <c r="AY19" i="3"/>
  <c r="AY20" i="3"/>
  <c r="AY21" i="3"/>
  <c r="AY22" i="3"/>
  <c r="AY23" i="3"/>
  <c r="AY11" i="3"/>
  <c r="AX12" i="3"/>
  <c r="AX13" i="3"/>
  <c r="AX14" i="3"/>
  <c r="AX15" i="3"/>
  <c r="AX16" i="3"/>
  <c r="AX17" i="3"/>
  <c r="AX18" i="3"/>
  <c r="AX19" i="3"/>
  <c r="AX20" i="3"/>
  <c r="AX21" i="3"/>
  <c r="AX22" i="3"/>
  <c r="AX23" i="3"/>
  <c r="AX11" i="3"/>
  <c r="AY4" i="3"/>
  <c r="AY5" i="3"/>
  <c r="AY6" i="3"/>
  <c r="AY7" i="3"/>
  <c r="AY8" i="3"/>
  <c r="AY9" i="3"/>
  <c r="AY10" i="3"/>
  <c r="AY3" i="3"/>
  <c r="AX4" i="3"/>
  <c r="AX5" i="3"/>
  <c r="AX6" i="3"/>
  <c r="AX7" i="3"/>
  <c r="AX8" i="3"/>
  <c r="AX9" i="3"/>
  <c r="AX10" i="3"/>
  <c r="AX3" i="3"/>
  <c r="AX25" i="3"/>
  <c r="AX26" i="3"/>
  <c r="AX27" i="3"/>
  <c r="AX28" i="3"/>
  <c r="AX24" i="3"/>
  <c r="AY25" i="3"/>
  <c r="AY26" i="3"/>
  <c r="AY27" i="3"/>
  <c r="AY28" i="3"/>
  <c r="AY24" i="3"/>
  <c r="AO25" i="3"/>
  <c r="AO26" i="3"/>
  <c r="AO27" i="3"/>
  <c r="AO28" i="3"/>
  <c r="AO24" i="3"/>
  <c r="AN25" i="3"/>
  <c r="AN26" i="3"/>
  <c r="AN27" i="3"/>
  <c r="AN28" i="3"/>
  <c r="AN24" i="3"/>
  <c r="AO12" i="3"/>
  <c r="AO13" i="3"/>
  <c r="AO14" i="3"/>
  <c r="AO15" i="3"/>
  <c r="AO16" i="3"/>
  <c r="AO17" i="3"/>
  <c r="AO18" i="3"/>
  <c r="AO19" i="3"/>
  <c r="AO20" i="3"/>
  <c r="AO21" i="3"/>
  <c r="AO22" i="3"/>
  <c r="AO23" i="3"/>
  <c r="AO11" i="3"/>
  <c r="AN12" i="3"/>
  <c r="AN13" i="3"/>
  <c r="AN14" i="3"/>
  <c r="AN15" i="3"/>
  <c r="AN16" i="3"/>
  <c r="AN17" i="3"/>
  <c r="AN18" i="3"/>
  <c r="AN19" i="3"/>
  <c r="AN20" i="3"/>
  <c r="AN21" i="3"/>
  <c r="AN22" i="3"/>
  <c r="AN23" i="3"/>
  <c r="AN11" i="3"/>
  <c r="AO3" i="3"/>
  <c r="AO5" i="3"/>
  <c r="AO6" i="3"/>
  <c r="AO7" i="3"/>
  <c r="AO8" i="3"/>
  <c r="AO9" i="3"/>
  <c r="AO10" i="3"/>
  <c r="AO4" i="3"/>
  <c r="AN3" i="3"/>
  <c r="AN5" i="3"/>
  <c r="AN6" i="3"/>
  <c r="AN7" i="3"/>
  <c r="AN8" i="3"/>
  <c r="AN9" i="3"/>
  <c r="AN10" i="3"/>
  <c r="AN4" i="3"/>
  <c r="AM12" i="3"/>
  <c r="AM13" i="3"/>
  <c r="AM14" i="3"/>
  <c r="AM15" i="3"/>
  <c r="AM16" i="3"/>
  <c r="AM17" i="3"/>
  <c r="AM18" i="3"/>
  <c r="AM19" i="3"/>
  <c r="AM20" i="3"/>
  <c r="AM21" i="3"/>
  <c r="AM22" i="3"/>
  <c r="AM23" i="3"/>
  <c r="AM11" i="3"/>
  <c r="AM4" i="3"/>
  <c r="AM5" i="3"/>
  <c r="AM6" i="3"/>
  <c r="AM7" i="3"/>
  <c r="AM8" i="3"/>
  <c r="AM9" i="3"/>
  <c r="AM10" i="3"/>
  <c r="AM3" i="3"/>
  <c r="AM25" i="3"/>
  <c r="AM26" i="3"/>
  <c r="AM27" i="3"/>
  <c r="AM28" i="3"/>
  <c r="AM24" i="3"/>
  <c r="AD12" i="3"/>
  <c r="AE12" i="3"/>
  <c r="AF12" i="3"/>
  <c r="AG12" i="3"/>
  <c r="AH12" i="3"/>
  <c r="AI12" i="3"/>
  <c r="AD13" i="3"/>
  <c r="AE13" i="3"/>
  <c r="AF13" i="3"/>
  <c r="AG13" i="3"/>
  <c r="AH13" i="3"/>
  <c r="AI13" i="3"/>
  <c r="AD14" i="3"/>
  <c r="AE14" i="3"/>
  <c r="AF14" i="3"/>
  <c r="AG14" i="3"/>
  <c r="AH14" i="3"/>
  <c r="AI14" i="3"/>
  <c r="AD15" i="3"/>
  <c r="AE15" i="3"/>
  <c r="AF15" i="3"/>
  <c r="AG15" i="3"/>
  <c r="AH15" i="3"/>
  <c r="AI15" i="3"/>
  <c r="AD16" i="3"/>
  <c r="AE16" i="3"/>
  <c r="AF16" i="3"/>
  <c r="AG16" i="3"/>
  <c r="AH16" i="3"/>
  <c r="AI16" i="3"/>
  <c r="AD17" i="3"/>
  <c r="AE17" i="3"/>
  <c r="AF17" i="3"/>
  <c r="AG17" i="3"/>
  <c r="AH17" i="3"/>
  <c r="AI17" i="3"/>
  <c r="AD18" i="3"/>
  <c r="AE18" i="3"/>
  <c r="AF18" i="3"/>
  <c r="AG18" i="3"/>
  <c r="AH18" i="3"/>
  <c r="AI18" i="3"/>
  <c r="AD19" i="3"/>
  <c r="AE19" i="3"/>
  <c r="AF19" i="3"/>
  <c r="AG19" i="3"/>
  <c r="AH19" i="3"/>
  <c r="AI19" i="3"/>
  <c r="AD20" i="3"/>
  <c r="AE20" i="3"/>
  <c r="AF20" i="3"/>
  <c r="AG20" i="3"/>
  <c r="AH20" i="3"/>
  <c r="AI20" i="3"/>
  <c r="AD21" i="3"/>
  <c r="AE21" i="3"/>
  <c r="AF21" i="3"/>
  <c r="AG21" i="3"/>
  <c r="AH21" i="3"/>
  <c r="AI21" i="3"/>
  <c r="AD22" i="3"/>
  <c r="AE22" i="3"/>
  <c r="AF22" i="3"/>
  <c r="AG22" i="3"/>
  <c r="AH22" i="3"/>
  <c r="AI22" i="3"/>
  <c r="AD23" i="3"/>
  <c r="AE23" i="3"/>
  <c r="AF23" i="3"/>
  <c r="AG23" i="3"/>
  <c r="AH23" i="3"/>
  <c r="AI23" i="3"/>
  <c r="AE11" i="3"/>
  <c r="AF11" i="3"/>
  <c r="AG11" i="3"/>
  <c r="AH11" i="3"/>
  <c r="AI11" i="3"/>
  <c r="AD11" i="3"/>
  <c r="AD4" i="3"/>
  <c r="AE4" i="3"/>
  <c r="AF4" i="3"/>
  <c r="AG4" i="3"/>
  <c r="AH4" i="3"/>
  <c r="AI4" i="3"/>
  <c r="AD5" i="3"/>
  <c r="AE5" i="3"/>
  <c r="AF5" i="3"/>
  <c r="AG5" i="3"/>
  <c r="AH5" i="3"/>
  <c r="AI5" i="3"/>
  <c r="AD6" i="3"/>
  <c r="AE6" i="3"/>
  <c r="AF6" i="3"/>
  <c r="AG6" i="3"/>
  <c r="AH6" i="3"/>
  <c r="AI6" i="3"/>
  <c r="AD7" i="3"/>
  <c r="AE7" i="3"/>
  <c r="AF7" i="3"/>
  <c r="AG7" i="3"/>
  <c r="AH7" i="3"/>
  <c r="AI7" i="3"/>
  <c r="AD8" i="3"/>
  <c r="AE8" i="3"/>
  <c r="AF8" i="3"/>
  <c r="AG8" i="3"/>
  <c r="AH8" i="3"/>
  <c r="AI8" i="3"/>
  <c r="AD9" i="3"/>
  <c r="AE9" i="3"/>
  <c r="AF9" i="3"/>
  <c r="AG9" i="3"/>
  <c r="AH9" i="3"/>
  <c r="AI9" i="3"/>
  <c r="AD10" i="3"/>
  <c r="AE10" i="3"/>
  <c r="AF10" i="3"/>
  <c r="AG10" i="3"/>
  <c r="AH10" i="3"/>
  <c r="AI10" i="3"/>
  <c r="AE3" i="3"/>
  <c r="AF3" i="3"/>
  <c r="AG3" i="3"/>
  <c r="AH3" i="3"/>
  <c r="AI3" i="3"/>
  <c r="AD3" i="3"/>
  <c r="AD25" i="3"/>
  <c r="AE25" i="3"/>
  <c r="AF25" i="3"/>
  <c r="AG25" i="3"/>
  <c r="AH25" i="3"/>
  <c r="AI25" i="3"/>
  <c r="AD26" i="3"/>
  <c r="AE26" i="3"/>
  <c r="AF26" i="3"/>
  <c r="AG26" i="3"/>
  <c r="AH26" i="3"/>
  <c r="AI26" i="3"/>
  <c r="AD27" i="3"/>
  <c r="AE27" i="3"/>
  <c r="AF27" i="3"/>
  <c r="AG27" i="3"/>
  <c r="AH27" i="3"/>
  <c r="AI27" i="3"/>
  <c r="AD28" i="3"/>
  <c r="AE28" i="3"/>
  <c r="AF28" i="3"/>
  <c r="AG28" i="3"/>
  <c r="AH28" i="3"/>
  <c r="AI28" i="3"/>
  <c r="AE24" i="3"/>
  <c r="AF24" i="3"/>
  <c r="AG24" i="3"/>
  <c r="AH24" i="3"/>
  <c r="AI24" i="3"/>
  <c r="AD24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11" i="3"/>
  <c r="AJ4" i="3"/>
  <c r="AJ5" i="3"/>
  <c r="AJ6" i="3"/>
  <c r="AJ7" i="3"/>
  <c r="AJ8" i="3"/>
  <c r="AJ9" i="3"/>
  <c r="AJ10" i="3"/>
  <c r="AJ3" i="3"/>
  <c r="AJ25" i="3"/>
  <c r="AJ26" i="3"/>
  <c r="AJ27" i="3"/>
  <c r="AJ28" i="3"/>
  <c r="AJ24" i="3"/>
  <c r="Z12" i="3"/>
  <c r="Z13" i="3"/>
  <c r="Z14" i="3"/>
  <c r="Z15" i="3"/>
  <c r="Z16" i="3"/>
  <c r="Z17" i="3"/>
  <c r="Z18" i="3"/>
  <c r="Z19" i="3"/>
  <c r="Z20" i="3"/>
  <c r="Z21" i="3"/>
  <c r="Z22" i="3"/>
  <c r="Z23" i="3"/>
  <c r="Z11" i="3"/>
  <c r="Z25" i="3"/>
  <c r="Z26" i="3"/>
  <c r="Z27" i="3"/>
  <c r="Z28" i="3"/>
  <c r="Z24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11" i="3"/>
  <c r="AB12" i="3"/>
  <c r="AB13" i="3"/>
  <c r="AB14" i="3"/>
  <c r="AB15" i="3"/>
  <c r="AB16" i="3"/>
  <c r="AB17" i="3"/>
  <c r="AB18" i="3"/>
  <c r="AB19" i="3"/>
  <c r="AB20" i="3"/>
  <c r="AB21" i="3"/>
  <c r="AB22" i="3"/>
  <c r="AB23" i="3"/>
  <c r="AB11" i="3"/>
  <c r="Z4" i="3"/>
  <c r="Z5" i="3"/>
  <c r="Z6" i="3"/>
  <c r="Z7" i="3"/>
  <c r="Z8" i="3"/>
  <c r="Z9" i="3"/>
  <c r="Z10" i="3"/>
  <c r="Z3" i="3"/>
  <c r="AB6" i="3"/>
  <c r="AB7" i="3"/>
  <c r="AB8" i="3"/>
  <c r="AB9" i="3"/>
  <c r="AB10" i="3"/>
  <c r="AB3" i="3"/>
  <c r="AB4" i="3"/>
  <c r="AB5" i="3"/>
  <c r="AA3" i="3"/>
  <c r="AA4" i="3"/>
  <c r="AA5" i="3"/>
  <c r="AA6" i="3"/>
  <c r="AA7" i="3"/>
  <c r="AA8" i="3"/>
  <c r="AA9" i="3"/>
  <c r="AA10" i="3"/>
  <c r="AB25" i="3"/>
  <c r="AB26" i="3"/>
  <c r="AB27" i="3"/>
  <c r="AB28" i="3"/>
  <c r="AB24" i="3"/>
  <c r="AA25" i="3"/>
  <c r="AA26" i="3"/>
  <c r="AA27" i="3"/>
  <c r="AA28" i="3"/>
  <c r="AA24" i="3"/>
  <c r="Y12" i="3"/>
  <c r="Y13" i="3"/>
  <c r="Y14" i="3"/>
  <c r="Y15" i="3"/>
  <c r="Y16" i="3"/>
  <c r="Y17" i="3"/>
  <c r="Y18" i="3"/>
  <c r="Y19" i="3"/>
  <c r="Y20" i="3"/>
  <c r="Y21" i="3"/>
  <c r="Y22" i="3"/>
  <c r="Y23" i="3"/>
  <c r="Y11" i="3"/>
  <c r="Y4" i="3"/>
  <c r="Y5" i="3"/>
  <c r="Y6" i="3"/>
  <c r="Y7" i="3"/>
  <c r="Y8" i="3"/>
  <c r="Y9" i="3"/>
  <c r="Y10" i="3"/>
  <c r="Y3" i="3"/>
  <c r="Y25" i="3"/>
  <c r="Y26" i="3"/>
  <c r="Y27" i="3"/>
  <c r="Y28" i="3"/>
  <c r="Y24" i="3"/>
  <c r="V12" i="3"/>
  <c r="V13" i="3"/>
  <c r="V14" i="3"/>
  <c r="V15" i="3"/>
  <c r="V16" i="3"/>
  <c r="V17" i="3"/>
  <c r="V18" i="3"/>
  <c r="V19" i="3"/>
  <c r="V20" i="3"/>
  <c r="V21" i="3"/>
  <c r="V22" i="3"/>
  <c r="V23" i="3"/>
  <c r="V11" i="3"/>
  <c r="V4" i="3"/>
  <c r="V5" i="3"/>
  <c r="V6" i="3"/>
  <c r="V7" i="3"/>
  <c r="V8" i="3"/>
  <c r="V9" i="3"/>
  <c r="V10" i="3"/>
  <c r="V3" i="3"/>
  <c r="W12" i="3"/>
  <c r="W13" i="3"/>
  <c r="W14" i="3"/>
  <c r="W15" i="3"/>
  <c r="W16" i="3"/>
  <c r="W17" i="3"/>
  <c r="W18" i="3"/>
  <c r="W19" i="3"/>
  <c r="W20" i="3"/>
  <c r="W21" i="3"/>
  <c r="W22" i="3"/>
  <c r="W23" i="3"/>
  <c r="W11" i="3"/>
  <c r="W4" i="3"/>
  <c r="W5" i="3"/>
  <c r="W6" i="3"/>
  <c r="W7" i="3"/>
  <c r="W8" i="3"/>
  <c r="W9" i="3"/>
  <c r="W10" i="3"/>
  <c r="W3" i="3"/>
  <c r="R12" i="3"/>
  <c r="R13" i="3"/>
  <c r="R14" i="3"/>
  <c r="R15" i="3"/>
  <c r="R16" i="3"/>
  <c r="R17" i="3"/>
  <c r="R18" i="3"/>
  <c r="R19" i="3"/>
  <c r="R20" i="3"/>
  <c r="R21" i="3"/>
  <c r="R22" i="3"/>
  <c r="R23" i="3"/>
  <c r="R11" i="3"/>
  <c r="R4" i="3"/>
  <c r="R5" i="3"/>
  <c r="R6" i="3"/>
  <c r="R7" i="3"/>
  <c r="R8" i="3"/>
  <c r="R9" i="3"/>
  <c r="R10" i="3"/>
  <c r="R3" i="3"/>
  <c r="V25" i="3"/>
  <c r="V26" i="3"/>
  <c r="V27" i="3"/>
  <c r="V28" i="3"/>
  <c r="V24" i="3"/>
  <c r="W25" i="3"/>
  <c r="W26" i="3"/>
  <c r="W27" i="3"/>
  <c r="W28" i="3"/>
  <c r="W24" i="3"/>
  <c r="R25" i="3"/>
  <c r="R26" i="3"/>
  <c r="R27" i="3"/>
  <c r="R28" i="3"/>
  <c r="R24" i="3"/>
  <c r="S12" i="3"/>
  <c r="S13" i="3"/>
  <c r="S14" i="3"/>
  <c r="S15" i="3"/>
  <c r="S16" i="3"/>
  <c r="S17" i="3"/>
  <c r="S18" i="3"/>
  <c r="S19" i="3"/>
  <c r="S20" i="3"/>
  <c r="S21" i="3"/>
  <c r="S22" i="3"/>
  <c r="S23" i="3"/>
  <c r="S11" i="3"/>
  <c r="S4" i="3"/>
  <c r="S5" i="3"/>
  <c r="S6" i="3"/>
  <c r="S7" i="3"/>
  <c r="S8" i="3"/>
  <c r="S9" i="3"/>
  <c r="S10" i="3"/>
  <c r="S3" i="3"/>
  <c r="S25" i="3"/>
  <c r="S26" i="3"/>
  <c r="S27" i="3"/>
  <c r="S28" i="3"/>
  <c r="S24" i="3"/>
  <c r="Q12" i="3"/>
  <c r="Q13" i="3"/>
  <c r="Q14" i="3"/>
  <c r="Q15" i="3"/>
  <c r="Q16" i="3"/>
  <c r="Q17" i="3"/>
  <c r="Q18" i="3"/>
  <c r="Q19" i="3"/>
  <c r="Q20" i="3"/>
  <c r="Q21" i="3"/>
  <c r="Q22" i="3"/>
  <c r="Q23" i="3"/>
  <c r="Q11" i="3"/>
  <c r="Q4" i="3"/>
  <c r="Q5" i="3"/>
  <c r="Q6" i="3"/>
  <c r="Q7" i="3"/>
  <c r="Q8" i="3"/>
  <c r="Q9" i="3"/>
  <c r="Q10" i="3"/>
  <c r="Q3" i="3"/>
  <c r="Q25" i="3"/>
  <c r="Q26" i="3"/>
  <c r="Q27" i="3"/>
  <c r="Q28" i="3"/>
  <c r="Q24" i="3"/>
  <c r="T12" i="3"/>
  <c r="T13" i="3"/>
  <c r="T14" i="3"/>
  <c r="T15" i="3"/>
  <c r="T16" i="3"/>
  <c r="T17" i="3"/>
  <c r="T18" i="3"/>
  <c r="T19" i="3"/>
  <c r="T20" i="3"/>
  <c r="T21" i="3"/>
  <c r="T22" i="3"/>
  <c r="T23" i="3"/>
  <c r="T11" i="3"/>
  <c r="T4" i="3"/>
  <c r="T5" i="3"/>
  <c r="T6" i="3"/>
  <c r="T7" i="3"/>
  <c r="T8" i="3"/>
  <c r="T9" i="3"/>
  <c r="T10" i="3"/>
  <c r="T3" i="3"/>
  <c r="T25" i="3"/>
  <c r="T26" i="3"/>
  <c r="T27" i="3"/>
  <c r="T28" i="3"/>
  <c r="T24" i="3"/>
  <c r="U12" i="3"/>
  <c r="U13" i="3"/>
  <c r="U14" i="3"/>
  <c r="U15" i="3"/>
  <c r="U16" i="3"/>
  <c r="U17" i="3"/>
  <c r="U18" i="3"/>
  <c r="U19" i="3"/>
  <c r="U20" i="3"/>
  <c r="U21" i="3"/>
  <c r="U22" i="3"/>
  <c r="U23" i="3"/>
  <c r="U11" i="3"/>
  <c r="U4" i="3"/>
  <c r="U5" i="3"/>
  <c r="U6" i="3"/>
  <c r="U7" i="3"/>
  <c r="U8" i="3"/>
  <c r="U9" i="3"/>
  <c r="U10" i="3"/>
  <c r="U3" i="3"/>
  <c r="U25" i="3"/>
  <c r="U26" i="3"/>
  <c r="U27" i="3"/>
  <c r="U28" i="3"/>
  <c r="U24" i="3"/>
  <c r="G12" i="3"/>
  <c r="G13" i="3"/>
  <c r="G14" i="3"/>
  <c r="G15" i="3"/>
  <c r="G16" i="3"/>
  <c r="G17" i="3"/>
  <c r="G18" i="3"/>
  <c r="G19" i="3"/>
  <c r="G20" i="3"/>
  <c r="G21" i="3"/>
  <c r="G22" i="3"/>
  <c r="G23" i="3"/>
  <c r="G11" i="3"/>
  <c r="F12" i="3"/>
  <c r="F13" i="3"/>
  <c r="F14" i="3"/>
  <c r="F15" i="3"/>
  <c r="F16" i="3"/>
  <c r="F17" i="3"/>
  <c r="F18" i="3"/>
  <c r="F19" i="3"/>
  <c r="F20" i="3"/>
  <c r="F21" i="3"/>
  <c r="F22" i="3"/>
  <c r="F23" i="3"/>
  <c r="F11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I12" i="3"/>
  <c r="I13" i="3"/>
  <c r="I14" i="3"/>
  <c r="I15" i="3"/>
  <c r="I16" i="3"/>
  <c r="I17" i="3"/>
  <c r="I18" i="3"/>
  <c r="I19" i="3"/>
  <c r="I20" i="3"/>
  <c r="I21" i="3"/>
  <c r="I22" i="3"/>
  <c r="I23" i="3"/>
  <c r="I11" i="3"/>
  <c r="N12" i="3"/>
  <c r="N13" i="3"/>
  <c r="N14" i="3"/>
  <c r="N15" i="3"/>
  <c r="N16" i="3"/>
  <c r="N17" i="3"/>
  <c r="N18" i="3"/>
  <c r="N19" i="3"/>
  <c r="N20" i="3"/>
  <c r="N21" i="3"/>
  <c r="N22" i="3"/>
  <c r="N23" i="3"/>
  <c r="N11" i="3"/>
  <c r="O12" i="3"/>
  <c r="O13" i="3"/>
  <c r="O14" i="3"/>
  <c r="O15" i="3"/>
  <c r="O16" i="3"/>
  <c r="O17" i="3"/>
  <c r="O18" i="3"/>
  <c r="O19" i="3"/>
  <c r="O20" i="3"/>
  <c r="O21" i="3"/>
  <c r="O22" i="3"/>
  <c r="O23" i="3"/>
  <c r="O11" i="3"/>
  <c r="M12" i="3"/>
  <c r="M13" i="3"/>
  <c r="M14" i="3"/>
  <c r="M15" i="3"/>
  <c r="M16" i="3"/>
  <c r="M17" i="3"/>
  <c r="M18" i="3"/>
  <c r="M19" i="3"/>
  <c r="M20" i="3"/>
  <c r="M21" i="3"/>
  <c r="M22" i="3"/>
  <c r="M23" i="3"/>
  <c r="M11" i="3"/>
  <c r="J12" i="3"/>
  <c r="J13" i="3"/>
  <c r="J14" i="3"/>
  <c r="J15" i="3"/>
  <c r="J16" i="3"/>
  <c r="J17" i="3"/>
  <c r="J18" i="3"/>
  <c r="J19" i="3"/>
  <c r="J20" i="3"/>
  <c r="J21" i="3"/>
  <c r="J22" i="3"/>
  <c r="J23" i="3"/>
  <c r="J11" i="3"/>
  <c r="K12" i="3"/>
  <c r="K13" i="3"/>
  <c r="K14" i="3"/>
  <c r="K15" i="3"/>
  <c r="K16" i="3"/>
  <c r="K17" i="3"/>
  <c r="K18" i="3"/>
  <c r="K19" i="3"/>
  <c r="K20" i="3"/>
  <c r="K21" i="3"/>
  <c r="K22" i="3"/>
  <c r="K23" i="3"/>
  <c r="K11" i="3"/>
  <c r="L12" i="3"/>
  <c r="L13" i="3"/>
  <c r="L14" i="3"/>
  <c r="L15" i="3"/>
  <c r="L16" i="3"/>
  <c r="L17" i="3"/>
  <c r="L18" i="3"/>
  <c r="L19" i="3"/>
  <c r="L20" i="3"/>
  <c r="L21" i="3"/>
  <c r="L22" i="3"/>
  <c r="L23" i="3"/>
  <c r="L11" i="3"/>
  <c r="L4" i="3"/>
  <c r="L5" i="3"/>
  <c r="L6" i="3"/>
  <c r="L7" i="3"/>
  <c r="L8" i="3"/>
  <c r="L9" i="3"/>
  <c r="L10" i="3"/>
  <c r="L3" i="3"/>
  <c r="K4" i="3"/>
  <c r="K5" i="3"/>
  <c r="K6" i="3"/>
  <c r="K7" i="3"/>
  <c r="K8" i="3"/>
  <c r="K9" i="3"/>
  <c r="K10" i="3"/>
  <c r="K3" i="3"/>
  <c r="J4" i="3"/>
  <c r="J5" i="3"/>
  <c r="J6" i="3"/>
  <c r="J7" i="3"/>
  <c r="J8" i="3"/>
  <c r="J9" i="3"/>
  <c r="J10" i="3"/>
  <c r="J3" i="3"/>
  <c r="M4" i="3"/>
  <c r="M5" i="3"/>
  <c r="M6" i="3"/>
  <c r="M7" i="3"/>
  <c r="M8" i="3"/>
  <c r="M9" i="3"/>
  <c r="M10" i="3"/>
  <c r="M3" i="3"/>
  <c r="O4" i="3"/>
  <c r="O5" i="3"/>
  <c r="O6" i="3"/>
  <c r="O7" i="3"/>
  <c r="O8" i="3"/>
  <c r="O9" i="3"/>
  <c r="O10" i="3"/>
  <c r="O3" i="3"/>
  <c r="N4" i="3"/>
  <c r="N5" i="3"/>
  <c r="N6" i="3"/>
  <c r="N7" i="3"/>
  <c r="N8" i="3"/>
  <c r="N9" i="3"/>
  <c r="N10" i="3"/>
  <c r="N3" i="3"/>
  <c r="I4" i="3"/>
  <c r="I5" i="3"/>
  <c r="I6" i="3"/>
  <c r="I7" i="3"/>
  <c r="I8" i="3"/>
  <c r="I9" i="3"/>
  <c r="I10" i="3"/>
  <c r="I3" i="3"/>
  <c r="H4" i="3"/>
  <c r="H5" i="3"/>
  <c r="H6" i="3"/>
  <c r="H7" i="3"/>
  <c r="H8" i="3"/>
  <c r="H9" i="3"/>
  <c r="H10" i="3"/>
  <c r="H3" i="3"/>
  <c r="G4" i="3"/>
  <c r="G5" i="3"/>
  <c r="G6" i="3"/>
  <c r="G7" i="3"/>
  <c r="G8" i="3"/>
  <c r="G9" i="3"/>
  <c r="G10" i="3"/>
  <c r="G3" i="3"/>
  <c r="F4" i="3"/>
  <c r="F5" i="3"/>
  <c r="F6" i="3"/>
  <c r="F7" i="3"/>
  <c r="F8" i="3"/>
  <c r="F9" i="3"/>
  <c r="F10" i="3"/>
  <c r="F3" i="3"/>
  <c r="L25" i="3"/>
  <c r="L26" i="3"/>
  <c r="L27" i="3"/>
  <c r="L28" i="3"/>
  <c r="L24" i="3"/>
  <c r="K25" i="3"/>
  <c r="K26" i="3"/>
  <c r="K27" i="3"/>
  <c r="K28" i="3"/>
  <c r="K24" i="3"/>
  <c r="J25" i="3"/>
  <c r="J26" i="3"/>
  <c r="J27" i="3"/>
  <c r="J28" i="3"/>
  <c r="J24" i="3"/>
  <c r="M25" i="3"/>
  <c r="M26" i="3"/>
  <c r="M27" i="3"/>
  <c r="M28" i="3"/>
  <c r="M24" i="3"/>
  <c r="O25" i="3"/>
  <c r="O26" i="3"/>
  <c r="O27" i="3"/>
  <c r="O28" i="3"/>
  <c r="O24" i="3"/>
  <c r="N25" i="3"/>
  <c r="N26" i="3"/>
  <c r="N27" i="3"/>
  <c r="N28" i="3"/>
  <c r="N24" i="3"/>
  <c r="I25" i="3"/>
  <c r="I26" i="3"/>
  <c r="I27" i="3"/>
  <c r="I28" i="3"/>
  <c r="I24" i="3"/>
  <c r="H25" i="3"/>
  <c r="H26" i="3"/>
  <c r="H27" i="3"/>
  <c r="H28" i="3"/>
  <c r="H24" i="3"/>
  <c r="AP24" i="3" l="1"/>
  <c r="AL24" i="3" s="1"/>
  <c r="AP25" i="3"/>
  <c r="AL25" i="3" s="1"/>
  <c r="AP26" i="3"/>
  <c r="AL26" i="3" s="1"/>
  <c r="AP27" i="3"/>
  <c r="AL27" i="3" s="1"/>
  <c r="AP28" i="3"/>
  <c r="AL28" i="3" s="1"/>
  <c r="AP11" i="3"/>
  <c r="AL11" i="3" s="1"/>
  <c r="AP20" i="3"/>
  <c r="AL20" i="3" s="1"/>
  <c r="AP18" i="3"/>
  <c r="AL18" i="3" s="1"/>
  <c r="AP5" i="3"/>
  <c r="AL5" i="3" s="1"/>
  <c r="AP17" i="3"/>
  <c r="AL17" i="3" s="1"/>
  <c r="AP22" i="3"/>
  <c r="AL22" i="3" s="1"/>
  <c r="AP16" i="3"/>
  <c r="AL16" i="3" s="1"/>
  <c r="AP12" i="3"/>
  <c r="AL12" i="3" s="1"/>
  <c r="AP14" i="3"/>
  <c r="AL14" i="3" s="1"/>
  <c r="AP23" i="3"/>
  <c r="AL23" i="3" s="1"/>
  <c r="AP21" i="3"/>
  <c r="AL21" i="3" s="1"/>
  <c r="AP19" i="3"/>
  <c r="AL19" i="3" s="1"/>
  <c r="AP15" i="3"/>
  <c r="AL15" i="3" s="1"/>
  <c r="AP13" i="3"/>
  <c r="AL13" i="3" s="1"/>
  <c r="AP3" i="3"/>
  <c r="AL3" i="3" s="1"/>
  <c r="AP8" i="3"/>
  <c r="AL8" i="3" s="1"/>
  <c r="AP4" i="3"/>
  <c r="AL4" i="3" s="1"/>
  <c r="AP9" i="3"/>
  <c r="AL9" i="3" s="1"/>
  <c r="AP10" i="3"/>
  <c r="AL10" i="3" s="1"/>
  <c r="AP6" i="3"/>
  <c r="AL6" i="3" s="1"/>
  <c r="AP7" i="3"/>
  <c r="AL7" i="3" s="1"/>
  <c r="G25" i="3"/>
  <c r="G26" i="3"/>
  <c r="G27" i="3"/>
  <c r="G28" i="3"/>
  <c r="G24" i="3"/>
  <c r="F25" i="3"/>
  <c r="F26" i="3"/>
  <c r="F27" i="3"/>
  <c r="F28" i="3"/>
  <c r="F24" i="3"/>
  <c r="E4" i="3"/>
  <c r="P4" i="3"/>
  <c r="X4" i="3"/>
  <c r="AC4" i="3"/>
  <c r="AW4" i="3"/>
  <c r="BA4" i="3"/>
  <c r="BE4" i="3"/>
  <c r="BH4" i="3"/>
  <c r="BK4" i="3"/>
  <c r="BO4" i="3"/>
  <c r="BS4" i="3"/>
  <c r="BY4" i="3"/>
  <c r="CD4" i="3"/>
  <c r="CH4" i="3"/>
  <c r="CL4" i="3"/>
  <c r="CS4" i="3"/>
  <c r="CY4" i="3"/>
  <c r="DE4" i="3"/>
  <c r="DK4" i="3"/>
  <c r="DQ4" i="3"/>
  <c r="E5" i="3"/>
  <c r="P5" i="3"/>
  <c r="X5" i="3"/>
  <c r="AC5" i="3"/>
  <c r="AW5" i="3"/>
  <c r="BA5" i="3"/>
  <c r="BE5" i="3"/>
  <c r="BH5" i="3"/>
  <c r="BK5" i="3"/>
  <c r="BO5" i="3"/>
  <c r="BS5" i="3"/>
  <c r="BY5" i="3"/>
  <c r="CD5" i="3"/>
  <c r="CH5" i="3"/>
  <c r="CL5" i="3"/>
  <c r="CS5" i="3"/>
  <c r="CY5" i="3"/>
  <c r="DE5" i="3"/>
  <c r="DK5" i="3"/>
  <c r="DQ5" i="3"/>
  <c r="E6" i="3"/>
  <c r="P6" i="3"/>
  <c r="X6" i="3"/>
  <c r="AC6" i="3"/>
  <c r="AW6" i="3"/>
  <c r="BA6" i="3"/>
  <c r="BE6" i="3"/>
  <c r="BH6" i="3"/>
  <c r="BK6" i="3"/>
  <c r="BO6" i="3"/>
  <c r="BS6" i="3"/>
  <c r="BY6" i="3"/>
  <c r="CD6" i="3"/>
  <c r="CH6" i="3"/>
  <c r="CL6" i="3"/>
  <c r="CS6" i="3"/>
  <c r="CY6" i="3"/>
  <c r="DE6" i="3"/>
  <c r="DK6" i="3"/>
  <c r="DQ6" i="3"/>
  <c r="E7" i="3"/>
  <c r="P7" i="3"/>
  <c r="X7" i="3"/>
  <c r="AC7" i="3"/>
  <c r="AW7" i="3"/>
  <c r="BA7" i="3"/>
  <c r="BE7" i="3"/>
  <c r="BH7" i="3"/>
  <c r="BK7" i="3"/>
  <c r="BO7" i="3"/>
  <c r="BS7" i="3"/>
  <c r="BY7" i="3"/>
  <c r="CD7" i="3"/>
  <c r="CH7" i="3"/>
  <c r="CL7" i="3"/>
  <c r="CS7" i="3"/>
  <c r="CY7" i="3"/>
  <c r="DE7" i="3"/>
  <c r="DK7" i="3"/>
  <c r="DQ7" i="3"/>
  <c r="E8" i="3"/>
  <c r="P8" i="3"/>
  <c r="X8" i="3"/>
  <c r="AC8" i="3"/>
  <c r="AW8" i="3"/>
  <c r="BA8" i="3"/>
  <c r="BE8" i="3"/>
  <c r="BH8" i="3"/>
  <c r="BK8" i="3"/>
  <c r="BO8" i="3"/>
  <c r="BS8" i="3"/>
  <c r="BY8" i="3"/>
  <c r="CD8" i="3"/>
  <c r="CH8" i="3"/>
  <c r="CL8" i="3"/>
  <c r="CS8" i="3"/>
  <c r="CY8" i="3"/>
  <c r="DE8" i="3"/>
  <c r="DK8" i="3"/>
  <c r="DQ8" i="3"/>
  <c r="E9" i="3"/>
  <c r="P9" i="3"/>
  <c r="X9" i="3"/>
  <c r="AC9" i="3"/>
  <c r="AW9" i="3"/>
  <c r="BA9" i="3"/>
  <c r="BE9" i="3"/>
  <c r="BH9" i="3"/>
  <c r="BK9" i="3"/>
  <c r="BO9" i="3"/>
  <c r="BS9" i="3"/>
  <c r="BY9" i="3"/>
  <c r="CD9" i="3"/>
  <c r="CH9" i="3"/>
  <c r="CL9" i="3"/>
  <c r="CS9" i="3"/>
  <c r="CY9" i="3"/>
  <c r="DE9" i="3"/>
  <c r="DK9" i="3"/>
  <c r="DQ9" i="3"/>
  <c r="E10" i="3"/>
  <c r="P10" i="3"/>
  <c r="X10" i="3"/>
  <c r="AC10" i="3"/>
  <c r="AW10" i="3"/>
  <c r="BA10" i="3"/>
  <c r="BE10" i="3"/>
  <c r="BH10" i="3"/>
  <c r="BK10" i="3"/>
  <c r="BO10" i="3"/>
  <c r="BS10" i="3"/>
  <c r="BY10" i="3"/>
  <c r="CD10" i="3"/>
  <c r="CH10" i="3"/>
  <c r="CL10" i="3"/>
  <c r="CS10" i="3"/>
  <c r="CY10" i="3"/>
  <c r="DE10" i="3"/>
  <c r="DK10" i="3"/>
  <c r="DQ10" i="3"/>
  <c r="E11" i="3"/>
  <c r="P11" i="3"/>
  <c r="X11" i="3"/>
  <c r="AC11" i="3"/>
  <c r="AW11" i="3"/>
  <c r="BA11" i="3"/>
  <c r="BE11" i="3"/>
  <c r="BH11" i="3"/>
  <c r="BK11" i="3"/>
  <c r="BO11" i="3"/>
  <c r="BS11" i="3"/>
  <c r="BY11" i="3"/>
  <c r="CD11" i="3"/>
  <c r="CH11" i="3"/>
  <c r="CL11" i="3"/>
  <c r="CS11" i="3"/>
  <c r="CY11" i="3"/>
  <c r="DE11" i="3"/>
  <c r="DK11" i="3"/>
  <c r="DQ11" i="3"/>
  <c r="E12" i="3"/>
  <c r="P12" i="3"/>
  <c r="X12" i="3"/>
  <c r="AC12" i="3"/>
  <c r="AW12" i="3"/>
  <c r="BA12" i="3"/>
  <c r="BE12" i="3"/>
  <c r="BH12" i="3"/>
  <c r="BK12" i="3"/>
  <c r="BO12" i="3"/>
  <c r="BS12" i="3"/>
  <c r="BY12" i="3"/>
  <c r="CD12" i="3"/>
  <c r="CH12" i="3"/>
  <c r="CL12" i="3"/>
  <c r="CS12" i="3"/>
  <c r="CY12" i="3"/>
  <c r="DE12" i="3"/>
  <c r="DK12" i="3"/>
  <c r="DQ12" i="3"/>
  <c r="E13" i="3"/>
  <c r="P13" i="3"/>
  <c r="X13" i="3"/>
  <c r="AC13" i="3"/>
  <c r="AW13" i="3"/>
  <c r="BA13" i="3"/>
  <c r="BE13" i="3"/>
  <c r="BH13" i="3"/>
  <c r="BK13" i="3"/>
  <c r="BO13" i="3"/>
  <c r="BS13" i="3"/>
  <c r="BY13" i="3"/>
  <c r="CD13" i="3"/>
  <c r="CH13" i="3"/>
  <c r="CL13" i="3"/>
  <c r="CS13" i="3"/>
  <c r="CY13" i="3"/>
  <c r="DE13" i="3"/>
  <c r="DK13" i="3"/>
  <c r="DQ13" i="3"/>
  <c r="E14" i="3"/>
  <c r="P14" i="3"/>
  <c r="X14" i="3"/>
  <c r="AC14" i="3"/>
  <c r="AW14" i="3"/>
  <c r="BA14" i="3"/>
  <c r="BE14" i="3"/>
  <c r="BH14" i="3"/>
  <c r="BK14" i="3"/>
  <c r="BO14" i="3"/>
  <c r="BS14" i="3"/>
  <c r="BY14" i="3"/>
  <c r="CD14" i="3"/>
  <c r="CH14" i="3"/>
  <c r="CL14" i="3"/>
  <c r="CS14" i="3"/>
  <c r="CY14" i="3"/>
  <c r="DE14" i="3"/>
  <c r="DK14" i="3"/>
  <c r="DQ14" i="3"/>
  <c r="E15" i="3"/>
  <c r="P15" i="3"/>
  <c r="X15" i="3"/>
  <c r="AC15" i="3"/>
  <c r="AW15" i="3"/>
  <c r="BA15" i="3"/>
  <c r="BE15" i="3"/>
  <c r="BH15" i="3"/>
  <c r="BK15" i="3"/>
  <c r="BO15" i="3"/>
  <c r="BS15" i="3"/>
  <c r="BY15" i="3"/>
  <c r="CD15" i="3"/>
  <c r="CH15" i="3"/>
  <c r="CL15" i="3"/>
  <c r="CS15" i="3"/>
  <c r="CY15" i="3"/>
  <c r="DE15" i="3"/>
  <c r="DK15" i="3"/>
  <c r="DQ15" i="3"/>
  <c r="E16" i="3"/>
  <c r="P16" i="3"/>
  <c r="X16" i="3"/>
  <c r="AC16" i="3"/>
  <c r="AW16" i="3"/>
  <c r="BA16" i="3"/>
  <c r="BE16" i="3"/>
  <c r="BH16" i="3"/>
  <c r="BK16" i="3"/>
  <c r="BO16" i="3"/>
  <c r="BS16" i="3"/>
  <c r="BY16" i="3"/>
  <c r="CD16" i="3"/>
  <c r="CH16" i="3"/>
  <c r="CL16" i="3"/>
  <c r="CS16" i="3"/>
  <c r="CY16" i="3"/>
  <c r="DE16" i="3"/>
  <c r="DK16" i="3"/>
  <c r="DQ16" i="3"/>
  <c r="E17" i="3"/>
  <c r="P17" i="3"/>
  <c r="X17" i="3"/>
  <c r="AC17" i="3"/>
  <c r="AW17" i="3"/>
  <c r="BA17" i="3"/>
  <c r="BE17" i="3"/>
  <c r="BH17" i="3"/>
  <c r="BK17" i="3"/>
  <c r="BO17" i="3"/>
  <c r="BS17" i="3"/>
  <c r="BY17" i="3"/>
  <c r="CD17" i="3"/>
  <c r="CH17" i="3"/>
  <c r="CL17" i="3"/>
  <c r="CS17" i="3"/>
  <c r="CY17" i="3"/>
  <c r="DE17" i="3"/>
  <c r="DK17" i="3"/>
  <c r="DQ17" i="3"/>
  <c r="E18" i="3"/>
  <c r="P18" i="3"/>
  <c r="X18" i="3"/>
  <c r="AC18" i="3"/>
  <c r="AW18" i="3"/>
  <c r="BA18" i="3"/>
  <c r="BE18" i="3"/>
  <c r="BH18" i="3"/>
  <c r="BK18" i="3"/>
  <c r="BO18" i="3"/>
  <c r="BS18" i="3"/>
  <c r="BY18" i="3"/>
  <c r="CD18" i="3"/>
  <c r="CH18" i="3"/>
  <c r="CL18" i="3"/>
  <c r="CS18" i="3"/>
  <c r="CY18" i="3"/>
  <c r="DE18" i="3"/>
  <c r="DK18" i="3"/>
  <c r="DQ18" i="3"/>
  <c r="E19" i="3"/>
  <c r="P19" i="3"/>
  <c r="X19" i="3"/>
  <c r="AC19" i="3"/>
  <c r="AW19" i="3"/>
  <c r="BA19" i="3"/>
  <c r="BE19" i="3"/>
  <c r="BH19" i="3"/>
  <c r="BK19" i="3"/>
  <c r="BO19" i="3"/>
  <c r="BS19" i="3"/>
  <c r="BY19" i="3"/>
  <c r="CD19" i="3"/>
  <c r="CH19" i="3"/>
  <c r="CL19" i="3"/>
  <c r="CS19" i="3"/>
  <c r="CY19" i="3"/>
  <c r="DE19" i="3"/>
  <c r="DK19" i="3"/>
  <c r="DQ19" i="3"/>
  <c r="E20" i="3"/>
  <c r="P20" i="3"/>
  <c r="X20" i="3"/>
  <c r="AC20" i="3"/>
  <c r="AW20" i="3"/>
  <c r="BA20" i="3"/>
  <c r="BE20" i="3"/>
  <c r="BH20" i="3"/>
  <c r="BK20" i="3"/>
  <c r="BO20" i="3"/>
  <c r="BS20" i="3"/>
  <c r="BY20" i="3"/>
  <c r="CD20" i="3"/>
  <c r="CH20" i="3"/>
  <c r="CL20" i="3"/>
  <c r="CS20" i="3"/>
  <c r="CY20" i="3"/>
  <c r="DE20" i="3"/>
  <c r="DK20" i="3"/>
  <c r="DQ20" i="3"/>
  <c r="E21" i="3"/>
  <c r="P21" i="3"/>
  <c r="X21" i="3"/>
  <c r="AC21" i="3"/>
  <c r="AW21" i="3"/>
  <c r="BA21" i="3"/>
  <c r="BE21" i="3"/>
  <c r="BH21" i="3"/>
  <c r="BK21" i="3"/>
  <c r="BO21" i="3"/>
  <c r="BS21" i="3"/>
  <c r="BY21" i="3"/>
  <c r="CD21" i="3"/>
  <c r="CH21" i="3"/>
  <c r="CL21" i="3"/>
  <c r="CS21" i="3"/>
  <c r="CY21" i="3"/>
  <c r="DE21" i="3"/>
  <c r="DK21" i="3"/>
  <c r="DQ21" i="3"/>
  <c r="E22" i="3"/>
  <c r="P22" i="3"/>
  <c r="X22" i="3"/>
  <c r="AC22" i="3"/>
  <c r="AW22" i="3"/>
  <c r="BA22" i="3"/>
  <c r="BE22" i="3"/>
  <c r="BH22" i="3"/>
  <c r="BK22" i="3"/>
  <c r="BO22" i="3"/>
  <c r="BS22" i="3"/>
  <c r="BY22" i="3"/>
  <c r="CD22" i="3"/>
  <c r="CH22" i="3"/>
  <c r="CL22" i="3"/>
  <c r="CS22" i="3"/>
  <c r="CY22" i="3"/>
  <c r="DE22" i="3"/>
  <c r="DK22" i="3"/>
  <c r="DQ22" i="3"/>
  <c r="E23" i="3"/>
  <c r="P23" i="3"/>
  <c r="X23" i="3"/>
  <c r="AC23" i="3"/>
  <c r="AW23" i="3"/>
  <c r="BA23" i="3"/>
  <c r="BE23" i="3"/>
  <c r="BH23" i="3"/>
  <c r="BK23" i="3"/>
  <c r="BO23" i="3"/>
  <c r="BS23" i="3"/>
  <c r="BY23" i="3"/>
  <c r="CD23" i="3"/>
  <c r="CH23" i="3"/>
  <c r="CL23" i="3"/>
  <c r="CS23" i="3"/>
  <c r="CY23" i="3"/>
  <c r="DE23" i="3"/>
  <c r="DK23" i="3"/>
  <c r="DQ23" i="3"/>
  <c r="P24" i="3"/>
  <c r="X24" i="3"/>
  <c r="AC24" i="3"/>
  <c r="AW24" i="3"/>
  <c r="BA24" i="3"/>
  <c r="BE24" i="3"/>
  <c r="BH24" i="3"/>
  <c r="BK24" i="3"/>
  <c r="BO24" i="3"/>
  <c r="BS24" i="3"/>
  <c r="BY24" i="3"/>
  <c r="CD24" i="3"/>
  <c r="CH24" i="3"/>
  <c r="CL24" i="3"/>
  <c r="CS24" i="3"/>
  <c r="CY24" i="3"/>
  <c r="DE24" i="3"/>
  <c r="DK24" i="3"/>
  <c r="DQ24" i="3"/>
  <c r="P25" i="3"/>
  <c r="X25" i="3"/>
  <c r="AC25" i="3"/>
  <c r="AW25" i="3"/>
  <c r="BA25" i="3"/>
  <c r="BE25" i="3"/>
  <c r="BH25" i="3"/>
  <c r="BK25" i="3"/>
  <c r="BO25" i="3"/>
  <c r="BS25" i="3"/>
  <c r="BY25" i="3"/>
  <c r="CD25" i="3"/>
  <c r="CH25" i="3"/>
  <c r="CL25" i="3"/>
  <c r="CY25" i="3"/>
  <c r="DE25" i="3"/>
  <c r="DK25" i="3"/>
  <c r="DQ25" i="3"/>
  <c r="P26" i="3"/>
  <c r="X26" i="3"/>
  <c r="AC26" i="3"/>
  <c r="AW26" i="3"/>
  <c r="BA26" i="3"/>
  <c r="BE26" i="3"/>
  <c r="BH26" i="3"/>
  <c r="BK26" i="3"/>
  <c r="BO26" i="3"/>
  <c r="BS26" i="3"/>
  <c r="BY26" i="3"/>
  <c r="CD26" i="3"/>
  <c r="CH26" i="3"/>
  <c r="CL26" i="3"/>
  <c r="CS26" i="3"/>
  <c r="CY26" i="3"/>
  <c r="DE26" i="3"/>
  <c r="DK26" i="3"/>
  <c r="DQ26" i="3"/>
  <c r="P27" i="3"/>
  <c r="X27" i="3"/>
  <c r="AC27" i="3"/>
  <c r="AW27" i="3"/>
  <c r="BA27" i="3"/>
  <c r="BE27" i="3"/>
  <c r="BH27" i="3"/>
  <c r="BK27" i="3"/>
  <c r="BO27" i="3"/>
  <c r="BS27" i="3"/>
  <c r="BY27" i="3"/>
  <c r="CD27" i="3"/>
  <c r="CH27" i="3"/>
  <c r="CL27" i="3"/>
  <c r="CS27" i="3"/>
  <c r="CY27" i="3"/>
  <c r="DE27" i="3"/>
  <c r="DK27" i="3"/>
  <c r="DQ27" i="3"/>
  <c r="P28" i="3"/>
  <c r="X28" i="3"/>
  <c r="AC28" i="3"/>
  <c r="AW28" i="3"/>
  <c r="BA28" i="3"/>
  <c r="BE28" i="3"/>
  <c r="BH28" i="3"/>
  <c r="BK28" i="3"/>
  <c r="BO28" i="3"/>
  <c r="BS28" i="3"/>
  <c r="BY28" i="3"/>
  <c r="CD28" i="3"/>
  <c r="CH28" i="3"/>
  <c r="CL28" i="3"/>
  <c r="CS28" i="3"/>
  <c r="CY28" i="3"/>
  <c r="DE28" i="3"/>
  <c r="DK28" i="3"/>
  <c r="DQ28" i="3"/>
  <c r="DQ3" i="3"/>
  <c r="DK3" i="3"/>
  <c r="DE3" i="3"/>
  <c r="CY3" i="3"/>
  <c r="CS3" i="3"/>
  <c r="CL3" i="3"/>
  <c r="CH3" i="3"/>
  <c r="CD3" i="3"/>
  <c r="BY3" i="3"/>
  <c r="BS3" i="3"/>
  <c r="BO3" i="3"/>
  <c r="BK3" i="3"/>
  <c r="BH3" i="3"/>
  <c r="BE3" i="3"/>
  <c r="BA3" i="3"/>
  <c r="AW3" i="3"/>
  <c r="AC3" i="3"/>
  <c r="X3" i="3"/>
  <c r="P3" i="3"/>
  <c r="E3" i="3"/>
  <c r="CX3" i="3" l="1"/>
  <c r="CX11" i="3"/>
  <c r="BX3" i="3"/>
  <c r="AZ3" i="3"/>
  <c r="AK3" i="3"/>
  <c r="D3" i="3"/>
  <c r="AK21" i="3"/>
  <c r="AK16" i="3"/>
  <c r="AK10" i="3"/>
  <c r="AK18" i="3"/>
  <c r="AK27" i="3"/>
  <c r="AK9" i="3"/>
  <c r="AK13" i="3"/>
  <c r="AK23" i="3"/>
  <c r="AK22" i="3"/>
  <c r="AK20" i="3"/>
  <c r="AK26" i="3"/>
  <c r="AK7" i="3"/>
  <c r="AK4" i="3"/>
  <c r="AK15" i="3"/>
  <c r="AK14" i="3"/>
  <c r="AK17" i="3"/>
  <c r="AK11" i="3"/>
  <c r="AK25" i="3"/>
  <c r="AK6" i="3"/>
  <c r="AK8" i="3"/>
  <c r="AK19" i="3"/>
  <c r="AK12" i="3"/>
  <c r="AK5" i="3"/>
  <c r="AK28" i="3"/>
  <c r="AK24" i="3"/>
  <c r="AZ22" i="3"/>
  <c r="BX15" i="3"/>
  <c r="BX13" i="3"/>
  <c r="BX7" i="3"/>
  <c r="CX6" i="3"/>
  <c r="CX7" i="3"/>
  <c r="CX28" i="3"/>
  <c r="CX27" i="3"/>
  <c r="AZ25" i="3"/>
  <c r="CX24" i="3"/>
  <c r="CX23" i="3"/>
  <c r="BX9" i="3"/>
  <c r="BX26" i="3"/>
  <c r="BX21" i="3"/>
  <c r="CX5" i="3"/>
  <c r="E27" i="3"/>
  <c r="D27" i="3" s="1"/>
  <c r="AZ16" i="3"/>
  <c r="AZ14" i="3"/>
  <c r="AZ26" i="3"/>
  <c r="BX25" i="3"/>
  <c r="CX18" i="3"/>
  <c r="AZ18" i="3"/>
  <c r="AZ21" i="3"/>
  <c r="BX20" i="3"/>
  <c r="CX19" i="3"/>
  <c r="BX11" i="3"/>
  <c r="AZ10" i="3"/>
  <c r="D22" i="3"/>
  <c r="D16" i="3"/>
  <c r="D18" i="3"/>
  <c r="BX28" i="3"/>
  <c r="AZ27" i="3"/>
  <c r="CX26" i="3"/>
  <c r="CX25" i="3"/>
  <c r="BX24" i="3"/>
  <c r="AZ23" i="3"/>
  <c r="BX22" i="3"/>
  <c r="AZ20" i="3"/>
  <c r="D20" i="3"/>
  <c r="AZ19" i="3"/>
  <c r="BX18" i="3"/>
  <c r="CX15" i="3"/>
  <c r="CX13" i="3"/>
  <c r="D13" i="3"/>
  <c r="CX12" i="3"/>
  <c r="CX9" i="3"/>
  <c r="D9" i="3"/>
  <c r="CX8" i="3"/>
  <c r="D6" i="3"/>
  <c r="AZ4" i="3"/>
  <c r="AZ28" i="3"/>
  <c r="BX27" i="3"/>
  <c r="AZ24" i="3"/>
  <c r="BX23" i="3"/>
  <c r="CX22" i="3"/>
  <c r="BX19" i="3"/>
  <c r="BX17" i="3"/>
  <c r="D17" i="3"/>
  <c r="CX16" i="3"/>
  <c r="CX14" i="3"/>
  <c r="D14" i="3"/>
  <c r="AZ13" i="3"/>
  <c r="BX12" i="3"/>
  <c r="CX10" i="3"/>
  <c r="D10" i="3"/>
  <c r="AZ9" i="3"/>
  <c r="BX8" i="3"/>
  <c r="AZ6" i="3"/>
  <c r="AZ5" i="3"/>
  <c r="BX4" i="3"/>
  <c r="CX21" i="3"/>
  <c r="D21" i="3"/>
  <c r="CX20" i="3"/>
  <c r="CX17" i="3"/>
  <c r="AZ17" i="3"/>
  <c r="BX16" i="3"/>
  <c r="AZ15" i="3"/>
  <c r="BX14" i="3"/>
  <c r="AZ12" i="3"/>
  <c r="D12" i="3"/>
  <c r="AZ11" i="3"/>
  <c r="BX10" i="3"/>
  <c r="AZ8" i="3"/>
  <c r="D8" i="3"/>
  <c r="AZ7" i="3"/>
  <c r="BX6" i="3"/>
  <c r="BX5" i="3"/>
  <c r="CX4" i="3"/>
  <c r="D11" i="3"/>
  <c r="D15" i="3"/>
  <c r="D23" i="3"/>
  <c r="D19" i="3"/>
  <c r="D5" i="3"/>
  <c r="E24" i="3"/>
  <c r="D24" i="3" s="1"/>
  <c r="E25" i="3"/>
  <c r="D25" i="3" s="1"/>
  <c r="D4" i="3"/>
  <c r="D7" i="3"/>
  <c r="E26" i="3"/>
  <c r="D26" i="3" s="1"/>
  <c r="E28" i="3"/>
  <c r="D28" i="3" s="1"/>
  <c r="C19" i="3" l="1"/>
  <c r="C18" i="3"/>
  <c r="C7" i="3"/>
  <c r="C8" i="3"/>
  <c r="C22" i="3"/>
  <c r="C12" i="3"/>
  <c r="C26" i="3"/>
  <c r="C25" i="3"/>
  <c r="C23" i="3"/>
  <c r="C21" i="3"/>
  <c r="C6" i="3"/>
  <c r="C20" i="3"/>
  <c r="C3" i="3"/>
  <c r="C5" i="3"/>
  <c r="C11" i="3"/>
  <c r="C17" i="3"/>
  <c r="C9" i="3"/>
  <c r="C13" i="3"/>
  <c r="C16" i="3"/>
  <c r="C28" i="3"/>
  <c r="C4" i="3"/>
  <c r="C24" i="3"/>
  <c r="C10" i="3"/>
  <c r="C27" i="3"/>
  <c r="C14" i="3"/>
  <c r="C15" i="3"/>
</calcChain>
</file>

<file path=xl/sharedStrings.xml><?xml version="1.0" encoding="utf-8"?>
<sst xmlns="http://schemas.openxmlformats.org/spreadsheetml/2006/main" count="377" uniqueCount="155">
  <si>
    <t>CA du rayon :</t>
  </si>
  <si>
    <t>Enseigne :</t>
  </si>
  <si>
    <t>Nom :</t>
  </si>
  <si>
    <t>Filière :</t>
  </si>
  <si>
    <t>Secteur :</t>
  </si>
  <si>
    <t>Famille :</t>
  </si>
  <si>
    <t>Express</t>
  </si>
  <si>
    <t>Super</t>
  </si>
  <si>
    <t>Hyper</t>
  </si>
  <si>
    <t>magasin c</t>
  </si>
  <si>
    <t>magasin d</t>
  </si>
  <si>
    <t>magasin e</t>
  </si>
  <si>
    <t>magasin f</t>
  </si>
  <si>
    <t>magasin g</t>
  </si>
  <si>
    <t>magasin h</t>
  </si>
  <si>
    <t>magasin a</t>
  </si>
  <si>
    <t>magasin b</t>
  </si>
  <si>
    <t>magasin i</t>
  </si>
  <si>
    <t>magasin j</t>
  </si>
  <si>
    <t>magasin k</t>
  </si>
  <si>
    <t>magasin l</t>
  </si>
  <si>
    <t>magasin m</t>
  </si>
  <si>
    <t>magasin n</t>
  </si>
  <si>
    <t>magasin o</t>
  </si>
  <si>
    <t>magasin p</t>
  </si>
  <si>
    <t>magasin q</t>
  </si>
  <si>
    <t>magasin r</t>
  </si>
  <si>
    <t>magasin s</t>
  </si>
  <si>
    <t>magasin t</t>
  </si>
  <si>
    <t>magasin u</t>
  </si>
  <si>
    <t>magasin v</t>
  </si>
  <si>
    <t>magasin w</t>
  </si>
  <si>
    <t>magasin x</t>
  </si>
  <si>
    <t>magasin y</t>
  </si>
  <si>
    <t>magasin z</t>
  </si>
  <si>
    <t>Filière/Secteur</t>
  </si>
  <si>
    <t>ELDPH</t>
  </si>
  <si>
    <t>FRAIS_LS</t>
  </si>
  <si>
    <t>FRAIS_TRAD</t>
  </si>
  <si>
    <t>BAZAR</t>
  </si>
  <si>
    <t>TEXTILE</t>
  </si>
  <si>
    <t>SERVICES</t>
  </si>
  <si>
    <t>___</t>
  </si>
  <si>
    <t>EPICERIE</t>
  </si>
  <si>
    <t>LIQUIDE</t>
  </si>
  <si>
    <t>ENTRETIEN</t>
  </si>
  <si>
    <t>BEAUTE</t>
  </si>
  <si>
    <t>__</t>
  </si>
  <si>
    <t>CREMERIE</t>
  </si>
  <si>
    <t>PATISSERIE_INDUS</t>
  </si>
  <si>
    <t>SURGELES</t>
  </si>
  <si>
    <t>BVP</t>
  </si>
  <si>
    <t>FROMAGE_COUPE</t>
  </si>
  <si>
    <t>FRUITS_LEGUMES</t>
  </si>
  <si>
    <t>BOUCHERIE</t>
  </si>
  <si>
    <t>CHARCUTERIE</t>
  </si>
  <si>
    <t>POISSONERIE</t>
  </si>
  <si>
    <t>CULTURE</t>
  </si>
  <si>
    <t>LOISIRS</t>
  </si>
  <si>
    <t>BRICO</t>
  </si>
  <si>
    <t>JARDIN</t>
  </si>
  <si>
    <t>MAISON</t>
  </si>
  <si>
    <t>PRESSE</t>
  </si>
  <si>
    <t>VETEMENT</t>
  </si>
  <si>
    <t>SOUS_VETEMENT</t>
  </si>
  <si>
    <t>CHAUSSURE</t>
  </si>
  <si>
    <t>CHAUSSETTE</t>
  </si>
  <si>
    <t>Secteur/Famille</t>
  </si>
  <si>
    <t>Café</t>
  </si>
  <si>
    <t>Thé</t>
  </si>
  <si>
    <t>Chocolat</t>
  </si>
  <si>
    <t>Biscuit</t>
  </si>
  <si>
    <t>Pâtes</t>
  </si>
  <si>
    <t>Chips</t>
  </si>
  <si>
    <t>Aliments animaux</t>
  </si>
  <si>
    <t>Sel</t>
  </si>
  <si>
    <t>Sucre</t>
  </si>
  <si>
    <t>Huile</t>
  </si>
  <si>
    <t>_</t>
  </si>
  <si>
    <t>Bières</t>
  </si>
  <si>
    <t>Vins</t>
  </si>
  <si>
    <t>Eaux</t>
  </si>
  <si>
    <t>Jus</t>
  </si>
  <si>
    <t>Sirop</t>
  </si>
  <si>
    <t>Alcools</t>
  </si>
  <si>
    <t>Champagnes</t>
  </si>
  <si>
    <t>Linge</t>
  </si>
  <si>
    <t>Nettoyage</t>
  </si>
  <si>
    <t>Vaisselle</t>
  </si>
  <si>
    <t>Brosse</t>
  </si>
  <si>
    <t>Pain de mie</t>
  </si>
  <si>
    <t>Viennoiserie indus</t>
  </si>
  <si>
    <t>Patisserie indus</t>
  </si>
  <si>
    <t>Fromage LS</t>
  </si>
  <si>
    <t>Yaourt</t>
  </si>
  <si>
    <t>Lait</t>
  </si>
  <si>
    <t>Crème</t>
  </si>
  <si>
    <t>Œuf</t>
  </si>
  <si>
    <t>Beurre</t>
  </si>
  <si>
    <t>Salé</t>
  </si>
  <si>
    <t>Sucré</t>
  </si>
  <si>
    <t>Boulangerie trad</t>
  </si>
  <si>
    <t>Viennoiserie trad</t>
  </si>
  <si>
    <t>Patisserie trad</t>
  </si>
  <si>
    <t>Traditionel</t>
  </si>
  <si>
    <t>Emballé</t>
  </si>
  <si>
    <t>Fruits</t>
  </si>
  <si>
    <t>Légumes</t>
  </si>
  <si>
    <t>Volaille</t>
  </si>
  <si>
    <t>Boucherie LS</t>
  </si>
  <si>
    <t>Boucherie Atelier</t>
  </si>
  <si>
    <t>Charcuterie préparé</t>
  </si>
  <si>
    <t>Charcuterie LS</t>
  </si>
  <si>
    <t>Saucisserie</t>
  </si>
  <si>
    <t>Traiteur</t>
  </si>
  <si>
    <t>Poisson LS</t>
  </si>
  <si>
    <t>Poisson Atelier</t>
  </si>
  <si>
    <t>Crustacé</t>
  </si>
  <si>
    <t>Crevettes</t>
  </si>
  <si>
    <t>Image</t>
  </si>
  <si>
    <t>Son</t>
  </si>
  <si>
    <t>Papeterie</t>
  </si>
  <si>
    <t>Cadre</t>
  </si>
  <si>
    <t>Jouet</t>
  </si>
  <si>
    <t>Sport</t>
  </si>
  <si>
    <t>Détente</t>
  </si>
  <si>
    <t>Table</t>
  </si>
  <si>
    <t>Petit eléctroménager</t>
  </si>
  <si>
    <t>Mobilier</t>
  </si>
  <si>
    <t>Ampoule</t>
  </si>
  <si>
    <t>Outils</t>
  </si>
  <si>
    <t>Auto</t>
  </si>
  <si>
    <t>Engrais</t>
  </si>
  <si>
    <t>Graines</t>
  </si>
  <si>
    <t>Désherbants</t>
  </si>
  <si>
    <t>Insectisides</t>
  </si>
  <si>
    <t>Ustensiles</t>
  </si>
  <si>
    <t>Gants</t>
  </si>
  <si>
    <t>Homme</t>
  </si>
  <si>
    <t>Femme</t>
  </si>
  <si>
    <t>Enfant</t>
  </si>
  <si>
    <t>Nourisson</t>
  </si>
  <si>
    <t>Ados</t>
  </si>
  <si>
    <t>Savon</t>
  </si>
  <si>
    <t>Shampoing</t>
  </si>
  <si>
    <t>Dentifrice</t>
  </si>
  <si>
    <t>Brosse à dents</t>
  </si>
  <si>
    <t>Parfum</t>
  </si>
  <si>
    <t>Déodorant</t>
  </si>
  <si>
    <t>Hygiène intime</t>
  </si>
  <si>
    <t>CA Total</t>
  </si>
  <si>
    <t>BIJOUX</t>
  </si>
  <si>
    <t>Plein air</t>
  </si>
  <si>
    <t>Intérieur</t>
  </si>
  <si>
    <t>Extérieur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</si>
</sst>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10" xfId="0" applyBorder="1"/>
    <xf numFmtId="0" fontId="2" fillId="0" borderId="11" xfId="0" applyFont="1" applyBorder="1"/>
    <xf numFmtId="0" fontId="0" fillId="0" borderId="1" xfId="0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1" xfId="0" applyBorder="1"/>
    <xf numFmtId="0" fontId="0" fillId="0" borderId="23" xfId="0" applyBorder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9" xfId="0" applyBorder="1"/>
    <xf numFmtId="0" fontId="0" fillId="0" borderId="12" xfId="0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3" xfId="0" applyBorder="1"/>
    <xf numFmtId="0" fontId="0" fillId="0" borderId="22" xfId="0" applyBorder="1" applyAlignment="1">
      <alignment horizontal="center"/>
    </xf>
    <xf numFmtId="0" fontId="0" fillId="0" borderId="6" xfId="0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3" xfId="0" applyFill="1" applyBorder="1"/>
    <xf numFmtId="0" fontId="0" fillId="0" borderId="4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Fill="1" applyBorder="1"/>
    <xf numFmtId="0" fontId="2" fillId="2" borderId="1" xfId="0" applyFont="1" applyFill="1" applyBorder="1"/>
    <xf numFmtId="0" fontId="1" fillId="3" borderId="1" xfId="0" applyFont="1" applyFill="1" applyBorder="1"/>
    <xf numFmtId="0" fontId="0" fillId="0" borderId="1" xfId="0" applyFont="1" applyBorder="1"/>
    <xf numFmtId="164" fontId="0" fillId="4" borderId="9" xfId="0" applyNumberFormat="1" applyFill="1" applyBorder="1"/>
    <xf numFmtId="164" fontId="0" fillId="6" borderId="9" xfId="0" applyNumberFormat="1" applyFill="1" applyBorder="1"/>
    <xf numFmtId="164" fontId="0" fillId="5" borderId="9" xfId="0" applyNumberFormat="1" applyFill="1" applyBorder="1"/>
    <xf numFmtId="0" fontId="0" fillId="0" borderId="1" xfId="0" applyFont="1" applyFill="1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3" xfId="0" applyBorder="1" applyAlignment="1">
      <alignment horizontal="center"/>
    </xf>
    <xf numFmtId="164" fontId="0" fillId="6" borderId="2" xfId="0" applyNumberFormat="1" applyFill="1" applyBorder="1"/>
    <xf numFmtId="164" fontId="0" fillId="4" borderId="2" xfId="0" applyNumberFormat="1" applyFill="1" applyBorder="1"/>
    <xf numFmtId="0" fontId="0" fillId="6" borderId="21" xfId="0" applyFill="1" applyBorder="1"/>
    <xf numFmtId="0" fontId="0" fillId="5" borderId="21" xfId="0" applyFill="1" applyBorder="1"/>
    <xf numFmtId="164" fontId="0" fillId="5" borderId="2" xfId="0" applyNumberFormat="1" applyFill="1" applyBorder="1"/>
    <xf numFmtId="0" fontId="0" fillId="4" borderId="2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8"/>
  <sheetViews>
    <sheetView workbookViewId="0">
      <selection activeCell="F6" sqref="F6"/>
    </sheetView>
  </sheetViews>
  <sheetFormatPr baseColWidth="10" defaultRowHeight="15" x14ac:dyDescent="0.25"/>
  <cols>
    <col min="3" max="3" width="12.5703125" bestFit="1" customWidth="1"/>
  </cols>
  <sheetData>
    <row r="3" spans="3:8" ht="15.75" thickBot="1" x14ac:dyDescent="0.3"/>
    <row r="4" spans="3:8" ht="15.75" thickBot="1" x14ac:dyDescent="0.3">
      <c r="C4" s="9" t="s">
        <v>1</v>
      </c>
      <c r="D4" s="48" t="s">
        <v>8</v>
      </c>
      <c r="E4" s="49"/>
      <c r="F4" s="49"/>
      <c r="G4" s="49"/>
      <c r="H4" s="50"/>
    </row>
    <row r="5" spans="3:8" ht="15.75" thickBot="1" x14ac:dyDescent="0.3">
      <c r="C5" s="9" t="s">
        <v>2</v>
      </c>
      <c r="D5" s="48" t="s">
        <v>32</v>
      </c>
      <c r="E5" s="49"/>
      <c r="F5" s="49"/>
      <c r="G5" s="49"/>
      <c r="H5" s="50"/>
    </row>
    <row r="6" spans="3:8" ht="15.75" thickBot="1" x14ac:dyDescent="0.3">
      <c r="C6" s="24" t="s">
        <v>3</v>
      </c>
      <c r="D6" s="21" t="s">
        <v>36</v>
      </c>
      <c r="E6" s="25" t="s">
        <v>4</v>
      </c>
      <c r="F6" s="21" t="s">
        <v>47</v>
      </c>
      <c r="G6" s="25" t="s">
        <v>5</v>
      </c>
      <c r="H6" s="22" t="s">
        <v>78</v>
      </c>
    </row>
    <row r="7" spans="3:8" ht="15.75" thickBot="1" x14ac:dyDescent="0.3">
      <c r="C7" s="48"/>
      <c r="D7" s="49"/>
      <c r="E7" s="49"/>
      <c r="F7" s="49"/>
      <c r="G7" s="49"/>
      <c r="H7" s="50"/>
    </row>
    <row r="8" spans="3:8" ht="15.75" thickBot="1" x14ac:dyDescent="0.3">
      <c r="C8" s="23" t="s">
        <v>0</v>
      </c>
      <c r="D8" s="48"/>
      <c r="E8" s="49"/>
      <c r="F8" s="49"/>
      <c r="G8" s="49"/>
      <c r="H8" s="50"/>
    </row>
  </sheetData>
  <mergeCells count="4">
    <mergeCell ref="C7:H7"/>
    <mergeCell ref="D4:H4"/>
    <mergeCell ref="D5:H5"/>
    <mergeCell ref="D8:H8"/>
  </mergeCells>
  <dataValidations count="5">
    <dataValidation type="list" allowBlank="1" showInputMessage="1" showErrorMessage="1" sqref="D4">
      <formula1>Enseigne</formula1>
    </dataValidation>
    <dataValidation type="list" allowBlank="1" showInputMessage="1" showErrorMessage="1" sqref="D5">
      <formula1>INDIRECT(Magasin)</formula1>
    </dataValidation>
    <dataValidation type="list" allowBlank="1" showInputMessage="1" showErrorMessage="1" sqref="D6">
      <formula1>Filière</formula1>
    </dataValidation>
    <dataValidation type="list" allowBlank="1" showInputMessage="1" showErrorMessage="1" sqref="F6">
      <formula1>INDIRECT(Filièresélèc)</formula1>
    </dataValidation>
    <dataValidation type="list" allowBlank="1" showInputMessage="1" showErrorMessage="1" sqref="H6">
      <formula1>INDIRECT(Secteursélèc)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Right="0"/>
  </sheetPr>
  <dimension ref="B1:DW28"/>
  <sheetViews>
    <sheetView tabSelected="1" workbookViewId="0">
      <selection activeCell="D26" sqref="D26"/>
    </sheetView>
  </sheetViews>
  <sheetFormatPr baseColWidth="10" defaultRowHeight="15" outlineLevelCol="2" x14ac:dyDescent="0.25"/>
  <cols>
    <col min="2" max="2" width="10.42578125" bestFit="1" customWidth="1"/>
    <col min="3" max="4" width="13.85546875" bestFit="1" customWidth="1"/>
    <col min="5" max="5" width="12.85546875" customWidth="1" outlineLevel="1"/>
    <col min="6" max="6" width="12.85546875" customWidth="1" outlineLevel="2"/>
    <col min="7" max="8" width="11.42578125" customWidth="1" outlineLevel="2"/>
    <col min="9" max="9" width="12.85546875" customWidth="1" outlineLevel="2"/>
    <col min="10" max="11" width="11.42578125" customWidth="1" outlineLevel="2"/>
    <col min="12" max="12" width="17.140625" customWidth="1" outlineLevel="2"/>
    <col min="13" max="13" width="10.42578125" customWidth="1" outlineLevel="2"/>
    <col min="14" max="15" width="11.42578125" customWidth="1" outlineLevel="2"/>
    <col min="16" max="16" width="12.85546875" customWidth="1" outlineLevel="1"/>
    <col min="17" max="18" width="12.85546875" customWidth="1" outlineLevel="2"/>
    <col min="19" max="22" width="11.42578125" customWidth="1" outlineLevel="2"/>
    <col min="23" max="23" width="12.28515625" customWidth="1" outlineLevel="2"/>
    <col min="24" max="24" width="12.85546875" customWidth="1" outlineLevel="1"/>
    <col min="25" max="28" width="11.42578125" customWidth="1" outlineLevel="2"/>
    <col min="29" max="29" width="12.85546875" customWidth="1" outlineLevel="1"/>
    <col min="30" max="32" width="11.42578125" customWidth="1" outlineLevel="2"/>
    <col min="33" max="33" width="13.7109375" customWidth="1" outlineLevel="2"/>
    <col min="34" max="35" width="11.42578125" customWidth="1" outlineLevel="2"/>
    <col min="36" max="36" width="14.5703125" customWidth="1" outlineLevel="2"/>
    <col min="37" max="37" width="13.85546875" bestFit="1" customWidth="1"/>
    <col min="38" max="38" width="17.5703125" customWidth="1" outlineLevel="1"/>
    <col min="39" max="39" width="11.42578125" customWidth="1" outlineLevel="2"/>
    <col min="40" max="40" width="17.85546875" customWidth="1" outlineLevel="2"/>
    <col min="41" max="41" width="15" customWidth="1" outlineLevel="2"/>
    <col min="42" max="42" width="12.85546875" customWidth="1" outlineLevel="1"/>
    <col min="43" max="44" width="12.85546875" customWidth="1" outlineLevel="2"/>
    <col min="45" max="48" width="11.42578125" customWidth="1" outlineLevel="2"/>
    <col min="49" max="49" width="12.85546875" customWidth="1" outlineLevel="1"/>
    <col min="50" max="50" width="12.85546875" customWidth="1" outlineLevel="2"/>
    <col min="51" max="51" width="11.42578125" customWidth="1" outlineLevel="2"/>
    <col min="52" max="52" width="13.85546875" bestFit="1" customWidth="1"/>
    <col min="53" max="53" width="12.85546875" customWidth="1" outlineLevel="1"/>
    <col min="54" max="54" width="15.7109375" customWidth="1" outlineLevel="2"/>
    <col min="55" max="55" width="16.5703125" customWidth="1" outlineLevel="2"/>
    <col min="56" max="56" width="13.7109375" customWidth="1" outlineLevel="2"/>
    <col min="57" max="57" width="17" customWidth="1" outlineLevel="1"/>
    <col min="58" max="59" width="11.42578125" customWidth="1" outlineLevel="2"/>
    <col min="60" max="60" width="16.28515625" customWidth="1" outlineLevel="1"/>
    <col min="61" max="62" width="12.85546875" customWidth="1" outlineLevel="2"/>
    <col min="63" max="63" width="12.85546875" customWidth="1" outlineLevel="1"/>
    <col min="64" max="64" width="12.85546875" customWidth="1" outlineLevel="2"/>
    <col min="65" max="65" width="12.28515625" customWidth="1" outlineLevel="2"/>
    <col min="66" max="66" width="16.7109375" customWidth="1" outlineLevel="2"/>
    <col min="67" max="67" width="13" customWidth="1" outlineLevel="1"/>
    <col min="68" max="68" width="18.85546875" customWidth="1" outlineLevel="2"/>
    <col min="69" max="69" width="13.5703125" customWidth="1" outlineLevel="2"/>
    <col min="70" max="70" width="11.42578125" customWidth="1" outlineLevel="2"/>
    <col min="71" max="71" width="12.7109375" customWidth="1" outlineLevel="1"/>
    <col min="72" max="72" width="11.42578125" customWidth="1" outlineLevel="2"/>
    <col min="73" max="73" width="14.42578125" customWidth="1" outlineLevel="2"/>
    <col min="74" max="75" width="10.42578125" customWidth="1" outlineLevel="2"/>
    <col min="76" max="76" width="12.85546875" bestFit="1" customWidth="1"/>
    <col min="77" max="77" width="14.85546875" customWidth="1" outlineLevel="1"/>
    <col min="78" max="80" width="11.42578125" customWidth="1" outlineLevel="2"/>
    <col min="81" max="81" width="10.42578125" customWidth="1" outlineLevel="2"/>
    <col min="82" max="82" width="16" customWidth="1" outlineLevel="1"/>
    <col min="83" max="83" width="11.42578125" customWidth="1" outlineLevel="2"/>
    <col min="84" max="84" width="10.42578125" customWidth="1" outlineLevel="2"/>
    <col min="85" max="85" width="11.42578125" customWidth="1" outlineLevel="2"/>
    <col min="86" max="86" width="14.85546875" customWidth="1" outlineLevel="1"/>
    <col min="87" max="89" width="11.42578125" customWidth="1" outlineLevel="2"/>
    <col min="90" max="90" width="14.140625" customWidth="1" outlineLevel="1"/>
    <col min="91" max="92" width="11.42578125" customWidth="1" outlineLevel="2"/>
    <col min="93" max="93" width="12.140625" customWidth="1" outlineLevel="2"/>
    <col min="94" max="96" width="11.42578125" customWidth="1" outlineLevel="2"/>
    <col min="97" max="97" width="17" customWidth="1" outlineLevel="1"/>
    <col min="98" max="98" width="11.42578125" customWidth="1" outlineLevel="2"/>
    <col min="99" max="99" width="20" customWidth="1" outlineLevel="2"/>
    <col min="100" max="100" width="11.42578125" customWidth="1" outlineLevel="2"/>
    <col min="101" max="101" width="11.42578125" customWidth="1" outlineLevel="1"/>
    <col min="102" max="102" width="17" customWidth="1"/>
    <col min="103" max="103" width="22.85546875" customWidth="1" outlineLevel="1"/>
    <col min="104" max="105" width="11.42578125" customWidth="1" outlineLevel="2"/>
    <col min="106" max="106" width="9.42578125" customWidth="1" outlineLevel="2"/>
    <col min="107" max="107" width="11.42578125" customWidth="1" outlineLevel="2"/>
    <col min="108" max="108" width="10.42578125" customWidth="1" outlineLevel="2"/>
    <col min="109" max="109" width="16.28515625" customWidth="1" outlineLevel="1"/>
    <col min="110" max="111" width="11.42578125" customWidth="1" outlineLevel="2"/>
    <col min="112" max="114" width="10.42578125" customWidth="1" outlineLevel="2"/>
    <col min="115" max="115" width="15.5703125" customWidth="1" outlineLevel="1"/>
    <col min="116" max="118" width="10.42578125" customWidth="1" outlineLevel="2"/>
    <col min="119" max="119" width="8.28515625" customWidth="1" outlineLevel="2"/>
    <col min="120" max="120" width="10" customWidth="1" outlineLevel="2"/>
    <col min="121" max="121" width="16.5703125" customWidth="1" outlineLevel="1"/>
    <col min="122" max="122" width="10.42578125" customWidth="1" outlineLevel="2"/>
    <col min="123" max="123" width="11.42578125" customWidth="1" outlineLevel="2"/>
    <col min="124" max="126" width="10.42578125" customWidth="1" outlineLevel="2"/>
    <col min="127" max="127" width="10.42578125" customWidth="1" outlineLevel="1"/>
  </cols>
  <sheetData>
    <row r="1" spans="2:127" ht="15.75" thickBot="1" x14ac:dyDescent="0.3"/>
    <row r="2" spans="2:127" ht="16.5" thickBot="1" x14ac:dyDescent="0.3">
      <c r="B2" s="9"/>
      <c r="C2" s="24" t="s">
        <v>150</v>
      </c>
      <c r="D2" s="41" t="s">
        <v>36</v>
      </c>
      <c r="E2" s="42" t="s">
        <v>43</v>
      </c>
      <c r="F2" s="9" t="s">
        <v>68</v>
      </c>
      <c r="G2" s="9" t="s">
        <v>69</v>
      </c>
      <c r="H2" s="9" t="s">
        <v>70</v>
      </c>
      <c r="I2" s="9" t="s">
        <v>71</v>
      </c>
      <c r="J2" s="9" t="s">
        <v>72</v>
      </c>
      <c r="K2" s="9" t="s">
        <v>73</v>
      </c>
      <c r="L2" s="9" t="s">
        <v>74</v>
      </c>
      <c r="M2" s="9" t="s">
        <v>75</v>
      </c>
      <c r="N2" s="9" t="s">
        <v>76</v>
      </c>
      <c r="O2" s="9" t="s">
        <v>77</v>
      </c>
      <c r="P2" s="42" t="s">
        <v>44</v>
      </c>
      <c r="Q2" s="9" t="s">
        <v>79</v>
      </c>
      <c r="R2" s="9" t="s">
        <v>80</v>
      </c>
      <c r="S2" s="9" t="s">
        <v>81</v>
      </c>
      <c r="T2" s="9" t="s">
        <v>82</v>
      </c>
      <c r="U2" s="9" t="s">
        <v>83</v>
      </c>
      <c r="V2" s="9" t="s">
        <v>84</v>
      </c>
      <c r="W2" s="9" t="s">
        <v>85</v>
      </c>
      <c r="X2" s="42" t="s">
        <v>45</v>
      </c>
      <c r="Y2" s="9" t="s">
        <v>86</v>
      </c>
      <c r="Z2" s="9" t="s">
        <v>87</v>
      </c>
      <c r="AA2" s="9" t="s">
        <v>88</v>
      </c>
      <c r="AB2" s="9" t="s">
        <v>89</v>
      </c>
      <c r="AC2" s="42" t="s">
        <v>46</v>
      </c>
      <c r="AD2" s="9" t="s">
        <v>143</v>
      </c>
      <c r="AE2" s="9" t="s">
        <v>144</v>
      </c>
      <c r="AF2" s="9" t="s">
        <v>145</v>
      </c>
      <c r="AG2" s="9" t="s">
        <v>146</v>
      </c>
      <c r="AH2" s="39" t="s">
        <v>147</v>
      </c>
      <c r="AI2" s="40" t="s">
        <v>148</v>
      </c>
      <c r="AJ2" s="40" t="s">
        <v>149</v>
      </c>
      <c r="AK2" s="41" t="s">
        <v>37</v>
      </c>
      <c r="AL2" s="42" t="s">
        <v>49</v>
      </c>
      <c r="AM2" s="9" t="s">
        <v>90</v>
      </c>
      <c r="AN2" s="9" t="s">
        <v>91</v>
      </c>
      <c r="AO2" s="9" t="s">
        <v>92</v>
      </c>
      <c r="AP2" s="42" t="s">
        <v>48</v>
      </c>
      <c r="AQ2" s="47" t="s">
        <v>93</v>
      </c>
      <c r="AR2" s="9" t="s">
        <v>94</v>
      </c>
      <c r="AS2" s="9" t="s">
        <v>95</v>
      </c>
      <c r="AT2" s="9" t="s">
        <v>96</v>
      </c>
      <c r="AU2" s="9" t="s">
        <v>97</v>
      </c>
      <c r="AV2" s="43" t="s">
        <v>98</v>
      </c>
      <c r="AW2" s="42" t="s">
        <v>50</v>
      </c>
      <c r="AX2" s="9" t="s">
        <v>99</v>
      </c>
      <c r="AY2" s="9" t="s">
        <v>100</v>
      </c>
      <c r="AZ2" s="41" t="s">
        <v>38</v>
      </c>
      <c r="BA2" s="42" t="s">
        <v>51</v>
      </c>
      <c r="BB2" s="9" t="s">
        <v>101</v>
      </c>
      <c r="BC2" s="9" t="s">
        <v>102</v>
      </c>
      <c r="BD2" s="9" t="s">
        <v>103</v>
      </c>
      <c r="BE2" s="42" t="s">
        <v>52</v>
      </c>
      <c r="BF2" s="9" t="s">
        <v>104</v>
      </c>
      <c r="BG2" s="9" t="s">
        <v>105</v>
      </c>
      <c r="BH2" s="42" t="s">
        <v>53</v>
      </c>
      <c r="BI2" s="9" t="s">
        <v>106</v>
      </c>
      <c r="BJ2" s="9" t="s">
        <v>107</v>
      </c>
      <c r="BK2" s="42" t="s">
        <v>54</v>
      </c>
      <c r="BL2" s="9" t="s">
        <v>108</v>
      </c>
      <c r="BM2" s="9" t="s">
        <v>109</v>
      </c>
      <c r="BN2" s="39" t="s">
        <v>110</v>
      </c>
      <c r="BO2" s="42" t="s">
        <v>55</v>
      </c>
      <c r="BP2" s="9" t="s">
        <v>111</v>
      </c>
      <c r="BQ2" s="9" t="s">
        <v>112</v>
      </c>
      <c r="BR2" s="43" t="s">
        <v>114</v>
      </c>
      <c r="BS2" s="42" t="s">
        <v>56</v>
      </c>
      <c r="BT2" s="9" t="s">
        <v>115</v>
      </c>
      <c r="BU2" s="9" t="s">
        <v>116</v>
      </c>
      <c r="BV2" s="39" t="s">
        <v>117</v>
      </c>
      <c r="BW2" s="9" t="s">
        <v>118</v>
      </c>
      <c r="BX2" s="41" t="s">
        <v>39</v>
      </c>
      <c r="BY2" s="42" t="s">
        <v>57</v>
      </c>
      <c r="BZ2" s="9" t="s">
        <v>119</v>
      </c>
      <c r="CA2" s="9" t="s">
        <v>120</v>
      </c>
      <c r="CB2" s="39" t="s">
        <v>121</v>
      </c>
      <c r="CC2" s="9" t="s">
        <v>122</v>
      </c>
      <c r="CD2" s="42" t="s">
        <v>58</v>
      </c>
      <c r="CE2" s="9" t="s">
        <v>123</v>
      </c>
      <c r="CF2" s="9" t="s">
        <v>124</v>
      </c>
      <c r="CG2" s="39" t="s">
        <v>125</v>
      </c>
      <c r="CH2" s="42" t="s">
        <v>59</v>
      </c>
      <c r="CI2" s="9" t="s">
        <v>129</v>
      </c>
      <c r="CJ2" s="9" t="s">
        <v>130</v>
      </c>
      <c r="CK2" s="39" t="s">
        <v>131</v>
      </c>
      <c r="CL2" s="42" t="s">
        <v>60</v>
      </c>
      <c r="CM2" s="9" t="s">
        <v>132</v>
      </c>
      <c r="CN2" s="9" t="s">
        <v>133</v>
      </c>
      <c r="CO2" s="39" t="s">
        <v>134</v>
      </c>
      <c r="CP2" s="9" t="s">
        <v>135</v>
      </c>
      <c r="CQ2" s="39" t="s">
        <v>136</v>
      </c>
      <c r="CR2" s="9" t="s">
        <v>137</v>
      </c>
      <c r="CS2" s="42" t="s">
        <v>61</v>
      </c>
      <c r="CT2" s="9" t="s">
        <v>126</v>
      </c>
      <c r="CU2" s="9" t="s">
        <v>127</v>
      </c>
      <c r="CV2" s="39" t="s">
        <v>128</v>
      </c>
      <c r="CW2" s="42" t="s">
        <v>62</v>
      </c>
      <c r="CX2" s="41" t="s">
        <v>40</v>
      </c>
      <c r="CY2" s="42" t="s">
        <v>63</v>
      </c>
      <c r="CZ2" s="9" t="s">
        <v>138</v>
      </c>
      <c r="DA2" s="9" t="s">
        <v>139</v>
      </c>
      <c r="DB2" s="39" t="s">
        <v>142</v>
      </c>
      <c r="DC2" s="39" t="s">
        <v>140</v>
      </c>
      <c r="DD2" s="39" t="s">
        <v>141</v>
      </c>
      <c r="DE2" s="42" t="s">
        <v>64</v>
      </c>
      <c r="DF2" s="9" t="s">
        <v>138</v>
      </c>
      <c r="DG2" s="9" t="s">
        <v>139</v>
      </c>
      <c r="DH2" s="39" t="s">
        <v>142</v>
      </c>
      <c r="DI2" s="39" t="s">
        <v>140</v>
      </c>
      <c r="DJ2" s="39" t="s">
        <v>141</v>
      </c>
      <c r="DK2" s="42" t="s">
        <v>65</v>
      </c>
      <c r="DL2" s="9" t="s">
        <v>124</v>
      </c>
      <c r="DM2" s="9" t="s">
        <v>153</v>
      </c>
      <c r="DN2" s="39" t="s">
        <v>154</v>
      </c>
      <c r="DO2" s="39" t="s">
        <v>125</v>
      </c>
      <c r="DP2" s="39" t="s">
        <v>152</v>
      </c>
      <c r="DQ2" s="42" t="s">
        <v>66</v>
      </c>
      <c r="DR2" s="9" t="s">
        <v>138</v>
      </c>
      <c r="DS2" s="9" t="s">
        <v>139</v>
      </c>
      <c r="DT2" s="39" t="s">
        <v>142</v>
      </c>
      <c r="DU2" s="39" t="s">
        <v>140</v>
      </c>
      <c r="DV2" s="39" t="s">
        <v>141</v>
      </c>
      <c r="DW2" s="42" t="s">
        <v>151</v>
      </c>
    </row>
    <row r="3" spans="2:127" ht="15.75" thickBot="1" x14ac:dyDescent="0.3">
      <c r="B3" s="56" t="s">
        <v>15</v>
      </c>
      <c r="C3" s="52">
        <f t="shared" ref="C3:C28" ca="1" si="0">SUM(D3,AK3,AZ3,BX3,CX3)</f>
        <v>4575686</v>
      </c>
      <c r="D3" s="44">
        <f ca="1">SUM(E3,P3,X3,AC3)</f>
        <v>1492466</v>
      </c>
      <c r="E3" s="44">
        <f ca="1">SUM(F3:O3)</f>
        <v>468948</v>
      </c>
      <c r="F3" s="44">
        <f ca="1">RANDBETWEEN(75000,105000)</f>
        <v>96989</v>
      </c>
      <c r="G3" s="44">
        <f ca="1">RANDBETWEEN(18000,30000)</f>
        <v>24613</v>
      </c>
      <c r="H3" s="44">
        <f ca="1">RANDBETWEEN(55000,77000)</f>
        <v>57611</v>
      </c>
      <c r="I3" s="44">
        <f ca="1">RANDBETWEEN(90000,150000)</f>
        <v>145584</v>
      </c>
      <c r="J3" s="44">
        <f ca="1">RANDBETWEEN(25000,35000)</f>
        <v>26195</v>
      </c>
      <c r="K3" s="44">
        <f ca="1">RANDBETWEEN(17000,25000)</f>
        <v>21684</v>
      </c>
      <c r="L3" s="44">
        <f ca="1">RANDBETWEEN(40000,56000)</f>
        <v>43628</v>
      </c>
      <c r="M3" s="44">
        <f ca="1">RANDBETWEEN(5000,7000)</f>
        <v>6650</v>
      </c>
      <c r="N3" s="44">
        <f ca="1">RANDBETWEEN(12000,18000)</f>
        <v>16154</v>
      </c>
      <c r="O3" s="44">
        <f ca="1">RANDBETWEEN(23000,37000)</f>
        <v>29840</v>
      </c>
      <c r="P3" s="44">
        <f ca="1">SUM(Q3:W3)</f>
        <v>712179</v>
      </c>
      <c r="Q3" s="44">
        <f ca="1">RANDBETWEEN(150000,210000)</f>
        <v>194397</v>
      </c>
      <c r="R3" s="44">
        <f ca="1">RANDBETWEEN(150000,270000)</f>
        <v>220977</v>
      </c>
      <c r="S3" s="44">
        <f ca="1">RANDBETWEEN(60000,72000)</f>
        <v>65119</v>
      </c>
      <c r="T3" s="44">
        <f ca="1">RANDBETWEEN(35000,55000)</f>
        <v>53419</v>
      </c>
      <c r="U3" s="44">
        <f ca="1">RANDBETWEEN(10000,20000)</f>
        <v>16038</v>
      </c>
      <c r="V3" s="44">
        <f ca="1">RANDBETWEEN(100000,140000)</f>
        <v>122964</v>
      </c>
      <c r="W3" s="44">
        <f ca="1">RANDBETWEEN(30000,42000)</f>
        <v>39265</v>
      </c>
      <c r="X3" s="44">
        <f t="shared" ref="X3:X23" ca="1" si="1">SUM(Y3:AB3)</f>
        <v>138547</v>
      </c>
      <c r="Y3" s="44">
        <f ca="1">RANDBETWEEN(35000,55000)</f>
        <v>47114</v>
      </c>
      <c r="Z3" s="44">
        <f ca="1">RANDBETWEEN(30000,42000)</f>
        <v>33104</v>
      </c>
      <c r="AA3" s="44">
        <f ca="1">RANDBETWEEN(20000,28000)</f>
        <v>27707</v>
      </c>
      <c r="AB3" s="44">
        <f t="shared" ref="AB3:AB10" ca="1" si="2">RANDBETWEEN(20000,34000)</f>
        <v>30622</v>
      </c>
      <c r="AC3" s="44">
        <f ca="1">SUM(AD3:AJ3)</f>
        <v>172792</v>
      </c>
      <c r="AD3" s="44">
        <f ca="1">RANDBETWEEN(23000,31000)</f>
        <v>24169</v>
      </c>
      <c r="AE3" s="44">
        <f t="shared" ref="AE3:AI10" ca="1" si="3">RANDBETWEEN(23000,31000)</f>
        <v>30013</v>
      </c>
      <c r="AF3" s="44">
        <f t="shared" ca="1" si="3"/>
        <v>23754</v>
      </c>
      <c r="AG3" s="44">
        <f t="shared" ca="1" si="3"/>
        <v>24749</v>
      </c>
      <c r="AH3" s="44">
        <f t="shared" ca="1" si="3"/>
        <v>30487</v>
      </c>
      <c r="AI3" s="44">
        <f t="shared" ca="1" si="3"/>
        <v>23856</v>
      </c>
      <c r="AJ3" s="44">
        <f ca="1">RANDBETWEEN(10000,20000)</f>
        <v>15764</v>
      </c>
      <c r="AK3" s="44">
        <f ca="1">SUM(AL3,AP3,AW3)</f>
        <v>1624589</v>
      </c>
      <c r="AL3" s="44">
        <f ca="1">SUM(AM3:AP3)</f>
        <v>803042</v>
      </c>
      <c r="AM3" s="44">
        <f ca="1">RANDBETWEEN(30000,42000)</f>
        <v>38439</v>
      </c>
      <c r="AN3" s="44">
        <f ca="1">RANDBETWEEN(30000,42000)</f>
        <v>30665</v>
      </c>
      <c r="AO3" s="44">
        <f ca="1">RANDBETWEEN(25000,35000)</f>
        <v>33940</v>
      </c>
      <c r="AP3" s="44">
        <f ca="1">SUM(AQ3:AV3)</f>
        <v>699998</v>
      </c>
      <c r="AQ3" s="44">
        <f ca="1">RANDBETWEEN(200000,250000)</f>
        <v>246603</v>
      </c>
      <c r="AR3" s="44">
        <f ca="1">RANDBETWEEN(200000,280000)</f>
        <v>261605</v>
      </c>
      <c r="AS3" s="44">
        <f ca="1">RANDBETWEEN(40000,50000)</f>
        <v>45078</v>
      </c>
      <c r="AT3" s="44">
        <f ca="1">RANDBETWEEN(40000,50000)</f>
        <v>43577</v>
      </c>
      <c r="AU3" s="44">
        <f ca="1">RANDBETWEEN(50000,70000)</f>
        <v>63012</v>
      </c>
      <c r="AV3" s="44">
        <f ca="1">RANDBETWEEN(40000,50000)</f>
        <v>40123</v>
      </c>
      <c r="AW3" s="44">
        <f ca="1">SUM(AX3:AY3)</f>
        <v>121549</v>
      </c>
      <c r="AX3" s="44">
        <f ca="1">RANDBETWEEN(90000,120000)</f>
        <v>96241</v>
      </c>
      <c r="AY3" s="44">
        <f ca="1">RANDBETWEEN(20000,28000)</f>
        <v>25308</v>
      </c>
      <c r="AZ3" s="44">
        <f t="shared" ref="AZ3:AZ28" ca="1" si="4">SUM(BA3,BE3,BH3,BK3,BO3,BS3)</f>
        <v>1304994</v>
      </c>
      <c r="BA3" s="44">
        <f ca="1">SUM(BB3:BD3)</f>
        <v>348270</v>
      </c>
      <c r="BB3" s="44">
        <f ca="1">RANDBETWEEN(60000,90000)</f>
        <v>69223</v>
      </c>
      <c r="BC3" s="44">
        <f ca="1">RANDBETWEEN(25000,35000)</f>
        <v>27137</v>
      </c>
      <c r="BD3" s="44">
        <f ca="1">RANDBETWEEN(200000,280000)</f>
        <v>251910</v>
      </c>
      <c r="BE3" s="44">
        <f ca="1">SUM(BF3:BG3)</f>
        <v>114274</v>
      </c>
      <c r="BF3" s="44">
        <f ca="1">RANDBETWEEN(30000,60000)</f>
        <v>33868</v>
      </c>
      <c r="BG3" s="44">
        <f ca="1">RANDBETWEEN(60000,90000)</f>
        <v>80406</v>
      </c>
      <c r="BH3" s="44">
        <f ca="1">SUM(BI3:BJ3)</f>
        <v>485750</v>
      </c>
      <c r="BI3" s="44">
        <f ca="1">RANDBETWEEN(180000,240000)</f>
        <v>203318</v>
      </c>
      <c r="BJ3" s="44">
        <f ca="1">RANDBETWEEN(240000,300000)</f>
        <v>282432</v>
      </c>
      <c r="BK3" s="44">
        <f ca="1">SUM(BL3:BN3)</f>
        <v>356700</v>
      </c>
      <c r="BL3" s="44">
        <f ca="1">RANDBETWEEN(90000,120000)</f>
        <v>119940</v>
      </c>
      <c r="BM3" s="44">
        <f ca="1">RANDBETWEEN(75000,105000)</f>
        <v>80112</v>
      </c>
      <c r="BN3" s="44">
        <f ca="1">RANDBETWEEN(150000,180000)</f>
        <v>156648</v>
      </c>
      <c r="BO3" s="44">
        <f t="shared" ref="BO3:BO28" si="5">SUM(BP3:BR3)</f>
        <v>0</v>
      </c>
      <c r="BP3" s="44"/>
      <c r="BQ3" s="44"/>
      <c r="BR3" s="44"/>
      <c r="BS3" s="44">
        <f>SUM(BT3:BW3)</f>
        <v>0</v>
      </c>
      <c r="BT3" s="44"/>
      <c r="BU3" s="44"/>
      <c r="BV3" s="44"/>
      <c r="BW3" s="44"/>
      <c r="BX3" s="44">
        <f ca="1">SUM(BY3,CD3,CH3,CL3,CS3,CW3)</f>
        <v>137785</v>
      </c>
      <c r="BY3" s="44">
        <f ca="1">SUM(BZ3:CC3)</f>
        <v>26291</v>
      </c>
      <c r="BZ3" s="44">
        <f ca="1">RANDBETWEEN(900,1200)</f>
        <v>1106</v>
      </c>
      <c r="CA3" s="44">
        <f ca="1">RANDBETWEEN(900,1200)</f>
        <v>1060</v>
      </c>
      <c r="CB3" s="44">
        <f ca="1">RANDBETWEEN(20000,28000)</f>
        <v>23971</v>
      </c>
      <c r="CC3" s="44">
        <f ca="1">RANDBETWEEN(100,200)</f>
        <v>154</v>
      </c>
      <c r="CD3" s="44">
        <f ca="1">SUM(CE3:CG3)</f>
        <v>14143</v>
      </c>
      <c r="CE3" s="44">
        <f ca="1">RANDBETWEEN(9000,15000)</f>
        <v>9394</v>
      </c>
      <c r="CF3" s="44">
        <f ca="1">RANDBETWEEN(900,1500)</f>
        <v>911</v>
      </c>
      <c r="CG3" s="44">
        <f ca="1">RANDBETWEEN(2000,4000)</f>
        <v>3838</v>
      </c>
      <c r="CH3" s="44">
        <f ca="1">SUM(CI3:CK3)</f>
        <v>47843</v>
      </c>
      <c r="CI3" s="44">
        <f ca="1">RANDBETWEEN(20000,28000)</f>
        <v>22327</v>
      </c>
      <c r="CJ3" s="44">
        <f ca="1">RANDBETWEEN(13000,23000)</f>
        <v>20990</v>
      </c>
      <c r="CK3" s="44">
        <f ca="1">RANDBETWEEN(3000,6000)</f>
        <v>4526</v>
      </c>
      <c r="CL3" s="44">
        <f ca="1">SUM(CM3:CR3)</f>
        <v>8957</v>
      </c>
      <c r="CM3" s="44">
        <f ca="1">RANDBETWEEN(1000,2000)</f>
        <v>1259</v>
      </c>
      <c r="CN3" s="44">
        <f t="shared" ref="CN3:CR3" ca="1" si="6">RANDBETWEEN(1000,2000)</f>
        <v>1845</v>
      </c>
      <c r="CO3" s="44">
        <f t="shared" ca="1" si="6"/>
        <v>1659</v>
      </c>
      <c r="CP3" s="44">
        <f t="shared" ca="1" si="6"/>
        <v>1024</v>
      </c>
      <c r="CQ3" s="44">
        <f t="shared" ca="1" si="6"/>
        <v>1760</v>
      </c>
      <c r="CR3" s="44">
        <f t="shared" ca="1" si="6"/>
        <v>1410</v>
      </c>
      <c r="CS3" s="44">
        <f ca="1">SUM(CT3:CV3)</f>
        <v>26715</v>
      </c>
      <c r="CT3" s="44">
        <f ca="1">RANDBETWEEN(10000,20000)</f>
        <v>17193</v>
      </c>
      <c r="CU3" s="44">
        <f ca="1">RANDBETWEEN(5000,10000)</f>
        <v>6148</v>
      </c>
      <c r="CV3" s="44">
        <f ca="1">RANDBETWEEN(3000,6000)</f>
        <v>3374</v>
      </c>
      <c r="CW3" s="44">
        <f ca="1">RANDBETWEEN(9000,15000)</f>
        <v>13836</v>
      </c>
      <c r="CX3" s="44">
        <f ca="1">SUM(CY3,DE3,DK3,DQ3,DW3)</f>
        <v>15852</v>
      </c>
      <c r="CY3" s="44">
        <f ca="1">SUM(CZ3:DD3)</f>
        <v>2405</v>
      </c>
      <c r="CZ3" s="44">
        <f ca="1">RANDBETWEEN(150,300)</f>
        <v>254</v>
      </c>
      <c r="DA3" s="44">
        <f ca="1">RANDBETWEEN(1000,2000)</f>
        <v>1540</v>
      </c>
      <c r="DB3" s="44">
        <f ca="1">RANDBETWEEN(20,40)</f>
        <v>32</v>
      </c>
      <c r="DC3" s="44">
        <f ca="1">RANDBETWEEN(200,400)</f>
        <v>235</v>
      </c>
      <c r="DD3" s="44">
        <f ca="1">RANDBETWEEN(200,400)</f>
        <v>344</v>
      </c>
      <c r="DE3" s="44">
        <f ca="1">SUM(DF3:DJ3)</f>
        <v>1379</v>
      </c>
      <c r="DF3" s="44">
        <f ca="1">RANDBETWEEN(450,750)</f>
        <v>696</v>
      </c>
      <c r="DG3" s="44">
        <f ca="1">RANDBETWEEN(300,600)</f>
        <v>493</v>
      </c>
      <c r="DH3" s="44">
        <f ca="1">RANDBETWEEN(45,75)</f>
        <v>63</v>
      </c>
      <c r="DI3" s="44">
        <f t="shared" ref="DI3:DJ3" ca="1" si="7">RANDBETWEEN(45,75)</f>
        <v>64</v>
      </c>
      <c r="DJ3" s="44">
        <f t="shared" ca="1" si="7"/>
        <v>63</v>
      </c>
      <c r="DK3" s="44">
        <f ca="1">SUM(DL3:DP3)</f>
        <v>1968</v>
      </c>
      <c r="DL3" s="44">
        <f ca="1">RANDBETWEEN(15,45)</f>
        <v>17</v>
      </c>
      <c r="DM3" s="44">
        <f ca="1">RANDBETWEEN(1000,2000)</f>
        <v>1494</v>
      </c>
      <c r="DN3" s="44">
        <f ca="1">RANDBETWEEN(200,550)</f>
        <v>270</v>
      </c>
      <c r="DO3" s="44">
        <f ca="1">RANDBETWEEN(100,260)</f>
        <v>179</v>
      </c>
      <c r="DP3" s="44">
        <f ca="1">RANDBETWEEN(5,25)</f>
        <v>8</v>
      </c>
      <c r="DQ3" s="44">
        <f ca="1">SUM(DR3:DV3)</f>
        <v>9795</v>
      </c>
      <c r="DR3" s="44">
        <f ca="1">RANDBETWEEN(900,1500)</f>
        <v>1159</v>
      </c>
      <c r="DS3" s="44">
        <f ca="1">RANDBETWEEN(5000,10000)</f>
        <v>5273</v>
      </c>
      <c r="DT3" s="44">
        <f ca="1">RANDBETWEEN(900,1500)</f>
        <v>933</v>
      </c>
      <c r="DU3" s="44">
        <f ca="1">RANDBETWEEN(900,1500)</f>
        <v>1412</v>
      </c>
      <c r="DV3" s="44">
        <f ca="1">RANDBETWEEN(900,1500)</f>
        <v>1018</v>
      </c>
      <c r="DW3" s="44">
        <f ca="1">RANDBETWEEN(100,350)</f>
        <v>305</v>
      </c>
    </row>
    <row r="4" spans="2:127" ht="15.75" thickBot="1" x14ac:dyDescent="0.3">
      <c r="B4" s="56" t="s">
        <v>16</v>
      </c>
      <c r="C4" s="52">
        <f t="shared" ca="1" si="0"/>
        <v>4431827</v>
      </c>
      <c r="D4" s="44">
        <f t="shared" ref="D4:D28" ca="1" si="8">SUM(E4,P4,X4,AC4)</f>
        <v>1434317</v>
      </c>
      <c r="E4" s="44">
        <f t="shared" ref="E4:E28" ca="1" si="9">SUM(F4:O4)</f>
        <v>426970</v>
      </c>
      <c r="F4" s="44">
        <f t="shared" ref="F4:F10" ca="1" si="10">RANDBETWEEN(75000,105000)</f>
        <v>85731</v>
      </c>
      <c r="G4" s="44">
        <f t="shared" ref="G4:G10" ca="1" si="11">RANDBETWEEN(18000,30000)</f>
        <v>19108</v>
      </c>
      <c r="H4" s="44">
        <f t="shared" ref="H4:H10" ca="1" si="12">RANDBETWEEN(55000,77000)</f>
        <v>66751</v>
      </c>
      <c r="I4" s="44">
        <f t="shared" ref="I4:I10" ca="1" si="13">RANDBETWEEN(90000,150000)</f>
        <v>103789</v>
      </c>
      <c r="J4" s="44">
        <f t="shared" ref="J4:J10" ca="1" si="14">RANDBETWEEN(25000,35000)</f>
        <v>33402</v>
      </c>
      <c r="K4" s="44">
        <f t="shared" ref="K4:K10" ca="1" si="15">RANDBETWEEN(17000,25000)</f>
        <v>17020</v>
      </c>
      <c r="L4" s="44">
        <f t="shared" ref="L4:L10" ca="1" si="16">RANDBETWEEN(40000,56000)</f>
        <v>55729</v>
      </c>
      <c r="M4" s="44">
        <f t="shared" ref="M4:M10" ca="1" si="17">RANDBETWEEN(5000,7000)</f>
        <v>6513</v>
      </c>
      <c r="N4" s="44">
        <f t="shared" ref="N4:N10" ca="1" si="18">RANDBETWEEN(12000,18000)</f>
        <v>12558</v>
      </c>
      <c r="O4" s="44">
        <f t="shared" ref="O4:O10" ca="1" si="19">RANDBETWEEN(23000,37000)</f>
        <v>26369</v>
      </c>
      <c r="P4" s="44">
        <f t="shared" ref="P4:P28" ca="1" si="20">SUM(Q4:W4)</f>
        <v>697066</v>
      </c>
      <c r="Q4" s="44">
        <f t="shared" ref="Q4:Q10" ca="1" si="21">RANDBETWEEN(150000,210000)</f>
        <v>174181</v>
      </c>
      <c r="R4" s="44">
        <f t="shared" ref="R4:R10" ca="1" si="22">RANDBETWEEN(150000,270000)</f>
        <v>246024</v>
      </c>
      <c r="S4" s="44">
        <f t="shared" ref="S4:S10" ca="1" si="23">RANDBETWEEN(60000,72000)</f>
        <v>65536</v>
      </c>
      <c r="T4" s="44">
        <f t="shared" ref="T4:T10" ca="1" si="24">RANDBETWEEN(35000,55000)</f>
        <v>41553</v>
      </c>
      <c r="U4" s="44">
        <f t="shared" ref="U4:U10" ca="1" si="25">RANDBETWEEN(10000,20000)</f>
        <v>14027</v>
      </c>
      <c r="V4" s="44">
        <f t="shared" ref="V4:V10" ca="1" si="26">RANDBETWEEN(100000,140000)</f>
        <v>124029</v>
      </c>
      <c r="W4" s="44">
        <f t="shared" ref="W4:W10" ca="1" si="27">RANDBETWEEN(30000,42000)</f>
        <v>31716</v>
      </c>
      <c r="X4" s="44">
        <f t="shared" ca="1" si="1"/>
        <v>126886</v>
      </c>
      <c r="Y4" s="44">
        <f t="shared" ref="Y4:Y10" ca="1" si="28">RANDBETWEEN(35000,55000)</f>
        <v>38391</v>
      </c>
      <c r="Z4" s="44">
        <f t="shared" ref="Z4:Z10" ca="1" si="29">RANDBETWEEN(30000,42000)</f>
        <v>37150</v>
      </c>
      <c r="AA4" s="44">
        <f t="shared" ref="AA4:AA10" ca="1" si="30">RANDBETWEEN(20000,28000)</f>
        <v>21889</v>
      </c>
      <c r="AB4" s="44">
        <f t="shared" ca="1" si="2"/>
        <v>29456</v>
      </c>
      <c r="AC4" s="44">
        <f t="shared" ref="AC4:AC28" ca="1" si="31">SUM(AD4:AJ4)</f>
        <v>183395</v>
      </c>
      <c r="AD4" s="44">
        <f t="shared" ref="AD4:AD10" ca="1" si="32">RANDBETWEEN(23000,31000)</f>
        <v>30768</v>
      </c>
      <c r="AE4" s="44">
        <f t="shared" ca="1" si="3"/>
        <v>29262</v>
      </c>
      <c r="AF4" s="44">
        <f t="shared" ca="1" si="3"/>
        <v>30874</v>
      </c>
      <c r="AG4" s="44">
        <f t="shared" ca="1" si="3"/>
        <v>24996</v>
      </c>
      <c r="AH4" s="44">
        <f t="shared" ca="1" si="3"/>
        <v>25738</v>
      </c>
      <c r="AI4" s="44">
        <f t="shared" ca="1" si="3"/>
        <v>24043</v>
      </c>
      <c r="AJ4" s="44">
        <f t="shared" ref="AJ4:AJ10" ca="1" si="33">RANDBETWEEN(10000,20000)</f>
        <v>17714</v>
      </c>
      <c r="AK4" s="44">
        <f t="shared" ref="AK4:AK28" ca="1" si="34">SUM(AL4,AP4,AW4)</f>
        <v>1461559</v>
      </c>
      <c r="AL4" s="44">
        <f t="shared" ref="AL4:AL28" ca="1" si="35">SUM(AM4:AP4)</f>
        <v>710496</v>
      </c>
      <c r="AM4" s="44">
        <f t="shared" ref="AM4:AN10" ca="1" si="36">RANDBETWEEN(30000,42000)</f>
        <v>34222</v>
      </c>
      <c r="AN4" s="44">
        <f ca="1">RANDBETWEEN(30000,42000)</f>
        <v>34657</v>
      </c>
      <c r="AO4" s="44">
        <f ca="1">RANDBETWEEN(25000,35000)</f>
        <v>30508</v>
      </c>
      <c r="AP4" s="44">
        <f t="shared" ref="AP4:AP28" ca="1" si="37">SUM(AQ4:AU4)</f>
        <v>611109</v>
      </c>
      <c r="AQ4" s="44">
        <f t="shared" ref="AQ4:AQ10" ca="1" si="38">RANDBETWEEN(200000,250000)</f>
        <v>233501</v>
      </c>
      <c r="AR4" s="44">
        <f t="shared" ref="AR4:AR10" ca="1" si="39">RANDBETWEEN(200000,280000)</f>
        <v>234692</v>
      </c>
      <c r="AS4" s="44">
        <f t="shared" ref="AS4:AT10" ca="1" si="40">RANDBETWEEN(40000,50000)</f>
        <v>46758</v>
      </c>
      <c r="AT4" s="44">
        <f t="shared" ca="1" si="40"/>
        <v>44779</v>
      </c>
      <c r="AU4" s="44">
        <f t="shared" ref="AU4:AU10" ca="1" si="41">RANDBETWEEN(50000,70000)</f>
        <v>51379</v>
      </c>
      <c r="AV4" s="44">
        <f t="shared" ref="AV4:AV10" ca="1" si="42">RANDBETWEEN(40000,50000)</f>
        <v>45235</v>
      </c>
      <c r="AW4" s="44">
        <f t="shared" ref="AW4:AW28" ca="1" si="43">SUM(AX4:AY4)</f>
        <v>139954</v>
      </c>
      <c r="AX4" s="44">
        <f t="shared" ref="AX4:AX10" ca="1" si="44">RANDBETWEEN(90000,120000)</f>
        <v>116147</v>
      </c>
      <c r="AY4" s="44">
        <f t="shared" ref="AY4:AY10" ca="1" si="45">RANDBETWEEN(20000,28000)</f>
        <v>23807</v>
      </c>
      <c r="AZ4" s="44">
        <f t="shared" ca="1" si="4"/>
        <v>1387759</v>
      </c>
      <c r="BA4" s="44">
        <f t="shared" ref="BA4:BA28" ca="1" si="46">SUM(BB4:BD4)</f>
        <v>314786</v>
      </c>
      <c r="BB4" s="44">
        <f t="shared" ref="BB4:BB10" ca="1" si="47">RANDBETWEEN(60000,90000)</f>
        <v>65259</v>
      </c>
      <c r="BC4" s="44">
        <f t="shared" ref="BC4:BC10" ca="1" si="48">RANDBETWEEN(25000,35000)</f>
        <v>29851</v>
      </c>
      <c r="BD4" s="44">
        <f t="shared" ref="BD4:BD10" ca="1" si="49">RANDBETWEEN(200000,280000)</f>
        <v>219676</v>
      </c>
      <c r="BE4" s="44">
        <f t="shared" ref="BE4:BE28" ca="1" si="50">SUM(BF4:BG4)</f>
        <v>117741</v>
      </c>
      <c r="BF4" s="44">
        <f t="shared" ref="BF4:BF10" ca="1" si="51">RANDBETWEEN(30000,60000)</f>
        <v>36707</v>
      </c>
      <c r="BG4" s="44">
        <f t="shared" ref="BG4:BG10" ca="1" si="52">RANDBETWEEN(60000,90000)</f>
        <v>81034</v>
      </c>
      <c r="BH4" s="44">
        <f t="shared" ref="BH4:BH28" ca="1" si="53">SUM(BI4:BJ4)</f>
        <v>510073</v>
      </c>
      <c r="BI4" s="44">
        <f t="shared" ref="BI4:BI10" ca="1" si="54">RANDBETWEEN(180000,240000)</f>
        <v>216141</v>
      </c>
      <c r="BJ4" s="44">
        <f t="shared" ref="BJ4:BJ10" ca="1" si="55">RANDBETWEEN(240000,300000)</f>
        <v>293932</v>
      </c>
      <c r="BK4" s="44">
        <f t="shared" ref="BK4:BK28" ca="1" si="56">SUM(BL4:BN4)</f>
        <v>370159</v>
      </c>
      <c r="BL4" s="44">
        <f t="shared" ref="BL4:BL10" ca="1" si="57">RANDBETWEEN(90000,120000)</f>
        <v>96454</v>
      </c>
      <c r="BM4" s="44">
        <f t="shared" ref="BM4:BM10" ca="1" si="58">RANDBETWEEN(75000,105000)</f>
        <v>103830</v>
      </c>
      <c r="BN4" s="44">
        <f t="shared" ref="BN4:BN10" ca="1" si="59">RANDBETWEEN(150000,180000)</f>
        <v>169875</v>
      </c>
      <c r="BO4" s="44">
        <f t="shared" si="5"/>
        <v>50000</v>
      </c>
      <c r="BP4" s="44">
        <v>20000</v>
      </c>
      <c r="BQ4" s="44">
        <v>20000</v>
      </c>
      <c r="BR4" s="44">
        <v>10000</v>
      </c>
      <c r="BS4" s="44">
        <f t="shared" ref="BS4:BS28" si="60">SUM(BT4:BW4)</f>
        <v>25000</v>
      </c>
      <c r="BT4" s="44">
        <v>3000</v>
      </c>
      <c r="BU4" s="44">
        <v>10000</v>
      </c>
      <c r="BV4" s="44">
        <v>6000</v>
      </c>
      <c r="BW4" s="44">
        <v>6000</v>
      </c>
      <c r="BX4" s="44">
        <f t="shared" ref="BX4:BX28" ca="1" si="61">SUM(BY4,CD4,CH4,CL4,CS4,CW4)</f>
        <v>127846</v>
      </c>
      <c r="BY4" s="44">
        <f t="shared" ref="BY4:BY28" ca="1" si="62">SUM(BZ4:CC4)</f>
        <v>23029</v>
      </c>
      <c r="BZ4" s="44">
        <f t="shared" ref="BZ4:CA10" ca="1" si="63">RANDBETWEEN(900,1200)</f>
        <v>1130</v>
      </c>
      <c r="CA4" s="44">
        <f t="shared" ca="1" si="63"/>
        <v>1185</v>
      </c>
      <c r="CB4" s="44">
        <f t="shared" ref="CB4:CB10" ca="1" si="64">RANDBETWEEN(20000,28000)</f>
        <v>20602</v>
      </c>
      <c r="CC4" s="44">
        <f t="shared" ref="CC4:CC10" ca="1" si="65">RANDBETWEEN(100,200)</f>
        <v>112</v>
      </c>
      <c r="CD4" s="44">
        <f t="shared" ref="CD4:CD28" ca="1" si="66">SUM(CE4:CG4)</f>
        <v>14950</v>
      </c>
      <c r="CE4" s="44">
        <f t="shared" ref="CE4:CE10" ca="1" si="67">RANDBETWEEN(9000,15000)</f>
        <v>9797</v>
      </c>
      <c r="CF4" s="44">
        <f t="shared" ref="CF4:CF10" ca="1" si="68">RANDBETWEEN(900,1500)</f>
        <v>1183</v>
      </c>
      <c r="CG4" s="44">
        <f t="shared" ref="CG4:CG10" ca="1" si="69">RANDBETWEEN(2000,4000)</f>
        <v>3970</v>
      </c>
      <c r="CH4" s="44">
        <f t="shared" ref="CH4:CH28" ca="1" si="70">SUM(CI4:CK4)</f>
        <v>45022</v>
      </c>
      <c r="CI4" s="44">
        <f t="shared" ref="CI4:CI10" ca="1" si="71">RANDBETWEEN(20000,28000)</f>
        <v>22103</v>
      </c>
      <c r="CJ4" s="44">
        <f t="shared" ref="CJ4:CJ10" ca="1" si="72">RANDBETWEEN(13000,23000)</f>
        <v>17389</v>
      </c>
      <c r="CK4" s="44">
        <f t="shared" ref="CK4:CK10" ca="1" si="73">RANDBETWEEN(3000,6000)</f>
        <v>5530</v>
      </c>
      <c r="CL4" s="44">
        <f t="shared" ref="CL4:CL28" ca="1" si="74">SUM(CM4:CR4)</f>
        <v>9299</v>
      </c>
      <c r="CM4" s="44">
        <f t="shared" ref="CM4:CR10" ca="1" si="75">RANDBETWEEN(1000,2000)</f>
        <v>1396</v>
      </c>
      <c r="CN4" s="44">
        <f t="shared" ca="1" si="75"/>
        <v>1546</v>
      </c>
      <c r="CO4" s="44">
        <f t="shared" ca="1" si="75"/>
        <v>1811</v>
      </c>
      <c r="CP4" s="44">
        <f t="shared" ca="1" si="75"/>
        <v>1951</v>
      </c>
      <c r="CQ4" s="44">
        <f t="shared" ca="1" si="75"/>
        <v>1449</v>
      </c>
      <c r="CR4" s="44">
        <f t="shared" ca="1" si="75"/>
        <v>1146</v>
      </c>
      <c r="CS4" s="44">
        <f t="shared" ref="CS4:CS28" ca="1" si="76">SUM(CT4:CV4)</f>
        <v>23320</v>
      </c>
      <c r="CT4" s="44">
        <f t="shared" ref="CT4:CT10" ca="1" si="77">RANDBETWEEN(10000,20000)</f>
        <v>11715</v>
      </c>
      <c r="CU4" s="44">
        <f t="shared" ref="CU4:CU10" ca="1" si="78">RANDBETWEEN(5000,10000)</f>
        <v>5737</v>
      </c>
      <c r="CV4" s="44">
        <f t="shared" ref="CV4:CV10" ca="1" si="79">RANDBETWEEN(3000,6000)</f>
        <v>5868</v>
      </c>
      <c r="CW4" s="44">
        <f t="shared" ref="CW4:CW10" ca="1" si="80">RANDBETWEEN(9000,15000)</f>
        <v>12226</v>
      </c>
      <c r="CX4" s="44">
        <f t="shared" ref="CX4:CX28" ca="1" si="81">SUM(CY4,DE4,DK4,DQ4,DW4)</f>
        <v>20346</v>
      </c>
      <c r="CY4" s="44">
        <f t="shared" ref="CY4:CY28" ca="1" si="82">SUM(CZ4:DD4)</f>
        <v>1980</v>
      </c>
      <c r="CZ4" s="44">
        <f t="shared" ref="CZ4:CZ10" ca="1" si="83">RANDBETWEEN(150,300)</f>
        <v>234</v>
      </c>
      <c r="DA4" s="44">
        <f t="shared" ref="DA4:DA10" ca="1" si="84">RANDBETWEEN(1000,2000)</f>
        <v>1010</v>
      </c>
      <c r="DB4" s="44">
        <f t="shared" ref="DB4:DB10" ca="1" si="85">RANDBETWEEN(20,40)</f>
        <v>39</v>
      </c>
      <c r="DC4" s="44">
        <f t="shared" ref="DC4:DD10" ca="1" si="86">RANDBETWEEN(200,400)</f>
        <v>321</v>
      </c>
      <c r="DD4" s="44">
        <f t="shared" ca="1" si="86"/>
        <v>376</v>
      </c>
      <c r="DE4" s="44">
        <f t="shared" ref="DE4:DE28" ca="1" si="87">SUM(DF4:DJ4)</f>
        <v>1138</v>
      </c>
      <c r="DF4" s="44">
        <f t="shared" ref="DF4:DF10" ca="1" si="88">RANDBETWEEN(450,750)</f>
        <v>508</v>
      </c>
      <c r="DG4" s="44">
        <f t="shared" ref="DG4:DG10" ca="1" si="89">RANDBETWEEN(300,600)</f>
        <v>465</v>
      </c>
      <c r="DH4" s="44">
        <f t="shared" ref="DH4:DJ10" ca="1" si="90">RANDBETWEEN(45,75)</f>
        <v>55</v>
      </c>
      <c r="DI4" s="44">
        <f t="shared" ca="1" si="90"/>
        <v>63</v>
      </c>
      <c r="DJ4" s="44">
        <f t="shared" ca="1" si="90"/>
        <v>47</v>
      </c>
      <c r="DK4" s="44">
        <f t="shared" ref="DK4:DK28" ca="1" si="91">SUM(DL4:DP4)</f>
        <v>2401</v>
      </c>
      <c r="DL4" s="44">
        <f t="shared" ref="DL4:DL10" ca="1" si="92">RANDBETWEEN(15,45)</f>
        <v>22</v>
      </c>
      <c r="DM4" s="44">
        <f t="shared" ref="DM4:DM10" ca="1" si="93">RANDBETWEEN(1000,2000)</f>
        <v>1869</v>
      </c>
      <c r="DN4" s="44">
        <f t="shared" ref="DN4:DN10" ca="1" si="94">RANDBETWEEN(200,550)</f>
        <v>237</v>
      </c>
      <c r="DO4" s="44">
        <f t="shared" ref="DO4:DO10" ca="1" si="95">RANDBETWEEN(100,260)</f>
        <v>248</v>
      </c>
      <c r="DP4" s="44">
        <f t="shared" ref="DP4:DP10" ca="1" si="96">RANDBETWEEN(5,25)</f>
        <v>25</v>
      </c>
      <c r="DQ4" s="44">
        <f t="shared" ref="DQ4:DQ28" ca="1" si="97">SUM(DR4:DV4)</f>
        <v>14616</v>
      </c>
      <c r="DR4" s="44">
        <f t="shared" ref="DR4:DR10" ca="1" si="98">RANDBETWEEN(900,1500)</f>
        <v>1259</v>
      </c>
      <c r="DS4" s="44">
        <f t="shared" ref="DS4:DS10" ca="1" si="99">RANDBETWEEN(5000,10000)</f>
        <v>9536</v>
      </c>
      <c r="DT4" s="44">
        <f t="shared" ref="DT4:DU10" ca="1" si="100">RANDBETWEEN(900,1500)</f>
        <v>1102</v>
      </c>
      <c r="DU4" s="44">
        <f t="shared" ca="1" si="100"/>
        <v>1302</v>
      </c>
      <c r="DV4" s="44">
        <f t="shared" ref="DV4:DV10" ca="1" si="101">RANDBETWEEN(900,1500)</f>
        <v>1417</v>
      </c>
      <c r="DW4" s="44">
        <f t="shared" ref="DW4:DW10" ca="1" si="102">RANDBETWEEN(100,350)</f>
        <v>211</v>
      </c>
    </row>
    <row r="5" spans="2:127" ht="15.75" thickBot="1" x14ac:dyDescent="0.3">
      <c r="B5" s="56" t="s">
        <v>9</v>
      </c>
      <c r="C5" s="52">
        <f t="shared" ca="1" si="0"/>
        <v>4368189</v>
      </c>
      <c r="D5" s="44">
        <f t="shared" ca="1" si="8"/>
        <v>1457906</v>
      </c>
      <c r="E5" s="44">
        <f t="shared" ca="1" si="9"/>
        <v>441321</v>
      </c>
      <c r="F5" s="44">
        <f t="shared" ca="1" si="10"/>
        <v>77586</v>
      </c>
      <c r="G5" s="44">
        <f t="shared" ca="1" si="11"/>
        <v>20433</v>
      </c>
      <c r="H5" s="44">
        <f t="shared" ca="1" si="12"/>
        <v>71837</v>
      </c>
      <c r="I5" s="44">
        <f t="shared" ca="1" si="13"/>
        <v>125404</v>
      </c>
      <c r="J5" s="44">
        <f t="shared" ca="1" si="14"/>
        <v>32552</v>
      </c>
      <c r="K5" s="44">
        <f t="shared" ca="1" si="15"/>
        <v>23924</v>
      </c>
      <c r="L5" s="44">
        <f t="shared" ca="1" si="16"/>
        <v>46955</v>
      </c>
      <c r="M5" s="44">
        <f t="shared" ca="1" si="17"/>
        <v>6289</v>
      </c>
      <c r="N5" s="44">
        <f t="shared" ca="1" si="18"/>
        <v>12891</v>
      </c>
      <c r="O5" s="44">
        <f t="shared" ca="1" si="19"/>
        <v>23450</v>
      </c>
      <c r="P5" s="44">
        <f t="shared" ca="1" si="20"/>
        <v>727728</v>
      </c>
      <c r="Q5" s="44">
        <f t="shared" ca="1" si="21"/>
        <v>204753</v>
      </c>
      <c r="R5" s="44">
        <f t="shared" ca="1" si="22"/>
        <v>266151</v>
      </c>
      <c r="S5" s="44">
        <f t="shared" ca="1" si="23"/>
        <v>67513</v>
      </c>
      <c r="T5" s="44">
        <f t="shared" ca="1" si="24"/>
        <v>37687</v>
      </c>
      <c r="U5" s="44">
        <f t="shared" ca="1" si="25"/>
        <v>10902</v>
      </c>
      <c r="V5" s="44">
        <f t="shared" ca="1" si="26"/>
        <v>103409</v>
      </c>
      <c r="W5" s="44">
        <f t="shared" ca="1" si="27"/>
        <v>37313</v>
      </c>
      <c r="X5" s="44">
        <f t="shared" ca="1" si="1"/>
        <v>119215</v>
      </c>
      <c r="Y5" s="44">
        <f t="shared" ca="1" si="28"/>
        <v>38284</v>
      </c>
      <c r="Z5" s="44">
        <f t="shared" ca="1" si="29"/>
        <v>37561</v>
      </c>
      <c r="AA5" s="44">
        <f t="shared" ca="1" si="30"/>
        <v>21115</v>
      </c>
      <c r="AB5" s="44">
        <f ca="1">RANDBETWEEN(20000,34000)</f>
        <v>22255</v>
      </c>
      <c r="AC5" s="44">
        <f t="shared" ca="1" si="31"/>
        <v>169642</v>
      </c>
      <c r="AD5" s="44">
        <f t="shared" ca="1" si="32"/>
        <v>24626</v>
      </c>
      <c r="AE5" s="44">
        <f t="shared" ca="1" si="3"/>
        <v>25423</v>
      </c>
      <c r="AF5" s="44">
        <f t="shared" ca="1" si="3"/>
        <v>24956</v>
      </c>
      <c r="AG5" s="44">
        <f t="shared" ca="1" si="3"/>
        <v>26099</v>
      </c>
      <c r="AH5" s="44">
        <f t="shared" ca="1" si="3"/>
        <v>26040</v>
      </c>
      <c r="AI5" s="44">
        <f t="shared" ca="1" si="3"/>
        <v>29454</v>
      </c>
      <c r="AJ5" s="44">
        <f t="shared" ca="1" si="33"/>
        <v>13044</v>
      </c>
      <c r="AK5" s="44">
        <f t="shared" ca="1" si="34"/>
        <v>1426385</v>
      </c>
      <c r="AL5" s="44">
        <f t="shared" ca="1" si="35"/>
        <v>704567</v>
      </c>
      <c r="AM5" s="44">
        <f t="shared" ca="1" si="36"/>
        <v>36812</v>
      </c>
      <c r="AN5" s="44">
        <f t="shared" ca="1" si="36"/>
        <v>33691</v>
      </c>
      <c r="AO5" s="44">
        <f t="shared" ref="AO5:AO10" ca="1" si="103">RANDBETWEEN(25000,35000)</f>
        <v>33124</v>
      </c>
      <c r="AP5" s="44">
        <f t="shared" ca="1" si="37"/>
        <v>600940</v>
      </c>
      <c r="AQ5" s="44">
        <f t="shared" ca="1" si="38"/>
        <v>222350</v>
      </c>
      <c r="AR5" s="44">
        <f t="shared" ca="1" si="39"/>
        <v>244158</v>
      </c>
      <c r="AS5" s="44">
        <f t="shared" ca="1" si="40"/>
        <v>40411</v>
      </c>
      <c r="AT5" s="44">
        <f t="shared" ca="1" si="40"/>
        <v>43295</v>
      </c>
      <c r="AU5" s="44">
        <f t="shared" ca="1" si="41"/>
        <v>50726</v>
      </c>
      <c r="AV5" s="44">
        <f t="shared" ca="1" si="42"/>
        <v>45579</v>
      </c>
      <c r="AW5" s="44">
        <f t="shared" ca="1" si="43"/>
        <v>120878</v>
      </c>
      <c r="AX5" s="44">
        <f t="shared" ca="1" si="44"/>
        <v>93868</v>
      </c>
      <c r="AY5" s="44">
        <f t="shared" ca="1" si="45"/>
        <v>27010</v>
      </c>
      <c r="AZ5" s="44">
        <f t="shared" ca="1" si="4"/>
        <v>1328779</v>
      </c>
      <c r="BA5" s="44">
        <f t="shared" ca="1" si="46"/>
        <v>301180</v>
      </c>
      <c r="BB5" s="44">
        <f t="shared" ca="1" si="47"/>
        <v>62817</v>
      </c>
      <c r="BC5" s="44">
        <f t="shared" ca="1" si="48"/>
        <v>32134</v>
      </c>
      <c r="BD5" s="44">
        <f t="shared" ca="1" si="49"/>
        <v>206229</v>
      </c>
      <c r="BE5" s="44">
        <f t="shared" ca="1" si="50"/>
        <v>138627</v>
      </c>
      <c r="BF5" s="44">
        <f t="shared" ca="1" si="51"/>
        <v>56795</v>
      </c>
      <c r="BG5" s="44">
        <f t="shared" ca="1" si="52"/>
        <v>81832</v>
      </c>
      <c r="BH5" s="44">
        <f t="shared" ca="1" si="53"/>
        <v>483196</v>
      </c>
      <c r="BI5" s="44">
        <f t="shared" ca="1" si="54"/>
        <v>236323</v>
      </c>
      <c r="BJ5" s="44">
        <f t="shared" ca="1" si="55"/>
        <v>246873</v>
      </c>
      <c r="BK5" s="44">
        <f t="shared" ca="1" si="56"/>
        <v>336776</v>
      </c>
      <c r="BL5" s="44">
        <f t="shared" ca="1" si="57"/>
        <v>90808</v>
      </c>
      <c r="BM5" s="44">
        <f t="shared" ca="1" si="58"/>
        <v>80446</v>
      </c>
      <c r="BN5" s="44">
        <f t="shared" ca="1" si="59"/>
        <v>165522</v>
      </c>
      <c r="BO5" s="44">
        <f t="shared" si="5"/>
        <v>60000</v>
      </c>
      <c r="BP5" s="44">
        <f>BP4*3</f>
        <v>60000</v>
      </c>
      <c r="BQ5" s="44"/>
      <c r="BR5" s="44"/>
      <c r="BS5" s="44">
        <f t="shared" si="60"/>
        <v>9000</v>
      </c>
      <c r="BT5" s="44">
        <f>BT4*3</f>
        <v>9000</v>
      </c>
      <c r="BU5" s="44"/>
      <c r="BV5" s="44"/>
      <c r="BW5" s="44"/>
      <c r="BX5" s="44">
        <f t="shared" ca="1" si="61"/>
        <v>133986</v>
      </c>
      <c r="BY5" s="44">
        <f t="shared" ca="1" si="62"/>
        <v>23099</v>
      </c>
      <c r="BZ5" s="44">
        <f t="shared" ca="1" si="63"/>
        <v>978</v>
      </c>
      <c r="CA5" s="44">
        <f t="shared" ca="1" si="63"/>
        <v>1020</v>
      </c>
      <c r="CB5" s="44">
        <f t="shared" ca="1" si="64"/>
        <v>20983</v>
      </c>
      <c r="CC5" s="44">
        <f t="shared" ca="1" si="65"/>
        <v>118</v>
      </c>
      <c r="CD5" s="44">
        <f t="shared" ca="1" si="66"/>
        <v>18281</v>
      </c>
      <c r="CE5" s="44">
        <f t="shared" ca="1" si="67"/>
        <v>13855</v>
      </c>
      <c r="CF5" s="44">
        <f t="shared" ca="1" si="68"/>
        <v>1460</v>
      </c>
      <c r="CG5" s="44">
        <f t="shared" ca="1" si="69"/>
        <v>2966</v>
      </c>
      <c r="CH5" s="44">
        <f t="shared" ca="1" si="70"/>
        <v>48182</v>
      </c>
      <c r="CI5" s="44">
        <f t="shared" ca="1" si="71"/>
        <v>25115</v>
      </c>
      <c r="CJ5" s="44">
        <f t="shared" ca="1" si="72"/>
        <v>19455</v>
      </c>
      <c r="CK5" s="44">
        <f t="shared" ca="1" si="73"/>
        <v>3612</v>
      </c>
      <c r="CL5" s="44">
        <f t="shared" ca="1" si="74"/>
        <v>8713</v>
      </c>
      <c r="CM5" s="44">
        <f t="shared" ca="1" si="75"/>
        <v>1186</v>
      </c>
      <c r="CN5" s="44">
        <f t="shared" ca="1" si="75"/>
        <v>1593</v>
      </c>
      <c r="CO5" s="44">
        <f t="shared" ca="1" si="75"/>
        <v>1787</v>
      </c>
      <c r="CP5" s="44">
        <f t="shared" ca="1" si="75"/>
        <v>1849</v>
      </c>
      <c r="CQ5" s="44">
        <f t="shared" ca="1" si="75"/>
        <v>1210</v>
      </c>
      <c r="CR5" s="44">
        <f t="shared" ca="1" si="75"/>
        <v>1088</v>
      </c>
      <c r="CS5" s="44">
        <f t="shared" ca="1" si="76"/>
        <v>26645</v>
      </c>
      <c r="CT5" s="44">
        <f t="shared" ca="1" si="77"/>
        <v>14652</v>
      </c>
      <c r="CU5" s="44">
        <f t="shared" ca="1" si="78"/>
        <v>8159</v>
      </c>
      <c r="CV5" s="44">
        <f t="shared" ca="1" si="79"/>
        <v>3834</v>
      </c>
      <c r="CW5" s="44">
        <f t="shared" ca="1" si="80"/>
        <v>9066</v>
      </c>
      <c r="CX5" s="44">
        <f t="shared" ca="1" si="81"/>
        <v>21133</v>
      </c>
      <c r="CY5" s="44">
        <f t="shared" ca="1" si="82"/>
        <v>2676</v>
      </c>
      <c r="CZ5" s="44">
        <f t="shared" ca="1" si="83"/>
        <v>207</v>
      </c>
      <c r="DA5" s="44">
        <f t="shared" ca="1" si="84"/>
        <v>1879</v>
      </c>
      <c r="DB5" s="44">
        <f t="shared" ca="1" si="85"/>
        <v>40</v>
      </c>
      <c r="DC5" s="44">
        <f t="shared" ca="1" si="86"/>
        <v>297</v>
      </c>
      <c r="DD5" s="44">
        <f t="shared" ca="1" si="86"/>
        <v>253</v>
      </c>
      <c r="DE5" s="44">
        <f t="shared" ca="1" si="87"/>
        <v>1139</v>
      </c>
      <c r="DF5" s="44">
        <f t="shared" ca="1" si="88"/>
        <v>566</v>
      </c>
      <c r="DG5" s="44">
        <f t="shared" ca="1" si="89"/>
        <v>393</v>
      </c>
      <c r="DH5" s="44">
        <f t="shared" ca="1" si="90"/>
        <v>50</v>
      </c>
      <c r="DI5" s="44">
        <f t="shared" ca="1" si="90"/>
        <v>70</v>
      </c>
      <c r="DJ5" s="44">
        <f t="shared" ca="1" si="90"/>
        <v>60</v>
      </c>
      <c r="DK5" s="44">
        <f t="shared" ca="1" si="91"/>
        <v>2451</v>
      </c>
      <c r="DL5" s="44">
        <f t="shared" ca="1" si="92"/>
        <v>43</v>
      </c>
      <c r="DM5" s="44">
        <f t="shared" ca="1" si="93"/>
        <v>1629</v>
      </c>
      <c r="DN5" s="44">
        <f t="shared" ca="1" si="94"/>
        <v>507</v>
      </c>
      <c r="DO5" s="44">
        <f t="shared" ca="1" si="95"/>
        <v>253</v>
      </c>
      <c r="DP5" s="44">
        <f t="shared" ca="1" si="96"/>
        <v>19</v>
      </c>
      <c r="DQ5" s="44">
        <f t="shared" ca="1" si="97"/>
        <v>14674</v>
      </c>
      <c r="DR5" s="44">
        <f t="shared" ca="1" si="98"/>
        <v>1231</v>
      </c>
      <c r="DS5" s="44">
        <f t="shared" ca="1" si="99"/>
        <v>9548</v>
      </c>
      <c r="DT5" s="44">
        <f t="shared" ca="1" si="100"/>
        <v>1180</v>
      </c>
      <c r="DU5" s="44">
        <f t="shared" ca="1" si="100"/>
        <v>1383</v>
      </c>
      <c r="DV5" s="44">
        <f t="shared" ca="1" si="101"/>
        <v>1332</v>
      </c>
      <c r="DW5" s="44">
        <f t="shared" ca="1" si="102"/>
        <v>193</v>
      </c>
    </row>
    <row r="6" spans="2:127" ht="15.75" thickBot="1" x14ac:dyDescent="0.3">
      <c r="B6" s="56" t="s">
        <v>10</v>
      </c>
      <c r="C6" s="52">
        <f t="shared" ca="1" si="0"/>
        <v>4324344</v>
      </c>
      <c r="D6" s="44">
        <f t="shared" ca="1" si="8"/>
        <v>1380692</v>
      </c>
      <c r="E6" s="44">
        <f t="shared" ca="1" si="9"/>
        <v>473910</v>
      </c>
      <c r="F6" s="44">
        <f t="shared" ca="1" si="10"/>
        <v>94665</v>
      </c>
      <c r="G6" s="44">
        <f t="shared" ca="1" si="11"/>
        <v>21584</v>
      </c>
      <c r="H6" s="44">
        <f t="shared" ca="1" si="12"/>
        <v>74571</v>
      </c>
      <c r="I6" s="44">
        <f t="shared" ca="1" si="13"/>
        <v>133618</v>
      </c>
      <c r="J6" s="44">
        <f t="shared" ca="1" si="14"/>
        <v>28931</v>
      </c>
      <c r="K6" s="44">
        <f t="shared" ca="1" si="15"/>
        <v>23148</v>
      </c>
      <c r="L6" s="44">
        <f t="shared" ca="1" si="16"/>
        <v>52867</v>
      </c>
      <c r="M6" s="44">
        <f t="shared" ca="1" si="17"/>
        <v>6140</v>
      </c>
      <c r="N6" s="44">
        <f t="shared" ca="1" si="18"/>
        <v>13965</v>
      </c>
      <c r="O6" s="44">
        <f t="shared" ca="1" si="19"/>
        <v>24421</v>
      </c>
      <c r="P6" s="44">
        <f t="shared" ca="1" si="20"/>
        <v>612489</v>
      </c>
      <c r="Q6" s="44">
        <f t="shared" ca="1" si="21"/>
        <v>155835</v>
      </c>
      <c r="R6" s="44">
        <f t="shared" ca="1" si="22"/>
        <v>161640</v>
      </c>
      <c r="S6" s="44">
        <f t="shared" ca="1" si="23"/>
        <v>71740</v>
      </c>
      <c r="T6" s="44">
        <f t="shared" ca="1" si="24"/>
        <v>38982</v>
      </c>
      <c r="U6" s="44">
        <f t="shared" ca="1" si="25"/>
        <v>14206</v>
      </c>
      <c r="V6" s="44">
        <f t="shared" ca="1" si="26"/>
        <v>139131</v>
      </c>
      <c r="W6" s="44">
        <f t="shared" ca="1" si="27"/>
        <v>30955</v>
      </c>
      <c r="X6" s="44">
        <f t="shared" ca="1" si="1"/>
        <v>118693</v>
      </c>
      <c r="Y6" s="44">
        <f t="shared" ca="1" si="28"/>
        <v>44839</v>
      </c>
      <c r="Z6" s="44">
        <f t="shared" ca="1" si="29"/>
        <v>30787</v>
      </c>
      <c r="AA6" s="44">
        <f t="shared" ca="1" si="30"/>
        <v>20983</v>
      </c>
      <c r="AB6" s="44">
        <f t="shared" ca="1" si="2"/>
        <v>22084</v>
      </c>
      <c r="AC6" s="44">
        <f t="shared" ca="1" si="31"/>
        <v>175600</v>
      </c>
      <c r="AD6" s="44">
        <f t="shared" ca="1" si="32"/>
        <v>26399</v>
      </c>
      <c r="AE6" s="44">
        <f t="shared" ca="1" si="3"/>
        <v>24682</v>
      </c>
      <c r="AF6" s="44">
        <f t="shared" ca="1" si="3"/>
        <v>25326</v>
      </c>
      <c r="AG6" s="44">
        <f t="shared" ca="1" si="3"/>
        <v>29466</v>
      </c>
      <c r="AH6" s="44">
        <f t="shared" ca="1" si="3"/>
        <v>30461</v>
      </c>
      <c r="AI6" s="44">
        <f t="shared" ca="1" si="3"/>
        <v>27175</v>
      </c>
      <c r="AJ6" s="44">
        <f t="shared" ca="1" si="33"/>
        <v>12091</v>
      </c>
      <c r="AK6" s="44">
        <f t="shared" ca="1" si="34"/>
        <v>1518301</v>
      </c>
      <c r="AL6" s="44">
        <f t="shared" ca="1" si="35"/>
        <v>742475</v>
      </c>
      <c r="AM6" s="44">
        <f t="shared" ca="1" si="36"/>
        <v>37093</v>
      </c>
      <c r="AN6" s="44">
        <f t="shared" ca="1" si="36"/>
        <v>34763</v>
      </c>
      <c r="AO6" s="44">
        <f t="shared" ca="1" si="103"/>
        <v>28294</v>
      </c>
      <c r="AP6" s="44">
        <f t="shared" ca="1" si="37"/>
        <v>642325</v>
      </c>
      <c r="AQ6" s="44">
        <f t="shared" ca="1" si="38"/>
        <v>237769</v>
      </c>
      <c r="AR6" s="44">
        <f t="shared" ca="1" si="39"/>
        <v>248346</v>
      </c>
      <c r="AS6" s="44">
        <f t="shared" ca="1" si="40"/>
        <v>47070</v>
      </c>
      <c r="AT6" s="44">
        <f t="shared" ca="1" si="40"/>
        <v>46320</v>
      </c>
      <c r="AU6" s="44">
        <f t="shared" ca="1" si="41"/>
        <v>62820</v>
      </c>
      <c r="AV6" s="44">
        <f t="shared" ca="1" si="42"/>
        <v>41455</v>
      </c>
      <c r="AW6" s="44">
        <f t="shared" ca="1" si="43"/>
        <v>133501</v>
      </c>
      <c r="AX6" s="44">
        <f t="shared" ca="1" si="44"/>
        <v>113002</v>
      </c>
      <c r="AY6" s="44">
        <f t="shared" ca="1" si="45"/>
        <v>20499</v>
      </c>
      <c r="AZ6" s="44">
        <f t="shared" ca="1" si="4"/>
        <v>1255803</v>
      </c>
      <c r="BA6" s="44">
        <f t="shared" ca="1" si="46"/>
        <v>348733</v>
      </c>
      <c r="BB6" s="44">
        <f t="shared" ca="1" si="47"/>
        <v>76707</v>
      </c>
      <c r="BC6" s="44">
        <f t="shared" ca="1" si="48"/>
        <v>26506</v>
      </c>
      <c r="BD6" s="44">
        <f t="shared" ca="1" si="49"/>
        <v>245520</v>
      </c>
      <c r="BE6" s="44">
        <f t="shared" ca="1" si="50"/>
        <v>108832</v>
      </c>
      <c r="BF6" s="44">
        <f t="shared" ca="1" si="51"/>
        <v>38167</v>
      </c>
      <c r="BG6" s="44">
        <f t="shared" ca="1" si="52"/>
        <v>70665</v>
      </c>
      <c r="BH6" s="44">
        <f t="shared" ca="1" si="53"/>
        <v>466216</v>
      </c>
      <c r="BI6" s="44">
        <f t="shared" ca="1" si="54"/>
        <v>222255</v>
      </c>
      <c r="BJ6" s="44">
        <f t="shared" ca="1" si="55"/>
        <v>243961</v>
      </c>
      <c r="BK6" s="44">
        <f t="shared" ca="1" si="56"/>
        <v>332022</v>
      </c>
      <c r="BL6" s="44">
        <f t="shared" ca="1" si="57"/>
        <v>92752</v>
      </c>
      <c r="BM6" s="44">
        <f t="shared" ca="1" si="58"/>
        <v>79381</v>
      </c>
      <c r="BN6" s="44">
        <f t="shared" ca="1" si="59"/>
        <v>159889</v>
      </c>
      <c r="BO6" s="44">
        <f t="shared" si="5"/>
        <v>0</v>
      </c>
      <c r="BP6" s="44"/>
      <c r="BQ6" s="44"/>
      <c r="BR6" s="44"/>
      <c r="BS6" s="44">
        <f t="shared" si="60"/>
        <v>0</v>
      </c>
      <c r="BT6" s="44"/>
      <c r="BU6" s="44"/>
      <c r="BV6" s="44"/>
      <c r="BW6" s="44"/>
      <c r="BX6" s="44">
        <f t="shared" ca="1" si="61"/>
        <v>151061</v>
      </c>
      <c r="BY6" s="44">
        <f t="shared" ca="1" si="62"/>
        <v>27141</v>
      </c>
      <c r="BZ6" s="44">
        <f t="shared" ca="1" si="63"/>
        <v>997</v>
      </c>
      <c r="CA6" s="44">
        <f t="shared" ca="1" si="63"/>
        <v>1137</v>
      </c>
      <c r="CB6" s="44">
        <f t="shared" ca="1" si="64"/>
        <v>24836</v>
      </c>
      <c r="CC6" s="44">
        <f t="shared" ca="1" si="65"/>
        <v>171</v>
      </c>
      <c r="CD6" s="44">
        <f t="shared" ca="1" si="66"/>
        <v>16281</v>
      </c>
      <c r="CE6" s="44">
        <f t="shared" ca="1" si="67"/>
        <v>12563</v>
      </c>
      <c r="CF6" s="44">
        <f t="shared" ca="1" si="68"/>
        <v>1311</v>
      </c>
      <c r="CG6" s="44">
        <f t="shared" ca="1" si="69"/>
        <v>2407</v>
      </c>
      <c r="CH6" s="44">
        <f t="shared" ca="1" si="70"/>
        <v>49414</v>
      </c>
      <c r="CI6" s="44">
        <f t="shared" ca="1" si="71"/>
        <v>27879</v>
      </c>
      <c r="CJ6" s="44">
        <f t="shared" ca="1" si="72"/>
        <v>17138</v>
      </c>
      <c r="CK6" s="44">
        <f t="shared" ca="1" si="73"/>
        <v>4397</v>
      </c>
      <c r="CL6" s="44">
        <f t="shared" ca="1" si="74"/>
        <v>10808</v>
      </c>
      <c r="CM6" s="44">
        <f t="shared" ca="1" si="75"/>
        <v>1981</v>
      </c>
      <c r="CN6" s="44">
        <f t="shared" ca="1" si="75"/>
        <v>1990</v>
      </c>
      <c r="CO6" s="44">
        <f t="shared" ca="1" si="75"/>
        <v>1999</v>
      </c>
      <c r="CP6" s="44">
        <f t="shared" ca="1" si="75"/>
        <v>1377</v>
      </c>
      <c r="CQ6" s="44">
        <f t="shared" ca="1" si="75"/>
        <v>1724</v>
      </c>
      <c r="CR6" s="44">
        <f t="shared" ca="1" si="75"/>
        <v>1737</v>
      </c>
      <c r="CS6" s="44">
        <f t="shared" ca="1" si="76"/>
        <v>33114</v>
      </c>
      <c r="CT6" s="44">
        <f t="shared" ca="1" si="77"/>
        <v>18342</v>
      </c>
      <c r="CU6" s="44">
        <f t="shared" ca="1" si="78"/>
        <v>9696</v>
      </c>
      <c r="CV6" s="44">
        <f t="shared" ca="1" si="79"/>
        <v>5076</v>
      </c>
      <c r="CW6" s="44">
        <f t="shared" ca="1" si="80"/>
        <v>14303</v>
      </c>
      <c r="CX6" s="44">
        <f t="shared" ca="1" si="81"/>
        <v>18487</v>
      </c>
      <c r="CY6" s="44">
        <f t="shared" ca="1" si="82"/>
        <v>2161</v>
      </c>
      <c r="CZ6" s="44">
        <f t="shared" ca="1" si="83"/>
        <v>183</v>
      </c>
      <c r="DA6" s="44">
        <f t="shared" ca="1" si="84"/>
        <v>1479</v>
      </c>
      <c r="DB6" s="44">
        <f t="shared" ca="1" si="85"/>
        <v>25</v>
      </c>
      <c r="DC6" s="44">
        <f t="shared" ca="1" si="86"/>
        <v>264</v>
      </c>
      <c r="DD6" s="44">
        <f t="shared" ca="1" si="86"/>
        <v>210</v>
      </c>
      <c r="DE6" s="44">
        <f t="shared" ca="1" si="87"/>
        <v>1113</v>
      </c>
      <c r="DF6" s="44">
        <f t="shared" ca="1" si="88"/>
        <v>473</v>
      </c>
      <c r="DG6" s="44">
        <f t="shared" ca="1" si="89"/>
        <v>465</v>
      </c>
      <c r="DH6" s="44">
        <f t="shared" ca="1" si="90"/>
        <v>58</v>
      </c>
      <c r="DI6" s="44">
        <f t="shared" ca="1" si="90"/>
        <v>50</v>
      </c>
      <c r="DJ6" s="44">
        <f t="shared" ca="1" si="90"/>
        <v>67</v>
      </c>
      <c r="DK6" s="44">
        <f t="shared" ca="1" si="91"/>
        <v>1710</v>
      </c>
      <c r="DL6" s="44">
        <f t="shared" ca="1" si="92"/>
        <v>19</v>
      </c>
      <c r="DM6" s="44">
        <f t="shared" ca="1" si="93"/>
        <v>1040</v>
      </c>
      <c r="DN6" s="44">
        <f t="shared" ca="1" si="94"/>
        <v>468</v>
      </c>
      <c r="DO6" s="44">
        <f t="shared" ca="1" si="95"/>
        <v>178</v>
      </c>
      <c r="DP6" s="44">
        <f t="shared" ca="1" si="96"/>
        <v>5</v>
      </c>
      <c r="DQ6" s="44">
        <f t="shared" ca="1" si="97"/>
        <v>13401</v>
      </c>
      <c r="DR6" s="44">
        <f t="shared" ca="1" si="98"/>
        <v>1351</v>
      </c>
      <c r="DS6" s="44">
        <f t="shared" ca="1" si="99"/>
        <v>8021</v>
      </c>
      <c r="DT6" s="44">
        <f t="shared" ca="1" si="100"/>
        <v>1474</v>
      </c>
      <c r="DU6" s="44">
        <f t="shared" ca="1" si="100"/>
        <v>1105</v>
      </c>
      <c r="DV6" s="44">
        <f t="shared" ca="1" si="101"/>
        <v>1450</v>
      </c>
      <c r="DW6" s="44">
        <f t="shared" ca="1" si="102"/>
        <v>102</v>
      </c>
    </row>
    <row r="7" spans="2:127" ht="15.75" thickBot="1" x14ac:dyDescent="0.3">
      <c r="B7" s="56" t="s">
        <v>11</v>
      </c>
      <c r="C7" s="52">
        <f t="shared" ca="1" si="0"/>
        <v>4555519</v>
      </c>
      <c r="D7" s="44">
        <f t="shared" ca="1" si="8"/>
        <v>1454098</v>
      </c>
      <c r="E7" s="44">
        <f t="shared" ca="1" si="9"/>
        <v>461459</v>
      </c>
      <c r="F7" s="44">
        <f t="shared" ca="1" si="10"/>
        <v>92474</v>
      </c>
      <c r="G7" s="44">
        <f t="shared" ca="1" si="11"/>
        <v>21599</v>
      </c>
      <c r="H7" s="44">
        <f t="shared" ca="1" si="12"/>
        <v>68184</v>
      </c>
      <c r="I7" s="44">
        <f t="shared" ca="1" si="13"/>
        <v>131671</v>
      </c>
      <c r="J7" s="44">
        <f t="shared" ca="1" si="14"/>
        <v>30113</v>
      </c>
      <c r="K7" s="44">
        <f t="shared" ca="1" si="15"/>
        <v>22303</v>
      </c>
      <c r="L7" s="44">
        <f t="shared" ca="1" si="16"/>
        <v>41841</v>
      </c>
      <c r="M7" s="44">
        <f t="shared" ca="1" si="17"/>
        <v>6407</v>
      </c>
      <c r="N7" s="44">
        <f t="shared" ca="1" si="18"/>
        <v>13629</v>
      </c>
      <c r="O7" s="44">
        <f t="shared" ca="1" si="19"/>
        <v>33238</v>
      </c>
      <c r="P7" s="44">
        <f t="shared" ca="1" si="20"/>
        <v>674500</v>
      </c>
      <c r="Q7" s="44">
        <f t="shared" ca="1" si="21"/>
        <v>173947</v>
      </c>
      <c r="R7" s="44">
        <f t="shared" ca="1" si="22"/>
        <v>228063</v>
      </c>
      <c r="S7" s="44">
        <f t="shared" ca="1" si="23"/>
        <v>60296</v>
      </c>
      <c r="T7" s="44">
        <f t="shared" ca="1" si="24"/>
        <v>48144</v>
      </c>
      <c r="U7" s="44">
        <f t="shared" ca="1" si="25"/>
        <v>13353</v>
      </c>
      <c r="V7" s="44">
        <f t="shared" ca="1" si="26"/>
        <v>116182</v>
      </c>
      <c r="W7" s="44">
        <f t="shared" ca="1" si="27"/>
        <v>34515</v>
      </c>
      <c r="X7" s="44">
        <f t="shared" ca="1" si="1"/>
        <v>139114</v>
      </c>
      <c r="Y7" s="44">
        <f t="shared" ca="1" si="28"/>
        <v>47838</v>
      </c>
      <c r="Z7" s="44">
        <f t="shared" ca="1" si="29"/>
        <v>34309</v>
      </c>
      <c r="AA7" s="44">
        <f t="shared" ca="1" si="30"/>
        <v>25882</v>
      </c>
      <c r="AB7" s="44">
        <f t="shared" ca="1" si="2"/>
        <v>31085</v>
      </c>
      <c r="AC7" s="44">
        <f t="shared" ca="1" si="31"/>
        <v>179025</v>
      </c>
      <c r="AD7" s="44">
        <f t="shared" ca="1" si="32"/>
        <v>24088</v>
      </c>
      <c r="AE7" s="44">
        <f t="shared" ca="1" si="3"/>
        <v>24962</v>
      </c>
      <c r="AF7" s="44">
        <f t="shared" ca="1" si="3"/>
        <v>29495</v>
      </c>
      <c r="AG7" s="44">
        <f t="shared" ca="1" si="3"/>
        <v>27318</v>
      </c>
      <c r="AH7" s="44">
        <f t="shared" ca="1" si="3"/>
        <v>26934</v>
      </c>
      <c r="AI7" s="44">
        <f t="shared" ca="1" si="3"/>
        <v>29450</v>
      </c>
      <c r="AJ7" s="44">
        <f t="shared" ca="1" si="33"/>
        <v>16778</v>
      </c>
      <c r="AK7" s="44">
        <f t="shared" ca="1" si="34"/>
        <v>1574518</v>
      </c>
      <c r="AL7" s="44">
        <f t="shared" ca="1" si="35"/>
        <v>772560</v>
      </c>
      <c r="AM7" s="44">
        <f t="shared" ca="1" si="36"/>
        <v>38185</v>
      </c>
      <c r="AN7" s="44">
        <f t="shared" ca="1" si="36"/>
        <v>37971</v>
      </c>
      <c r="AO7" s="44">
        <f t="shared" ca="1" si="103"/>
        <v>33841</v>
      </c>
      <c r="AP7" s="44">
        <f t="shared" ca="1" si="37"/>
        <v>662563</v>
      </c>
      <c r="AQ7" s="44">
        <f t="shared" ca="1" si="38"/>
        <v>240313</v>
      </c>
      <c r="AR7" s="44">
        <f t="shared" ca="1" si="39"/>
        <v>273748</v>
      </c>
      <c r="AS7" s="44">
        <f t="shared" ca="1" si="40"/>
        <v>40367</v>
      </c>
      <c r="AT7" s="44">
        <f t="shared" ca="1" si="40"/>
        <v>42730</v>
      </c>
      <c r="AU7" s="44">
        <f t="shared" ca="1" si="41"/>
        <v>65405</v>
      </c>
      <c r="AV7" s="44">
        <f t="shared" ca="1" si="42"/>
        <v>46067</v>
      </c>
      <c r="AW7" s="44">
        <f t="shared" ca="1" si="43"/>
        <v>139395</v>
      </c>
      <c r="AX7" s="44">
        <f t="shared" ca="1" si="44"/>
        <v>113274</v>
      </c>
      <c r="AY7" s="44">
        <f t="shared" ca="1" si="45"/>
        <v>26121</v>
      </c>
      <c r="AZ7" s="44">
        <f t="shared" ca="1" si="4"/>
        <v>1369126</v>
      </c>
      <c r="BA7" s="44">
        <f t="shared" ca="1" si="46"/>
        <v>376612</v>
      </c>
      <c r="BB7" s="44">
        <f t="shared" ca="1" si="47"/>
        <v>81900</v>
      </c>
      <c r="BC7" s="44">
        <f t="shared" ca="1" si="48"/>
        <v>25423</v>
      </c>
      <c r="BD7" s="44">
        <f t="shared" ca="1" si="49"/>
        <v>269289</v>
      </c>
      <c r="BE7" s="44">
        <f t="shared" ca="1" si="50"/>
        <v>131818</v>
      </c>
      <c r="BF7" s="44">
        <f t="shared" ca="1" si="51"/>
        <v>48724</v>
      </c>
      <c r="BG7" s="44">
        <f t="shared" ca="1" si="52"/>
        <v>83094</v>
      </c>
      <c r="BH7" s="44">
        <f t="shared" ca="1" si="53"/>
        <v>472928</v>
      </c>
      <c r="BI7" s="44">
        <f t="shared" ca="1" si="54"/>
        <v>210980</v>
      </c>
      <c r="BJ7" s="44">
        <f t="shared" ca="1" si="55"/>
        <v>261948</v>
      </c>
      <c r="BK7" s="44">
        <f t="shared" ca="1" si="56"/>
        <v>387768</v>
      </c>
      <c r="BL7" s="44">
        <f t="shared" ca="1" si="57"/>
        <v>115376</v>
      </c>
      <c r="BM7" s="44">
        <f t="shared" ca="1" si="58"/>
        <v>93499</v>
      </c>
      <c r="BN7" s="44">
        <f t="shared" ca="1" si="59"/>
        <v>178893</v>
      </c>
      <c r="BO7" s="44">
        <f t="shared" si="5"/>
        <v>0</v>
      </c>
      <c r="BP7" s="44"/>
      <c r="BQ7" s="44"/>
      <c r="BR7" s="44"/>
      <c r="BS7" s="44">
        <f t="shared" si="60"/>
        <v>0</v>
      </c>
      <c r="BT7" s="44"/>
      <c r="BU7" s="44"/>
      <c r="BV7" s="44"/>
      <c r="BW7" s="44"/>
      <c r="BX7" s="44">
        <f t="shared" ca="1" si="61"/>
        <v>137003</v>
      </c>
      <c r="BY7" s="44">
        <f t="shared" ca="1" si="62"/>
        <v>22668</v>
      </c>
      <c r="BZ7" s="44">
        <f t="shared" ca="1" si="63"/>
        <v>1155</v>
      </c>
      <c r="CA7" s="44">
        <f t="shared" ca="1" si="63"/>
        <v>948</v>
      </c>
      <c r="CB7" s="44">
        <f t="shared" ca="1" si="64"/>
        <v>20405</v>
      </c>
      <c r="CC7" s="44">
        <f t="shared" ca="1" si="65"/>
        <v>160</v>
      </c>
      <c r="CD7" s="44">
        <f t="shared" ca="1" si="66"/>
        <v>16654</v>
      </c>
      <c r="CE7" s="44">
        <f t="shared" ca="1" si="67"/>
        <v>11660</v>
      </c>
      <c r="CF7" s="44">
        <f t="shared" ca="1" si="68"/>
        <v>1450</v>
      </c>
      <c r="CG7" s="44">
        <f t="shared" ca="1" si="69"/>
        <v>3544</v>
      </c>
      <c r="CH7" s="44">
        <f t="shared" ca="1" si="70"/>
        <v>43570</v>
      </c>
      <c r="CI7" s="44">
        <f t="shared" ca="1" si="71"/>
        <v>20799</v>
      </c>
      <c r="CJ7" s="44">
        <f t="shared" ca="1" si="72"/>
        <v>18884</v>
      </c>
      <c r="CK7" s="44">
        <f t="shared" ca="1" si="73"/>
        <v>3887</v>
      </c>
      <c r="CL7" s="44">
        <f t="shared" ca="1" si="74"/>
        <v>9363</v>
      </c>
      <c r="CM7" s="44">
        <f t="shared" ca="1" si="75"/>
        <v>1508</v>
      </c>
      <c r="CN7" s="44">
        <f t="shared" ca="1" si="75"/>
        <v>1541</v>
      </c>
      <c r="CO7" s="44">
        <f t="shared" ca="1" si="75"/>
        <v>1763</v>
      </c>
      <c r="CP7" s="44">
        <f t="shared" ca="1" si="75"/>
        <v>1303</v>
      </c>
      <c r="CQ7" s="44">
        <f t="shared" ca="1" si="75"/>
        <v>1719</v>
      </c>
      <c r="CR7" s="44">
        <f t="shared" ca="1" si="75"/>
        <v>1529</v>
      </c>
      <c r="CS7" s="44">
        <f t="shared" ca="1" si="76"/>
        <v>34431</v>
      </c>
      <c r="CT7" s="44">
        <f t="shared" ca="1" si="77"/>
        <v>18917</v>
      </c>
      <c r="CU7" s="44">
        <f t="shared" ca="1" si="78"/>
        <v>9738</v>
      </c>
      <c r="CV7" s="44">
        <f t="shared" ca="1" si="79"/>
        <v>5776</v>
      </c>
      <c r="CW7" s="44">
        <f t="shared" ca="1" si="80"/>
        <v>10317</v>
      </c>
      <c r="CX7" s="44">
        <f t="shared" ca="1" si="81"/>
        <v>20774</v>
      </c>
      <c r="CY7" s="44">
        <f t="shared" ca="1" si="82"/>
        <v>2229</v>
      </c>
      <c r="CZ7" s="44">
        <f t="shared" ca="1" si="83"/>
        <v>212</v>
      </c>
      <c r="DA7" s="44">
        <f t="shared" ca="1" si="84"/>
        <v>1241</v>
      </c>
      <c r="DB7" s="44">
        <f t="shared" ca="1" si="85"/>
        <v>40</v>
      </c>
      <c r="DC7" s="44">
        <f t="shared" ca="1" si="86"/>
        <v>375</v>
      </c>
      <c r="DD7" s="44">
        <f t="shared" ca="1" si="86"/>
        <v>361</v>
      </c>
      <c r="DE7" s="44">
        <f t="shared" ca="1" si="87"/>
        <v>1086</v>
      </c>
      <c r="DF7" s="44">
        <f t="shared" ca="1" si="88"/>
        <v>567</v>
      </c>
      <c r="DG7" s="44">
        <f t="shared" ca="1" si="89"/>
        <v>340</v>
      </c>
      <c r="DH7" s="44">
        <f t="shared" ca="1" si="90"/>
        <v>63</v>
      </c>
      <c r="DI7" s="44">
        <f t="shared" ca="1" si="90"/>
        <v>58</v>
      </c>
      <c r="DJ7" s="44">
        <f t="shared" ca="1" si="90"/>
        <v>58</v>
      </c>
      <c r="DK7" s="44">
        <f t="shared" ca="1" si="91"/>
        <v>2503</v>
      </c>
      <c r="DL7" s="44">
        <f t="shared" ca="1" si="92"/>
        <v>16</v>
      </c>
      <c r="DM7" s="44">
        <f t="shared" ca="1" si="93"/>
        <v>1954</v>
      </c>
      <c r="DN7" s="44">
        <f t="shared" ca="1" si="94"/>
        <v>294</v>
      </c>
      <c r="DO7" s="44">
        <f t="shared" ca="1" si="95"/>
        <v>229</v>
      </c>
      <c r="DP7" s="44">
        <f t="shared" ca="1" si="96"/>
        <v>10</v>
      </c>
      <c r="DQ7" s="44">
        <f t="shared" ca="1" si="97"/>
        <v>14771</v>
      </c>
      <c r="DR7" s="44">
        <f t="shared" ca="1" si="98"/>
        <v>1470</v>
      </c>
      <c r="DS7" s="44">
        <f t="shared" ca="1" si="99"/>
        <v>9363</v>
      </c>
      <c r="DT7" s="44">
        <f t="shared" ca="1" si="100"/>
        <v>1321</v>
      </c>
      <c r="DU7" s="44">
        <f t="shared" ca="1" si="100"/>
        <v>1366</v>
      </c>
      <c r="DV7" s="44">
        <f t="shared" ca="1" si="101"/>
        <v>1251</v>
      </c>
      <c r="DW7" s="44">
        <f t="shared" ca="1" si="102"/>
        <v>185</v>
      </c>
    </row>
    <row r="8" spans="2:127" ht="15.75" thickBot="1" x14ac:dyDescent="0.3">
      <c r="B8" s="56" t="s">
        <v>12</v>
      </c>
      <c r="C8" s="52">
        <f t="shared" ca="1" si="0"/>
        <v>4323087</v>
      </c>
      <c r="D8" s="44">
        <f t="shared" ca="1" si="8"/>
        <v>1461311</v>
      </c>
      <c r="E8" s="44">
        <f t="shared" ca="1" si="9"/>
        <v>472733</v>
      </c>
      <c r="F8" s="44">
        <f t="shared" ca="1" si="10"/>
        <v>85301</v>
      </c>
      <c r="G8" s="44">
        <f t="shared" ca="1" si="11"/>
        <v>26405</v>
      </c>
      <c r="H8" s="44">
        <f t="shared" ca="1" si="12"/>
        <v>64693</v>
      </c>
      <c r="I8" s="44">
        <f t="shared" ca="1" si="13"/>
        <v>148500</v>
      </c>
      <c r="J8" s="44">
        <f t="shared" ca="1" si="14"/>
        <v>30111</v>
      </c>
      <c r="K8" s="44">
        <f t="shared" ca="1" si="15"/>
        <v>22346</v>
      </c>
      <c r="L8" s="44">
        <f t="shared" ca="1" si="16"/>
        <v>49794</v>
      </c>
      <c r="M8" s="44">
        <f t="shared" ca="1" si="17"/>
        <v>6428</v>
      </c>
      <c r="N8" s="44">
        <f t="shared" ca="1" si="18"/>
        <v>16059</v>
      </c>
      <c r="O8" s="44">
        <f t="shared" ca="1" si="19"/>
        <v>23096</v>
      </c>
      <c r="P8" s="44">
        <f t="shared" ca="1" si="20"/>
        <v>664293</v>
      </c>
      <c r="Q8" s="44">
        <f t="shared" ca="1" si="21"/>
        <v>184654</v>
      </c>
      <c r="R8" s="44">
        <f t="shared" ca="1" si="22"/>
        <v>214341</v>
      </c>
      <c r="S8" s="44">
        <f t="shared" ca="1" si="23"/>
        <v>64978</v>
      </c>
      <c r="T8" s="44">
        <f t="shared" ca="1" si="24"/>
        <v>43676</v>
      </c>
      <c r="U8" s="44">
        <f t="shared" ca="1" si="25"/>
        <v>18142</v>
      </c>
      <c r="V8" s="44">
        <f t="shared" ca="1" si="26"/>
        <v>103433</v>
      </c>
      <c r="W8" s="44">
        <f t="shared" ca="1" si="27"/>
        <v>35069</v>
      </c>
      <c r="X8" s="44">
        <f t="shared" ca="1" si="1"/>
        <v>146759</v>
      </c>
      <c r="Y8" s="44">
        <f t="shared" ca="1" si="28"/>
        <v>53070</v>
      </c>
      <c r="Z8" s="44">
        <f t="shared" ca="1" si="29"/>
        <v>39955</v>
      </c>
      <c r="AA8" s="44">
        <f t="shared" ca="1" si="30"/>
        <v>23295</v>
      </c>
      <c r="AB8" s="44">
        <f t="shared" ca="1" si="2"/>
        <v>30439</v>
      </c>
      <c r="AC8" s="44">
        <f t="shared" ca="1" si="31"/>
        <v>177526</v>
      </c>
      <c r="AD8" s="44">
        <f t="shared" ca="1" si="32"/>
        <v>30265</v>
      </c>
      <c r="AE8" s="44">
        <f t="shared" ca="1" si="3"/>
        <v>28389</v>
      </c>
      <c r="AF8" s="44">
        <f t="shared" ca="1" si="3"/>
        <v>28877</v>
      </c>
      <c r="AG8" s="44">
        <f t="shared" ca="1" si="3"/>
        <v>25106</v>
      </c>
      <c r="AH8" s="44">
        <f t="shared" ca="1" si="3"/>
        <v>25640</v>
      </c>
      <c r="AI8" s="44">
        <f t="shared" ca="1" si="3"/>
        <v>28545</v>
      </c>
      <c r="AJ8" s="44">
        <f t="shared" ca="1" si="33"/>
        <v>10704</v>
      </c>
      <c r="AK8" s="44">
        <f t="shared" ca="1" si="34"/>
        <v>1398098</v>
      </c>
      <c r="AL8" s="44">
        <f t="shared" ca="1" si="35"/>
        <v>696929</v>
      </c>
      <c r="AM8" s="44">
        <f t="shared" ca="1" si="36"/>
        <v>37700</v>
      </c>
      <c r="AN8" s="44">
        <f t="shared" ca="1" si="36"/>
        <v>41161</v>
      </c>
      <c r="AO8" s="44">
        <f t="shared" ca="1" si="103"/>
        <v>34624</v>
      </c>
      <c r="AP8" s="44">
        <f t="shared" ca="1" si="37"/>
        <v>583444</v>
      </c>
      <c r="AQ8" s="44">
        <f t="shared" ca="1" si="38"/>
        <v>240875</v>
      </c>
      <c r="AR8" s="44">
        <f t="shared" ca="1" si="39"/>
        <v>208205</v>
      </c>
      <c r="AS8" s="44">
        <f t="shared" ca="1" si="40"/>
        <v>40566</v>
      </c>
      <c r="AT8" s="44">
        <f t="shared" ca="1" si="40"/>
        <v>42319</v>
      </c>
      <c r="AU8" s="44">
        <f t="shared" ca="1" si="41"/>
        <v>51479</v>
      </c>
      <c r="AV8" s="44">
        <f t="shared" ca="1" si="42"/>
        <v>40937</v>
      </c>
      <c r="AW8" s="44">
        <f t="shared" ca="1" si="43"/>
        <v>117725</v>
      </c>
      <c r="AX8" s="44">
        <f t="shared" ca="1" si="44"/>
        <v>97431</v>
      </c>
      <c r="AY8" s="44">
        <f t="shared" ca="1" si="45"/>
        <v>20294</v>
      </c>
      <c r="AZ8" s="44">
        <f t="shared" ca="1" si="4"/>
        <v>1316815</v>
      </c>
      <c r="BA8" s="44">
        <f t="shared" ca="1" si="46"/>
        <v>377941</v>
      </c>
      <c r="BB8" s="44">
        <f t="shared" ca="1" si="47"/>
        <v>88395</v>
      </c>
      <c r="BC8" s="44">
        <f t="shared" ca="1" si="48"/>
        <v>28313</v>
      </c>
      <c r="BD8" s="44">
        <f t="shared" ca="1" si="49"/>
        <v>261233</v>
      </c>
      <c r="BE8" s="44">
        <f t="shared" ca="1" si="50"/>
        <v>105059</v>
      </c>
      <c r="BF8" s="44">
        <f t="shared" ca="1" si="51"/>
        <v>34056</v>
      </c>
      <c r="BG8" s="44">
        <f t="shared" ca="1" si="52"/>
        <v>71003</v>
      </c>
      <c r="BH8" s="44">
        <f t="shared" ca="1" si="53"/>
        <v>456701</v>
      </c>
      <c r="BI8" s="44">
        <f t="shared" ca="1" si="54"/>
        <v>208581</v>
      </c>
      <c r="BJ8" s="44">
        <f t="shared" ca="1" si="55"/>
        <v>248120</v>
      </c>
      <c r="BK8" s="44">
        <f t="shared" ca="1" si="56"/>
        <v>377114</v>
      </c>
      <c r="BL8" s="44">
        <f t="shared" ca="1" si="57"/>
        <v>99155</v>
      </c>
      <c r="BM8" s="44">
        <f t="shared" ca="1" si="58"/>
        <v>104986</v>
      </c>
      <c r="BN8" s="44">
        <f t="shared" ca="1" si="59"/>
        <v>172973</v>
      </c>
      <c r="BO8" s="44">
        <f t="shared" si="5"/>
        <v>0</v>
      </c>
      <c r="BP8" s="44"/>
      <c r="BQ8" s="44"/>
      <c r="BR8" s="44"/>
      <c r="BS8" s="44">
        <f t="shared" si="60"/>
        <v>0</v>
      </c>
      <c r="BT8" s="44"/>
      <c r="BU8" s="44"/>
      <c r="BV8" s="44"/>
      <c r="BW8" s="44"/>
      <c r="BX8" s="44">
        <f t="shared" ca="1" si="61"/>
        <v>126480</v>
      </c>
      <c r="BY8" s="44">
        <f t="shared" ca="1" si="62"/>
        <v>24506</v>
      </c>
      <c r="BZ8" s="44">
        <f t="shared" ca="1" si="63"/>
        <v>1141</v>
      </c>
      <c r="CA8" s="44">
        <f t="shared" ca="1" si="63"/>
        <v>1050</v>
      </c>
      <c r="CB8" s="44">
        <f t="shared" ca="1" si="64"/>
        <v>22131</v>
      </c>
      <c r="CC8" s="44">
        <f t="shared" ca="1" si="65"/>
        <v>184</v>
      </c>
      <c r="CD8" s="44">
        <f t="shared" ca="1" si="66"/>
        <v>18496</v>
      </c>
      <c r="CE8" s="44">
        <f t="shared" ca="1" si="67"/>
        <v>14572</v>
      </c>
      <c r="CF8" s="44">
        <f t="shared" ca="1" si="68"/>
        <v>1474</v>
      </c>
      <c r="CG8" s="44">
        <f t="shared" ca="1" si="69"/>
        <v>2450</v>
      </c>
      <c r="CH8" s="44">
        <f t="shared" ca="1" si="70"/>
        <v>43101</v>
      </c>
      <c r="CI8" s="44">
        <f t="shared" ca="1" si="71"/>
        <v>25162</v>
      </c>
      <c r="CJ8" s="44">
        <f t="shared" ca="1" si="72"/>
        <v>14747</v>
      </c>
      <c r="CK8" s="44">
        <f t="shared" ca="1" si="73"/>
        <v>3192</v>
      </c>
      <c r="CL8" s="44">
        <f t="shared" ca="1" si="74"/>
        <v>7986</v>
      </c>
      <c r="CM8" s="44">
        <f t="shared" ca="1" si="75"/>
        <v>1589</v>
      </c>
      <c r="CN8" s="44">
        <f t="shared" ca="1" si="75"/>
        <v>1010</v>
      </c>
      <c r="CO8" s="44">
        <f t="shared" ca="1" si="75"/>
        <v>1555</v>
      </c>
      <c r="CP8" s="44">
        <f t="shared" ca="1" si="75"/>
        <v>1094</v>
      </c>
      <c r="CQ8" s="44">
        <f t="shared" ca="1" si="75"/>
        <v>1607</v>
      </c>
      <c r="CR8" s="44">
        <f t="shared" ca="1" si="75"/>
        <v>1131</v>
      </c>
      <c r="CS8" s="44">
        <f t="shared" ca="1" si="76"/>
        <v>22631</v>
      </c>
      <c r="CT8" s="44">
        <f t="shared" ca="1" si="77"/>
        <v>12868</v>
      </c>
      <c r="CU8" s="44">
        <f t="shared" ca="1" si="78"/>
        <v>5734</v>
      </c>
      <c r="CV8" s="44">
        <f t="shared" ca="1" si="79"/>
        <v>4029</v>
      </c>
      <c r="CW8" s="44">
        <f t="shared" ca="1" si="80"/>
        <v>9760</v>
      </c>
      <c r="CX8" s="44">
        <f t="shared" ca="1" si="81"/>
        <v>20383</v>
      </c>
      <c r="CY8" s="44">
        <f t="shared" ca="1" si="82"/>
        <v>2731</v>
      </c>
      <c r="CZ8" s="44">
        <f t="shared" ca="1" si="83"/>
        <v>167</v>
      </c>
      <c r="DA8" s="44">
        <f t="shared" ca="1" si="84"/>
        <v>1996</v>
      </c>
      <c r="DB8" s="44">
        <f t="shared" ca="1" si="85"/>
        <v>35</v>
      </c>
      <c r="DC8" s="44">
        <f t="shared" ca="1" si="86"/>
        <v>252</v>
      </c>
      <c r="DD8" s="44">
        <f t="shared" ca="1" si="86"/>
        <v>281</v>
      </c>
      <c r="DE8" s="44">
        <f t="shared" ca="1" si="87"/>
        <v>1237</v>
      </c>
      <c r="DF8" s="44">
        <f t="shared" ca="1" si="88"/>
        <v>694</v>
      </c>
      <c r="DG8" s="44">
        <f t="shared" ca="1" si="89"/>
        <v>376</v>
      </c>
      <c r="DH8" s="44">
        <f t="shared" ca="1" si="90"/>
        <v>55</v>
      </c>
      <c r="DI8" s="44">
        <f t="shared" ca="1" si="90"/>
        <v>47</v>
      </c>
      <c r="DJ8" s="44">
        <f t="shared" ca="1" si="90"/>
        <v>65</v>
      </c>
      <c r="DK8" s="44">
        <f t="shared" ca="1" si="91"/>
        <v>1758</v>
      </c>
      <c r="DL8" s="44">
        <f t="shared" ca="1" si="92"/>
        <v>30</v>
      </c>
      <c r="DM8" s="44">
        <f t="shared" ca="1" si="93"/>
        <v>1193</v>
      </c>
      <c r="DN8" s="44">
        <f t="shared" ca="1" si="94"/>
        <v>357</v>
      </c>
      <c r="DO8" s="44">
        <f t="shared" ca="1" si="95"/>
        <v>159</v>
      </c>
      <c r="DP8" s="44">
        <f t="shared" ca="1" si="96"/>
        <v>19</v>
      </c>
      <c r="DQ8" s="44">
        <f t="shared" ca="1" si="97"/>
        <v>14404</v>
      </c>
      <c r="DR8" s="44">
        <f t="shared" ca="1" si="98"/>
        <v>1211</v>
      </c>
      <c r="DS8" s="44">
        <f t="shared" ca="1" si="99"/>
        <v>9381</v>
      </c>
      <c r="DT8" s="44">
        <f t="shared" ca="1" si="100"/>
        <v>1205</v>
      </c>
      <c r="DU8" s="44">
        <f t="shared" ca="1" si="100"/>
        <v>1246</v>
      </c>
      <c r="DV8" s="44">
        <f t="shared" ca="1" si="101"/>
        <v>1361</v>
      </c>
      <c r="DW8" s="44">
        <f t="shared" ca="1" si="102"/>
        <v>253</v>
      </c>
    </row>
    <row r="9" spans="2:127" ht="15.75" thickBot="1" x14ac:dyDescent="0.3">
      <c r="B9" s="56" t="s">
        <v>13</v>
      </c>
      <c r="C9" s="52">
        <f t="shared" ca="1" si="0"/>
        <v>4293459</v>
      </c>
      <c r="D9" s="44">
        <f t="shared" ca="1" si="8"/>
        <v>1370001</v>
      </c>
      <c r="E9" s="44">
        <f t="shared" ca="1" si="9"/>
        <v>437561</v>
      </c>
      <c r="F9" s="44">
        <f t="shared" ca="1" si="10"/>
        <v>80179</v>
      </c>
      <c r="G9" s="44">
        <f t="shared" ca="1" si="11"/>
        <v>19273</v>
      </c>
      <c r="H9" s="44">
        <f t="shared" ca="1" si="12"/>
        <v>61614</v>
      </c>
      <c r="I9" s="44">
        <f t="shared" ca="1" si="13"/>
        <v>117371</v>
      </c>
      <c r="J9" s="44">
        <f t="shared" ca="1" si="14"/>
        <v>26736</v>
      </c>
      <c r="K9" s="44">
        <f t="shared" ca="1" si="15"/>
        <v>22174</v>
      </c>
      <c r="L9" s="44">
        <f t="shared" ca="1" si="16"/>
        <v>53023</v>
      </c>
      <c r="M9" s="44">
        <f t="shared" ca="1" si="17"/>
        <v>6595</v>
      </c>
      <c r="N9" s="44">
        <f t="shared" ca="1" si="18"/>
        <v>15531</v>
      </c>
      <c r="O9" s="44">
        <f t="shared" ca="1" si="19"/>
        <v>35065</v>
      </c>
      <c r="P9" s="44">
        <f t="shared" ca="1" si="20"/>
        <v>623534</v>
      </c>
      <c r="Q9" s="44">
        <f t="shared" ca="1" si="21"/>
        <v>168780</v>
      </c>
      <c r="R9" s="44">
        <f t="shared" ca="1" si="22"/>
        <v>156042</v>
      </c>
      <c r="S9" s="44">
        <f t="shared" ca="1" si="23"/>
        <v>71820</v>
      </c>
      <c r="T9" s="44">
        <f t="shared" ca="1" si="24"/>
        <v>53616</v>
      </c>
      <c r="U9" s="44">
        <f t="shared" ca="1" si="25"/>
        <v>13829</v>
      </c>
      <c r="V9" s="44">
        <f t="shared" ca="1" si="26"/>
        <v>127707</v>
      </c>
      <c r="W9" s="44">
        <f t="shared" ca="1" si="27"/>
        <v>31740</v>
      </c>
      <c r="X9" s="44">
        <f t="shared" ca="1" si="1"/>
        <v>131862</v>
      </c>
      <c r="Y9" s="44">
        <f t="shared" ca="1" si="28"/>
        <v>41097</v>
      </c>
      <c r="Z9" s="44">
        <f t="shared" ca="1" si="29"/>
        <v>30197</v>
      </c>
      <c r="AA9" s="44">
        <f t="shared" ca="1" si="30"/>
        <v>27835</v>
      </c>
      <c r="AB9" s="44">
        <f t="shared" ca="1" si="2"/>
        <v>32733</v>
      </c>
      <c r="AC9" s="44">
        <f t="shared" ca="1" si="31"/>
        <v>177044</v>
      </c>
      <c r="AD9" s="44">
        <f t="shared" ca="1" si="32"/>
        <v>27241</v>
      </c>
      <c r="AE9" s="44">
        <f t="shared" ca="1" si="3"/>
        <v>30106</v>
      </c>
      <c r="AF9" s="44">
        <f t="shared" ca="1" si="3"/>
        <v>24776</v>
      </c>
      <c r="AG9" s="44">
        <f t="shared" ca="1" si="3"/>
        <v>25260</v>
      </c>
      <c r="AH9" s="44">
        <f t="shared" ca="1" si="3"/>
        <v>29016</v>
      </c>
      <c r="AI9" s="44">
        <f t="shared" ca="1" si="3"/>
        <v>24020</v>
      </c>
      <c r="AJ9" s="44">
        <f t="shared" ca="1" si="33"/>
        <v>16625</v>
      </c>
      <c r="AK9" s="44">
        <f t="shared" ca="1" si="34"/>
        <v>1538482</v>
      </c>
      <c r="AL9" s="44">
        <f t="shared" ca="1" si="35"/>
        <v>751525</v>
      </c>
      <c r="AM9" s="44">
        <f t="shared" ca="1" si="36"/>
        <v>39179</v>
      </c>
      <c r="AN9" s="44">
        <f t="shared" ca="1" si="36"/>
        <v>30711</v>
      </c>
      <c r="AO9" s="44">
        <f t="shared" ca="1" si="103"/>
        <v>27652</v>
      </c>
      <c r="AP9" s="44">
        <f t="shared" ca="1" si="37"/>
        <v>653983</v>
      </c>
      <c r="AQ9" s="44">
        <f t="shared" ca="1" si="38"/>
        <v>226160</v>
      </c>
      <c r="AR9" s="44">
        <f t="shared" ca="1" si="39"/>
        <v>271841</v>
      </c>
      <c r="AS9" s="44">
        <f t="shared" ca="1" si="40"/>
        <v>48169</v>
      </c>
      <c r="AT9" s="44">
        <f t="shared" ca="1" si="40"/>
        <v>42524</v>
      </c>
      <c r="AU9" s="44">
        <f t="shared" ca="1" si="41"/>
        <v>65289</v>
      </c>
      <c r="AV9" s="44">
        <f t="shared" ca="1" si="42"/>
        <v>45921</v>
      </c>
      <c r="AW9" s="44">
        <f t="shared" ca="1" si="43"/>
        <v>132974</v>
      </c>
      <c r="AX9" s="44">
        <f t="shared" ca="1" si="44"/>
        <v>107795</v>
      </c>
      <c r="AY9" s="44">
        <f t="shared" ca="1" si="45"/>
        <v>25179</v>
      </c>
      <c r="AZ9" s="44">
        <f t="shared" ca="1" si="4"/>
        <v>1228885</v>
      </c>
      <c r="BA9" s="44">
        <f t="shared" ca="1" si="46"/>
        <v>325680</v>
      </c>
      <c r="BB9" s="44">
        <f t="shared" ca="1" si="47"/>
        <v>75085</v>
      </c>
      <c r="BC9" s="44">
        <f t="shared" ca="1" si="48"/>
        <v>27019</v>
      </c>
      <c r="BD9" s="44">
        <f t="shared" ca="1" si="49"/>
        <v>223576</v>
      </c>
      <c r="BE9" s="44">
        <f t="shared" ca="1" si="50"/>
        <v>123989</v>
      </c>
      <c r="BF9" s="44">
        <f t="shared" ca="1" si="51"/>
        <v>56862</v>
      </c>
      <c r="BG9" s="44">
        <f t="shared" ca="1" si="52"/>
        <v>67127</v>
      </c>
      <c r="BH9" s="44">
        <f t="shared" ca="1" si="53"/>
        <v>437456</v>
      </c>
      <c r="BI9" s="44">
        <f t="shared" ca="1" si="54"/>
        <v>193290</v>
      </c>
      <c r="BJ9" s="44">
        <f t="shared" ca="1" si="55"/>
        <v>244166</v>
      </c>
      <c r="BK9" s="44">
        <f t="shared" ca="1" si="56"/>
        <v>341760</v>
      </c>
      <c r="BL9" s="44">
        <f t="shared" ca="1" si="57"/>
        <v>95890</v>
      </c>
      <c r="BM9" s="44">
        <f t="shared" ca="1" si="58"/>
        <v>85245</v>
      </c>
      <c r="BN9" s="44">
        <f t="shared" ca="1" si="59"/>
        <v>160625</v>
      </c>
      <c r="BO9" s="44">
        <f t="shared" si="5"/>
        <v>0</v>
      </c>
      <c r="BP9" s="44"/>
      <c r="BQ9" s="44"/>
      <c r="BR9" s="44"/>
      <c r="BS9" s="44">
        <f t="shared" si="60"/>
        <v>0</v>
      </c>
      <c r="BT9" s="44"/>
      <c r="BU9" s="44"/>
      <c r="BV9" s="44"/>
      <c r="BW9" s="44"/>
      <c r="BX9" s="44">
        <f t="shared" ca="1" si="61"/>
        <v>138557</v>
      </c>
      <c r="BY9" s="44">
        <f t="shared" ca="1" si="62"/>
        <v>29140</v>
      </c>
      <c r="BZ9" s="44">
        <f t="shared" ca="1" si="63"/>
        <v>1071</v>
      </c>
      <c r="CA9" s="44">
        <f t="shared" ca="1" si="63"/>
        <v>1163</v>
      </c>
      <c r="CB9" s="44">
        <f t="shared" ca="1" si="64"/>
        <v>26752</v>
      </c>
      <c r="CC9" s="44">
        <f t="shared" ca="1" si="65"/>
        <v>154</v>
      </c>
      <c r="CD9" s="44">
        <f t="shared" ca="1" si="66"/>
        <v>13993</v>
      </c>
      <c r="CE9" s="44">
        <f t="shared" ca="1" si="67"/>
        <v>9517</v>
      </c>
      <c r="CF9" s="44">
        <f t="shared" ca="1" si="68"/>
        <v>1390</v>
      </c>
      <c r="CG9" s="44">
        <f t="shared" ca="1" si="69"/>
        <v>3086</v>
      </c>
      <c r="CH9" s="44">
        <f t="shared" ca="1" si="70"/>
        <v>47064</v>
      </c>
      <c r="CI9" s="44">
        <f t="shared" ca="1" si="71"/>
        <v>27256</v>
      </c>
      <c r="CJ9" s="44">
        <f t="shared" ca="1" si="72"/>
        <v>15650</v>
      </c>
      <c r="CK9" s="44">
        <f t="shared" ca="1" si="73"/>
        <v>4158</v>
      </c>
      <c r="CL9" s="44">
        <f t="shared" ca="1" si="74"/>
        <v>8678</v>
      </c>
      <c r="CM9" s="44">
        <f t="shared" ca="1" si="75"/>
        <v>1419</v>
      </c>
      <c r="CN9" s="44">
        <f t="shared" ca="1" si="75"/>
        <v>1285</v>
      </c>
      <c r="CO9" s="44">
        <f t="shared" ca="1" si="75"/>
        <v>1824</v>
      </c>
      <c r="CP9" s="44">
        <f t="shared" ca="1" si="75"/>
        <v>1362</v>
      </c>
      <c r="CQ9" s="44">
        <f t="shared" ca="1" si="75"/>
        <v>1646</v>
      </c>
      <c r="CR9" s="44">
        <f t="shared" ca="1" si="75"/>
        <v>1142</v>
      </c>
      <c r="CS9" s="44">
        <f t="shared" ca="1" si="76"/>
        <v>29825</v>
      </c>
      <c r="CT9" s="44">
        <f t="shared" ca="1" si="77"/>
        <v>18821</v>
      </c>
      <c r="CU9" s="44">
        <f t="shared" ca="1" si="78"/>
        <v>5631</v>
      </c>
      <c r="CV9" s="44">
        <f t="shared" ca="1" si="79"/>
        <v>5373</v>
      </c>
      <c r="CW9" s="44">
        <f t="shared" ca="1" si="80"/>
        <v>9857</v>
      </c>
      <c r="CX9" s="44">
        <f t="shared" ca="1" si="81"/>
        <v>17534</v>
      </c>
      <c r="CY9" s="44">
        <f t="shared" ca="1" si="82"/>
        <v>2921</v>
      </c>
      <c r="CZ9" s="44">
        <f t="shared" ca="1" si="83"/>
        <v>185</v>
      </c>
      <c r="DA9" s="44">
        <f t="shared" ca="1" si="84"/>
        <v>1970</v>
      </c>
      <c r="DB9" s="44">
        <f t="shared" ca="1" si="85"/>
        <v>22</v>
      </c>
      <c r="DC9" s="44">
        <f t="shared" ca="1" si="86"/>
        <v>360</v>
      </c>
      <c r="DD9" s="44">
        <f t="shared" ca="1" si="86"/>
        <v>384</v>
      </c>
      <c r="DE9" s="44">
        <f t="shared" ca="1" si="87"/>
        <v>1217</v>
      </c>
      <c r="DF9" s="44">
        <f t="shared" ca="1" si="88"/>
        <v>582</v>
      </c>
      <c r="DG9" s="44">
        <f t="shared" ca="1" si="89"/>
        <v>459</v>
      </c>
      <c r="DH9" s="44">
        <f t="shared" ca="1" si="90"/>
        <v>71</v>
      </c>
      <c r="DI9" s="44">
        <f t="shared" ca="1" si="90"/>
        <v>57</v>
      </c>
      <c r="DJ9" s="44">
        <f t="shared" ca="1" si="90"/>
        <v>48</v>
      </c>
      <c r="DK9" s="44">
        <f t="shared" ca="1" si="91"/>
        <v>2429</v>
      </c>
      <c r="DL9" s="44">
        <f t="shared" ca="1" si="92"/>
        <v>43</v>
      </c>
      <c r="DM9" s="44">
        <f t="shared" ca="1" si="93"/>
        <v>1921</v>
      </c>
      <c r="DN9" s="44">
        <f t="shared" ca="1" si="94"/>
        <v>266</v>
      </c>
      <c r="DO9" s="44">
        <f t="shared" ca="1" si="95"/>
        <v>176</v>
      </c>
      <c r="DP9" s="44">
        <f t="shared" ca="1" si="96"/>
        <v>23</v>
      </c>
      <c r="DQ9" s="44">
        <f t="shared" ca="1" si="97"/>
        <v>10838</v>
      </c>
      <c r="DR9" s="44">
        <f t="shared" ca="1" si="98"/>
        <v>1188</v>
      </c>
      <c r="DS9" s="44">
        <f t="shared" ca="1" si="99"/>
        <v>6576</v>
      </c>
      <c r="DT9" s="44">
        <f t="shared" ca="1" si="100"/>
        <v>1119</v>
      </c>
      <c r="DU9" s="44">
        <f t="shared" ca="1" si="100"/>
        <v>978</v>
      </c>
      <c r="DV9" s="44">
        <f t="shared" ca="1" si="101"/>
        <v>977</v>
      </c>
      <c r="DW9" s="44">
        <f t="shared" ca="1" si="102"/>
        <v>129</v>
      </c>
    </row>
    <row r="10" spans="2:127" ht="15.75" thickBot="1" x14ac:dyDescent="0.3">
      <c r="B10" s="56" t="s">
        <v>14</v>
      </c>
      <c r="C10" s="52">
        <f t="shared" ca="1" si="0"/>
        <v>4323622</v>
      </c>
      <c r="D10" s="44">
        <f t="shared" ca="1" si="8"/>
        <v>1382686</v>
      </c>
      <c r="E10" s="44">
        <f t="shared" ca="1" si="9"/>
        <v>441488</v>
      </c>
      <c r="F10" s="44">
        <f t="shared" ca="1" si="10"/>
        <v>76625</v>
      </c>
      <c r="G10" s="44">
        <f t="shared" ca="1" si="11"/>
        <v>26815</v>
      </c>
      <c r="H10" s="44">
        <f t="shared" ca="1" si="12"/>
        <v>74292</v>
      </c>
      <c r="I10" s="44">
        <f t="shared" ca="1" si="13"/>
        <v>123156</v>
      </c>
      <c r="J10" s="44">
        <f t="shared" ca="1" si="14"/>
        <v>27980</v>
      </c>
      <c r="K10" s="44">
        <f t="shared" ca="1" si="15"/>
        <v>24576</v>
      </c>
      <c r="L10" s="44">
        <f t="shared" ca="1" si="16"/>
        <v>40114</v>
      </c>
      <c r="M10" s="44">
        <f t="shared" ca="1" si="17"/>
        <v>6236</v>
      </c>
      <c r="N10" s="44">
        <f t="shared" ca="1" si="18"/>
        <v>16452</v>
      </c>
      <c r="O10" s="44">
        <f t="shared" ca="1" si="19"/>
        <v>25242</v>
      </c>
      <c r="P10" s="44">
        <f t="shared" ca="1" si="20"/>
        <v>652963</v>
      </c>
      <c r="Q10" s="44">
        <f t="shared" ca="1" si="21"/>
        <v>189818</v>
      </c>
      <c r="R10" s="44">
        <f t="shared" ca="1" si="22"/>
        <v>175086</v>
      </c>
      <c r="S10" s="44">
        <f t="shared" ca="1" si="23"/>
        <v>69257</v>
      </c>
      <c r="T10" s="44">
        <f t="shared" ca="1" si="24"/>
        <v>42185</v>
      </c>
      <c r="U10" s="44">
        <f t="shared" ca="1" si="25"/>
        <v>10309</v>
      </c>
      <c r="V10" s="44">
        <f t="shared" ca="1" si="26"/>
        <v>125719</v>
      </c>
      <c r="W10" s="44">
        <f t="shared" ca="1" si="27"/>
        <v>40589</v>
      </c>
      <c r="X10" s="44">
        <f t="shared" ca="1" si="1"/>
        <v>116484</v>
      </c>
      <c r="Y10" s="44">
        <f t="shared" ca="1" si="28"/>
        <v>35767</v>
      </c>
      <c r="Z10" s="44">
        <f t="shared" ca="1" si="29"/>
        <v>32967</v>
      </c>
      <c r="AA10" s="44">
        <f t="shared" ca="1" si="30"/>
        <v>21365</v>
      </c>
      <c r="AB10" s="44">
        <f t="shared" ca="1" si="2"/>
        <v>26385</v>
      </c>
      <c r="AC10" s="44">
        <f t="shared" ca="1" si="31"/>
        <v>171751</v>
      </c>
      <c r="AD10" s="44">
        <f t="shared" ca="1" si="32"/>
        <v>28810</v>
      </c>
      <c r="AE10" s="44">
        <f t="shared" ca="1" si="3"/>
        <v>23157</v>
      </c>
      <c r="AF10" s="44">
        <f t="shared" ca="1" si="3"/>
        <v>26939</v>
      </c>
      <c r="AG10" s="44">
        <f t="shared" ca="1" si="3"/>
        <v>27230</v>
      </c>
      <c r="AH10" s="44">
        <f t="shared" ca="1" si="3"/>
        <v>28533</v>
      </c>
      <c r="AI10" s="44">
        <f t="shared" ca="1" si="3"/>
        <v>24022</v>
      </c>
      <c r="AJ10" s="44">
        <f t="shared" ca="1" si="33"/>
        <v>13060</v>
      </c>
      <c r="AK10" s="44">
        <f t="shared" ca="1" si="34"/>
        <v>1488522</v>
      </c>
      <c r="AL10" s="44">
        <f t="shared" ca="1" si="35"/>
        <v>723046</v>
      </c>
      <c r="AM10" s="44">
        <f t="shared" ca="1" si="36"/>
        <v>32714</v>
      </c>
      <c r="AN10" s="44">
        <f t="shared" ca="1" si="36"/>
        <v>33859</v>
      </c>
      <c r="AO10" s="44">
        <f t="shared" ca="1" si="103"/>
        <v>34314</v>
      </c>
      <c r="AP10" s="44">
        <f t="shared" ca="1" si="37"/>
        <v>622159</v>
      </c>
      <c r="AQ10" s="44">
        <f t="shared" ca="1" si="38"/>
        <v>208489</v>
      </c>
      <c r="AR10" s="44">
        <f t="shared" ca="1" si="39"/>
        <v>271191</v>
      </c>
      <c r="AS10" s="44">
        <f t="shared" ca="1" si="40"/>
        <v>41324</v>
      </c>
      <c r="AT10" s="44">
        <f t="shared" ca="1" si="40"/>
        <v>40695</v>
      </c>
      <c r="AU10" s="44">
        <f t="shared" ca="1" si="41"/>
        <v>60460</v>
      </c>
      <c r="AV10" s="44">
        <f t="shared" ca="1" si="42"/>
        <v>45546</v>
      </c>
      <c r="AW10" s="44">
        <f t="shared" ca="1" si="43"/>
        <v>143317</v>
      </c>
      <c r="AX10" s="44">
        <f t="shared" ca="1" si="44"/>
        <v>116769</v>
      </c>
      <c r="AY10" s="44">
        <f t="shared" ca="1" si="45"/>
        <v>26548</v>
      </c>
      <c r="AZ10" s="44">
        <f t="shared" ca="1" si="4"/>
        <v>1304221</v>
      </c>
      <c r="BA10" s="44">
        <f t="shared" ca="1" si="46"/>
        <v>357312</v>
      </c>
      <c r="BB10" s="44">
        <f t="shared" ca="1" si="47"/>
        <v>75782</v>
      </c>
      <c r="BC10" s="44">
        <f t="shared" ca="1" si="48"/>
        <v>34678</v>
      </c>
      <c r="BD10" s="44">
        <f t="shared" ca="1" si="49"/>
        <v>246852</v>
      </c>
      <c r="BE10" s="44">
        <f t="shared" ca="1" si="50"/>
        <v>119484</v>
      </c>
      <c r="BF10" s="44">
        <f t="shared" ca="1" si="51"/>
        <v>53223</v>
      </c>
      <c r="BG10" s="44">
        <f t="shared" ca="1" si="52"/>
        <v>66261</v>
      </c>
      <c r="BH10" s="44">
        <f t="shared" ca="1" si="53"/>
        <v>480548</v>
      </c>
      <c r="BI10" s="44">
        <f t="shared" ca="1" si="54"/>
        <v>189732</v>
      </c>
      <c r="BJ10" s="44">
        <f t="shared" ca="1" si="55"/>
        <v>290816</v>
      </c>
      <c r="BK10" s="44">
        <f t="shared" ca="1" si="56"/>
        <v>346877</v>
      </c>
      <c r="BL10" s="44">
        <f t="shared" ca="1" si="57"/>
        <v>107510</v>
      </c>
      <c r="BM10" s="44">
        <f t="shared" ca="1" si="58"/>
        <v>75496</v>
      </c>
      <c r="BN10" s="44">
        <f t="shared" ca="1" si="59"/>
        <v>163871</v>
      </c>
      <c r="BO10" s="44">
        <f t="shared" si="5"/>
        <v>0</v>
      </c>
      <c r="BP10" s="44"/>
      <c r="BQ10" s="44"/>
      <c r="BR10" s="44"/>
      <c r="BS10" s="44">
        <f t="shared" si="60"/>
        <v>0</v>
      </c>
      <c r="BT10" s="44"/>
      <c r="BU10" s="44"/>
      <c r="BV10" s="44"/>
      <c r="BW10" s="44"/>
      <c r="BX10" s="44">
        <f t="shared" ca="1" si="61"/>
        <v>130298</v>
      </c>
      <c r="BY10" s="44">
        <f t="shared" ca="1" si="62"/>
        <v>26874</v>
      </c>
      <c r="BZ10" s="44">
        <f t="shared" ca="1" si="63"/>
        <v>913</v>
      </c>
      <c r="CA10" s="44">
        <f t="shared" ca="1" si="63"/>
        <v>1036</v>
      </c>
      <c r="CB10" s="44">
        <f t="shared" ca="1" si="64"/>
        <v>24814</v>
      </c>
      <c r="CC10" s="44">
        <f t="shared" ca="1" si="65"/>
        <v>111</v>
      </c>
      <c r="CD10" s="44">
        <f t="shared" ca="1" si="66"/>
        <v>16380</v>
      </c>
      <c r="CE10" s="44">
        <f t="shared" ca="1" si="67"/>
        <v>13324</v>
      </c>
      <c r="CF10" s="44">
        <f t="shared" ca="1" si="68"/>
        <v>941</v>
      </c>
      <c r="CG10" s="44">
        <f t="shared" ca="1" si="69"/>
        <v>2115</v>
      </c>
      <c r="CH10" s="44">
        <f t="shared" ca="1" si="70"/>
        <v>45569</v>
      </c>
      <c r="CI10" s="44">
        <f t="shared" ca="1" si="71"/>
        <v>26224</v>
      </c>
      <c r="CJ10" s="44">
        <f t="shared" ca="1" si="72"/>
        <v>14341</v>
      </c>
      <c r="CK10" s="44">
        <f t="shared" ca="1" si="73"/>
        <v>5004</v>
      </c>
      <c r="CL10" s="44">
        <f t="shared" ca="1" si="74"/>
        <v>9284</v>
      </c>
      <c r="CM10" s="44">
        <f t="shared" ca="1" si="75"/>
        <v>1688</v>
      </c>
      <c r="CN10" s="44">
        <f t="shared" ca="1" si="75"/>
        <v>1452</v>
      </c>
      <c r="CO10" s="44">
        <f t="shared" ca="1" si="75"/>
        <v>1137</v>
      </c>
      <c r="CP10" s="44">
        <f t="shared" ca="1" si="75"/>
        <v>1728</v>
      </c>
      <c r="CQ10" s="44">
        <f t="shared" ca="1" si="75"/>
        <v>1864</v>
      </c>
      <c r="CR10" s="44">
        <f t="shared" ca="1" si="75"/>
        <v>1415</v>
      </c>
      <c r="CS10" s="44">
        <f t="shared" ca="1" si="76"/>
        <v>22421</v>
      </c>
      <c r="CT10" s="44">
        <f t="shared" ca="1" si="77"/>
        <v>11831</v>
      </c>
      <c r="CU10" s="44">
        <f t="shared" ca="1" si="78"/>
        <v>5247</v>
      </c>
      <c r="CV10" s="44">
        <f t="shared" ca="1" si="79"/>
        <v>5343</v>
      </c>
      <c r="CW10" s="44">
        <f t="shared" ca="1" si="80"/>
        <v>9770</v>
      </c>
      <c r="CX10" s="44">
        <f t="shared" ca="1" si="81"/>
        <v>17895</v>
      </c>
      <c r="CY10" s="44">
        <f t="shared" ca="1" si="82"/>
        <v>2062</v>
      </c>
      <c r="CZ10" s="44">
        <f t="shared" ca="1" si="83"/>
        <v>257</v>
      </c>
      <c r="DA10" s="44">
        <f t="shared" ca="1" si="84"/>
        <v>1141</v>
      </c>
      <c r="DB10" s="44">
        <f t="shared" ca="1" si="85"/>
        <v>21</v>
      </c>
      <c r="DC10" s="44">
        <f t="shared" ca="1" si="86"/>
        <v>299</v>
      </c>
      <c r="DD10" s="44">
        <f t="shared" ca="1" si="86"/>
        <v>344</v>
      </c>
      <c r="DE10" s="44">
        <f t="shared" ca="1" si="87"/>
        <v>1207</v>
      </c>
      <c r="DF10" s="44">
        <f t="shared" ca="1" si="88"/>
        <v>468</v>
      </c>
      <c r="DG10" s="44">
        <f t="shared" ca="1" si="89"/>
        <v>565</v>
      </c>
      <c r="DH10" s="44">
        <f t="shared" ca="1" si="90"/>
        <v>56</v>
      </c>
      <c r="DI10" s="44">
        <f t="shared" ca="1" si="90"/>
        <v>66</v>
      </c>
      <c r="DJ10" s="44">
        <f t="shared" ca="1" si="90"/>
        <v>52</v>
      </c>
      <c r="DK10" s="44">
        <f t="shared" ca="1" si="91"/>
        <v>2014</v>
      </c>
      <c r="DL10" s="44">
        <f t="shared" ca="1" si="92"/>
        <v>34</v>
      </c>
      <c r="DM10" s="44">
        <f t="shared" ca="1" si="93"/>
        <v>1322</v>
      </c>
      <c r="DN10" s="44">
        <f t="shared" ca="1" si="94"/>
        <v>509</v>
      </c>
      <c r="DO10" s="44">
        <f t="shared" ca="1" si="95"/>
        <v>132</v>
      </c>
      <c r="DP10" s="44">
        <f t="shared" ca="1" si="96"/>
        <v>17</v>
      </c>
      <c r="DQ10" s="44">
        <f t="shared" ca="1" si="97"/>
        <v>12411</v>
      </c>
      <c r="DR10" s="44">
        <f t="shared" ca="1" si="98"/>
        <v>1243</v>
      </c>
      <c r="DS10" s="44">
        <f t="shared" ca="1" si="99"/>
        <v>8031</v>
      </c>
      <c r="DT10" s="44">
        <f t="shared" ca="1" si="100"/>
        <v>1023</v>
      </c>
      <c r="DU10" s="44">
        <f t="shared" ca="1" si="100"/>
        <v>934</v>
      </c>
      <c r="DV10" s="44">
        <f t="shared" ca="1" si="101"/>
        <v>1180</v>
      </c>
      <c r="DW10" s="44">
        <f t="shared" ca="1" si="102"/>
        <v>201</v>
      </c>
    </row>
    <row r="11" spans="2:127" ht="15.75" thickBot="1" x14ac:dyDescent="0.3">
      <c r="B11" s="53" t="s">
        <v>17</v>
      </c>
      <c r="C11" s="51">
        <f t="shared" ca="1" si="0"/>
        <v>13942717</v>
      </c>
      <c r="D11" s="45">
        <f t="shared" ca="1" si="8"/>
        <v>4956505</v>
      </c>
      <c r="E11" s="45">
        <f t="shared" ca="1" si="9"/>
        <v>1556337</v>
      </c>
      <c r="F11" s="45">
        <f ca="1">RANDBETWEEN(350000,550000)</f>
        <v>381484</v>
      </c>
      <c r="G11" s="45">
        <f ca="1">RANDBETWEEN(65000,85000)</f>
        <v>78255</v>
      </c>
      <c r="H11" s="45">
        <f t="shared" ref="H11:H22" ca="1" si="104">RANDBETWEEN(150000,210000)</f>
        <v>190308</v>
      </c>
      <c r="I11" s="45">
        <f ca="1">RANDBETWEEN(280000,380000)</f>
        <v>317277</v>
      </c>
      <c r="J11" s="45">
        <f ca="1">RANDBETWEEN(85000,125000)</f>
        <v>106545</v>
      </c>
      <c r="K11" s="45">
        <f ca="1">RANDBETWEEN(40000,50000)</f>
        <v>41161</v>
      </c>
      <c r="L11" s="45">
        <f ca="1">RANDBETWEEN(180000,300000)</f>
        <v>289481</v>
      </c>
      <c r="M11" s="45">
        <f ca="1">RANDBETWEEN(18000,24000)</f>
        <v>20421</v>
      </c>
      <c r="N11" s="45">
        <f ca="1">RANDBETWEEN(35000,55000)</f>
        <v>47342</v>
      </c>
      <c r="O11" s="45">
        <f ca="1">RANDBETWEEN(65000,85000)</f>
        <v>84063</v>
      </c>
      <c r="P11" s="45">
        <f t="shared" ca="1" si="20"/>
        <v>1987068</v>
      </c>
      <c r="Q11" s="45">
        <f ca="1">RANDBETWEEN(350000,550000)</f>
        <v>364133</v>
      </c>
      <c r="R11" s="45">
        <f ca="1">RANDBETWEEN(500000,700000)</f>
        <v>606422</v>
      </c>
      <c r="S11" s="45">
        <f ca="1">RANDBETWEEN(250000,350000)</f>
        <v>292785</v>
      </c>
      <c r="T11" s="45">
        <f ca="1">RANDBETWEEN(100000,200000)</f>
        <v>175844</v>
      </c>
      <c r="U11" s="45">
        <f ca="1">RANDBETWEEN(50000,70000)</f>
        <v>55562</v>
      </c>
      <c r="V11" s="45">
        <f ca="1">RANDBETWEEN(250000,350000)</f>
        <v>313367</v>
      </c>
      <c r="W11" s="45">
        <f ca="1">RANDBETWEEN(100000,200000)</f>
        <v>178955</v>
      </c>
      <c r="X11" s="45">
        <f t="shared" ca="1" si="1"/>
        <v>631597</v>
      </c>
      <c r="Y11" s="45">
        <f ca="1">RANDBETWEEN(200000,250000)</f>
        <v>221592</v>
      </c>
      <c r="Z11" s="45">
        <f ca="1">RANDBETWEEN(150000,180000)</f>
        <v>172180</v>
      </c>
      <c r="AA11" s="45">
        <f ca="1">RANDBETWEEN(90000,120000)</f>
        <v>115949</v>
      </c>
      <c r="AB11" s="45">
        <f ca="1">RANDBETWEEN(100000,140000)</f>
        <v>121876</v>
      </c>
      <c r="AC11" s="45">
        <f t="shared" ca="1" si="31"/>
        <v>781503</v>
      </c>
      <c r="AD11" s="45">
        <f ca="1">RANDBETWEEN(100000,150000)</f>
        <v>125915</v>
      </c>
      <c r="AE11" s="45">
        <f t="shared" ref="AE11:AI23" ca="1" si="105">RANDBETWEEN(100000,150000)</f>
        <v>141710</v>
      </c>
      <c r="AF11" s="45">
        <f t="shared" ca="1" si="105"/>
        <v>102690</v>
      </c>
      <c r="AG11" s="45">
        <f t="shared" ca="1" si="105"/>
        <v>108458</v>
      </c>
      <c r="AH11" s="45">
        <f t="shared" ca="1" si="105"/>
        <v>109297</v>
      </c>
      <c r="AI11" s="45">
        <f t="shared" ca="1" si="105"/>
        <v>142991</v>
      </c>
      <c r="AJ11" s="45">
        <f ca="1">RANDBETWEEN(50000,70000)</f>
        <v>50442</v>
      </c>
      <c r="AK11" s="45">
        <f t="shared" ca="1" si="34"/>
        <v>3921018</v>
      </c>
      <c r="AL11" s="45">
        <f t="shared" ca="1" si="35"/>
        <v>1826855</v>
      </c>
      <c r="AM11" s="45">
        <f ca="1">RANDBETWEEN(60000,72000)</f>
        <v>60832</v>
      </c>
      <c r="AN11" s="45">
        <f ca="1">RANDBETWEEN(75000,87000)</f>
        <v>75109</v>
      </c>
      <c r="AO11" s="45">
        <f ca="1">RANDBETWEEN(75000,105000)</f>
        <v>84734</v>
      </c>
      <c r="AP11" s="45">
        <f t="shared" ca="1" si="37"/>
        <v>1606180</v>
      </c>
      <c r="AQ11" s="45">
        <f ca="1">RANDBETWEEN(500000,700000)</f>
        <v>589860</v>
      </c>
      <c r="AR11" s="45">
        <f ca="1">RANDBETWEEN(500000,700000)</f>
        <v>582877</v>
      </c>
      <c r="AS11" s="45">
        <f ca="1">RANDBETWEEN(110000,160000)</f>
        <v>112992</v>
      </c>
      <c r="AT11" s="45">
        <f ca="1">RANDBETWEEN(110000,160000)</f>
        <v>152501</v>
      </c>
      <c r="AU11" s="45">
        <f ca="1">RANDBETWEEN(120000,180000)</f>
        <v>167950</v>
      </c>
      <c r="AV11" s="45">
        <f ca="1">RANDBETWEEN(110000,160000)</f>
        <v>159017</v>
      </c>
      <c r="AW11" s="45">
        <f t="shared" ca="1" si="43"/>
        <v>487983</v>
      </c>
      <c r="AX11" s="45">
        <f ca="1">RANDBETWEEN(350000,430000)</f>
        <v>400789</v>
      </c>
      <c r="AY11" s="45">
        <f ca="1">RANDBETWEEN(60000,90000)</f>
        <v>87194</v>
      </c>
      <c r="AZ11" s="45">
        <f t="shared" ca="1" si="4"/>
        <v>3650621</v>
      </c>
      <c r="BA11" s="45">
        <f t="shared" ca="1" si="46"/>
        <v>577247</v>
      </c>
      <c r="BB11" s="45">
        <f ca="1">RANDBETWEEN(200000,280000)</f>
        <v>238878</v>
      </c>
      <c r="BC11" s="45">
        <f ca="1">RANDBETWEEN(150000,180000)</f>
        <v>178560</v>
      </c>
      <c r="BD11" s="45">
        <f ca="1">RANDBETWEEN(110000,160000)</f>
        <v>159809</v>
      </c>
      <c r="BE11" s="45">
        <f t="shared" ca="1" si="50"/>
        <v>298626</v>
      </c>
      <c r="BF11" s="45">
        <f ca="1">RANDBETWEEN(150000,210000)</f>
        <v>187960</v>
      </c>
      <c r="BG11" s="45">
        <f ca="1">RANDBETWEEN(100000,200000)</f>
        <v>110666</v>
      </c>
      <c r="BH11" s="45">
        <f t="shared" ca="1" si="53"/>
        <v>1401208</v>
      </c>
      <c r="BI11" s="45">
        <f ca="1">RANDBETWEEN(500000,700000)</f>
        <v>629268</v>
      </c>
      <c r="BJ11" s="45">
        <f ca="1">RANDBETWEEN(700000,800000)</f>
        <v>771940</v>
      </c>
      <c r="BK11" s="45">
        <f t="shared" ca="1" si="56"/>
        <v>1373540</v>
      </c>
      <c r="BL11" s="45">
        <f ca="1">RANDBETWEEN(300000,360000)</f>
        <v>334213</v>
      </c>
      <c r="BM11" s="45">
        <f ca="1">RANDBETWEEN(190000,230000)</f>
        <v>217179</v>
      </c>
      <c r="BN11" s="45">
        <f ca="1">RANDBETWEEN(800000,1000000)</f>
        <v>822148</v>
      </c>
      <c r="BO11" s="45">
        <f t="shared" si="5"/>
        <v>0</v>
      </c>
      <c r="BP11" s="45"/>
      <c r="BQ11" s="45"/>
      <c r="BR11" s="45"/>
      <c r="BS11" s="45">
        <f t="shared" si="60"/>
        <v>0</v>
      </c>
      <c r="BT11" s="45"/>
      <c r="BU11" s="45"/>
      <c r="BV11" s="45"/>
      <c r="BW11" s="45"/>
      <c r="BX11" s="45">
        <f t="shared" ca="1" si="61"/>
        <v>1007758</v>
      </c>
      <c r="BY11" s="45">
        <f t="shared" ca="1" si="62"/>
        <v>158840</v>
      </c>
      <c r="BZ11" s="45">
        <f ca="1">RANDBETWEEN(20000,34000)</f>
        <v>20729</v>
      </c>
      <c r="CA11" s="45">
        <f ca="1">RANDBETWEEN(20000,34000)</f>
        <v>25772</v>
      </c>
      <c r="CB11" s="45">
        <f ca="1">RANDBETWEEN(70000,110000)</f>
        <v>109477</v>
      </c>
      <c r="CC11" s="45">
        <f ca="1">RANDBETWEEN(2000,4000)</f>
        <v>2862</v>
      </c>
      <c r="CD11" s="45">
        <f t="shared" ca="1" si="66"/>
        <v>139288</v>
      </c>
      <c r="CE11" s="45">
        <f ca="1">RANDBETWEEN(60000,90000)</f>
        <v>67868</v>
      </c>
      <c r="CF11" s="45">
        <f ca="1">RANDBETWEEN(10000,20000)</f>
        <v>11827</v>
      </c>
      <c r="CG11" s="45">
        <f ca="1">RANDBETWEEN(45000,75000)</f>
        <v>59593</v>
      </c>
      <c r="CH11" s="45">
        <f t="shared" ca="1" si="70"/>
        <v>267147</v>
      </c>
      <c r="CI11" s="45">
        <f ca="1">RANDBETWEEN(90000,120000)</f>
        <v>97938</v>
      </c>
      <c r="CJ11" s="45">
        <f ca="1">RANDBETWEEN(90000,120000)</f>
        <v>95264</v>
      </c>
      <c r="CK11" s="45">
        <f ca="1">RANDBETWEEN(56000,76000)</f>
        <v>73945</v>
      </c>
      <c r="CL11" s="45">
        <f t="shared" ca="1" si="74"/>
        <v>155485</v>
      </c>
      <c r="CM11" s="45">
        <f ca="1">RANDBETWEEN(25000,41000)</f>
        <v>31411</v>
      </c>
      <c r="CN11" s="45">
        <f t="shared" ref="CN11:CR23" ca="1" si="106">RANDBETWEEN(25000,41000)</f>
        <v>27509</v>
      </c>
      <c r="CO11" s="45">
        <f t="shared" ca="1" si="106"/>
        <v>26314</v>
      </c>
      <c r="CP11" s="45">
        <f ca="1">RANDBETWEEN(3000,6000)</f>
        <v>3371</v>
      </c>
      <c r="CQ11" s="45">
        <f t="shared" ca="1" si="106"/>
        <v>33022</v>
      </c>
      <c r="CR11" s="45">
        <f t="shared" ca="1" si="106"/>
        <v>33858</v>
      </c>
      <c r="CS11" s="45">
        <f t="shared" ca="1" si="76"/>
        <v>196741</v>
      </c>
      <c r="CT11" s="45">
        <f ca="1">RANDBETWEEN(50000,100000)</f>
        <v>79328</v>
      </c>
      <c r="CU11" s="45">
        <f ca="1">RANDBETWEEN(50000,100000)</f>
        <v>71930</v>
      </c>
      <c r="CV11" s="45">
        <f ca="1">RANDBETWEEN(45000,75000)</f>
        <v>45483</v>
      </c>
      <c r="CW11" s="45">
        <f ca="1">RANDBETWEEN(50000,100000)</f>
        <v>90257</v>
      </c>
      <c r="CX11" s="45">
        <f t="shared" ca="1" si="81"/>
        <v>406815</v>
      </c>
      <c r="CY11" s="45">
        <f t="shared" ca="1" si="82"/>
        <v>178239</v>
      </c>
      <c r="CZ11" s="45">
        <f ca="1">RANDBETWEEN(20000,40000)</f>
        <v>21921</v>
      </c>
      <c r="DA11" s="45">
        <f ca="1">RANDBETWEEN(60000,90000)</f>
        <v>84007</v>
      </c>
      <c r="DB11" s="45">
        <f ca="1">RANDBETWEEN(1500,3000)</f>
        <v>1525</v>
      </c>
      <c r="DC11" s="45">
        <f ca="1">RANDBETWEEN(35000,55000)</f>
        <v>47476</v>
      </c>
      <c r="DD11" s="45">
        <f ca="1">RANDBETWEEN(15000,27000)</f>
        <v>23310</v>
      </c>
      <c r="DE11" s="45">
        <f t="shared" ca="1" si="87"/>
        <v>106995</v>
      </c>
      <c r="DF11" s="45">
        <f ca="1">RANDBETWEEN(20000,40000)</f>
        <v>35911</v>
      </c>
      <c r="DG11" s="45">
        <f ca="1">RANDBETWEEN(45000,57000)</f>
        <v>56396</v>
      </c>
      <c r="DH11" s="45">
        <f ca="1">RANDBETWEEN(3000,6000)</f>
        <v>4824</v>
      </c>
      <c r="DI11" s="45">
        <f ca="1">RANDBETWEEN(2000,4000)</f>
        <v>3955</v>
      </c>
      <c r="DJ11" s="45">
        <f ca="1">RANDBETWEEN(3000,6000)</f>
        <v>5909</v>
      </c>
      <c r="DK11" s="45">
        <f t="shared" ca="1" si="91"/>
        <v>49161</v>
      </c>
      <c r="DL11" s="45">
        <f ca="1">RANDBETWEEN(3000,4500)</f>
        <v>3508</v>
      </c>
      <c r="DM11" s="45">
        <f ca="1">RANDBETWEEN(20000,28000)</f>
        <v>25105</v>
      </c>
      <c r="DN11" s="45">
        <f ca="1">RANDBETWEEN(17000,22000)</f>
        <v>19741</v>
      </c>
      <c r="DO11" s="45">
        <f ca="1">RANDBETWEEN(300,600)</f>
        <v>300</v>
      </c>
      <c r="DP11" s="45">
        <f ca="1">RANDBETWEEN(300,600)</f>
        <v>507</v>
      </c>
      <c r="DQ11" s="45">
        <f t="shared" ca="1" si="97"/>
        <v>65238</v>
      </c>
      <c r="DR11" s="45">
        <f ca="1">RANDBETWEEN(6000,12000)</f>
        <v>6140</v>
      </c>
      <c r="DS11" s="45">
        <f ca="1">RANDBETWEEN(30000,42000)</f>
        <v>31601</v>
      </c>
      <c r="DT11" s="45">
        <f ca="1">RANDBETWEEN(6000,12000)</f>
        <v>9217</v>
      </c>
      <c r="DU11" s="45">
        <f t="shared" ref="DU11:DV11" ca="1" si="107">RANDBETWEEN(6000,12000)</f>
        <v>10197</v>
      </c>
      <c r="DV11" s="45">
        <f t="shared" ca="1" si="107"/>
        <v>8083</v>
      </c>
      <c r="DW11" s="45">
        <f ca="1">RANDBETWEEN(4000,8000)</f>
        <v>7182</v>
      </c>
    </row>
    <row r="12" spans="2:127" ht="15.75" thickBot="1" x14ac:dyDescent="0.3">
      <c r="B12" s="53" t="s">
        <v>18</v>
      </c>
      <c r="C12" s="51">
        <f t="shared" ca="1" si="0"/>
        <v>14471525</v>
      </c>
      <c r="D12" s="45">
        <f t="shared" ca="1" si="8"/>
        <v>5009788</v>
      </c>
      <c r="E12" s="45">
        <f t="shared" ca="1" si="9"/>
        <v>1468927</v>
      </c>
      <c r="F12" s="45">
        <f t="shared" ref="F12:F23" ca="1" si="108">RANDBETWEEN(350000,550000)</f>
        <v>416402</v>
      </c>
      <c r="G12" s="45">
        <f t="shared" ref="G12:G23" ca="1" si="109">RANDBETWEEN(65000,85000)</f>
        <v>69938</v>
      </c>
      <c r="H12" s="45">
        <f t="shared" ca="1" si="104"/>
        <v>172810</v>
      </c>
      <c r="I12" s="45">
        <f t="shared" ref="I12:I23" ca="1" si="110">RANDBETWEEN(280000,380000)</f>
        <v>289416</v>
      </c>
      <c r="J12" s="45">
        <f t="shared" ref="J12:J23" ca="1" si="111">RANDBETWEEN(85000,125000)</f>
        <v>106837</v>
      </c>
      <c r="K12" s="45">
        <f t="shared" ref="K12:K23" ca="1" si="112">RANDBETWEEN(40000,50000)</f>
        <v>45132</v>
      </c>
      <c r="L12" s="45">
        <f t="shared" ref="L12:L23" ca="1" si="113">RANDBETWEEN(180000,300000)</f>
        <v>216727</v>
      </c>
      <c r="M12" s="45">
        <f t="shared" ref="M12:M23" ca="1" si="114">RANDBETWEEN(18000,24000)</f>
        <v>19664</v>
      </c>
      <c r="N12" s="45">
        <f t="shared" ref="N12:N23" ca="1" si="115">RANDBETWEEN(35000,55000)</f>
        <v>50078</v>
      </c>
      <c r="O12" s="45">
        <f t="shared" ref="O12:O23" ca="1" si="116">RANDBETWEEN(65000,85000)</f>
        <v>81923</v>
      </c>
      <c r="P12" s="45">
        <f t="shared" ca="1" si="20"/>
        <v>2114271</v>
      </c>
      <c r="Q12" s="45">
        <f t="shared" ref="Q12:Q23" ca="1" si="117">RANDBETWEEN(350000,550000)</f>
        <v>493000</v>
      </c>
      <c r="R12" s="45">
        <f t="shared" ref="R12:R23" ca="1" si="118">RANDBETWEEN(500000,700000)</f>
        <v>685917</v>
      </c>
      <c r="S12" s="45">
        <f t="shared" ref="S12:S23" ca="1" si="119">RANDBETWEEN(250000,350000)</f>
        <v>250267</v>
      </c>
      <c r="T12" s="45">
        <f t="shared" ref="T12:T23" ca="1" si="120">RANDBETWEEN(100000,200000)</f>
        <v>199841</v>
      </c>
      <c r="U12" s="45">
        <f t="shared" ref="U12:U23" ca="1" si="121">RANDBETWEEN(50000,70000)</f>
        <v>68614</v>
      </c>
      <c r="V12" s="45">
        <f t="shared" ref="V12:V23" ca="1" si="122">RANDBETWEEN(250000,350000)</f>
        <v>282207</v>
      </c>
      <c r="W12" s="45">
        <f t="shared" ref="W12:W23" ca="1" si="123">RANDBETWEEN(100000,200000)</f>
        <v>134425</v>
      </c>
      <c r="X12" s="45">
        <f t="shared" ca="1" si="1"/>
        <v>589427</v>
      </c>
      <c r="Y12" s="45">
        <f t="shared" ref="Y12:Y23" ca="1" si="124">RANDBETWEEN(200000,250000)</f>
        <v>205953</v>
      </c>
      <c r="Z12" s="45">
        <f t="shared" ref="Z12:Z23" ca="1" si="125">RANDBETWEEN(150000,180000)</f>
        <v>177019</v>
      </c>
      <c r="AA12" s="45">
        <f t="shared" ref="AA12:AA23" ca="1" si="126">RANDBETWEEN(90000,120000)</f>
        <v>103073</v>
      </c>
      <c r="AB12" s="45">
        <f t="shared" ref="AB12:AB23" ca="1" si="127">RANDBETWEEN(100000,140000)</f>
        <v>103382</v>
      </c>
      <c r="AC12" s="45">
        <f t="shared" ca="1" si="31"/>
        <v>837163</v>
      </c>
      <c r="AD12" s="45">
        <f t="shared" ref="AD12:AD23" ca="1" si="128">RANDBETWEEN(100000,150000)</f>
        <v>128145</v>
      </c>
      <c r="AE12" s="45">
        <f t="shared" ca="1" si="105"/>
        <v>116944</v>
      </c>
      <c r="AF12" s="45">
        <f t="shared" ca="1" si="105"/>
        <v>128091</v>
      </c>
      <c r="AG12" s="45">
        <f t="shared" ca="1" si="105"/>
        <v>136407</v>
      </c>
      <c r="AH12" s="45">
        <f t="shared" ca="1" si="105"/>
        <v>149147</v>
      </c>
      <c r="AI12" s="45">
        <f t="shared" ca="1" si="105"/>
        <v>118385</v>
      </c>
      <c r="AJ12" s="45">
        <f t="shared" ref="AJ12:AJ23" ca="1" si="129">RANDBETWEEN(50000,70000)</f>
        <v>60044</v>
      </c>
      <c r="AK12" s="45">
        <f t="shared" ca="1" si="34"/>
        <v>4167930</v>
      </c>
      <c r="AL12" s="45">
        <f t="shared" ca="1" si="35"/>
        <v>1954798</v>
      </c>
      <c r="AM12" s="45">
        <f t="shared" ref="AM12:AM23" ca="1" si="130">RANDBETWEEN(60000,72000)</f>
        <v>65872</v>
      </c>
      <c r="AN12" s="45">
        <f t="shared" ref="AN12:AN23" ca="1" si="131">RANDBETWEEN(75000,87000)</f>
        <v>83299</v>
      </c>
      <c r="AO12" s="45">
        <f t="shared" ref="AO12:AO23" ca="1" si="132">RANDBETWEEN(75000,105000)</f>
        <v>99246</v>
      </c>
      <c r="AP12" s="45">
        <f t="shared" ca="1" si="37"/>
        <v>1706381</v>
      </c>
      <c r="AQ12" s="45">
        <f t="shared" ref="AQ12:AR23" ca="1" si="133">RANDBETWEEN(500000,700000)</f>
        <v>671940</v>
      </c>
      <c r="AR12" s="45">
        <f t="shared" ca="1" si="133"/>
        <v>642216</v>
      </c>
      <c r="AS12" s="45">
        <f t="shared" ref="AS12:AT23" ca="1" si="134">RANDBETWEEN(110000,160000)</f>
        <v>133333</v>
      </c>
      <c r="AT12" s="45">
        <f t="shared" ca="1" si="134"/>
        <v>131923</v>
      </c>
      <c r="AU12" s="45">
        <f t="shared" ref="AU12:AU23" ca="1" si="135">RANDBETWEEN(120000,180000)</f>
        <v>126969</v>
      </c>
      <c r="AV12" s="45">
        <f t="shared" ref="AV12:AV23" ca="1" si="136">RANDBETWEEN(110000,160000)</f>
        <v>128766</v>
      </c>
      <c r="AW12" s="45">
        <f t="shared" ca="1" si="43"/>
        <v>506751</v>
      </c>
      <c r="AX12" s="45">
        <f t="shared" ref="AX12:AX23" ca="1" si="137">RANDBETWEEN(350000,430000)</f>
        <v>416999</v>
      </c>
      <c r="AY12" s="45">
        <f t="shared" ref="AY12:AY23" ca="1" si="138">RANDBETWEEN(60000,90000)</f>
        <v>89752</v>
      </c>
      <c r="AZ12" s="45">
        <f t="shared" ca="1" si="4"/>
        <v>3860201</v>
      </c>
      <c r="BA12" s="45">
        <f t="shared" ca="1" si="46"/>
        <v>506229</v>
      </c>
      <c r="BB12" s="45">
        <f t="shared" ref="BB12:BB23" ca="1" si="139">RANDBETWEEN(200000,280000)</f>
        <v>208802</v>
      </c>
      <c r="BC12" s="45">
        <f t="shared" ref="BC12:BC23" ca="1" si="140">RANDBETWEEN(150000,180000)</f>
        <v>172560</v>
      </c>
      <c r="BD12" s="45">
        <f t="shared" ref="BD12:BD23" ca="1" si="141">RANDBETWEEN(110000,160000)</f>
        <v>124867</v>
      </c>
      <c r="BE12" s="45">
        <f t="shared" ca="1" si="50"/>
        <v>375721</v>
      </c>
      <c r="BF12" s="45">
        <f t="shared" ref="BF12:BF23" ca="1" si="142">RANDBETWEEN(150000,210000)</f>
        <v>180236</v>
      </c>
      <c r="BG12" s="45">
        <f t="shared" ref="BG12:BG23" ca="1" si="143">RANDBETWEEN(100000,200000)</f>
        <v>195485</v>
      </c>
      <c r="BH12" s="45">
        <f t="shared" ca="1" si="53"/>
        <v>1302976</v>
      </c>
      <c r="BI12" s="45">
        <f t="shared" ref="BI12:BI23" ca="1" si="144">RANDBETWEEN(500000,700000)</f>
        <v>548947</v>
      </c>
      <c r="BJ12" s="45">
        <f t="shared" ref="BJ12:BJ23" ca="1" si="145">RANDBETWEEN(700000,800000)</f>
        <v>754029</v>
      </c>
      <c r="BK12" s="45">
        <f t="shared" ca="1" si="56"/>
        <v>1340275</v>
      </c>
      <c r="BL12" s="45">
        <f t="shared" ref="BL12:BL23" ca="1" si="146">RANDBETWEEN(300000,360000)</f>
        <v>310787</v>
      </c>
      <c r="BM12" s="45">
        <f t="shared" ref="BM12:BM23" ca="1" si="147">RANDBETWEEN(190000,230000)</f>
        <v>221305</v>
      </c>
      <c r="BN12" s="45">
        <f t="shared" ref="BN12:BN23" ca="1" si="148">RANDBETWEEN(800000,1000000)</f>
        <v>808183</v>
      </c>
      <c r="BO12" s="45">
        <f t="shared" si="5"/>
        <v>210000</v>
      </c>
      <c r="BP12" s="45">
        <v>110000</v>
      </c>
      <c r="BQ12" s="45">
        <v>55000</v>
      </c>
      <c r="BR12" s="45">
        <v>45000</v>
      </c>
      <c r="BS12" s="45">
        <f t="shared" si="60"/>
        <v>125000</v>
      </c>
      <c r="BT12" s="45">
        <v>10000</v>
      </c>
      <c r="BU12" s="45">
        <v>75000</v>
      </c>
      <c r="BV12" s="45">
        <v>20000</v>
      </c>
      <c r="BW12" s="45">
        <v>20000</v>
      </c>
      <c r="BX12" s="45">
        <f t="shared" ca="1" si="61"/>
        <v>1040252</v>
      </c>
      <c r="BY12" s="45">
        <f t="shared" ca="1" si="62"/>
        <v>152401</v>
      </c>
      <c r="BZ12" s="45">
        <f t="shared" ref="BZ12:CA23" ca="1" si="149">RANDBETWEEN(20000,34000)</f>
        <v>30009</v>
      </c>
      <c r="CA12" s="45">
        <f t="shared" ca="1" si="149"/>
        <v>30607</v>
      </c>
      <c r="CB12" s="45">
        <f t="shared" ref="CB12:CB23" ca="1" si="150">RANDBETWEEN(70000,110000)</f>
        <v>87826</v>
      </c>
      <c r="CC12" s="45">
        <f t="shared" ref="CC12:CC23" ca="1" si="151">RANDBETWEEN(2000,4000)</f>
        <v>3959</v>
      </c>
      <c r="CD12" s="45">
        <f t="shared" ca="1" si="66"/>
        <v>132350</v>
      </c>
      <c r="CE12" s="45">
        <f t="shared" ref="CE12:CE23" ca="1" si="152">RANDBETWEEN(60000,90000)</f>
        <v>76978</v>
      </c>
      <c r="CF12" s="45">
        <f t="shared" ref="CF12:CF23" ca="1" si="153">RANDBETWEEN(10000,20000)</f>
        <v>10372</v>
      </c>
      <c r="CG12" s="45">
        <f t="shared" ref="CG12:CG23" ca="1" si="154">RANDBETWEEN(45000,75000)</f>
        <v>45000</v>
      </c>
      <c r="CH12" s="45">
        <f ca="1">SUM(CI12:CK12)</f>
        <v>283845</v>
      </c>
      <c r="CI12" s="45">
        <f t="shared" ref="CI12:CJ23" ca="1" si="155">RANDBETWEEN(90000,120000)</f>
        <v>107813</v>
      </c>
      <c r="CJ12" s="45">
        <f t="shared" ca="1" si="155"/>
        <v>117225</v>
      </c>
      <c r="CK12" s="45">
        <f t="shared" ref="CK12:CK23" ca="1" si="156">RANDBETWEEN(56000,76000)</f>
        <v>58807</v>
      </c>
      <c r="CL12" s="45">
        <f t="shared" ca="1" si="74"/>
        <v>154708</v>
      </c>
      <c r="CM12" s="45">
        <f t="shared" ref="CM12:CO23" ca="1" si="157">RANDBETWEEN(25000,41000)</f>
        <v>30328</v>
      </c>
      <c r="CN12" s="45">
        <f t="shared" ca="1" si="157"/>
        <v>31170</v>
      </c>
      <c r="CO12" s="45">
        <f t="shared" ca="1" si="157"/>
        <v>35695</v>
      </c>
      <c r="CP12" s="45">
        <f t="shared" ref="CP12:CP23" ca="1" si="158">RANDBETWEEN(3000,6000)</f>
        <v>4894</v>
      </c>
      <c r="CQ12" s="45">
        <f t="shared" ca="1" si="106"/>
        <v>27530</v>
      </c>
      <c r="CR12" s="45">
        <f t="shared" ca="1" si="106"/>
        <v>25091</v>
      </c>
      <c r="CS12" s="45">
        <f t="shared" ca="1" si="76"/>
        <v>241242</v>
      </c>
      <c r="CT12" s="45">
        <f t="shared" ref="CT12:CU23" ca="1" si="159">RANDBETWEEN(50000,100000)</f>
        <v>87685</v>
      </c>
      <c r="CU12" s="45">
        <f t="shared" ca="1" si="159"/>
        <v>83572</v>
      </c>
      <c r="CV12" s="45">
        <f t="shared" ref="CV12:CV23" ca="1" si="160">RANDBETWEEN(45000,75000)</f>
        <v>69985</v>
      </c>
      <c r="CW12" s="45">
        <f t="shared" ref="CW12:CW23" ca="1" si="161">RANDBETWEEN(50000,100000)</f>
        <v>75706</v>
      </c>
      <c r="CX12" s="45">
        <f t="shared" ca="1" si="81"/>
        <v>393354</v>
      </c>
      <c r="CY12" s="45">
        <f t="shared" ca="1" si="82"/>
        <v>175538</v>
      </c>
      <c r="CZ12" s="45">
        <f t="shared" ref="CZ12:CZ23" ca="1" si="162">RANDBETWEEN(20000,40000)</f>
        <v>39652</v>
      </c>
      <c r="DA12" s="45">
        <f t="shared" ref="DA12:DA23" ca="1" si="163">RANDBETWEEN(60000,90000)</f>
        <v>70520</v>
      </c>
      <c r="DB12" s="45">
        <f t="shared" ref="DB12:DB23" ca="1" si="164">RANDBETWEEN(1500,3000)</f>
        <v>1560</v>
      </c>
      <c r="DC12" s="45">
        <f t="shared" ref="DC12:DC23" ca="1" si="165">RANDBETWEEN(35000,55000)</f>
        <v>44118</v>
      </c>
      <c r="DD12" s="45">
        <f t="shared" ref="DD12:DD23" ca="1" si="166">RANDBETWEEN(15000,27000)</f>
        <v>19688</v>
      </c>
      <c r="DE12" s="45">
        <f t="shared" ca="1" si="87"/>
        <v>83294</v>
      </c>
      <c r="DF12" s="45">
        <f t="shared" ref="DF12:DF23" ca="1" si="167">RANDBETWEEN(20000,40000)</f>
        <v>26494</v>
      </c>
      <c r="DG12" s="45">
        <f t="shared" ref="DG12:DG23" ca="1" si="168">RANDBETWEEN(45000,57000)</f>
        <v>45681</v>
      </c>
      <c r="DH12" s="45">
        <f t="shared" ref="DH12:DH23" ca="1" si="169">RANDBETWEEN(3000,6000)</f>
        <v>4584</v>
      </c>
      <c r="DI12" s="45">
        <f t="shared" ref="DI12:DI23" ca="1" si="170">RANDBETWEEN(2000,4000)</f>
        <v>2690</v>
      </c>
      <c r="DJ12" s="45">
        <f t="shared" ref="DJ12:DJ23" ca="1" si="171">RANDBETWEEN(3000,6000)</f>
        <v>3845</v>
      </c>
      <c r="DK12" s="45">
        <f t="shared" ca="1" si="91"/>
        <v>48258</v>
      </c>
      <c r="DL12" s="45">
        <f t="shared" ref="DL12:DL23" ca="1" si="172">RANDBETWEEN(3000,4500)</f>
        <v>3720</v>
      </c>
      <c r="DM12" s="45">
        <f t="shared" ref="DM12:DM23" ca="1" si="173">RANDBETWEEN(20000,28000)</f>
        <v>26018</v>
      </c>
      <c r="DN12" s="45">
        <f t="shared" ref="DN12:DN23" ca="1" si="174">RANDBETWEEN(17000,22000)</f>
        <v>17685</v>
      </c>
      <c r="DO12" s="45">
        <f t="shared" ref="DO12:DP23" ca="1" si="175">RANDBETWEEN(300,600)</f>
        <v>459</v>
      </c>
      <c r="DP12" s="45">
        <f t="shared" ca="1" si="175"/>
        <v>376</v>
      </c>
      <c r="DQ12" s="45">
        <f t="shared" ca="1" si="97"/>
        <v>80562</v>
      </c>
      <c r="DR12" s="45">
        <f t="shared" ref="DR12:DR23" ca="1" si="176">RANDBETWEEN(6000,12000)</f>
        <v>9288</v>
      </c>
      <c r="DS12" s="45">
        <f t="shared" ref="DS12:DS22" ca="1" si="177">RANDBETWEEN(30000,42000)</f>
        <v>41740</v>
      </c>
      <c r="DT12" s="45">
        <f t="shared" ref="DT12:DW23" ca="1" si="178">RANDBETWEEN(6000,12000)</f>
        <v>10025</v>
      </c>
      <c r="DU12" s="45">
        <f t="shared" ca="1" si="178"/>
        <v>9909</v>
      </c>
      <c r="DV12" s="45">
        <f t="shared" ca="1" si="178"/>
        <v>9600</v>
      </c>
      <c r="DW12" s="45">
        <f t="shared" ref="DW12:DW23" ca="1" si="179">RANDBETWEEN(4000,8000)</f>
        <v>5702</v>
      </c>
    </row>
    <row r="13" spans="2:127" ht="15.75" thickBot="1" x14ac:dyDescent="0.3">
      <c r="B13" s="53" t="s">
        <v>19</v>
      </c>
      <c r="C13" s="51">
        <f t="shared" ca="1" si="0"/>
        <v>14694598</v>
      </c>
      <c r="D13" s="45">
        <f t="shared" ca="1" si="8"/>
        <v>5244033</v>
      </c>
      <c r="E13" s="45">
        <f t="shared" ca="1" si="9"/>
        <v>1711995</v>
      </c>
      <c r="F13" s="45">
        <f t="shared" ca="1" si="108"/>
        <v>534230</v>
      </c>
      <c r="G13" s="45">
        <f t="shared" ca="1" si="109"/>
        <v>68933</v>
      </c>
      <c r="H13" s="45">
        <f t="shared" ca="1" si="104"/>
        <v>195839</v>
      </c>
      <c r="I13" s="45">
        <f t="shared" ca="1" si="110"/>
        <v>337681</v>
      </c>
      <c r="J13" s="45">
        <f t="shared" ca="1" si="111"/>
        <v>117793</v>
      </c>
      <c r="K13" s="45">
        <f t="shared" ca="1" si="112"/>
        <v>44976</v>
      </c>
      <c r="L13" s="45">
        <f t="shared" ca="1" si="113"/>
        <v>259463</v>
      </c>
      <c r="M13" s="45">
        <f t="shared" ca="1" si="114"/>
        <v>20341</v>
      </c>
      <c r="N13" s="45">
        <f t="shared" ca="1" si="115"/>
        <v>49686</v>
      </c>
      <c r="O13" s="45">
        <f t="shared" ca="1" si="116"/>
        <v>83053</v>
      </c>
      <c r="P13" s="45">
        <f t="shared" ca="1" si="20"/>
        <v>2061265</v>
      </c>
      <c r="Q13" s="45">
        <f t="shared" ca="1" si="117"/>
        <v>517041</v>
      </c>
      <c r="R13" s="45">
        <f t="shared" ca="1" si="118"/>
        <v>608320</v>
      </c>
      <c r="S13" s="45">
        <f t="shared" ca="1" si="119"/>
        <v>346036</v>
      </c>
      <c r="T13" s="45">
        <f t="shared" ca="1" si="120"/>
        <v>119073</v>
      </c>
      <c r="U13" s="45">
        <f t="shared" ca="1" si="121"/>
        <v>59205</v>
      </c>
      <c r="V13" s="45">
        <f t="shared" ca="1" si="122"/>
        <v>299425</v>
      </c>
      <c r="W13" s="45">
        <f t="shared" ca="1" si="123"/>
        <v>112165</v>
      </c>
      <c r="X13" s="45">
        <f t="shared" ca="1" si="1"/>
        <v>645582</v>
      </c>
      <c r="Y13" s="45">
        <f t="shared" ca="1" si="124"/>
        <v>231958</v>
      </c>
      <c r="Z13" s="45">
        <f t="shared" ca="1" si="125"/>
        <v>177037</v>
      </c>
      <c r="AA13" s="45">
        <f t="shared" ca="1" si="126"/>
        <v>97689</v>
      </c>
      <c r="AB13" s="45">
        <f t="shared" ca="1" si="127"/>
        <v>138898</v>
      </c>
      <c r="AC13" s="45">
        <f t="shared" ca="1" si="31"/>
        <v>825191</v>
      </c>
      <c r="AD13" s="45">
        <f t="shared" ca="1" si="128"/>
        <v>148204</v>
      </c>
      <c r="AE13" s="45">
        <f t="shared" ca="1" si="105"/>
        <v>114510</v>
      </c>
      <c r="AF13" s="45">
        <f t="shared" ca="1" si="105"/>
        <v>121525</v>
      </c>
      <c r="AG13" s="45">
        <f t="shared" ca="1" si="105"/>
        <v>134143</v>
      </c>
      <c r="AH13" s="45">
        <f t="shared" ca="1" si="105"/>
        <v>123443</v>
      </c>
      <c r="AI13" s="45">
        <f t="shared" ca="1" si="105"/>
        <v>129684</v>
      </c>
      <c r="AJ13" s="45">
        <f t="shared" ca="1" si="129"/>
        <v>53682</v>
      </c>
      <c r="AK13" s="45">
        <f t="shared" ca="1" si="34"/>
        <v>4054319</v>
      </c>
      <c r="AL13" s="45">
        <f t="shared" ca="1" si="35"/>
        <v>1896812</v>
      </c>
      <c r="AM13" s="45">
        <f t="shared" ca="1" si="130"/>
        <v>69082</v>
      </c>
      <c r="AN13" s="45">
        <f t="shared" ca="1" si="131"/>
        <v>81681</v>
      </c>
      <c r="AO13" s="45">
        <f t="shared" ca="1" si="132"/>
        <v>103332</v>
      </c>
      <c r="AP13" s="45">
        <f t="shared" ca="1" si="37"/>
        <v>1642717</v>
      </c>
      <c r="AQ13" s="45">
        <f t="shared" ca="1" si="133"/>
        <v>626350</v>
      </c>
      <c r="AR13" s="45">
        <f t="shared" ca="1" si="133"/>
        <v>648586</v>
      </c>
      <c r="AS13" s="45">
        <f t="shared" ca="1" si="134"/>
        <v>118171</v>
      </c>
      <c r="AT13" s="45">
        <f t="shared" ca="1" si="134"/>
        <v>127432</v>
      </c>
      <c r="AU13" s="45">
        <f t="shared" ca="1" si="135"/>
        <v>122178</v>
      </c>
      <c r="AV13" s="45">
        <f t="shared" ca="1" si="136"/>
        <v>156527</v>
      </c>
      <c r="AW13" s="45">
        <f t="shared" ca="1" si="43"/>
        <v>514790</v>
      </c>
      <c r="AX13" s="45">
        <f t="shared" ca="1" si="137"/>
        <v>427945</v>
      </c>
      <c r="AY13" s="45">
        <f t="shared" ca="1" si="138"/>
        <v>86845</v>
      </c>
      <c r="AZ13" s="45">
        <f t="shared" ca="1" si="4"/>
        <v>3941370</v>
      </c>
      <c r="BA13" s="45">
        <f t="shared" ca="1" si="46"/>
        <v>528850</v>
      </c>
      <c r="BB13" s="45">
        <f t="shared" ca="1" si="139"/>
        <v>224396</v>
      </c>
      <c r="BC13" s="45">
        <f t="shared" ca="1" si="140"/>
        <v>162400</v>
      </c>
      <c r="BD13" s="45">
        <f t="shared" ca="1" si="141"/>
        <v>142054</v>
      </c>
      <c r="BE13" s="45">
        <f t="shared" ca="1" si="50"/>
        <v>329774</v>
      </c>
      <c r="BF13" s="45">
        <f t="shared" ca="1" si="142"/>
        <v>203798</v>
      </c>
      <c r="BG13" s="45">
        <f t="shared" ca="1" si="143"/>
        <v>125976</v>
      </c>
      <c r="BH13" s="45">
        <f t="shared" ca="1" si="53"/>
        <v>1350022</v>
      </c>
      <c r="BI13" s="45">
        <f t="shared" ca="1" si="144"/>
        <v>576562</v>
      </c>
      <c r="BJ13" s="45">
        <f t="shared" ca="1" si="145"/>
        <v>773460</v>
      </c>
      <c r="BK13" s="45">
        <f t="shared" ca="1" si="56"/>
        <v>1372724</v>
      </c>
      <c r="BL13" s="45">
        <f t="shared" ca="1" si="146"/>
        <v>331558</v>
      </c>
      <c r="BM13" s="45">
        <f t="shared" ca="1" si="147"/>
        <v>201432</v>
      </c>
      <c r="BN13" s="45">
        <f t="shared" ca="1" si="148"/>
        <v>839734</v>
      </c>
      <c r="BO13" s="45">
        <f t="shared" si="5"/>
        <v>330000</v>
      </c>
      <c r="BP13" s="44">
        <f>BP12*3</f>
        <v>330000</v>
      </c>
      <c r="BQ13" s="45"/>
      <c r="BR13" s="45"/>
      <c r="BS13" s="45">
        <f t="shared" si="60"/>
        <v>30000</v>
      </c>
      <c r="BT13" s="44">
        <f>BT12*3</f>
        <v>30000</v>
      </c>
      <c r="BU13" s="45"/>
      <c r="BV13" s="45"/>
      <c r="BW13" s="45"/>
      <c r="BX13" s="45">
        <f t="shared" ca="1" si="61"/>
        <v>1052680</v>
      </c>
      <c r="BY13" s="45">
        <f t="shared" ca="1" si="62"/>
        <v>138855</v>
      </c>
      <c r="BZ13" s="45">
        <f t="shared" ca="1" si="149"/>
        <v>20576</v>
      </c>
      <c r="CA13" s="45">
        <f t="shared" ca="1" si="149"/>
        <v>31449</v>
      </c>
      <c r="CB13" s="45">
        <f t="shared" ca="1" si="150"/>
        <v>83593</v>
      </c>
      <c r="CC13" s="45">
        <f t="shared" ca="1" si="151"/>
        <v>3237</v>
      </c>
      <c r="CD13" s="45">
        <f t="shared" ca="1" si="66"/>
        <v>144998</v>
      </c>
      <c r="CE13" s="45">
        <f t="shared" ca="1" si="152"/>
        <v>73951</v>
      </c>
      <c r="CF13" s="45">
        <f t="shared" ca="1" si="153"/>
        <v>18864</v>
      </c>
      <c r="CG13" s="45">
        <f t="shared" ca="1" si="154"/>
        <v>52183</v>
      </c>
      <c r="CH13" s="45">
        <f t="shared" ca="1" si="70"/>
        <v>295430</v>
      </c>
      <c r="CI13" s="45">
        <f t="shared" ca="1" si="155"/>
        <v>119736</v>
      </c>
      <c r="CJ13" s="45">
        <f t="shared" ca="1" si="155"/>
        <v>106581</v>
      </c>
      <c r="CK13" s="45">
        <f t="shared" ca="1" si="156"/>
        <v>69113</v>
      </c>
      <c r="CL13" s="45">
        <f t="shared" ca="1" si="74"/>
        <v>165845</v>
      </c>
      <c r="CM13" s="45">
        <f t="shared" ca="1" si="157"/>
        <v>36123</v>
      </c>
      <c r="CN13" s="45">
        <f t="shared" ca="1" si="157"/>
        <v>34101</v>
      </c>
      <c r="CO13" s="45">
        <f t="shared" ca="1" si="157"/>
        <v>27030</v>
      </c>
      <c r="CP13" s="45">
        <f t="shared" ca="1" si="158"/>
        <v>4364</v>
      </c>
      <c r="CQ13" s="45">
        <f t="shared" ca="1" si="106"/>
        <v>33547</v>
      </c>
      <c r="CR13" s="45">
        <f t="shared" ca="1" si="106"/>
        <v>30680</v>
      </c>
      <c r="CS13" s="45">
        <f t="shared" ca="1" si="76"/>
        <v>218199</v>
      </c>
      <c r="CT13" s="45">
        <f t="shared" ca="1" si="159"/>
        <v>61441</v>
      </c>
      <c r="CU13" s="45">
        <f t="shared" ca="1" si="159"/>
        <v>91418</v>
      </c>
      <c r="CV13" s="45">
        <f t="shared" ca="1" si="160"/>
        <v>65340</v>
      </c>
      <c r="CW13" s="45">
        <f t="shared" ca="1" si="161"/>
        <v>89353</v>
      </c>
      <c r="CX13" s="45">
        <f t="shared" ca="1" si="81"/>
        <v>402196</v>
      </c>
      <c r="CY13" s="45">
        <f t="shared" ca="1" si="82"/>
        <v>178687</v>
      </c>
      <c r="CZ13" s="45">
        <f t="shared" ca="1" si="162"/>
        <v>26876</v>
      </c>
      <c r="DA13" s="45">
        <f t="shared" ca="1" si="163"/>
        <v>89432</v>
      </c>
      <c r="DB13" s="45">
        <f t="shared" ca="1" si="164"/>
        <v>1580</v>
      </c>
      <c r="DC13" s="45">
        <f t="shared" ca="1" si="165"/>
        <v>37130</v>
      </c>
      <c r="DD13" s="45">
        <f t="shared" ca="1" si="166"/>
        <v>23669</v>
      </c>
      <c r="DE13" s="45">
        <f t="shared" ca="1" si="87"/>
        <v>102718</v>
      </c>
      <c r="DF13" s="45">
        <f t="shared" ca="1" si="167"/>
        <v>39340</v>
      </c>
      <c r="DG13" s="45">
        <f t="shared" ca="1" si="168"/>
        <v>52423</v>
      </c>
      <c r="DH13" s="45">
        <f t="shared" ca="1" si="169"/>
        <v>3763</v>
      </c>
      <c r="DI13" s="45">
        <f t="shared" ca="1" si="170"/>
        <v>2075</v>
      </c>
      <c r="DJ13" s="45">
        <f t="shared" ca="1" si="171"/>
        <v>5117</v>
      </c>
      <c r="DK13" s="45">
        <f t="shared" ca="1" si="91"/>
        <v>48292</v>
      </c>
      <c r="DL13" s="45">
        <f t="shared" ca="1" si="172"/>
        <v>3516</v>
      </c>
      <c r="DM13" s="45">
        <f t="shared" ca="1" si="173"/>
        <v>23886</v>
      </c>
      <c r="DN13" s="45">
        <f t="shared" ca="1" si="174"/>
        <v>19746</v>
      </c>
      <c r="DO13" s="45">
        <f t="shared" ca="1" si="175"/>
        <v>579</v>
      </c>
      <c r="DP13" s="45">
        <f t="shared" ca="1" si="175"/>
        <v>565</v>
      </c>
      <c r="DQ13" s="45">
        <f t="shared" ca="1" si="97"/>
        <v>67621</v>
      </c>
      <c r="DR13" s="45">
        <f t="shared" ca="1" si="176"/>
        <v>7036</v>
      </c>
      <c r="DS13" s="45">
        <f t="shared" ca="1" si="177"/>
        <v>37960</v>
      </c>
      <c r="DT13" s="45">
        <f t="shared" ca="1" si="178"/>
        <v>6958</v>
      </c>
      <c r="DU13" s="45">
        <f t="shared" ca="1" si="178"/>
        <v>7069</v>
      </c>
      <c r="DV13" s="45">
        <f t="shared" ca="1" si="178"/>
        <v>8598</v>
      </c>
      <c r="DW13" s="45">
        <f t="shared" ca="1" si="179"/>
        <v>4878</v>
      </c>
    </row>
    <row r="14" spans="2:127" ht="15.75" thickBot="1" x14ac:dyDescent="0.3">
      <c r="B14" s="53" t="s">
        <v>20</v>
      </c>
      <c r="C14" s="51">
        <f t="shared" ca="1" si="0"/>
        <v>14146446</v>
      </c>
      <c r="D14" s="45">
        <f t="shared" ca="1" si="8"/>
        <v>5027923</v>
      </c>
      <c r="E14" s="45">
        <f t="shared" ca="1" si="9"/>
        <v>1534447</v>
      </c>
      <c r="F14" s="45">
        <f t="shared" ca="1" si="108"/>
        <v>435712</v>
      </c>
      <c r="G14" s="45">
        <f t="shared" ca="1" si="109"/>
        <v>79342</v>
      </c>
      <c r="H14" s="45">
        <f t="shared" ca="1" si="104"/>
        <v>157642</v>
      </c>
      <c r="I14" s="45">
        <f t="shared" ca="1" si="110"/>
        <v>305964</v>
      </c>
      <c r="J14" s="45">
        <f t="shared" ca="1" si="111"/>
        <v>124864</v>
      </c>
      <c r="K14" s="45">
        <f t="shared" ca="1" si="112"/>
        <v>44124</v>
      </c>
      <c r="L14" s="45">
        <f t="shared" ca="1" si="113"/>
        <v>252182</v>
      </c>
      <c r="M14" s="45">
        <f t="shared" ca="1" si="114"/>
        <v>20856</v>
      </c>
      <c r="N14" s="45">
        <f t="shared" ca="1" si="115"/>
        <v>46043</v>
      </c>
      <c r="O14" s="45">
        <f t="shared" ca="1" si="116"/>
        <v>67718</v>
      </c>
      <c r="P14" s="45">
        <f t="shared" ca="1" si="20"/>
        <v>2141257</v>
      </c>
      <c r="Q14" s="45">
        <f t="shared" ca="1" si="117"/>
        <v>451301</v>
      </c>
      <c r="R14" s="45">
        <f t="shared" ca="1" si="118"/>
        <v>679517</v>
      </c>
      <c r="S14" s="45">
        <f t="shared" ca="1" si="119"/>
        <v>318802</v>
      </c>
      <c r="T14" s="45">
        <f t="shared" ca="1" si="120"/>
        <v>101176</v>
      </c>
      <c r="U14" s="45">
        <f t="shared" ca="1" si="121"/>
        <v>67662</v>
      </c>
      <c r="V14" s="45">
        <f t="shared" ca="1" si="122"/>
        <v>336301</v>
      </c>
      <c r="W14" s="45">
        <f t="shared" ca="1" si="123"/>
        <v>186498</v>
      </c>
      <c r="X14" s="45">
        <f t="shared" ca="1" si="1"/>
        <v>612152</v>
      </c>
      <c r="Y14" s="45">
        <f t="shared" ca="1" si="124"/>
        <v>223205</v>
      </c>
      <c r="Z14" s="45">
        <f t="shared" ca="1" si="125"/>
        <v>170863</v>
      </c>
      <c r="AA14" s="45">
        <f t="shared" ca="1" si="126"/>
        <v>109633</v>
      </c>
      <c r="AB14" s="45">
        <f t="shared" ca="1" si="127"/>
        <v>108451</v>
      </c>
      <c r="AC14" s="45">
        <f t="shared" ca="1" si="31"/>
        <v>740067</v>
      </c>
      <c r="AD14" s="45">
        <f t="shared" ca="1" si="128"/>
        <v>110733</v>
      </c>
      <c r="AE14" s="45">
        <f t="shared" ca="1" si="105"/>
        <v>116078</v>
      </c>
      <c r="AF14" s="45">
        <f t="shared" ca="1" si="105"/>
        <v>122293</v>
      </c>
      <c r="AG14" s="45">
        <f t="shared" ca="1" si="105"/>
        <v>100648</v>
      </c>
      <c r="AH14" s="45">
        <f t="shared" ca="1" si="105"/>
        <v>101239</v>
      </c>
      <c r="AI14" s="45">
        <f t="shared" ca="1" si="105"/>
        <v>137887</v>
      </c>
      <c r="AJ14" s="45">
        <f t="shared" ca="1" si="129"/>
        <v>51189</v>
      </c>
      <c r="AK14" s="45">
        <f t="shared" ca="1" si="34"/>
        <v>4093873</v>
      </c>
      <c r="AL14" s="45">
        <f t="shared" ca="1" si="35"/>
        <v>1916401</v>
      </c>
      <c r="AM14" s="45">
        <f t="shared" ca="1" si="130"/>
        <v>70844</v>
      </c>
      <c r="AN14" s="45">
        <f t="shared" ca="1" si="131"/>
        <v>83431</v>
      </c>
      <c r="AO14" s="45">
        <f t="shared" ca="1" si="132"/>
        <v>79147</v>
      </c>
      <c r="AP14" s="45">
        <f t="shared" ca="1" si="37"/>
        <v>1682979</v>
      </c>
      <c r="AQ14" s="45">
        <f t="shared" ca="1" si="133"/>
        <v>623434</v>
      </c>
      <c r="AR14" s="45">
        <f t="shared" ca="1" si="133"/>
        <v>602282</v>
      </c>
      <c r="AS14" s="45">
        <f t="shared" ca="1" si="134"/>
        <v>128782</v>
      </c>
      <c r="AT14" s="45">
        <f t="shared" ca="1" si="134"/>
        <v>153673</v>
      </c>
      <c r="AU14" s="45">
        <f t="shared" ca="1" si="135"/>
        <v>174808</v>
      </c>
      <c r="AV14" s="45">
        <f t="shared" ca="1" si="136"/>
        <v>155861</v>
      </c>
      <c r="AW14" s="45">
        <f t="shared" ca="1" si="43"/>
        <v>494493</v>
      </c>
      <c r="AX14" s="45">
        <f t="shared" ca="1" si="137"/>
        <v>419525</v>
      </c>
      <c r="AY14" s="45">
        <f t="shared" ca="1" si="138"/>
        <v>74968</v>
      </c>
      <c r="AZ14" s="45">
        <f t="shared" ca="1" si="4"/>
        <v>3624994</v>
      </c>
      <c r="BA14" s="45">
        <f t="shared" ca="1" si="46"/>
        <v>532298</v>
      </c>
      <c r="BB14" s="45">
        <f t="shared" ca="1" si="139"/>
        <v>254876</v>
      </c>
      <c r="BC14" s="45">
        <f t="shared" ca="1" si="140"/>
        <v>163447</v>
      </c>
      <c r="BD14" s="45">
        <f t="shared" ca="1" si="141"/>
        <v>113975</v>
      </c>
      <c r="BE14" s="45">
        <f t="shared" ca="1" si="50"/>
        <v>287981</v>
      </c>
      <c r="BF14" s="45">
        <f t="shared" ca="1" si="142"/>
        <v>152314</v>
      </c>
      <c r="BG14" s="45">
        <f t="shared" ca="1" si="143"/>
        <v>135667</v>
      </c>
      <c r="BH14" s="45">
        <f t="shared" ca="1" si="53"/>
        <v>1432057</v>
      </c>
      <c r="BI14" s="45">
        <f t="shared" ca="1" si="144"/>
        <v>645419</v>
      </c>
      <c r="BJ14" s="45">
        <f t="shared" ca="1" si="145"/>
        <v>786638</v>
      </c>
      <c r="BK14" s="45">
        <f t="shared" ca="1" si="56"/>
        <v>1372658</v>
      </c>
      <c r="BL14" s="45">
        <f t="shared" ca="1" si="146"/>
        <v>355880</v>
      </c>
      <c r="BM14" s="45">
        <f t="shared" ca="1" si="147"/>
        <v>199822</v>
      </c>
      <c r="BN14" s="45">
        <f t="shared" ca="1" si="148"/>
        <v>816956</v>
      </c>
      <c r="BO14" s="45">
        <f t="shared" si="5"/>
        <v>0</v>
      </c>
      <c r="BP14" s="45"/>
      <c r="BQ14" s="45"/>
      <c r="BR14" s="45"/>
      <c r="BS14" s="45">
        <f t="shared" si="60"/>
        <v>0</v>
      </c>
      <c r="BT14" s="45"/>
      <c r="BU14" s="45"/>
      <c r="BV14" s="45"/>
      <c r="BW14" s="45"/>
      <c r="BX14" s="45">
        <f t="shared" ca="1" si="61"/>
        <v>1045530</v>
      </c>
      <c r="BY14" s="45">
        <f t="shared" ca="1" si="62"/>
        <v>160988</v>
      </c>
      <c r="BZ14" s="45">
        <f t="shared" ca="1" si="149"/>
        <v>31064</v>
      </c>
      <c r="CA14" s="45">
        <f t="shared" ca="1" si="149"/>
        <v>32781</v>
      </c>
      <c r="CB14" s="45">
        <f t="shared" ca="1" si="150"/>
        <v>93187</v>
      </c>
      <c r="CC14" s="45">
        <f t="shared" ca="1" si="151"/>
        <v>3956</v>
      </c>
      <c r="CD14" s="45">
        <f t="shared" ca="1" si="66"/>
        <v>147516</v>
      </c>
      <c r="CE14" s="45">
        <f t="shared" ca="1" si="152"/>
        <v>61761</v>
      </c>
      <c r="CF14" s="45">
        <f t="shared" ca="1" si="153"/>
        <v>15838</v>
      </c>
      <c r="CG14" s="45">
        <f t="shared" ca="1" si="154"/>
        <v>69917</v>
      </c>
      <c r="CH14" s="45">
        <f t="shared" ca="1" si="70"/>
        <v>283120</v>
      </c>
      <c r="CI14" s="45">
        <f t="shared" ca="1" si="155"/>
        <v>105099</v>
      </c>
      <c r="CJ14" s="45">
        <f t="shared" ca="1" si="155"/>
        <v>111595</v>
      </c>
      <c r="CK14" s="45">
        <f t="shared" ca="1" si="156"/>
        <v>66426</v>
      </c>
      <c r="CL14" s="45">
        <f t="shared" ca="1" si="74"/>
        <v>169879</v>
      </c>
      <c r="CM14" s="45">
        <f t="shared" ca="1" si="157"/>
        <v>37181</v>
      </c>
      <c r="CN14" s="45">
        <f t="shared" ca="1" si="157"/>
        <v>27054</v>
      </c>
      <c r="CO14" s="45">
        <f t="shared" ca="1" si="157"/>
        <v>34936</v>
      </c>
      <c r="CP14" s="45">
        <f t="shared" ca="1" si="158"/>
        <v>4162</v>
      </c>
      <c r="CQ14" s="45">
        <f t="shared" ca="1" si="106"/>
        <v>40778</v>
      </c>
      <c r="CR14" s="45">
        <f t="shared" ca="1" si="106"/>
        <v>25768</v>
      </c>
      <c r="CS14" s="45">
        <f t="shared" ca="1" si="76"/>
        <v>212596</v>
      </c>
      <c r="CT14" s="45">
        <f t="shared" ca="1" si="159"/>
        <v>59071</v>
      </c>
      <c r="CU14" s="45">
        <f t="shared" ca="1" si="159"/>
        <v>85728</v>
      </c>
      <c r="CV14" s="45">
        <f t="shared" ca="1" si="160"/>
        <v>67797</v>
      </c>
      <c r="CW14" s="45">
        <f t="shared" ca="1" si="161"/>
        <v>71431</v>
      </c>
      <c r="CX14" s="45">
        <f t="shared" ca="1" si="81"/>
        <v>354126</v>
      </c>
      <c r="CY14" s="45">
        <f t="shared" ca="1" si="82"/>
        <v>148922</v>
      </c>
      <c r="CZ14" s="45">
        <f t="shared" ca="1" si="162"/>
        <v>22769</v>
      </c>
      <c r="DA14" s="45">
        <f t="shared" ca="1" si="163"/>
        <v>63383</v>
      </c>
      <c r="DB14" s="45">
        <f t="shared" ca="1" si="164"/>
        <v>2399</v>
      </c>
      <c r="DC14" s="45">
        <f t="shared" ca="1" si="165"/>
        <v>36258</v>
      </c>
      <c r="DD14" s="45">
        <f t="shared" ca="1" si="166"/>
        <v>24113</v>
      </c>
      <c r="DE14" s="45">
        <f t="shared" ca="1" si="87"/>
        <v>83467</v>
      </c>
      <c r="DF14" s="45">
        <f t="shared" ca="1" si="167"/>
        <v>24943</v>
      </c>
      <c r="DG14" s="45">
        <f t="shared" ca="1" si="168"/>
        <v>47257</v>
      </c>
      <c r="DH14" s="45">
        <f t="shared" ca="1" si="169"/>
        <v>4077</v>
      </c>
      <c r="DI14" s="45">
        <f t="shared" ca="1" si="170"/>
        <v>2592</v>
      </c>
      <c r="DJ14" s="45">
        <f t="shared" ca="1" si="171"/>
        <v>4598</v>
      </c>
      <c r="DK14" s="45">
        <f t="shared" ca="1" si="91"/>
        <v>48860</v>
      </c>
      <c r="DL14" s="45">
        <f t="shared" ca="1" si="172"/>
        <v>3957</v>
      </c>
      <c r="DM14" s="45">
        <f t="shared" ca="1" si="173"/>
        <v>26164</v>
      </c>
      <c r="DN14" s="45">
        <f t="shared" ca="1" si="174"/>
        <v>17698</v>
      </c>
      <c r="DO14" s="45">
        <f t="shared" ca="1" si="175"/>
        <v>448</v>
      </c>
      <c r="DP14" s="45">
        <f t="shared" ca="1" si="175"/>
        <v>593</v>
      </c>
      <c r="DQ14" s="45">
        <f t="shared" ca="1" si="97"/>
        <v>67518</v>
      </c>
      <c r="DR14" s="45">
        <f t="shared" ca="1" si="176"/>
        <v>8549</v>
      </c>
      <c r="DS14" s="45">
        <f t="shared" ca="1" si="177"/>
        <v>30188</v>
      </c>
      <c r="DT14" s="45">
        <f t="shared" ca="1" si="178"/>
        <v>8348</v>
      </c>
      <c r="DU14" s="45">
        <f t="shared" ca="1" si="178"/>
        <v>10063</v>
      </c>
      <c r="DV14" s="45">
        <f t="shared" ca="1" si="178"/>
        <v>10370</v>
      </c>
      <c r="DW14" s="45">
        <f t="shared" ca="1" si="179"/>
        <v>5359</v>
      </c>
    </row>
    <row r="15" spans="2:127" ht="15.75" thickBot="1" x14ac:dyDescent="0.3">
      <c r="B15" s="53" t="s">
        <v>21</v>
      </c>
      <c r="C15" s="51">
        <f t="shared" ca="1" si="0"/>
        <v>13826156</v>
      </c>
      <c r="D15" s="45">
        <f t="shared" ca="1" si="8"/>
        <v>4948983</v>
      </c>
      <c r="E15" s="45">
        <f t="shared" ca="1" si="9"/>
        <v>1492276</v>
      </c>
      <c r="F15" s="45">
        <f t="shared" ca="1" si="108"/>
        <v>434640</v>
      </c>
      <c r="G15" s="45">
        <f t="shared" ca="1" si="109"/>
        <v>72658</v>
      </c>
      <c r="H15" s="45">
        <f t="shared" ca="1" si="104"/>
        <v>181277</v>
      </c>
      <c r="I15" s="45">
        <f t="shared" ca="1" si="110"/>
        <v>295196</v>
      </c>
      <c r="J15" s="45">
        <f t="shared" ca="1" si="111"/>
        <v>123286</v>
      </c>
      <c r="K15" s="45">
        <f t="shared" ca="1" si="112"/>
        <v>48456</v>
      </c>
      <c r="L15" s="45">
        <f t="shared" ca="1" si="113"/>
        <v>198185</v>
      </c>
      <c r="M15" s="45">
        <f t="shared" ca="1" si="114"/>
        <v>18070</v>
      </c>
      <c r="N15" s="45">
        <f t="shared" ca="1" si="115"/>
        <v>50250</v>
      </c>
      <c r="O15" s="45">
        <f t="shared" ca="1" si="116"/>
        <v>70258</v>
      </c>
      <c r="P15" s="45">
        <f t="shared" ca="1" si="20"/>
        <v>2010338</v>
      </c>
      <c r="Q15" s="45">
        <f t="shared" ca="1" si="117"/>
        <v>466280</v>
      </c>
      <c r="R15" s="45">
        <f t="shared" ca="1" si="118"/>
        <v>618759</v>
      </c>
      <c r="S15" s="45">
        <f t="shared" ca="1" si="119"/>
        <v>330860</v>
      </c>
      <c r="T15" s="45">
        <f t="shared" ca="1" si="120"/>
        <v>102986</v>
      </c>
      <c r="U15" s="45">
        <f t="shared" ca="1" si="121"/>
        <v>51401</v>
      </c>
      <c r="V15" s="45">
        <f t="shared" ca="1" si="122"/>
        <v>336300</v>
      </c>
      <c r="W15" s="45">
        <f t="shared" ca="1" si="123"/>
        <v>103752</v>
      </c>
      <c r="X15" s="45">
        <f t="shared" ca="1" si="1"/>
        <v>631130</v>
      </c>
      <c r="Y15" s="45">
        <f t="shared" ca="1" si="124"/>
        <v>249364</v>
      </c>
      <c r="Z15" s="45">
        <f t="shared" ca="1" si="125"/>
        <v>163984</v>
      </c>
      <c r="AA15" s="45">
        <f t="shared" ca="1" si="126"/>
        <v>117486</v>
      </c>
      <c r="AB15" s="45">
        <f t="shared" ca="1" si="127"/>
        <v>100296</v>
      </c>
      <c r="AC15" s="45">
        <f t="shared" ca="1" si="31"/>
        <v>815239</v>
      </c>
      <c r="AD15" s="45">
        <f t="shared" ca="1" si="128"/>
        <v>123870</v>
      </c>
      <c r="AE15" s="45">
        <f t="shared" ca="1" si="105"/>
        <v>136741</v>
      </c>
      <c r="AF15" s="45">
        <f t="shared" ca="1" si="105"/>
        <v>147785</v>
      </c>
      <c r="AG15" s="45">
        <f t="shared" ca="1" si="105"/>
        <v>106246</v>
      </c>
      <c r="AH15" s="45">
        <f t="shared" ca="1" si="105"/>
        <v>119090</v>
      </c>
      <c r="AI15" s="45">
        <f t="shared" ca="1" si="105"/>
        <v>117969</v>
      </c>
      <c r="AJ15" s="45">
        <f t="shared" ca="1" si="129"/>
        <v>63538</v>
      </c>
      <c r="AK15" s="45">
        <f t="shared" ca="1" si="34"/>
        <v>3984146</v>
      </c>
      <c r="AL15" s="45">
        <f t="shared" ca="1" si="35"/>
        <v>1870805</v>
      </c>
      <c r="AM15" s="45">
        <f t="shared" ca="1" si="130"/>
        <v>66672</v>
      </c>
      <c r="AN15" s="45">
        <f t="shared" ca="1" si="131"/>
        <v>85541</v>
      </c>
      <c r="AO15" s="45">
        <f t="shared" ca="1" si="132"/>
        <v>75212</v>
      </c>
      <c r="AP15" s="45">
        <f t="shared" ca="1" si="37"/>
        <v>1643380</v>
      </c>
      <c r="AQ15" s="45">
        <f t="shared" ca="1" si="133"/>
        <v>571273</v>
      </c>
      <c r="AR15" s="45">
        <f t="shared" ca="1" si="133"/>
        <v>674249</v>
      </c>
      <c r="AS15" s="45">
        <f t="shared" ca="1" si="134"/>
        <v>147104</v>
      </c>
      <c r="AT15" s="45">
        <f t="shared" ca="1" si="134"/>
        <v>112301</v>
      </c>
      <c r="AU15" s="45">
        <f t="shared" ca="1" si="135"/>
        <v>138453</v>
      </c>
      <c r="AV15" s="45">
        <f t="shared" ca="1" si="136"/>
        <v>128885</v>
      </c>
      <c r="AW15" s="45">
        <f t="shared" ca="1" si="43"/>
        <v>469961</v>
      </c>
      <c r="AX15" s="45">
        <f t="shared" ca="1" si="137"/>
        <v>404518</v>
      </c>
      <c r="AY15" s="45">
        <f t="shared" ca="1" si="138"/>
        <v>65443</v>
      </c>
      <c r="AZ15" s="45">
        <f t="shared" ca="1" si="4"/>
        <v>3529773</v>
      </c>
      <c r="BA15" s="45">
        <f t="shared" ca="1" si="46"/>
        <v>566331</v>
      </c>
      <c r="BB15" s="45">
        <f t="shared" ca="1" si="139"/>
        <v>277974</v>
      </c>
      <c r="BC15" s="45">
        <f t="shared" ca="1" si="140"/>
        <v>169716</v>
      </c>
      <c r="BD15" s="45">
        <f t="shared" ca="1" si="141"/>
        <v>118641</v>
      </c>
      <c r="BE15" s="45">
        <f t="shared" ca="1" si="50"/>
        <v>351098</v>
      </c>
      <c r="BF15" s="45">
        <f t="shared" ca="1" si="142"/>
        <v>152098</v>
      </c>
      <c r="BG15" s="45">
        <f t="shared" ca="1" si="143"/>
        <v>199000</v>
      </c>
      <c r="BH15" s="45">
        <f t="shared" ca="1" si="53"/>
        <v>1234731</v>
      </c>
      <c r="BI15" s="45">
        <f t="shared" ca="1" si="144"/>
        <v>532016</v>
      </c>
      <c r="BJ15" s="45">
        <f t="shared" ca="1" si="145"/>
        <v>702715</v>
      </c>
      <c r="BK15" s="45">
        <f t="shared" ca="1" si="56"/>
        <v>1377613</v>
      </c>
      <c r="BL15" s="45">
        <f t="shared" ca="1" si="146"/>
        <v>358810</v>
      </c>
      <c r="BM15" s="45">
        <f t="shared" ca="1" si="147"/>
        <v>198887</v>
      </c>
      <c r="BN15" s="45">
        <f t="shared" ca="1" si="148"/>
        <v>819916</v>
      </c>
      <c r="BO15" s="45">
        <f t="shared" si="5"/>
        <v>0</v>
      </c>
      <c r="BP15" s="45"/>
      <c r="BQ15" s="45"/>
      <c r="BR15" s="45"/>
      <c r="BS15" s="45">
        <f t="shared" si="60"/>
        <v>0</v>
      </c>
      <c r="BT15" s="45"/>
      <c r="BU15" s="45"/>
      <c r="BV15" s="45"/>
      <c r="BW15" s="45"/>
      <c r="BX15" s="45">
        <f t="shared" ca="1" si="61"/>
        <v>966386</v>
      </c>
      <c r="BY15" s="45">
        <f t="shared" ca="1" si="62"/>
        <v>127607</v>
      </c>
      <c r="BZ15" s="45">
        <f t="shared" ca="1" si="149"/>
        <v>21013</v>
      </c>
      <c r="CA15" s="45">
        <f t="shared" ca="1" si="149"/>
        <v>24183</v>
      </c>
      <c r="CB15" s="45">
        <f t="shared" ca="1" si="150"/>
        <v>80303</v>
      </c>
      <c r="CC15" s="45">
        <f t="shared" ca="1" si="151"/>
        <v>2108</v>
      </c>
      <c r="CD15" s="45">
        <f t="shared" ca="1" si="66"/>
        <v>134390</v>
      </c>
      <c r="CE15" s="45">
        <f t="shared" ca="1" si="152"/>
        <v>61883</v>
      </c>
      <c r="CF15" s="45">
        <f t="shared" ca="1" si="153"/>
        <v>19006</v>
      </c>
      <c r="CG15" s="45">
        <f t="shared" ca="1" si="154"/>
        <v>53501</v>
      </c>
      <c r="CH15" s="45">
        <f t="shared" ca="1" si="70"/>
        <v>276162</v>
      </c>
      <c r="CI15" s="45">
        <f t="shared" ca="1" si="155"/>
        <v>99571</v>
      </c>
      <c r="CJ15" s="45">
        <f t="shared" ca="1" si="155"/>
        <v>101019</v>
      </c>
      <c r="CK15" s="45">
        <f t="shared" ca="1" si="156"/>
        <v>75572</v>
      </c>
      <c r="CL15" s="45">
        <f t="shared" ca="1" si="74"/>
        <v>159129</v>
      </c>
      <c r="CM15" s="45">
        <f t="shared" ca="1" si="157"/>
        <v>25250</v>
      </c>
      <c r="CN15" s="45">
        <f t="shared" ca="1" si="157"/>
        <v>27921</v>
      </c>
      <c r="CO15" s="45">
        <f t="shared" ca="1" si="157"/>
        <v>31042</v>
      </c>
      <c r="CP15" s="45">
        <f t="shared" ca="1" si="158"/>
        <v>3336</v>
      </c>
      <c r="CQ15" s="45">
        <f t="shared" ca="1" si="106"/>
        <v>30631</v>
      </c>
      <c r="CR15" s="45">
        <f t="shared" ca="1" si="106"/>
        <v>40949</v>
      </c>
      <c r="CS15" s="45">
        <f t="shared" ca="1" si="76"/>
        <v>191780</v>
      </c>
      <c r="CT15" s="45">
        <f t="shared" ca="1" si="159"/>
        <v>88717</v>
      </c>
      <c r="CU15" s="45">
        <f t="shared" ca="1" si="159"/>
        <v>53986</v>
      </c>
      <c r="CV15" s="45">
        <f t="shared" ca="1" si="160"/>
        <v>49077</v>
      </c>
      <c r="CW15" s="45">
        <f t="shared" ca="1" si="161"/>
        <v>77318</v>
      </c>
      <c r="CX15" s="45">
        <f t="shared" ca="1" si="81"/>
        <v>396868</v>
      </c>
      <c r="CY15" s="45">
        <f t="shared" ca="1" si="82"/>
        <v>178954</v>
      </c>
      <c r="CZ15" s="45">
        <f t="shared" ca="1" si="162"/>
        <v>29567</v>
      </c>
      <c r="DA15" s="45">
        <f t="shared" ca="1" si="163"/>
        <v>85497</v>
      </c>
      <c r="DB15" s="45">
        <f t="shared" ca="1" si="164"/>
        <v>2636</v>
      </c>
      <c r="DC15" s="45">
        <f t="shared" ca="1" si="165"/>
        <v>44977</v>
      </c>
      <c r="DD15" s="45">
        <f t="shared" ca="1" si="166"/>
        <v>16277</v>
      </c>
      <c r="DE15" s="45">
        <f t="shared" ca="1" si="87"/>
        <v>87647</v>
      </c>
      <c r="DF15" s="45">
        <f t="shared" ca="1" si="167"/>
        <v>21749</v>
      </c>
      <c r="DG15" s="45">
        <f t="shared" ca="1" si="168"/>
        <v>54069</v>
      </c>
      <c r="DH15" s="45">
        <f t="shared" ca="1" si="169"/>
        <v>4353</v>
      </c>
      <c r="DI15" s="45">
        <f t="shared" ca="1" si="170"/>
        <v>2221</v>
      </c>
      <c r="DJ15" s="45">
        <f t="shared" ca="1" si="171"/>
        <v>5255</v>
      </c>
      <c r="DK15" s="45">
        <f t="shared" ca="1" si="91"/>
        <v>49763</v>
      </c>
      <c r="DL15" s="45">
        <f t="shared" ca="1" si="172"/>
        <v>3739</v>
      </c>
      <c r="DM15" s="45">
        <f t="shared" ca="1" si="173"/>
        <v>26904</v>
      </c>
      <c r="DN15" s="45">
        <f t="shared" ca="1" si="174"/>
        <v>18225</v>
      </c>
      <c r="DO15" s="45">
        <f t="shared" ca="1" si="175"/>
        <v>368</v>
      </c>
      <c r="DP15" s="45">
        <f t="shared" ca="1" si="175"/>
        <v>527</v>
      </c>
      <c r="DQ15" s="45">
        <f t="shared" ca="1" si="97"/>
        <v>73141</v>
      </c>
      <c r="DR15" s="45">
        <f t="shared" ca="1" si="176"/>
        <v>11564</v>
      </c>
      <c r="DS15" s="45">
        <f t="shared" ca="1" si="177"/>
        <v>35210</v>
      </c>
      <c r="DT15" s="45">
        <f t="shared" ca="1" si="178"/>
        <v>9534</v>
      </c>
      <c r="DU15" s="45">
        <f t="shared" ca="1" si="178"/>
        <v>7153</v>
      </c>
      <c r="DV15" s="45">
        <f t="shared" ca="1" si="178"/>
        <v>9680</v>
      </c>
      <c r="DW15" s="45">
        <f t="shared" ca="1" si="179"/>
        <v>7363</v>
      </c>
    </row>
    <row r="16" spans="2:127" ht="15.75" thickBot="1" x14ac:dyDescent="0.3">
      <c r="B16" s="53" t="s">
        <v>22</v>
      </c>
      <c r="C16" s="51">
        <f t="shared" ca="1" si="0"/>
        <v>14490535</v>
      </c>
      <c r="D16" s="45">
        <f t="shared" ca="1" si="8"/>
        <v>5226662</v>
      </c>
      <c r="E16" s="45">
        <f t="shared" ca="1" si="9"/>
        <v>1609445</v>
      </c>
      <c r="F16" s="45">
        <f t="shared" ca="1" si="108"/>
        <v>502215</v>
      </c>
      <c r="G16" s="45">
        <f t="shared" ca="1" si="109"/>
        <v>67895</v>
      </c>
      <c r="H16" s="45">
        <f t="shared" ca="1" si="104"/>
        <v>154228</v>
      </c>
      <c r="I16" s="45">
        <f t="shared" ca="1" si="110"/>
        <v>335911</v>
      </c>
      <c r="J16" s="45">
        <f t="shared" ca="1" si="111"/>
        <v>87849</v>
      </c>
      <c r="K16" s="45">
        <f t="shared" ca="1" si="112"/>
        <v>44948</v>
      </c>
      <c r="L16" s="45">
        <f t="shared" ca="1" si="113"/>
        <v>262626</v>
      </c>
      <c r="M16" s="45">
        <f t="shared" ca="1" si="114"/>
        <v>23252</v>
      </c>
      <c r="N16" s="45">
        <f t="shared" ca="1" si="115"/>
        <v>52334</v>
      </c>
      <c r="O16" s="45">
        <f t="shared" ca="1" si="116"/>
        <v>78187</v>
      </c>
      <c r="P16" s="45">
        <f t="shared" ca="1" si="20"/>
        <v>2107386</v>
      </c>
      <c r="Q16" s="45">
        <f t="shared" ca="1" si="117"/>
        <v>436362</v>
      </c>
      <c r="R16" s="45">
        <f t="shared" ca="1" si="118"/>
        <v>683734</v>
      </c>
      <c r="S16" s="45">
        <f t="shared" ca="1" si="119"/>
        <v>253402</v>
      </c>
      <c r="T16" s="45">
        <f t="shared" ca="1" si="120"/>
        <v>189786</v>
      </c>
      <c r="U16" s="45">
        <f t="shared" ca="1" si="121"/>
        <v>62649</v>
      </c>
      <c r="V16" s="45">
        <f t="shared" ca="1" si="122"/>
        <v>321457</v>
      </c>
      <c r="W16" s="45">
        <f t="shared" ca="1" si="123"/>
        <v>159996</v>
      </c>
      <c r="X16" s="45">
        <f t="shared" ca="1" si="1"/>
        <v>654203</v>
      </c>
      <c r="Y16" s="45">
        <f t="shared" ca="1" si="124"/>
        <v>249968</v>
      </c>
      <c r="Z16" s="45">
        <f t="shared" ca="1" si="125"/>
        <v>177035</v>
      </c>
      <c r="AA16" s="45">
        <f t="shared" ca="1" si="126"/>
        <v>116410</v>
      </c>
      <c r="AB16" s="45">
        <f t="shared" ca="1" si="127"/>
        <v>110790</v>
      </c>
      <c r="AC16" s="45">
        <f t="shared" ca="1" si="31"/>
        <v>855628</v>
      </c>
      <c r="AD16" s="45">
        <f t="shared" ca="1" si="128"/>
        <v>133276</v>
      </c>
      <c r="AE16" s="45">
        <f t="shared" ca="1" si="105"/>
        <v>118181</v>
      </c>
      <c r="AF16" s="45">
        <f t="shared" ca="1" si="105"/>
        <v>140651</v>
      </c>
      <c r="AG16" s="45">
        <f t="shared" ca="1" si="105"/>
        <v>133552</v>
      </c>
      <c r="AH16" s="45">
        <f t="shared" ca="1" si="105"/>
        <v>136960</v>
      </c>
      <c r="AI16" s="45">
        <f t="shared" ca="1" si="105"/>
        <v>137783</v>
      </c>
      <c r="AJ16" s="45">
        <f t="shared" ca="1" si="129"/>
        <v>55225</v>
      </c>
      <c r="AK16" s="45">
        <f t="shared" ca="1" si="34"/>
        <v>4212891</v>
      </c>
      <c r="AL16" s="45">
        <f t="shared" ca="1" si="35"/>
        <v>1984415</v>
      </c>
      <c r="AM16" s="45">
        <f t="shared" ca="1" si="130"/>
        <v>70191</v>
      </c>
      <c r="AN16" s="45">
        <f t="shared" ca="1" si="131"/>
        <v>80468</v>
      </c>
      <c r="AO16" s="45">
        <f t="shared" ca="1" si="132"/>
        <v>87554</v>
      </c>
      <c r="AP16" s="45">
        <f t="shared" ca="1" si="37"/>
        <v>1746202</v>
      </c>
      <c r="AQ16" s="45">
        <f t="shared" ca="1" si="133"/>
        <v>679553</v>
      </c>
      <c r="AR16" s="45">
        <f t="shared" ca="1" si="133"/>
        <v>674583</v>
      </c>
      <c r="AS16" s="45">
        <f t="shared" ca="1" si="134"/>
        <v>120423</v>
      </c>
      <c r="AT16" s="45">
        <f t="shared" ca="1" si="134"/>
        <v>141952</v>
      </c>
      <c r="AU16" s="45">
        <f t="shared" ca="1" si="135"/>
        <v>129691</v>
      </c>
      <c r="AV16" s="45">
        <f t="shared" ca="1" si="136"/>
        <v>111397</v>
      </c>
      <c r="AW16" s="45">
        <f t="shared" ca="1" si="43"/>
        <v>482274</v>
      </c>
      <c r="AX16" s="45">
        <f t="shared" ca="1" si="137"/>
        <v>396766</v>
      </c>
      <c r="AY16" s="45">
        <f t="shared" ca="1" si="138"/>
        <v>85508</v>
      </c>
      <c r="AZ16" s="45">
        <f t="shared" ca="1" si="4"/>
        <v>3646257</v>
      </c>
      <c r="BA16" s="45">
        <f t="shared" ca="1" si="46"/>
        <v>557890</v>
      </c>
      <c r="BB16" s="45">
        <f t="shared" ca="1" si="139"/>
        <v>266154</v>
      </c>
      <c r="BC16" s="45">
        <f t="shared" ca="1" si="140"/>
        <v>163298</v>
      </c>
      <c r="BD16" s="45">
        <f t="shared" ca="1" si="141"/>
        <v>128438</v>
      </c>
      <c r="BE16" s="45">
        <f t="shared" ca="1" si="50"/>
        <v>314502</v>
      </c>
      <c r="BF16" s="45">
        <f t="shared" ca="1" si="142"/>
        <v>209879</v>
      </c>
      <c r="BG16" s="45">
        <f t="shared" ca="1" si="143"/>
        <v>104623</v>
      </c>
      <c r="BH16" s="45">
        <f t="shared" ca="1" si="53"/>
        <v>1235945</v>
      </c>
      <c r="BI16" s="45">
        <f t="shared" ca="1" si="144"/>
        <v>512770</v>
      </c>
      <c r="BJ16" s="45">
        <f t="shared" ca="1" si="145"/>
        <v>723175</v>
      </c>
      <c r="BK16" s="45">
        <f t="shared" ca="1" si="56"/>
        <v>1537920</v>
      </c>
      <c r="BL16" s="45">
        <f t="shared" ca="1" si="146"/>
        <v>348669</v>
      </c>
      <c r="BM16" s="45">
        <f t="shared" ca="1" si="147"/>
        <v>216432</v>
      </c>
      <c r="BN16" s="45">
        <f t="shared" ca="1" si="148"/>
        <v>972819</v>
      </c>
      <c r="BO16" s="45">
        <f t="shared" si="5"/>
        <v>0</v>
      </c>
      <c r="BP16" s="45"/>
      <c r="BQ16" s="45"/>
      <c r="BR16" s="45"/>
      <c r="BS16" s="45">
        <f t="shared" si="60"/>
        <v>0</v>
      </c>
      <c r="BT16" s="45"/>
      <c r="BU16" s="45"/>
      <c r="BV16" s="45"/>
      <c r="BW16" s="45"/>
      <c r="BX16" s="45">
        <f t="shared" ca="1" si="61"/>
        <v>1038028</v>
      </c>
      <c r="BY16" s="45">
        <f t="shared" ca="1" si="62"/>
        <v>159395</v>
      </c>
      <c r="BZ16" s="45">
        <f t="shared" ca="1" si="149"/>
        <v>28835</v>
      </c>
      <c r="CA16" s="45">
        <f t="shared" ca="1" si="149"/>
        <v>21138</v>
      </c>
      <c r="CB16" s="45">
        <f t="shared" ca="1" si="150"/>
        <v>105970</v>
      </c>
      <c r="CC16" s="45">
        <f t="shared" ca="1" si="151"/>
        <v>3452</v>
      </c>
      <c r="CD16" s="45">
        <f t="shared" ca="1" si="66"/>
        <v>145732</v>
      </c>
      <c r="CE16" s="45">
        <f t="shared" ca="1" si="152"/>
        <v>72929</v>
      </c>
      <c r="CF16" s="45">
        <f t="shared" ca="1" si="153"/>
        <v>15126</v>
      </c>
      <c r="CG16" s="45">
        <f t="shared" ca="1" si="154"/>
        <v>57677</v>
      </c>
      <c r="CH16" s="45">
        <f t="shared" ca="1" si="70"/>
        <v>273742</v>
      </c>
      <c r="CI16" s="45">
        <f t="shared" ca="1" si="155"/>
        <v>102094</v>
      </c>
      <c r="CJ16" s="45">
        <f t="shared" ca="1" si="155"/>
        <v>113994</v>
      </c>
      <c r="CK16" s="45">
        <f t="shared" ca="1" si="156"/>
        <v>57654</v>
      </c>
      <c r="CL16" s="45">
        <f t="shared" ca="1" si="74"/>
        <v>171892</v>
      </c>
      <c r="CM16" s="45">
        <f t="shared" ca="1" si="157"/>
        <v>39865</v>
      </c>
      <c r="CN16" s="45">
        <f t="shared" ca="1" si="157"/>
        <v>35972</v>
      </c>
      <c r="CO16" s="45">
        <f t="shared" ca="1" si="157"/>
        <v>25106</v>
      </c>
      <c r="CP16" s="45">
        <f t="shared" ca="1" si="158"/>
        <v>5890</v>
      </c>
      <c r="CQ16" s="45">
        <f t="shared" ca="1" si="106"/>
        <v>28576</v>
      </c>
      <c r="CR16" s="45">
        <f t="shared" ca="1" si="106"/>
        <v>36483</v>
      </c>
      <c r="CS16" s="45">
        <f t="shared" ca="1" si="76"/>
        <v>191788</v>
      </c>
      <c r="CT16" s="45">
        <f t="shared" ca="1" si="159"/>
        <v>66072</v>
      </c>
      <c r="CU16" s="45">
        <f t="shared" ca="1" si="159"/>
        <v>65110</v>
      </c>
      <c r="CV16" s="45">
        <f t="shared" ca="1" si="160"/>
        <v>60606</v>
      </c>
      <c r="CW16" s="45">
        <f t="shared" ca="1" si="161"/>
        <v>95479</v>
      </c>
      <c r="CX16" s="45">
        <f t="shared" ca="1" si="81"/>
        <v>366697</v>
      </c>
      <c r="CY16" s="45">
        <f t="shared" ca="1" si="82"/>
        <v>147358</v>
      </c>
      <c r="CZ16" s="45">
        <f t="shared" ca="1" si="162"/>
        <v>27142</v>
      </c>
      <c r="DA16" s="45">
        <f t="shared" ca="1" si="163"/>
        <v>64771</v>
      </c>
      <c r="DB16" s="45">
        <f t="shared" ca="1" si="164"/>
        <v>2806</v>
      </c>
      <c r="DC16" s="45">
        <f t="shared" ca="1" si="165"/>
        <v>35336</v>
      </c>
      <c r="DD16" s="45">
        <f t="shared" ca="1" si="166"/>
        <v>17303</v>
      </c>
      <c r="DE16" s="45">
        <f t="shared" ca="1" si="87"/>
        <v>92772</v>
      </c>
      <c r="DF16" s="45">
        <f t="shared" ca="1" si="167"/>
        <v>27803</v>
      </c>
      <c r="DG16" s="45">
        <f t="shared" ca="1" si="168"/>
        <v>50564</v>
      </c>
      <c r="DH16" s="45">
        <f t="shared" ca="1" si="169"/>
        <v>5860</v>
      </c>
      <c r="DI16" s="45">
        <f t="shared" ca="1" si="170"/>
        <v>3543</v>
      </c>
      <c r="DJ16" s="45">
        <f t="shared" ca="1" si="171"/>
        <v>5002</v>
      </c>
      <c r="DK16" s="45">
        <f t="shared" ca="1" si="91"/>
        <v>52093</v>
      </c>
      <c r="DL16" s="45">
        <f t="shared" ca="1" si="172"/>
        <v>3573</v>
      </c>
      <c r="DM16" s="45">
        <f t="shared" ca="1" si="173"/>
        <v>27027</v>
      </c>
      <c r="DN16" s="45">
        <f t="shared" ca="1" si="174"/>
        <v>20625</v>
      </c>
      <c r="DO16" s="45">
        <f t="shared" ca="1" si="175"/>
        <v>513</v>
      </c>
      <c r="DP16" s="45">
        <f t="shared" ca="1" si="175"/>
        <v>355</v>
      </c>
      <c r="DQ16" s="45">
        <f t="shared" ca="1" si="97"/>
        <v>69190</v>
      </c>
      <c r="DR16" s="45">
        <f t="shared" ca="1" si="176"/>
        <v>9348</v>
      </c>
      <c r="DS16" s="45">
        <f t="shared" ca="1" si="177"/>
        <v>40062</v>
      </c>
      <c r="DT16" s="45">
        <f t="shared" ca="1" si="178"/>
        <v>6136</v>
      </c>
      <c r="DU16" s="45">
        <f t="shared" ca="1" si="178"/>
        <v>7146</v>
      </c>
      <c r="DV16" s="45">
        <f t="shared" ca="1" si="178"/>
        <v>6498</v>
      </c>
      <c r="DW16" s="45">
        <f t="shared" ca="1" si="179"/>
        <v>5284</v>
      </c>
    </row>
    <row r="17" spans="2:127" ht="15.75" thickBot="1" x14ac:dyDescent="0.3">
      <c r="B17" s="53" t="s">
        <v>23</v>
      </c>
      <c r="C17" s="51">
        <f t="shared" ca="1" si="0"/>
        <v>13803446</v>
      </c>
      <c r="D17" s="45">
        <f t="shared" ca="1" si="8"/>
        <v>5117770</v>
      </c>
      <c r="E17" s="45">
        <f t="shared" ca="1" si="9"/>
        <v>1580904</v>
      </c>
      <c r="F17" s="45">
        <f t="shared" ca="1" si="108"/>
        <v>497983</v>
      </c>
      <c r="G17" s="45">
        <f t="shared" ca="1" si="109"/>
        <v>75307</v>
      </c>
      <c r="H17" s="45">
        <f t="shared" ca="1" si="104"/>
        <v>166547</v>
      </c>
      <c r="I17" s="45">
        <f t="shared" ca="1" si="110"/>
        <v>348606</v>
      </c>
      <c r="J17" s="45">
        <f t="shared" ca="1" si="111"/>
        <v>120059</v>
      </c>
      <c r="K17" s="45">
        <f t="shared" ca="1" si="112"/>
        <v>41760</v>
      </c>
      <c r="L17" s="45">
        <f t="shared" ca="1" si="113"/>
        <v>196160</v>
      </c>
      <c r="M17" s="45">
        <f t="shared" ca="1" si="114"/>
        <v>20561</v>
      </c>
      <c r="N17" s="45">
        <f t="shared" ca="1" si="115"/>
        <v>44515</v>
      </c>
      <c r="O17" s="45">
        <f t="shared" ca="1" si="116"/>
        <v>69406</v>
      </c>
      <c r="P17" s="45">
        <f t="shared" ca="1" si="20"/>
        <v>2065088</v>
      </c>
      <c r="Q17" s="45">
        <f t="shared" ca="1" si="117"/>
        <v>434203</v>
      </c>
      <c r="R17" s="45">
        <f t="shared" ca="1" si="118"/>
        <v>688419</v>
      </c>
      <c r="S17" s="45">
        <f t="shared" ca="1" si="119"/>
        <v>317853</v>
      </c>
      <c r="T17" s="45">
        <f t="shared" ca="1" si="120"/>
        <v>126754</v>
      </c>
      <c r="U17" s="45">
        <f t="shared" ca="1" si="121"/>
        <v>63985</v>
      </c>
      <c r="V17" s="45">
        <f t="shared" ca="1" si="122"/>
        <v>264991</v>
      </c>
      <c r="W17" s="45">
        <f t="shared" ca="1" si="123"/>
        <v>168883</v>
      </c>
      <c r="X17" s="45">
        <f t="shared" ca="1" si="1"/>
        <v>618857</v>
      </c>
      <c r="Y17" s="45">
        <f t="shared" ca="1" si="124"/>
        <v>201023</v>
      </c>
      <c r="Z17" s="45">
        <f t="shared" ca="1" si="125"/>
        <v>172086</v>
      </c>
      <c r="AA17" s="45">
        <f t="shared" ca="1" si="126"/>
        <v>113307</v>
      </c>
      <c r="AB17" s="45">
        <f t="shared" ca="1" si="127"/>
        <v>132441</v>
      </c>
      <c r="AC17" s="45">
        <f t="shared" ca="1" si="31"/>
        <v>852921</v>
      </c>
      <c r="AD17" s="45">
        <f t="shared" ca="1" si="128"/>
        <v>113884</v>
      </c>
      <c r="AE17" s="45">
        <f t="shared" ca="1" si="105"/>
        <v>135185</v>
      </c>
      <c r="AF17" s="45">
        <f t="shared" ca="1" si="105"/>
        <v>110787</v>
      </c>
      <c r="AG17" s="45">
        <f t="shared" ca="1" si="105"/>
        <v>144624</v>
      </c>
      <c r="AH17" s="45">
        <f t="shared" ca="1" si="105"/>
        <v>138536</v>
      </c>
      <c r="AI17" s="45">
        <f t="shared" ca="1" si="105"/>
        <v>139987</v>
      </c>
      <c r="AJ17" s="45">
        <f t="shared" ca="1" si="129"/>
        <v>69918</v>
      </c>
      <c r="AK17" s="45">
        <f t="shared" ca="1" si="34"/>
        <v>3611475</v>
      </c>
      <c r="AL17" s="45">
        <f t="shared" ca="1" si="35"/>
        <v>1692662</v>
      </c>
      <c r="AM17" s="45">
        <f t="shared" ca="1" si="130"/>
        <v>67526</v>
      </c>
      <c r="AN17" s="45">
        <f t="shared" ca="1" si="131"/>
        <v>83795</v>
      </c>
      <c r="AO17" s="45">
        <f t="shared" ca="1" si="132"/>
        <v>94211</v>
      </c>
      <c r="AP17" s="45">
        <f t="shared" ca="1" si="37"/>
        <v>1447130</v>
      </c>
      <c r="AQ17" s="45">
        <f t="shared" ca="1" si="133"/>
        <v>547563</v>
      </c>
      <c r="AR17" s="45">
        <f t="shared" ca="1" si="133"/>
        <v>519409</v>
      </c>
      <c r="AS17" s="45">
        <f t="shared" ca="1" si="134"/>
        <v>112462</v>
      </c>
      <c r="AT17" s="45">
        <f t="shared" ca="1" si="134"/>
        <v>132456</v>
      </c>
      <c r="AU17" s="45">
        <f t="shared" ca="1" si="135"/>
        <v>135240</v>
      </c>
      <c r="AV17" s="45">
        <f t="shared" ca="1" si="136"/>
        <v>153479</v>
      </c>
      <c r="AW17" s="45">
        <f t="shared" ca="1" si="43"/>
        <v>471683</v>
      </c>
      <c r="AX17" s="45">
        <f t="shared" ca="1" si="137"/>
        <v>406342</v>
      </c>
      <c r="AY17" s="45">
        <f t="shared" ca="1" si="138"/>
        <v>65341</v>
      </c>
      <c r="AZ17" s="45">
        <f t="shared" ca="1" si="4"/>
        <v>3652912</v>
      </c>
      <c r="BA17" s="45">
        <f t="shared" ca="1" si="46"/>
        <v>607669</v>
      </c>
      <c r="BB17" s="45">
        <f t="shared" ca="1" si="139"/>
        <v>276971</v>
      </c>
      <c r="BC17" s="45">
        <f t="shared" ca="1" si="140"/>
        <v>173326</v>
      </c>
      <c r="BD17" s="45">
        <f t="shared" ca="1" si="141"/>
        <v>157372</v>
      </c>
      <c r="BE17" s="45">
        <f t="shared" ca="1" si="50"/>
        <v>290122</v>
      </c>
      <c r="BF17" s="45">
        <f t="shared" ca="1" si="142"/>
        <v>154855</v>
      </c>
      <c r="BG17" s="45">
        <f t="shared" ca="1" si="143"/>
        <v>135267</v>
      </c>
      <c r="BH17" s="45">
        <f t="shared" ca="1" si="53"/>
        <v>1292273</v>
      </c>
      <c r="BI17" s="45">
        <f t="shared" ca="1" si="144"/>
        <v>582966</v>
      </c>
      <c r="BJ17" s="45">
        <f t="shared" ca="1" si="145"/>
        <v>709307</v>
      </c>
      <c r="BK17" s="45">
        <f t="shared" ca="1" si="56"/>
        <v>1462848</v>
      </c>
      <c r="BL17" s="45">
        <f t="shared" ca="1" si="146"/>
        <v>328989</v>
      </c>
      <c r="BM17" s="45">
        <f t="shared" ca="1" si="147"/>
        <v>195879</v>
      </c>
      <c r="BN17" s="45">
        <f t="shared" ca="1" si="148"/>
        <v>937980</v>
      </c>
      <c r="BO17" s="45">
        <f t="shared" si="5"/>
        <v>0</v>
      </c>
      <c r="BP17" s="45"/>
      <c r="BQ17" s="45"/>
      <c r="BR17" s="45"/>
      <c r="BS17" s="45">
        <f t="shared" si="60"/>
        <v>0</v>
      </c>
      <c r="BT17" s="45"/>
      <c r="BU17" s="45"/>
      <c r="BV17" s="45"/>
      <c r="BW17" s="45"/>
      <c r="BX17" s="45">
        <f t="shared" ca="1" si="61"/>
        <v>1028237</v>
      </c>
      <c r="BY17" s="45">
        <f t="shared" ca="1" si="62"/>
        <v>148948</v>
      </c>
      <c r="BZ17" s="45">
        <f t="shared" ca="1" si="149"/>
        <v>28498</v>
      </c>
      <c r="CA17" s="45">
        <f t="shared" ca="1" si="149"/>
        <v>27848</v>
      </c>
      <c r="CB17" s="45">
        <f t="shared" ca="1" si="150"/>
        <v>89315</v>
      </c>
      <c r="CC17" s="45">
        <f t="shared" ca="1" si="151"/>
        <v>3287</v>
      </c>
      <c r="CD17" s="45">
        <f t="shared" ca="1" si="66"/>
        <v>159418</v>
      </c>
      <c r="CE17" s="45">
        <f t="shared" ca="1" si="152"/>
        <v>76036</v>
      </c>
      <c r="CF17" s="45">
        <f t="shared" ca="1" si="153"/>
        <v>15089</v>
      </c>
      <c r="CG17" s="45">
        <f t="shared" ca="1" si="154"/>
        <v>68293</v>
      </c>
      <c r="CH17" s="45">
        <f t="shared" ca="1" si="70"/>
        <v>297471</v>
      </c>
      <c r="CI17" s="45">
        <f t="shared" ca="1" si="155"/>
        <v>107721</v>
      </c>
      <c r="CJ17" s="45">
        <f t="shared" ca="1" si="155"/>
        <v>115074</v>
      </c>
      <c r="CK17" s="45">
        <f t="shared" ca="1" si="156"/>
        <v>74676</v>
      </c>
      <c r="CL17" s="45">
        <f t="shared" ca="1" si="74"/>
        <v>162532</v>
      </c>
      <c r="CM17" s="45">
        <f t="shared" ca="1" si="157"/>
        <v>25279</v>
      </c>
      <c r="CN17" s="45">
        <f t="shared" ca="1" si="157"/>
        <v>26980</v>
      </c>
      <c r="CO17" s="45">
        <f t="shared" ca="1" si="157"/>
        <v>39167</v>
      </c>
      <c r="CP17" s="45">
        <f t="shared" ca="1" si="158"/>
        <v>5757</v>
      </c>
      <c r="CQ17" s="45">
        <f t="shared" ca="1" si="106"/>
        <v>31349</v>
      </c>
      <c r="CR17" s="45">
        <f t="shared" ca="1" si="106"/>
        <v>34000</v>
      </c>
      <c r="CS17" s="45">
        <f t="shared" ca="1" si="76"/>
        <v>197832</v>
      </c>
      <c r="CT17" s="45">
        <f t="shared" ca="1" si="159"/>
        <v>80179</v>
      </c>
      <c r="CU17" s="45">
        <f t="shared" ca="1" si="159"/>
        <v>70655</v>
      </c>
      <c r="CV17" s="45">
        <f t="shared" ca="1" si="160"/>
        <v>46998</v>
      </c>
      <c r="CW17" s="45">
        <f t="shared" ca="1" si="161"/>
        <v>62036</v>
      </c>
      <c r="CX17" s="45">
        <f t="shared" ca="1" si="81"/>
        <v>393052</v>
      </c>
      <c r="CY17" s="45">
        <f t="shared" ca="1" si="82"/>
        <v>153056</v>
      </c>
      <c r="CZ17" s="45">
        <f t="shared" ca="1" si="162"/>
        <v>27663</v>
      </c>
      <c r="DA17" s="45">
        <f t="shared" ca="1" si="163"/>
        <v>65482</v>
      </c>
      <c r="DB17" s="45">
        <f t="shared" ca="1" si="164"/>
        <v>1676</v>
      </c>
      <c r="DC17" s="45">
        <f t="shared" ca="1" si="165"/>
        <v>39211</v>
      </c>
      <c r="DD17" s="45">
        <f t="shared" ca="1" si="166"/>
        <v>19024</v>
      </c>
      <c r="DE17" s="45">
        <f t="shared" ca="1" si="87"/>
        <v>100662</v>
      </c>
      <c r="DF17" s="45">
        <f t="shared" ca="1" si="167"/>
        <v>35693</v>
      </c>
      <c r="DG17" s="45">
        <f t="shared" ca="1" si="168"/>
        <v>53230</v>
      </c>
      <c r="DH17" s="45">
        <f t="shared" ca="1" si="169"/>
        <v>4456</v>
      </c>
      <c r="DI17" s="45">
        <f t="shared" ca="1" si="170"/>
        <v>2285</v>
      </c>
      <c r="DJ17" s="45">
        <f t="shared" ca="1" si="171"/>
        <v>4998</v>
      </c>
      <c r="DK17" s="45">
        <f t="shared" ca="1" si="91"/>
        <v>49645</v>
      </c>
      <c r="DL17" s="45">
        <f t="shared" ca="1" si="172"/>
        <v>3883</v>
      </c>
      <c r="DM17" s="45">
        <f t="shared" ca="1" si="173"/>
        <v>26892</v>
      </c>
      <c r="DN17" s="45">
        <f t="shared" ca="1" si="174"/>
        <v>17800</v>
      </c>
      <c r="DO17" s="45">
        <f t="shared" ca="1" si="175"/>
        <v>513</v>
      </c>
      <c r="DP17" s="45">
        <f t="shared" ca="1" si="175"/>
        <v>557</v>
      </c>
      <c r="DQ17" s="45">
        <f t="shared" ca="1" si="97"/>
        <v>82647</v>
      </c>
      <c r="DR17" s="45">
        <f t="shared" ca="1" si="176"/>
        <v>11721</v>
      </c>
      <c r="DS17" s="45">
        <f t="shared" ca="1" si="177"/>
        <v>39576</v>
      </c>
      <c r="DT17" s="45">
        <f t="shared" ca="1" si="178"/>
        <v>11814</v>
      </c>
      <c r="DU17" s="45">
        <f t="shared" ca="1" si="178"/>
        <v>9419</v>
      </c>
      <c r="DV17" s="45">
        <f t="shared" ca="1" si="178"/>
        <v>10117</v>
      </c>
      <c r="DW17" s="45">
        <f t="shared" ca="1" si="179"/>
        <v>7042</v>
      </c>
    </row>
    <row r="18" spans="2:127" ht="15.75" thickBot="1" x14ac:dyDescent="0.3">
      <c r="B18" s="53" t="s">
        <v>24</v>
      </c>
      <c r="C18" s="51">
        <f t="shared" ca="1" si="0"/>
        <v>14003655</v>
      </c>
      <c r="D18" s="45">
        <f t="shared" ca="1" si="8"/>
        <v>5015308</v>
      </c>
      <c r="E18" s="45">
        <f t="shared" ca="1" si="9"/>
        <v>1535761</v>
      </c>
      <c r="F18" s="45">
        <f t="shared" ca="1" si="108"/>
        <v>529997</v>
      </c>
      <c r="G18" s="45">
        <f t="shared" ca="1" si="109"/>
        <v>65045</v>
      </c>
      <c r="H18" s="45">
        <f t="shared" ca="1" si="104"/>
        <v>157358</v>
      </c>
      <c r="I18" s="45">
        <f t="shared" ca="1" si="110"/>
        <v>290870</v>
      </c>
      <c r="J18" s="45">
        <f t="shared" ca="1" si="111"/>
        <v>92307</v>
      </c>
      <c r="K18" s="45">
        <f t="shared" ca="1" si="112"/>
        <v>44973</v>
      </c>
      <c r="L18" s="45">
        <f t="shared" ca="1" si="113"/>
        <v>204065</v>
      </c>
      <c r="M18" s="45">
        <f t="shared" ca="1" si="114"/>
        <v>22081</v>
      </c>
      <c r="N18" s="45">
        <f t="shared" ca="1" si="115"/>
        <v>53126</v>
      </c>
      <c r="O18" s="45">
        <f t="shared" ca="1" si="116"/>
        <v>75939</v>
      </c>
      <c r="P18" s="45">
        <f t="shared" ca="1" si="20"/>
        <v>2011909</v>
      </c>
      <c r="Q18" s="45">
        <f t="shared" ca="1" si="117"/>
        <v>475503</v>
      </c>
      <c r="R18" s="45">
        <f t="shared" ca="1" si="118"/>
        <v>554657</v>
      </c>
      <c r="S18" s="45">
        <f t="shared" ca="1" si="119"/>
        <v>284756</v>
      </c>
      <c r="T18" s="45">
        <f t="shared" ca="1" si="120"/>
        <v>147015</v>
      </c>
      <c r="U18" s="45">
        <f t="shared" ca="1" si="121"/>
        <v>68020</v>
      </c>
      <c r="V18" s="45">
        <f t="shared" ca="1" si="122"/>
        <v>290569</v>
      </c>
      <c r="W18" s="45">
        <f t="shared" ca="1" si="123"/>
        <v>191389</v>
      </c>
      <c r="X18" s="45">
        <f t="shared" ca="1" si="1"/>
        <v>652176</v>
      </c>
      <c r="Y18" s="45">
        <f t="shared" ca="1" si="124"/>
        <v>237648</v>
      </c>
      <c r="Z18" s="45">
        <f t="shared" ca="1" si="125"/>
        <v>163253</v>
      </c>
      <c r="AA18" s="45">
        <f t="shared" ca="1" si="126"/>
        <v>111594</v>
      </c>
      <c r="AB18" s="45">
        <f t="shared" ca="1" si="127"/>
        <v>139681</v>
      </c>
      <c r="AC18" s="45">
        <f t="shared" ca="1" si="31"/>
        <v>815462</v>
      </c>
      <c r="AD18" s="45">
        <f t="shared" ca="1" si="128"/>
        <v>143815</v>
      </c>
      <c r="AE18" s="45">
        <f t="shared" ca="1" si="105"/>
        <v>116690</v>
      </c>
      <c r="AF18" s="45">
        <f t="shared" ca="1" si="105"/>
        <v>134948</v>
      </c>
      <c r="AG18" s="45">
        <f t="shared" ca="1" si="105"/>
        <v>129000</v>
      </c>
      <c r="AH18" s="45">
        <f t="shared" ca="1" si="105"/>
        <v>107001</v>
      </c>
      <c r="AI18" s="45">
        <f t="shared" ca="1" si="105"/>
        <v>129202</v>
      </c>
      <c r="AJ18" s="45">
        <f t="shared" ca="1" si="129"/>
        <v>54806</v>
      </c>
      <c r="AK18" s="45">
        <f t="shared" ca="1" si="34"/>
        <v>3817217</v>
      </c>
      <c r="AL18" s="45">
        <f t="shared" ca="1" si="35"/>
        <v>1785686</v>
      </c>
      <c r="AM18" s="45">
        <f t="shared" ca="1" si="130"/>
        <v>64048</v>
      </c>
      <c r="AN18" s="45">
        <f t="shared" ca="1" si="131"/>
        <v>81754</v>
      </c>
      <c r="AO18" s="45">
        <f t="shared" ca="1" si="132"/>
        <v>91077</v>
      </c>
      <c r="AP18" s="45">
        <f t="shared" ca="1" si="37"/>
        <v>1548807</v>
      </c>
      <c r="AQ18" s="45">
        <f t="shared" ca="1" si="133"/>
        <v>508214</v>
      </c>
      <c r="AR18" s="45">
        <f t="shared" ca="1" si="133"/>
        <v>646032</v>
      </c>
      <c r="AS18" s="45">
        <f t="shared" ca="1" si="134"/>
        <v>124819</v>
      </c>
      <c r="AT18" s="45">
        <f t="shared" ca="1" si="134"/>
        <v>119994</v>
      </c>
      <c r="AU18" s="45">
        <f t="shared" ca="1" si="135"/>
        <v>149748</v>
      </c>
      <c r="AV18" s="45">
        <f t="shared" ca="1" si="136"/>
        <v>132116</v>
      </c>
      <c r="AW18" s="45">
        <f t="shared" ca="1" si="43"/>
        <v>482724</v>
      </c>
      <c r="AX18" s="45">
        <f t="shared" ca="1" si="137"/>
        <v>396590</v>
      </c>
      <c r="AY18" s="45">
        <f t="shared" ca="1" si="138"/>
        <v>86134</v>
      </c>
      <c r="AZ18" s="45">
        <f t="shared" ca="1" si="4"/>
        <v>3715608</v>
      </c>
      <c r="BA18" s="45">
        <f t="shared" ca="1" si="46"/>
        <v>547618</v>
      </c>
      <c r="BB18" s="45">
        <f t="shared" ca="1" si="139"/>
        <v>256211</v>
      </c>
      <c r="BC18" s="45">
        <f t="shared" ca="1" si="140"/>
        <v>162311</v>
      </c>
      <c r="BD18" s="45">
        <f t="shared" ca="1" si="141"/>
        <v>129096</v>
      </c>
      <c r="BE18" s="45">
        <f t="shared" ca="1" si="50"/>
        <v>345281</v>
      </c>
      <c r="BF18" s="45">
        <f t="shared" ca="1" si="142"/>
        <v>181004</v>
      </c>
      <c r="BG18" s="45">
        <f t="shared" ca="1" si="143"/>
        <v>164277</v>
      </c>
      <c r="BH18" s="45">
        <f t="shared" ca="1" si="53"/>
        <v>1358379</v>
      </c>
      <c r="BI18" s="45">
        <f t="shared" ca="1" si="144"/>
        <v>591294</v>
      </c>
      <c r="BJ18" s="45">
        <f t="shared" ca="1" si="145"/>
        <v>767085</v>
      </c>
      <c r="BK18" s="45">
        <f t="shared" ca="1" si="56"/>
        <v>1464330</v>
      </c>
      <c r="BL18" s="45">
        <f t="shared" ca="1" si="146"/>
        <v>326911</v>
      </c>
      <c r="BM18" s="45">
        <f t="shared" ca="1" si="147"/>
        <v>193066</v>
      </c>
      <c r="BN18" s="45">
        <f t="shared" ca="1" si="148"/>
        <v>944353</v>
      </c>
      <c r="BO18" s="45">
        <f t="shared" si="5"/>
        <v>0</v>
      </c>
      <c r="BP18" s="45"/>
      <c r="BQ18" s="45"/>
      <c r="BR18" s="45"/>
      <c r="BS18" s="45">
        <f t="shared" si="60"/>
        <v>0</v>
      </c>
      <c r="BT18" s="45"/>
      <c r="BU18" s="45"/>
      <c r="BV18" s="45"/>
      <c r="BW18" s="45"/>
      <c r="BX18" s="45">
        <f t="shared" ca="1" si="61"/>
        <v>1057459</v>
      </c>
      <c r="BY18" s="45">
        <f t="shared" ca="1" si="62"/>
        <v>161794</v>
      </c>
      <c r="BZ18" s="45">
        <f t="shared" ca="1" si="149"/>
        <v>26680</v>
      </c>
      <c r="CA18" s="45">
        <f t="shared" ca="1" si="149"/>
        <v>30778</v>
      </c>
      <c r="CB18" s="45">
        <f t="shared" ca="1" si="150"/>
        <v>102315</v>
      </c>
      <c r="CC18" s="45">
        <f t="shared" ca="1" si="151"/>
        <v>2021</v>
      </c>
      <c r="CD18" s="45">
        <f t="shared" ca="1" si="66"/>
        <v>150785</v>
      </c>
      <c r="CE18" s="45">
        <f t="shared" ca="1" si="152"/>
        <v>79494</v>
      </c>
      <c r="CF18" s="45">
        <f t="shared" ca="1" si="153"/>
        <v>17432</v>
      </c>
      <c r="CG18" s="45">
        <f t="shared" ca="1" si="154"/>
        <v>53859</v>
      </c>
      <c r="CH18" s="45">
        <f t="shared" ca="1" si="70"/>
        <v>271886</v>
      </c>
      <c r="CI18" s="45">
        <f t="shared" ca="1" si="155"/>
        <v>114435</v>
      </c>
      <c r="CJ18" s="45">
        <f t="shared" ca="1" si="155"/>
        <v>95507</v>
      </c>
      <c r="CK18" s="45">
        <f t="shared" ca="1" si="156"/>
        <v>61944</v>
      </c>
      <c r="CL18" s="45">
        <f t="shared" ca="1" si="74"/>
        <v>178971</v>
      </c>
      <c r="CM18" s="45">
        <f t="shared" ca="1" si="157"/>
        <v>35380</v>
      </c>
      <c r="CN18" s="45">
        <f t="shared" ca="1" si="157"/>
        <v>33752</v>
      </c>
      <c r="CO18" s="45">
        <f t="shared" ca="1" si="157"/>
        <v>40600</v>
      </c>
      <c r="CP18" s="45">
        <f t="shared" ca="1" si="158"/>
        <v>3684</v>
      </c>
      <c r="CQ18" s="45">
        <f t="shared" ca="1" si="106"/>
        <v>30702</v>
      </c>
      <c r="CR18" s="45">
        <f t="shared" ca="1" si="106"/>
        <v>34853</v>
      </c>
      <c r="CS18" s="45">
        <f t="shared" ca="1" si="76"/>
        <v>201501</v>
      </c>
      <c r="CT18" s="45">
        <f t="shared" ca="1" si="159"/>
        <v>60402</v>
      </c>
      <c r="CU18" s="45">
        <f t="shared" ca="1" si="159"/>
        <v>70657</v>
      </c>
      <c r="CV18" s="45">
        <f t="shared" ca="1" si="160"/>
        <v>70442</v>
      </c>
      <c r="CW18" s="45">
        <f t="shared" ca="1" si="161"/>
        <v>92522</v>
      </c>
      <c r="CX18" s="45">
        <f t="shared" ca="1" si="81"/>
        <v>398063</v>
      </c>
      <c r="CY18" s="45">
        <f t="shared" ca="1" si="82"/>
        <v>176888</v>
      </c>
      <c r="CZ18" s="45">
        <f t="shared" ca="1" si="162"/>
        <v>28545</v>
      </c>
      <c r="DA18" s="45">
        <f t="shared" ca="1" si="163"/>
        <v>73564</v>
      </c>
      <c r="DB18" s="45">
        <f t="shared" ca="1" si="164"/>
        <v>1692</v>
      </c>
      <c r="DC18" s="45">
        <f t="shared" ca="1" si="165"/>
        <v>52031</v>
      </c>
      <c r="DD18" s="45">
        <f t="shared" ca="1" si="166"/>
        <v>21056</v>
      </c>
      <c r="DE18" s="45">
        <f t="shared" ca="1" si="87"/>
        <v>94931</v>
      </c>
      <c r="DF18" s="45">
        <f t="shared" ca="1" si="167"/>
        <v>33653</v>
      </c>
      <c r="DG18" s="45">
        <f t="shared" ca="1" si="168"/>
        <v>47054</v>
      </c>
      <c r="DH18" s="45">
        <f t="shared" ca="1" si="169"/>
        <v>5028</v>
      </c>
      <c r="DI18" s="45">
        <f t="shared" ca="1" si="170"/>
        <v>3731</v>
      </c>
      <c r="DJ18" s="45">
        <f t="shared" ca="1" si="171"/>
        <v>5465</v>
      </c>
      <c r="DK18" s="45">
        <f t="shared" ca="1" si="91"/>
        <v>45361</v>
      </c>
      <c r="DL18" s="45">
        <f t="shared" ca="1" si="172"/>
        <v>4114</v>
      </c>
      <c r="DM18" s="45">
        <f t="shared" ca="1" si="173"/>
        <v>21682</v>
      </c>
      <c r="DN18" s="45">
        <f t="shared" ca="1" si="174"/>
        <v>18676</v>
      </c>
      <c r="DO18" s="45">
        <f t="shared" ca="1" si="175"/>
        <v>559</v>
      </c>
      <c r="DP18" s="45">
        <f t="shared" ca="1" si="175"/>
        <v>330</v>
      </c>
      <c r="DQ18" s="45">
        <f t="shared" ca="1" si="97"/>
        <v>73737</v>
      </c>
      <c r="DR18" s="45">
        <f t="shared" ca="1" si="176"/>
        <v>6054</v>
      </c>
      <c r="DS18" s="45">
        <f t="shared" ca="1" si="177"/>
        <v>40318</v>
      </c>
      <c r="DT18" s="45">
        <f t="shared" ca="1" si="178"/>
        <v>10941</v>
      </c>
      <c r="DU18" s="45">
        <f t="shared" ca="1" si="178"/>
        <v>9231</v>
      </c>
      <c r="DV18" s="45">
        <f t="shared" ca="1" si="178"/>
        <v>7193</v>
      </c>
      <c r="DW18" s="45">
        <f t="shared" ca="1" si="179"/>
        <v>7146</v>
      </c>
    </row>
    <row r="19" spans="2:127" ht="15.75" thickBot="1" x14ac:dyDescent="0.3">
      <c r="B19" s="53" t="s">
        <v>25</v>
      </c>
      <c r="C19" s="51">
        <f t="shared" ca="1" si="0"/>
        <v>13941048</v>
      </c>
      <c r="D19" s="45">
        <f t="shared" ca="1" si="8"/>
        <v>4888834</v>
      </c>
      <c r="E19" s="45">
        <f t="shared" ca="1" si="9"/>
        <v>1441661</v>
      </c>
      <c r="F19" s="45">
        <f t="shared" ca="1" si="108"/>
        <v>401658</v>
      </c>
      <c r="G19" s="45">
        <f t="shared" ca="1" si="109"/>
        <v>82212</v>
      </c>
      <c r="H19" s="45">
        <f t="shared" ca="1" si="104"/>
        <v>162319</v>
      </c>
      <c r="I19" s="45">
        <f t="shared" ca="1" si="110"/>
        <v>292996</v>
      </c>
      <c r="J19" s="45">
        <f t="shared" ca="1" si="111"/>
        <v>124320</v>
      </c>
      <c r="K19" s="45">
        <f t="shared" ca="1" si="112"/>
        <v>43508</v>
      </c>
      <c r="L19" s="45">
        <f t="shared" ca="1" si="113"/>
        <v>189484</v>
      </c>
      <c r="M19" s="45">
        <f t="shared" ca="1" si="114"/>
        <v>19353</v>
      </c>
      <c r="N19" s="45">
        <f t="shared" ca="1" si="115"/>
        <v>42303</v>
      </c>
      <c r="O19" s="45">
        <f t="shared" ca="1" si="116"/>
        <v>83508</v>
      </c>
      <c r="P19" s="45">
        <f t="shared" ca="1" si="20"/>
        <v>1960586</v>
      </c>
      <c r="Q19" s="45">
        <f t="shared" ca="1" si="117"/>
        <v>514260</v>
      </c>
      <c r="R19" s="45">
        <f t="shared" ca="1" si="118"/>
        <v>524428</v>
      </c>
      <c r="S19" s="45">
        <f t="shared" ca="1" si="119"/>
        <v>347540</v>
      </c>
      <c r="T19" s="45">
        <f t="shared" ca="1" si="120"/>
        <v>129596</v>
      </c>
      <c r="U19" s="45">
        <f t="shared" ca="1" si="121"/>
        <v>59990</v>
      </c>
      <c r="V19" s="45">
        <f t="shared" ca="1" si="122"/>
        <v>282434</v>
      </c>
      <c r="W19" s="45">
        <f t="shared" ca="1" si="123"/>
        <v>102338</v>
      </c>
      <c r="X19" s="45">
        <f t="shared" ca="1" si="1"/>
        <v>646933</v>
      </c>
      <c r="Y19" s="45">
        <f t="shared" ca="1" si="124"/>
        <v>230297</v>
      </c>
      <c r="Z19" s="45">
        <f t="shared" ca="1" si="125"/>
        <v>176072</v>
      </c>
      <c r="AA19" s="45">
        <f t="shared" ca="1" si="126"/>
        <v>105885</v>
      </c>
      <c r="AB19" s="45">
        <f t="shared" ca="1" si="127"/>
        <v>134679</v>
      </c>
      <c r="AC19" s="45">
        <f t="shared" ca="1" si="31"/>
        <v>839654</v>
      </c>
      <c r="AD19" s="45">
        <f t="shared" ca="1" si="128"/>
        <v>124819</v>
      </c>
      <c r="AE19" s="45">
        <f t="shared" ca="1" si="105"/>
        <v>135380</v>
      </c>
      <c r="AF19" s="45">
        <f t="shared" ca="1" si="105"/>
        <v>141443</v>
      </c>
      <c r="AG19" s="45">
        <f t="shared" ca="1" si="105"/>
        <v>115672</v>
      </c>
      <c r="AH19" s="45">
        <f t="shared" ca="1" si="105"/>
        <v>122446</v>
      </c>
      <c r="AI19" s="45">
        <f t="shared" ca="1" si="105"/>
        <v>149062</v>
      </c>
      <c r="AJ19" s="45">
        <f t="shared" ca="1" si="129"/>
        <v>50832</v>
      </c>
      <c r="AK19" s="45">
        <f t="shared" ca="1" si="34"/>
        <v>3942502</v>
      </c>
      <c r="AL19" s="45">
        <f t="shared" ca="1" si="35"/>
        <v>1844519</v>
      </c>
      <c r="AM19" s="45">
        <f t="shared" ca="1" si="130"/>
        <v>71297</v>
      </c>
      <c r="AN19" s="45">
        <f t="shared" ca="1" si="131"/>
        <v>79407</v>
      </c>
      <c r="AO19" s="45">
        <f t="shared" ca="1" si="132"/>
        <v>94445</v>
      </c>
      <c r="AP19" s="45">
        <f t="shared" ca="1" si="37"/>
        <v>1599370</v>
      </c>
      <c r="AQ19" s="45">
        <f t="shared" ca="1" si="133"/>
        <v>584043</v>
      </c>
      <c r="AR19" s="45">
        <f t="shared" ca="1" si="133"/>
        <v>592473</v>
      </c>
      <c r="AS19" s="45">
        <f t="shared" ca="1" si="134"/>
        <v>129574</v>
      </c>
      <c r="AT19" s="45">
        <f t="shared" ca="1" si="134"/>
        <v>129420</v>
      </c>
      <c r="AU19" s="45">
        <f t="shared" ca="1" si="135"/>
        <v>163860</v>
      </c>
      <c r="AV19" s="45">
        <f t="shared" ca="1" si="136"/>
        <v>122524</v>
      </c>
      <c r="AW19" s="45">
        <f t="shared" ca="1" si="43"/>
        <v>498613</v>
      </c>
      <c r="AX19" s="45">
        <f t="shared" ca="1" si="137"/>
        <v>414446</v>
      </c>
      <c r="AY19" s="45">
        <f t="shared" ca="1" si="138"/>
        <v>84167</v>
      </c>
      <c r="AZ19" s="45">
        <f t="shared" ca="1" si="4"/>
        <v>3618338</v>
      </c>
      <c r="BA19" s="45">
        <f t="shared" ca="1" si="46"/>
        <v>555378</v>
      </c>
      <c r="BB19" s="45">
        <f t="shared" ca="1" si="139"/>
        <v>251449</v>
      </c>
      <c r="BC19" s="45">
        <f t="shared" ca="1" si="140"/>
        <v>169849</v>
      </c>
      <c r="BD19" s="45">
        <f t="shared" ca="1" si="141"/>
        <v>134080</v>
      </c>
      <c r="BE19" s="45">
        <f t="shared" ca="1" si="50"/>
        <v>317880</v>
      </c>
      <c r="BF19" s="45">
        <f t="shared" ca="1" si="142"/>
        <v>185887</v>
      </c>
      <c r="BG19" s="45">
        <f t="shared" ca="1" si="143"/>
        <v>131993</v>
      </c>
      <c r="BH19" s="45">
        <f t="shared" ca="1" si="53"/>
        <v>1299831</v>
      </c>
      <c r="BI19" s="45">
        <f t="shared" ca="1" si="144"/>
        <v>568934</v>
      </c>
      <c r="BJ19" s="45">
        <f t="shared" ca="1" si="145"/>
        <v>730897</v>
      </c>
      <c r="BK19" s="45">
        <f t="shared" ca="1" si="56"/>
        <v>1445249</v>
      </c>
      <c r="BL19" s="45">
        <f t="shared" ca="1" si="146"/>
        <v>349303</v>
      </c>
      <c r="BM19" s="45">
        <f t="shared" ca="1" si="147"/>
        <v>195539</v>
      </c>
      <c r="BN19" s="45">
        <f t="shared" ca="1" si="148"/>
        <v>900407</v>
      </c>
      <c r="BO19" s="45">
        <f t="shared" si="5"/>
        <v>0</v>
      </c>
      <c r="BP19" s="45"/>
      <c r="BQ19" s="45"/>
      <c r="BR19" s="45"/>
      <c r="BS19" s="45">
        <f t="shared" si="60"/>
        <v>0</v>
      </c>
      <c r="BT19" s="45"/>
      <c r="BU19" s="45"/>
      <c r="BV19" s="45"/>
      <c r="BW19" s="45"/>
      <c r="BX19" s="45">
        <f t="shared" ca="1" si="61"/>
        <v>1092399</v>
      </c>
      <c r="BY19" s="45">
        <f t="shared" ca="1" si="62"/>
        <v>166709</v>
      </c>
      <c r="BZ19" s="45">
        <f t="shared" ca="1" si="149"/>
        <v>33255</v>
      </c>
      <c r="CA19" s="45">
        <f t="shared" ca="1" si="149"/>
        <v>31207</v>
      </c>
      <c r="CB19" s="45">
        <f t="shared" ca="1" si="150"/>
        <v>99735</v>
      </c>
      <c r="CC19" s="45">
        <f t="shared" ca="1" si="151"/>
        <v>2512</v>
      </c>
      <c r="CD19" s="45">
        <f t="shared" ca="1" si="66"/>
        <v>161546</v>
      </c>
      <c r="CE19" s="45">
        <f t="shared" ca="1" si="152"/>
        <v>88856</v>
      </c>
      <c r="CF19" s="45">
        <f t="shared" ca="1" si="153"/>
        <v>10768</v>
      </c>
      <c r="CG19" s="45">
        <f t="shared" ca="1" si="154"/>
        <v>61922</v>
      </c>
      <c r="CH19" s="45">
        <f t="shared" ca="1" si="70"/>
        <v>299026</v>
      </c>
      <c r="CI19" s="45">
        <f t="shared" ca="1" si="155"/>
        <v>113731</v>
      </c>
      <c r="CJ19" s="45">
        <f t="shared" ca="1" si="155"/>
        <v>116640</v>
      </c>
      <c r="CK19" s="45">
        <f t="shared" ca="1" si="156"/>
        <v>68655</v>
      </c>
      <c r="CL19" s="45">
        <f t="shared" ca="1" si="74"/>
        <v>170671</v>
      </c>
      <c r="CM19" s="45">
        <f t="shared" ca="1" si="157"/>
        <v>31097</v>
      </c>
      <c r="CN19" s="45">
        <f t="shared" ca="1" si="157"/>
        <v>34918</v>
      </c>
      <c r="CO19" s="45">
        <f t="shared" ca="1" si="157"/>
        <v>34052</v>
      </c>
      <c r="CP19" s="45">
        <f t="shared" ca="1" si="158"/>
        <v>3202</v>
      </c>
      <c r="CQ19" s="45">
        <f t="shared" ca="1" si="106"/>
        <v>28886</v>
      </c>
      <c r="CR19" s="45">
        <f t="shared" ca="1" si="106"/>
        <v>38516</v>
      </c>
      <c r="CS19" s="45">
        <f t="shared" ca="1" si="76"/>
        <v>226227</v>
      </c>
      <c r="CT19" s="45">
        <f t="shared" ca="1" si="159"/>
        <v>75767</v>
      </c>
      <c r="CU19" s="45">
        <f t="shared" ca="1" si="159"/>
        <v>79975</v>
      </c>
      <c r="CV19" s="45">
        <f t="shared" ca="1" si="160"/>
        <v>70485</v>
      </c>
      <c r="CW19" s="45">
        <f t="shared" ca="1" si="161"/>
        <v>68220</v>
      </c>
      <c r="CX19" s="45">
        <f t="shared" ca="1" si="81"/>
        <v>398975</v>
      </c>
      <c r="CY19" s="45">
        <f t="shared" ca="1" si="82"/>
        <v>180565</v>
      </c>
      <c r="CZ19" s="45">
        <f t="shared" ca="1" si="162"/>
        <v>23039</v>
      </c>
      <c r="DA19" s="45">
        <f t="shared" ca="1" si="163"/>
        <v>83667</v>
      </c>
      <c r="DB19" s="45">
        <f t="shared" ca="1" si="164"/>
        <v>1934</v>
      </c>
      <c r="DC19" s="45">
        <f t="shared" ca="1" si="165"/>
        <v>53842</v>
      </c>
      <c r="DD19" s="45">
        <f t="shared" ca="1" si="166"/>
        <v>18083</v>
      </c>
      <c r="DE19" s="45">
        <f t="shared" ca="1" si="87"/>
        <v>95163</v>
      </c>
      <c r="DF19" s="45">
        <f t="shared" ca="1" si="167"/>
        <v>28418</v>
      </c>
      <c r="DG19" s="45">
        <f t="shared" ca="1" si="168"/>
        <v>56836</v>
      </c>
      <c r="DH19" s="45">
        <f t="shared" ca="1" si="169"/>
        <v>3747</v>
      </c>
      <c r="DI19" s="45">
        <f t="shared" ca="1" si="170"/>
        <v>2658</v>
      </c>
      <c r="DJ19" s="45">
        <f t="shared" ca="1" si="171"/>
        <v>3504</v>
      </c>
      <c r="DK19" s="45">
        <f t="shared" ca="1" si="91"/>
        <v>45946</v>
      </c>
      <c r="DL19" s="45">
        <f t="shared" ca="1" si="172"/>
        <v>3623</v>
      </c>
      <c r="DM19" s="45">
        <f t="shared" ca="1" si="173"/>
        <v>21190</v>
      </c>
      <c r="DN19" s="45">
        <f t="shared" ca="1" si="174"/>
        <v>20376</v>
      </c>
      <c r="DO19" s="45">
        <f t="shared" ca="1" si="175"/>
        <v>354</v>
      </c>
      <c r="DP19" s="45">
        <f t="shared" ca="1" si="175"/>
        <v>403</v>
      </c>
      <c r="DQ19" s="45">
        <f t="shared" ca="1" si="97"/>
        <v>70779</v>
      </c>
      <c r="DR19" s="45">
        <f t="shared" ca="1" si="176"/>
        <v>9339</v>
      </c>
      <c r="DS19" s="45">
        <f t="shared" ca="1" si="177"/>
        <v>31448</v>
      </c>
      <c r="DT19" s="45">
        <f t="shared" ca="1" si="178"/>
        <v>10038</v>
      </c>
      <c r="DU19" s="45">
        <f t="shared" ca="1" si="178"/>
        <v>10654</v>
      </c>
      <c r="DV19" s="45">
        <f t="shared" ca="1" si="178"/>
        <v>9300</v>
      </c>
      <c r="DW19" s="45">
        <f t="shared" ca="1" si="179"/>
        <v>6522</v>
      </c>
    </row>
    <row r="20" spans="2:127" ht="15.75" thickBot="1" x14ac:dyDescent="0.3">
      <c r="B20" s="53" t="s">
        <v>26</v>
      </c>
      <c r="C20" s="51">
        <f t="shared" ca="1" si="0"/>
        <v>14137119</v>
      </c>
      <c r="D20" s="45">
        <f t="shared" ca="1" si="8"/>
        <v>5115815</v>
      </c>
      <c r="E20" s="45">
        <f t="shared" ca="1" si="9"/>
        <v>1565167</v>
      </c>
      <c r="F20" s="45">
        <f t="shared" ca="1" si="108"/>
        <v>410506</v>
      </c>
      <c r="G20" s="45">
        <f t="shared" ca="1" si="109"/>
        <v>67875</v>
      </c>
      <c r="H20" s="45">
        <f t="shared" ca="1" si="104"/>
        <v>174056</v>
      </c>
      <c r="I20" s="45">
        <f t="shared" ca="1" si="110"/>
        <v>366469</v>
      </c>
      <c r="J20" s="45">
        <f t="shared" ca="1" si="111"/>
        <v>124851</v>
      </c>
      <c r="K20" s="45">
        <f t="shared" ca="1" si="112"/>
        <v>45734</v>
      </c>
      <c r="L20" s="45">
        <f t="shared" ca="1" si="113"/>
        <v>223557</v>
      </c>
      <c r="M20" s="45">
        <f t="shared" ca="1" si="114"/>
        <v>22497</v>
      </c>
      <c r="N20" s="45">
        <f t="shared" ca="1" si="115"/>
        <v>46752</v>
      </c>
      <c r="O20" s="45">
        <f t="shared" ca="1" si="116"/>
        <v>82870</v>
      </c>
      <c r="P20" s="45">
        <f t="shared" ca="1" si="20"/>
        <v>2181049</v>
      </c>
      <c r="Q20" s="45">
        <f t="shared" ca="1" si="117"/>
        <v>534096</v>
      </c>
      <c r="R20" s="45">
        <f t="shared" ca="1" si="118"/>
        <v>621696</v>
      </c>
      <c r="S20" s="45">
        <f t="shared" ca="1" si="119"/>
        <v>296842</v>
      </c>
      <c r="T20" s="45">
        <f t="shared" ca="1" si="120"/>
        <v>173701</v>
      </c>
      <c r="U20" s="45">
        <f t="shared" ca="1" si="121"/>
        <v>57425</v>
      </c>
      <c r="V20" s="45">
        <f t="shared" ca="1" si="122"/>
        <v>337947</v>
      </c>
      <c r="W20" s="45">
        <f t="shared" ca="1" si="123"/>
        <v>159342</v>
      </c>
      <c r="X20" s="45">
        <f t="shared" ca="1" si="1"/>
        <v>588216</v>
      </c>
      <c r="Y20" s="45">
        <f t="shared" ca="1" si="124"/>
        <v>212331</v>
      </c>
      <c r="Z20" s="45">
        <f t="shared" ca="1" si="125"/>
        <v>154899</v>
      </c>
      <c r="AA20" s="45">
        <f t="shared" ca="1" si="126"/>
        <v>97810</v>
      </c>
      <c r="AB20" s="45">
        <f t="shared" ca="1" si="127"/>
        <v>123176</v>
      </c>
      <c r="AC20" s="45">
        <f t="shared" ca="1" si="31"/>
        <v>781383</v>
      </c>
      <c r="AD20" s="45">
        <f t="shared" ca="1" si="128"/>
        <v>107508</v>
      </c>
      <c r="AE20" s="45">
        <f t="shared" ca="1" si="105"/>
        <v>133746</v>
      </c>
      <c r="AF20" s="45">
        <f t="shared" ca="1" si="105"/>
        <v>116827</v>
      </c>
      <c r="AG20" s="45">
        <f t="shared" ca="1" si="105"/>
        <v>116599</v>
      </c>
      <c r="AH20" s="45">
        <f t="shared" ca="1" si="105"/>
        <v>130048</v>
      </c>
      <c r="AI20" s="45">
        <f t="shared" ca="1" si="105"/>
        <v>124369</v>
      </c>
      <c r="AJ20" s="45">
        <f t="shared" ca="1" si="129"/>
        <v>52286</v>
      </c>
      <c r="AK20" s="45">
        <f t="shared" ca="1" si="34"/>
        <v>3763467</v>
      </c>
      <c r="AL20" s="45">
        <f t="shared" ca="1" si="35"/>
        <v>1788377</v>
      </c>
      <c r="AM20" s="45">
        <f t="shared" ca="1" si="130"/>
        <v>60968</v>
      </c>
      <c r="AN20" s="45">
        <f t="shared" ca="1" si="131"/>
        <v>78569</v>
      </c>
      <c r="AO20" s="45">
        <f t="shared" ca="1" si="132"/>
        <v>102122</v>
      </c>
      <c r="AP20" s="45">
        <f t="shared" ca="1" si="37"/>
        <v>1546718</v>
      </c>
      <c r="AQ20" s="45">
        <f t="shared" ca="1" si="133"/>
        <v>537635</v>
      </c>
      <c r="AR20" s="45">
        <f t="shared" ca="1" si="133"/>
        <v>587452</v>
      </c>
      <c r="AS20" s="45">
        <f t="shared" ca="1" si="134"/>
        <v>131986</v>
      </c>
      <c r="AT20" s="45">
        <f t="shared" ca="1" si="134"/>
        <v>117196</v>
      </c>
      <c r="AU20" s="45">
        <f t="shared" ca="1" si="135"/>
        <v>172449</v>
      </c>
      <c r="AV20" s="45">
        <f t="shared" ca="1" si="136"/>
        <v>122880</v>
      </c>
      <c r="AW20" s="45">
        <f t="shared" ca="1" si="43"/>
        <v>428372</v>
      </c>
      <c r="AX20" s="45">
        <f t="shared" ca="1" si="137"/>
        <v>357586</v>
      </c>
      <c r="AY20" s="45">
        <f t="shared" ca="1" si="138"/>
        <v>70786</v>
      </c>
      <c r="AZ20" s="45">
        <f t="shared" ca="1" si="4"/>
        <v>3761903</v>
      </c>
      <c r="BA20" s="45">
        <f t="shared" ca="1" si="46"/>
        <v>529922</v>
      </c>
      <c r="BB20" s="45">
        <f t="shared" ca="1" si="139"/>
        <v>240221</v>
      </c>
      <c r="BC20" s="45">
        <f t="shared" ca="1" si="140"/>
        <v>164041</v>
      </c>
      <c r="BD20" s="45">
        <f t="shared" ca="1" si="141"/>
        <v>125660</v>
      </c>
      <c r="BE20" s="45">
        <f t="shared" ca="1" si="50"/>
        <v>304241</v>
      </c>
      <c r="BF20" s="45">
        <f t="shared" ca="1" si="142"/>
        <v>176958</v>
      </c>
      <c r="BG20" s="45">
        <f t="shared" ca="1" si="143"/>
        <v>127283</v>
      </c>
      <c r="BH20" s="45">
        <f t="shared" ca="1" si="53"/>
        <v>1430328</v>
      </c>
      <c r="BI20" s="45">
        <f t="shared" ca="1" si="144"/>
        <v>656921</v>
      </c>
      <c r="BJ20" s="45">
        <f t="shared" ca="1" si="145"/>
        <v>773407</v>
      </c>
      <c r="BK20" s="45">
        <f t="shared" ca="1" si="56"/>
        <v>1497412</v>
      </c>
      <c r="BL20" s="45">
        <f t="shared" ca="1" si="146"/>
        <v>339891</v>
      </c>
      <c r="BM20" s="45">
        <f t="shared" ca="1" si="147"/>
        <v>196790</v>
      </c>
      <c r="BN20" s="45">
        <f t="shared" ca="1" si="148"/>
        <v>960731</v>
      </c>
      <c r="BO20" s="45">
        <f t="shared" si="5"/>
        <v>0</v>
      </c>
      <c r="BP20" s="45"/>
      <c r="BQ20" s="45"/>
      <c r="BR20" s="45"/>
      <c r="BS20" s="45">
        <f t="shared" si="60"/>
        <v>0</v>
      </c>
      <c r="BT20" s="45"/>
      <c r="BU20" s="45"/>
      <c r="BV20" s="45"/>
      <c r="BW20" s="45"/>
      <c r="BX20" s="45">
        <f t="shared" ca="1" si="61"/>
        <v>1062924</v>
      </c>
      <c r="BY20" s="45">
        <f t="shared" ca="1" si="62"/>
        <v>149771</v>
      </c>
      <c r="BZ20" s="45">
        <f t="shared" ca="1" si="149"/>
        <v>21548</v>
      </c>
      <c r="CA20" s="45">
        <f t="shared" ca="1" si="149"/>
        <v>28087</v>
      </c>
      <c r="CB20" s="45">
        <f t="shared" ca="1" si="150"/>
        <v>97466</v>
      </c>
      <c r="CC20" s="45">
        <f t="shared" ca="1" si="151"/>
        <v>2670</v>
      </c>
      <c r="CD20" s="45">
        <f t="shared" ca="1" si="66"/>
        <v>134035</v>
      </c>
      <c r="CE20" s="45">
        <f t="shared" ca="1" si="152"/>
        <v>71793</v>
      </c>
      <c r="CF20" s="45">
        <f t="shared" ca="1" si="153"/>
        <v>12846</v>
      </c>
      <c r="CG20" s="45">
        <f t="shared" ca="1" si="154"/>
        <v>49396</v>
      </c>
      <c r="CH20" s="45">
        <f t="shared" ca="1" si="70"/>
        <v>301640</v>
      </c>
      <c r="CI20" s="45">
        <f t="shared" ca="1" si="155"/>
        <v>110779</v>
      </c>
      <c r="CJ20" s="45">
        <f t="shared" ca="1" si="155"/>
        <v>119105</v>
      </c>
      <c r="CK20" s="45">
        <f t="shared" ca="1" si="156"/>
        <v>71756</v>
      </c>
      <c r="CL20" s="45">
        <f t="shared" ca="1" si="74"/>
        <v>182483</v>
      </c>
      <c r="CM20" s="45">
        <f t="shared" ca="1" si="157"/>
        <v>40469</v>
      </c>
      <c r="CN20" s="45">
        <f t="shared" ca="1" si="157"/>
        <v>27376</v>
      </c>
      <c r="CO20" s="45">
        <f t="shared" ca="1" si="157"/>
        <v>36080</v>
      </c>
      <c r="CP20" s="45">
        <f t="shared" ca="1" si="158"/>
        <v>5938</v>
      </c>
      <c r="CQ20" s="45">
        <f t="shared" ca="1" si="106"/>
        <v>32213</v>
      </c>
      <c r="CR20" s="45">
        <f t="shared" ca="1" si="106"/>
        <v>40407</v>
      </c>
      <c r="CS20" s="45">
        <f t="shared" ca="1" si="76"/>
        <v>240726</v>
      </c>
      <c r="CT20" s="45">
        <f t="shared" ca="1" si="159"/>
        <v>91806</v>
      </c>
      <c r="CU20" s="45">
        <f t="shared" ca="1" si="159"/>
        <v>95160</v>
      </c>
      <c r="CV20" s="45">
        <f t="shared" ca="1" si="160"/>
        <v>53760</v>
      </c>
      <c r="CW20" s="45">
        <f t="shared" ca="1" si="161"/>
        <v>54269</v>
      </c>
      <c r="CX20" s="45">
        <f t="shared" ca="1" si="81"/>
        <v>433010</v>
      </c>
      <c r="CY20" s="45">
        <f t="shared" ca="1" si="82"/>
        <v>208214</v>
      </c>
      <c r="CZ20" s="45">
        <f t="shared" ca="1" si="162"/>
        <v>38379</v>
      </c>
      <c r="DA20" s="45">
        <f t="shared" ca="1" si="163"/>
        <v>88883</v>
      </c>
      <c r="DB20" s="45">
        <f t="shared" ca="1" si="164"/>
        <v>1574</v>
      </c>
      <c r="DC20" s="45">
        <f t="shared" ca="1" si="165"/>
        <v>53528</v>
      </c>
      <c r="DD20" s="45">
        <f t="shared" ca="1" si="166"/>
        <v>25850</v>
      </c>
      <c r="DE20" s="45">
        <f t="shared" ca="1" si="87"/>
        <v>103328</v>
      </c>
      <c r="DF20" s="45">
        <f t="shared" ca="1" si="167"/>
        <v>35338</v>
      </c>
      <c r="DG20" s="45">
        <f t="shared" ca="1" si="168"/>
        <v>53612</v>
      </c>
      <c r="DH20" s="45">
        <f t="shared" ca="1" si="169"/>
        <v>5657</v>
      </c>
      <c r="DI20" s="45">
        <f t="shared" ca="1" si="170"/>
        <v>3766</v>
      </c>
      <c r="DJ20" s="45">
        <f t="shared" ca="1" si="171"/>
        <v>4955</v>
      </c>
      <c r="DK20" s="45">
        <f t="shared" ca="1" si="91"/>
        <v>48078</v>
      </c>
      <c r="DL20" s="45">
        <f t="shared" ca="1" si="172"/>
        <v>3450</v>
      </c>
      <c r="DM20" s="45">
        <f t="shared" ca="1" si="173"/>
        <v>23714</v>
      </c>
      <c r="DN20" s="45">
        <f t="shared" ca="1" si="174"/>
        <v>20225</v>
      </c>
      <c r="DO20" s="45">
        <f t="shared" ca="1" si="175"/>
        <v>358</v>
      </c>
      <c r="DP20" s="45">
        <f t="shared" ca="1" si="175"/>
        <v>331</v>
      </c>
      <c r="DQ20" s="45">
        <f t="shared" ca="1" si="97"/>
        <v>68900</v>
      </c>
      <c r="DR20" s="45">
        <f t="shared" ca="1" si="176"/>
        <v>7232</v>
      </c>
      <c r="DS20" s="45">
        <f t="shared" ca="1" si="177"/>
        <v>36929</v>
      </c>
      <c r="DT20" s="45">
        <f t="shared" ca="1" si="178"/>
        <v>6159</v>
      </c>
      <c r="DU20" s="45">
        <f t="shared" ca="1" si="178"/>
        <v>8635</v>
      </c>
      <c r="DV20" s="45">
        <f t="shared" ca="1" si="178"/>
        <v>9945</v>
      </c>
      <c r="DW20" s="45">
        <f t="shared" ca="1" si="179"/>
        <v>4490</v>
      </c>
    </row>
    <row r="21" spans="2:127" ht="15.75" thickBot="1" x14ac:dyDescent="0.3">
      <c r="B21" s="53" t="s">
        <v>27</v>
      </c>
      <c r="C21" s="51">
        <f t="shared" ca="1" si="0"/>
        <v>14209456</v>
      </c>
      <c r="D21" s="45">
        <f t="shared" ca="1" si="8"/>
        <v>5058009</v>
      </c>
      <c r="E21" s="45">
        <f t="shared" ca="1" si="9"/>
        <v>1660519</v>
      </c>
      <c r="F21" s="45">
        <f t="shared" ca="1" si="108"/>
        <v>493902</v>
      </c>
      <c r="G21" s="45">
        <f t="shared" ca="1" si="109"/>
        <v>84046</v>
      </c>
      <c r="H21" s="45">
        <f t="shared" ca="1" si="104"/>
        <v>197963</v>
      </c>
      <c r="I21" s="45">
        <f t="shared" ca="1" si="110"/>
        <v>284469</v>
      </c>
      <c r="J21" s="45">
        <f t="shared" ca="1" si="111"/>
        <v>119575</v>
      </c>
      <c r="K21" s="45">
        <f t="shared" ca="1" si="112"/>
        <v>44502</v>
      </c>
      <c r="L21" s="45">
        <f t="shared" ca="1" si="113"/>
        <v>292611</v>
      </c>
      <c r="M21" s="45">
        <f t="shared" ca="1" si="114"/>
        <v>21131</v>
      </c>
      <c r="N21" s="45">
        <f t="shared" ca="1" si="115"/>
        <v>51200</v>
      </c>
      <c r="O21" s="45">
        <f t="shared" ca="1" si="116"/>
        <v>71120</v>
      </c>
      <c r="P21" s="45">
        <f t="shared" ca="1" si="20"/>
        <v>2020798</v>
      </c>
      <c r="Q21" s="45">
        <f t="shared" ca="1" si="117"/>
        <v>474046</v>
      </c>
      <c r="R21" s="45">
        <f t="shared" ca="1" si="118"/>
        <v>517308</v>
      </c>
      <c r="S21" s="45">
        <f t="shared" ca="1" si="119"/>
        <v>306209</v>
      </c>
      <c r="T21" s="45">
        <f t="shared" ca="1" si="120"/>
        <v>191035</v>
      </c>
      <c r="U21" s="45">
        <f t="shared" ca="1" si="121"/>
        <v>54777</v>
      </c>
      <c r="V21" s="45">
        <f t="shared" ca="1" si="122"/>
        <v>323447</v>
      </c>
      <c r="W21" s="45">
        <f t="shared" ca="1" si="123"/>
        <v>153976</v>
      </c>
      <c r="X21" s="45">
        <f t="shared" ca="1" si="1"/>
        <v>560880</v>
      </c>
      <c r="Y21" s="45">
        <f t="shared" ca="1" si="124"/>
        <v>211448</v>
      </c>
      <c r="Z21" s="45">
        <f t="shared" ca="1" si="125"/>
        <v>153241</v>
      </c>
      <c r="AA21" s="45">
        <f t="shared" ca="1" si="126"/>
        <v>95641</v>
      </c>
      <c r="AB21" s="45">
        <f t="shared" ca="1" si="127"/>
        <v>100550</v>
      </c>
      <c r="AC21" s="45">
        <f t="shared" ca="1" si="31"/>
        <v>815812</v>
      </c>
      <c r="AD21" s="45">
        <f t="shared" ca="1" si="128"/>
        <v>139932</v>
      </c>
      <c r="AE21" s="45">
        <f t="shared" ca="1" si="105"/>
        <v>141356</v>
      </c>
      <c r="AF21" s="45">
        <f t="shared" ca="1" si="105"/>
        <v>104130</v>
      </c>
      <c r="AG21" s="45">
        <f t="shared" ca="1" si="105"/>
        <v>109983</v>
      </c>
      <c r="AH21" s="45">
        <f t="shared" ca="1" si="105"/>
        <v>146054</v>
      </c>
      <c r="AI21" s="45">
        <f t="shared" ca="1" si="105"/>
        <v>105122</v>
      </c>
      <c r="AJ21" s="45">
        <f t="shared" ca="1" si="129"/>
        <v>69235</v>
      </c>
      <c r="AK21" s="45">
        <f t="shared" ca="1" si="34"/>
        <v>4096016</v>
      </c>
      <c r="AL21" s="45">
        <f t="shared" ca="1" si="35"/>
        <v>1917296</v>
      </c>
      <c r="AM21" s="45">
        <f t="shared" ca="1" si="130"/>
        <v>61461</v>
      </c>
      <c r="AN21" s="45">
        <f t="shared" ca="1" si="131"/>
        <v>80963</v>
      </c>
      <c r="AO21" s="45">
        <f t="shared" ca="1" si="132"/>
        <v>90585</v>
      </c>
      <c r="AP21" s="45">
        <f t="shared" ca="1" si="37"/>
        <v>1684287</v>
      </c>
      <c r="AQ21" s="45">
        <f t="shared" ca="1" si="133"/>
        <v>660846</v>
      </c>
      <c r="AR21" s="45">
        <f t="shared" ca="1" si="133"/>
        <v>601239</v>
      </c>
      <c r="AS21" s="45">
        <f t="shared" ca="1" si="134"/>
        <v>128570</v>
      </c>
      <c r="AT21" s="45">
        <f t="shared" ca="1" si="134"/>
        <v>144535</v>
      </c>
      <c r="AU21" s="45">
        <f t="shared" ca="1" si="135"/>
        <v>149097</v>
      </c>
      <c r="AV21" s="45">
        <f t="shared" ca="1" si="136"/>
        <v>121207</v>
      </c>
      <c r="AW21" s="45">
        <f t="shared" ca="1" si="43"/>
        <v>494433</v>
      </c>
      <c r="AX21" s="45">
        <f t="shared" ca="1" si="137"/>
        <v>428469</v>
      </c>
      <c r="AY21" s="45">
        <f t="shared" ca="1" si="138"/>
        <v>65964</v>
      </c>
      <c r="AZ21" s="45">
        <f t="shared" ca="1" si="4"/>
        <v>3584643</v>
      </c>
      <c r="BA21" s="45">
        <f t="shared" ca="1" si="46"/>
        <v>555177</v>
      </c>
      <c r="BB21" s="45">
        <f t="shared" ca="1" si="139"/>
        <v>276302</v>
      </c>
      <c r="BC21" s="45">
        <f t="shared" ca="1" si="140"/>
        <v>153603</v>
      </c>
      <c r="BD21" s="45">
        <f t="shared" ca="1" si="141"/>
        <v>125272</v>
      </c>
      <c r="BE21" s="45">
        <f t="shared" ca="1" si="50"/>
        <v>364737</v>
      </c>
      <c r="BF21" s="45">
        <f t="shared" ca="1" si="142"/>
        <v>172207</v>
      </c>
      <c r="BG21" s="45">
        <f t="shared" ca="1" si="143"/>
        <v>192530</v>
      </c>
      <c r="BH21" s="45">
        <f t="shared" ca="1" si="53"/>
        <v>1269080</v>
      </c>
      <c r="BI21" s="45">
        <f t="shared" ca="1" si="144"/>
        <v>561015</v>
      </c>
      <c r="BJ21" s="45">
        <f t="shared" ca="1" si="145"/>
        <v>708065</v>
      </c>
      <c r="BK21" s="45">
        <f t="shared" ca="1" si="56"/>
        <v>1395649</v>
      </c>
      <c r="BL21" s="45">
        <f t="shared" ca="1" si="146"/>
        <v>327364</v>
      </c>
      <c r="BM21" s="45">
        <f t="shared" ca="1" si="147"/>
        <v>213551</v>
      </c>
      <c r="BN21" s="45">
        <f t="shared" ca="1" si="148"/>
        <v>854734</v>
      </c>
      <c r="BO21" s="45">
        <f t="shared" si="5"/>
        <v>0</v>
      </c>
      <c r="BP21" s="45"/>
      <c r="BQ21" s="45"/>
      <c r="BR21" s="45"/>
      <c r="BS21" s="45">
        <f t="shared" si="60"/>
        <v>0</v>
      </c>
      <c r="BT21" s="45"/>
      <c r="BU21" s="45"/>
      <c r="BV21" s="45"/>
      <c r="BW21" s="45"/>
      <c r="BX21" s="45">
        <f t="shared" ca="1" si="61"/>
        <v>1071998</v>
      </c>
      <c r="BY21" s="45">
        <f t="shared" ca="1" si="62"/>
        <v>163115</v>
      </c>
      <c r="BZ21" s="45">
        <f t="shared" ca="1" si="149"/>
        <v>25727</v>
      </c>
      <c r="CA21" s="45">
        <f t="shared" ca="1" si="149"/>
        <v>31928</v>
      </c>
      <c r="CB21" s="45">
        <f t="shared" ca="1" si="150"/>
        <v>101533</v>
      </c>
      <c r="CC21" s="45">
        <f t="shared" ca="1" si="151"/>
        <v>3927</v>
      </c>
      <c r="CD21" s="45">
        <f t="shared" ca="1" si="66"/>
        <v>136735</v>
      </c>
      <c r="CE21" s="45">
        <f t="shared" ca="1" si="152"/>
        <v>68960</v>
      </c>
      <c r="CF21" s="45">
        <f t="shared" ca="1" si="153"/>
        <v>15817</v>
      </c>
      <c r="CG21" s="45">
        <f t="shared" ca="1" si="154"/>
        <v>51958</v>
      </c>
      <c r="CH21" s="45">
        <f t="shared" ca="1" si="70"/>
        <v>297390</v>
      </c>
      <c r="CI21" s="45">
        <f t="shared" ca="1" si="155"/>
        <v>105742</v>
      </c>
      <c r="CJ21" s="45">
        <f t="shared" ca="1" si="155"/>
        <v>117094</v>
      </c>
      <c r="CK21" s="45">
        <f t="shared" ca="1" si="156"/>
        <v>74554</v>
      </c>
      <c r="CL21" s="45">
        <f t="shared" ca="1" si="74"/>
        <v>170583</v>
      </c>
      <c r="CM21" s="45">
        <f t="shared" ca="1" si="157"/>
        <v>27055</v>
      </c>
      <c r="CN21" s="45">
        <f t="shared" ca="1" si="157"/>
        <v>34614</v>
      </c>
      <c r="CO21" s="45">
        <f t="shared" ca="1" si="157"/>
        <v>34340</v>
      </c>
      <c r="CP21" s="45">
        <f t="shared" ca="1" si="158"/>
        <v>5878</v>
      </c>
      <c r="CQ21" s="45">
        <f t="shared" ca="1" si="106"/>
        <v>35590</v>
      </c>
      <c r="CR21" s="45">
        <f t="shared" ca="1" si="106"/>
        <v>33106</v>
      </c>
      <c r="CS21" s="45">
        <f t="shared" ca="1" si="76"/>
        <v>209209</v>
      </c>
      <c r="CT21" s="45">
        <f t="shared" ca="1" si="159"/>
        <v>97943</v>
      </c>
      <c r="CU21" s="45">
        <f t="shared" ca="1" si="159"/>
        <v>65012</v>
      </c>
      <c r="CV21" s="45">
        <f t="shared" ca="1" si="160"/>
        <v>46254</v>
      </c>
      <c r="CW21" s="45">
        <f t="shared" ca="1" si="161"/>
        <v>94966</v>
      </c>
      <c r="CX21" s="45">
        <f t="shared" ca="1" si="81"/>
        <v>398790</v>
      </c>
      <c r="CY21" s="45">
        <f t="shared" ca="1" si="82"/>
        <v>188501</v>
      </c>
      <c r="CZ21" s="45">
        <f t="shared" ca="1" si="162"/>
        <v>33505</v>
      </c>
      <c r="DA21" s="45">
        <f t="shared" ca="1" si="163"/>
        <v>85645</v>
      </c>
      <c r="DB21" s="45">
        <f t="shared" ca="1" si="164"/>
        <v>1506</v>
      </c>
      <c r="DC21" s="45">
        <f t="shared" ca="1" si="165"/>
        <v>49427</v>
      </c>
      <c r="DD21" s="45">
        <f t="shared" ca="1" si="166"/>
        <v>18418</v>
      </c>
      <c r="DE21" s="45">
        <f t="shared" ca="1" si="87"/>
        <v>87805</v>
      </c>
      <c r="DF21" s="45">
        <f t="shared" ca="1" si="167"/>
        <v>20860</v>
      </c>
      <c r="DG21" s="45">
        <f t="shared" ca="1" si="168"/>
        <v>55090</v>
      </c>
      <c r="DH21" s="45">
        <f t="shared" ca="1" si="169"/>
        <v>3595</v>
      </c>
      <c r="DI21" s="45">
        <f t="shared" ca="1" si="170"/>
        <v>3272</v>
      </c>
      <c r="DJ21" s="45">
        <f t="shared" ca="1" si="171"/>
        <v>4988</v>
      </c>
      <c r="DK21" s="45">
        <f t="shared" ca="1" si="91"/>
        <v>47720</v>
      </c>
      <c r="DL21" s="45">
        <f t="shared" ca="1" si="172"/>
        <v>3635</v>
      </c>
      <c r="DM21" s="45">
        <f t="shared" ca="1" si="173"/>
        <v>23455</v>
      </c>
      <c r="DN21" s="45">
        <f t="shared" ca="1" si="174"/>
        <v>19849</v>
      </c>
      <c r="DO21" s="45">
        <f t="shared" ca="1" si="175"/>
        <v>445</v>
      </c>
      <c r="DP21" s="45">
        <f t="shared" ca="1" si="175"/>
        <v>336</v>
      </c>
      <c r="DQ21" s="45">
        <f t="shared" ca="1" si="97"/>
        <v>67344</v>
      </c>
      <c r="DR21" s="45">
        <f t="shared" ca="1" si="176"/>
        <v>10792</v>
      </c>
      <c r="DS21" s="45">
        <f t="shared" ca="1" si="177"/>
        <v>32040</v>
      </c>
      <c r="DT21" s="45">
        <f t="shared" ca="1" si="178"/>
        <v>7382</v>
      </c>
      <c r="DU21" s="45">
        <f t="shared" ca="1" si="178"/>
        <v>8536</v>
      </c>
      <c r="DV21" s="45">
        <f t="shared" ca="1" si="178"/>
        <v>8594</v>
      </c>
      <c r="DW21" s="45">
        <f t="shared" ca="1" si="179"/>
        <v>7420</v>
      </c>
    </row>
    <row r="22" spans="2:127" ht="15.75" thickBot="1" x14ac:dyDescent="0.3">
      <c r="B22" s="53" t="s">
        <v>28</v>
      </c>
      <c r="C22" s="51">
        <f t="shared" ca="1" si="0"/>
        <v>14036907</v>
      </c>
      <c r="D22" s="45">
        <f t="shared" ca="1" si="8"/>
        <v>5269081</v>
      </c>
      <c r="E22" s="45">
        <f t="shared" ca="1" si="9"/>
        <v>1712781</v>
      </c>
      <c r="F22" s="45">
        <f t="shared" ca="1" si="108"/>
        <v>509204</v>
      </c>
      <c r="G22" s="45">
        <f t="shared" ca="1" si="109"/>
        <v>75212</v>
      </c>
      <c r="H22" s="45">
        <f t="shared" ca="1" si="104"/>
        <v>208200</v>
      </c>
      <c r="I22" s="45">
        <f t="shared" ca="1" si="110"/>
        <v>341293</v>
      </c>
      <c r="J22" s="45">
        <f t="shared" ca="1" si="111"/>
        <v>104968</v>
      </c>
      <c r="K22" s="45">
        <f t="shared" ca="1" si="112"/>
        <v>42824</v>
      </c>
      <c r="L22" s="45">
        <f t="shared" ca="1" si="113"/>
        <v>299552</v>
      </c>
      <c r="M22" s="45">
        <f t="shared" ca="1" si="114"/>
        <v>20557</v>
      </c>
      <c r="N22" s="45">
        <f t="shared" ca="1" si="115"/>
        <v>41106</v>
      </c>
      <c r="O22" s="45">
        <f t="shared" ca="1" si="116"/>
        <v>69865</v>
      </c>
      <c r="P22" s="45">
        <f t="shared" ca="1" si="20"/>
        <v>2145028</v>
      </c>
      <c r="Q22" s="45">
        <f t="shared" ca="1" si="117"/>
        <v>502165</v>
      </c>
      <c r="R22" s="45">
        <f t="shared" ca="1" si="118"/>
        <v>648512</v>
      </c>
      <c r="S22" s="45">
        <f t="shared" ca="1" si="119"/>
        <v>332525</v>
      </c>
      <c r="T22" s="45">
        <f t="shared" ca="1" si="120"/>
        <v>180070</v>
      </c>
      <c r="U22" s="45">
        <f t="shared" ca="1" si="121"/>
        <v>60793</v>
      </c>
      <c r="V22" s="45">
        <f t="shared" ca="1" si="122"/>
        <v>255833</v>
      </c>
      <c r="W22" s="45">
        <f t="shared" ca="1" si="123"/>
        <v>165130</v>
      </c>
      <c r="X22" s="45">
        <f t="shared" ca="1" si="1"/>
        <v>589384</v>
      </c>
      <c r="Y22" s="45">
        <f t="shared" ca="1" si="124"/>
        <v>222674</v>
      </c>
      <c r="Z22" s="45">
        <f t="shared" ca="1" si="125"/>
        <v>156383</v>
      </c>
      <c r="AA22" s="45">
        <f t="shared" ca="1" si="126"/>
        <v>90205</v>
      </c>
      <c r="AB22" s="45">
        <f t="shared" ca="1" si="127"/>
        <v>120122</v>
      </c>
      <c r="AC22" s="45">
        <f t="shared" ca="1" si="31"/>
        <v>821888</v>
      </c>
      <c r="AD22" s="45">
        <f t="shared" ca="1" si="128"/>
        <v>128584</v>
      </c>
      <c r="AE22" s="45">
        <f t="shared" ca="1" si="105"/>
        <v>122734</v>
      </c>
      <c r="AF22" s="45">
        <f t="shared" ca="1" si="105"/>
        <v>127370</v>
      </c>
      <c r="AG22" s="45">
        <f t="shared" ca="1" si="105"/>
        <v>106803</v>
      </c>
      <c r="AH22" s="45">
        <f t="shared" ca="1" si="105"/>
        <v>122273</v>
      </c>
      <c r="AI22" s="45">
        <f t="shared" ca="1" si="105"/>
        <v>147914</v>
      </c>
      <c r="AJ22" s="45">
        <f t="shared" ca="1" si="129"/>
        <v>66210</v>
      </c>
      <c r="AK22" s="45">
        <f t="shared" ca="1" si="34"/>
        <v>3904863</v>
      </c>
      <c r="AL22" s="45">
        <f t="shared" ca="1" si="35"/>
        <v>1834439</v>
      </c>
      <c r="AM22" s="45">
        <f t="shared" ca="1" si="130"/>
        <v>68571</v>
      </c>
      <c r="AN22" s="45">
        <f t="shared" ca="1" si="131"/>
        <v>75794</v>
      </c>
      <c r="AO22" s="45">
        <f t="shared" ca="1" si="132"/>
        <v>102521</v>
      </c>
      <c r="AP22" s="45">
        <f t="shared" ca="1" si="37"/>
        <v>1587553</v>
      </c>
      <c r="AQ22" s="45">
        <f t="shared" ca="1" si="133"/>
        <v>551532</v>
      </c>
      <c r="AR22" s="45">
        <f t="shared" ca="1" si="133"/>
        <v>640644</v>
      </c>
      <c r="AS22" s="45">
        <f t="shared" ca="1" si="134"/>
        <v>117472</v>
      </c>
      <c r="AT22" s="45">
        <f t="shared" ca="1" si="134"/>
        <v>144369</v>
      </c>
      <c r="AU22" s="45">
        <f t="shared" ca="1" si="135"/>
        <v>133536</v>
      </c>
      <c r="AV22" s="45">
        <f t="shared" ca="1" si="136"/>
        <v>113590</v>
      </c>
      <c r="AW22" s="45">
        <f t="shared" ca="1" si="43"/>
        <v>482871</v>
      </c>
      <c r="AX22" s="45">
        <f t="shared" ca="1" si="137"/>
        <v>395662</v>
      </c>
      <c r="AY22" s="45">
        <f t="shared" ca="1" si="138"/>
        <v>87209</v>
      </c>
      <c r="AZ22" s="45">
        <f t="shared" ca="1" si="4"/>
        <v>3479021</v>
      </c>
      <c r="BA22" s="45">
        <f t="shared" ca="1" si="46"/>
        <v>548363</v>
      </c>
      <c r="BB22" s="45">
        <f t="shared" ca="1" si="139"/>
        <v>244461</v>
      </c>
      <c r="BC22" s="45">
        <f t="shared" ca="1" si="140"/>
        <v>173797</v>
      </c>
      <c r="BD22" s="45">
        <f t="shared" ca="1" si="141"/>
        <v>130105</v>
      </c>
      <c r="BE22" s="45">
        <f t="shared" ca="1" si="50"/>
        <v>299973</v>
      </c>
      <c r="BF22" s="45">
        <f t="shared" ca="1" si="142"/>
        <v>165230</v>
      </c>
      <c r="BG22" s="45">
        <f t="shared" ca="1" si="143"/>
        <v>134743</v>
      </c>
      <c r="BH22" s="45">
        <f t="shared" ca="1" si="53"/>
        <v>1308580</v>
      </c>
      <c r="BI22" s="45">
        <f t="shared" ca="1" si="144"/>
        <v>529238</v>
      </c>
      <c r="BJ22" s="45">
        <f t="shared" ca="1" si="145"/>
        <v>779342</v>
      </c>
      <c r="BK22" s="45">
        <f t="shared" ca="1" si="56"/>
        <v>1322105</v>
      </c>
      <c r="BL22" s="45">
        <f t="shared" ca="1" si="146"/>
        <v>308091</v>
      </c>
      <c r="BM22" s="45">
        <f t="shared" ca="1" si="147"/>
        <v>203523</v>
      </c>
      <c r="BN22" s="45">
        <f t="shared" ca="1" si="148"/>
        <v>810491</v>
      </c>
      <c r="BO22" s="45">
        <f t="shared" si="5"/>
        <v>0</v>
      </c>
      <c r="BP22" s="45"/>
      <c r="BQ22" s="45"/>
      <c r="BR22" s="45"/>
      <c r="BS22" s="45">
        <f t="shared" si="60"/>
        <v>0</v>
      </c>
      <c r="BT22" s="45"/>
      <c r="BU22" s="45"/>
      <c r="BV22" s="45"/>
      <c r="BW22" s="45"/>
      <c r="BX22" s="45">
        <f t="shared" ca="1" si="61"/>
        <v>966631</v>
      </c>
      <c r="BY22" s="45">
        <f t="shared" ca="1" si="62"/>
        <v>138427</v>
      </c>
      <c r="BZ22" s="45">
        <f t="shared" ca="1" si="149"/>
        <v>32834</v>
      </c>
      <c r="CA22" s="45">
        <f t="shared" ca="1" si="149"/>
        <v>23440</v>
      </c>
      <c r="CB22" s="45">
        <f t="shared" ca="1" si="150"/>
        <v>79429</v>
      </c>
      <c r="CC22" s="45">
        <f t="shared" ca="1" si="151"/>
        <v>2724</v>
      </c>
      <c r="CD22" s="45">
        <f t="shared" ca="1" si="66"/>
        <v>164118</v>
      </c>
      <c r="CE22" s="45">
        <f t="shared" ca="1" si="152"/>
        <v>72916</v>
      </c>
      <c r="CF22" s="45">
        <f t="shared" ca="1" si="153"/>
        <v>19742</v>
      </c>
      <c r="CG22" s="45">
        <f t="shared" ca="1" si="154"/>
        <v>71460</v>
      </c>
      <c r="CH22" s="45">
        <f t="shared" ca="1" si="70"/>
        <v>255988</v>
      </c>
      <c r="CI22" s="45">
        <f t="shared" ca="1" si="155"/>
        <v>94733</v>
      </c>
      <c r="CJ22" s="45">
        <f t="shared" ca="1" si="155"/>
        <v>94036</v>
      </c>
      <c r="CK22" s="45">
        <f t="shared" ca="1" si="156"/>
        <v>67219</v>
      </c>
      <c r="CL22" s="45">
        <f t="shared" ca="1" si="74"/>
        <v>183769</v>
      </c>
      <c r="CM22" s="45">
        <f t="shared" ca="1" si="157"/>
        <v>31963</v>
      </c>
      <c r="CN22" s="45">
        <f t="shared" ca="1" si="157"/>
        <v>32957</v>
      </c>
      <c r="CO22" s="45">
        <f t="shared" ca="1" si="157"/>
        <v>38838</v>
      </c>
      <c r="CP22" s="45">
        <f t="shared" ca="1" si="158"/>
        <v>5763</v>
      </c>
      <c r="CQ22" s="45">
        <f t="shared" ca="1" si="106"/>
        <v>33270</v>
      </c>
      <c r="CR22" s="45">
        <f t="shared" ca="1" si="106"/>
        <v>40978</v>
      </c>
      <c r="CS22" s="45">
        <f t="shared" ca="1" si="76"/>
        <v>166224</v>
      </c>
      <c r="CT22" s="45">
        <f t="shared" ca="1" si="159"/>
        <v>58388</v>
      </c>
      <c r="CU22" s="45">
        <f t="shared" ca="1" si="159"/>
        <v>53742</v>
      </c>
      <c r="CV22" s="45">
        <f t="shared" ca="1" si="160"/>
        <v>54094</v>
      </c>
      <c r="CW22" s="45">
        <f t="shared" ca="1" si="161"/>
        <v>58105</v>
      </c>
      <c r="CX22" s="45">
        <f t="shared" ca="1" si="81"/>
        <v>417311</v>
      </c>
      <c r="CY22" s="45">
        <f t="shared" ca="1" si="82"/>
        <v>185676</v>
      </c>
      <c r="CZ22" s="45">
        <f t="shared" ca="1" si="162"/>
        <v>29615</v>
      </c>
      <c r="DA22" s="45">
        <f t="shared" ca="1" si="163"/>
        <v>89698</v>
      </c>
      <c r="DB22" s="45">
        <f t="shared" ca="1" si="164"/>
        <v>1949</v>
      </c>
      <c r="DC22" s="45">
        <f t="shared" ca="1" si="165"/>
        <v>40998</v>
      </c>
      <c r="DD22" s="45">
        <f t="shared" ca="1" si="166"/>
        <v>23416</v>
      </c>
      <c r="DE22" s="45">
        <f t="shared" ca="1" si="87"/>
        <v>95192</v>
      </c>
      <c r="DF22" s="45">
        <f t="shared" ca="1" si="167"/>
        <v>26324</v>
      </c>
      <c r="DG22" s="45">
        <f t="shared" ca="1" si="168"/>
        <v>56533</v>
      </c>
      <c r="DH22" s="45">
        <f t="shared" ca="1" si="169"/>
        <v>3904</v>
      </c>
      <c r="DI22" s="45">
        <f t="shared" ca="1" si="170"/>
        <v>2947</v>
      </c>
      <c r="DJ22" s="45">
        <f t="shared" ca="1" si="171"/>
        <v>5484</v>
      </c>
      <c r="DK22" s="45">
        <f t="shared" ca="1" si="91"/>
        <v>47622</v>
      </c>
      <c r="DL22" s="45">
        <f t="shared" ca="1" si="172"/>
        <v>3331</v>
      </c>
      <c r="DM22" s="45">
        <f t="shared" ca="1" si="173"/>
        <v>24293</v>
      </c>
      <c r="DN22" s="45">
        <f t="shared" ca="1" si="174"/>
        <v>19026</v>
      </c>
      <c r="DO22" s="45">
        <f t="shared" ca="1" si="175"/>
        <v>531</v>
      </c>
      <c r="DP22" s="45">
        <f t="shared" ca="1" si="175"/>
        <v>441</v>
      </c>
      <c r="DQ22" s="45">
        <f t="shared" ca="1" si="97"/>
        <v>81119</v>
      </c>
      <c r="DR22" s="45">
        <f t="shared" ca="1" si="176"/>
        <v>11316</v>
      </c>
      <c r="DS22" s="45">
        <f t="shared" ca="1" si="177"/>
        <v>40677</v>
      </c>
      <c r="DT22" s="45">
        <f t="shared" ca="1" si="178"/>
        <v>10229</v>
      </c>
      <c r="DU22" s="45">
        <f t="shared" ca="1" si="178"/>
        <v>7951</v>
      </c>
      <c r="DV22" s="45">
        <f t="shared" ca="1" si="178"/>
        <v>10946</v>
      </c>
      <c r="DW22" s="45">
        <f t="shared" ca="1" si="179"/>
        <v>7702</v>
      </c>
    </row>
    <row r="23" spans="2:127" ht="15.75" thickBot="1" x14ac:dyDescent="0.3">
      <c r="B23" s="53" t="s">
        <v>29</v>
      </c>
      <c r="C23" s="51">
        <f t="shared" ca="1" si="0"/>
        <v>14020041</v>
      </c>
      <c r="D23" s="45">
        <f t="shared" ca="1" si="8"/>
        <v>4958828</v>
      </c>
      <c r="E23" s="45">
        <f t="shared" ca="1" si="9"/>
        <v>1584259</v>
      </c>
      <c r="F23" s="45">
        <f t="shared" ca="1" si="108"/>
        <v>392866</v>
      </c>
      <c r="G23" s="45">
        <f t="shared" ca="1" si="109"/>
        <v>69341</v>
      </c>
      <c r="H23" s="45">
        <f ca="1">RANDBETWEEN(150000,210000)</f>
        <v>180906</v>
      </c>
      <c r="I23" s="45">
        <f t="shared" ca="1" si="110"/>
        <v>354351</v>
      </c>
      <c r="J23" s="45">
        <f t="shared" ca="1" si="111"/>
        <v>111542</v>
      </c>
      <c r="K23" s="45">
        <f t="shared" ca="1" si="112"/>
        <v>43570</v>
      </c>
      <c r="L23" s="45">
        <f t="shared" ca="1" si="113"/>
        <v>275621</v>
      </c>
      <c r="M23" s="45">
        <f t="shared" ca="1" si="114"/>
        <v>20787</v>
      </c>
      <c r="N23" s="45">
        <f t="shared" ca="1" si="115"/>
        <v>54242</v>
      </c>
      <c r="O23" s="45">
        <f t="shared" ca="1" si="116"/>
        <v>81033</v>
      </c>
      <c r="P23" s="45">
        <f t="shared" ca="1" si="20"/>
        <v>1907280</v>
      </c>
      <c r="Q23" s="45">
        <f t="shared" ca="1" si="117"/>
        <v>390340</v>
      </c>
      <c r="R23" s="45">
        <f t="shared" ca="1" si="118"/>
        <v>611255</v>
      </c>
      <c r="S23" s="45">
        <f t="shared" ca="1" si="119"/>
        <v>258774</v>
      </c>
      <c r="T23" s="45">
        <f t="shared" ca="1" si="120"/>
        <v>116490</v>
      </c>
      <c r="U23" s="45">
        <f t="shared" ca="1" si="121"/>
        <v>50296</v>
      </c>
      <c r="V23" s="45">
        <f t="shared" ca="1" si="122"/>
        <v>287003</v>
      </c>
      <c r="W23" s="45">
        <f t="shared" ca="1" si="123"/>
        <v>193122</v>
      </c>
      <c r="X23" s="45">
        <f t="shared" ca="1" si="1"/>
        <v>639623</v>
      </c>
      <c r="Y23" s="45">
        <f t="shared" ca="1" si="124"/>
        <v>246218</v>
      </c>
      <c r="Z23" s="45">
        <f t="shared" ca="1" si="125"/>
        <v>151927</v>
      </c>
      <c r="AA23" s="45">
        <f t="shared" ca="1" si="126"/>
        <v>106068</v>
      </c>
      <c r="AB23" s="45">
        <f t="shared" ca="1" si="127"/>
        <v>135410</v>
      </c>
      <c r="AC23" s="45">
        <f t="shared" ca="1" si="31"/>
        <v>827666</v>
      </c>
      <c r="AD23" s="45">
        <f t="shared" ca="1" si="128"/>
        <v>128913</v>
      </c>
      <c r="AE23" s="45">
        <f t="shared" ca="1" si="105"/>
        <v>114472</v>
      </c>
      <c r="AF23" s="45">
        <f t="shared" ca="1" si="105"/>
        <v>140887</v>
      </c>
      <c r="AG23" s="45">
        <f t="shared" ca="1" si="105"/>
        <v>113695</v>
      </c>
      <c r="AH23" s="45">
        <f t="shared" ca="1" si="105"/>
        <v>124121</v>
      </c>
      <c r="AI23" s="45">
        <f t="shared" ca="1" si="105"/>
        <v>138900</v>
      </c>
      <c r="AJ23" s="45">
        <f t="shared" ca="1" si="129"/>
        <v>66678</v>
      </c>
      <c r="AK23" s="45">
        <f t="shared" ca="1" si="34"/>
        <v>4013955</v>
      </c>
      <c r="AL23" s="45">
        <f t="shared" ca="1" si="35"/>
        <v>1895382</v>
      </c>
      <c r="AM23" s="45">
        <f t="shared" ca="1" si="130"/>
        <v>65624</v>
      </c>
      <c r="AN23" s="45">
        <f t="shared" ca="1" si="131"/>
        <v>76052</v>
      </c>
      <c r="AO23" s="45">
        <f t="shared" ca="1" si="132"/>
        <v>103961</v>
      </c>
      <c r="AP23" s="45">
        <f t="shared" ca="1" si="37"/>
        <v>1649745</v>
      </c>
      <c r="AQ23" s="45">
        <f t="shared" ca="1" si="133"/>
        <v>686929</v>
      </c>
      <c r="AR23" s="45">
        <f t="shared" ca="1" si="133"/>
        <v>516631</v>
      </c>
      <c r="AS23" s="45">
        <f t="shared" ca="1" si="134"/>
        <v>149804</v>
      </c>
      <c r="AT23" s="45">
        <f t="shared" ca="1" si="134"/>
        <v>155863</v>
      </c>
      <c r="AU23" s="45">
        <f t="shared" ca="1" si="135"/>
        <v>140518</v>
      </c>
      <c r="AV23" s="45">
        <f t="shared" ca="1" si="136"/>
        <v>139912</v>
      </c>
      <c r="AW23" s="45">
        <f t="shared" ca="1" si="43"/>
        <v>468828</v>
      </c>
      <c r="AX23" s="45">
        <f t="shared" ca="1" si="137"/>
        <v>395400</v>
      </c>
      <c r="AY23" s="45">
        <f t="shared" ca="1" si="138"/>
        <v>73428</v>
      </c>
      <c r="AZ23" s="45">
        <f t="shared" ca="1" si="4"/>
        <v>3625050</v>
      </c>
      <c r="BA23" s="45">
        <f t="shared" ca="1" si="46"/>
        <v>526281</v>
      </c>
      <c r="BB23" s="45">
        <f t="shared" ca="1" si="139"/>
        <v>241131</v>
      </c>
      <c r="BC23" s="45">
        <f t="shared" ca="1" si="140"/>
        <v>165309</v>
      </c>
      <c r="BD23" s="45">
        <f t="shared" ca="1" si="141"/>
        <v>119841</v>
      </c>
      <c r="BE23" s="45">
        <f t="shared" ca="1" si="50"/>
        <v>317361</v>
      </c>
      <c r="BF23" s="45">
        <f t="shared" ca="1" si="142"/>
        <v>157697</v>
      </c>
      <c r="BG23" s="45">
        <f t="shared" ca="1" si="143"/>
        <v>159664</v>
      </c>
      <c r="BH23" s="45">
        <f t="shared" ca="1" si="53"/>
        <v>1398301</v>
      </c>
      <c r="BI23" s="45">
        <f t="shared" ca="1" si="144"/>
        <v>676561</v>
      </c>
      <c r="BJ23" s="45">
        <f t="shared" ca="1" si="145"/>
        <v>721740</v>
      </c>
      <c r="BK23" s="45">
        <f t="shared" ca="1" si="56"/>
        <v>1383107</v>
      </c>
      <c r="BL23" s="45">
        <f t="shared" ca="1" si="146"/>
        <v>311939</v>
      </c>
      <c r="BM23" s="45">
        <f t="shared" ca="1" si="147"/>
        <v>218223</v>
      </c>
      <c r="BN23" s="45">
        <f t="shared" ca="1" si="148"/>
        <v>852945</v>
      </c>
      <c r="BO23" s="45">
        <f t="shared" si="5"/>
        <v>0</v>
      </c>
      <c r="BP23" s="45"/>
      <c r="BQ23" s="45"/>
      <c r="BR23" s="45"/>
      <c r="BS23" s="45">
        <f t="shared" si="60"/>
        <v>0</v>
      </c>
      <c r="BT23" s="45"/>
      <c r="BU23" s="45"/>
      <c r="BV23" s="45"/>
      <c r="BW23" s="45"/>
      <c r="BX23" s="45">
        <f t="shared" ca="1" si="61"/>
        <v>1017428</v>
      </c>
      <c r="BY23" s="45">
        <f t="shared" ca="1" si="62"/>
        <v>161502</v>
      </c>
      <c r="BZ23" s="45">
        <f t="shared" ca="1" si="149"/>
        <v>30861</v>
      </c>
      <c r="CA23" s="45">
        <f t="shared" ca="1" si="149"/>
        <v>32855</v>
      </c>
      <c r="CB23" s="45">
        <f t="shared" ca="1" si="150"/>
        <v>95369</v>
      </c>
      <c r="CC23" s="45">
        <f t="shared" ca="1" si="151"/>
        <v>2417</v>
      </c>
      <c r="CD23" s="45">
        <f t="shared" ca="1" si="66"/>
        <v>135538</v>
      </c>
      <c r="CE23" s="45">
        <f t="shared" ca="1" si="152"/>
        <v>65952</v>
      </c>
      <c r="CF23" s="45">
        <f t="shared" ca="1" si="153"/>
        <v>12905</v>
      </c>
      <c r="CG23" s="45">
        <f t="shared" ca="1" si="154"/>
        <v>56681</v>
      </c>
      <c r="CH23" s="45">
        <f t="shared" ca="1" si="70"/>
        <v>244621</v>
      </c>
      <c r="CI23" s="45">
        <f t="shared" ca="1" si="155"/>
        <v>90168</v>
      </c>
      <c r="CJ23" s="45">
        <f t="shared" ca="1" si="155"/>
        <v>95787</v>
      </c>
      <c r="CK23" s="45">
        <f t="shared" ca="1" si="156"/>
        <v>58666</v>
      </c>
      <c r="CL23" s="45">
        <f t="shared" ca="1" si="74"/>
        <v>173545</v>
      </c>
      <c r="CM23" s="45">
        <f t="shared" ca="1" si="157"/>
        <v>32700</v>
      </c>
      <c r="CN23" s="45">
        <f t="shared" ca="1" si="157"/>
        <v>35397</v>
      </c>
      <c r="CO23" s="45">
        <f t="shared" ca="1" si="157"/>
        <v>40750</v>
      </c>
      <c r="CP23" s="45">
        <f t="shared" ca="1" si="158"/>
        <v>3768</v>
      </c>
      <c r="CQ23" s="45">
        <f t="shared" ca="1" si="106"/>
        <v>34419</v>
      </c>
      <c r="CR23" s="45">
        <f t="shared" ca="1" si="106"/>
        <v>26511</v>
      </c>
      <c r="CS23" s="45">
        <f t="shared" ca="1" si="76"/>
        <v>236762</v>
      </c>
      <c r="CT23" s="45">
        <f t="shared" ca="1" si="159"/>
        <v>94312</v>
      </c>
      <c r="CU23" s="45">
        <f t="shared" ca="1" si="159"/>
        <v>87783</v>
      </c>
      <c r="CV23" s="45">
        <f t="shared" ca="1" si="160"/>
        <v>54667</v>
      </c>
      <c r="CW23" s="45">
        <f t="shared" ca="1" si="161"/>
        <v>65460</v>
      </c>
      <c r="CX23" s="45">
        <f t="shared" ca="1" si="81"/>
        <v>404780</v>
      </c>
      <c r="CY23" s="45">
        <f t="shared" ca="1" si="82"/>
        <v>183186</v>
      </c>
      <c r="CZ23" s="45">
        <f t="shared" ca="1" si="162"/>
        <v>30814</v>
      </c>
      <c r="DA23" s="45">
        <f t="shared" ca="1" si="163"/>
        <v>72869</v>
      </c>
      <c r="DB23" s="45">
        <f t="shared" ca="1" si="164"/>
        <v>1653</v>
      </c>
      <c r="DC23" s="45">
        <f t="shared" ca="1" si="165"/>
        <v>54371</v>
      </c>
      <c r="DD23" s="45">
        <f t="shared" ca="1" si="166"/>
        <v>23479</v>
      </c>
      <c r="DE23" s="45">
        <f t="shared" ca="1" si="87"/>
        <v>88889</v>
      </c>
      <c r="DF23" s="45">
        <f t="shared" ca="1" si="167"/>
        <v>24901</v>
      </c>
      <c r="DG23" s="45">
        <f t="shared" ca="1" si="168"/>
        <v>54696</v>
      </c>
      <c r="DH23" s="45">
        <f t="shared" ca="1" si="169"/>
        <v>3500</v>
      </c>
      <c r="DI23" s="45">
        <f t="shared" ca="1" si="170"/>
        <v>2140</v>
      </c>
      <c r="DJ23" s="45">
        <f t="shared" ca="1" si="171"/>
        <v>3652</v>
      </c>
      <c r="DK23" s="45">
        <f t="shared" ca="1" si="91"/>
        <v>49381</v>
      </c>
      <c r="DL23" s="45">
        <f t="shared" ca="1" si="172"/>
        <v>4115</v>
      </c>
      <c r="DM23" s="45">
        <f t="shared" ca="1" si="173"/>
        <v>24633</v>
      </c>
      <c r="DN23" s="45">
        <f t="shared" ca="1" si="174"/>
        <v>19634</v>
      </c>
      <c r="DO23" s="45">
        <f t="shared" ca="1" si="175"/>
        <v>436</v>
      </c>
      <c r="DP23" s="45">
        <f t="shared" ca="1" si="175"/>
        <v>563</v>
      </c>
      <c r="DQ23" s="45">
        <f t="shared" ca="1" si="97"/>
        <v>76862</v>
      </c>
      <c r="DR23" s="45">
        <f t="shared" ca="1" si="176"/>
        <v>6392</v>
      </c>
      <c r="DS23" s="45">
        <f ca="1">RANDBETWEEN(30000,42000)</f>
        <v>38717</v>
      </c>
      <c r="DT23" s="45">
        <f t="shared" ca="1" si="178"/>
        <v>10974</v>
      </c>
      <c r="DU23" s="45">
        <f t="shared" ca="1" si="178"/>
        <v>9619</v>
      </c>
      <c r="DV23" s="45">
        <f t="shared" ca="1" si="178"/>
        <v>11160</v>
      </c>
      <c r="DW23" s="45">
        <f t="shared" ca="1" si="179"/>
        <v>6462</v>
      </c>
    </row>
    <row r="24" spans="2:127" ht="15.75" thickBot="1" x14ac:dyDescent="0.3">
      <c r="B24" s="54" t="s">
        <v>30</v>
      </c>
      <c r="C24" s="55">
        <f t="shared" ca="1" si="0"/>
        <v>40226405</v>
      </c>
      <c r="D24" s="46">
        <f t="shared" ca="1" si="8"/>
        <v>12973592</v>
      </c>
      <c r="E24" s="46">
        <f t="shared" ca="1" si="9"/>
        <v>4031959</v>
      </c>
      <c r="F24" s="46">
        <f ca="1">RANDBETWEEN(700000,1100000)</f>
        <v>794789</v>
      </c>
      <c r="G24" s="46">
        <f ca="1">RANDBETWEEN(180000,240000)</f>
        <v>222421</v>
      </c>
      <c r="H24" s="46">
        <f ca="1">RANDBETWEEN(350000,550000)</f>
        <v>478069</v>
      </c>
      <c r="I24" s="46">
        <f ca="1">RANDBETWEEN(700000,1100000)</f>
        <v>836538</v>
      </c>
      <c r="J24" s="46">
        <f ca="1">RANDBETWEEN(200000,340000)</f>
        <v>254244</v>
      </c>
      <c r="K24" s="46">
        <f ca="1">RANDBETWEEN(75000,135000)</f>
        <v>91453</v>
      </c>
      <c r="L24" s="46">
        <f ca="1">RANDBETWEEN(650000,950000)</f>
        <v>937155</v>
      </c>
      <c r="M24" s="46">
        <f ca="1">RANDBETWEEN(35000,55000)</f>
        <v>42743</v>
      </c>
      <c r="N24" s="46">
        <f ca="1">RANDBETWEEN(90000,150000)</f>
        <v>144040</v>
      </c>
      <c r="O24" s="46">
        <f ca="1">RANDBETWEEN(220000,380000)</f>
        <v>230507</v>
      </c>
      <c r="P24" s="46">
        <f t="shared" ca="1" si="20"/>
        <v>4501809</v>
      </c>
      <c r="Q24" s="46">
        <f ca="1">RANDBETWEEN(700000,1100000)</f>
        <v>769354</v>
      </c>
      <c r="R24" s="46">
        <f ca="1">RANDBETWEEN(1200000,1800000)</f>
        <v>1453218</v>
      </c>
      <c r="S24" s="46">
        <f ca="1">RANDBETWEEN(600000,900000)</f>
        <v>715046</v>
      </c>
      <c r="T24" s="46">
        <f ca="1">RANDBETWEEN(365000,565000)</f>
        <v>457034</v>
      </c>
      <c r="U24" s="46">
        <f ca="1">RANDBETWEEN(150000,180000)</f>
        <v>171764</v>
      </c>
      <c r="V24" s="46">
        <f ca="1">RANDBETWEEN(600000,780000)</f>
        <v>632051</v>
      </c>
      <c r="W24" s="46">
        <f ca="1">RANDBETWEEN(300000,420000)</f>
        <v>303342</v>
      </c>
      <c r="X24" s="46">
        <f t="shared" ref="X24:X28" ca="1" si="180">SUM(Y24:AB24)</f>
        <v>1822553</v>
      </c>
      <c r="Y24" s="46">
        <f ca="1">RANDBETWEEN(600000,900000)</f>
        <v>735037</v>
      </c>
      <c r="Z24" s="46">
        <f ca="1">RANDBETWEEN(450000,570000)</f>
        <v>532185</v>
      </c>
      <c r="AA24" s="46">
        <f ca="1">RANDBETWEEN(250000,350000)</f>
        <v>259400</v>
      </c>
      <c r="AB24" s="46">
        <f ca="1">RANDBETWEEN(200000,340000)</f>
        <v>295931</v>
      </c>
      <c r="AC24" s="46">
        <f t="shared" ca="1" si="31"/>
        <v>2617271</v>
      </c>
      <c r="AD24" s="46">
        <f ca="1">RANDBETWEEN(400000,450000)</f>
        <v>415831</v>
      </c>
      <c r="AE24" s="46">
        <f t="shared" ref="AE24:AI28" ca="1" si="181">RANDBETWEEN(400000,450000)</f>
        <v>425473</v>
      </c>
      <c r="AF24" s="46">
        <f t="shared" ca="1" si="181"/>
        <v>409933</v>
      </c>
      <c r="AG24" s="46">
        <f t="shared" ca="1" si="181"/>
        <v>413937</v>
      </c>
      <c r="AH24" s="46">
        <f t="shared" ca="1" si="181"/>
        <v>420638</v>
      </c>
      <c r="AI24" s="46">
        <f t="shared" ca="1" si="181"/>
        <v>405369</v>
      </c>
      <c r="AJ24" s="46">
        <f ca="1">RANDBETWEEN(110000,160000)</f>
        <v>126090</v>
      </c>
      <c r="AK24" s="46">
        <f t="shared" ca="1" si="34"/>
        <v>11286728</v>
      </c>
      <c r="AL24" s="46">
        <f t="shared" ca="1" si="35"/>
        <v>5359831</v>
      </c>
      <c r="AM24" s="46">
        <f ca="1">RANDBETWEEN(150000,180000)</f>
        <v>161169</v>
      </c>
      <c r="AN24" s="46">
        <f ca="1">RANDBETWEEN(230000,310000)</f>
        <v>284891</v>
      </c>
      <c r="AO24" s="46">
        <f ca="1">RANDBETWEEN(170000,220000)</f>
        <v>204297</v>
      </c>
      <c r="AP24" s="46">
        <f t="shared" ca="1" si="37"/>
        <v>4709474</v>
      </c>
      <c r="AQ24" s="46">
        <f ca="1">RANDBETWEEN(1500000,1740000)</f>
        <v>1662817</v>
      </c>
      <c r="AR24" s="46">
        <f ca="1">RANDBETWEEN(1700000,2020000)</f>
        <v>1809005</v>
      </c>
      <c r="AS24" s="46">
        <f ca="1">RANDBETWEEN(400000,500000)</f>
        <v>423642</v>
      </c>
      <c r="AT24" s="46">
        <f ca="1">RANDBETWEEN(400000,500000)</f>
        <v>432059</v>
      </c>
      <c r="AU24" s="46">
        <f ca="1">RANDBETWEEN(375000,435000)</f>
        <v>381951</v>
      </c>
      <c r="AV24" s="46">
        <f ca="1">RANDBETWEEN(350000,400000)</f>
        <v>358488</v>
      </c>
      <c r="AW24" s="46">
        <f t="shared" ca="1" si="43"/>
        <v>1217423</v>
      </c>
      <c r="AX24" s="46">
        <f ca="1">RANDBETWEEN(900000,1200000)</f>
        <v>957631</v>
      </c>
      <c r="AY24" s="46">
        <f ca="1">RANDBETWEEN(150000,270000)</f>
        <v>259792</v>
      </c>
      <c r="AZ24" s="46">
        <f t="shared" ca="1" si="4"/>
        <v>10524958</v>
      </c>
      <c r="BA24" s="46">
        <f t="shared" ca="1" si="46"/>
        <v>1398269</v>
      </c>
      <c r="BB24" s="46">
        <f ca="1">RANDBETWEEN(500000,640000)</f>
        <v>538824</v>
      </c>
      <c r="BC24" s="46">
        <f ca="1">RANDBETWEEN(380000,430000)</f>
        <v>397780</v>
      </c>
      <c r="BD24" s="46">
        <f ca="1">RANDBETWEEN(440000,490000)</f>
        <v>461665</v>
      </c>
      <c r="BE24" s="46">
        <f t="shared" ca="1" si="50"/>
        <v>1374834</v>
      </c>
      <c r="BF24" s="46">
        <f ca="1">RANDBETWEEN(450000,510000)</f>
        <v>467064</v>
      </c>
      <c r="BG24" s="46">
        <f ca="1">RANDBETWEEN(800000,910000)</f>
        <v>907770</v>
      </c>
      <c r="BH24" s="46">
        <f t="shared" ca="1" si="53"/>
        <v>3471438</v>
      </c>
      <c r="BI24" s="46">
        <f ca="1">RANDBETWEEN(1300000,1580000)</f>
        <v>1400457</v>
      </c>
      <c r="BJ24" s="46">
        <f ca="1">RANDBETWEEN(1800000,2100000)</f>
        <v>2070981</v>
      </c>
      <c r="BK24" s="46">
        <f t="shared" ca="1" si="56"/>
        <v>4280417</v>
      </c>
      <c r="BL24" s="46">
        <f ca="1">RANDBETWEEN(900000,1110000)</f>
        <v>926386</v>
      </c>
      <c r="BM24" s="46">
        <f ca="1">RANDBETWEEN(400000,680000)</f>
        <v>643547</v>
      </c>
      <c r="BN24" s="46">
        <f ca="1">RANDBETWEEN(2500000,2750000)</f>
        <v>2710484</v>
      </c>
      <c r="BO24" s="46">
        <f t="shared" si="5"/>
        <v>0</v>
      </c>
      <c r="BP24" s="46"/>
      <c r="BQ24" s="46"/>
      <c r="BR24" s="46"/>
      <c r="BS24" s="46">
        <f t="shared" si="60"/>
        <v>0</v>
      </c>
      <c r="BT24" s="46"/>
      <c r="BU24" s="46"/>
      <c r="BV24" s="46"/>
      <c r="BW24" s="46"/>
      <c r="BX24" s="46">
        <f t="shared" ca="1" si="61"/>
        <v>3913337</v>
      </c>
      <c r="BY24" s="46">
        <f t="shared" ca="1" si="62"/>
        <v>638263</v>
      </c>
      <c r="BZ24" s="46">
        <f ca="1">RANDBETWEEN(90000,120000)</f>
        <v>109260</v>
      </c>
      <c r="CA24" s="46">
        <f ca="1">RANDBETWEEN(90000,120000)</f>
        <v>96807</v>
      </c>
      <c r="CB24" s="46">
        <f ca="1">RANDBETWEEN(300000,480000)</f>
        <v>418082</v>
      </c>
      <c r="CC24" s="46">
        <f ca="1">RANDBETWEEN(10000,20000)</f>
        <v>14114</v>
      </c>
      <c r="CD24" s="46">
        <f t="shared" ca="1" si="66"/>
        <v>595734</v>
      </c>
      <c r="CE24" s="46">
        <f ca="1">RANDBETWEEN(230000,280000)</f>
        <v>258869</v>
      </c>
      <c r="CF24" s="46">
        <f ca="1">RANDBETWEEN(20000,40000)</f>
        <v>34415</v>
      </c>
      <c r="CG24" s="46">
        <f ca="1">RANDBETWEEN(200000,340000)</f>
        <v>302450</v>
      </c>
      <c r="CH24" s="46">
        <f t="shared" ca="1" si="70"/>
        <v>741091</v>
      </c>
      <c r="CI24" s="46">
        <f ca="1">RANDBETWEEN(230000,280000)</f>
        <v>273826</v>
      </c>
      <c r="CJ24" s="46">
        <f ca="1">RANDBETWEEN(200000,280000)</f>
        <v>223379</v>
      </c>
      <c r="CK24" s="46">
        <f ca="1">RANDBETWEEN(200000,280000)</f>
        <v>243886</v>
      </c>
      <c r="CL24" s="46">
        <f t="shared" ca="1" si="74"/>
        <v>483455</v>
      </c>
      <c r="CM24" s="46">
        <f ca="1">RANDBETWEEN(70000,110000)</f>
        <v>89474</v>
      </c>
      <c r="CN24" s="46">
        <f t="shared" ref="CN24:CR28" ca="1" si="182">RANDBETWEEN(70000,110000)</f>
        <v>84608</v>
      </c>
      <c r="CO24" s="46">
        <f t="shared" ca="1" si="182"/>
        <v>91121</v>
      </c>
      <c r="CP24" s="46">
        <f ca="1">RANDBETWEEN(9000,15000)</f>
        <v>14652</v>
      </c>
      <c r="CQ24" s="46">
        <f t="shared" ca="1" si="182"/>
        <v>107225</v>
      </c>
      <c r="CR24" s="46">
        <f t="shared" ca="1" si="182"/>
        <v>96375</v>
      </c>
      <c r="CS24" s="46">
        <f t="shared" ca="1" si="76"/>
        <v>1000449</v>
      </c>
      <c r="CT24" s="46">
        <f ca="1">RANDBETWEEN(200000,400000)</f>
        <v>268572</v>
      </c>
      <c r="CU24" s="46">
        <f ca="1">RANDBETWEEN(375000,525000)</f>
        <v>523165</v>
      </c>
      <c r="CV24" s="46">
        <f ca="1">RANDBETWEEN(140000,220000)</f>
        <v>208712</v>
      </c>
      <c r="CW24" s="46">
        <f ca="1">RANDBETWEEN(300000,510000)</f>
        <v>454345</v>
      </c>
      <c r="CX24" s="46">
        <f t="shared" ca="1" si="81"/>
        <v>1527790</v>
      </c>
      <c r="CY24" s="46">
        <f t="shared" ca="1" si="82"/>
        <v>651480</v>
      </c>
      <c r="CZ24" s="46">
        <f ca="1">RANDBETWEEN(120000,180000)</f>
        <v>122504</v>
      </c>
      <c r="DA24" s="46">
        <f ca="1">RANDBETWEEN(260000,310000)</f>
        <v>285590</v>
      </c>
      <c r="DB24" s="46">
        <f ca="1">RANDBETWEEN(5000,7000)</f>
        <v>5445</v>
      </c>
      <c r="DC24" s="46">
        <f ca="1">RANDBETWEEN(125000,175000)</f>
        <v>145256</v>
      </c>
      <c r="DD24" s="46">
        <f ca="1">RANDBETWEEN(50000,100000)</f>
        <v>92685</v>
      </c>
      <c r="DE24" s="46">
        <f t="shared" ca="1" si="87"/>
        <v>395856</v>
      </c>
      <c r="DF24" s="46">
        <f ca="1">RANDBETWEEN(100000,170000)</f>
        <v>161641</v>
      </c>
      <c r="DG24" s="46">
        <f ca="1">RANDBETWEEN(170000,220000)</f>
        <v>172779</v>
      </c>
      <c r="DH24" s="46">
        <f ca="1">RANDBETWEEN(20000,28000)</f>
        <v>21627</v>
      </c>
      <c r="DI24" s="46">
        <f ca="1">RANDBETWEEN(17000,22000)</f>
        <v>19267</v>
      </c>
      <c r="DJ24" s="46">
        <f ca="1">RANDBETWEEN(17000,22000)</f>
        <v>20542</v>
      </c>
      <c r="DK24" s="46">
        <f t="shared" ca="1" si="91"/>
        <v>142543</v>
      </c>
      <c r="DL24" s="46">
        <f ca="1">RANDBETWEEN(9000,12000)</f>
        <v>9383</v>
      </c>
      <c r="DM24" s="46">
        <f ca="1">RANDBETWEEN(50000,100000)</f>
        <v>57013</v>
      </c>
      <c r="DN24" s="46">
        <f ca="1">RANDBETWEEN(40000,80000)</f>
        <v>72374</v>
      </c>
      <c r="DO24" s="46">
        <f ca="1">RANDBETWEEN(300,600)</f>
        <v>360</v>
      </c>
      <c r="DP24" s="46">
        <f ca="1">RANDBETWEEN(2000,4000)</f>
        <v>3413</v>
      </c>
      <c r="DQ24" s="46">
        <f t="shared" ca="1" si="97"/>
        <v>283487</v>
      </c>
      <c r="DR24" s="46">
        <f ca="1">RANDBETWEEN(20000,40000)</f>
        <v>37280</v>
      </c>
      <c r="DS24" s="46">
        <f ca="1">RANDBETWEEN(100000,170000)</f>
        <v>154011</v>
      </c>
      <c r="DT24" s="46">
        <f ca="1">RANDBETWEEN(20000,40000)</f>
        <v>26227</v>
      </c>
      <c r="DU24" s="46">
        <f t="shared" ref="DU24:DV24" ca="1" si="183">RANDBETWEEN(20000,40000)</f>
        <v>28359</v>
      </c>
      <c r="DV24" s="46">
        <f t="shared" ca="1" si="183"/>
        <v>37610</v>
      </c>
      <c r="DW24" s="46">
        <f ca="1">RANDBETWEEN(50000,100000)</f>
        <v>54424</v>
      </c>
    </row>
    <row r="25" spans="2:127" ht="15.75" thickBot="1" x14ac:dyDescent="0.3">
      <c r="B25" s="54" t="s">
        <v>31</v>
      </c>
      <c r="C25" s="55">
        <f t="shared" ca="1" si="0"/>
        <v>40758119</v>
      </c>
      <c r="D25" s="46">
        <f t="shared" ca="1" si="8"/>
        <v>13436712</v>
      </c>
      <c r="E25" s="46">
        <f t="shared" ca="1" si="9"/>
        <v>4072111</v>
      </c>
      <c r="F25" s="46">
        <f t="shared" ref="F25:F28" ca="1" si="184">RANDBETWEEN(700000,1100000)</f>
        <v>1055861</v>
      </c>
      <c r="G25" s="46">
        <f t="shared" ref="G25:G28" ca="1" si="185">RANDBETWEEN(180000,240000)</f>
        <v>192257</v>
      </c>
      <c r="H25" s="46">
        <f t="shared" ref="H25:H28" ca="1" si="186">RANDBETWEEN(350000,550000)</f>
        <v>428561</v>
      </c>
      <c r="I25" s="46">
        <f t="shared" ref="I25:I28" ca="1" si="187">RANDBETWEEN(700000,1100000)</f>
        <v>752008</v>
      </c>
      <c r="J25" s="46">
        <f t="shared" ref="J25:J28" ca="1" si="188">RANDBETWEEN(200000,340000)</f>
        <v>260827</v>
      </c>
      <c r="K25" s="46">
        <f t="shared" ref="K25:K28" ca="1" si="189">RANDBETWEEN(75000,135000)</f>
        <v>90983</v>
      </c>
      <c r="L25" s="46">
        <f t="shared" ref="L25:L28" ca="1" si="190">RANDBETWEEN(650000,950000)</f>
        <v>871844</v>
      </c>
      <c r="M25" s="46">
        <f t="shared" ref="M25:M28" ca="1" si="191">RANDBETWEEN(35000,55000)</f>
        <v>50175</v>
      </c>
      <c r="N25" s="46">
        <f t="shared" ref="N25:N28" ca="1" si="192">RANDBETWEEN(90000,150000)</f>
        <v>126629</v>
      </c>
      <c r="O25" s="46">
        <f t="shared" ref="O25:O28" ca="1" si="193">RANDBETWEEN(220000,380000)</f>
        <v>242966</v>
      </c>
      <c r="P25" s="46">
        <f t="shared" ca="1" si="20"/>
        <v>5036054</v>
      </c>
      <c r="Q25" s="46">
        <f t="shared" ref="Q25:Q28" ca="1" si="194">RANDBETWEEN(700000,1100000)</f>
        <v>1076375</v>
      </c>
      <c r="R25" s="46">
        <f t="shared" ref="R25:R28" ca="1" si="195">RANDBETWEEN(1200000,1800000)</f>
        <v>1487589</v>
      </c>
      <c r="S25" s="46">
        <f t="shared" ref="S25:S28" ca="1" si="196">RANDBETWEEN(600000,900000)</f>
        <v>870196</v>
      </c>
      <c r="T25" s="46">
        <f t="shared" ref="T25:T28" ca="1" si="197">RANDBETWEEN(365000,565000)</f>
        <v>365132</v>
      </c>
      <c r="U25" s="46">
        <f t="shared" ref="U25:U28" ca="1" si="198">RANDBETWEEN(150000,180000)</f>
        <v>170708</v>
      </c>
      <c r="V25" s="46">
        <f t="shared" ref="V25:V28" ca="1" si="199">RANDBETWEEN(600000,780000)</f>
        <v>688383</v>
      </c>
      <c r="W25" s="46">
        <f t="shared" ref="W25:W28" ca="1" si="200">RANDBETWEEN(300000,420000)</f>
        <v>377671</v>
      </c>
      <c r="X25" s="46">
        <f t="shared" ca="1" si="180"/>
        <v>1664723</v>
      </c>
      <c r="Y25" s="46">
        <f t="shared" ref="Y25:Y28" ca="1" si="201">RANDBETWEEN(600000,900000)</f>
        <v>616780</v>
      </c>
      <c r="Z25" s="46">
        <f t="shared" ref="Z25:Z28" ca="1" si="202">RANDBETWEEN(450000,570000)</f>
        <v>493569</v>
      </c>
      <c r="AA25" s="46">
        <f t="shared" ref="AA25:AA28" ca="1" si="203">RANDBETWEEN(250000,350000)</f>
        <v>269641</v>
      </c>
      <c r="AB25" s="46">
        <f t="shared" ref="AB25:AB28" ca="1" si="204">RANDBETWEEN(200000,340000)</f>
        <v>284733</v>
      </c>
      <c r="AC25" s="46">
        <f t="shared" ca="1" si="31"/>
        <v>2663824</v>
      </c>
      <c r="AD25" s="46">
        <f t="shared" ref="AD25:AD28" ca="1" si="205">RANDBETWEEN(400000,450000)</f>
        <v>426924</v>
      </c>
      <c r="AE25" s="46">
        <f t="shared" ca="1" si="181"/>
        <v>426229</v>
      </c>
      <c r="AF25" s="46">
        <f t="shared" ca="1" si="181"/>
        <v>404815</v>
      </c>
      <c r="AG25" s="46">
        <f t="shared" ca="1" si="181"/>
        <v>426514</v>
      </c>
      <c r="AH25" s="46">
        <f t="shared" ca="1" si="181"/>
        <v>418626</v>
      </c>
      <c r="AI25" s="46">
        <f t="shared" ca="1" si="181"/>
        <v>430876</v>
      </c>
      <c r="AJ25" s="46">
        <f t="shared" ref="AJ25:AJ28" ca="1" si="206">RANDBETWEEN(110000,160000)</f>
        <v>129840</v>
      </c>
      <c r="AK25" s="46">
        <f t="shared" ca="1" si="34"/>
        <v>11002320</v>
      </c>
      <c r="AL25" s="46">
        <f t="shared" ca="1" si="35"/>
        <v>5224546</v>
      </c>
      <c r="AM25" s="46">
        <f t="shared" ref="AM25:AM28" ca="1" si="207">RANDBETWEEN(150000,180000)</f>
        <v>155686</v>
      </c>
      <c r="AN25" s="46">
        <f t="shared" ref="AN25:AN28" ca="1" si="208">RANDBETWEEN(230000,310000)</f>
        <v>300843</v>
      </c>
      <c r="AO25" s="46">
        <f t="shared" ref="AO25:AO28" ca="1" si="209">RANDBETWEEN(170000,220000)</f>
        <v>184290</v>
      </c>
      <c r="AP25" s="46">
        <f t="shared" ca="1" si="37"/>
        <v>4583727</v>
      </c>
      <c r="AQ25" s="46">
        <f t="shared" ref="AQ25:AQ28" ca="1" si="210">RANDBETWEEN(1500000,1740000)</f>
        <v>1501612</v>
      </c>
      <c r="AR25" s="46">
        <f t="shared" ref="AR25:AR28" ca="1" si="211">RANDBETWEEN(1700000,2020000)</f>
        <v>1807153</v>
      </c>
      <c r="AS25" s="46">
        <f t="shared" ref="AS25:AT28" ca="1" si="212">RANDBETWEEN(400000,500000)</f>
        <v>464438</v>
      </c>
      <c r="AT25" s="46">
        <f t="shared" ca="1" si="212"/>
        <v>412029</v>
      </c>
      <c r="AU25" s="46">
        <f t="shared" ref="AU25:AU28" ca="1" si="213">RANDBETWEEN(375000,435000)</f>
        <v>398495</v>
      </c>
      <c r="AV25" s="46">
        <f t="shared" ref="AV25:AV28" ca="1" si="214">RANDBETWEEN(350000,400000)</f>
        <v>389943</v>
      </c>
      <c r="AW25" s="46">
        <f t="shared" ca="1" si="43"/>
        <v>1194047</v>
      </c>
      <c r="AX25" s="46">
        <f t="shared" ref="AX25:AX28" ca="1" si="215">RANDBETWEEN(900000,1200000)</f>
        <v>1018145</v>
      </c>
      <c r="AY25" s="46">
        <f t="shared" ref="AY25:AY28" ca="1" si="216">RANDBETWEEN(150000,270000)</f>
        <v>175902</v>
      </c>
      <c r="AZ25" s="46">
        <f t="shared" ca="1" si="4"/>
        <v>11034617</v>
      </c>
      <c r="BA25" s="46">
        <f t="shared" ca="1" si="46"/>
        <v>1382209</v>
      </c>
      <c r="BB25" s="46">
        <f t="shared" ref="BB25:BB28" ca="1" si="217">RANDBETWEEN(500000,640000)</f>
        <v>550046</v>
      </c>
      <c r="BC25" s="46">
        <f t="shared" ref="BC25:BC28" ca="1" si="218">RANDBETWEEN(380000,430000)</f>
        <v>389614</v>
      </c>
      <c r="BD25" s="46">
        <f t="shared" ref="BD25:BD28" ca="1" si="219">RANDBETWEEN(440000,490000)</f>
        <v>442549</v>
      </c>
      <c r="BE25" s="46">
        <f t="shared" ca="1" si="50"/>
        <v>1311510</v>
      </c>
      <c r="BF25" s="46">
        <f t="shared" ref="BF25:BF28" ca="1" si="220">RANDBETWEEN(450000,510000)</f>
        <v>491513</v>
      </c>
      <c r="BG25" s="46">
        <f t="shared" ref="BG25:BG28" ca="1" si="221">RANDBETWEEN(800000,910000)</f>
        <v>819997</v>
      </c>
      <c r="BH25" s="46">
        <f t="shared" ca="1" si="53"/>
        <v>3337112</v>
      </c>
      <c r="BI25" s="46">
        <f t="shared" ref="BI25:BI28" ca="1" si="222">RANDBETWEEN(1300000,1580000)</f>
        <v>1343393</v>
      </c>
      <c r="BJ25" s="46">
        <f t="shared" ref="BJ25:BJ27" ca="1" si="223">RANDBETWEEN(1800000,2100000)</f>
        <v>1993719</v>
      </c>
      <c r="BK25" s="46">
        <f t="shared" ca="1" si="56"/>
        <v>3998786</v>
      </c>
      <c r="BL25" s="46">
        <f t="shared" ref="BL25:BL28" ca="1" si="224">RANDBETWEEN(900000,1110000)</f>
        <v>1005944</v>
      </c>
      <c r="BM25" s="46">
        <f t="shared" ref="BM25:BM28" ca="1" si="225">RANDBETWEEN(400000,680000)</f>
        <v>432940</v>
      </c>
      <c r="BN25" s="46">
        <f t="shared" ref="BN25:BN28" ca="1" si="226">RANDBETWEEN(2500000,2750000)</f>
        <v>2559902</v>
      </c>
      <c r="BO25" s="46">
        <f t="shared" si="5"/>
        <v>460000</v>
      </c>
      <c r="BP25" s="46">
        <v>215000</v>
      </c>
      <c r="BQ25" s="46">
        <v>125000</v>
      </c>
      <c r="BR25" s="46">
        <v>120000</v>
      </c>
      <c r="BS25" s="46">
        <f t="shared" si="60"/>
        <v>545000</v>
      </c>
      <c r="BT25" s="46">
        <v>75000</v>
      </c>
      <c r="BU25" s="46">
        <v>300000</v>
      </c>
      <c r="BV25" s="46">
        <v>85000</v>
      </c>
      <c r="BW25" s="46">
        <v>85000</v>
      </c>
      <c r="BX25" s="46">
        <f t="shared" ca="1" si="61"/>
        <v>3686221</v>
      </c>
      <c r="BY25" s="46">
        <f t="shared" ca="1" si="62"/>
        <v>561753</v>
      </c>
      <c r="BZ25" s="46">
        <f t="shared" ref="BZ25:CA28" ca="1" si="227">RANDBETWEEN(90000,120000)</f>
        <v>119937</v>
      </c>
      <c r="CA25" s="46">
        <f t="shared" ca="1" si="227"/>
        <v>119828</v>
      </c>
      <c r="CB25" s="46">
        <f t="shared" ref="CB25:CB28" ca="1" si="228">RANDBETWEEN(300000,480000)</f>
        <v>311793</v>
      </c>
      <c r="CC25" s="46">
        <f t="shared" ref="CC25:CC28" ca="1" si="229">RANDBETWEEN(10000,20000)</f>
        <v>10195</v>
      </c>
      <c r="CD25" s="46">
        <f t="shared" ca="1" si="66"/>
        <v>536139</v>
      </c>
      <c r="CE25" s="46">
        <f t="shared" ref="CE25:CE28" ca="1" si="230">RANDBETWEEN(230000,280000)</f>
        <v>266957</v>
      </c>
      <c r="CF25" s="46">
        <f t="shared" ref="CF25:CF28" ca="1" si="231">RANDBETWEEN(20000,40000)</f>
        <v>22429</v>
      </c>
      <c r="CG25" s="46">
        <f t="shared" ref="CG25:CG28" ca="1" si="232">RANDBETWEEN(200000,340000)</f>
        <v>246753</v>
      </c>
      <c r="CH25" s="46">
        <f t="shared" ca="1" si="70"/>
        <v>748718</v>
      </c>
      <c r="CI25" s="46">
        <f t="shared" ref="CI25:CI28" ca="1" si="233">RANDBETWEEN(230000,280000)</f>
        <v>234675</v>
      </c>
      <c r="CJ25" s="46">
        <f t="shared" ref="CJ25:CK28" ca="1" si="234">RANDBETWEEN(200000,280000)</f>
        <v>234384</v>
      </c>
      <c r="CK25" s="46">
        <f t="shared" ca="1" si="234"/>
        <v>279659</v>
      </c>
      <c r="CL25" s="46">
        <f t="shared" ca="1" si="74"/>
        <v>429515</v>
      </c>
      <c r="CM25" s="46">
        <f t="shared" ref="CM25:CO28" ca="1" si="235">RANDBETWEEN(70000,110000)</f>
        <v>94764</v>
      </c>
      <c r="CN25" s="46">
        <f t="shared" ca="1" si="235"/>
        <v>87445</v>
      </c>
      <c r="CO25" s="46">
        <f t="shared" ca="1" si="235"/>
        <v>72071</v>
      </c>
      <c r="CP25" s="46">
        <f t="shared" ref="CP25:CP28" ca="1" si="236">RANDBETWEEN(9000,15000)</f>
        <v>11551</v>
      </c>
      <c r="CQ25" s="46">
        <f t="shared" ca="1" si="182"/>
        <v>70461</v>
      </c>
      <c r="CR25" s="46">
        <f t="shared" ca="1" si="182"/>
        <v>93223</v>
      </c>
      <c r="CS25" s="46">
        <f t="shared" ca="1" si="76"/>
        <v>902898</v>
      </c>
      <c r="CT25" s="46">
        <f t="shared" ref="CT25:CT28" ca="1" si="237">RANDBETWEEN(200000,400000)</f>
        <v>251145</v>
      </c>
      <c r="CU25" s="46">
        <f t="shared" ref="CU25:CU28" ca="1" si="238">RANDBETWEEN(375000,525000)</f>
        <v>435031</v>
      </c>
      <c r="CV25" s="46">
        <f t="shared" ref="CV25:CV28" ca="1" si="239">RANDBETWEEN(140000,220000)</f>
        <v>216722</v>
      </c>
      <c r="CW25" s="46">
        <f t="shared" ref="CW25:CW28" ca="1" si="240">RANDBETWEEN(300000,510000)</f>
        <v>507198</v>
      </c>
      <c r="CX25" s="46">
        <f t="shared" ca="1" si="81"/>
        <v>1598249</v>
      </c>
      <c r="CY25" s="46">
        <f t="shared" ca="1" si="82"/>
        <v>634322</v>
      </c>
      <c r="CZ25" s="46">
        <f t="shared" ref="CZ25:CZ28" ca="1" si="241">RANDBETWEEN(120000,180000)</f>
        <v>134652</v>
      </c>
      <c r="DA25" s="46">
        <f t="shared" ref="DA25:DA28" ca="1" si="242">RANDBETWEEN(260000,310000)</f>
        <v>274834</v>
      </c>
      <c r="DB25" s="46">
        <f t="shared" ref="DB25:DB28" ca="1" si="243">RANDBETWEEN(5000,7000)</f>
        <v>5397</v>
      </c>
      <c r="DC25" s="46">
        <f t="shared" ref="DC25:DC28" ca="1" si="244">RANDBETWEEN(125000,175000)</f>
        <v>143445</v>
      </c>
      <c r="DD25" s="46">
        <f t="shared" ref="DD25:DD28" ca="1" si="245">RANDBETWEEN(50000,100000)</f>
        <v>75994</v>
      </c>
      <c r="DE25" s="46">
        <f t="shared" ca="1" si="87"/>
        <v>444999</v>
      </c>
      <c r="DF25" s="46">
        <f t="shared" ref="DF25:DF28" ca="1" si="246">RANDBETWEEN(100000,170000)</f>
        <v>169474</v>
      </c>
      <c r="DG25" s="46">
        <f t="shared" ref="DG25:DG28" ca="1" si="247">RANDBETWEEN(170000,220000)</f>
        <v>209714</v>
      </c>
      <c r="DH25" s="46">
        <f t="shared" ref="DH25:DH28" ca="1" si="248">RANDBETWEEN(20000,28000)</f>
        <v>24522</v>
      </c>
      <c r="DI25" s="46">
        <f t="shared" ref="DI25:DJ28" ca="1" si="249">RANDBETWEEN(17000,22000)</f>
        <v>21236</v>
      </c>
      <c r="DJ25" s="46">
        <f t="shared" ca="1" si="249"/>
        <v>20053</v>
      </c>
      <c r="DK25" s="46">
        <f t="shared" ca="1" si="91"/>
        <v>178812</v>
      </c>
      <c r="DL25" s="46">
        <f t="shared" ref="DL25:DL28" ca="1" si="250">RANDBETWEEN(9000,12000)</f>
        <v>10065</v>
      </c>
      <c r="DM25" s="46">
        <f t="shared" ref="DM25:DM28" ca="1" si="251">RANDBETWEEN(50000,100000)</f>
        <v>86637</v>
      </c>
      <c r="DN25" s="46">
        <f t="shared" ref="DN25:DN28" ca="1" si="252">RANDBETWEEN(40000,80000)</f>
        <v>79032</v>
      </c>
      <c r="DO25" s="46">
        <f t="shared" ref="DO25:DO28" ca="1" si="253">RANDBETWEEN(300,600)</f>
        <v>590</v>
      </c>
      <c r="DP25" s="46">
        <f t="shared" ref="DP25:DP28" ca="1" si="254">RANDBETWEEN(2000,4000)</f>
        <v>2488</v>
      </c>
      <c r="DQ25" s="46">
        <f t="shared" ca="1" si="97"/>
        <v>268280</v>
      </c>
      <c r="DR25" s="46">
        <f t="shared" ref="DR25:DR27" ca="1" si="255">RANDBETWEEN(20000,40000)</f>
        <v>27844</v>
      </c>
      <c r="DS25" s="46">
        <f t="shared" ref="DS25:DS28" ca="1" si="256">RANDBETWEEN(100000,170000)</f>
        <v>155852</v>
      </c>
      <c r="DT25" s="46">
        <f t="shared" ref="DT25:DV28" ca="1" si="257">RANDBETWEEN(20000,40000)</f>
        <v>27303</v>
      </c>
      <c r="DU25" s="46">
        <f t="shared" ca="1" si="257"/>
        <v>26760</v>
      </c>
      <c r="DV25" s="46">
        <f t="shared" ca="1" si="257"/>
        <v>30521</v>
      </c>
      <c r="DW25" s="46">
        <f t="shared" ref="DW25:DW28" ca="1" si="258">RANDBETWEEN(50000,100000)</f>
        <v>71836</v>
      </c>
    </row>
    <row r="26" spans="2:127" ht="15.75" thickBot="1" x14ac:dyDescent="0.3">
      <c r="B26" s="54" t="s">
        <v>32</v>
      </c>
      <c r="C26" s="55">
        <f t="shared" ca="1" si="0"/>
        <v>41843664</v>
      </c>
      <c r="D26" s="46">
        <f t="shared" ca="1" si="8"/>
        <v>13568663</v>
      </c>
      <c r="E26" s="46">
        <f t="shared" ca="1" si="9"/>
        <v>4078667</v>
      </c>
      <c r="F26" s="46">
        <f t="shared" ca="1" si="184"/>
        <v>812828</v>
      </c>
      <c r="G26" s="46">
        <f t="shared" ca="1" si="185"/>
        <v>238360</v>
      </c>
      <c r="H26" s="46">
        <f t="shared" ca="1" si="186"/>
        <v>500256</v>
      </c>
      <c r="I26" s="46">
        <f t="shared" ca="1" si="187"/>
        <v>776101</v>
      </c>
      <c r="J26" s="46">
        <f t="shared" ca="1" si="188"/>
        <v>314007</v>
      </c>
      <c r="K26" s="46">
        <f t="shared" ca="1" si="189"/>
        <v>86220</v>
      </c>
      <c r="L26" s="46">
        <f t="shared" ca="1" si="190"/>
        <v>907739</v>
      </c>
      <c r="M26" s="46">
        <f t="shared" ca="1" si="191"/>
        <v>41790</v>
      </c>
      <c r="N26" s="46">
        <f t="shared" ca="1" si="192"/>
        <v>144574</v>
      </c>
      <c r="O26" s="46">
        <f t="shared" ca="1" si="193"/>
        <v>256792</v>
      </c>
      <c r="P26" s="46">
        <f t="shared" ca="1" si="20"/>
        <v>5056241</v>
      </c>
      <c r="Q26" s="46">
        <f t="shared" ca="1" si="194"/>
        <v>884524</v>
      </c>
      <c r="R26" s="46">
        <f t="shared" ca="1" si="195"/>
        <v>1798006</v>
      </c>
      <c r="S26" s="46">
        <f t="shared" ca="1" si="196"/>
        <v>624219</v>
      </c>
      <c r="T26" s="46">
        <f t="shared" ca="1" si="197"/>
        <v>552869</v>
      </c>
      <c r="U26" s="46">
        <f t="shared" ca="1" si="198"/>
        <v>163909</v>
      </c>
      <c r="V26" s="46">
        <f t="shared" ca="1" si="199"/>
        <v>653726</v>
      </c>
      <c r="W26" s="46">
        <f t="shared" ca="1" si="200"/>
        <v>378988</v>
      </c>
      <c r="X26" s="46">
        <f t="shared" ca="1" si="180"/>
        <v>1795576</v>
      </c>
      <c r="Y26" s="46">
        <f t="shared" ca="1" si="201"/>
        <v>760146</v>
      </c>
      <c r="Z26" s="46">
        <f t="shared" ca="1" si="202"/>
        <v>517833</v>
      </c>
      <c r="AA26" s="46">
        <f t="shared" ca="1" si="203"/>
        <v>250288</v>
      </c>
      <c r="AB26" s="46">
        <f t="shared" ca="1" si="204"/>
        <v>267309</v>
      </c>
      <c r="AC26" s="46">
        <f t="shared" ca="1" si="31"/>
        <v>2638179</v>
      </c>
      <c r="AD26" s="46">
        <f t="shared" ca="1" si="205"/>
        <v>411059</v>
      </c>
      <c r="AE26" s="46">
        <f t="shared" ca="1" si="181"/>
        <v>407965</v>
      </c>
      <c r="AF26" s="46">
        <f t="shared" ca="1" si="181"/>
        <v>442465</v>
      </c>
      <c r="AG26" s="46">
        <f t="shared" ca="1" si="181"/>
        <v>409442</v>
      </c>
      <c r="AH26" s="46">
        <f t="shared" ca="1" si="181"/>
        <v>423153</v>
      </c>
      <c r="AI26" s="46">
        <f t="shared" ca="1" si="181"/>
        <v>413579</v>
      </c>
      <c r="AJ26" s="46">
        <f t="shared" ca="1" si="206"/>
        <v>130516</v>
      </c>
      <c r="AK26" s="46">
        <f t="shared" ca="1" si="34"/>
        <v>11762705</v>
      </c>
      <c r="AL26" s="46">
        <f t="shared" ca="1" si="35"/>
        <v>5599913</v>
      </c>
      <c r="AM26" s="46">
        <f t="shared" ca="1" si="207"/>
        <v>169609</v>
      </c>
      <c r="AN26" s="46">
        <f t="shared" ca="1" si="208"/>
        <v>308711</v>
      </c>
      <c r="AO26" s="46">
        <f t="shared" ca="1" si="209"/>
        <v>216977</v>
      </c>
      <c r="AP26" s="46">
        <f t="shared" ca="1" si="37"/>
        <v>4904616</v>
      </c>
      <c r="AQ26" s="46">
        <f t="shared" ca="1" si="210"/>
        <v>1583721</v>
      </c>
      <c r="AR26" s="46">
        <f t="shared" ca="1" si="211"/>
        <v>1959933</v>
      </c>
      <c r="AS26" s="46">
        <f t="shared" ca="1" si="212"/>
        <v>494270</v>
      </c>
      <c r="AT26" s="46">
        <f t="shared" ca="1" si="212"/>
        <v>468161</v>
      </c>
      <c r="AU26" s="46">
        <f t="shared" ca="1" si="213"/>
        <v>398531</v>
      </c>
      <c r="AV26" s="46">
        <f t="shared" ca="1" si="214"/>
        <v>397465</v>
      </c>
      <c r="AW26" s="46">
        <f t="shared" ca="1" si="43"/>
        <v>1258176</v>
      </c>
      <c r="AX26" s="46">
        <f t="shared" ca="1" si="215"/>
        <v>1046946</v>
      </c>
      <c r="AY26" s="46">
        <f t="shared" ca="1" si="216"/>
        <v>211230</v>
      </c>
      <c r="AZ26" s="46">
        <f t="shared" ca="1" si="4"/>
        <v>11184299</v>
      </c>
      <c r="BA26" s="46">
        <f t="shared" ca="1" si="46"/>
        <v>1368859</v>
      </c>
      <c r="BB26" s="46">
        <f t="shared" ca="1" si="217"/>
        <v>526305</v>
      </c>
      <c r="BC26" s="46">
        <f t="shared" ca="1" si="218"/>
        <v>384846</v>
      </c>
      <c r="BD26" s="46">
        <f t="shared" ca="1" si="219"/>
        <v>457708</v>
      </c>
      <c r="BE26" s="46">
        <f t="shared" ca="1" si="50"/>
        <v>1302126</v>
      </c>
      <c r="BF26" s="46">
        <f t="shared" ca="1" si="220"/>
        <v>453842</v>
      </c>
      <c r="BG26" s="46">
        <f t="shared" ca="1" si="221"/>
        <v>848284</v>
      </c>
      <c r="BH26" s="46">
        <f t="shared" ca="1" si="53"/>
        <v>3418246</v>
      </c>
      <c r="BI26" s="46">
        <f t="shared" ca="1" si="222"/>
        <v>1524215</v>
      </c>
      <c r="BJ26" s="46">
        <f t="shared" ca="1" si="223"/>
        <v>1894031</v>
      </c>
      <c r="BK26" s="46">
        <f t="shared" ca="1" si="56"/>
        <v>4225068</v>
      </c>
      <c r="BL26" s="46">
        <f t="shared" ca="1" si="224"/>
        <v>974253</v>
      </c>
      <c r="BM26" s="46">
        <f t="shared" ca="1" si="225"/>
        <v>508954</v>
      </c>
      <c r="BN26" s="46">
        <f t="shared" ca="1" si="226"/>
        <v>2741861</v>
      </c>
      <c r="BO26" s="46">
        <f t="shared" si="5"/>
        <v>645000</v>
      </c>
      <c r="BP26" s="44">
        <f>BP25*3</f>
        <v>645000</v>
      </c>
      <c r="BQ26" s="46"/>
      <c r="BR26" s="46"/>
      <c r="BS26" s="46">
        <f t="shared" si="60"/>
        <v>225000</v>
      </c>
      <c r="BT26" s="44">
        <f>BT25*3</f>
        <v>225000</v>
      </c>
      <c r="BU26" s="46"/>
      <c r="BV26" s="46"/>
      <c r="BW26" s="46"/>
      <c r="BX26" s="46">
        <f t="shared" ca="1" si="61"/>
        <v>3839983</v>
      </c>
      <c r="BY26" s="46">
        <f t="shared" ca="1" si="62"/>
        <v>647510</v>
      </c>
      <c r="BZ26" s="46">
        <f t="shared" ca="1" si="227"/>
        <v>91614</v>
      </c>
      <c r="CA26" s="46">
        <f t="shared" ca="1" si="227"/>
        <v>93746</v>
      </c>
      <c r="CB26" s="46">
        <f t="shared" ca="1" si="228"/>
        <v>446752</v>
      </c>
      <c r="CC26" s="46">
        <f t="shared" ca="1" si="229"/>
        <v>15398</v>
      </c>
      <c r="CD26" s="46">
        <f t="shared" ca="1" si="66"/>
        <v>601979</v>
      </c>
      <c r="CE26" s="46">
        <f t="shared" ca="1" si="230"/>
        <v>243649</v>
      </c>
      <c r="CF26" s="46">
        <f t="shared" ca="1" si="231"/>
        <v>27129</v>
      </c>
      <c r="CG26" s="46">
        <f t="shared" ca="1" si="232"/>
        <v>331201</v>
      </c>
      <c r="CH26" s="46">
        <f t="shared" ca="1" si="70"/>
        <v>730833</v>
      </c>
      <c r="CI26" s="46">
        <f t="shared" ca="1" si="233"/>
        <v>245778</v>
      </c>
      <c r="CJ26" s="46">
        <f t="shared" ca="1" si="234"/>
        <v>231255</v>
      </c>
      <c r="CK26" s="46">
        <f t="shared" ca="1" si="234"/>
        <v>253800</v>
      </c>
      <c r="CL26" s="46">
        <f t="shared" ca="1" si="74"/>
        <v>450962</v>
      </c>
      <c r="CM26" s="46">
        <f t="shared" ca="1" si="235"/>
        <v>97288</v>
      </c>
      <c r="CN26" s="46">
        <f t="shared" ca="1" si="235"/>
        <v>78414</v>
      </c>
      <c r="CO26" s="46">
        <f t="shared" ca="1" si="235"/>
        <v>83000</v>
      </c>
      <c r="CP26" s="46">
        <f t="shared" ca="1" si="236"/>
        <v>9400</v>
      </c>
      <c r="CQ26" s="46">
        <f t="shared" ca="1" si="182"/>
        <v>99844</v>
      </c>
      <c r="CR26" s="46">
        <f t="shared" ca="1" si="182"/>
        <v>83016</v>
      </c>
      <c r="CS26" s="46">
        <f t="shared" ca="1" si="76"/>
        <v>985090</v>
      </c>
      <c r="CT26" s="46">
        <f t="shared" ca="1" si="237"/>
        <v>340113</v>
      </c>
      <c r="CU26" s="46">
        <f t="shared" ca="1" si="238"/>
        <v>467122</v>
      </c>
      <c r="CV26" s="46">
        <f t="shared" ca="1" si="239"/>
        <v>177855</v>
      </c>
      <c r="CW26" s="46">
        <f t="shared" ca="1" si="240"/>
        <v>423609</v>
      </c>
      <c r="CX26" s="46">
        <f t="shared" ca="1" si="81"/>
        <v>1488014</v>
      </c>
      <c r="CY26" s="46">
        <f t="shared" ca="1" si="82"/>
        <v>650873</v>
      </c>
      <c r="CZ26" s="46">
        <f t="shared" ca="1" si="241"/>
        <v>123315</v>
      </c>
      <c r="DA26" s="46">
        <f t="shared" ca="1" si="242"/>
        <v>301664</v>
      </c>
      <c r="DB26" s="46">
        <f t="shared" ca="1" si="243"/>
        <v>6085</v>
      </c>
      <c r="DC26" s="46">
        <f t="shared" ca="1" si="244"/>
        <v>134084</v>
      </c>
      <c r="DD26" s="46">
        <f t="shared" ca="1" si="245"/>
        <v>85725</v>
      </c>
      <c r="DE26" s="46">
        <f t="shared" ca="1" si="87"/>
        <v>365620</v>
      </c>
      <c r="DF26" s="46">
        <f t="shared" ca="1" si="246"/>
        <v>126342</v>
      </c>
      <c r="DG26" s="46">
        <f t="shared" ca="1" si="247"/>
        <v>176066</v>
      </c>
      <c r="DH26" s="46">
        <f t="shared" ca="1" si="248"/>
        <v>25518</v>
      </c>
      <c r="DI26" s="46">
        <f t="shared" ca="1" si="249"/>
        <v>17723</v>
      </c>
      <c r="DJ26" s="46">
        <f t="shared" ca="1" si="249"/>
        <v>19971</v>
      </c>
      <c r="DK26" s="46">
        <f t="shared" ca="1" si="91"/>
        <v>168816</v>
      </c>
      <c r="DL26" s="46">
        <f t="shared" ca="1" si="250"/>
        <v>11936</v>
      </c>
      <c r="DM26" s="46">
        <f t="shared" ca="1" si="251"/>
        <v>93860</v>
      </c>
      <c r="DN26" s="46">
        <f t="shared" ca="1" si="252"/>
        <v>58771</v>
      </c>
      <c r="DO26" s="46">
        <f t="shared" ca="1" si="253"/>
        <v>312</v>
      </c>
      <c r="DP26" s="46">
        <f t="shared" ca="1" si="254"/>
        <v>3937</v>
      </c>
      <c r="DQ26" s="46">
        <f t="shared" ca="1" si="97"/>
        <v>242832</v>
      </c>
      <c r="DR26" s="46">
        <f t="shared" ca="1" si="255"/>
        <v>29205</v>
      </c>
      <c r="DS26" s="46">
        <f t="shared" ca="1" si="256"/>
        <v>115075</v>
      </c>
      <c r="DT26" s="46">
        <f t="shared" ca="1" si="257"/>
        <v>33961</v>
      </c>
      <c r="DU26" s="46">
        <f t="shared" ca="1" si="257"/>
        <v>30965</v>
      </c>
      <c r="DV26" s="46">
        <f t="shared" ca="1" si="257"/>
        <v>33626</v>
      </c>
      <c r="DW26" s="46">
        <f t="shared" ca="1" si="258"/>
        <v>59873</v>
      </c>
    </row>
    <row r="27" spans="2:127" ht="15.75" thickBot="1" x14ac:dyDescent="0.3">
      <c r="B27" s="54" t="s">
        <v>33</v>
      </c>
      <c r="C27" s="55">
        <f t="shared" ca="1" si="0"/>
        <v>40611347</v>
      </c>
      <c r="D27" s="46">
        <f t="shared" ca="1" si="8"/>
        <v>13540584</v>
      </c>
      <c r="E27" s="46">
        <f t="shared" ca="1" si="9"/>
        <v>3866812</v>
      </c>
      <c r="F27" s="46">
        <f t="shared" ca="1" si="184"/>
        <v>815533</v>
      </c>
      <c r="G27" s="46">
        <f t="shared" ca="1" si="185"/>
        <v>183994</v>
      </c>
      <c r="H27" s="46">
        <f t="shared" ca="1" si="186"/>
        <v>417713</v>
      </c>
      <c r="I27" s="46">
        <f t="shared" ca="1" si="187"/>
        <v>703566</v>
      </c>
      <c r="J27" s="46">
        <f t="shared" ca="1" si="188"/>
        <v>267595</v>
      </c>
      <c r="K27" s="46">
        <f t="shared" ca="1" si="189"/>
        <v>122336</v>
      </c>
      <c r="L27" s="46">
        <f t="shared" ca="1" si="190"/>
        <v>921669</v>
      </c>
      <c r="M27" s="46">
        <f t="shared" ca="1" si="191"/>
        <v>38532</v>
      </c>
      <c r="N27" s="46">
        <f t="shared" ca="1" si="192"/>
        <v>136877</v>
      </c>
      <c r="O27" s="46">
        <f t="shared" ca="1" si="193"/>
        <v>258997</v>
      </c>
      <c r="P27" s="46">
        <f t="shared" ca="1" si="20"/>
        <v>5207518</v>
      </c>
      <c r="Q27" s="46">
        <f t="shared" ca="1" si="194"/>
        <v>1094058</v>
      </c>
      <c r="R27" s="46">
        <f t="shared" ca="1" si="195"/>
        <v>1567059</v>
      </c>
      <c r="S27" s="46">
        <f t="shared" ca="1" si="196"/>
        <v>895542</v>
      </c>
      <c r="T27" s="46">
        <f t="shared" ca="1" si="197"/>
        <v>380420</v>
      </c>
      <c r="U27" s="46">
        <f t="shared" ca="1" si="198"/>
        <v>172751</v>
      </c>
      <c r="V27" s="46">
        <f t="shared" ca="1" si="199"/>
        <v>738473</v>
      </c>
      <c r="W27" s="46">
        <f t="shared" ca="1" si="200"/>
        <v>359215</v>
      </c>
      <c r="X27" s="46">
        <f t="shared" ca="1" si="180"/>
        <v>1762372</v>
      </c>
      <c r="Y27" s="46">
        <f t="shared" ca="1" si="201"/>
        <v>651222</v>
      </c>
      <c r="Z27" s="46">
        <f t="shared" ca="1" si="202"/>
        <v>452982</v>
      </c>
      <c r="AA27" s="46">
        <f t="shared" ca="1" si="203"/>
        <v>326778</v>
      </c>
      <c r="AB27" s="46">
        <f t="shared" ca="1" si="204"/>
        <v>331390</v>
      </c>
      <c r="AC27" s="46">
        <f t="shared" ca="1" si="31"/>
        <v>2703882</v>
      </c>
      <c r="AD27" s="46">
        <f t="shared" ca="1" si="205"/>
        <v>430236</v>
      </c>
      <c r="AE27" s="46">
        <f t="shared" ca="1" si="181"/>
        <v>417113</v>
      </c>
      <c r="AF27" s="46">
        <f t="shared" ca="1" si="181"/>
        <v>437784</v>
      </c>
      <c r="AG27" s="46">
        <f t="shared" ca="1" si="181"/>
        <v>432994</v>
      </c>
      <c r="AH27" s="46">
        <f t="shared" ca="1" si="181"/>
        <v>421339</v>
      </c>
      <c r="AI27" s="46">
        <f t="shared" ca="1" si="181"/>
        <v>427335</v>
      </c>
      <c r="AJ27" s="46">
        <f t="shared" ca="1" si="206"/>
        <v>137081</v>
      </c>
      <c r="AK27" s="46">
        <f t="shared" ca="1" si="34"/>
        <v>11503903</v>
      </c>
      <c r="AL27" s="46">
        <f t="shared" ca="1" si="35"/>
        <v>5511260</v>
      </c>
      <c r="AM27" s="46">
        <f t="shared" ca="1" si="207"/>
        <v>168548</v>
      </c>
      <c r="AN27" s="46">
        <f t="shared" ca="1" si="208"/>
        <v>306715</v>
      </c>
      <c r="AO27" s="46">
        <f t="shared" ca="1" si="209"/>
        <v>200357</v>
      </c>
      <c r="AP27" s="46">
        <f t="shared" ca="1" si="37"/>
        <v>4835640</v>
      </c>
      <c r="AQ27" s="46">
        <f t="shared" ca="1" si="210"/>
        <v>1641678</v>
      </c>
      <c r="AR27" s="46">
        <f t="shared" ca="1" si="211"/>
        <v>1932674</v>
      </c>
      <c r="AS27" s="46">
        <f t="shared" ca="1" si="212"/>
        <v>444167</v>
      </c>
      <c r="AT27" s="46">
        <f t="shared" ca="1" si="212"/>
        <v>404958</v>
      </c>
      <c r="AU27" s="46">
        <f t="shared" ca="1" si="213"/>
        <v>412163</v>
      </c>
      <c r="AV27" s="46">
        <f t="shared" ca="1" si="214"/>
        <v>350792</v>
      </c>
      <c r="AW27" s="46">
        <f t="shared" ca="1" si="43"/>
        <v>1157003</v>
      </c>
      <c r="AX27" s="46">
        <f t="shared" ca="1" si="215"/>
        <v>927362</v>
      </c>
      <c r="AY27" s="46">
        <f t="shared" ca="1" si="216"/>
        <v>229641</v>
      </c>
      <c r="AZ27" s="46">
        <f t="shared" ca="1" si="4"/>
        <v>10394957</v>
      </c>
      <c r="BA27" s="46">
        <f t="shared" ca="1" si="46"/>
        <v>1505397</v>
      </c>
      <c r="BB27" s="46">
        <f t="shared" ca="1" si="217"/>
        <v>611636</v>
      </c>
      <c r="BC27" s="46">
        <f t="shared" ca="1" si="218"/>
        <v>426779</v>
      </c>
      <c r="BD27" s="46">
        <f t="shared" ca="1" si="219"/>
        <v>466982</v>
      </c>
      <c r="BE27" s="46">
        <f t="shared" ca="1" si="50"/>
        <v>1355541</v>
      </c>
      <c r="BF27" s="46">
        <f t="shared" ca="1" si="220"/>
        <v>507859</v>
      </c>
      <c r="BG27" s="46">
        <f t="shared" ca="1" si="221"/>
        <v>847682</v>
      </c>
      <c r="BH27" s="46">
        <f t="shared" ca="1" si="53"/>
        <v>3344507</v>
      </c>
      <c r="BI27" s="46">
        <f t="shared" ca="1" si="222"/>
        <v>1511067</v>
      </c>
      <c r="BJ27" s="46">
        <f t="shared" ca="1" si="223"/>
        <v>1833440</v>
      </c>
      <c r="BK27" s="46">
        <f t="shared" ca="1" si="56"/>
        <v>4189512</v>
      </c>
      <c r="BL27" s="46">
        <f t="shared" ca="1" si="224"/>
        <v>928067</v>
      </c>
      <c r="BM27" s="46">
        <f t="shared" ca="1" si="225"/>
        <v>676693</v>
      </c>
      <c r="BN27" s="46">
        <f t="shared" ca="1" si="226"/>
        <v>2584752</v>
      </c>
      <c r="BO27" s="46">
        <f t="shared" si="5"/>
        <v>0</v>
      </c>
      <c r="BP27" s="46"/>
      <c r="BQ27" s="46"/>
      <c r="BR27" s="46"/>
      <c r="BS27" s="46">
        <f t="shared" si="60"/>
        <v>0</v>
      </c>
      <c r="BT27" s="46"/>
      <c r="BU27" s="46"/>
      <c r="BV27" s="46"/>
      <c r="BW27" s="46"/>
      <c r="BX27" s="46">
        <f t="shared" ca="1" si="61"/>
        <v>3601426</v>
      </c>
      <c r="BY27" s="46">
        <f t="shared" ca="1" si="62"/>
        <v>549458</v>
      </c>
      <c r="BZ27" s="46">
        <f t="shared" ca="1" si="227"/>
        <v>110381</v>
      </c>
      <c r="CA27" s="46">
        <f t="shared" ca="1" si="227"/>
        <v>104733</v>
      </c>
      <c r="CB27" s="46">
        <f t="shared" ca="1" si="228"/>
        <v>321031</v>
      </c>
      <c r="CC27" s="46">
        <f t="shared" ca="1" si="229"/>
        <v>13313</v>
      </c>
      <c r="CD27" s="46">
        <f t="shared" ca="1" si="66"/>
        <v>519692</v>
      </c>
      <c r="CE27" s="46">
        <f t="shared" ca="1" si="230"/>
        <v>257878</v>
      </c>
      <c r="CF27" s="46">
        <f t="shared" ca="1" si="231"/>
        <v>36450</v>
      </c>
      <c r="CG27" s="46">
        <f t="shared" ca="1" si="232"/>
        <v>225364</v>
      </c>
      <c r="CH27" s="46">
        <f t="shared" ca="1" si="70"/>
        <v>699640</v>
      </c>
      <c r="CI27" s="46">
        <f t="shared" ca="1" si="233"/>
        <v>246443</v>
      </c>
      <c r="CJ27" s="46">
        <f t="shared" ca="1" si="234"/>
        <v>238701</v>
      </c>
      <c r="CK27" s="46">
        <f t="shared" ca="1" si="234"/>
        <v>214496</v>
      </c>
      <c r="CL27" s="46">
        <f t="shared" ca="1" si="74"/>
        <v>453993</v>
      </c>
      <c r="CM27" s="46">
        <f t="shared" ca="1" si="235"/>
        <v>107452</v>
      </c>
      <c r="CN27" s="46">
        <f t="shared" ca="1" si="235"/>
        <v>72137</v>
      </c>
      <c r="CO27" s="46">
        <f t="shared" ca="1" si="235"/>
        <v>71865</v>
      </c>
      <c r="CP27" s="46">
        <f t="shared" ca="1" si="236"/>
        <v>11670</v>
      </c>
      <c r="CQ27" s="46">
        <f t="shared" ca="1" si="182"/>
        <v>95943</v>
      </c>
      <c r="CR27" s="46">
        <f t="shared" ca="1" si="182"/>
        <v>94926</v>
      </c>
      <c r="CS27" s="46">
        <f t="shared" ca="1" si="76"/>
        <v>912295</v>
      </c>
      <c r="CT27" s="46">
        <f t="shared" ca="1" si="237"/>
        <v>296197</v>
      </c>
      <c r="CU27" s="46">
        <f t="shared" ca="1" si="238"/>
        <v>452703</v>
      </c>
      <c r="CV27" s="46">
        <f t="shared" ca="1" si="239"/>
        <v>163395</v>
      </c>
      <c r="CW27" s="46">
        <f t="shared" ca="1" si="240"/>
        <v>466348</v>
      </c>
      <c r="CX27" s="46">
        <f t="shared" ca="1" si="81"/>
        <v>1570477</v>
      </c>
      <c r="CY27" s="46">
        <f t="shared" ca="1" si="82"/>
        <v>710594</v>
      </c>
      <c r="CZ27" s="46">
        <f t="shared" ca="1" si="241"/>
        <v>179634</v>
      </c>
      <c r="DA27" s="46">
        <f t="shared" ca="1" si="242"/>
        <v>298277</v>
      </c>
      <c r="DB27" s="46">
        <f t="shared" ca="1" si="243"/>
        <v>6296</v>
      </c>
      <c r="DC27" s="46">
        <f t="shared" ca="1" si="244"/>
        <v>139636</v>
      </c>
      <c r="DD27" s="46">
        <f t="shared" ca="1" si="245"/>
        <v>86751</v>
      </c>
      <c r="DE27" s="46">
        <f t="shared" ca="1" si="87"/>
        <v>430992</v>
      </c>
      <c r="DF27" s="46">
        <f t="shared" ca="1" si="246"/>
        <v>149433</v>
      </c>
      <c r="DG27" s="46">
        <f t="shared" ca="1" si="247"/>
        <v>215091</v>
      </c>
      <c r="DH27" s="46">
        <f t="shared" ca="1" si="248"/>
        <v>27725</v>
      </c>
      <c r="DI27" s="46">
        <f t="shared" ca="1" si="249"/>
        <v>17413</v>
      </c>
      <c r="DJ27" s="46">
        <f t="shared" ca="1" si="249"/>
        <v>21330</v>
      </c>
      <c r="DK27" s="46">
        <f t="shared" ca="1" si="91"/>
        <v>118438</v>
      </c>
      <c r="DL27" s="46">
        <f t="shared" ca="1" si="250"/>
        <v>10470</v>
      </c>
      <c r="DM27" s="46">
        <f t="shared" ca="1" si="251"/>
        <v>54671</v>
      </c>
      <c r="DN27" s="46">
        <f t="shared" ca="1" si="252"/>
        <v>50534</v>
      </c>
      <c r="DO27" s="46">
        <f t="shared" ca="1" si="253"/>
        <v>569</v>
      </c>
      <c r="DP27" s="46">
        <f t="shared" ca="1" si="254"/>
        <v>2194</v>
      </c>
      <c r="DQ27" s="46">
        <f t="shared" ca="1" si="97"/>
        <v>219139</v>
      </c>
      <c r="DR27" s="46">
        <f t="shared" ca="1" si="255"/>
        <v>38943</v>
      </c>
      <c r="DS27" s="46">
        <f t="shared" ca="1" si="256"/>
        <v>107312</v>
      </c>
      <c r="DT27" s="46">
        <f t="shared" ca="1" si="257"/>
        <v>20954</v>
      </c>
      <c r="DU27" s="46">
        <f t="shared" ca="1" si="257"/>
        <v>30220</v>
      </c>
      <c r="DV27" s="46">
        <f t="shared" ca="1" si="257"/>
        <v>21710</v>
      </c>
      <c r="DW27" s="46">
        <f t="shared" ca="1" si="258"/>
        <v>91314</v>
      </c>
    </row>
    <row r="28" spans="2:127" ht="15.75" thickBot="1" x14ac:dyDescent="0.3">
      <c r="B28" s="54" t="s">
        <v>34</v>
      </c>
      <c r="C28" s="55">
        <f t="shared" ca="1" si="0"/>
        <v>40421223</v>
      </c>
      <c r="D28" s="46">
        <f t="shared" ca="1" si="8"/>
        <v>13068056</v>
      </c>
      <c r="E28" s="46">
        <f t="shared" ca="1" si="9"/>
        <v>3838885</v>
      </c>
      <c r="F28" s="46">
        <f t="shared" ca="1" si="184"/>
        <v>883493</v>
      </c>
      <c r="G28" s="46">
        <f t="shared" ca="1" si="185"/>
        <v>207508</v>
      </c>
      <c r="H28" s="46">
        <f t="shared" ca="1" si="186"/>
        <v>375066</v>
      </c>
      <c r="I28" s="46">
        <f t="shared" ca="1" si="187"/>
        <v>847000</v>
      </c>
      <c r="J28" s="46">
        <f t="shared" ca="1" si="188"/>
        <v>233075</v>
      </c>
      <c r="K28" s="46">
        <f t="shared" ca="1" si="189"/>
        <v>111048</v>
      </c>
      <c r="L28" s="46">
        <f t="shared" ca="1" si="190"/>
        <v>716692</v>
      </c>
      <c r="M28" s="46">
        <f t="shared" ca="1" si="191"/>
        <v>38890</v>
      </c>
      <c r="N28" s="46">
        <f t="shared" ca="1" si="192"/>
        <v>126499</v>
      </c>
      <c r="O28" s="46">
        <f t="shared" ca="1" si="193"/>
        <v>299614</v>
      </c>
      <c r="P28" s="46">
        <f t="shared" ca="1" si="20"/>
        <v>4814476</v>
      </c>
      <c r="Q28" s="46">
        <f t="shared" ca="1" si="194"/>
        <v>1037315</v>
      </c>
      <c r="R28" s="46">
        <f t="shared" ca="1" si="195"/>
        <v>1257414</v>
      </c>
      <c r="S28" s="46">
        <f t="shared" ca="1" si="196"/>
        <v>715463</v>
      </c>
      <c r="T28" s="46">
        <f t="shared" ca="1" si="197"/>
        <v>491863</v>
      </c>
      <c r="U28" s="46">
        <f t="shared" ca="1" si="198"/>
        <v>156277</v>
      </c>
      <c r="V28" s="46">
        <f t="shared" ca="1" si="199"/>
        <v>762345</v>
      </c>
      <c r="W28" s="46">
        <f t="shared" ca="1" si="200"/>
        <v>393799</v>
      </c>
      <c r="X28" s="46">
        <f t="shared" ca="1" si="180"/>
        <v>1816352</v>
      </c>
      <c r="Y28" s="46">
        <f t="shared" ca="1" si="201"/>
        <v>696649</v>
      </c>
      <c r="Z28" s="46">
        <f t="shared" ca="1" si="202"/>
        <v>520434</v>
      </c>
      <c r="AA28" s="46">
        <f t="shared" ca="1" si="203"/>
        <v>342148</v>
      </c>
      <c r="AB28" s="46">
        <f t="shared" ca="1" si="204"/>
        <v>257121</v>
      </c>
      <c r="AC28" s="46">
        <f t="shared" ca="1" si="31"/>
        <v>2598343</v>
      </c>
      <c r="AD28" s="46">
        <f t="shared" ca="1" si="205"/>
        <v>404151</v>
      </c>
      <c r="AE28" s="46">
        <f t="shared" ca="1" si="181"/>
        <v>413906</v>
      </c>
      <c r="AF28" s="46">
        <f t="shared" ca="1" si="181"/>
        <v>400772</v>
      </c>
      <c r="AG28" s="46">
        <f t="shared" ca="1" si="181"/>
        <v>411811</v>
      </c>
      <c r="AH28" s="46">
        <f t="shared" ca="1" si="181"/>
        <v>436220</v>
      </c>
      <c r="AI28" s="46">
        <f t="shared" ca="1" si="181"/>
        <v>409632</v>
      </c>
      <c r="AJ28" s="46">
        <f t="shared" ca="1" si="206"/>
        <v>121851</v>
      </c>
      <c r="AK28" s="46">
        <f t="shared" ca="1" si="34"/>
        <v>11566165</v>
      </c>
      <c r="AL28" s="46">
        <f t="shared" ca="1" si="35"/>
        <v>5449402</v>
      </c>
      <c r="AM28" s="46">
        <f t="shared" ca="1" si="207"/>
        <v>161631</v>
      </c>
      <c r="AN28" s="46">
        <f t="shared" ca="1" si="208"/>
        <v>268334</v>
      </c>
      <c r="AO28" s="46">
        <f t="shared" ca="1" si="209"/>
        <v>205137</v>
      </c>
      <c r="AP28" s="46">
        <f t="shared" ca="1" si="37"/>
        <v>4814300</v>
      </c>
      <c r="AQ28" s="46">
        <f t="shared" ca="1" si="210"/>
        <v>1637659</v>
      </c>
      <c r="AR28" s="46">
        <f t="shared" ca="1" si="211"/>
        <v>1900288</v>
      </c>
      <c r="AS28" s="46">
        <f t="shared" ca="1" si="212"/>
        <v>434197</v>
      </c>
      <c r="AT28" s="46">
        <f t="shared" ca="1" si="212"/>
        <v>435233</v>
      </c>
      <c r="AU28" s="46">
        <f t="shared" ca="1" si="213"/>
        <v>406923</v>
      </c>
      <c r="AV28" s="46">
        <f t="shared" ca="1" si="214"/>
        <v>366363</v>
      </c>
      <c r="AW28" s="46">
        <f t="shared" ca="1" si="43"/>
        <v>1302463</v>
      </c>
      <c r="AX28" s="46">
        <f t="shared" ca="1" si="215"/>
        <v>1138612</v>
      </c>
      <c r="AY28" s="46">
        <f t="shared" ca="1" si="216"/>
        <v>163851</v>
      </c>
      <c r="AZ28" s="46">
        <f t="shared" ca="1" si="4"/>
        <v>10485606</v>
      </c>
      <c r="BA28" s="46">
        <f t="shared" ca="1" si="46"/>
        <v>1456626</v>
      </c>
      <c r="BB28" s="46">
        <f t="shared" ca="1" si="217"/>
        <v>567798</v>
      </c>
      <c r="BC28" s="46">
        <f t="shared" ca="1" si="218"/>
        <v>401430</v>
      </c>
      <c r="BD28" s="46">
        <f t="shared" ca="1" si="219"/>
        <v>487398</v>
      </c>
      <c r="BE28" s="46">
        <f t="shared" ca="1" si="50"/>
        <v>1336891</v>
      </c>
      <c r="BF28" s="46">
        <f t="shared" ca="1" si="220"/>
        <v>472738</v>
      </c>
      <c r="BG28" s="46">
        <f t="shared" ca="1" si="221"/>
        <v>864153</v>
      </c>
      <c r="BH28" s="46">
        <f t="shared" ca="1" si="53"/>
        <v>3319986</v>
      </c>
      <c r="BI28" s="46">
        <f t="shared" ca="1" si="222"/>
        <v>1433993</v>
      </c>
      <c r="BJ28" s="46">
        <f ca="1">RANDBETWEEN(1800000,2100000)</f>
        <v>1885993</v>
      </c>
      <c r="BK28" s="46">
        <f t="shared" ca="1" si="56"/>
        <v>4372103</v>
      </c>
      <c r="BL28" s="46">
        <f t="shared" ca="1" si="224"/>
        <v>1011823</v>
      </c>
      <c r="BM28" s="46">
        <f t="shared" ca="1" si="225"/>
        <v>665798</v>
      </c>
      <c r="BN28" s="46">
        <f t="shared" ca="1" si="226"/>
        <v>2694482</v>
      </c>
      <c r="BO28" s="46">
        <f t="shared" si="5"/>
        <v>0</v>
      </c>
      <c r="BP28" s="46"/>
      <c r="BQ28" s="46"/>
      <c r="BR28" s="46"/>
      <c r="BS28" s="46">
        <f t="shared" si="60"/>
        <v>0</v>
      </c>
      <c r="BT28" s="46"/>
      <c r="BU28" s="46"/>
      <c r="BV28" s="46"/>
      <c r="BW28" s="46"/>
      <c r="BX28" s="46">
        <f t="shared" ca="1" si="61"/>
        <v>3742278</v>
      </c>
      <c r="BY28" s="46">
        <f t="shared" ca="1" si="62"/>
        <v>573437</v>
      </c>
      <c r="BZ28" s="46">
        <f t="shared" ca="1" si="227"/>
        <v>102956</v>
      </c>
      <c r="CA28" s="46">
        <f t="shared" ca="1" si="227"/>
        <v>90889</v>
      </c>
      <c r="CB28" s="46">
        <f t="shared" ca="1" si="228"/>
        <v>365926</v>
      </c>
      <c r="CC28" s="46">
        <f t="shared" ca="1" si="229"/>
        <v>13666</v>
      </c>
      <c r="CD28" s="46">
        <f t="shared" ca="1" si="66"/>
        <v>595749</v>
      </c>
      <c r="CE28" s="46">
        <f t="shared" ca="1" si="230"/>
        <v>246623</v>
      </c>
      <c r="CF28" s="46">
        <f t="shared" ca="1" si="231"/>
        <v>38663</v>
      </c>
      <c r="CG28" s="46">
        <f t="shared" ca="1" si="232"/>
        <v>310463</v>
      </c>
      <c r="CH28" s="46">
        <f t="shared" ca="1" si="70"/>
        <v>792401</v>
      </c>
      <c r="CI28" s="46">
        <f t="shared" ca="1" si="233"/>
        <v>267786</v>
      </c>
      <c r="CJ28" s="46">
        <f t="shared" ca="1" si="234"/>
        <v>260241</v>
      </c>
      <c r="CK28" s="46">
        <f t="shared" ca="1" si="234"/>
        <v>264374</v>
      </c>
      <c r="CL28" s="46">
        <f t="shared" ca="1" si="74"/>
        <v>442857</v>
      </c>
      <c r="CM28" s="46">
        <f t="shared" ca="1" si="235"/>
        <v>88125</v>
      </c>
      <c r="CN28" s="46">
        <f t="shared" ca="1" si="235"/>
        <v>77910</v>
      </c>
      <c r="CO28" s="46">
        <f t="shared" ca="1" si="235"/>
        <v>100681</v>
      </c>
      <c r="CP28" s="46">
        <f t="shared" ca="1" si="236"/>
        <v>9829</v>
      </c>
      <c r="CQ28" s="46">
        <f t="shared" ca="1" si="182"/>
        <v>85615</v>
      </c>
      <c r="CR28" s="46">
        <f t="shared" ca="1" si="182"/>
        <v>80697</v>
      </c>
      <c r="CS28" s="46">
        <f t="shared" ca="1" si="76"/>
        <v>954777</v>
      </c>
      <c r="CT28" s="46">
        <f t="shared" ca="1" si="237"/>
        <v>287941</v>
      </c>
      <c r="CU28" s="46">
        <f t="shared" ca="1" si="238"/>
        <v>483613</v>
      </c>
      <c r="CV28" s="46">
        <f t="shared" ca="1" si="239"/>
        <v>183223</v>
      </c>
      <c r="CW28" s="46">
        <f t="shared" ca="1" si="240"/>
        <v>383057</v>
      </c>
      <c r="CX28" s="46">
        <f t="shared" ca="1" si="81"/>
        <v>1559118</v>
      </c>
      <c r="CY28" s="46">
        <f t="shared" ca="1" si="82"/>
        <v>655230</v>
      </c>
      <c r="CZ28" s="46">
        <f t="shared" ca="1" si="241"/>
        <v>148564</v>
      </c>
      <c r="DA28" s="46">
        <f t="shared" ca="1" si="242"/>
        <v>262611</v>
      </c>
      <c r="DB28" s="46">
        <f t="shared" ca="1" si="243"/>
        <v>6725</v>
      </c>
      <c r="DC28" s="46">
        <f t="shared" ca="1" si="244"/>
        <v>145891</v>
      </c>
      <c r="DD28" s="46">
        <f t="shared" ca="1" si="245"/>
        <v>91439</v>
      </c>
      <c r="DE28" s="46">
        <f t="shared" ca="1" si="87"/>
        <v>412960</v>
      </c>
      <c r="DF28" s="46">
        <f t="shared" ca="1" si="246"/>
        <v>160477</v>
      </c>
      <c r="DG28" s="46">
        <f t="shared" ca="1" si="247"/>
        <v>191275</v>
      </c>
      <c r="DH28" s="46">
        <f t="shared" ca="1" si="248"/>
        <v>22334</v>
      </c>
      <c r="DI28" s="46">
        <f t="shared" ca="1" si="249"/>
        <v>17799</v>
      </c>
      <c r="DJ28" s="46">
        <f t="shared" ca="1" si="249"/>
        <v>21075</v>
      </c>
      <c r="DK28" s="46">
        <f t="shared" ca="1" si="91"/>
        <v>152838</v>
      </c>
      <c r="DL28" s="46">
        <f t="shared" ca="1" si="250"/>
        <v>10436</v>
      </c>
      <c r="DM28" s="46">
        <f t="shared" ca="1" si="251"/>
        <v>97199</v>
      </c>
      <c r="DN28" s="46">
        <f t="shared" ca="1" si="252"/>
        <v>42464</v>
      </c>
      <c r="DO28" s="46">
        <f t="shared" ca="1" si="253"/>
        <v>406</v>
      </c>
      <c r="DP28" s="46">
        <f t="shared" ca="1" si="254"/>
        <v>2333</v>
      </c>
      <c r="DQ28" s="46">
        <f t="shared" ca="1" si="97"/>
        <v>269227</v>
      </c>
      <c r="DR28" s="46">
        <f ca="1">RANDBETWEEN(20000,40000)</f>
        <v>25026</v>
      </c>
      <c r="DS28" s="46">
        <f t="shared" ca="1" si="256"/>
        <v>146320</v>
      </c>
      <c r="DT28" s="46">
        <f t="shared" ca="1" si="257"/>
        <v>32517</v>
      </c>
      <c r="DU28" s="46">
        <f t="shared" ca="1" si="257"/>
        <v>27797</v>
      </c>
      <c r="DV28" s="46">
        <f t="shared" ca="1" si="257"/>
        <v>37567</v>
      </c>
      <c r="DW28" s="46">
        <f t="shared" ca="1" si="258"/>
        <v>68863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39"/>
  <sheetViews>
    <sheetView workbookViewId="0">
      <selection activeCell="C29" sqref="C29:C36"/>
    </sheetView>
  </sheetViews>
  <sheetFormatPr baseColWidth="10" defaultRowHeight="15" x14ac:dyDescent="0.25"/>
  <cols>
    <col min="2" max="2" width="17.140625" bestFit="1" customWidth="1"/>
    <col min="3" max="3" width="17.42578125" bestFit="1" customWidth="1"/>
    <col min="4" max="4" width="17" bestFit="1" customWidth="1"/>
    <col min="5" max="5" width="17" customWidth="1"/>
    <col min="6" max="6" width="17.85546875" bestFit="1" customWidth="1"/>
    <col min="7" max="7" width="16.42578125" bestFit="1" customWidth="1"/>
    <col min="8" max="8" width="17.42578125" bestFit="1" customWidth="1"/>
    <col min="9" max="10" width="17" bestFit="1" customWidth="1"/>
    <col min="11" max="11" width="16.28515625" bestFit="1" customWidth="1"/>
    <col min="12" max="12" width="16.7109375" bestFit="1" customWidth="1"/>
    <col min="13" max="13" width="18.85546875" bestFit="1" customWidth="1"/>
    <col min="14" max="14" width="17" bestFit="1" customWidth="1"/>
    <col min="15" max="15" width="16.28515625" bestFit="1" customWidth="1"/>
    <col min="17" max="17" width="13" bestFit="1" customWidth="1"/>
    <col min="18" max="18" width="12.7109375" bestFit="1" customWidth="1"/>
    <col min="19" max="19" width="20" bestFit="1" customWidth="1"/>
    <col min="22" max="22" width="16.28515625" bestFit="1" customWidth="1"/>
    <col min="24" max="24" width="12" bestFit="1" customWidth="1"/>
    <col min="26" max="26" width="16.28515625" bestFit="1" customWidth="1"/>
    <col min="28" max="28" width="12" bestFit="1" customWidth="1"/>
  </cols>
  <sheetData>
    <row r="1" spans="2:5" ht="15.75" thickBot="1" x14ac:dyDescent="0.3"/>
    <row r="2" spans="2:5" ht="15.75" thickBot="1" x14ac:dyDescent="0.3">
      <c r="B2" s="9" t="s">
        <v>6</v>
      </c>
      <c r="C2" s="9" t="s">
        <v>7</v>
      </c>
      <c r="D2" s="9" t="s">
        <v>8</v>
      </c>
      <c r="E2" s="21"/>
    </row>
    <row r="3" spans="2:5" x14ac:dyDescent="0.25">
      <c r="B3" s="10" t="s">
        <v>15</v>
      </c>
      <c r="C3" s="8" t="s">
        <v>17</v>
      </c>
      <c r="D3" s="2" t="s">
        <v>30</v>
      </c>
      <c r="E3" s="21"/>
    </row>
    <row r="4" spans="2:5" x14ac:dyDescent="0.25">
      <c r="B4" s="6" t="s">
        <v>16</v>
      </c>
      <c r="C4" s="3" t="s">
        <v>18</v>
      </c>
      <c r="D4" s="3" t="s">
        <v>31</v>
      </c>
      <c r="E4" s="21"/>
    </row>
    <row r="5" spans="2:5" x14ac:dyDescent="0.25">
      <c r="B5" s="6" t="s">
        <v>9</v>
      </c>
      <c r="C5" s="3" t="s">
        <v>19</v>
      </c>
      <c r="D5" s="3" t="s">
        <v>32</v>
      </c>
      <c r="E5" s="21"/>
    </row>
    <row r="6" spans="2:5" x14ac:dyDescent="0.25">
      <c r="B6" s="6" t="s">
        <v>10</v>
      </c>
      <c r="C6" s="3" t="s">
        <v>20</v>
      </c>
      <c r="D6" s="3" t="s">
        <v>33</v>
      </c>
      <c r="E6" s="21"/>
    </row>
    <row r="7" spans="2:5" ht="15.75" thickBot="1" x14ac:dyDescent="0.3">
      <c r="B7" s="6" t="s">
        <v>11</v>
      </c>
      <c r="C7" s="3" t="s">
        <v>21</v>
      </c>
      <c r="D7" s="4" t="s">
        <v>34</v>
      </c>
      <c r="E7" s="21"/>
    </row>
    <row r="8" spans="2:5" x14ac:dyDescent="0.25">
      <c r="B8" s="6" t="s">
        <v>12</v>
      </c>
      <c r="C8" s="3" t="s">
        <v>22</v>
      </c>
    </row>
    <row r="9" spans="2:5" x14ac:dyDescent="0.25">
      <c r="B9" s="6" t="s">
        <v>13</v>
      </c>
      <c r="C9" s="3" t="s">
        <v>23</v>
      </c>
    </row>
    <row r="10" spans="2:5" ht="15.75" thickBot="1" x14ac:dyDescent="0.3">
      <c r="B10" s="7" t="s">
        <v>14</v>
      </c>
      <c r="C10" s="3" t="s">
        <v>24</v>
      </c>
    </row>
    <row r="11" spans="2:5" x14ac:dyDescent="0.25">
      <c r="C11" s="3" t="s">
        <v>25</v>
      </c>
    </row>
    <row r="12" spans="2:5" x14ac:dyDescent="0.25">
      <c r="C12" s="3" t="s">
        <v>26</v>
      </c>
    </row>
    <row r="13" spans="2:5" x14ac:dyDescent="0.25">
      <c r="C13" s="3" t="s">
        <v>27</v>
      </c>
    </row>
    <row r="14" spans="2:5" x14ac:dyDescent="0.25">
      <c r="C14" s="3" t="s">
        <v>28</v>
      </c>
    </row>
    <row r="15" spans="2:5" ht="15.75" thickBot="1" x14ac:dyDescent="0.3">
      <c r="C15" s="4" t="s">
        <v>29</v>
      </c>
    </row>
    <row r="16" spans="2:5" ht="15.75" thickBot="1" x14ac:dyDescent="0.3"/>
    <row r="17" spans="2:26" ht="16.5" thickBot="1" x14ac:dyDescent="0.3">
      <c r="B17" s="11" t="s">
        <v>35</v>
      </c>
    </row>
    <row r="18" spans="2:26" ht="15.75" thickBot="1" x14ac:dyDescent="0.3">
      <c r="B18" s="9" t="s">
        <v>36</v>
      </c>
      <c r="C18" s="9" t="s">
        <v>37</v>
      </c>
      <c r="D18" s="9" t="s">
        <v>38</v>
      </c>
      <c r="E18" s="9" t="s">
        <v>39</v>
      </c>
      <c r="F18" s="9" t="s">
        <v>40</v>
      </c>
      <c r="G18" s="9" t="s">
        <v>41</v>
      </c>
      <c r="H18" s="12" t="s">
        <v>42</v>
      </c>
    </row>
    <row r="19" spans="2:26" ht="15.75" thickBot="1" x14ac:dyDescent="0.3">
      <c r="B19" s="2" t="s">
        <v>43</v>
      </c>
      <c r="C19" s="5" t="s">
        <v>49</v>
      </c>
      <c r="D19" s="2" t="s">
        <v>51</v>
      </c>
      <c r="E19" s="2" t="s">
        <v>57</v>
      </c>
      <c r="F19" s="17" t="s">
        <v>63</v>
      </c>
      <c r="G19" s="14" t="s">
        <v>47</v>
      </c>
      <c r="H19" s="20" t="s">
        <v>47</v>
      </c>
    </row>
    <row r="20" spans="2:26" x14ac:dyDescent="0.25">
      <c r="B20" s="3" t="s">
        <v>44</v>
      </c>
      <c r="C20" s="6" t="s">
        <v>48</v>
      </c>
      <c r="D20" s="3" t="s">
        <v>52</v>
      </c>
      <c r="E20" s="3" t="s">
        <v>58</v>
      </c>
      <c r="F20" s="18" t="s">
        <v>64</v>
      </c>
    </row>
    <row r="21" spans="2:26" x14ac:dyDescent="0.25">
      <c r="B21" s="3" t="s">
        <v>45</v>
      </c>
      <c r="C21" s="6" t="s">
        <v>50</v>
      </c>
      <c r="D21" s="3" t="s">
        <v>53</v>
      </c>
      <c r="E21" s="3" t="s">
        <v>59</v>
      </c>
      <c r="F21" s="18" t="s">
        <v>65</v>
      </c>
    </row>
    <row r="22" spans="2:26" ht="15.75" thickBot="1" x14ac:dyDescent="0.3">
      <c r="B22" s="3" t="s">
        <v>46</v>
      </c>
      <c r="C22" s="16" t="s">
        <v>47</v>
      </c>
      <c r="D22" s="3" t="s">
        <v>54</v>
      </c>
      <c r="E22" s="3" t="s">
        <v>60</v>
      </c>
      <c r="F22" s="18" t="s">
        <v>66</v>
      </c>
    </row>
    <row r="23" spans="2:26" ht="15.75" thickBot="1" x14ac:dyDescent="0.3">
      <c r="B23" s="15" t="s">
        <v>47</v>
      </c>
      <c r="D23" s="3" t="s">
        <v>55</v>
      </c>
      <c r="E23" s="3" t="s">
        <v>61</v>
      </c>
      <c r="F23" s="18" t="s">
        <v>151</v>
      </c>
    </row>
    <row r="24" spans="2:26" ht="15.75" thickBot="1" x14ac:dyDescent="0.3">
      <c r="D24" s="3" t="s">
        <v>56</v>
      </c>
      <c r="E24" s="3" t="s">
        <v>62</v>
      </c>
      <c r="F24" s="19" t="s">
        <v>47</v>
      </c>
    </row>
    <row r="25" spans="2:26" ht="15.75" thickBot="1" x14ac:dyDescent="0.3">
      <c r="D25" s="15" t="s">
        <v>47</v>
      </c>
      <c r="E25" s="15" t="s">
        <v>47</v>
      </c>
    </row>
    <row r="26" spans="2:26" ht="15.75" thickBot="1" x14ac:dyDescent="0.3"/>
    <row r="27" spans="2:26" ht="16.5" thickBot="1" x14ac:dyDescent="0.3">
      <c r="B27" s="11" t="s">
        <v>67</v>
      </c>
    </row>
    <row r="28" spans="2:26" ht="15.75" thickBot="1" x14ac:dyDescent="0.3">
      <c r="B28" s="9" t="s">
        <v>43</v>
      </c>
      <c r="C28" s="9" t="s">
        <v>44</v>
      </c>
      <c r="D28" s="9" t="s">
        <v>45</v>
      </c>
      <c r="E28" s="24" t="s">
        <v>46</v>
      </c>
      <c r="F28" s="9" t="s">
        <v>49</v>
      </c>
      <c r="G28" s="9" t="s">
        <v>48</v>
      </c>
      <c r="H28" s="9" t="s">
        <v>50</v>
      </c>
      <c r="I28" s="9" t="s">
        <v>51</v>
      </c>
      <c r="J28" s="9" t="s">
        <v>52</v>
      </c>
      <c r="K28" s="9" t="s">
        <v>53</v>
      </c>
      <c r="L28" s="9" t="s">
        <v>54</v>
      </c>
      <c r="M28" s="33" t="s">
        <v>55</v>
      </c>
      <c r="N28" s="9" t="s">
        <v>56</v>
      </c>
      <c r="O28" s="9" t="s">
        <v>57</v>
      </c>
      <c r="P28" s="9" t="s">
        <v>58</v>
      </c>
      <c r="Q28" s="9" t="s">
        <v>59</v>
      </c>
      <c r="R28" s="9" t="s">
        <v>60</v>
      </c>
      <c r="S28" s="9" t="s">
        <v>61</v>
      </c>
      <c r="T28" s="33" t="s">
        <v>62</v>
      </c>
      <c r="U28" s="24" t="s">
        <v>63</v>
      </c>
      <c r="V28" s="24" t="s">
        <v>64</v>
      </c>
      <c r="W28" s="24" t="s">
        <v>65</v>
      </c>
      <c r="X28" s="24" t="s">
        <v>66</v>
      </c>
      <c r="Y28" s="9" t="s">
        <v>151</v>
      </c>
      <c r="Z28" s="12" t="s">
        <v>47</v>
      </c>
    </row>
    <row r="29" spans="2:26" ht="15.75" thickBot="1" x14ac:dyDescent="0.3">
      <c r="B29" s="8" t="s">
        <v>68</v>
      </c>
      <c r="C29" s="2" t="s">
        <v>79</v>
      </c>
      <c r="D29" s="5" t="s">
        <v>86</v>
      </c>
      <c r="E29" s="2" t="s">
        <v>143</v>
      </c>
      <c r="F29" s="17" t="s">
        <v>90</v>
      </c>
      <c r="G29" s="2" t="s">
        <v>93</v>
      </c>
      <c r="H29" s="5" t="s">
        <v>99</v>
      </c>
      <c r="I29" s="2" t="s">
        <v>101</v>
      </c>
      <c r="J29" s="17" t="s">
        <v>104</v>
      </c>
      <c r="K29" s="2" t="s">
        <v>106</v>
      </c>
      <c r="L29" s="2" t="s">
        <v>108</v>
      </c>
      <c r="M29" s="17" t="s">
        <v>111</v>
      </c>
      <c r="N29" s="2" t="s">
        <v>115</v>
      </c>
      <c r="O29" s="2" t="s">
        <v>119</v>
      </c>
      <c r="P29" s="17" t="s">
        <v>123</v>
      </c>
      <c r="Q29" s="10" t="s">
        <v>129</v>
      </c>
      <c r="R29" s="2" t="s">
        <v>132</v>
      </c>
      <c r="S29" s="17" t="s">
        <v>126</v>
      </c>
      <c r="T29" s="34" t="s">
        <v>78</v>
      </c>
      <c r="U29" s="2" t="s">
        <v>138</v>
      </c>
      <c r="V29" s="29" t="s">
        <v>138</v>
      </c>
      <c r="W29" s="2" t="s">
        <v>124</v>
      </c>
      <c r="X29" s="17" t="s">
        <v>138</v>
      </c>
      <c r="Y29" s="27" t="s">
        <v>78</v>
      </c>
      <c r="Z29" s="26" t="s">
        <v>78</v>
      </c>
    </row>
    <row r="30" spans="2:26" x14ac:dyDescent="0.25">
      <c r="B30" s="3" t="s">
        <v>69</v>
      </c>
      <c r="C30" s="3" t="s">
        <v>80</v>
      </c>
      <c r="D30" s="6" t="s">
        <v>87</v>
      </c>
      <c r="E30" s="3" t="s">
        <v>144</v>
      </c>
      <c r="F30" s="18" t="s">
        <v>91</v>
      </c>
      <c r="G30" s="3" t="s">
        <v>94</v>
      </c>
      <c r="H30" s="6" t="s">
        <v>100</v>
      </c>
      <c r="I30" s="3" t="s">
        <v>102</v>
      </c>
      <c r="J30" s="18" t="s">
        <v>105</v>
      </c>
      <c r="K30" s="3" t="s">
        <v>107</v>
      </c>
      <c r="L30" s="3" t="s">
        <v>109</v>
      </c>
      <c r="M30" s="18" t="s">
        <v>112</v>
      </c>
      <c r="N30" s="3" t="s">
        <v>116</v>
      </c>
      <c r="O30" s="3" t="s">
        <v>120</v>
      </c>
      <c r="P30" s="18" t="s">
        <v>124</v>
      </c>
      <c r="Q30" s="6" t="s">
        <v>130</v>
      </c>
      <c r="R30" s="3" t="s">
        <v>133</v>
      </c>
      <c r="S30" s="18" t="s">
        <v>127</v>
      </c>
      <c r="U30" s="3" t="s">
        <v>139</v>
      </c>
      <c r="V30" s="13" t="s">
        <v>139</v>
      </c>
      <c r="W30" s="3" t="s">
        <v>153</v>
      </c>
      <c r="X30" s="18" t="s">
        <v>139</v>
      </c>
    </row>
    <row r="31" spans="2:26" ht="15.75" thickBot="1" x14ac:dyDescent="0.3">
      <c r="B31" s="3" t="s">
        <v>70</v>
      </c>
      <c r="C31" s="3" t="s">
        <v>81</v>
      </c>
      <c r="D31" s="6" t="s">
        <v>88</v>
      </c>
      <c r="E31" s="3" t="s">
        <v>145</v>
      </c>
      <c r="F31" s="18" t="s">
        <v>92</v>
      </c>
      <c r="G31" s="3" t="s">
        <v>95</v>
      </c>
      <c r="H31" s="16" t="s">
        <v>78</v>
      </c>
      <c r="I31" s="3" t="s">
        <v>103</v>
      </c>
      <c r="J31" s="19" t="s">
        <v>78</v>
      </c>
      <c r="K31" s="15" t="s">
        <v>78</v>
      </c>
      <c r="L31" s="36" t="s">
        <v>110</v>
      </c>
      <c r="M31" s="32" t="s">
        <v>113</v>
      </c>
      <c r="N31" s="28" t="s">
        <v>117</v>
      </c>
      <c r="O31" s="28" t="s">
        <v>121</v>
      </c>
      <c r="P31" s="32" t="s">
        <v>125</v>
      </c>
      <c r="Q31" s="35" t="s">
        <v>131</v>
      </c>
      <c r="R31" s="28" t="s">
        <v>134</v>
      </c>
      <c r="S31" s="32" t="s">
        <v>128</v>
      </c>
      <c r="U31" s="28" t="s">
        <v>142</v>
      </c>
      <c r="V31" s="30" t="s">
        <v>142</v>
      </c>
      <c r="W31" s="28" t="s">
        <v>154</v>
      </c>
      <c r="X31" s="32" t="s">
        <v>142</v>
      </c>
    </row>
    <row r="32" spans="2:26" ht="15.75" thickBot="1" x14ac:dyDescent="0.3">
      <c r="B32" s="3" t="s">
        <v>71</v>
      </c>
      <c r="C32" s="3" t="s">
        <v>82</v>
      </c>
      <c r="D32" s="6" t="s">
        <v>89</v>
      </c>
      <c r="E32" s="3" t="s">
        <v>146</v>
      </c>
      <c r="F32" s="19" t="s">
        <v>78</v>
      </c>
      <c r="G32" s="3" t="s">
        <v>96</v>
      </c>
      <c r="H32" s="1"/>
      <c r="I32" s="15" t="s">
        <v>78</v>
      </c>
      <c r="L32" s="15" t="s">
        <v>78</v>
      </c>
      <c r="M32" s="18" t="s">
        <v>114</v>
      </c>
      <c r="N32" s="3" t="s">
        <v>118</v>
      </c>
      <c r="O32" s="3" t="s">
        <v>122</v>
      </c>
      <c r="P32" s="19" t="s">
        <v>78</v>
      </c>
      <c r="Q32" s="16" t="s">
        <v>78</v>
      </c>
      <c r="R32" s="3" t="s">
        <v>135</v>
      </c>
      <c r="S32" s="19" t="s">
        <v>78</v>
      </c>
      <c r="U32" s="28" t="s">
        <v>140</v>
      </c>
      <c r="V32" s="30" t="s">
        <v>140</v>
      </c>
      <c r="W32" s="28" t="s">
        <v>125</v>
      </c>
      <c r="X32" s="32" t="s">
        <v>140</v>
      </c>
    </row>
    <row r="33" spans="2:24" ht="15.75" thickBot="1" x14ac:dyDescent="0.3">
      <c r="B33" s="3" t="s">
        <v>72</v>
      </c>
      <c r="C33" s="3" t="s">
        <v>83</v>
      </c>
      <c r="D33" s="16" t="s">
        <v>78</v>
      </c>
      <c r="E33" s="28" t="s">
        <v>147</v>
      </c>
      <c r="G33" s="3" t="s">
        <v>97</v>
      </c>
      <c r="M33" s="15" t="s">
        <v>78</v>
      </c>
      <c r="N33" s="15" t="s">
        <v>78</v>
      </c>
      <c r="O33" s="15" t="s">
        <v>78</v>
      </c>
      <c r="R33" s="28" t="s">
        <v>136</v>
      </c>
      <c r="U33" s="28" t="s">
        <v>141</v>
      </c>
      <c r="V33" s="13" t="s">
        <v>141</v>
      </c>
      <c r="W33" s="3" t="s">
        <v>152</v>
      </c>
      <c r="X33" s="18" t="s">
        <v>141</v>
      </c>
    </row>
    <row r="34" spans="2:24" ht="15.75" thickBot="1" x14ac:dyDescent="0.3">
      <c r="B34" s="3" t="s">
        <v>73</v>
      </c>
      <c r="C34" s="3" t="s">
        <v>84</v>
      </c>
      <c r="E34" s="37" t="s">
        <v>148</v>
      </c>
      <c r="G34" s="3" t="s">
        <v>98</v>
      </c>
      <c r="R34" s="3" t="s">
        <v>137</v>
      </c>
      <c r="U34" s="15" t="s">
        <v>78</v>
      </c>
      <c r="V34" s="31" t="s">
        <v>78</v>
      </c>
      <c r="W34" s="15" t="s">
        <v>78</v>
      </c>
      <c r="X34" s="19" t="s">
        <v>78</v>
      </c>
    </row>
    <row r="35" spans="2:24" ht="15.75" thickBot="1" x14ac:dyDescent="0.3">
      <c r="B35" s="3" t="s">
        <v>74</v>
      </c>
      <c r="C35" s="3" t="s">
        <v>85</v>
      </c>
      <c r="E35" s="37" t="s">
        <v>149</v>
      </c>
      <c r="G35" s="15" t="s">
        <v>78</v>
      </c>
      <c r="R35" s="15" t="s">
        <v>78</v>
      </c>
    </row>
    <row r="36" spans="2:24" ht="15.75" thickBot="1" x14ac:dyDescent="0.3">
      <c r="B36" s="3" t="s">
        <v>75</v>
      </c>
      <c r="C36" s="15" t="s">
        <v>78</v>
      </c>
      <c r="E36" s="38" t="s">
        <v>78</v>
      </c>
    </row>
    <row r="37" spans="2:24" x14ac:dyDescent="0.25">
      <c r="B37" s="3" t="s">
        <v>76</v>
      </c>
    </row>
    <row r="38" spans="2:24" x14ac:dyDescent="0.25">
      <c r="B38" s="3" t="s">
        <v>77</v>
      </c>
    </row>
    <row r="39" spans="2:24" ht="15.75" thickBot="1" x14ac:dyDescent="0.3">
      <c r="B39" s="15" t="s">
        <v>78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40</vt:i4>
      </vt:variant>
    </vt:vector>
  </HeadingPairs>
  <TitlesOfParts>
    <vt:vector size="43" baseType="lpstr">
      <vt:lpstr>Stats</vt:lpstr>
      <vt:lpstr>Données</vt:lpstr>
      <vt:lpstr>Liste</vt:lpstr>
      <vt:lpstr>__</vt:lpstr>
      <vt:lpstr>___</vt:lpstr>
      <vt:lpstr>BAZAR</vt:lpstr>
      <vt:lpstr>BIJOUX</vt:lpstr>
      <vt:lpstr>BOUCHERIE</vt:lpstr>
      <vt:lpstr>BRICO</vt:lpstr>
      <vt:lpstr>BVP</vt:lpstr>
      <vt:lpstr>CHARCUTERIE</vt:lpstr>
      <vt:lpstr>CHAUSSETTE</vt:lpstr>
      <vt:lpstr>CHAUSSURE</vt:lpstr>
      <vt:lpstr>CREMERIE</vt:lpstr>
      <vt:lpstr>CULTURE</vt:lpstr>
      <vt:lpstr>ELDPH</vt:lpstr>
      <vt:lpstr>Enseigne</vt:lpstr>
      <vt:lpstr>ENTRETIEN</vt:lpstr>
      <vt:lpstr>EPICERIE</vt:lpstr>
      <vt:lpstr>Express</vt:lpstr>
      <vt:lpstr>Filière</vt:lpstr>
      <vt:lpstr>Filièresélèc</vt:lpstr>
      <vt:lpstr>FRAIS_LS</vt:lpstr>
      <vt:lpstr>FRAIS_TRAD</vt:lpstr>
      <vt:lpstr>FROMAGE_COUPE</vt:lpstr>
      <vt:lpstr>FRUITS_LEGUMES</vt:lpstr>
      <vt:lpstr>Hyper</vt:lpstr>
      <vt:lpstr>JARDIN</vt:lpstr>
      <vt:lpstr>LIQUIDE</vt:lpstr>
      <vt:lpstr>LOISIRS</vt:lpstr>
      <vt:lpstr>Magasin</vt:lpstr>
      <vt:lpstr>MAISON</vt:lpstr>
      <vt:lpstr>PATISSERIE_INDUS</vt:lpstr>
      <vt:lpstr>POISSONERIE</vt:lpstr>
      <vt:lpstr>PRESSE</vt:lpstr>
      <vt:lpstr>Secteur</vt:lpstr>
      <vt:lpstr>Secteursélèc</vt:lpstr>
      <vt:lpstr>SERVICES</vt:lpstr>
      <vt:lpstr>SOUS8VETEMENT</vt:lpstr>
      <vt:lpstr>Super</vt:lpstr>
      <vt:lpstr>SURGELES</vt:lpstr>
      <vt:lpstr>TEXTILE</vt:lpstr>
      <vt:lpstr>VETEMENT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HORN</dc:creator>
  <cp:lastModifiedBy>Henri HORN</cp:lastModifiedBy>
  <dcterms:created xsi:type="dcterms:W3CDTF">2017-05-24T08:56:16Z</dcterms:created>
  <dcterms:modified xsi:type="dcterms:W3CDTF">2017-05-26T09:54:07Z</dcterms:modified>
</cp:coreProperties>
</file>