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dp" ContentType="image/vnd.ms-photo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pugi\Desktop\"/>
    </mc:Choice>
  </mc:AlternateContent>
  <xr:revisionPtr revIDLastSave="0" documentId="13_ncr:1_{036CEF99-9E6E-47FF-9182-CE2B06B6117B}" xr6:coauthVersionLast="45" xr6:coauthVersionMax="45" xr10:uidLastSave="{00000000-0000-0000-0000-000000000000}"/>
  <bookViews>
    <workbookView xWindow="-28920" yWindow="-120" windowWidth="29040" windowHeight="17640" xr2:uid="{360BB800-1B05-4D7D-8B87-D16CDA1F3DA7}"/>
  </bookViews>
  <sheets>
    <sheet name="Actions FDM" sheetId="1" r:id="rId1"/>
  </sheets>
  <externalReferences>
    <externalReference r:id="rId2"/>
    <externalReference r:id="rId3"/>
  </externalReferences>
  <definedNames>
    <definedName name="Affectation">[1]!qui</definedName>
    <definedName name="Finished?">[1]!yes_no</definedName>
    <definedName name="Historic_company">[1]!Entités_nom</definedName>
    <definedName name="Mode_de_paiement">[1]!Moyen_de_paiement</definedName>
    <definedName name="Périodicité">[1]!Périodicité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73" i="1" l="1"/>
  <c r="E73" i="1"/>
  <c r="D73" i="1"/>
  <c r="C73" i="1"/>
  <c r="B73" i="1"/>
  <c r="F72" i="1"/>
  <c r="E72" i="1"/>
  <c r="D72" i="1"/>
  <c r="C72" i="1"/>
  <c r="B72" i="1"/>
  <c r="F71" i="1"/>
  <c r="E71" i="1"/>
  <c r="D71" i="1"/>
  <c r="C71" i="1"/>
  <c r="B71" i="1"/>
  <c r="F70" i="1"/>
  <c r="E70" i="1"/>
  <c r="D70" i="1"/>
  <c r="C70" i="1"/>
  <c r="B70" i="1"/>
  <c r="F69" i="1"/>
  <c r="E69" i="1"/>
  <c r="D69" i="1"/>
  <c r="C69" i="1"/>
  <c r="B69" i="1"/>
  <c r="F68" i="1"/>
  <c r="E68" i="1"/>
  <c r="D68" i="1"/>
  <c r="C68" i="1"/>
  <c r="B68" i="1"/>
  <c r="F67" i="1"/>
  <c r="E67" i="1"/>
  <c r="D67" i="1"/>
  <c r="C67" i="1"/>
  <c r="B67" i="1"/>
  <c r="F66" i="1"/>
  <c r="E66" i="1"/>
  <c r="D66" i="1"/>
  <c r="C66" i="1"/>
  <c r="B66" i="1"/>
  <c r="F65" i="1"/>
  <c r="E65" i="1"/>
  <c r="D65" i="1"/>
  <c r="C65" i="1"/>
  <c r="B65" i="1"/>
  <c r="F64" i="1"/>
  <c r="F74" i="1" s="1"/>
  <c r="E64" i="1"/>
  <c r="E74" i="1" s="1"/>
  <c r="D64" i="1"/>
  <c r="D74" i="1" s="1"/>
  <c r="C64" i="1"/>
  <c r="C74" i="1" s="1"/>
  <c r="B64" i="1"/>
  <c r="B74" i="1" s="1"/>
  <c r="F59" i="1"/>
  <c r="E59" i="1"/>
  <c r="D59" i="1"/>
  <c r="C59" i="1"/>
  <c r="B59" i="1"/>
  <c r="H59" i="1" s="1"/>
  <c r="H49" i="1"/>
  <c r="H48" i="1"/>
  <c r="H47" i="1"/>
  <c r="H46" i="1"/>
  <c r="H45" i="1"/>
  <c r="H42" i="1"/>
  <c r="H41" i="1"/>
  <c r="F36" i="1"/>
  <c r="E36" i="1"/>
  <c r="H36" i="1" s="1"/>
  <c r="D36" i="1"/>
  <c r="C36" i="1"/>
  <c r="B36" i="1"/>
  <c r="H74" i="1" l="1"/>
</calcChain>
</file>

<file path=xl/sharedStrings.xml><?xml version="1.0" encoding="utf-8"?>
<sst xmlns="http://schemas.openxmlformats.org/spreadsheetml/2006/main" count="27" uniqueCount="12">
  <si>
    <t>PVO NDF</t>
  </si>
  <si>
    <t>REEL du mois</t>
  </si>
  <si>
    <t>PVO</t>
  </si>
  <si>
    <t>GL account</t>
  </si>
  <si>
    <t>Actual</t>
  </si>
  <si>
    <t>ANTERIORITE 2020</t>
  </si>
  <si>
    <t>Roonie</t>
  </si>
  <si>
    <t>Fredo</t>
  </si>
  <si>
    <t>Laurent</t>
  </si>
  <si>
    <t>Christine</t>
  </si>
  <si>
    <t>Charline</t>
  </si>
  <si>
    <t>Person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</si>
</sst>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5" tint="-0.499984740745262"/>
      <name val="Calibri"/>
      <family val="2"/>
      <scheme val="minor"/>
    </font>
    <font>
      <b/>
      <sz val="14"/>
      <color theme="5" tint="-0.249977111117893"/>
      <name val="Calibri"/>
      <family val="2"/>
      <scheme val="minor"/>
    </font>
    <font>
      <b/>
      <sz val="14"/>
      <color theme="5"/>
      <name val="Calibri"/>
      <family val="2"/>
      <scheme val="minor"/>
    </font>
    <font>
      <b/>
      <sz val="9"/>
      <name val="Verdana"/>
      <family val="2"/>
    </font>
    <font>
      <sz val="9"/>
      <name val="Verdana"/>
      <family val="2"/>
    </font>
    <font>
      <b/>
      <sz val="11"/>
      <name val="Calibri"/>
      <family val="2"/>
      <scheme val="minor"/>
    </font>
    <font>
      <b/>
      <sz val="14"/>
      <color theme="3" tint="0.39997558519241921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6"/>
      <color theme="5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theme="5" tint="-0.499984740745262"/>
      </bottom>
      <diagonal/>
    </border>
    <border>
      <left/>
      <right/>
      <top/>
      <bottom style="thin">
        <color theme="5" tint="-0.249977111117893"/>
      </bottom>
      <diagonal/>
    </border>
    <border>
      <left/>
      <right/>
      <top/>
      <bottom style="thin">
        <color theme="5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9">
    <xf numFmtId="0" fontId="0" fillId="0" borderId="0" xfId="0"/>
    <xf numFmtId="0" fontId="4" fillId="0" borderId="0" xfId="0" applyFont="1"/>
    <xf numFmtId="0" fontId="5" fillId="0" borderId="0" xfId="0" applyFont="1"/>
    <xf numFmtId="0" fontId="6" fillId="0" borderId="0" xfId="0" applyFont="1"/>
    <xf numFmtId="9" fontId="4" fillId="0" borderId="0" xfId="2" applyFont="1" applyFill="1"/>
    <xf numFmtId="4" fontId="4" fillId="0" borderId="0" xfId="1" applyNumberFormat="1" applyFont="1" applyFill="1"/>
    <xf numFmtId="44" fontId="4" fillId="0" borderId="0" xfId="1" applyFont="1" applyFill="1"/>
    <xf numFmtId="4" fontId="0" fillId="0" borderId="0" xfId="0" applyNumberFormat="1"/>
    <xf numFmtId="0" fontId="3" fillId="0" borderId="0" xfId="0" applyFont="1"/>
    <xf numFmtId="4" fontId="8" fillId="0" borderId="0" xfId="0" applyNumberFormat="1" applyFont="1"/>
    <xf numFmtId="49" fontId="8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49" fontId="8" fillId="0" borderId="0" xfId="0" applyNumberFormat="1" applyFont="1"/>
    <xf numFmtId="49" fontId="9" fillId="0" borderId="0" xfId="0" applyNumberFormat="1" applyFont="1"/>
    <xf numFmtId="4" fontId="9" fillId="0" borderId="0" xfId="0" applyNumberFormat="1" applyFont="1"/>
    <xf numFmtId="0" fontId="11" fillId="0" borderId="0" xfId="0" applyFont="1"/>
    <xf numFmtId="0" fontId="12" fillId="0" borderId="0" xfId="0" applyFont="1"/>
    <xf numFmtId="9" fontId="13" fillId="0" borderId="0" xfId="2" applyFont="1" applyFill="1"/>
    <xf numFmtId="0" fontId="2" fillId="0" borderId="1" xfId="0" applyFont="1" applyBorder="1"/>
    <xf numFmtId="0" fontId="0" fillId="0" borderId="0" xfId="0" applyAlignment="1">
      <alignment horizontal="left"/>
    </xf>
    <xf numFmtId="4" fontId="10" fillId="0" borderId="0" xfId="1" applyNumberFormat="1" applyFont="1" applyFill="1"/>
    <xf numFmtId="44" fontId="0" fillId="0" borderId="0" xfId="0" applyNumberFormat="1"/>
    <xf numFmtId="4" fontId="2" fillId="4" borderId="0" xfId="0" applyNumberFormat="1" applyFont="1" applyFill="1"/>
    <xf numFmtId="0" fontId="0" fillId="0" borderId="2" xfId="0" applyBorder="1"/>
    <xf numFmtId="0" fontId="0" fillId="3" borderId="0" xfId="0" applyFill="1" applyAlignment="1">
      <alignment horizontal="left"/>
    </xf>
    <xf numFmtId="0" fontId="0" fillId="3" borderId="0" xfId="0" applyFill="1"/>
    <xf numFmtId="0" fontId="0" fillId="4" borderId="0" xfId="0" quotePrefix="1" applyFill="1"/>
    <xf numFmtId="4" fontId="0" fillId="3" borderId="0" xfId="0" applyNumberFormat="1" applyFill="1"/>
    <xf numFmtId="4" fontId="14" fillId="0" borderId="0" xfId="0" applyNumberFormat="1" applyFont="1"/>
    <xf numFmtId="4" fontId="2" fillId="0" borderId="0" xfId="0" applyNumberFormat="1" applyFont="1"/>
    <xf numFmtId="0" fontId="2" fillId="0" borderId="3" xfId="0" applyFont="1" applyBorder="1"/>
    <xf numFmtId="4" fontId="0" fillId="5" borderId="0" xfId="0" applyNumberFormat="1" applyFill="1"/>
    <xf numFmtId="0" fontId="3" fillId="2" borderId="0" xfId="0" applyFont="1" applyFill="1" applyAlignment="1">
      <alignment horizontal="center"/>
    </xf>
    <xf numFmtId="0" fontId="4" fillId="0" borderId="0" xfId="0" applyFont="1" applyFill="1"/>
    <xf numFmtId="0" fontId="5" fillId="0" borderId="0" xfId="0" applyFont="1" applyFill="1"/>
    <xf numFmtId="0" fontId="6" fillId="0" borderId="0" xfId="0" applyFont="1" applyFill="1"/>
    <xf numFmtId="0" fontId="7" fillId="0" borderId="0" xfId="0" applyFont="1" applyFill="1"/>
    <xf numFmtId="0" fontId="0" fillId="0" borderId="0" xfId="0" applyFill="1"/>
    <xf numFmtId="49" fontId="8" fillId="0" borderId="0" xfId="0" applyNumberFormat="1" applyFont="1" applyFill="1" applyAlignment="1">
      <alignment horizontal="center"/>
    </xf>
    <xf numFmtId="0" fontId="8" fillId="0" borderId="0" xfId="0" applyFont="1" applyFill="1" applyAlignment="1">
      <alignment horizontal="center"/>
    </xf>
    <xf numFmtId="49" fontId="8" fillId="0" borderId="0" xfId="0" applyNumberFormat="1" applyFont="1" applyFill="1"/>
    <xf numFmtId="0" fontId="4" fillId="0" borderId="0" xfId="0" applyFont="1" applyFill="1" applyAlignment="1">
      <alignment horizontal="left"/>
    </xf>
    <xf numFmtId="49" fontId="9" fillId="0" borderId="0" xfId="0" applyNumberFormat="1" applyFont="1" applyFill="1"/>
    <xf numFmtId="4" fontId="9" fillId="0" borderId="0" xfId="0" applyNumberFormat="1" applyFont="1" applyFill="1"/>
    <xf numFmtId="0" fontId="3" fillId="0" borderId="0" xfId="0" applyFont="1" applyFill="1"/>
    <xf numFmtId="4" fontId="0" fillId="0" borderId="0" xfId="0" applyNumberFormat="1" applyFill="1"/>
    <xf numFmtId="44" fontId="4" fillId="0" borderId="0" xfId="0" applyNumberFormat="1" applyFont="1" applyFill="1"/>
    <xf numFmtId="4" fontId="8" fillId="0" borderId="0" xfId="0" applyNumberFormat="1" applyFont="1" applyFill="1"/>
    <xf numFmtId="0" fontId="8" fillId="0" borderId="0" xfId="0" applyFont="1" applyFill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785257</xdr:colOff>
      <xdr:row>36</xdr:row>
      <xdr:rowOff>103784</xdr:rowOff>
    </xdr:from>
    <xdr:to>
      <xdr:col>8</xdr:col>
      <xdr:colOff>432954</xdr:colOff>
      <xdr:row>40</xdr:row>
      <xdr:rowOff>98962</xdr:rowOff>
    </xdr:to>
    <xdr:sp macro="[2]!Select_GL_accou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7688F39-CC09-4317-896F-85E4ABC9AB9B}"/>
            </a:ext>
          </a:extLst>
        </xdr:cNvPr>
        <xdr:cNvSpPr/>
      </xdr:nvSpPr>
      <xdr:spPr>
        <a:xfrm>
          <a:off x="11529457" y="7057034"/>
          <a:ext cx="1057397" cy="804803"/>
        </a:xfrm>
        <a:prstGeom prst="roundRect">
          <a:avLst/>
        </a:prstGeom>
        <a:solidFill>
          <a:schemeClr val="accent2">
            <a:lumMod val="75000"/>
          </a:schemeClr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hide GL account</a:t>
          </a:r>
          <a:r>
            <a:rPr lang="fr-FR" sz="1100" baseline="0"/>
            <a:t> not used</a:t>
          </a:r>
          <a:endParaRPr lang="fr-FR" sz="1100"/>
        </a:p>
        <a:p>
          <a:pPr algn="l"/>
          <a:endParaRPr lang="fr-FR" sz="1100"/>
        </a:p>
      </xdr:txBody>
    </xdr:sp>
    <xdr:clientData/>
  </xdr:twoCellAnchor>
  <xdr:twoCellAnchor>
    <xdr:from>
      <xdr:col>7</xdr:col>
      <xdr:colOff>136071</xdr:colOff>
      <xdr:row>36</xdr:row>
      <xdr:rowOff>160812</xdr:rowOff>
    </xdr:from>
    <xdr:to>
      <xdr:col>7</xdr:col>
      <xdr:colOff>643246</xdr:colOff>
      <xdr:row>39</xdr:row>
      <xdr:rowOff>24741</xdr:rowOff>
    </xdr:to>
    <xdr:sp macro="[2]!clearcontent_reel_qi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704DBCC6-BFF0-4759-A0A5-2CF4FAAA7CD2}"/>
            </a:ext>
          </a:extLst>
        </xdr:cNvPr>
        <xdr:cNvSpPr/>
      </xdr:nvSpPr>
      <xdr:spPr>
        <a:xfrm>
          <a:off x="10880271" y="7114062"/>
          <a:ext cx="507175" cy="483054"/>
        </a:xfrm>
        <a:prstGeom prst="roundRect">
          <a:avLst/>
        </a:prstGeom>
        <a:solidFill>
          <a:schemeClr val="accent2">
            <a:lumMod val="75000"/>
          </a:schemeClr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clear</a:t>
          </a:r>
        </a:p>
      </xdr:txBody>
    </xdr:sp>
    <xdr:clientData/>
  </xdr:twoCellAnchor>
  <xdr:twoCellAnchor editAs="oneCell">
    <xdr:from>
      <xdr:col>0</xdr:col>
      <xdr:colOff>671946</xdr:colOff>
      <xdr:row>36</xdr:row>
      <xdr:rowOff>16329</xdr:rowOff>
    </xdr:from>
    <xdr:to>
      <xdr:col>0</xdr:col>
      <xdr:colOff>1665361</xdr:colOff>
      <xdr:row>37</xdr:row>
      <xdr:rowOff>78179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FFDE058A-077D-48E1-8B79-022E53A9A0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2">
              <a:shade val="45000"/>
              <a:satMod val="135000"/>
            </a:schemeClr>
            <a:prstClr val="white"/>
          </a:duotone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sharpenSoften amount="50000"/>
                  </a14:imgEffect>
                  <a14:imgEffect>
                    <a14:saturation sat="400000"/>
                  </a14:imgEffect>
                  <a14:imgEffect>
                    <a14:brightnessContrast bright="-20000" contrast="40000"/>
                  </a14:imgEffect>
                </a14:imgLayer>
              </a14:imgProps>
            </a:ext>
          </a:extLst>
        </a:blip>
        <a:stretch>
          <a:fillRect/>
        </a:stretch>
      </xdr:blipFill>
      <xdr:spPr>
        <a:xfrm>
          <a:off x="671946" y="6969579"/>
          <a:ext cx="993415" cy="299975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XCEL/Dat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v2/charge%20extern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Feuil1"/>
    </sheetNames>
    <definedNames>
      <definedName name="Entités_nom" refersTo="='Data'!$K$2:$K$14"/>
      <definedName name="Moyen_de_paiement" refersTo="='Data'!$G$2:$G$7"/>
      <definedName name="Périodicité" refersTo="='Data'!$I$2:$I$7"/>
      <definedName name="qui" refersTo="='Data'!$T$2:$T$7"/>
      <definedName name="yes_no" refersTo="='Data'!$H$2:$H$3"/>
    </definedNames>
    <sheetDataSet>
      <sheetData sheetId="0">
        <row r="2">
          <cell r="G2" t="str">
            <v>VIRT</v>
          </cell>
          <cell r="H2" t="str">
            <v>yes</v>
          </cell>
          <cell r="I2" t="str">
            <v>M</v>
          </cell>
          <cell r="K2" t="str">
            <v xml:space="preserve">QUESTEL SAS </v>
          </cell>
          <cell r="T2" t="str">
            <v>FR</v>
          </cell>
        </row>
        <row r="3">
          <cell r="G3" t="str">
            <v>PRELEV</v>
          </cell>
          <cell r="H3" t="str">
            <v>no</v>
          </cell>
          <cell r="I3" t="str">
            <v>BIM</v>
          </cell>
          <cell r="K3" t="str">
            <v>QUESTEL CONSULTING (AVENIUM)</v>
          </cell>
          <cell r="T3" t="str">
            <v>LP</v>
          </cell>
        </row>
        <row r="4">
          <cell r="G4" t="str">
            <v>CB BNP</v>
          </cell>
          <cell r="I4" t="str">
            <v>TRIM</v>
          </cell>
          <cell r="K4" t="str">
            <v>QUESTEL ORBIT INC</v>
          </cell>
          <cell r="T4" t="str">
            <v>TEAM</v>
          </cell>
        </row>
        <row r="5">
          <cell r="G5" t="str">
            <v>CHEQUE</v>
          </cell>
          <cell r="I5" t="str">
            <v>SEM</v>
          </cell>
          <cell r="K5" t="str">
            <v>ITIP LLC</v>
          </cell>
          <cell r="T5" t="str">
            <v>NP</v>
          </cell>
        </row>
        <row r="6">
          <cell r="G6" t="str">
            <v>CB PAL</v>
          </cell>
          <cell r="I6" t="str">
            <v>AN</v>
          </cell>
          <cell r="K6" t="str">
            <v>ABOUT INNOVATION</v>
          </cell>
          <cell r="T6" t="str">
            <v>MFP</v>
          </cell>
        </row>
        <row r="7">
          <cell r="G7" t="str">
            <v>AUTRE</v>
          </cell>
          <cell r="I7" t="str">
            <v>PONCT</v>
          </cell>
          <cell r="K7" t="str">
            <v>EXPERNOVA</v>
          </cell>
          <cell r="T7" t="str">
            <v>LM</v>
          </cell>
        </row>
        <row r="8">
          <cell r="K8" t="str">
            <v>MULTILING</v>
          </cell>
        </row>
        <row r="9">
          <cell r="K9" t="str">
            <v xml:space="preserve">THE IP PEOPLE
</v>
          </cell>
        </row>
        <row r="10">
          <cell r="K10" t="str">
            <v>QUESTEL EXPANSION</v>
          </cell>
        </row>
        <row r="11">
          <cell r="K11" t="str">
            <v>QUESTEL INTERNATIONAL</v>
          </cell>
        </row>
        <row r="12">
          <cell r="K12" t="str">
            <v>QUESTEL SINGAPORE</v>
          </cell>
        </row>
        <row r="13">
          <cell r="K13" t="str">
            <v>QUESTEL INDIA</v>
          </cell>
        </row>
        <row r="14">
          <cell r="K14" t="str">
            <v>QUESTEL SHANGHAI</v>
          </cell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face"/>
      <sheetName val="Actions FDM"/>
      <sheetName val="Accounting Cost Monitoring"/>
      <sheetName val="Accounting Cost Monitoring_expt"/>
      <sheetName val="Recurent Charge"/>
      <sheetName val="Feuil1"/>
      <sheetName val="12"/>
      <sheetName val="11"/>
      <sheetName val="10"/>
      <sheetName val="9"/>
      <sheetName val="8"/>
      <sheetName val="7"/>
      <sheetName val="6"/>
      <sheetName val="5"/>
      <sheetName val="4"/>
      <sheetName val="3"/>
      <sheetName val="2"/>
      <sheetName val="1"/>
      <sheetName val="Suppliers list"/>
      <sheetName val="Item list"/>
      <sheetName val="Payment condition list"/>
      <sheetName val="HELP"/>
      <sheetName val="Fiche société"/>
      <sheetName val="Data"/>
    </sheetNames>
    <definedNames>
      <definedName name="clearcontent_reel_qi"/>
      <definedName name="clearcontent_reel_qs"/>
      <definedName name="Select_GL_account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D91CF7-FCD2-438D-B51D-DFF3D847A262}">
  <sheetPr codeName="Feuil23"/>
  <dimension ref="A1:O74"/>
  <sheetViews>
    <sheetView showGridLines="0" tabSelected="1" zoomScale="77" zoomScaleNormal="77" workbookViewId="0">
      <selection activeCell="E4" sqref="E4"/>
    </sheetView>
  </sheetViews>
  <sheetFormatPr baseColWidth="10" defaultRowHeight="15"/>
  <cols>
    <col min="1" max="1" width="29.5703125" customWidth="1"/>
    <col min="2" max="2" width="20.140625" customWidth="1"/>
    <col min="3" max="3" width="22.7109375" customWidth="1"/>
    <col min="4" max="4" width="24.42578125" customWidth="1"/>
    <col min="5" max="5" width="25.85546875" customWidth="1"/>
    <col min="6" max="6" width="19.85546875" customWidth="1"/>
    <col min="7" max="7" width="18.5703125" customWidth="1"/>
    <col min="8" max="8" width="21.140625" customWidth="1"/>
  </cols>
  <sheetData>
    <row r="1" spans="1:15">
      <c r="A1" s="32" t="s">
        <v>0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</row>
    <row r="3" spans="1:15" s="37" customFormat="1" ht="18.75">
      <c r="A3" s="33"/>
      <c r="B3" s="34"/>
      <c r="C3" s="33"/>
      <c r="D3" s="33"/>
      <c r="E3" s="35"/>
      <c r="F3" s="33"/>
      <c r="G3" s="36"/>
      <c r="H3" s="33"/>
    </row>
    <row r="4" spans="1:15" s="37" customFormat="1">
      <c r="A4" s="33"/>
      <c r="B4" s="4"/>
      <c r="C4" s="33"/>
      <c r="D4" s="33"/>
      <c r="E4" s="33"/>
      <c r="F4" s="33"/>
      <c r="G4" s="33"/>
      <c r="H4" s="33"/>
    </row>
    <row r="5" spans="1:15" s="37" customFormat="1">
      <c r="A5" s="33"/>
      <c r="B5" s="4"/>
      <c r="C5" s="33"/>
      <c r="D5" s="33"/>
      <c r="E5" s="33"/>
      <c r="F5" s="33"/>
      <c r="G5" s="33"/>
      <c r="H5" s="33"/>
    </row>
    <row r="6" spans="1:15" s="37" customFormat="1">
      <c r="A6" s="33"/>
      <c r="B6" s="4"/>
      <c r="C6" s="33"/>
      <c r="D6" s="38"/>
      <c r="E6" s="39"/>
      <c r="F6" s="33"/>
      <c r="G6" s="33"/>
      <c r="H6" s="33"/>
    </row>
    <row r="7" spans="1:15" s="37" customFormat="1">
      <c r="A7" s="33"/>
      <c r="B7" s="33"/>
      <c r="C7" s="33"/>
      <c r="D7" s="40"/>
      <c r="E7" s="33"/>
      <c r="F7" s="33"/>
      <c r="G7" s="33"/>
      <c r="H7" s="33"/>
    </row>
    <row r="8" spans="1:15" s="37" customFormat="1">
      <c r="A8" s="41"/>
      <c r="B8" s="5"/>
      <c r="C8" s="4"/>
      <c r="D8" s="42"/>
      <c r="E8" s="43"/>
      <c r="F8" s="6"/>
      <c r="G8" s="5"/>
      <c r="H8" s="33"/>
      <c r="I8" s="44"/>
      <c r="O8" s="45"/>
    </row>
    <row r="9" spans="1:15" s="37" customFormat="1">
      <c r="A9" s="41"/>
      <c r="B9" s="5"/>
      <c r="C9" s="4"/>
      <c r="D9" s="42"/>
      <c r="E9" s="43"/>
      <c r="F9" s="6"/>
      <c r="G9" s="5"/>
      <c r="H9" s="33"/>
      <c r="I9" s="44"/>
    </row>
    <row r="10" spans="1:15" s="37" customFormat="1">
      <c r="A10" s="41"/>
      <c r="B10" s="5"/>
      <c r="C10" s="4"/>
      <c r="D10" s="42"/>
      <c r="E10" s="43"/>
      <c r="F10" s="6"/>
      <c r="G10" s="5"/>
      <c r="H10" s="33"/>
      <c r="I10" s="44"/>
      <c r="O10" s="45"/>
    </row>
    <row r="11" spans="1:15" s="37" customFormat="1">
      <c r="A11" s="41"/>
      <c r="B11" s="5"/>
      <c r="C11" s="4"/>
      <c r="D11" s="42"/>
      <c r="E11" s="43"/>
      <c r="F11" s="6"/>
      <c r="G11" s="5"/>
      <c r="H11" s="33"/>
      <c r="I11" s="44"/>
    </row>
    <row r="12" spans="1:15" s="37" customFormat="1">
      <c r="A12" s="41"/>
      <c r="B12" s="5"/>
      <c r="C12" s="4"/>
      <c r="D12" s="42"/>
      <c r="E12" s="43"/>
      <c r="F12" s="6"/>
      <c r="G12" s="5"/>
      <c r="H12" s="33"/>
      <c r="I12" s="44"/>
      <c r="O12" s="45"/>
    </row>
    <row r="13" spans="1:15" s="37" customFormat="1">
      <c r="A13" s="41"/>
      <c r="B13" s="33"/>
      <c r="C13" s="33"/>
      <c r="D13" s="33"/>
      <c r="E13" s="46"/>
      <c r="F13" s="46"/>
      <c r="G13" s="33"/>
      <c r="H13" s="33"/>
      <c r="I13" s="44"/>
    </row>
    <row r="14" spans="1:15" s="37" customFormat="1">
      <c r="A14" s="41"/>
      <c r="B14" s="33"/>
      <c r="C14" s="33"/>
      <c r="D14" s="33"/>
      <c r="E14" s="46"/>
      <c r="F14" s="46"/>
      <c r="G14" s="33"/>
      <c r="H14" s="33"/>
    </row>
    <row r="15" spans="1:15" s="37" customFormat="1">
      <c r="A15" s="41"/>
      <c r="B15" s="20"/>
      <c r="C15" s="33"/>
      <c r="D15" s="47"/>
      <c r="E15" s="47"/>
      <c r="F15" s="33"/>
      <c r="G15" s="20"/>
      <c r="H15" s="33"/>
      <c r="J15" s="44"/>
      <c r="K15" s="44"/>
      <c r="L15" s="44"/>
      <c r="M15" s="44"/>
      <c r="N15" s="38"/>
      <c r="O15" s="39"/>
    </row>
    <row r="16" spans="1:15" s="37" customFormat="1">
      <c r="G16" s="44"/>
      <c r="H16" s="44"/>
      <c r="I16" s="44"/>
      <c r="J16" s="44"/>
      <c r="K16" s="44"/>
      <c r="L16" s="44"/>
      <c r="M16" s="44"/>
      <c r="N16" s="40"/>
      <c r="O16" s="48"/>
    </row>
    <row r="17" spans="1:15" s="37" customFormat="1">
      <c r="N17" s="42"/>
      <c r="O17" s="43"/>
    </row>
    <row r="18" spans="1:15">
      <c r="N18" s="13"/>
      <c r="O18" s="14"/>
    </row>
    <row r="19" spans="1:15">
      <c r="A19" s="32" t="s">
        <v>0</v>
      </c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13"/>
      <c r="O19" s="14"/>
    </row>
    <row r="20" spans="1:15">
      <c r="N20" s="13"/>
      <c r="O20" s="14"/>
    </row>
    <row r="21" spans="1:15" ht="18.75">
      <c r="B21" s="2" t="s">
        <v>5</v>
      </c>
      <c r="K21" s="15"/>
      <c r="M21" s="16"/>
      <c r="O21" s="9"/>
    </row>
    <row r="22" spans="1:15">
      <c r="B22" s="17"/>
    </row>
    <row r="23" spans="1:15">
      <c r="B23" s="17"/>
    </row>
    <row r="24" spans="1:15">
      <c r="B24" s="17"/>
      <c r="J24" s="10"/>
      <c r="K24" s="11"/>
      <c r="L24" s="1"/>
      <c r="M24" s="1"/>
    </row>
    <row r="25" spans="1:15">
      <c r="B25" s="18" t="s">
        <v>6</v>
      </c>
      <c r="C25" s="18" t="s">
        <v>7</v>
      </c>
      <c r="D25" s="18" t="s">
        <v>8</v>
      </c>
      <c r="E25" s="18" t="s">
        <v>9</v>
      </c>
      <c r="F25" s="18" t="s">
        <v>10</v>
      </c>
      <c r="J25" s="12"/>
      <c r="L25" s="1"/>
      <c r="M25" s="1"/>
    </row>
    <row r="26" spans="1:15">
      <c r="A26" s="19">
        <v>606310</v>
      </c>
      <c r="B26" s="7">
        <v>15</v>
      </c>
      <c r="C26" s="7"/>
      <c r="D26" s="7"/>
      <c r="E26" s="7"/>
      <c r="F26" s="7">
        <v>15</v>
      </c>
      <c r="J26" s="13"/>
      <c r="K26" s="14"/>
      <c r="L26" s="6"/>
      <c r="M26" s="5"/>
    </row>
    <row r="27" spans="1:15">
      <c r="A27" s="19">
        <v>606400</v>
      </c>
      <c r="B27" s="7">
        <v>5</v>
      </c>
      <c r="C27" s="7">
        <v>5</v>
      </c>
      <c r="D27" s="7">
        <v>5</v>
      </c>
      <c r="E27" s="7">
        <v>5</v>
      </c>
      <c r="F27" s="7">
        <v>5</v>
      </c>
      <c r="J27" s="13"/>
      <c r="K27" s="14"/>
      <c r="L27" s="6"/>
      <c r="M27" s="5"/>
    </row>
    <row r="28" spans="1:15">
      <c r="A28" s="19">
        <v>625100</v>
      </c>
      <c r="B28" s="7">
        <v>1300</v>
      </c>
      <c r="C28" s="7">
        <v>1900</v>
      </c>
      <c r="D28" s="7">
        <v>540</v>
      </c>
      <c r="E28" s="7">
        <v>2100</v>
      </c>
      <c r="F28" s="7">
        <v>1333</v>
      </c>
      <c r="J28" s="13"/>
      <c r="L28" s="6"/>
      <c r="M28" s="5"/>
    </row>
    <row r="29" spans="1:15">
      <c r="A29" s="19">
        <v>625200</v>
      </c>
      <c r="B29" s="7"/>
      <c r="C29" s="7">
        <v>33</v>
      </c>
      <c r="D29" s="7"/>
      <c r="E29" s="7">
        <v>44</v>
      </c>
      <c r="F29" s="7"/>
      <c r="J29" s="13"/>
      <c r="K29" s="14"/>
      <c r="L29" s="6"/>
      <c r="M29" s="5"/>
    </row>
    <row r="30" spans="1:15">
      <c r="A30" s="19">
        <v>625400</v>
      </c>
      <c r="B30" s="7"/>
      <c r="C30" s="7">
        <v>6</v>
      </c>
      <c r="D30" s="7"/>
      <c r="E30" s="7">
        <v>40</v>
      </c>
      <c r="F30" s="7"/>
      <c r="J30" s="13"/>
      <c r="K30" s="14"/>
      <c r="L30" s="6"/>
      <c r="M30" s="5"/>
    </row>
    <row r="31" spans="1:15">
      <c r="A31" s="19">
        <v>625600</v>
      </c>
      <c r="B31" s="7">
        <v>358</v>
      </c>
      <c r="C31" s="7">
        <v>725</v>
      </c>
      <c r="D31" s="7">
        <v>120</v>
      </c>
      <c r="E31" s="7">
        <v>625</v>
      </c>
      <c r="F31" s="7">
        <v>95</v>
      </c>
      <c r="J31" s="9"/>
      <c r="K31" s="9"/>
      <c r="L31" s="1"/>
      <c r="M31" s="20"/>
    </row>
    <row r="32" spans="1:15">
      <c r="A32" s="19">
        <v>625700</v>
      </c>
      <c r="B32" s="7">
        <v>275</v>
      </c>
      <c r="C32" s="7">
        <v>380</v>
      </c>
      <c r="D32" s="7">
        <v>6</v>
      </c>
      <c r="E32" s="7"/>
      <c r="F32" s="7">
        <v>113</v>
      </c>
      <c r="K32" s="21"/>
      <c r="L32" s="21"/>
    </row>
    <row r="33" spans="1:8">
      <c r="A33" s="19">
        <v>626100</v>
      </c>
      <c r="B33" s="7">
        <v>35</v>
      </c>
      <c r="C33" s="7">
        <v>35</v>
      </c>
      <c r="D33" s="7"/>
      <c r="E33" s="7"/>
      <c r="F33" s="7"/>
    </row>
    <row r="34" spans="1:8">
      <c r="A34" s="19">
        <v>626200</v>
      </c>
      <c r="B34" s="7"/>
      <c r="C34" s="7"/>
      <c r="D34" s="7"/>
      <c r="E34" s="7">
        <v>5</v>
      </c>
      <c r="F34" s="7">
        <v>22</v>
      </c>
    </row>
    <row r="35" spans="1:8">
      <c r="A35" s="19">
        <v>627800</v>
      </c>
      <c r="B35" s="7">
        <v>14</v>
      </c>
      <c r="C35" s="7">
        <v>5</v>
      </c>
      <c r="D35" s="7"/>
      <c r="E35" s="7"/>
      <c r="F35" s="7"/>
    </row>
    <row r="36" spans="1:8">
      <c r="B36" s="22">
        <f>SUM(B26:B35)</f>
        <v>2002</v>
      </c>
      <c r="C36" s="22">
        <f t="shared" ref="C36:F36" si="0">SUM(C26:C35)</f>
        <v>3089</v>
      </c>
      <c r="D36" s="22">
        <f t="shared" si="0"/>
        <v>671</v>
      </c>
      <c r="E36" s="22">
        <f t="shared" si="0"/>
        <v>2819</v>
      </c>
      <c r="F36" s="22">
        <f t="shared" si="0"/>
        <v>1583</v>
      </c>
      <c r="H36" s="22">
        <f>SUM(B36:F36)</f>
        <v>10164</v>
      </c>
    </row>
    <row r="37" spans="1:8" ht="18.75">
      <c r="B37" s="3" t="s">
        <v>1</v>
      </c>
    </row>
    <row r="39" spans="1:8">
      <c r="A39" t="s">
        <v>3</v>
      </c>
      <c r="B39" t="s">
        <v>4</v>
      </c>
      <c r="C39" t="s">
        <v>4</v>
      </c>
      <c r="D39" t="s">
        <v>4</v>
      </c>
      <c r="E39" t="s">
        <v>4</v>
      </c>
      <c r="F39" t="s">
        <v>4</v>
      </c>
    </row>
    <row r="40" spans="1:8">
      <c r="A40" t="s">
        <v>11</v>
      </c>
      <c r="B40" s="23" t="s">
        <v>6</v>
      </c>
      <c r="C40" s="23" t="s">
        <v>7</v>
      </c>
      <c r="D40" s="23" t="s">
        <v>8</v>
      </c>
      <c r="E40" s="23" t="s">
        <v>9</v>
      </c>
      <c r="F40" s="23" t="s">
        <v>10</v>
      </c>
    </row>
    <row r="41" spans="1:8">
      <c r="A41" s="24">
        <v>606310</v>
      </c>
      <c r="B41" s="25"/>
      <c r="C41" s="25"/>
      <c r="D41" s="25"/>
      <c r="E41" s="25"/>
      <c r="F41" s="25">
        <v>24.15</v>
      </c>
      <c r="H41" s="26" t="str">
        <f t="shared" ref="H41:H49" si="1">IF(AND(A41&gt;606309,A41&lt;606311),"ok",IF(AND(A41&gt;606399,A41&lt;606401),"ok",IF(AND(A41&gt;625099,A41&lt;625101),"ok",IF(AND(A41&gt;625199,A41&lt;625201),"ok",IF(AND(A41&gt;625399,A41&lt;625401),"ok",IF(AND(A41&gt;625599,A41&lt;625601),"ok",IF(AND(A41&gt;625699,A41&lt;625701),"ok",IF(AND(A41&gt;626099,A41&lt;626101),"ok",IF(AND(A41&gt;626199,A41&lt;626201),"ok",IF(AND(A41&gt;627799,A41&lt;627801),"ok",IF(AND(A41&gt;627801),"à supprimer","à supprimer")))))))))))</f>
        <v>ok</v>
      </c>
    </row>
    <row r="42" spans="1:8">
      <c r="A42" s="24">
        <v>606400</v>
      </c>
      <c r="B42" s="25"/>
      <c r="C42" s="25"/>
      <c r="D42" s="25"/>
      <c r="E42" s="25"/>
      <c r="F42" s="25">
        <v>34.4</v>
      </c>
      <c r="H42" s="26" t="str">
        <f t="shared" si="1"/>
        <v>ok</v>
      </c>
    </row>
    <row r="43" spans="1:8">
      <c r="A43" s="25"/>
      <c r="B43" s="25"/>
      <c r="C43" s="25"/>
      <c r="D43" s="25"/>
      <c r="E43" s="25"/>
      <c r="F43" s="25"/>
      <c r="H43" s="26"/>
    </row>
    <row r="44" spans="1:8">
      <c r="A44" s="24"/>
      <c r="B44" s="25"/>
      <c r="C44" s="25"/>
      <c r="D44" s="25"/>
      <c r="E44" s="25"/>
      <c r="F44" s="25"/>
      <c r="H44" s="26"/>
    </row>
    <row r="45" spans="1:8">
      <c r="A45" s="24">
        <v>625100</v>
      </c>
      <c r="B45" s="27">
        <v>4347.29</v>
      </c>
      <c r="C45" s="25">
        <v>806.58</v>
      </c>
      <c r="D45" s="27"/>
      <c r="E45" s="25"/>
      <c r="F45" s="27">
        <v>1311.26</v>
      </c>
      <c r="H45" s="26" t="str">
        <f t="shared" si="1"/>
        <v>ok</v>
      </c>
    </row>
    <row r="46" spans="1:8">
      <c r="A46" s="24">
        <v>625200</v>
      </c>
      <c r="B46" s="27"/>
      <c r="C46" s="25">
        <v>5</v>
      </c>
      <c r="D46" s="25"/>
      <c r="E46" s="25"/>
      <c r="F46" s="25"/>
      <c r="H46" s="26" t="str">
        <f t="shared" si="1"/>
        <v>ok</v>
      </c>
    </row>
    <row r="47" spans="1:8">
      <c r="A47" s="24">
        <v>625600</v>
      </c>
      <c r="B47" s="27">
        <v>1078.1600000000001</v>
      </c>
      <c r="C47" s="25">
        <v>315.36</v>
      </c>
      <c r="D47" s="25"/>
      <c r="E47" s="25"/>
      <c r="F47" s="25"/>
      <c r="H47" s="26" t="str">
        <f t="shared" si="1"/>
        <v>ok</v>
      </c>
    </row>
    <row r="48" spans="1:8">
      <c r="A48" s="24">
        <v>625700</v>
      </c>
      <c r="B48" s="27">
        <v>360.25</v>
      </c>
      <c r="C48" s="25">
        <v>68</v>
      </c>
      <c r="D48" s="25"/>
      <c r="E48" s="25"/>
      <c r="F48" s="25">
        <v>465.1</v>
      </c>
      <c r="H48" s="26" t="str">
        <f t="shared" si="1"/>
        <v>ok</v>
      </c>
    </row>
    <row r="49" spans="1:8">
      <c r="A49" s="24">
        <v>626100</v>
      </c>
      <c r="B49" s="25">
        <v>114.01</v>
      </c>
      <c r="C49" s="25"/>
      <c r="D49" s="25"/>
      <c r="E49" s="25"/>
      <c r="F49" s="25"/>
      <c r="H49" s="26" t="str">
        <f t="shared" si="1"/>
        <v>ok</v>
      </c>
    </row>
    <row r="50" spans="1:8">
      <c r="A50" s="24"/>
      <c r="B50" s="25"/>
      <c r="C50" s="25"/>
      <c r="D50" s="25"/>
      <c r="E50" s="25"/>
      <c r="F50" s="25"/>
      <c r="H50" s="26"/>
    </row>
    <row r="51" spans="1:8">
      <c r="A51" s="24"/>
      <c r="B51" s="25"/>
      <c r="C51" s="25"/>
      <c r="D51" s="25"/>
      <c r="E51" s="25"/>
      <c r="F51" s="25"/>
      <c r="H51" s="26"/>
    </row>
    <row r="52" spans="1:8">
      <c r="A52" s="24"/>
      <c r="B52" s="25"/>
      <c r="C52" s="25"/>
      <c r="D52" s="25"/>
      <c r="E52" s="25"/>
      <c r="F52" s="25"/>
      <c r="H52" s="26"/>
    </row>
    <row r="53" spans="1:8">
      <c r="A53" s="24"/>
      <c r="B53" s="25"/>
      <c r="C53" s="25"/>
      <c r="D53" s="25"/>
      <c r="E53" s="25"/>
      <c r="F53" s="25"/>
      <c r="H53" s="26"/>
    </row>
    <row r="54" spans="1:8">
      <c r="A54" s="24"/>
      <c r="B54" s="25"/>
      <c r="C54" s="25"/>
      <c r="D54" s="25"/>
      <c r="E54" s="25"/>
      <c r="F54" s="25"/>
      <c r="H54" s="26"/>
    </row>
    <row r="55" spans="1:8">
      <c r="A55" s="24"/>
      <c r="B55" s="25"/>
      <c r="C55" s="25"/>
      <c r="D55" s="25"/>
      <c r="E55" s="25"/>
      <c r="F55" s="25"/>
      <c r="H55" s="26"/>
    </row>
    <row r="56" spans="1:8">
      <c r="A56" s="24"/>
      <c r="B56" s="25"/>
      <c r="C56" s="25"/>
      <c r="D56" s="25"/>
      <c r="E56" s="25"/>
      <c r="F56" s="25"/>
      <c r="H56" s="26"/>
    </row>
    <row r="57" spans="1:8">
      <c r="A57" s="24"/>
      <c r="B57" s="25"/>
      <c r="C57" s="25"/>
      <c r="D57" s="25"/>
      <c r="E57" s="25"/>
      <c r="F57" s="25"/>
      <c r="H57" s="26"/>
    </row>
    <row r="58" spans="1:8">
      <c r="A58" s="24"/>
      <c r="B58" s="25"/>
      <c r="C58" s="25"/>
      <c r="D58" s="25"/>
      <c r="E58" s="25"/>
      <c r="F58" s="25"/>
      <c r="H58" s="26"/>
    </row>
    <row r="59" spans="1:8">
      <c r="B59" s="22">
        <f>SUM(B41:B58)</f>
        <v>5899.71</v>
      </c>
      <c r="C59" s="22">
        <f t="shared" ref="C59:F59" si="2">SUM(C41:C58)</f>
        <v>1194.94</v>
      </c>
      <c r="D59" s="22">
        <f t="shared" si="2"/>
        <v>0</v>
      </c>
      <c r="E59" s="22">
        <f t="shared" si="2"/>
        <v>0</v>
      </c>
      <c r="F59" s="22">
        <f t="shared" si="2"/>
        <v>1834.9099999999999</v>
      </c>
      <c r="H59" s="22">
        <f>SUM(B59:F59)</f>
        <v>8929.56</v>
      </c>
    </row>
    <row r="60" spans="1:8" ht="21">
      <c r="B60" s="28" t="s">
        <v>2</v>
      </c>
      <c r="C60" s="29"/>
      <c r="D60" s="29"/>
      <c r="E60" s="29"/>
      <c r="F60" s="29"/>
      <c r="H60" s="29"/>
    </row>
    <row r="61" spans="1:8">
      <c r="B61" s="29"/>
      <c r="C61" s="29"/>
      <c r="D61" s="29"/>
      <c r="E61" s="29"/>
      <c r="F61" s="29"/>
      <c r="H61" s="29"/>
    </row>
    <row r="62" spans="1:8">
      <c r="B62" s="29"/>
      <c r="C62" s="29"/>
      <c r="D62" s="29"/>
      <c r="E62" s="29"/>
      <c r="F62" s="29"/>
      <c r="H62" s="29"/>
    </row>
    <row r="63" spans="1:8">
      <c r="B63" s="30" t="s">
        <v>6</v>
      </c>
      <c r="C63" s="30" t="s">
        <v>7</v>
      </c>
      <c r="D63" s="30" t="s">
        <v>8</v>
      </c>
      <c r="E63" s="30" t="s">
        <v>9</v>
      </c>
      <c r="F63" s="30" t="s">
        <v>10</v>
      </c>
    </row>
    <row r="64" spans="1:8">
      <c r="A64" s="19">
        <v>606310</v>
      </c>
      <c r="B64" s="31">
        <f>IF(ISERROR(INDEX($B$41:$F$58,MATCH($A64,$A$26:$A$35,0),1)-INDEX($B$26:$F$35,MATCH($A64,$A$41:$A$58,0),1)),"",(INDEX($B$41:$F$58,MATCH($A64,$A$26:$A$35,0),1)-INDEX($B$26:$F$35,MATCH($A64,$A$41:$A$58,0),1)))</f>
        <v>-15</v>
      </c>
      <c r="C64" s="7" t="str">
        <f t="shared" ref="C64:C73" si="3">IF(ISERROR(INDEX($B$44:$F$50,MATCH($A64,$A$26:$A$35,0),2)-INDEX($B$26:$F$35,MATCH($A64,$A$44:$A$50,0),2)),"",(INDEX($B$44:$F$50,MATCH($A64,$A$26:$A$35,0),2)-INDEX($B$26:$F$35,MATCH($A64,$A$44:$A$50,0),2)))</f>
        <v/>
      </c>
      <c r="D64" s="7" t="str">
        <f t="shared" ref="D64:D73" si="4">IF(ISERROR(INDEX($B$44:$F$50,MATCH($A64,$A$26:$A$35,0),3)-INDEX($B$26:$F$35,MATCH($A64,$A$44:$A$50,0),3)),"",(INDEX($B$44:$F$50,MATCH($A64,$A$26:$A$35,0),3)-INDEX($B$26:$F$35,MATCH($A64,$A$44:$A$50,0),3)))</f>
        <v/>
      </c>
      <c r="E64" s="7" t="str">
        <f t="shared" ref="E64:E73" si="5">IF(ISERROR(INDEX($B$44:$F$50,MATCH($A64,$A$26:$A$35,0),4)-INDEX($B$26:$F$35,MATCH($A64,$A$44:$A$50,0),4)),"",(INDEX($B$44:$F$50,MATCH($A64,$A$26:$A$35,0),4)-INDEX($B$26:$F$35,MATCH($A64,$A$44:$A$50,0),4)))</f>
        <v/>
      </c>
      <c r="F64" s="7" t="str">
        <f t="shared" ref="F64:F73" si="6">IF(ISERROR(INDEX($B$44:$F$50,MATCH($A64,$A$26:$A$35,0),5)-INDEX($B$26:$F$35,MATCH($A64,$A$44:$A$50,0),5)),"",(INDEX($B$44:$F$50,MATCH($A64,$A$26:$A$35,0),5)-INDEX($B$26:$F$35,MATCH($A64,$A$44:$A$50,0),5)))</f>
        <v/>
      </c>
      <c r="G64" s="7"/>
    </row>
    <row r="65" spans="1:9">
      <c r="A65" s="19">
        <v>606400</v>
      </c>
      <c r="B65" s="31">
        <f t="shared" ref="B65:B72" si="7">IF(ISERROR(INDEX($B$41:$F$58,MATCH($A65,$A$26:$A$35,0),1)-INDEX($B$26:$F$35,MATCH($A65,$A$41:$A$58,0),1)),"",(INDEX($B$41:$F$58,MATCH($A65,$A$26:$A$35,0),1)-INDEX($B$26:$F$35,MATCH($A65,$A$41:$A$58,0),1)))</f>
        <v>-5</v>
      </c>
      <c r="C65" s="7" t="str">
        <f t="shared" si="3"/>
        <v/>
      </c>
      <c r="D65" s="7" t="str">
        <f t="shared" si="4"/>
        <v/>
      </c>
      <c r="E65" s="7" t="str">
        <f t="shared" si="5"/>
        <v/>
      </c>
      <c r="F65" s="7" t="str">
        <f t="shared" si="6"/>
        <v/>
      </c>
    </row>
    <row r="66" spans="1:9">
      <c r="A66" s="19">
        <v>625100</v>
      </c>
      <c r="B66" s="31">
        <f t="shared" si="7"/>
        <v>0</v>
      </c>
      <c r="C66" s="7">
        <f t="shared" si="3"/>
        <v>0</v>
      </c>
      <c r="D66" s="7">
        <f t="shared" si="4"/>
        <v>-5</v>
      </c>
      <c r="E66" s="7">
        <f t="shared" si="5"/>
        <v>-5</v>
      </c>
      <c r="F66" s="7">
        <f t="shared" si="6"/>
        <v>-5</v>
      </c>
    </row>
    <row r="67" spans="1:9">
      <c r="A67" s="19">
        <v>625200</v>
      </c>
      <c r="B67" s="31">
        <f t="shared" si="7"/>
        <v>-358</v>
      </c>
      <c r="C67" s="7">
        <f t="shared" si="3"/>
        <v>-1584.6399999999999</v>
      </c>
      <c r="D67" s="7">
        <f t="shared" si="4"/>
        <v>-540</v>
      </c>
      <c r="E67" s="7">
        <f t="shared" si="5"/>
        <v>-2100</v>
      </c>
      <c r="F67" s="7">
        <f t="shared" si="6"/>
        <v>-1333</v>
      </c>
    </row>
    <row r="68" spans="1:9">
      <c r="A68" s="19">
        <v>625400</v>
      </c>
      <c r="B68" s="31" t="str">
        <f t="shared" si="7"/>
        <v/>
      </c>
      <c r="C68" s="7" t="str">
        <f t="shared" si="3"/>
        <v/>
      </c>
      <c r="D68" s="7" t="str">
        <f t="shared" si="4"/>
        <v/>
      </c>
      <c r="E68" s="7" t="str">
        <f t="shared" si="5"/>
        <v/>
      </c>
      <c r="F68" s="7" t="str">
        <f t="shared" si="6"/>
        <v/>
      </c>
    </row>
    <row r="69" spans="1:9">
      <c r="A69" s="19">
        <v>625600</v>
      </c>
      <c r="B69" s="31">
        <f t="shared" si="7"/>
        <v>-275</v>
      </c>
      <c r="C69" s="7">
        <f t="shared" si="3"/>
        <v>-33</v>
      </c>
      <c r="D69" s="7">
        <f t="shared" si="4"/>
        <v>0</v>
      </c>
      <c r="E69" s="7">
        <f t="shared" si="5"/>
        <v>-44</v>
      </c>
      <c r="F69" s="7">
        <f t="shared" si="6"/>
        <v>0</v>
      </c>
    </row>
    <row r="70" spans="1:9">
      <c r="A70" s="19">
        <v>625700</v>
      </c>
      <c r="B70" s="31">
        <f t="shared" si="7"/>
        <v>1043.1600000000001</v>
      </c>
      <c r="C70" s="7">
        <f t="shared" si="3"/>
        <v>-6</v>
      </c>
      <c r="D70" s="7">
        <f t="shared" si="4"/>
        <v>0</v>
      </c>
      <c r="E70" s="7">
        <f t="shared" si="5"/>
        <v>-40</v>
      </c>
      <c r="F70" s="7">
        <f t="shared" si="6"/>
        <v>0</v>
      </c>
    </row>
    <row r="71" spans="1:9">
      <c r="A71" s="19">
        <v>626100</v>
      </c>
      <c r="B71" s="31">
        <f t="shared" si="7"/>
        <v>360.25</v>
      </c>
      <c r="C71" s="7" t="str">
        <f t="shared" si="3"/>
        <v/>
      </c>
      <c r="D71" s="7" t="str">
        <f t="shared" si="4"/>
        <v/>
      </c>
      <c r="E71" s="7" t="str">
        <f t="shared" si="5"/>
        <v/>
      </c>
      <c r="F71" s="7" t="str">
        <f t="shared" si="6"/>
        <v/>
      </c>
    </row>
    <row r="72" spans="1:9">
      <c r="A72" s="19">
        <v>626200</v>
      </c>
      <c r="B72" s="31" t="str">
        <f t="shared" si="7"/>
        <v/>
      </c>
      <c r="C72" s="7" t="str">
        <f t="shared" si="3"/>
        <v/>
      </c>
      <c r="D72" s="7" t="str">
        <f t="shared" si="4"/>
        <v/>
      </c>
      <c r="E72" s="7" t="str">
        <f t="shared" si="5"/>
        <v/>
      </c>
      <c r="F72" s="7" t="str">
        <f t="shared" si="6"/>
        <v/>
      </c>
    </row>
    <row r="73" spans="1:9">
      <c r="A73" s="19">
        <v>627800</v>
      </c>
      <c r="B73" s="31" t="str">
        <f>IF(ISERROR(INDEX($B$41:$F$58,MATCH($A73,$A$26:$A$35,0),1)-INDEX($B$26:$F$35,MATCH($A73,$A$41:$A$58,0),1)),"",(INDEX($B$41:$F$58,MATCH($A73,$A$26:$A$35,0),1)-INDEX($B$26:$F$35,MATCH($A73,$A$41:$A$58,0),1)))</f>
        <v/>
      </c>
      <c r="C73" s="7" t="str">
        <f t="shared" si="3"/>
        <v/>
      </c>
      <c r="D73" s="7" t="str">
        <f t="shared" si="4"/>
        <v/>
      </c>
      <c r="E73" s="7" t="str">
        <f t="shared" si="5"/>
        <v/>
      </c>
      <c r="F73" s="7" t="str">
        <f t="shared" si="6"/>
        <v/>
      </c>
    </row>
    <row r="74" spans="1:9">
      <c r="B74" s="22">
        <f>SUM(B64:B73)</f>
        <v>750.41000000000008</v>
      </c>
      <c r="C74" s="22">
        <f t="shared" ref="C74:F74" si="8">SUM(C64:C73)</f>
        <v>-1623.6399999999999</v>
      </c>
      <c r="D74" s="22">
        <f t="shared" si="8"/>
        <v>-545</v>
      </c>
      <c r="E74" s="22">
        <f t="shared" si="8"/>
        <v>-2189</v>
      </c>
      <c r="F74" s="22">
        <f t="shared" si="8"/>
        <v>-1338</v>
      </c>
      <c r="H74" s="22">
        <f>SUM(B74:F74)</f>
        <v>-4945.2299999999996</v>
      </c>
      <c r="I74" s="8"/>
    </row>
  </sheetData>
  <mergeCells count="2">
    <mergeCell ref="A1:M1"/>
    <mergeCell ref="A19:M19"/>
  </mergeCells>
  <pageMargins left="0.7" right="0.7" top="0.75" bottom="0.75" header="0.3" footer="0.3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54CCB0D32EF9D48AFC0302E556919FE" ma:contentTypeVersion="8" ma:contentTypeDescription="Crée un document." ma:contentTypeScope="" ma:versionID="f59d824d3daa7db20ac20ee950c66b38">
  <xsd:schema xmlns:xsd="http://www.w3.org/2001/XMLSchema" xmlns:xs="http://www.w3.org/2001/XMLSchema" xmlns:p="http://schemas.microsoft.com/office/2006/metadata/properties" xmlns:ns3="9289406b-465a-4652-b6c7-426f5b4ceb2a" xmlns:ns4="b676eff1-ace7-4869-95b9-0c7fb12f714a" targetNamespace="http://schemas.microsoft.com/office/2006/metadata/properties" ma:root="true" ma:fieldsID="dd8d681c0928a9085c1302e312f5c980" ns3:_="" ns4:_="">
    <xsd:import namespace="9289406b-465a-4652-b6c7-426f5b4ceb2a"/>
    <xsd:import namespace="b676eff1-ace7-4869-95b9-0c7fb12f714a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AutoTags" minOccurs="0"/>
                <xsd:element ref="ns4:MediaServiceGenerationTime" minOccurs="0"/>
                <xsd:element ref="ns4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289406b-465a-4652-b6c7-426f5b4ceb2a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676eff1-ace7-4869-95b9-0c7fb12f714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3A2BC4AA-BF93-4DAA-A097-47ACCD54829A}">
  <ds:schemaRefs>
    <ds:schemaRef ds:uri="http://purl.org/dc/elements/1.1/"/>
    <ds:schemaRef ds:uri="b676eff1-ace7-4869-95b9-0c7fb12f714a"/>
    <ds:schemaRef ds:uri="http://schemas.microsoft.com/office/2006/metadata/properties"/>
    <ds:schemaRef ds:uri="http://www.w3.org/XML/1998/namespace"/>
    <ds:schemaRef ds:uri="http://purl.org/dc/dcmitype/"/>
    <ds:schemaRef ds:uri="http://schemas.microsoft.com/office/2006/documentManagement/types"/>
    <ds:schemaRef ds:uri="http://schemas.microsoft.com/office/infopath/2007/PartnerControls"/>
    <ds:schemaRef ds:uri="9289406b-465a-4652-b6c7-426f5b4ceb2a"/>
    <ds:schemaRef ds:uri="http://purl.org/dc/terms/"/>
    <ds:schemaRef ds:uri="http://schemas.openxmlformats.org/package/2006/metadata/core-properties"/>
  </ds:schemaRefs>
</ds:datastoreItem>
</file>

<file path=customXml/itemProps2.xml><?xml version="1.0" encoding="utf-8"?>
<ds:datastoreItem xmlns:ds="http://schemas.openxmlformats.org/officeDocument/2006/customXml" ds:itemID="{5C207D33-6086-426C-AEC9-F41E48D8435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289406b-465a-4652-b6c7-426f5b4ceb2a"/>
    <ds:schemaRef ds:uri="b676eff1-ace7-4869-95b9-0c7fb12f714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35450052-E8E7-4E67-A0D6-C5A66739A5BC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Actions FDM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Lorraine Pugi</dc:creator>
  <cp:lastModifiedBy>Lorraine Pugi</cp:lastModifiedBy>
  <dcterms:created xsi:type="dcterms:W3CDTF">2020-04-16T07:52:47Z</dcterms:created>
  <dcterms:modified xsi:type="dcterms:W3CDTF">2020-04-16T11:12:01Z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0x010100F54CCB0D32EF9D48AFC0302E556919FE</vt:lpwstr>
  </property>
</Properties>
</file>