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5B9FEC08-EAAA-45FF-82C7-D161268AFC73}" xr6:coauthVersionLast="45" xr6:coauthVersionMax="45" xr10:uidLastSave="{00000000-0000-0000-0000-000000000000}"/>
  <bookViews>
    <workbookView xWindow="-28920" yWindow="-120" windowWidth="29040" windowHeight="17640" tabRatio="776" xr2:uid="{00000000-000D-0000-FFFF-FFFF00000000}"/>
  </bookViews>
  <sheets>
    <sheet name="2020-12" sheetId="41" r:id="rId1"/>
    <sheet name="Liste ressource" sheetId="26" r:id="rId2"/>
    <sheet name="Data" sheetId="40" state="hidden" r:id="rId3"/>
  </sheets>
  <definedNames>
    <definedName name="AmountGlobal????????">'Liste ressource'!#REF!</definedName>
    <definedName name="AutrePlage">Data!$A$1:$A$300</definedName>
    <definedName name="AutrePlage1">'Liste ressource'!$J$1:$T$1500</definedName>
    <definedName name="Plage">Data!$B$1:$X$300</definedName>
    <definedName name="tab_visualis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26" l="1"/>
  <c r="E5" i="26"/>
  <c r="E6" i="26"/>
  <c r="E7" i="26"/>
  <c r="E8" i="26"/>
  <c r="C5" i="26"/>
  <c r="C6" i="26"/>
  <c r="C7" i="26"/>
  <c r="C8" i="26"/>
  <c r="I4" i="41" a="1"/>
  <c r="I4" i="41" s="1"/>
  <c r="J4" i="41" a="1"/>
  <c r="J4" i="41" s="1"/>
  <c r="I5" i="41" a="1"/>
  <c r="I5" i="41"/>
  <c r="J5" i="41" a="1"/>
  <c r="J5" i="41"/>
  <c r="I6" i="41" a="1"/>
  <c r="I6" i="41" s="1"/>
  <c r="J6" i="41" a="1"/>
  <c r="J6" i="41" s="1"/>
  <c r="I7" i="41" a="1"/>
  <c r="I7" i="41" s="1"/>
  <c r="J7" i="41" a="1"/>
  <c r="J7" i="41" s="1"/>
  <c r="D8" i="26"/>
  <c r="D7" i="26"/>
  <c r="D6" i="26"/>
  <c r="D5" i="26"/>
  <c r="D4" i="26"/>
  <c r="C4" i="26"/>
  <c r="D3" i="26"/>
  <c r="C3" i="26"/>
  <c r="D2" i="26"/>
  <c r="C2" i="26"/>
  <c r="D1" i="26"/>
  <c r="C1" i="26"/>
  <c r="E2" i="26" l="1"/>
  <c r="E3" i="26"/>
  <c r="C9" i="26"/>
  <c r="E9" i="26" s="1"/>
  <c r="D9" i="26"/>
  <c r="C10" i="26"/>
  <c r="E10" i="26" s="1"/>
  <c r="D10" i="26"/>
  <c r="C11" i="26"/>
  <c r="E11" i="26" s="1"/>
  <c r="D11" i="26"/>
  <c r="C12" i="26"/>
  <c r="E12" i="26" s="1"/>
  <c r="D12" i="26"/>
  <c r="C13" i="26"/>
  <c r="E13" i="26" s="1"/>
  <c r="D13" i="26"/>
  <c r="C14" i="26"/>
  <c r="E14" i="26" s="1"/>
  <c r="D14" i="26"/>
  <c r="C15" i="26"/>
  <c r="D15" i="26"/>
  <c r="E15" i="26"/>
  <c r="C16" i="26"/>
  <c r="D16" i="26"/>
  <c r="E16" i="26"/>
  <c r="C17" i="26"/>
  <c r="E17" i="26" s="1"/>
  <c r="D17" i="26"/>
  <c r="C18" i="26"/>
  <c r="E18" i="26" s="1"/>
  <c r="D18" i="26"/>
  <c r="C19" i="26"/>
  <c r="D19" i="26"/>
  <c r="E19" i="26"/>
  <c r="C20" i="26"/>
  <c r="E20" i="26" s="1"/>
  <c r="D20" i="26"/>
  <c r="C21" i="26"/>
  <c r="E21" i="26" s="1"/>
  <c r="D21" i="26"/>
  <c r="C22" i="26"/>
  <c r="E22" i="26" s="1"/>
  <c r="D22" i="26"/>
  <c r="C23" i="26"/>
  <c r="D23" i="26"/>
  <c r="E23" i="26"/>
  <c r="C24" i="26"/>
  <c r="D24" i="26"/>
  <c r="E24" i="26"/>
  <c r="C25" i="26"/>
  <c r="D25" i="26"/>
  <c r="E25" i="26"/>
  <c r="C26" i="26"/>
  <c r="E26" i="26" s="1"/>
  <c r="D26" i="26"/>
  <c r="C27" i="26"/>
  <c r="D27" i="26"/>
  <c r="E27" i="26"/>
  <c r="C28" i="26"/>
  <c r="D28" i="26"/>
  <c r="E28" i="26"/>
  <c r="C29" i="26"/>
  <c r="E29" i="26" s="1"/>
  <c r="D29" i="26"/>
  <c r="C30" i="26"/>
  <c r="E30" i="26" s="1"/>
  <c r="D30" i="26"/>
  <c r="C31" i="26"/>
  <c r="E31" i="26" s="1"/>
  <c r="D31" i="26"/>
  <c r="C32" i="26"/>
  <c r="D32" i="26"/>
  <c r="E32" i="26"/>
  <c r="C33" i="26"/>
  <c r="D33" i="26"/>
  <c r="E33" i="26"/>
  <c r="C34" i="26"/>
  <c r="E34" i="26" s="1"/>
  <c r="D34" i="26"/>
  <c r="C35" i="26"/>
  <c r="D35" i="26"/>
  <c r="E35" i="26"/>
  <c r="C36" i="26"/>
  <c r="D36" i="26"/>
  <c r="E36" i="26"/>
  <c r="C37" i="26"/>
  <c r="E37" i="26" s="1"/>
  <c r="D37" i="26"/>
  <c r="C38" i="26"/>
  <c r="E38" i="26" s="1"/>
  <c r="D38" i="26"/>
  <c r="C39" i="26"/>
  <c r="E39" i="26" s="1"/>
  <c r="D39" i="26"/>
  <c r="C40" i="26"/>
  <c r="D40" i="26"/>
  <c r="E40" i="26"/>
  <c r="C41" i="26"/>
  <c r="D41" i="26"/>
  <c r="E41" i="26"/>
  <c r="C42" i="26"/>
  <c r="E42" i="26" s="1"/>
  <c r="D42" i="26"/>
  <c r="C43" i="26"/>
  <c r="E43" i="26" s="1"/>
  <c r="D43" i="26"/>
  <c r="C44" i="26"/>
  <c r="D44" i="26"/>
  <c r="E44" i="26"/>
  <c r="C45" i="26"/>
  <c r="E45" i="26" s="1"/>
  <c r="D45" i="26"/>
  <c r="C46" i="26"/>
  <c r="E46" i="26" s="1"/>
  <c r="D46" i="26"/>
  <c r="C47" i="26"/>
  <c r="E47" i="26" s="1"/>
  <c r="D47" i="26"/>
  <c r="C48" i="26"/>
  <c r="E48" i="26" s="1"/>
  <c r="D48" i="26"/>
  <c r="C49" i="26"/>
  <c r="E49" i="26" s="1"/>
  <c r="D49" i="26"/>
  <c r="C50" i="26"/>
  <c r="E50" i="26" s="1"/>
  <c r="D50" i="26"/>
  <c r="E1" i="26"/>
  <c r="T3" i="41" l="1"/>
  <c r="P3" i="41" s="1"/>
  <c r="M3" i="41" s="1"/>
  <c r="S3" i="41"/>
  <c r="Q3" i="41"/>
  <c r="J3" i="41" a="1"/>
  <c r="J3" i="41" s="1"/>
  <c r="I3" i="41" a="1"/>
  <c r="I3" i="41" s="1"/>
  <c r="F2" i="26" l="1"/>
  <c r="F3" i="26"/>
  <c r="F4" i="26"/>
  <c r="F5" i="26"/>
  <c r="F1" i="2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<sst xmlns="http://schemas.openxmlformats.org/spreadsheetml/2006/main" count="92" uniqueCount="62">
  <si>
    <t>Matricule</t>
  </si>
  <si>
    <t>First Name</t>
  </si>
  <si>
    <t>Last Name</t>
  </si>
  <si>
    <t>RECEIVED Y/N</t>
  </si>
  <si>
    <t>File saved</t>
  </si>
  <si>
    <t>Our Check</t>
  </si>
  <si>
    <t>Ready date</t>
  </si>
  <si>
    <t>Payment Date</t>
  </si>
  <si>
    <t>Month Accouting</t>
  </si>
  <si>
    <t>To be paid CNY</t>
  </si>
  <si>
    <t>Paid CNY</t>
  </si>
  <si>
    <t>HU</t>
  </si>
  <si>
    <t>Xin</t>
  </si>
  <si>
    <t>Type</t>
  </si>
  <si>
    <t>Status</t>
  </si>
  <si>
    <t>Division</t>
  </si>
  <si>
    <t>Month</t>
  </si>
  <si>
    <t>Ending date</t>
  </si>
  <si>
    <t>Begining date</t>
  </si>
  <si>
    <t>Oct 2020 Asia expense</t>
  </si>
  <si>
    <t>Sep 2020 Asia expense</t>
  </si>
  <si>
    <t>Aug 2020 Asia expense</t>
  </si>
  <si>
    <t>June 2020 Asia expense</t>
  </si>
  <si>
    <t>May 2020 Asia expense</t>
  </si>
  <si>
    <t>April 2020 Asia expense</t>
  </si>
  <si>
    <t>March 2020 Asia expense</t>
  </si>
  <si>
    <t>February 2020 Asia expense</t>
  </si>
  <si>
    <t>January 2020 Asia expense</t>
  </si>
  <si>
    <t>December 2019 Asia expense</t>
  </si>
  <si>
    <t>November 2019 Asia expense</t>
  </si>
  <si>
    <t>October 2019 Asia expense</t>
  </si>
  <si>
    <t>September 2019 Asia expense</t>
  </si>
  <si>
    <t>August 2019 Asia expense</t>
  </si>
  <si>
    <t>July 2019 Asia expense</t>
  </si>
  <si>
    <t>June 2019 Asia expense</t>
  </si>
  <si>
    <t>May 2019 Asia expense</t>
  </si>
  <si>
    <t>April 2019 Asia expense</t>
  </si>
  <si>
    <t>March 2019 Asia expense</t>
  </si>
  <si>
    <t>February 2019 Asia expense</t>
  </si>
  <si>
    <t>January 2019 Asia expense</t>
  </si>
  <si>
    <t>xlsm</t>
  </si>
  <si>
    <t>Period from</t>
  </si>
  <si>
    <t>Period to</t>
  </si>
  <si>
    <t>2020-12</t>
  </si>
  <si>
    <t>Location</t>
  </si>
  <si>
    <t>E-Mail</t>
  </si>
  <si>
    <t>2020-11</t>
  </si>
  <si>
    <t>QSH_Expense claim_2020-01_PRORAND Gérard._200</t>
  </si>
  <si>
    <t>QSH_Expense claim_2020-03_PRORAND Gérard._0</t>
  </si>
  <si>
    <t>QSH_Expense claim_2020-05_Hu Xin._459</t>
  </si>
  <si>
    <t>QSH_Expense claim_2020-04_PRORAND Gérard._0</t>
  </si>
  <si>
    <t>QSH_Expense claim_2020-06_PRORAND Gérard._1</t>
  </si>
  <si>
    <t>QSH_Expense claim_2020-01_TELLIER Caro._2</t>
  </si>
  <si>
    <t>QSH_Expense claim_2020-05_PRO Gérard._3</t>
  </si>
  <si>
    <t>QSH_Expense claim_2020-04_BOND James._4</t>
  </si>
  <si>
    <t>PRORAND</t>
  </si>
  <si>
    <t>Gérard</t>
  </si>
  <si>
    <t>TELLIER</t>
  </si>
  <si>
    <t>Caro</t>
  </si>
  <si>
    <t>PRO</t>
  </si>
  <si>
    <t>BOND</t>
  </si>
  <si>
    <t>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</si>
</sst>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yyyy\-mm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2"/>
      <color theme="1"/>
      <name val="DengXian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22"/>
      <color theme="1"/>
      <name val="DengXian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0"/>
      <name val="DengXian"/>
    </font>
    <font>
      <sz val="11"/>
      <color theme="0"/>
      <name val="Calibri"/>
      <family val="2"/>
      <scheme val="minor"/>
    </font>
    <font>
      <b/>
      <sz val="22"/>
      <color theme="0"/>
      <name val="DengXian"/>
    </font>
    <font>
      <sz val="12"/>
      <name val="Calibri"/>
      <family val="2"/>
      <scheme val="minor"/>
    </font>
    <font>
      <sz val="11"/>
      <color theme="1"/>
      <name val="DengXian"/>
    </font>
    <font>
      <sz val="11"/>
      <color theme="0"/>
      <name val="DengXian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6" applyNumberFormat="0" applyAlignment="0" applyProtection="0"/>
    <xf numFmtId="0" fontId="15" fillId="8" borderId="7" applyNumberFormat="0" applyAlignment="0" applyProtection="0"/>
    <xf numFmtId="0" fontId="16" fillId="8" borderId="6" applyNumberFormat="0" applyAlignment="0" applyProtection="0"/>
    <xf numFmtId="0" fontId="17" fillId="0" borderId="8" applyNumberFormat="0" applyFill="0" applyAlignment="0" applyProtection="0"/>
    <xf numFmtId="0" fontId="18" fillId="9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0" borderId="0"/>
    <xf numFmtId="0" fontId="1" fillId="10" borderId="10" applyNumberFormat="0" applyFont="0" applyAlignment="0" applyProtection="0"/>
  </cellStyleXfs>
  <cellXfs count="28">
    <xf numFmtId="0" fontId="0" fillId="0" borderId="0" xfId="0"/>
    <xf numFmtId="0" fontId="0" fillId="0" borderId="0" xfId="0" applyNumberFormat="1"/>
    <xf numFmtId="0" fontId="0" fillId="0" borderId="0" xfId="0" applyFill="1"/>
    <xf numFmtId="49" fontId="4" fillId="3" borderId="0" xfId="0" applyNumberFormat="1" applyFont="1" applyFill="1" applyAlignment="1">
      <alignment wrapText="1"/>
    </xf>
    <xf numFmtId="0" fontId="4" fillId="3" borderId="1" xfId="0" applyFont="1" applyFill="1" applyBorder="1" applyAlignment="1">
      <alignment wrapText="1"/>
    </xf>
    <xf numFmtId="0" fontId="3" fillId="0" borderId="0" xfId="0" applyFont="1"/>
    <xf numFmtId="0" fontId="0" fillId="0" borderId="0" xfId="0" applyFill="1" applyBorder="1"/>
    <xf numFmtId="49" fontId="0" fillId="0" borderId="0" xfId="0" applyNumberFormat="1"/>
    <xf numFmtId="0" fontId="0" fillId="36" borderId="0" xfId="0" applyFill="1"/>
    <xf numFmtId="14" fontId="0" fillId="36" borderId="0" xfId="0" applyNumberFormat="1" applyFill="1"/>
    <xf numFmtId="0" fontId="6" fillId="0" borderId="0" xfId="0" applyFont="1" applyBorder="1" applyAlignment="1">
      <alignment vertical="center"/>
    </xf>
    <xf numFmtId="0" fontId="25" fillId="35" borderId="2" xfId="0" applyFont="1" applyFill="1" applyBorder="1" applyAlignment="1">
      <alignment vertical="center"/>
    </xf>
    <xf numFmtId="0" fontId="23" fillId="35" borderId="2" xfId="0" applyFont="1" applyFill="1" applyBorder="1" applyAlignment="1">
      <alignment vertical="center"/>
    </xf>
    <xf numFmtId="0" fontId="23" fillId="35" borderId="2" xfId="0" applyFont="1" applyFill="1" applyBorder="1" applyAlignment="1">
      <alignment horizontal="center" vertical="center"/>
    </xf>
    <xf numFmtId="0" fontId="23" fillId="35" borderId="2" xfId="0" applyFont="1" applyFill="1" applyBorder="1" applyAlignment="1">
      <alignment vertical="center" wrapText="1"/>
    </xf>
    <xf numFmtId="14" fontId="25" fillId="35" borderId="2" xfId="0" applyNumberFormat="1" applyFont="1" applyFill="1" applyBorder="1" applyAlignment="1">
      <alignment vertical="center"/>
    </xf>
    <xf numFmtId="0" fontId="26" fillId="0" borderId="0" xfId="0" applyFont="1"/>
    <xf numFmtId="0" fontId="26" fillId="0" borderId="0" xfId="0" quotePrefix="1" applyFont="1"/>
    <xf numFmtId="0" fontId="24" fillId="37" borderId="0" xfId="0" applyFont="1" applyFill="1"/>
    <xf numFmtId="0" fontId="4" fillId="0" borderId="0" xfId="0" applyNumberFormat="1" applyFont="1" applyFill="1" applyBorder="1" applyAlignment="1">
      <alignment wrapText="1"/>
    </xf>
    <xf numFmtId="0" fontId="23" fillId="35" borderId="2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0" fillId="0" borderId="0" xfId="0" applyNumberFormat="1" applyFill="1" applyBorder="1"/>
    <xf numFmtId="171" fontId="0" fillId="2" borderId="0" xfId="0" applyNumberFormat="1" applyFill="1"/>
    <xf numFmtId="0" fontId="27" fillId="0" borderId="0" xfId="0" applyFont="1"/>
    <xf numFmtId="0" fontId="28" fillId="35" borderId="2" xfId="0" applyFont="1" applyFill="1" applyBorder="1"/>
    <xf numFmtId="171" fontId="26" fillId="0" borderId="0" xfId="0" quotePrefix="1" applyNumberFormat="1" applyFont="1"/>
    <xf numFmtId="171" fontId="4" fillId="0" borderId="0" xfId="0" applyNumberFormat="1" applyFont="1" applyFill="1" applyBorder="1" applyAlignment="1">
      <alignment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" xfId="1" xr:uid="{B9EBB10F-D26D-4824-B4E2-E4E235775171}"/>
    <cellStyle name="Normal 3" xfId="42" xr:uid="{FFA04E6A-EA71-4F99-BA9D-28297A4ED69F}"/>
    <cellStyle name="Note 2" xfId="43" xr:uid="{C1FBA527-7E84-42F4-9572-AED5029553F1}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9933FF"/>
      <color rgb="FF3333CC"/>
      <color rgb="FF7747FF"/>
      <color rgb="FFFF0066"/>
      <color rgb="FFFF5050"/>
      <color rgb="FF009999"/>
      <color rgb="FF006699"/>
      <color rgb="FFCC6600"/>
      <color rgb="FFAE5DFF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5AFE0-94D2-4F8B-8F1A-87853BD43178}">
  <sheetPr codeName="Feuil1"/>
  <dimension ref="A1:U7"/>
  <sheetViews>
    <sheetView showGridLines="0" tabSelected="1" workbookViewId="0">
      <selection activeCell="O6" sqref="O6"/>
    </sheetView>
  </sheetViews>
  <sheetFormatPr baseColWidth="10" defaultRowHeight="15" x14ac:dyDescent="0.25"/>
  <sheetData>
    <row r="1" spans="1:21" ht="27.75" x14ac:dyDescent="0.25">
      <c r="A1" s="11" t="s">
        <v>43</v>
      </c>
      <c r="B1" s="15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5"/>
      <c r="T1" s="24"/>
      <c r="U1" s="24"/>
    </row>
    <row r="2" spans="1:21" ht="47.25" x14ac:dyDescent="0.25">
      <c r="A2" s="12" t="s">
        <v>0</v>
      </c>
      <c r="B2" s="12" t="s">
        <v>2</v>
      </c>
      <c r="C2" s="12" t="s">
        <v>1</v>
      </c>
      <c r="D2" s="25" t="s">
        <v>15</v>
      </c>
      <c r="E2" s="25" t="s">
        <v>13</v>
      </c>
      <c r="F2" s="25" t="s">
        <v>14</v>
      </c>
      <c r="G2" s="25" t="s">
        <v>44</v>
      </c>
      <c r="H2" s="12" t="s">
        <v>45</v>
      </c>
      <c r="I2" s="13" t="s">
        <v>41</v>
      </c>
      <c r="J2" s="13" t="s">
        <v>42</v>
      </c>
      <c r="K2" s="20" t="s">
        <v>18</v>
      </c>
      <c r="L2" s="20" t="s">
        <v>17</v>
      </c>
      <c r="M2" s="12" t="s">
        <v>3</v>
      </c>
      <c r="N2" s="14"/>
      <c r="O2" s="12" t="s">
        <v>4</v>
      </c>
      <c r="P2" s="12" t="s">
        <v>5</v>
      </c>
      <c r="Q2" s="12" t="s">
        <v>6</v>
      </c>
      <c r="R2" s="14" t="s">
        <v>7</v>
      </c>
      <c r="S2" s="14" t="s">
        <v>8</v>
      </c>
      <c r="T2" s="14" t="s">
        <v>9</v>
      </c>
      <c r="U2" s="14" t="s">
        <v>10</v>
      </c>
    </row>
    <row r="3" spans="1:21" x14ac:dyDescent="0.25">
      <c r="A3" s="3"/>
      <c r="B3" s="3" t="s">
        <v>55</v>
      </c>
      <c r="C3" s="3" t="s">
        <v>56</v>
      </c>
      <c r="D3" s="3"/>
      <c r="E3" s="3"/>
      <c r="F3" s="3"/>
      <c r="G3" s="3"/>
      <c r="H3" s="4"/>
      <c r="I3" s="23" cm="1">
        <f t="array" ref="I3">SUMPRODUCT(MIN(('Liste ressource'!$C$1:$C$4)*('Liste ressource'!$D$1:$D$4=$B3&amp;" "&amp;$C3)))</f>
        <v>0</v>
      </c>
      <c r="J3" s="23" cm="1">
        <f t="array" ref="J3">SUMPRODUCT(MAX(('Liste ressource'!$C$1:$C$4)*('Liste ressource'!$D$1:$D$4=$B3&amp;" "&amp;$C3)))</f>
        <v>43922</v>
      </c>
      <c r="K3" s="8"/>
      <c r="L3" s="8"/>
      <c r="M3" s="8" t="e">
        <f>IF(P3="Y","Y","NO")</f>
        <v>#N/A</v>
      </c>
      <c r="N3" s="2"/>
      <c r="O3" s="2"/>
      <c r="P3" s="8" t="e">
        <f>IF(T3&gt;0,"Y","N")</f>
        <v>#N/A</v>
      </c>
      <c r="Q3" s="9">
        <f ca="1">TODAY()</f>
        <v>44153</v>
      </c>
      <c r="R3" s="2"/>
      <c r="S3" s="8" t="str">
        <f>IF($A$1="2020-01","JAN",IF($A$1="2020-02","FEB",IF($A$1="2020-03","MAR",IF($A$1="2020-04","APR",IF($A$1="2020-05","MAY",IF($A$1="2020-06","JUN",IF($A$1="2020-07","JUL",IF($A$1="2020-08","AUG",IF($A$1="2020-09","SEP",IF($A$1="2020-10","OCT",IF($A$1="2020-11","NOV",IF($A$1="2020-12","DEC",""))))))))))))</f>
        <v>DEC</v>
      </c>
      <c r="T3" s="8" t="e">
        <f>VLOOKUP(C3,'Liste ressource'!$C$1:$E$26,3,0)</f>
        <v>#N/A</v>
      </c>
      <c r="U3" s="2"/>
    </row>
    <row r="4" spans="1:21" x14ac:dyDescent="0.25">
      <c r="B4" t="s">
        <v>11</v>
      </c>
      <c r="C4" t="s">
        <v>12</v>
      </c>
      <c r="I4" s="23" cm="1">
        <f t="array" ref="I4">SUMPRODUCT(MIN(('Liste ressource'!$C$1:$C$4)*('Liste ressource'!$D$1:$D$4=$B4&amp;" "&amp;$C4)))</f>
        <v>0</v>
      </c>
      <c r="J4" s="23" cm="1">
        <f t="array" ref="J4">SUMPRODUCT(MAX(('Liste ressource'!$C$1:$C$4)*('Liste ressource'!$D$1:$D$4=$B4&amp;" "&amp;$C4)))</f>
        <v>43952</v>
      </c>
    </row>
    <row r="5" spans="1:21" ht="15.75" x14ac:dyDescent="0.25">
      <c r="B5" s="17" t="s">
        <v>57</v>
      </c>
      <c r="C5" t="s">
        <v>58</v>
      </c>
      <c r="I5" s="23" cm="1">
        <f t="array" ref="I5">SUMPRODUCT(MIN(('Liste ressource'!$C$1:$C$4)*('Liste ressource'!$D$1:$D$4=$B5&amp;" "&amp;$C5)))</f>
        <v>0</v>
      </c>
      <c r="J5" s="23" cm="1">
        <f t="array" ref="J5">SUMPRODUCT(MAX(('Liste ressource'!$C$1:$C$4)*('Liste ressource'!$D$1:$D$4=$B5&amp;" "&amp;$C5)))</f>
        <v>0</v>
      </c>
    </row>
    <row r="6" spans="1:21" ht="15.75" x14ac:dyDescent="0.25">
      <c r="B6" s="17" t="s">
        <v>59</v>
      </c>
      <c r="C6" t="s">
        <v>56</v>
      </c>
      <c r="I6" s="23" cm="1">
        <f t="array" ref="I6">SUMPRODUCT(MIN(('Liste ressource'!$C$1:$C$4)*('Liste ressource'!$D$1:$D$4=$B6&amp;" "&amp;$C6)))</f>
        <v>0</v>
      </c>
      <c r="J6" s="23" cm="1">
        <f t="array" ref="J6">SUMPRODUCT(MAX(('Liste ressource'!$C$1:$C$4)*('Liste ressource'!$D$1:$D$4=$B6&amp;" "&amp;$C6)))</f>
        <v>0</v>
      </c>
    </row>
    <row r="7" spans="1:21" ht="15.75" x14ac:dyDescent="0.25">
      <c r="B7" s="17" t="s">
        <v>60</v>
      </c>
      <c r="C7" t="s">
        <v>61</v>
      </c>
      <c r="I7" s="23" cm="1">
        <f t="array" ref="I7">SUMPRODUCT(MIN(('Liste ressource'!$C$1:$C$4)*('Liste ressource'!$D$1:$D$4=$B7&amp;" "&amp;$C7)))</f>
        <v>0</v>
      </c>
      <c r="J7" s="23" cm="1">
        <f t="array" ref="J7">SUMPRODUCT(MAX(('Liste ressource'!$C$1:$C$4)*('Liste ressource'!$D$1:$D$4=$B7&amp;" "&amp;$C7)))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9E788-81A6-4ED9-BAA6-A490DDEE25CD}">
  <sheetPr codeName="Feuil22"/>
  <dimension ref="A1:M50"/>
  <sheetViews>
    <sheetView showGridLines="0" zoomScale="69" zoomScaleNormal="69" workbookViewId="0">
      <selection activeCell="D15" sqref="D15"/>
    </sheetView>
  </sheetViews>
  <sheetFormatPr baseColWidth="10" defaultColWidth="17.42578125" defaultRowHeight="15.75" x14ac:dyDescent="0.25"/>
  <cols>
    <col min="1" max="1" width="44" style="16" bestFit="1" customWidth="1"/>
    <col min="2" max="2" width="6" style="16" bestFit="1" customWidth="1"/>
    <col min="3" max="3" width="13" style="16" bestFit="1" customWidth="1"/>
    <col min="4" max="4" width="17.85546875" style="16" customWidth="1"/>
    <col min="5" max="5" width="6.7109375" style="1" bestFit="1" customWidth="1"/>
    <col min="6" max="6" width="3.85546875" bestFit="1" customWidth="1"/>
    <col min="7" max="7" width="0" style="1" hidden="1" customWidth="1"/>
    <col min="8" max="20" width="0" hidden="1" customWidth="1"/>
  </cols>
  <sheetData>
    <row r="1" spans="1:13" x14ac:dyDescent="0.25">
      <c r="A1" s="16" t="s">
        <v>47</v>
      </c>
      <c r="B1" s="16" t="s">
        <v>40</v>
      </c>
      <c r="C1" s="26">
        <f>DATE(IFERROR(MID(A1,SEARCH("m_",A1)+2,4),""),IFERROR(MID(A1,SEARCH("m_",A1)+7,2),""),1)</f>
        <v>43831</v>
      </c>
      <c r="D1" s="17" t="str">
        <f t="shared" ref="D1:D8" si="0">IF(ISERROR(SUBSTITUTE(MID(A1,SEARCH("-",A1),SEARCH(".",A1)-SEARCH("-",A1)),MID(A1,SEARCH("-",A1),4),"")),"",SUBSTITUTE(MID(A1,SEARCH("-",A1),SEARCH(".",A1)-SEARCH("-",A1)),MID(A1,SEARCH("-",A1),4),""))</f>
        <v>PRORAND Gérard</v>
      </c>
      <c r="E1" s="27">
        <f>C1</f>
        <v>43831</v>
      </c>
      <c r="F1" s="21" t="str">
        <f>IF(MID(E1,6,2)="01",1,IF(MID(E1,6,2)="02",2,IF(MID(E1,6,2)="03",3,IF(MID(E1,6,2)="04",4,IF(MID(E1,6,2)="05",5,IF(MID(E1,6,2)="06",6,IF(MID(E1,6,2)="07",7,IF(MID(E1,6,2)="08",8,IF(MID(E1,6,2)="09",9,IF(MID(E1,6,2)="10",10,IF(MID(E1,6,2)="11",11,IF(MID(E1,6,2)="12",12,""))))))))))))</f>
        <v/>
      </c>
      <c r="G1" s="19"/>
      <c r="H1" s="6"/>
      <c r="I1" s="2"/>
      <c r="M1" s="7"/>
    </row>
    <row r="2" spans="1:13" x14ac:dyDescent="0.25">
      <c r="A2" s="16" t="s">
        <v>48</v>
      </c>
      <c r="B2" s="16" t="s">
        <v>40</v>
      </c>
      <c r="C2" s="26">
        <f>DATE(IFERROR(MID(A2,SEARCH("m_",A2)+2,4),""),IFERROR(MID(A2,SEARCH("m_",A2)+7,2),""),1)</f>
        <v>43891</v>
      </c>
      <c r="D2" s="17" t="str">
        <f t="shared" si="0"/>
        <v>PRORAND Gérard</v>
      </c>
      <c r="E2" s="27">
        <f t="shared" ref="E2:E50" si="1">C2</f>
        <v>43891</v>
      </c>
      <c r="F2" s="21" t="str">
        <f t="shared" ref="F2:F5" si="2">IF(MID(E2,6,2)="01",1,IF(MID(E2,6,2)="02",2,IF(MID(E2,6,2)="03",3,IF(MID(E2,6,2)="04",4,IF(MID(E2,6,2)="05",5,IF(MID(E2,6,2)="06",6,IF(MID(E2,6,2)="07",7,IF(MID(E2,6,2)="08",8,IF(MID(E2,6,2)="09",9,IF(MID(E2,6,2)="10",10,IF(MID(E2,6,2)="11",11,IF(MID(E2,6,2)="12",12,""))))))))))))</f>
        <v/>
      </c>
      <c r="G2" s="22"/>
      <c r="H2" s="6"/>
      <c r="I2" s="2"/>
    </row>
    <row r="3" spans="1:13" x14ac:dyDescent="0.25">
      <c r="A3" s="16" t="s">
        <v>49</v>
      </c>
      <c r="B3" s="16" t="s">
        <v>40</v>
      </c>
      <c r="C3" s="26">
        <f>DATE(IFERROR(MID(A3,SEARCH("m_",A3)+2,4),""),IFERROR(MID(A3,SEARCH("m_",A3)+7,2),""),1)</f>
        <v>43952</v>
      </c>
      <c r="D3" s="17" t="str">
        <f t="shared" si="0"/>
        <v>Hu Xin</v>
      </c>
      <c r="E3" s="27">
        <f t="shared" si="1"/>
        <v>43952</v>
      </c>
      <c r="F3" s="21" t="str">
        <f t="shared" si="2"/>
        <v/>
      </c>
      <c r="G3" s="22"/>
      <c r="H3" s="6"/>
      <c r="I3" s="2"/>
    </row>
    <row r="4" spans="1:13" x14ac:dyDescent="0.25">
      <c r="A4" s="16" t="s">
        <v>50</v>
      </c>
      <c r="B4" s="16" t="s">
        <v>40</v>
      </c>
      <c r="C4" s="26">
        <f>DATE(IFERROR(MID(A4,SEARCH("m_",A4)+2,4),""),IFERROR(MID(A4,SEARCH("m_",A4)+7,2),""),1)</f>
        <v>43922</v>
      </c>
      <c r="D4" s="17" t="str">
        <f t="shared" si="0"/>
        <v>PRORAND Gérard</v>
      </c>
      <c r="E4" s="27">
        <f t="shared" si="1"/>
        <v>43922</v>
      </c>
      <c r="F4" s="21" t="str">
        <f t="shared" si="2"/>
        <v/>
      </c>
      <c r="G4" s="22"/>
      <c r="H4" s="6"/>
    </row>
    <row r="5" spans="1:13" x14ac:dyDescent="0.25">
      <c r="A5" s="16" t="s">
        <v>51</v>
      </c>
      <c r="B5" s="16" t="s">
        <v>40</v>
      </c>
      <c r="C5" s="26">
        <f t="shared" ref="C5:C8" si="3">DATE(IFERROR(MID(A5,SEARCH("m_",A5)+2,4),""),IFERROR(MID(A5,SEARCH("m_",A5)+7,2),""),1)</f>
        <v>43983</v>
      </c>
      <c r="D5" s="17" t="str">
        <f t="shared" si="0"/>
        <v>PRORAND Gérard</v>
      </c>
      <c r="E5" s="27">
        <f t="shared" si="1"/>
        <v>43983</v>
      </c>
      <c r="F5" s="21" t="str">
        <f t="shared" si="2"/>
        <v/>
      </c>
    </row>
    <row r="6" spans="1:13" x14ac:dyDescent="0.25">
      <c r="A6" s="16" t="s">
        <v>52</v>
      </c>
      <c r="B6" s="16" t="s">
        <v>40</v>
      </c>
      <c r="C6" s="26">
        <f t="shared" si="3"/>
        <v>43831</v>
      </c>
      <c r="D6" s="17" t="str">
        <f t="shared" si="0"/>
        <v>TELLIER Caro</v>
      </c>
      <c r="E6" s="27">
        <f t="shared" si="1"/>
        <v>43831</v>
      </c>
    </row>
    <row r="7" spans="1:13" x14ac:dyDescent="0.25">
      <c r="A7" s="16" t="s">
        <v>53</v>
      </c>
      <c r="B7" s="16" t="s">
        <v>40</v>
      </c>
      <c r="C7" s="26">
        <f t="shared" si="3"/>
        <v>43952</v>
      </c>
      <c r="D7" s="17" t="str">
        <f t="shared" si="0"/>
        <v>PRO Gérard</v>
      </c>
      <c r="E7" s="27">
        <f t="shared" si="1"/>
        <v>43952</v>
      </c>
    </row>
    <row r="8" spans="1:13" x14ac:dyDescent="0.25">
      <c r="A8" s="16" t="s">
        <v>54</v>
      </c>
      <c r="B8" s="16" t="s">
        <v>40</v>
      </c>
      <c r="C8" s="26">
        <f t="shared" si="3"/>
        <v>43922</v>
      </c>
      <c r="D8" s="17" t="str">
        <f t="shared" si="0"/>
        <v>BOND James</v>
      </c>
      <c r="E8" s="27">
        <f t="shared" si="1"/>
        <v>43922</v>
      </c>
    </row>
    <row r="9" spans="1:13" x14ac:dyDescent="0.25">
      <c r="C9" s="17" t="str">
        <f t="shared" ref="C5:C50" si="4">IF(ISERROR(MID(A9,SEARCH("m_",A9)+2,7)),"",MID(A9,SEARCH("m_",A9)+2,7))</f>
        <v/>
      </c>
      <c r="D9" s="17" t="str">
        <f t="shared" ref="D2:D50" si="5">IF(ISERROR(SUBSTITUTE(MID(A9,SEARCH("-",A9),SEARCH(".",A9)-SEARCH("-",A9)),MID(A9,SEARCH("-",A9),4),"")),"",SUBSTITUTE(MID(A9,SEARCH("-",A9),SEARCH(".",A9)-SEARCH("-",A9)),MID(A9,SEARCH("-",A9),4),""))</f>
        <v/>
      </c>
      <c r="E9" s="19" t="str">
        <f t="shared" si="1"/>
        <v/>
      </c>
    </row>
    <row r="10" spans="1:13" x14ac:dyDescent="0.25">
      <c r="C10" s="17" t="str">
        <f t="shared" si="4"/>
        <v/>
      </c>
      <c r="D10" s="17" t="str">
        <f t="shared" si="5"/>
        <v/>
      </c>
      <c r="E10" s="19" t="str">
        <f t="shared" si="1"/>
        <v/>
      </c>
    </row>
    <row r="11" spans="1:13" x14ac:dyDescent="0.25">
      <c r="C11" s="17" t="str">
        <f t="shared" si="4"/>
        <v/>
      </c>
      <c r="D11" s="17" t="str">
        <f t="shared" si="5"/>
        <v/>
      </c>
      <c r="E11" s="19" t="str">
        <f t="shared" si="1"/>
        <v/>
      </c>
    </row>
    <row r="12" spans="1:13" x14ac:dyDescent="0.25">
      <c r="C12" s="17" t="str">
        <f t="shared" si="4"/>
        <v/>
      </c>
      <c r="D12" s="17" t="str">
        <f t="shared" si="5"/>
        <v/>
      </c>
      <c r="E12" s="19" t="str">
        <f t="shared" si="1"/>
        <v/>
      </c>
    </row>
    <row r="13" spans="1:13" x14ac:dyDescent="0.25">
      <c r="C13" s="17" t="str">
        <f t="shared" si="4"/>
        <v/>
      </c>
      <c r="D13" s="17" t="str">
        <f t="shared" si="5"/>
        <v/>
      </c>
      <c r="E13" s="19" t="str">
        <f t="shared" si="1"/>
        <v/>
      </c>
    </row>
    <row r="14" spans="1:13" x14ac:dyDescent="0.25">
      <c r="C14" s="17" t="str">
        <f t="shared" si="4"/>
        <v/>
      </c>
      <c r="D14" s="17" t="str">
        <f t="shared" si="5"/>
        <v/>
      </c>
      <c r="E14" s="19" t="str">
        <f t="shared" si="1"/>
        <v/>
      </c>
    </row>
    <row r="15" spans="1:13" x14ac:dyDescent="0.25">
      <c r="C15" s="17" t="str">
        <f t="shared" si="4"/>
        <v/>
      </c>
      <c r="D15" s="17" t="str">
        <f t="shared" si="5"/>
        <v/>
      </c>
      <c r="E15" s="19" t="str">
        <f t="shared" si="1"/>
        <v/>
      </c>
    </row>
    <row r="16" spans="1:13" x14ac:dyDescent="0.25">
      <c r="C16" s="17" t="str">
        <f t="shared" si="4"/>
        <v/>
      </c>
      <c r="D16" s="17" t="str">
        <f t="shared" si="5"/>
        <v/>
      </c>
      <c r="E16" s="19" t="str">
        <f t="shared" si="1"/>
        <v/>
      </c>
    </row>
    <row r="17" spans="3:5" x14ac:dyDescent="0.25">
      <c r="C17" s="17" t="str">
        <f t="shared" si="4"/>
        <v/>
      </c>
      <c r="D17" s="17" t="str">
        <f t="shared" si="5"/>
        <v/>
      </c>
      <c r="E17" s="19" t="str">
        <f t="shared" si="1"/>
        <v/>
      </c>
    </row>
    <row r="18" spans="3:5" x14ac:dyDescent="0.25">
      <c r="C18" s="17" t="str">
        <f t="shared" si="4"/>
        <v/>
      </c>
      <c r="D18" s="17" t="str">
        <f t="shared" si="5"/>
        <v/>
      </c>
      <c r="E18" s="19" t="str">
        <f t="shared" si="1"/>
        <v/>
      </c>
    </row>
    <row r="19" spans="3:5" x14ac:dyDescent="0.25">
      <c r="C19" s="17" t="str">
        <f t="shared" si="4"/>
        <v/>
      </c>
      <c r="D19" s="17" t="str">
        <f t="shared" si="5"/>
        <v/>
      </c>
      <c r="E19" s="19" t="str">
        <f t="shared" si="1"/>
        <v/>
      </c>
    </row>
    <row r="20" spans="3:5" x14ac:dyDescent="0.25">
      <c r="C20" s="17" t="str">
        <f t="shared" si="4"/>
        <v/>
      </c>
      <c r="D20" s="17" t="str">
        <f t="shared" si="5"/>
        <v/>
      </c>
      <c r="E20" s="19" t="str">
        <f t="shared" si="1"/>
        <v/>
      </c>
    </row>
    <row r="21" spans="3:5" x14ac:dyDescent="0.25">
      <c r="C21" s="17" t="str">
        <f t="shared" si="4"/>
        <v/>
      </c>
      <c r="D21" s="17" t="str">
        <f t="shared" si="5"/>
        <v/>
      </c>
      <c r="E21" s="19" t="str">
        <f t="shared" si="1"/>
        <v/>
      </c>
    </row>
    <row r="22" spans="3:5" x14ac:dyDescent="0.25">
      <c r="C22" s="17" t="str">
        <f t="shared" si="4"/>
        <v/>
      </c>
      <c r="D22" s="17" t="str">
        <f t="shared" si="5"/>
        <v/>
      </c>
      <c r="E22" s="19" t="str">
        <f t="shared" si="1"/>
        <v/>
      </c>
    </row>
    <row r="23" spans="3:5" x14ac:dyDescent="0.25">
      <c r="C23" s="17" t="str">
        <f t="shared" si="4"/>
        <v/>
      </c>
      <c r="D23" s="17" t="str">
        <f t="shared" si="5"/>
        <v/>
      </c>
      <c r="E23" s="19" t="str">
        <f t="shared" si="1"/>
        <v/>
      </c>
    </row>
    <row r="24" spans="3:5" x14ac:dyDescent="0.25">
      <c r="C24" s="17" t="str">
        <f t="shared" si="4"/>
        <v/>
      </c>
      <c r="D24" s="17" t="str">
        <f t="shared" si="5"/>
        <v/>
      </c>
      <c r="E24" s="19" t="str">
        <f t="shared" si="1"/>
        <v/>
      </c>
    </row>
    <row r="25" spans="3:5" x14ac:dyDescent="0.25">
      <c r="C25" s="17" t="str">
        <f t="shared" si="4"/>
        <v/>
      </c>
      <c r="D25" s="17" t="str">
        <f t="shared" si="5"/>
        <v/>
      </c>
      <c r="E25" s="19" t="str">
        <f t="shared" si="1"/>
        <v/>
      </c>
    </row>
    <row r="26" spans="3:5" x14ac:dyDescent="0.25">
      <c r="C26" s="17" t="str">
        <f t="shared" si="4"/>
        <v/>
      </c>
      <c r="D26" s="17" t="str">
        <f t="shared" si="5"/>
        <v/>
      </c>
      <c r="E26" s="19" t="str">
        <f t="shared" si="1"/>
        <v/>
      </c>
    </row>
    <row r="27" spans="3:5" x14ac:dyDescent="0.25">
      <c r="C27" s="17" t="str">
        <f t="shared" si="4"/>
        <v/>
      </c>
      <c r="D27" s="17" t="str">
        <f t="shared" si="5"/>
        <v/>
      </c>
      <c r="E27" s="19" t="str">
        <f t="shared" si="1"/>
        <v/>
      </c>
    </row>
    <row r="28" spans="3:5" x14ac:dyDescent="0.25">
      <c r="C28" s="17" t="str">
        <f t="shared" si="4"/>
        <v/>
      </c>
      <c r="D28" s="17" t="str">
        <f t="shared" si="5"/>
        <v/>
      </c>
      <c r="E28" s="19" t="str">
        <f t="shared" si="1"/>
        <v/>
      </c>
    </row>
    <row r="29" spans="3:5" x14ac:dyDescent="0.25">
      <c r="C29" s="17" t="str">
        <f t="shared" si="4"/>
        <v/>
      </c>
      <c r="D29" s="17" t="str">
        <f t="shared" si="5"/>
        <v/>
      </c>
      <c r="E29" s="19" t="str">
        <f t="shared" si="1"/>
        <v/>
      </c>
    </row>
    <row r="30" spans="3:5" x14ac:dyDescent="0.25">
      <c r="C30" s="17" t="str">
        <f t="shared" si="4"/>
        <v/>
      </c>
      <c r="D30" s="17" t="str">
        <f t="shared" si="5"/>
        <v/>
      </c>
      <c r="E30" s="19" t="str">
        <f t="shared" si="1"/>
        <v/>
      </c>
    </row>
    <row r="31" spans="3:5" x14ac:dyDescent="0.25">
      <c r="C31" s="17" t="str">
        <f t="shared" si="4"/>
        <v/>
      </c>
      <c r="D31" s="17" t="str">
        <f t="shared" si="5"/>
        <v/>
      </c>
      <c r="E31" s="19" t="str">
        <f t="shared" si="1"/>
        <v/>
      </c>
    </row>
    <row r="32" spans="3:5" x14ac:dyDescent="0.25">
      <c r="C32" s="17" t="str">
        <f t="shared" si="4"/>
        <v/>
      </c>
      <c r="D32" s="17" t="str">
        <f t="shared" si="5"/>
        <v/>
      </c>
      <c r="E32" s="19" t="str">
        <f t="shared" si="1"/>
        <v/>
      </c>
    </row>
    <row r="33" spans="3:5" x14ac:dyDescent="0.25">
      <c r="C33" s="17" t="str">
        <f t="shared" si="4"/>
        <v/>
      </c>
      <c r="D33" s="17" t="str">
        <f t="shared" si="5"/>
        <v/>
      </c>
      <c r="E33" s="19" t="str">
        <f t="shared" si="1"/>
        <v/>
      </c>
    </row>
    <row r="34" spans="3:5" x14ac:dyDescent="0.25">
      <c r="C34" s="17" t="str">
        <f t="shared" si="4"/>
        <v/>
      </c>
      <c r="D34" s="17" t="str">
        <f t="shared" si="5"/>
        <v/>
      </c>
      <c r="E34" s="19" t="str">
        <f t="shared" si="1"/>
        <v/>
      </c>
    </row>
    <row r="35" spans="3:5" x14ac:dyDescent="0.25">
      <c r="C35" s="17" t="str">
        <f t="shared" si="4"/>
        <v/>
      </c>
      <c r="D35" s="17" t="str">
        <f t="shared" si="5"/>
        <v/>
      </c>
      <c r="E35" s="19" t="str">
        <f t="shared" si="1"/>
        <v/>
      </c>
    </row>
    <row r="36" spans="3:5" x14ac:dyDescent="0.25">
      <c r="C36" s="17" t="str">
        <f t="shared" si="4"/>
        <v/>
      </c>
      <c r="D36" s="17" t="str">
        <f t="shared" si="5"/>
        <v/>
      </c>
      <c r="E36" s="19" t="str">
        <f t="shared" si="1"/>
        <v/>
      </c>
    </row>
    <row r="37" spans="3:5" x14ac:dyDescent="0.25">
      <c r="C37" s="17" t="str">
        <f t="shared" si="4"/>
        <v/>
      </c>
      <c r="D37" s="17" t="str">
        <f t="shared" si="5"/>
        <v/>
      </c>
      <c r="E37" s="19" t="str">
        <f t="shared" si="1"/>
        <v/>
      </c>
    </row>
    <row r="38" spans="3:5" x14ac:dyDescent="0.25">
      <c r="C38" s="17" t="str">
        <f t="shared" si="4"/>
        <v/>
      </c>
      <c r="D38" s="17" t="str">
        <f t="shared" si="5"/>
        <v/>
      </c>
      <c r="E38" s="19" t="str">
        <f t="shared" si="1"/>
        <v/>
      </c>
    </row>
    <row r="39" spans="3:5" x14ac:dyDescent="0.25">
      <c r="C39" s="17" t="str">
        <f t="shared" si="4"/>
        <v/>
      </c>
      <c r="D39" s="17" t="str">
        <f t="shared" si="5"/>
        <v/>
      </c>
      <c r="E39" s="19" t="str">
        <f t="shared" si="1"/>
        <v/>
      </c>
    </row>
    <row r="40" spans="3:5" x14ac:dyDescent="0.25">
      <c r="C40" s="17" t="str">
        <f t="shared" si="4"/>
        <v/>
      </c>
      <c r="D40" s="17" t="str">
        <f t="shared" si="5"/>
        <v/>
      </c>
      <c r="E40" s="19" t="str">
        <f t="shared" si="1"/>
        <v/>
      </c>
    </row>
    <row r="41" spans="3:5" x14ac:dyDescent="0.25">
      <c r="C41" s="17" t="str">
        <f t="shared" si="4"/>
        <v/>
      </c>
      <c r="D41" s="17" t="str">
        <f t="shared" si="5"/>
        <v/>
      </c>
      <c r="E41" s="19" t="str">
        <f t="shared" si="1"/>
        <v/>
      </c>
    </row>
    <row r="42" spans="3:5" x14ac:dyDescent="0.25">
      <c r="C42" s="17" t="str">
        <f t="shared" si="4"/>
        <v/>
      </c>
      <c r="D42" s="17" t="str">
        <f t="shared" si="5"/>
        <v/>
      </c>
      <c r="E42" s="19" t="str">
        <f t="shared" si="1"/>
        <v/>
      </c>
    </row>
    <row r="43" spans="3:5" x14ac:dyDescent="0.25">
      <c r="C43" s="17" t="str">
        <f t="shared" si="4"/>
        <v/>
      </c>
      <c r="D43" s="17" t="str">
        <f t="shared" si="5"/>
        <v/>
      </c>
      <c r="E43" s="19" t="str">
        <f t="shared" si="1"/>
        <v/>
      </c>
    </row>
    <row r="44" spans="3:5" x14ac:dyDescent="0.25">
      <c r="C44" s="17" t="str">
        <f t="shared" si="4"/>
        <v/>
      </c>
      <c r="D44" s="17" t="str">
        <f t="shared" si="5"/>
        <v/>
      </c>
      <c r="E44" s="19" t="str">
        <f t="shared" si="1"/>
        <v/>
      </c>
    </row>
    <row r="45" spans="3:5" x14ac:dyDescent="0.25">
      <c r="C45" s="17" t="str">
        <f t="shared" si="4"/>
        <v/>
      </c>
      <c r="D45" s="17" t="str">
        <f t="shared" si="5"/>
        <v/>
      </c>
      <c r="E45" s="19" t="str">
        <f t="shared" si="1"/>
        <v/>
      </c>
    </row>
    <row r="46" spans="3:5" x14ac:dyDescent="0.25">
      <c r="C46" s="17" t="str">
        <f t="shared" si="4"/>
        <v/>
      </c>
      <c r="D46" s="17" t="str">
        <f t="shared" si="5"/>
        <v/>
      </c>
      <c r="E46" s="19" t="str">
        <f t="shared" si="1"/>
        <v/>
      </c>
    </row>
    <row r="47" spans="3:5" x14ac:dyDescent="0.25">
      <c r="C47" s="17" t="str">
        <f t="shared" si="4"/>
        <v/>
      </c>
      <c r="D47" s="17" t="str">
        <f t="shared" si="5"/>
        <v/>
      </c>
      <c r="E47" s="19" t="str">
        <f t="shared" si="1"/>
        <v/>
      </c>
    </row>
    <row r="48" spans="3:5" x14ac:dyDescent="0.25">
      <c r="C48" s="17" t="str">
        <f t="shared" si="4"/>
        <v/>
      </c>
      <c r="D48" s="17" t="str">
        <f t="shared" si="5"/>
        <v/>
      </c>
      <c r="E48" s="19" t="str">
        <f t="shared" si="1"/>
        <v/>
      </c>
    </row>
    <row r="49" spans="3:5" x14ac:dyDescent="0.25">
      <c r="C49" s="17" t="str">
        <f t="shared" si="4"/>
        <v/>
      </c>
      <c r="D49" s="17" t="str">
        <f t="shared" si="5"/>
        <v/>
      </c>
      <c r="E49" s="19" t="str">
        <f t="shared" si="1"/>
        <v/>
      </c>
    </row>
    <row r="50" spans="3:5" x14ac:dyDescent="0.25">
      <c r="C50" s="17" t="str">
        <f t="shared" si="4"/>
        <v/>
      </c>
      <c r="D50" s="17" t="str">
        <f t="shared" si="5"/>
        <v/>
      </c>
      <c r="E50" s="19" t="str">
        <f t="shared" si="1"/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6EC1F-53A0-47F1-A729-18CDEB395A33}">
  <sheetPr codeName="Feuil21"/>
  <dimension ref="A1:B23"/>
  <sheetViews>
    <sheetView topLeftCell="B1" workbookViewId="0">
      <selection activeCell="A3" sqref="A3"/>
    </sheetView>
  </sheetViews>
  <sheetFormatPr baseColWidth="10" defaultRowHeight="15" x14ac:dyDescent="0.25"/>
  <cols>
    <col min="1" max="1" width="27.85546875" hidden="1" customWidth="1"/>
    <col min="2" max="2" width="26.5703125" customWidth="1"/>
    <col min="3" max="3" width="37" customWidth="1"/>
  </cols>
  <sheetData>
    <row r="1" spans="1:2" x14ac:dyDescent="0.25">
      <c r="B1" s="18" t="s">
        <v>16</v>
      </c>
    </row>
    <row r="2" spans="1:2" x14ac:dyDescent="0.25">
      <c r="A2" t="s">
        <v>46</v>
      </c>
      <c r="B2" t="s">
        <v>46</v>
      </c>
    </row>
    <row r="3" spans="1:2" x14ac:dyDescent="0.25">
      <c r="A3" t="s">
        <v>19</v>
      </c>
      <c r="B3" t="s">
        <v>19</v>
      </c>
    </row>
    <row r="4" spans="1:2" x14ac:dyDescent="0.25">
      <c r="A4" t="s">
        <v>20</v>
      </c>
      <c r="B4" t="s">
        <v>20</v>
      </c>
    </row>
    <row r="5" spans="1:2" x14ac:dyDescent="0.25">
      <c r="A5" t="s">
        <v>21</v>
      </c>
      <c r="B5" t="s">
        <v>21</v>
      </c>
    </row>
    <row r="6" spans="1:2" x14ac:dyDescent="0.25">
      <c r="A6" t="s">
        <v>22</v>
      </c>
      <c r="B6" t="s">
        <v>22</v>
      </c>
    </row>
    <row r="7" spans="1:2" x14ac:dyDescent="0.25">
      <c r="A7" t="s">
        <v>23</v>
      </c>
      <c r="B7" t="s">
        <v>23</v>
      </c>
    </row>
    <row r="8" spans="1:2" x14ac:dyDescent="0.25">
      <c r="A8" t="s">
        <v>24</v>
      </c>
      <c r="B8" t="s">
        <v>24</v>
      </c>
    </row>
    <row r="9" spans="1:2" x14ac:dyDescent="0.25">
      <c r="A9" t="s">
        <v>25</v>
      </c>
      <c r="B9" t="s">
        <v>25</v>
      </c>
    </row>
    <row r="10" spans="1:2" x14ac:dyDescent="0.25">
      <c r="A10" t="s">
        <v>26</v>
      </c>
      <c r="B10" t="s">
        <v>26</v>
      </c>
    </row>
    <row r="11" spans="1:2" x14ac:dyDescent="0.25">
      <c r="A11" t="s">
        <v>27</v>
      </c>
      <c r="B11" t="s">
        <v>27</v>
      </c>
    </row>
    <row r="12" spans="1:2" x14ac:dyDescent="0.25">
      <c r="A12" t="s">
        <v>28</v>
      </c>
      <c r="B12" t="s">
        <v>28</v>
      </c>
    </row>
    <row r="13" spans="1:2" x14ac:dyDescent="0.25">
      <c r="A13" t="s">
        <v>29</v>
      </c>
      <c r="B13" t="s">
        <v>29</v>
      </c>
    </row>
    <row r="14" spans="1:2" x14ac:dyDescent="0.25">
      <c r="A14" t="s">
        <v>30</v>
      </c>
      <c r="B14" t="s">
        <v>30</v>
      </c>
    </row>
    <row r="15" spans="1:2" x14ac:dyDescent="0.25">
      <c r="A15" t="s">
        <v>31</v>
      </c>
      <c r="B15" t="s">
        <v>31</v>
      </c>
    </row>
    <row r="16" spans="1:2" x14ac:dyDescent="0.25">
      <c r="A16" t="s">
        <v>32</v>
      </c>
      <c r="B16" t="s">
        <v>32</v>
      </c>
    </row>
    <row r="17" spans="1:2" x14ac:dyDescent="0.25">
      <c r="A17" t="s">
        <v>33</v>
      </c>
      <c r="B17" t="s">
        <v>33</v>
      </c>
    </row>
    <row r="18" spans="1:2" x14ac:dyDescent="0.25">
      <c r="A18" t="s">
        <v>34</v>
      </c>
      <c r="B18" t="s">
        <v>34</v>
      </c>
    </row>
    <row r="19" spans="1:2" x14ac:dyDescent="0.25">
      <c r="A19" t="s">
        <v>35</v>
      </c>
      <c r="B19" t="s">
        <v>35</v>
      </c>
    </row>
    <row r="20" spans="1:2" x14ac:dyDescent="0.25">
      <c r="A20" t="s">
        <v>36</v>
      </c>
      <c r="B20" t="s">
        <v>36</v>
      </c>
    </row>
    <row r="21" spans="1:2" x14ac:dyDescent="0.25">
      <c r="A21" t="s">
        <v>37</v>
      </c>
      <c r="B21" t="s">
        <v>37</v>
      </c>
    </row>
    <row r="22" spans="1:2" x14ac:dyDescent="0.25">
      <c r="A22" t="s">
        <v>38</v>
      </c>
      <c r="B22" t="s">
        <v>38</v>
      </c>
    </row>
    <row r="23" spans="1:2" x14ac:dyDescent="0.25">
      <c r="A23" t="s">
        <v>39</v>
      </c>
      <c r="B23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43AB129C5D48479F31457A5CDC5536" ma:contentTypeVersion="25" ma:contentTypeDescription="Create a new document." ma:contentTypeScope="" ma:versionID="c6c164748c5eb7ef7ecb634b6cbcc903">
  <xsd:schema xmlns:xsd="http://www.w3.org/2001/XMLSchema" xmlns:xs="http://www.w3.org/2001/XMLSchema" xmlns:p="http://schemas.microsoft.com/office/2006/metadata/properties" xmlns:ns1="http://schemas.microsoft.com/sharepoint/v3" xmlns:ns2="2d08cdc5-be04-459b-97d8-3d8e84c02d7d" xmlns:ns3="762bade4-fa45-4fef-9376-865a0a29d7e0" targetNamespace="http://schemas.microsoft.com/office/2006/metadata/properties" ma:root="true" ma:fieldsID="28485e55f372b291ad4a17079af16ca1" ns1:_="" ns2:_="" ns3:_="">
    <xsd:import namespace="http://schemas.microsoft.com/sharepoint/v3"/>
    <xsd:import namespace="2d08cdc5-be04-459b-97d8-3d8e84c02d7d"/>
    <xsd:import namespace="762bade4-fa45-4fef-9376-865a0a29d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nn_x00e9_e" minOccurs="0"/>
                <xsd:element ref="ns2:Month" minOccurs="0"/>
                <xsd:element ref="ns2:Currency" minOccurs="0"/>
                <xsd:element ref="ns2:MediaServiceDateTake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zo3l" minOccurs="0"/>
                <xsd:element ref="ns2:ld7m" minOccurs="0"/>
                <xsd:element ref="ns2:Handled_x0020_by" minOccurs="0"/>
                <xsd:element ref="ns2:Status" minOccurs="0"/>
                <xsd:element ref="ns2:MediaServiceGenerationTime" minOccurs="0"/>
                <xsd:element ref="ns2:MediaServiceEventHashCode" minOccurs="0"/>
                <xsd:element ref="ns2:Project_x0020_code_x0020__x0028_if_x0020_any_x0029_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8cdc5-be04-459b-97d8-3d8e84c02d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Ann_x00e9_e" ma:index="10" nillable="true" ma:displayName="Year" ma:format="RadioButtons" ma:internalName="Ann_x00e9_e">
      <xsd:simpleType>
        <xsd:restriction base="dms:Choice">
          <xsd:enumeration value="2011"/>
          <xsd:enumeration value="2012"/>
          <xsd:enumeration value="2013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</xsd:restriction>
      </xsd:simpleType>
    </xsd:element>
    <xsd:element name="Month" ma:index="11" nillable="true" ma:displayName="Month" ma:format="Dropdown" ma:indexed="true" ma:internalName="Month">
      <xsd:simpleType>
        <xsd:restriction base="dms:Choice">
          <xsd:enumeration value="01 - January"/>
          <xsd:enumeration value="02 - February"/>
          <xsd:enumeration value="03 - March"/>
          <xsd:enumeration value="04 - April"/>
          <xsd:enumeration value="05 - May"/>
          <xsd:enumeration value="06 - June"/>
          <xsd:enumeration value="07 - July"/>
          <xsd:enumeration value="08 - August"/>
          <xsd:enumeration value="09 - September"/>
          <xsd:enumeration value="10 - October"/>
          <xsd:enumeration value="11 - November"/>
          <xsd:enumeration value="12 - December"/>
        </xsd:restriction>
      </xsd:simpleType>
    </xsd:element>
    <xsd:element name="Currency" ma:index="12" nillable="true" ma:displayName="Currency" ma:format="Dropdown" ma:internalName="Currency">
      <xsd:simpleType>
        <xsd:restriction base="dms:Choice">
          <xsd:enumeration value="EUR"/>
          <xsd:enumeration value="USD"/>
          <xsd:enumeration value="CNY"/>
          <xsd:enumeration value="HKD"/>
          <xsd:enumeration value="GBP"/>
          <xsd:enumeration value="JPY"/>
          <xsd:enumeration value="SGD"/>
          <xsd:enumeration value="INR"/>
        </xsd:restriction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zo3l" ma:index="21" nillable="true" ma:displayName="Type" ma:default="Invoice" ma:format="Dropdown" ma:internalName="zo3l">
      <xsd:simpleType>
        <xsd:restriction base="dms:Choice">
          <xsd:enumeration value="Agreement"/>
          <xsd:enumeration value="Agreement amendment"/>
          <xsd:enumeration value="Bank statement"/>
          <xsd:enumeration value="Bank transaction"/>
          <xsd:enumeration value="Bank reconciliation"/>
          <xsd:enumeration value="Credit note"/>
          <xsd:enumeration value="Excel file"/>
          <xsd:enumeration value="Expenses"/>
          <xsd:enumeration value="Invoice"/>
          <xsd:enumeration value="Nominal Activity"/>
          <xsd:enumeration value="Other"/>
          <xsd:enumeration value="Payment advice"/>
          <xsd:enumeration value="Prepayment report"/>
          <xsd:enumeration value="Pro-forma invoice (Quote)"/>
          <xsd:enumeration value="Purchase order"/>
          <xsd:enumeration value="Remittance advice"/>
          <xsd:enumeration value="Subscription"/>
        </xsd:restriction>
      </xsd:simpleType>
    </xsd:element>
    <xsd:element name="ld7m" ma:index="22" nillable="true" ma:displayName="Entry reference" ma:internalName="ld7m">
      <xsd:simpleType>
        <xsd:restriction base="dms:Text">
          <xsd:maxLength value="255"/>
        </xsd:restriction>
      </xsd:simpleType>
    </xsd:element>
    <xsd:element name="Handled_x0020_by" ma:index="23" nillable="true" ma:displayName="Handled by" ma:internalName="Handled_x0020_by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Floriane Rougeaux"/>
                    <xsd:enumeration value="Lorraine Pugi"/>
                    <xsd:enumeration value="Lucia Magalhaes"/>
                    <xsd:enumeration value="Marie-France Pelier"/>
                    <xsd:enumeration value="Nathalie Pignard"/>
                    <xsd:enumeration value="Sonad Dhiaf"/>
                  </xsd:restriction>
                </xsd:simpleType>
              </xsd:element>
            </xsd:sequence>
          </xsd:extension>
        </xsd:complexContent>
      </xsd:complexType>
    </xsd:element>
    <xsd:element name="Status" ma:index="24" nillable="true" ma:displayName="Status" ma:format="Dropdown" ma:internalName="Status">
      <xsd:simpleType>
        <xsd:restriction base="dms:Choice">
          <xsd:enumeration value="Disputed"/>
          <xsd:enumeration value="Paid"/>
          <xsd:enumeration value="To be paid"/>
          <xsd:enumeration value="To be reviewed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Project_x0020_code_x0020__x0028_if_x0020_any_x0029_" ma:index="27" nillable="true" ma:displayName="Project code (if any)" ma:internalName="Project_x0020_code_x0020__x0028_if_x0020_any_x0029_">
      <xsd:simpleType>
        <xsd:restriction base="dms:Text">
          <xsd:maxLength value="255"/>
        </xsd:restriction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2bade4-fa45-4fef-9376-865a0a29d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zo3l xmlns="2d08cdc5-be04-459b-97d8-3d8e84c02d7d" xsi:nil="true"/>
    <Ann_x00e9_e xmlns="2d08cdc5-be04-459b-97d8-3d8e84c02d7d" xsi:nil="true"/>
    <_ip_UnifiedCompliancePolicyProperties xmlns="http://schemas.microsoft.com/sharepoint/v3" xsi:nil="true"/>
    <ld7m xmlns="2d08cdc5-be04-459b-97d8-3d8e84c02d7d" xsi:nil="true"/>
    <Month xmlns="2d08cdc5-be04-459b-97d8-3d8e84c02d7d" xsi:nil="true"/>
    <Currency xmlns="2d08cdc5-be04-459b-97d8-3d8e84c02d7d" xsi:nil="true"/>
    <Handled_x0020_by xmlns="2d08cdc5-be04-459b-97d8-3d8e84c02d7d"/>
    <Status xmlns="2d08cdc5-be04-459b-97d8-3d8e84c02d7d" xsi:nil="true"/>
    <Project_x0020_code_x0020__x0028_if_x0020_any_x0029_ xmlns="2d08cdc5-be04-459b-97d8-3d8e84c02d7d" xsi:nil="true"/>
  </documentManagement>
</p:properties>
</file>

<file path=customXml/itemProps1.xml><?xml version="1.0" encoding="utf-8"?>
<ds:datastoreItem xmlns:ds="http://schemas.openxmlformats.org/officeDocument/2006/customXml" ds:itemID="{1F81B2D8-8B1C-4D9A-9C9B-496A733588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3EB517-F4DB-4071-9852-1E33DA9D5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d08cdc5-be04-459b-97d8-3d8e84c02d7d"/>
    <ds:schemaRef ds:uri="762bade4-fa45-4fef-9376-865a0a29d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2DF3F4-A691-44F7-83FA-9232DE203130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762bade4-fa45-4fef-9376-865a0a29d7e0"/>
    <ds:schemaRef ds:uri="2d08cdc5-be04-459b-97d8-3d8e84c02d7d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2020-12</vt:lpstr>
      <vt:lpstr>Liste ressource</vt:lpstr>
      <vt:lpstr>Data</vt:lpstr>
      <vt:lpstr>AutrePlage</vt:lpstr>
      <vt:lpstr>AutrePlage1</vt:lpstr>
      <vt:lpstr>Plage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Lorraine Pugi</cp:lastModifiedBy>
  <cp:revision/>
  <dcterms:created xsi:type="dcterms:W3CDTF">2015-06-05T18:19:34Z</dcterms:created>
  <dcterms:modified xsi:type="dcterms:W3CDTF">2020-11-18T16:11:42Z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0x0101007A43AB129C5D48479F31457A5CDC5536</vt:lpwstr>
  </property>
  <property fmtid="{D5CDD505-2E9C-101B-9397-08002B2CF9AE}" pid="3" name="AuthorIds_UIVersion_1536">
    <vt:lpwstr>23</vt:lpwstr>
  </property>
  <property fmtid="{D5CDD505-2E9C-101B-9397-08002B2CF9AE}" pid="4" name="AuthorIds_UIVersion_9728">
    <vt:lpwstr>130</vt:lpwstr>
  </property>
  <property fmtid="{D5CDD505-2E9C-101B-9397-08002B2CF9AE}" pid="5" name="AuthorIds_UIVersion_26112">
    <vt:lpwstr>130</vt:lpwstr>
  </property>
</Properties>
</file>