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3225" yWindow="1290" windowWidth="15480" windowHeight="10920" tabRatio="589" activeTab="1"/>
  </bookViews>
  <sheets>
    <sheet name="Audit Prod" sheetId="1" r:id="rId1"/>
    <sheet name="Résultat audit PROD" sheetId="13" r:id="rId2"/>
  </sheets>
  <definedNames>
    <definedName name="_xlnm._FilterDatabase" localSheetId="0" hidden="1">'Audit Prod'!$B$9:$Y$43</definedName>
    <definedName name="_xlnm.Print_Area" localSheetId="0">'Audit Prod'!$A$1:$H$42</definedName>
  </definedNames>
  <calcPr calcId="145621"/>
</workbook>
</file>

<file path=xl/calcChain.xml><?xml version="1.0" encoding="utf-8"?>
<calcChain xmlns="http://schemas.openxmlformats.org/spreadsheetml/2006/main">
  <c r="V42" i="1" l="1"/>
  <c r="V41" i="1"/>
  <c r="V31" i="1"/>
  <c r="V32" i="1"/>
  <c r="V33" i="1"/>
  <c r="V34" i="1"/>
  <c r="V35" i="1"/>
  <c r="V36" i="1"/>
  <c r="V37" i="1"/>
  <c r="V38" i="1"/>
  <c r="V39" i="1"/>
  <c r="V30" i="1"/>
  <c r="V23" i="1"/>
  <c r="V24" i="1"/>
  <c r="V25" i="1"/>
  <c r="V26" i="1"/>
  <c r="V27" i="1"/>
  <c r="V28" i="1"/>
  <c r="V22" i="1"/>
  <c r="V19" i="1"/>
  <c r="V11" i="1"/>
  <c r="V12" i="1"/>
  <c r="V13" i="1"/>
  <c r="V14" i="1"/>
  <c r="V15" i="1"/>
  <c r="V16" i="1"/>
  <c r="V17" i="1"/>
  <c r="V18" i="1"/>
  <c r="V20" i="1"/>
  <c r="W19" i="1" l="1"/>
  <c r="X19" i="1" s="1"/>
  <c r="O19" i="1" l="1"/>
  <c r="U19" i="1"/>
  <c r="I19" i="1"/>
  <c r="R8" i="1" l="1"/>
  <c r="Q8" i="1"/>
  <c r="L8" i="1"/>
  <c r="K8" i="1"/>
  <c r="F8" i="1"/>
  <c r="U42" i="1" l="1"/>
  <c r="U11" i="1"/>
  <c r="U12" i="1"/>
  <c r="U13" i="1"/>
  <c r="U14" i="1"/>
  <c r="U15" i="1"/>
  <c r="U16" i="1"/>
  <c r="U17" i="1"/>
  <c r="U18" i="1"/>
  <c r="U20" i="1"/>
  <c r="U22" i="1"/>
  <c r="U23" i="1"/>
  <c r="U24" i="1"/>
  <c r="U25" i="1"/>
  <c r="U26" i="1"/>
  <c r="U27" i="1"/>
  <c r="U28" i="1"/>
  <c r="U30" i="1"/>
  <c r="U31" i="1"/>
  <c r="U32" i="1"/>
  <c r="U33" i="1"/>
  <c r="U34" i="1"/>
  <c r="U35" i="1"/>
  <c r="U36" i="1"/>
  <c r="U37" i="1"/>
  <c r="U38" i="1"/>
  <c r="U39" i="1"/>
  <c r="U41" i="1"/>
  <c r="U10" i="1"/>
  <c r="O11" i="1"/>
  <c r="O12" i="1"/>
  <c r="O13" i="1"/>
  <c r="O14" i="1"/>
  <c r="O15" i="1"/>
  <c r="O16" i="1"/>
  <c r="O17" i="1"/>
  <c r="O18" i="1"/>
  <c r="O20" i="1"/>
  <c r="O22" i="1"/>
  <c r="O23" i="1"/>
  <c r="O24" i="1"/>
  <c r="O25" i="1"/>
  <c r="O26" i="1"/>
  <c r="O27" i="1"/>
  <c r="O28" i="1"/>
  <c r="O30" i="1"/>
  <c r="O31" i="1"/>
  <c r="O32" i="1"/>
  <c r="O33" i="1"/>
  <c r="O34" i="1"/>
  <c r="O35" i="1"/>
  <c r="O36" i="1"/>
  <c r="O37" i="1"/>
  <c r="O38" i="1"/>
  <c r="O39" i="1"/>
  <c r="E40" i="1"/>
  <c r="E8" i="1" s="1"/>
  <c r="O41" i="1"/>
  <c r="O42" i="1"/>
  <c r="O10" i="1"/>
  <c r="I11" i="1"/>
  <c r="I12" i="1"/>
  <c r="I13" i="1"/>
  <c r="I14" i="1"/>
  <c r="I15" i="1"/>
  <c r="I16" i="1"/>
  <c r="I17" i="1"/>
  <c r="I18" i="1"/>
  <c r="I20" i="1"/>
  <c r="I22" i="1"/>
  <c r="I23" i="1"/>
  <c r="I24" i="1"/>
  <c r="I25" i="1"/>
  <c r="I26" i="1"/>
  <c r="I27" i="1"/>
  <c r="I28" i="1"/>
  <c r="I30" i="1"/>
  <c r="I31" i="1"/>
  <c r="I32" i="1"/>
  <c r="I33" i="1"/>
  <c r="I34" i="1"/>
  <c r="I35" i="1"/>
  <c r="I36" i="1"/>
  <c r="I37" i="1"/>
  <c r="I38" i="1"/>
  <c r="I39" i="1"/>
  <c r="I41" i="1"/>
  <c r="I42" i="1"/>
  <c r="I10" i="1"/>
  <c r="M3" i="13" l="1"/>
  <c r="G8" i="1"/>
  <c r="G6" i="1" s="1"/>
  <c r="E7" i="1" s="1"/>
  <c r="I43" i="1"/>
  <c r="O43" i="1"/>
  <c r="U43" i="1"/>
  <c r="U16" i="13" l="1"/>
  <c r="S16" i="13"/>
  <c r="T16" i="13" l="1"/>
  <c r="V16" i="13" s="1"/>
  <c r="M4" i="13"/>
  <c r="W11" i="1"/>
  <c r="X11" i="1" s="1"/>
  <c r="W12" i="1"/>
  <c r="X12" i="1" s="1"/>
  <c r="W13" i="1"/>
  <c r="X13" i="1" s="1"/>
  <c r="W14" i="1"/>
  <c r="X14" i="1" s="1"/>
  <c r="W15" i="1"/>
  <c r="X15" i="1" s="1"/>
  <c r="W16" i="1"/>
  <c r="X16" i="1" s="1"/>
  <c r="W17" i="1"/>
  <c r="X17" i="1" s="1"/>
  <c r="W18" i="1"/>
  <c r="X18" i="1" s="1"/>
  <c r="W20" i="1"/>
  <c r="X20" i="1" s="1"/>
  <c r="W22" i="1"/>
  <c r="X22" i="1" s="1"/>
  <c r="W23" i="1"/>
  <c r="X23" i="1" s="1"/>
  <c r="W24" i="1"/>
  <c r="X24" i="1" s="1"/>
  <c r="W25" i="1"/>
  <c r="X25" i="1" s="1"/>
  <c r="W26" i="1"/>
  <c r="X26" i="1" s="1"/>
  <c r="W27" i="1"/>
  <c r="X27" i="1" s="1"/>
  <c r="W28" i="1"/>
  <c r="X28" i="1" s="1"/>
  <c r="W30" i="1"/>
  <c r="X30" i="1" s="1"/>
  <c r="W31" i="1"/>
  <c r="X31" i="1" s="1"/>
  <c r="W32" i="1"/>
  <c r="X32" i="1" s="1"/>
  <c r="W33" i="1"/>
  <c r="X33" i="1" s="1"/>
  <c r="W34" i="1"/>
  <c r="X34" i="1" s="1"/>
  <c r="W35" i="1"/>
  <c r="X35" i="1" s="1"/>
  <c r="W36" i="1"/>
  <c r="X36" i="1" s="1"/>
  <c r="W37" i="1"/>
  <c r="X37" i="1" s="1"/>
  <c r="W38" i="1"/>
  <c r="X38" i="1" s="1"/>
  <c r="W39" i="1"/>
  <c r="X39" i="1" s="1"/>
  <c r="W41" i="1"/>
  <c r="X41" i="1" s="1"/>
  <c r="W42" i="1"/>
  <c r="X42" i="1" s="1"/>
  <c r="V10" i="1"/>
  <c r="W10" i="1" s="1"/>
  <c r="X10" i="1" s="1"/>
  <c r="M16" i="13"/>
  <c r="X43" i="1" l="1"/>
  <c r="W43" i="1"/>
  <c r="S8" i="1"/>
  <c r="S6" i="1" s="1"/>
  <c r="Q7" i="1" s="1"/>
  <c r="M15" i="13"/>
  <c r="M17" i="13" s="1"/>
  <c r="N16" i="13" s="1"/>
  <c r="Q21" i="13" l="1"/>
  <c r="Q4" i="1"/>
  <c r="M10" i="13"/>
  <c r="N15" i="13"/>
  <c r="M8" i="1"/>
  <c r="M6" i="1" s="1"/>
  <c r="K7" i="1" s="1"/>
  <c r="M11" i="13" l="1"/>
  <c r="N9" i="13" s="1"/>
  <c r="Q22" i="13"/>
  <c r="K4" i="1"/>
  <c r="N17" i="13"/>
  <c r="N10" i="13" l="1"/>
  <c r="N11" i="13" s="1"/>
  <c r="Q23" i="13"/>
  <c r="M5" i="13" l="1"/>
  <c r="E4" i="1" l="1"/>
  <c r="N4" i="13"/>
  <c r="Q10" i="13" s="1"/>
  <c r="N3" i="13"/>
  <c r="Q9" i="13" s="1"/>
  <c r="N5" i="13" l="1"/>
  <c r="Q11" i="13" l="1"/>
</calcChain>
</file>

<file path=xl/sharedStrings.xml><?xml version="1.0" encoding="utf-8"?>
<sst xmlns="http://schemas.openxmlformats.org/spreadsheetml/2006/main" count="134" uniqueCount="91">
  <si>
    <t>Date de l'audit</t>
  </si>
  <si>
    <t>Auditeur(s)</t>
  </si>
  <si>
    <t>Coeff</t>
  </si>
  <si>
    <t>K</t>
  </si>
  <si>
    <t>Global</t>
  </si>
  <si>
    <t>Equipe</t>
  </si>
  <si>
    <t xml:space="preserve">Résultats </t>
  </si>
  <si>
    <t>Questionnaire d'audit terrain environnement - 2017</t>
  </si>
  <si>
    <t xml:space="preserve">MATERIEL ET MACHINE </t>
  </si>
  <si>
    <t>METHODE : Organisation et autorisations</t>
  </si>
  <si>
    <t>MAIN D'ŒUVRE</t>
  </si>
  <si>
    <t>MILIEU</t>
  </si>
  <si>
    <t>C</t>
  </si>
  <si>
    <t xml:space="preserve">NC </t>
  </si>
  <si>
    <t>Production/Mécanique/Maintenance</t>
  </si>
  <si>
    <r>
      <t xml:space="preserve"> </t>
    </r>
    <r>
      <rPr>
        <sz val="10"/>
        <color rgb="FFFF0000"/>
        <rFont val="Wingdings"/>
        <charset val="2"/>
      </rPr>
      <t>L</t>
    </r>
  </si>
  <si>
    <t>Total</t>
  </si>
  <si>
    <t xml:space="preserve">Délai </t>
  </si>
  <si>
    <t>J</t>
  </si>
  <si>
    <t>AUDIT JANVIER</t>
  </si>
  <si>
    <t xml:space="preserve">AUDIT FEVRIER </t>
  </si>
  <si>
    <t>NC</t>
  </si>
  <si>
    <t>Nbr</t>
  </si>
  <si>
    <t>%</t>
  </si>
  <si>
    <t xml:space="preserve">Ref NC </t>
  </si>
  <si>
    <t xml:space="preserve">Action retenue </t>
  </si>
  <si>
    <t>Pilote</t>
  </si>
  <si>
    <t xml:space="preserve">Avancement </t>
  </si>
  <si>
    <t>Ref NC</t>
  </si>
  <si>
    <t xml:space="preserve">AUDIT MARS </t>
  </si>
  <si>
    <t>Avancement en %</t>
  </si>
  <si>
    <t xml:space="preserve">ex : </t>
  </si>
  <si>
    <t>Action non effectuée</t>
  </si>
  <si>
    <t>Planifier et non effectuée</t>
  </si>
  <si>
    <t>Action débuté</t>
  </si>
  <si>
    <t xml:space="preserve">Action en cours </t>
  </si>
  <si>
    <t>action terminée</t>
  </si>
  <si>
    <t>JANVIER</t>
  </si>
  <si>
    <t>FEVRIER</t>
  </si>
  <si>
    <t>MARS</t>
  </si>
  <si>
    <t>RESUME JANVIER FEVRIER MARS 2017</t>
  </si>
  <si>
    <t>nb nc sur coeff 1</t>
  </si>
  <si>
    <t xml:space="preserve">NC majeur </t>
  </si>
  <si>
    <t>Janvier</t>
  </si>
  <si>
    <t xml:space="preserve">Février </t>
  </si>
  <si>
    <t>Mars</t>
  </si>
  <si>
    <t>trimestre 1</t>
  </si>
  <si>
    <t>Résultat audit terrain environnement zone PRODUCTION MAINTENANCE ET MECANIQUE</t>
  </si>
  <si>
    <t>Commentaire</t>
  </si>
  <si>
    <t>NCJuil_1</t>
  </si>
  <si>
    <t>NCJuil_2</t>
  </si>
  <si>
    <t>NCJuil_3</t>
  </si>
  <si>
    <t>NCJuil_4</t>
  </si>
  <si>
    <t>NCJuil_5</t>
  </si>
  <si>
    <t>NCJuil_6</t>
  </si>
  <si>
    <t>NCJuil_7</t>
  </si>
  <si>
    <t>NCJuil_10</t>
  </si>
  <si>
    <t>Nbr NC sur 3 mois</t>
  </si>
  <si>
    <t>Récurrence de NC ?</t>
  </si>
  <si>
    <t>Recurrence de NC Majeure ?</t>
  </si>
  <si>
    <t>Exigence 1</t>
  </si>
  <si>
    <t>Exigence 2</t>
  </si>
  <si>
    <t>Exigence 3</t>
  </si>
  <si>
    <t>Exigence 4</t>
  </si>
  <si>
    <t>Exigence 5</t>
  </si>
  <si>
    <t>Exigence 6</t>
  </si>
  <si>
    <t>Exigence 7</t>
  </si>
  <si>
    <t>Exigence 8</t>
  </si>
  <si>
    <t>Exigence 9</t>
  </si>
  <si>
    <t>Exigence 10</t>
  </si>
  <si>
    <t>Exigence 11</t>
  </si>
  <si>
    <t>Exigence 12</t>
  </si>
  <si>
    <t>Exigence 13</t>
  </si>
  <si>
    <t>Exigence 14</t>
  </si>
  <si>
    <t>Exigence 15</t>
  </si>
  <si>
    <t>Exigence 16</t>
  </si>
  <si>
    <t>Exigence 17</t>
  </si>
  <si>
    <t>Exigence 18</t>
  </si>
  <si>
    <t>Exigence 19</t>
  </si>
  <si>
    <t>Exigence 20</t>
  </si>
  <si>
    <t>Exigence 21</t>
  </si>
  <si>
    <t>Exigence 22</t>
  </si>
  <si>
    <t>Exigence 23</t>
  </si>
  <si>
    <t>Exigence 24</t>
  </si>
  <si>
    <t>Exigence 25</t>
  </si>
  <si>
    <t>Exigence 26</t>
  </si>
  <si>
    <t>Exigence 27</t>
  </si>
  <si>
    <t xml:space="preserve">Exigence 28 </t>
  </si>
  <si>
    <t>Exigence 29</t>
  </si>
  <si>
    <t>Exigence 30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</si>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</sst>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26"/>
      <name val="Wingdings"/>
      <charset val="2"/>
    </font>
    <font>
      <sz val="10"/>
      <color indexed="9"/>
      <name val="Wingdings"/>
      <charset val="2"/>
    </font>
    <font>
      <b/>
      <sz val="10"/>
      <color indexed="9"/>
      <name val="Arial"/>
      <family val="2"/>
    </font>
    <font>
      <sz val="9"/>
      <name val="Arial"/>
      <family val="2"/>
    </font>
    <font>
      <sz val="7"/>
      <name val="Arial"/>
      <family val="2"/>
    </font>
    <font>
      <sz val="8"/>
      <color indexed="10"/>
      <name val="Arial"/>
      <family val="2"/>
    </font>
    <font>
      <sz val="8"/>
      <color indexed="8"/>
      <name val="Arial"/>
      <family val="2"/>
    </font>
    <font>
      <sz val="9"/>
      <color indexed="8"/>
      <name val="Arial"/>
      <family val="2"/>
    </font>
    <font>
      <b/>
      <sz val="20"/>
      <name val="Arial"/>
      <family val="2"/>
    </font>
    <font>
      <sz val="10"/>
      <name val="Arial"/>
      <family val="2"/>
    </font>
    <font>
      <b/>
      <sz val="12"/>
      <name val="Calibri"/>
      <family val="2"/>
      <scheme val="minor"/>
    </font>
    <font>
      <sz val="10"/>
      <name val="Wingdings"/>
      <charset val="2"/>
    </font>
    <font>
      <sz val="10"/>
      <color theme="0" tint="-0.499984740745262"/>
      <name val="Arial"/>
      <family val="2"/>
    </font>
    <font>
      <i/>
      <sz val="10"/>
      <color theme="0" tint="-0.49998474074526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0"/>
      <color theme="0"/>
      <name val="Arial"/>
      <family val="2"/>
    </font>
    <font>
      <sz val="10"/>
      <color rgb="FFFF0000"/>
      <name val="Wingdings"/>
      <charset val="2"/>
    </font>
    <font>
      <b/>
      <sz val="10"/>
      <color theme="0"/>
      <name val="Arial"/>
      <family val="2"/>
    </font>
    <font>
      <sz val="10"/>
      <name val="Arial"/>
    </font>
    <font>
      <sz val="10"/>
      <color rgb="FFFF0000"/>
      <name val="Arial"/>
      <family val="2"/>
    </font>
    <font>
      <b/>
      <sz val="12"/>
      <color theme="0"/>
      <name val="Arial"/>
      <family val="2"/>
    </font>
    <font>
      <b/>
      <sz val="26"/>
      <name val="Arial"/>
      <family val="2"/>
    </font>
    <font>
      <b/>
      <sz val="11"/>
      <color theme="0"/>
      <name val="Arial"/>
      <family val="2"/>
    </font>
    <font>
      <sz val="1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5B5B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36F616"/>
        <bgColor indexed="64"/>
      </patternFill>
    </fill>
    <fill>
      <patternFill patternType="solid">
        <fgColor theme="0" tint="-0.34998626667073579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9" fontId="23" fillId="0" borderId="0" applyFont="0" applyFill="0" applyBorder="0" applyAlignment="0" applyProtection="0"/>
  </cellStyleXfs>
  <cellXfs count="18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5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0" borderId="4" xfId="0" applyFont="1" applyFill="1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2" fillId="0" borderId="10" xfId="0" applyFont="1" applyBorder="1" applyAlignment="1" applyProtection="1">
      <alignment horizontal="center" vertical="center"/>
      <protection locked="0"/>
    </xf>
    <xf numFmtId="0" fontId="9" fillId="0" borderId="10" xfId="0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0" fontId="0" fillId="0" borderId="5" xfId="0" applyBorder="1" applyAlignment="1">
      <alignment vertical="center"/>
    </xf>
    <xf numFmtId="0" fontId="4" fillId="0" borderId="18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" fillId="2" borderId="23" xfId="0" applyFont="1" applyFill="1" applyBorder="1" applyAlignment="1">
      <alignment horizontal="left" vertical="center"/>
    </xf>
    <xf numFmtId="0" fontId="1" fillId="2" borderId="26" xfId="0" applyFont="1" applyFill="1" applyBorder="1" applyAlignment="1">
      <alignment horizontal="left" vertical="center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16" fillId="0" borderId="0" xfId="0" applyFont="1" applyFill="1" applyAlignment="1">
      <alignment vertical="center"/>
    </xf>
    <xf numFmtId="0" fontId="20" fillId="0" borderId="0" xfId="0" applyFont="1" applyAlignment="1">
      <alignment horizontal="center" vertical="center"/>
    </xf>
    <xf numFmtId="0" fontId="20" fillId="0" borderId="0" xfId="0" applyFont="1" applyAlignment="1">
      <alignment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vertical="center"/>
    </xf>
    <xf numFmtId="0" fontId="16" fillId="4" borderId="0" xfId="0" applyFont="1" applyFill="1" applyAlignment="1">
      <alignment vertical="center"/>
    </xf>
    <xf numFmtId="0" fontId="1" fillId="0" borderId="0" xfId="0" applyFont="1" applyAlignment="1">
      <alignment horizontal="center" vertical="center"/>
    </xf>
    <xf numFmtId="0" fontId="12" fillId="0" borderId="18" xfId="0" applyFont="1" applyBorder="1" applyAlignment="1">
      <alignment vertical="center"/>
    </xf>
    <xf numFmtId="0" fontId="21" fillId="0" borderId="18" xfId="0" applyFont="1" applyBorder="1" applyAlignment="1">
      <alignment vertical="center"/>
    </xf>
    <xf numFmtId="14" fontId="0" fillId="2" borderId="34" xfId="0" applyNumberFormat="1" applyFill="1" applyBorder="1" applyAlignment="1">
      <alignment horizontal="left" vertical="center"/>
    </xf>
    <xf numFmtId="164" fontId="18" fillId="0" borderId="8" xfId="0" applyNumberFormat="1" applyFont="1" applyFill="1" applyBorder="1" applyAlignment="1">
      <alignment vertical="center"/>
    </xf>
    <xf numFmtId="0" fontId="4" fillId="0" borderId="6" xfId="0" applyFont="1" applyFill="1" applyBorder="1" applyAlignment="1">
      <alignment vertical="center"/>
    </xf>
    <xf numFmtId="0" fontId="4" fillId="0" borderId="16" xfId="0" applyFont="1" applyFill="1" applyBorder="1" applyAlignment="1">
      <alignment vertical="center"/>
    </xf>
    <xf numFmtId="0" fontId="21" fillId="0" borderId="0" xfId="0" applyFont="1" applyBorder="1" applyAlignment="1">
      <alignment vertical="center"/>
    </xf>
    <xf numFmtId="0" fontId="14" fillId="7" borderId="13" xfId="0" applyFont="1" applyFill="1" applyBorder="1" applyAlignment="1">
      <alignment vertical="center"/>
    </xf>
    <xf numFmtId="0" fontId="14" fillId="7" borderId="14" xfId="0" applyFont="1" applyFill="1" applyBorder="1" applyAlignment="1">
      <alignment vertical="center"/>
    </xf>
    <xf numFmtId="0" fontId="18" fillId="0" borderId="0" xfId="0" applyFont="1" applyBorder="1" applyAlignment="1">
      <alignment vertical="center" wrapText="1"/>
    </xf>
    <xf numFmtId="0" fontId="18" fillId="0" borderId="8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14" fillId="7" borderId="15" xfId="0" applyFont="1" applyFill="1" applyBorder="1" applyAlignment="1">
      <alignment vertical="center"/>
    </xf>
    <xf numFmtId="0" fontId="14" fillId="5" borderId="19" xfId="0" applyFont="1" applyFill="1" applyBorder="1" applyAlignment="1">
      <alignment vertical="center"/>
    </xf>
    <xf numFmtId="0" fontId="14" fillId="5" borderId="29" xfId="0" applyFont="1" applyFill="1" applyBorder="1" applyAlignment="1">
      <alignment vertical="center"/>
    </xf>
    <xf numFmtId="0" fontId="4" fillId="0" borderId="32" xfId="0" applyFont="1" applyFill="1" applyBorder="1" applyAlignment="1">
      <alignment vertical="center"/>
    </xf>
    <xf numFmtId="9" fontId="0" fillId="0" borderId="0" xfId="2" applyFont="1" applyAlignment="1">
      <alignment vertical="center"/>
    </xf>
    <xf numFmtId="9" fontId="0" fillId="0" borderId="0" xfId="0" applyNumberFormat="1" applyAlignment="1">
      <alignment vertical="center"/>
    </xf>
    <xf numFmtId="0" fontId="4" fillId="4" borderId="33" xfId="0" applyFont="1" applyFill="1" applyBorder="1" applyAlignment="1">
      <alignment vertical="center"/>
    </xf>
    <xf numFmtId="0" fontId="2" fillId="0" borderId="0" xfId="0" applyFont="1" applyBorder="1" applyAlignment="1">
      <alignment horizontal="left" vertical="top"/>
    </xf>
    <xf numFmtId="164" fontId="14" fillId="5" borderId="7" xfId="0" applyNumberFormat="1" applyFont="1" applyFill="1" applyBorder="1" applyAlignment="1">
      <alignment horizontal="center" vertical="center"/>
    </xf>
    <xf numFmtId="164" fontId="14" fillId="5" borderId="37" xfId="0" applyNumberFormat="1" applyFont="1" applyFill="1" applyBorder="1" applyAlignment="1">
      <alignment horizontal="center" vertical="center"/>
    </xf>
    <xf numFmtId="0" fontId="17" fillId="4" borderId="39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4" fillId="0" borderId="0" xfId="0" applyFont="1" applyFill="1" applyBorder="1" applyAlignment="1">
      <alignment vertical="center"/>
    </xf>
    <xf numFmtId="0" fontId="14" fillId="8" borderId="15" xfId="0" applyFont="1" applyFill="1" applyBorder="1" applyAlignment="1">
      <alignment vertical="center"/>
    </xf>
    <xf numFmtId="164" fontId="14" fillId="8" borderId="18" xfId="0" applyNumberFormat="1" applyFont="1" applyFill="1" applyBorder="1" applyAlignment="1">
      <alignment horizontal="center" vertical="center"/>
    </xf>
    <xf numFmtId="164" fontId="14" fillId="8" borderId="40" xfId="0" applyNumberFormat="1" applyFont="1" applyFill="1" applyBorder="1" applyAlignment="1">
      <alignment horizontal="center" vertical="center"/>
    </xf>
    <xf numFmtId="0" fontId="17" fillId="8" borderId="0" xfId="0" applyFont="1" applyFill="1" applyBorder="1" applyAlignment="1">
      <alignment horizontal="center" vertical="center"/>
    </xf>
    <xf numFmtId="0" fontId="13" fillId="8" borderId="0" xfId="0" applyFont="1" applyFill="1" applyBorder="1" applyAlignment="1">
      <alignment vertical="center"/>
    </xf>
    <xf numFmtId="0" fontId="13" fillId="8" borderId="41" xfId="0" applyFont="1" applyFill="1" applyBorder="1" applyAlignment="1">
      <alignment vertical="center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7" fontId="24" fillId="11" borderId="1" xfId="0" applyNumberFormat="1" applyFont="1" applyFill="1" applyBorder="1" applyAlignment="1">
      <alignment horizontal="center" vertical="center"/>
    </xf>
    <xf numFmtId="0" fontId="1" fillId="0" borderId="0" xfId="0" applyFont="1"/>
    <xf numFmtId="9" fontId="0" fillId="0" borderId="0" xfId="0" applyNumberFormat="1"/>
    <xf numFmtId="164" fontId="14" fillId="5" borderId="18" xfId="0" applyNumberFormat="1" applyFont="1" applyFill="1" applyBorder="1" applyAlignment="1">
      <alignment horizontal="center" vertical="center"/>
    </xf>
    <xf numFmtId="164" fontId="14" fillId="5" borderId="40" xfId="0" applyNumberFormat="1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vertical="center"/>
    </xf>
    <xf numFmtId="0" fontId="0" fillId="12" borderId="0" xfId="0" applyFill="1" applyAlignment="1">
      <alignment vertical="center"/>
    </xf>
    <xf numFmtId="0" fontId="1" fillId="12" borderId="0" xfId="0" applyFont="1" applyFill="1" applyAlignment="1">
      <alignment vertical="center"/>
    </xf>
    <xf numFmtId="17" fontId="24" fillId="11" borderId="42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9" fontId="0" fillId="9" borderId="1" xfId="2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9" fontId="0" fillId="13" borderId="1" xfId="2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9" fontId="0" fillId="10" borderId="1" xfId="2" applyFont="1" applyFill="1" applyBorder="1" applyAlignment="1">
      <alignment horizontal="center" vertical="center"/>
    </xf>
    <xf numFmtId="164" fontId="14" fillId="5" borderId="7" xfId="0" applyNumberFormat="1" applyFont="1" applyFill="1" applyBorder="1" applyAlignment="1">
      <alignment horizontal="center" vertical="center"/>
    </xf>
    <xf numFmtId="164" fontId="14" fillId="5" borderId="37" xfId="0" applyNumberFormat="1" applyFont="1" applyFill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164" fontId="26" fillId="0" borderId="16" xfId="0" applyNumberFormat="1" applyFont="1" applyFill="1" applyBorder="1" applyAlignment="1">
      <alignment vertical="center"/>
    </xf>
    <xf numFmtId="164" fontId="14" fillId="5" borderId="18" xfId="0" applyNumberFormat="1" applyFont="1" applyFill="1" applyBorder="1" applyAlignment="1">
      <alignment horizontal="center" vertical="center"/>
    </xf>
    <xf numFmtId="164" fontId="14" fillId="5" borderId="40" xfId="0" applyNumberFormat="1" applyFont="1" applyFill="1" applyBorder="1" applyAlignment="1">
      <alignment horizontal="center" vertical="center"/>
    </xf>
    <xf numFmtId="0" fontId="9" fillId="0" borderId="48" xfId="0" applyFont="1" applyBorder="1" applyAlignment="1" applyProtection="1">
      <alignment horizontal="center" vertical="center"/>
      <protection locked="0"/>
    </xf>
    <xf numFmtId="0" fontId="9" fillId="0" borderId="49" xfId="0" applyFont="1" applyBorder="1" applyAlignment="1" applyProtection="1">
      <alignment horizontal="center" vertical="center"/>
      <protection locked="0"/>
    </xf>
    <xf numFmtId="0" fontId="17" fillId="4" borderId="41" xfId="0" applyFont="1" applyFill="1" applyBorder="1" applyAlignment="1">
      <alignment horizontal="center" vertical="center"/>
    </xf>
    <xf numFmtId="0" fontId="14" fillId="7" borderId="44" xfId="0" applyFont="1" applyFill="1" applyBorder="1" applyAlignment="1">
      <alignment vertical="center"/>
    </xf>
    <xf numFmtId="164" fontId="14" fillId="5" borderId="50" xfId="0" applyNumberFormat="1" applyFont="1" applyFill="1" applyBorder="1" applyAlignment="1">
      <alignment horizontal="center" vertical="center"/>
    </xf>
    <xf numFmtId="164" fontId="14" fillId="5" borderId="51" xfId="0" applyNumberFormat="1" applyFont="1" applyFill="1" applyBorder="1" applyAlignment="1">
      <alignment horizontal="center" vertical="center"/>
    </xf>
    <xf numFmtId="0" fontId="2" fillId="0" borderId="41" xfId="0" applyFont="1" applyBorder="1" applyAlignment="1">
      <alignment vertical="center"/>
    </xf>
    <xf numFmtId="0" fontId="17" fillId="4" borderId="30" xfId="0" applyFont="1" applyFill="1" applyBorder="1" applyAlignment="1">
      <alignment horizontal="center" vertical="center"/>
    </xf>
    <xf numFmtId="0" fontId="0" fillId="13" borderId="1" xfId="2" applyNumberFormat="1" applyFont="1" applyFill="1" applyBorder="1" applyAlignment="1">
      <alignment horizontal="center" vertical="center"/>
    </xf>
    <xf numFmtId="0" fontId="0" fillId="9" borderId="1" xfId="2" applyNumberFormat="1" applyFont="1" applyFill="1" applyBorder="1" applyAlignment="1">
      <alignment horizontal="center" vertical="center"/>
    </xf>
    <xf numFmtId="0" fontId="0" fillId="10" borderId="1" xfId="2" applyNumberFormat="1" applyFont="1" applyFill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9" fillId="0" borderId="5" xfId="0" applyFont="1" applyBorder="1" applyAlignment="1" applyProtection="1">
      <alignment horizontal="center" vertical="center"/>
      <protection locked="0"/>
    </xf>
    <xf numFmtId="0" fontId="9" fillId="0" borderId="53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vertical="center"/>
    </xf>
    <xf numFmtId="0" fontId="2" fillId="0" borderId="27" xfId="0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center" vertical="center"/>
      <protection locked="0"/>
    </xf>
    <xf numFmtId="0" fontId="9" fillId="0" borderId="38" xfId="0" applyFont="1" applyBorder="1" applyAlignment="1" applyProtection="1">
      <alignment horizontal="center" vertical="center"/>
      <protection locked="0"/>
    </xf>
    <xf numFmtId="0" fontId="0" fillId="0" borderId="28" xfId="0" applyBorder="1" applyAlignment="1">
      <alignment horizontal="center" vertical="center"/>
    </xf>
    <xf numFmtId="0" fontId="22" fillId="14" borderId="13" xfId="0" applyFont="1" applyFill="1" applyBorder="1" applyAlignment="1">
      <alignment vertical="center"/>
    </xf>
    <xf numFmtId="0" fontId="22" fillId="14" borderId="15" xfId="0" applyFont="1" applyFill="1" applyBorder="1" applyAlignment="1">
      <alignment vertical="center"/>
    </xf>
    <xf numFmtId="0" fontId="6" fillId="14" borderId="13" xfId="0" applyFont="1" applyFill="1" applyBorder="1" applyAlignment="1">
      <alignment horizontal="center" vertical="center"/>
    </xf>
    <xf numFmtId="0" fontId="6" fillId="14" borderId="14" xfId="0" applyFont="1" applyFill="1" applyBorder="1" applyAlignment="1">
      <alignment horizontal="center" vertical="center"/>
    </xf>
    <xf numFmtId="0" fontId="1" fillId="14" borderId="15" xfId="0" applyFont="1" applyFill="1" applyBorder="1" applyAlignment="1">
      <alignment vertical="center"/>
    </xf>
    <xf numFmtId="0" fontId="13" fillId="14" borderId="15" xfId="0" applyFont="1" applyFill="1" applyBorder="1" applyAlignment="1">
      <alignment vertical="center"/>
    </xf>
    <xf numFmtId="0" fontId="1" fillId="14" borderId="22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vertical="center"/>
    </xf>
    <xf numFmtId="0" fontId="8" fillId="0" borderId="32" xfId="0" applyFont="1" applyBorder="1" applyAlignment="1">
      <alignment horizontal="center" vertical="center"/>
    </xf>
    <xf numFmtId="0" fontId="8" fillId="0" borderId="32" xfId="0" applyFont="1" applyFill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0" fontId="1" fillId="14" borderId="17" xfId="0" applyFont="1" applyFill="1" applyBorder="1" applyAlignment="1">
      <alignment vertical="center"/>
    </xf>
    <xf numFmtId="0" fontId="1" fillId="14" borderId="17" xfId="0" applyFont="1" applyFill="1" applyBorder="1" applyAlignment="1">
      <alignment horizontal="center" vertical="center"/>
    </xf>
    <xf numFmtId="0" fontId="28" fillId="0" borderId="20" xfId="0" applyFont="1" applyFill="1" applyBorder="1" applyAlignment="1">
      <alignment horizontal="center" vertical="center" wrapText="1"/>
    </xf>
    <xf numFmtId="0" fontId="28" fillId="0" borderId="21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3" fillId="0" borderId="54" xfId="0" applyFont="1" applyBorder="1" applyAlignment="1">
      <alignment horizontal="center" vertical="center"/>
    </xf>
    <xf numFmtId="0" fontId="1" fillId="0" borderId="58" xfId="0" applyFont="1" applyBorder="1" applyAlignment="1">
      <alignment horizontal="center" vertical="center"/>
    </xf>
    <xf numFmtId="0" fontId="13" fillId="0" borderId="59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22" fillId="14" borderId="8" xfId="0" applyFont="1" applyFill="1" applyBorder="1" applyAlignment="1">
      <alignment horizontal="center" vertical="center"/>
    </xf>
    <xf numFmtId="0" fontId="22" fillId="14" borderId="0" xfId="0" applyFont="1" applyFill="1" applyBorder="1" applyAlignment="1">
      <alignment horizontal="center" vertical="center"/>
    </xf>
    <xf numFmtId="0" fontId="22" fillId="14" borderId="57" xfId="0" applyFont="1" applyFill="1" applyBorder="1" applyAlignment="1">
      <alignment horizontal="center" vertical="center"/>
    </xf>
    <xf numFmtId="0" fontId="1" fillId="14" borderId="13" xfId="0" applyFont="1" applyFill="1" applyBorder="1" applyAlignment="1">
      <alignment horizontal="center" vertical="center"/>
    </xf>
    <xf numFmtId="0" fontId="13" fillId="14" borderId="14" xfId="0" applyFont="1" applyFill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0" fontId="13" fillId="0" borderId="56" xfId="0" applyFont="1" applyBorder="1" applyAlignment="1">
      <alignment horizontal="center" vertical="center"/>
    </xf>
    <xf numFmtId="0" fontId="11" fillId="0" borderId="3" xfId="0" applyFont="1" applyBorder="1" applyAlignment="1">
      <alignment horizontal="left" vertical="center"/>
    </xf>
    <xf numFmtId="0" fontId="7" fillId="0" borderId="3" xfId="0" applyFont="1" applyFill="1" applyBorder="1" applyAlignment="1">
      <alignment horizontal="left" vertical="center"/>
    </xf>
    <xf numFmtId="0" fontId="2" fillId="0" borderId="25" xfId="0" applyFont="1" applyBorder="1" applyAlignment="1">
      <alignment horizontal="left" vertical="top"/>
    </xf>
    <xf numFmtId="0" fontId="2" fillId="0" borderId="35" xfId="0" applyFont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2" fillId="0" borderId="9" xfId="0" applyFont="1" applyBorder="1" applyAlignment="1">
      <alignment horizontal="left" vertical="top"/>
    </xf>
    <xf numFmtId="0" fontId="17" fillId="4" borderId="0" xfId="0" applyFont="1" applyFill="1" applyBorder="1" applyAlignment="1">
      <alignment horizontal="center" vertical="center"/>
    </xf>
    <xf numFmtId="0" fontId="17" fillId="4" borderId="9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left" vertical="center"/>
    </xf>
    <xf numFmtId="0" fontId="3" fillId="2" borderId="21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 vertical="center"/>
    </xf>
    <xf numFmtId="0" fontId="3" fillId="2" borderId="24" xfId="0" applyFont="1" applyFill="1" applyBorder="1" applyAlignment="1">
      <alignment horizontal="left" vertical="center"/>
    </xf>
    <xf numFmtId="0" fontId="3" fillId="2" borderId="25" xfId="0" applyFont="1" applyFill="1" applyBorder="1" applyAlignment="1">
      <alignment horizontal="left" vertical="center"/>
    </xf>
    <xf numFmtId="0" fontId="19" fillId="6" borderId="13" xfId="0" applyFont="1" applyFill="1" applyBorder="1" applyAlignment="1">
      <alignment horizontal="center" vertical="center"/>
    </xf>
    <xf numFmtId="0" fontId="19" fillId="6" borderId="15" xfId="0" applyFont="1" applyFill="1" applyBorder="1" applyAlignment="1">
      <alignment horizontal="center" vertical="center"/>
    </xf>
    <xf numFmtId="0" fontId="19" fillId="6" borderId="14" xfId="0" applyFont="1" applyFill="1" applyBorder="1" applyAlignment="1">
      <alignment horizontal="center" vertical="center"/>
    </xf>
    <xf numFmtId="0" fontId="19" fillId="6" borderId="27" xfId="0" applyFont="1" applyFill="1" applyBorder="1" applyAlignment="1">
      <alignment horizontal="center" vertical="center"/>
    </xf>
    <xf numFmtId="0" fontId="19" fillId="6" borderId="28" xfId="0" applyFont="1" applyFill="1" applyBorder="1" applyAlignment="1">
      <alignment horizontal="center" vertical="center"/>
    </xf>
    <xf numFmtId="0" fontId="19" fillId="6" borderId="10" xfId="0" applyFont="1" applyFill="1" applyBorder="1" applyAlignment="1">
      <alignment horizontal="center" vertical="center"/>
    </xf>
    <xf numFmtId="0" fontId="19" fillId="6" borderId="1" xfId="0" applyFont="1" applyFill="1" applyBorder="1" applyAlignment="1">
      <alignment horizontal="center" vertical="center"/>
    </xf>
    <xf numFmtId="164" fontId="14" fillId="5" borderId="18" xfId="0" applyNumberFormat="1" applyFont="1" applyFill="1" applyBorder="1" applyAlignment="1">
      <alignment horizontal="center" vertical="center"/>
    </xf>
    <xf numFmtId="164" fontId="14" fillId="5" borderId="7" xfId="0" applyNumberFormat="1" applyFont="1" applyFill="1" applyBorder="1" applyAlignment="1">
      <alignment horizontal="center" vertical="center"/>
    </xf>
    <xf numFmtId="164" fontId="14" fillId="5" borderId="40" xfId="0" applyNumberFormat="1" applyFont="1" applyFill="1" applyBorder="1" applyAlignment="1">
      <alignment horizontal="center" vertical="center"/>
    </xf>
    <xf numFmtId="164" fontId="14" fillId="5" borderId="37" xfId="0" applyNumberFormat="1" applyFont="1" applyFill="1" applyBorder="1" applyAlignment="1">
      <alignment horizontal="center" vertical="center"/>
    </xf>
    <xf numFmtId="0" fontId="28" fillId="0" borderId="2" xfId="0" applyFont="1" applyBorder="1" applyAlignment="1">
      <alignment horizontal="left" vertical="center" wrapText="1"/>
    </xf>
    <xf numFmtId="0" fontId="27" fillId="14" borderId="13" xfId="0" applyFont="1" applyFill="1" applyBorder="1" applyAlignment="1">
      <alignment horizontal="center" vertical="center" wrapText="1"/>
    </xf>
    <xf numFmtId="0" fontId="27" fillId="14" borderId="15" xfId="0" applyFont="1" applyFill="1" applyBorder="1" applyAlignment="1">
      <alignment horizontal="center" vertical="center" wrapText="1"/>
    </xf>
    <xf numFmtId="0" fontId="27" fillId="14" borderId="14" xfId="0" applyFont="1" applyFill="1" applyBorder="1" applyAlignment="1">
      <alignment horizontal="center" vertical="center" wrapText="1"/>
    </xf>
    <xf numFmtId="17" fontId="24" fillId="11" borderId="5" xfId="0" applyNumberFormat="1" applyFont="1" applyFill="1" applyBorder="1" applyAlignment="1">
      <alignment horizontal="center" vertical="center" wrapText="1"/>
    </xf>
    <xf numFmtId="17" fontId="24" fillId="11" borderId="43" xfId="0" applyNumberFormat="1" applyFont="1" applyFill="1" applyBorder="1" applyAlignment="1">
      <alignment horizontal="center" vertical="center" wrapText="1"/>
    </xf>
    <xf numFmtId="0" fontId="25" fillId="12" borderId="0" xfId="0" applyFont="1" applyFill="1" applyAlignment="1">
      <alignment horizontal="center" vertical="center"/>
    </xf>
    <xf numFmtId="17" fontId="24" fillId="11" borderId="47" xfId="0" applyNumberFormat="1" applyFont="1" applyFill="1" applyBorder="1" applyAlignment="1">
      <alignment horizontal="center" vertical="center" wrapText="1"/>
    </xf>
    <xf numFmtId="17" fontId="24" fillId="11" borderId="0" xfId="0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Pourcentage" xfId="2" builtinId="5"/>
  </cellStyles>
  <dxfs count="56">
    <dxf>
      <font>
        <condense val="0"/>
        <extend val="0"/>
        <color indexed="9"/>
      </font>
      <fill>
        <patternFill>
          <bgColor rgb="FFFF5B5B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FF5B5B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FF5B5B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FF5B5B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FF5B5B"/>
        </patternFill>
      </fill>
    </dxf>
    <dxf>
      <font>
        <color theme="2" tint="-0.24994659260841701"/>
      </font>
      <fill>
        <patternFill>
          <bgColor theme="2" tint="-9.9948118533890809E-2"/>
        </patternFill>
      </fill>
    </dxf>
    <dxf>
      <fill>
        <patternFill>
          <bgColor theme="5" tint="0.39994506668294322"/>
        </patternFill>
      </fill>
      <border>
        <left style="thin">
          <color rgb="FF0000FF"/>
        </left>
        <right style="thin">
          <color rgb="FF0000FF"/>
        </right>
        <top style="thin">
          <color rgb="FF0000FF"/>
        </top>
        <bottom style="thin">
          <color rgb="FF0000FF"/>
        </bottom>
        <vertical/>
        <horizontal/>
      </border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57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ill>
        <patternFill patternType="solid">
          <bgColor rgb="FFFF0000"/>
        </patternFill>
      </fill>
    </dxf>
    <dxf>
      <font>
        <condense val="0"/>
        <extend val="0"/>
        <color indexed="9"/>
      </font>
      <fill>
        <patternFill>
          <bgColor rgb="FFFF5B5B"/>
        </patternFill>
      </fill>
    </dxf>
    <dxf>
      <font>
        <condense val="0"/>
        <extend val="0"/>
        <color indexed="9"/>
      </font>
      <fill>
        <patternFill>
          <bgColor rgb="FFFF5B5B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FF5B5B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57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FF5B5B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FF5B5B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indexed="9"/>
      </font>
      <fill>
        <patternFill>
          <bgColor rgb="FFFF5B5B"/>
        </patternFill>
      </fill>
    </dxf>
    <dxf>
      <font>
        <condense val="0"/>
        <extend val="0"/>
        <color indexed="9"/>
      </font>
      <fill>
        <patternFill>
          <bgColor rgb="FF00C400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FF5B5B"/>
      <color rgb="FF36F616"/>
      <color rgb="FF0000FF"/>
      <color rgb="FF00B015"/>
      <color rgb="FF00C400"/>
      <color rgb="FFCCFFFF"/>
      <color rgb="FFCCFFCC"/>
      <color rgb="FFB0F793"/>
      <color rgb="FFA5FDC2"/>
      <color rgb="FFB2FCA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Résultat audit terrain environnement JANVIER 2017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36F616"/>
              </a:solidFill>
            </c:spPr>
          </c:dPt>
          <c:dPt>
            <c:idx val="1"/>
            <c:bubble3D val="0"/>
            <c:spPr>
              <a:solidFill>
                <a:srgbClr val="FF5B5B"/>
              </a:solidFill>
            </c:spPr>
          </c:dPt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'Résultat audit PROD'!$L$3:$L$4</c:f>
              <c:strCache>
                <c:ptCount val="2"/>
                <c:pt idx="0">
                  <c:v>C</c:v>
                </c:pt>
                <c:pt idx="1">
                  <c:v>NC</c:v>
                </c:pt>
              </c:strCache>
            </c:strRef>
          </c:cat>
          <c:val>
            <c:numRef>
              <c:f>'Résultat audit PROD'!$N$3:$N$4</c:f>
              <c:numCache>
                <c:formatCode>0%</c:formatCode>
                <c:ptCount val="2"/>
                <c:pt idx="0">
                  <c:v>0.48</c:v>
                </c:pt>
                <c:pt idx="1">
                  <c:v>0.52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Résultat audit terrain environnement FEVRIER 2017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30"/>
          <c:dPt>
            <c:idx val="0"/>
            <c:bubble3D val="0"/>
            <c:explosion val="0"/>
            <c:spPr>
              <a:solidFill>
                <a:srgbClr val="36F616"/>
              </a:solidFill>
            </c:spPr>
          </c:dPt>
          <c:dPt>
            <c:idx val="1"/>
            <c:bubble3D val="0"/>
            <c:explosion val="0"/>
            <c:spPr>
              <a:solidFill>
                <a:srgbClr val="FF5B5B"/>
              </a:solidFill>
            </c:spPr>
          </c:dPt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'Résultat audit PROD'!$L$9:$L$10</c:f>
              <c:strCache>
                <c:ptCount val="2"/>
                <c:pt idx="0">
                  <c:v>C</c:v>
                </c:pt>
                <c:pt idx="1">
                  <c:v>NC</c:v>
                </c:pt>
              </c:strCache>
            </c:strRef>
          </c:cat>
          <c:val>
            <c:numRef>
              <c:f>'Résultat audit PROD'!$N$9:$N$10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Résultat audit terrain environnement MARS 2017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36F616"/>
              </a:solidFill>
            </c:spPr>
          </c:dPt>
          <c:dPt>
            <c:idx val="1"/>
            <c:bubble3D val="0"/>
            <c:spPr>
              <a:solidFill>
                <a:srgbClr val="FF5B5B"/>
              </a:solidFill>
            </c:spPr>
          </c:dPt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'Résultat audit PROD'!$L$15:$L$16</c:f>
              <c:strCache>
                <c:ptCount val="2"/>
                <c:pt idx="0">
                  <c:v>C</c:v>
                </c:pt>
                <c:pt idx="1">
                  <c:v>NC</c:v>
                </c:pt>
              </c:strCache>
            </c:strRef>
          </c:cat>
          <c:val>
            <c:numRef>
              <c:f>'Résultat audit PROD'!$N$15:$N$16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Résultat audit JANVIER/FEVRIER/MARS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55"/>
          <c:dPt>
            <c:idx val="0"/>
            <c:bubble3D val="0"/>
            <c:explosion val="0"/>
            <c:spPr>
              <a:solidFill>
                <a:srgbClr val="36F616"/>
              </a:solidFill>
            </c:spPr>
          </c:dPt>
          <c:dPt>
            <c:idx val="1"/>
            <c:bubble3D val="0"/>
            <c:explosion val="0"/>
            <c:spPr>
              <a:solidFill>
                <a:srgbClr val="FF5B5B"/>
              </a:solidFill>
            </c:spPr>
          </c:dPt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'Résultat audit PROD'!$P$9:$P$10</c:f>
              <c:strCache>
                <c:ptCount val="2"/>
                <c:pt idx="0">
                  <c:v>C</c:v>
                </c:pt>
                <c:pt idx="1">
                  <c:v>NC</c:v>
                </c:pt>
              </c:strCache>
            </c:strRef>
          </c:cat>
          <c:val>
            <c:numRef>
              <c:f>'Résultat audit PROD'!$Q$9:$Q$10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106135</xdr:colOff>
      <xdr:row>3</xdr:row>
      <xdr:rowOff>34018</xdr:rowOff>
    </xdr:from>
    <xdr:to>
      <xdr:col>5</xdr:col>
      <xdr:colOff>734785</xdr:colOff>
      <xdr:row>19</xdr:row>
      <xdr:rowOff>68035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219074</xdr:colOff>
      <xdr:row>3</xdr:row>
      <xdr:rowOff>54428</xdr:rowOff>
    </xdr:from>
    <xdr:to>
      <xdr:col>10</xdr:col>
      <xdr:colOff>571500</xdr:colOff>
      <xdr:row>19</xdr:row>
      <xdr:rowOff>78920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130629</xdr:colOff>
      <xdr:row>22</xdr:row>
      <xdr:rowOff>54429</xdr:rowOff>
    </xdr:from>
    <xdr:to>
      <xdr:col>5</xdr:col>
      <xdr:colOff>734786</xdr:colOff>
      <xdr:row>36</xdr:row>
      <xdr:rowOff>122465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216352</xdr:colOff>
      <xdr:row>21</xdr:row>
      <xdr:rowOff>95251</xdr:rowOff>
    </xdr:from>
    <xdr:to>
      <xdr:col>10</xdr:col>
      <xdr:colOff>557893</xdr:colOff>
      <xdr:row>36</xdr:row>
      <xdr:rowOff>81643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70"/>
  <sheetViews>
    <sheetView showGridLines="0" zoomScale="85" zoomScaleNormal="85" workbookViewId="0">
      <selection activeCell="I10" sqref="I10"/>
    </sheetView>
  </sheetViews>
  <sheetFormatPr baseColWidth="10" defaultRowHeight="12.75" x14ac:dyDescent="0.2"/>
  <cols>
    <col min="1" max="1" width="3.85546875" style="1" customWidth="1"/>
    <col min="2" max="2" width="19.140625" style="1" customWidth="1"/>
    <col min="3" max="3" width="18.42578125" style="2" customWidth="1"/>
    <col min="4" max="4" width="6.140625" style="1" hidden="1" customWidth="1"/>
    <col min="5" max="5" width="12.7109375" style="1" customWidth="1"/>
    <col min="6" max="6" width="7.5703125" style="1" customWidth="1"/>
    <col min="7" max="7" width="4" style="2" customWidth="1"/>
    <col min="8" max="8" width="16.140625" style="2" customWidth="1"/>
    <col min="9" max="9" width="6.7109375" style="2" customWidth="1"/>
    <col min="10" max="10" width="3" style="2" hidden="1" customWidth="1"/>
    <col min="11" max="11" width="11" customWidth="1"/>
    <col min="12" max="12" width="11.42578125" customWidth="1"/>
    <col min="13" max="13" width="8.28515625" style="1" customWidth="1"/>
    <col min="14" max="14" width="4" style="2" customWidth="1"/>
    <col min="15" max="15" width="7.140625" style="2" customWidth="1"/>
    <col min="16" max="16" width="2.85546875" style="2" hidden="1" customWidth="1"/>
    <col min="17" max="17" width="9.140625" style="2" customWidth="1"/>
    <col min="18" max="18" width="11.42578125" style="2" customWidth="1"/>
    <col min="19" max="19" width="6.140625" style="2" customWidth="1"/>
    <col min="20" max="21" width="6.140625" style="1" customWidth="1"/>
    <col min="22" max="22" width="15.28515625" style="1" hidden="1" customWidth="1"/>
    <col min="23" max="23" width="30.140625" style="1" bestFit="1" customWidth="1"/>
    <col min="24" max="24" width="29.28515625" style="1" customWidth="1"/>
    <col min="25" max="25" width="10" style="2" customWidth="1"/>
    <col min="26" max="26" width="4" style="2" customWidth="1"/>
    <col min="27" max="27" width="8.28515625" style="1" customWidth="1"/>
    <col min="28" max="28" width="8.28515625" style="1" bestFit="1" customWidth="1"/>
    <col min="29" max="29" width="5.7109375" style="2" bestFit="1" customWidth="1"/>
    <col min="30" max="30" width="4" style="2" customWidth="1"/>
    <col min="31" max="32" width="8.28515625" style="1" bestFit="1" customWidth="1"/>
    <col min="33" max="34" width="4" style="2" hidden="1" customWidth="1"/>
    <col min="35" max="36" width="8.28515625" style="1" bestFit="1" customWidth="1"/>
    <col min="37" max="37" width="11.42578125" style="8"/>
    <col min="38" max="16384" width="11.42578125" style="2"/>
  </cols>
  <sheetData>
    <row r="1" spans="1:37" ht="53.25" customHeight="1" thickBot="1" x14ac:dyDescent="0.25">
      <c r="A1" s="158"/>
      <c r="B1" s="159"/>
      <c r="C1" s="19" t="s">
        <v>7</v>
      </c>
      <c r="D1" s="32"/>
      <c r="E1" s="41"/>
      <c r="F1" s="41"/>
      <c r="G1" s="41"/>
      <c r="H1" s="41"/>
      <c r="I1" s="41"/>
      <c r="J1" s="41"/>
      <c r="M1" s="4"/>
      <c r="N1" s="38" t="s">
        <v>18</v>
      </c>
      <c r="O1" s="38"/>
      <c r="P1" s="38"/>
      <c r="Q1" s="5"/>
      <c r="R1" s="33" t="s">
        <v>3</v>
      </c>
      <c r="S1" s="5" t="s">
        <v>15</v>
      </c>
      <c r="V1" s="4"/>
      <c r="W1" s="4"/>
      <c r="X1" s="4"/>
      <c r="Y1" s="5"/>
      <c r="Z1" s="5"/>
      <c r="AA1" s="4"/>
      <c r="AB1" s="4"/>
      <c r="AC1" s="3"/>
      <c r="AD1" s="5"/>
      <c r="AE1" s="4"/>
      <c r="AF1" s="4"/>
      <c r="AG1" s="5"/>
      <c r="AH1" s="5"/>
      <c r="AI1" s="4"/>
      <c r="AJ1" s="4"/>
    </row>
    <row r="2" spans="1:37" ht="20.100000000000001" customHeight="1" x14ac:dyDescent="0.2">
      <c r="A2" s="160" t="s">
        <v>0</v>
      </c>
      <c r="B2" s="161"/>
      <c r="C2" s="34"/>
      <c r="D2" s="42"/>
      <c r="E2" s="43"/>
      <c r="F2" s="43"/>
      <c r="G2" s="43"/>
      <c r="H2" s="43"/>
      <c r="I2" s="43"/>
      <c r="J2" s="43"/>
      <c r="M2" s="2"/>
      <c r="T2" s="2"/>
      <c r="U2" s="2"/>
      <c r="V2" s="2"/>
      <c r="W2" s="2"/>
      <c r="X2" s="2"/>
      <c r="AA2" s="2"/>
      <c r="AB2" s="4"/>
      <c r="AC2" s="4"/>
      <c r="AD2" s="4"/>
      <c r="AE2" s="4"/>
      <c r="AF2" s="4"/>
      <c r="AG2" s="4"/>
      <c r="AH2" s="4"/>
      <c r="AI2" s="4"/>
      <c r="AJ2" s="4"/>
      <c r="AK2" s="4"/>
    </row>
    <row r="3" spans="1:37" ht="20.100000000000001" customHeight="1" x14ac:dyDescent="0.2">
      <c r="A3" s="162" t="s">
        <v>5</v>
      </c>
      <c r="B3" s="163"/>
      <c r="C3" s="20"/>
      <c r="D3" s="35"/>
      <c r="E3" s="44"/>
      <c r="F3" s="44"/>
      <c r="G3" s="44"/>
      <c r="H3" s="44"/>
      <c r="I3" s="44"/>
      <c r="J3" s="44"/>
      <c r="M3" s="2"/>
      <c r="T3" s="2"/>
      <c r="U3" s="2"/>
      <c r="V3" s="2"/>
      <c r="W3" s="2"/>
      <c r="X3" s="2"/>
      <c r="AA3" s="2"/>
      <c r="AB3" s="4"/>
      <c r="AC3" s="4"/>
      <c r="AD3" s="4"/>
      <c r="AE3" s="4"/>
      <c r="AF3" s="4"/>
      <c r="AG3" s="4"/>
      <c r="AH3" s="4"/>
      <c r="AI3" s="4"/>
      <c r="AJ3" s="4"/>
      <c r="AK3" s="4"/>
    </row>
    <row r="4" spans="1:37" ht="27.75" customHeight="1" thickBot="1" x14ac:dyDescent="0.25">
      <c r="A4" s="164" t="s">
        <v>1</v>
      </c>
      <c r="B4" s="165"/>
      <c r="C4" s="21"/>
      <c r="D4" s="36"/>
      <c r="E4" s="87">
        <f>G6</f>
        <v>9.6</v>
      </c>
      <c r="F4" s="37"/>
      <c r="G4" s="37"/>
      <c r="H4" s="37"/>
      <c r="I4" s="57"/>
      <c r="J4" s="57"/>
      <c r="K4" s="87" t="e">
        <f>M6</f>
        <v>#DIV/0!</v>
      </c>
      <c r="N4" s="1"/>
      <c r="O4" s="1"/>
      <c r="P4" s="1"/>
      <c r="Q4" s="87" t="e">
        <f>S6</f>
        <v>#DIV/0!</v>
      </c>
      <c r="R4" s="1"/>
      <c r="S4" s="1"/>
      <c r="Y4" s="1"/>
      <c r="Z4" s="1"/>
      <c r="AC4" s="1"/>
      <c r="AD4" s="1"/>
      <c r="AG4" s="1"/>
      <c r="AH4" s="1"/>
    </row>
    <row r="5" spans="1:37" ht="20.100000000000001" customHeight="1" thickBot="1" x14ac:dyDescent="0.25">
      <c r="A5" s="166" t="s">
        <v>14</v>
      </c>
      <c r="B5" s="167"/>
      <c r="C5" s="168"/>
      <c r="D5" s="13"/>
      <c r="E5" s="39" t="s">
        <v>19</v>
      </c>
      <c r="F5" s="40"/>
      <c r="G5" s="45"/>
      <c r="H5" s="40"/>
      <c r="I5" s="45"/>
      <c r="J5" s="58"/>
      <c r="K5" s="39" t="s">
        <v>20</v>
      </c>
      <c r="L5" s="40"/>
      <c r="M5" s="45"/>
      <c r="N5" s="40"/>
      <c r="O5" s="45"/>
      <c r="P5" s="58"/>
      <c r="Q5" s="39" t="s">
        <v>29</v>
      </c>
      <c r="R5" s="40"/>
      <c r="S5" s="45"/>
      <c r="T5" s="40"/>
      <c r="U5" s="93"/>
      <c r="V5" s="2"/>
    </row>
    <row r="6" spans="1:37" ht="20.100000000000001" customHeight="1" x14ac:dyDescent="0.2">
      <c r="A6" s="169" t="s">
        <v>6</v>
      </c>
      <c r="B6" s="170"/>
      <c r="C6" s="170"/>
      <c r="D6" s="6"/>
      <c r="E6" s="46" t="s">
        <v>4</v>
      </c>
      <c r="F6" s="47"/>
      <c r="G6" s="173">
        <f>(E8*20)/G8</f>
        <v>9.6</v>
      </c>
      <c r="H6" s="174"/>
      <c r="I6" s="70"/>
      <c r="J6" s="59"/>
      <c r="K6" s="46" t="s">
        <v>4</v>
      </c>
      <c r="L6" s="47"/>
      <c r="M6" s="70" t="e">
        <f>(K8*20)/M8</f>
        <v>#DIV/0!</v>
      </c>
      <c r="N6" s="53"/>
      <c r="O6" s="70"/>
      <c r="P6" s="59"/>
      <c r="Q6" s="46" t="s">
        <v>4</v>
      </c>
      <c r="R6" s="47"/>
      <c r="S6" s="88" t="e">
        <f>(Q8*20)/S8</f>
        <v>#DIV/0!</v>
      </c>
      <c r="T6" s="83"/>
      <c r="U6" s="94"/>
      <c r="V6" s="2"/>
    </row>
    <row r="7" spans="1:37" ht="32.25" x14ac:dyDescent="0.2">
      <c r="A7" s="171"/>
      <c r="B7" s="172"/>
      <c r="C7" s="172"/>
      <c r="D7" s="12"/>
      <c r="E7" s="48" t="str">
        <f>IF(G6&gt;14,$N$1,IF(G6&gt;10,$R$1,$S$1))</f>
        <v xml:space="preserve"> L</v>
      </c>
      <c r="F7" s="51"/>
      <c r="G7" s="175"/>
      <c r="H7" s="176"/>
      <c r="I7" s="71"/>
      <c r="J7" s="60"/>
      <c r="K7" s="48" t="e">
        <f>IF(M6&gt;14,$N$1,IF(G6&gt;10,$R$1,$S$1))</f>
        <v>#DIV/0!</v>
      </c>
      <c r="L7" s="51"/>
      <c r="M7" s="71"/>
      <c r="N7" s="54"/>
      <c r="O7" s="71"/>
      <c r="P7" s="60"/>
      <c r="Q7" s="48" t="e">
        <f>IF(S6&gt;14,$N$1,IF(S6&gt;10,$R$1,$S$1))</f>
        <v>#DIV/0!</v>
      </c>
      <c r="R7" s="51"/>
      <c r="S7" s="89"/>
      <c r="T7" s="84"/>
      <c r="U7" s="95"/>
      <c r="V7" s="2"/>
    </row>
    <row r="8" spans="1:37" ht="11.25" customHeight="1" thickBot="1" x14ac:dyDescent="0.25">
      <c r="A8" s="7"/>
      <c r="B8" s="14"/>
      <c r="C8" s="15"/>
      <c r="D8" s="14"/>
      <c r="E8" s="85">
        <f>SUM(E10:E43)</f>
        <v>12</v>
      </c>
      <c r="F8" s="86">
        <f>SUM(F10:F43)</f>
        <v>13</v>
      </c>
      <c r="G8" s="156">
        <f>SUM(E8:F8)</f>
        <v>25</v>
      </c>
      <c r="H8" s="157"/>
      <c r="I8" s="72"/>
      <c r="J8" s="61"/>
      <c r="K8" s="85">
        <f>SUM(K10:K43)</f>
        <v>0</v>
      </c>
      <c r="L8" s="86">
        <f>SUM(L10:L43)</f>
        <v>0</v>
      </c>
      <c r="M8" s="92">
        <f>K8+L8</f>
        <v>0</v>
      </c>
      <c r="N8" s="55"/>
      <c r="O8" s="72"/>
      <c r="P8" s="61"/>
      <c r="Q8" s="85">
        <f>SUM(Q10:Q43)</f>
        <v>0</v>
      </c>
      <c r="R8" s="86">
        <f>SUM(R10:R43)</f>
        <v>0</v>
      </c>
      <c r="S8" s="92">
        <f>Q8+R8</f>
        <v>0</v>
      </c>
      <c r="T8" s="55"/>
      <c r="U8" s="97"/>
    </row>
    <row r="9" spans="1:37" ht="15.75" thickBot="1" x14ac:dyDescent="0.25">
      <c r="A9" s="178" t="s">
        <v>9</v>
      </c>
      <c r="B9" s="179"/>
      <c r="C9" s="180"/>
      <c r="D9" s="111" t="s">
        <v>2</v>
      </c>
      <c r="E9" s="111" t="s">
        <v>12</v>
      </c>
      <c r="F9" s="112" t="s">
        <v>13</v>
      </c>
      <c r="G9" s="144" t="s">
        <v>48</v>
      </c>
      <c r="H9" s="145"/>
      <c r="I9" s="113" t="s">
        <v>41</v>
      </c>
      <c r="J9" s="114"/>
      <c r="K9" s="111" t="s">
        <v>12</v>
      </c>
      <c r="L9" s="112" t="s">
        <v>13</v>
      </c>
      <c r="M9" s="144" t="s">
        <v>48</v>
      </c>
      <c r="N9" s="145"/>
      <c r="O9" s="114"/>
      <c r="P9" s="114"/>
      <c r="Q9" s="111" t="s">
        <v>12</v>
      </c>
      <c r="R9" s="112" t="s">
        <v>13</v>
      </c>
      <c r="S9" s="144" t="s">
        <v>48</v>
      </c>
      <c r="T9" s="145"/>
      <c r="U9" s="114"/>
      <c r="V9" s="122" t="s">
        <v>57</v>
      </c>
      <c r="W9" s="123" t="s">
        <v>58</v>
      </c>
      <c r="X9" s="115" t="s">
        <v>59</v>
      </c>
      <c r="Y9" s="115" t="s">
        <v>28</v>
      </c>
    </row>
    <row r="10" spans="1:37" ht="33.75" customHeight="1" x14ac:dyDescent="0.2">
      <c r="A10" s="124">
        <v>1</v>
      </c>
      <c r="B10" s="177" t="s">
        <v>60</v>
      </c>
      <c r="C10" s="177"/>
      <c r="D10" s="119">
        <v>1</v>
      </c>
      <c r="E10" s="105">
        <v>1</v>
      </c>
      <c r="F10" s="106"/>
      <c r="G10" s="126"/>
      <c r="H10" s="146"/>
      <c r="I10" s="104" t="str">
        <f>IF(AND(D10=1,F10=1),"NC maj","ok")</f>
        <v>ok</v>
      </c>
      <c r="J10" s="62"/>
      <c r="K10" s="105"/>
      <c r="L10" s="102"/>
      <c r="M10" s="126"/>
      <c r="N10" s="146"/>
      <c r="O10" s="104" t="str">
        <f>IF(AND(D10=1,L10=1),"NC maj","ok")</f>
        <v>ok</v>
      </c>
      <c r="P10" s="62"/>
      <c r="Q10" s="105"/>
      <c r="R10" s="107"/>
      <c r="S10" s="126"/>
      <c r="T10" s="146"/>
      <c r="U10" s="104" t="str">
        <f>IF(AND(D10=1,R10=1),"NC maj","ok")</f>
        <v>ok</v>
      </c>
      <c r="V10" s="108">
        <f>R10+L10+F10</f>
        <v>0</v>
      </c>
      <c r="W10" s="108" t="str">
        <f>IF(V10&gt;1,"Non Maîtrisé","Maîtrisé")</f>
        <v>Maîtrisé</v>
      </c>
      <c r="X10" s="108" t="str">
        <f>IF(AND(W10="Non maîtrisé",D10=1),"Plan d'action trimestriel","ok")</f>
        <v>ok</v>
      </c>
      <c r="Y10" s="65"/>
    </row>
    <row r="11" spans="1:37" ht="33.75" customHeight="1" x14ac:dyDescent="0.2">
      <c r="A11" s="124">
        <v>2</v>
      </c>
      <c r="B11" s="177" t="s">
        <v>61</v>
      </c>
      <c r="C11" s="177"/>
      <c r="D11" s="117">
        <v>0.1</v>
      </c>
      <c r="E11" s="9">
        <v>1</v>
      </c>
      <c r="F11" s="102"/>
      <c r="G11" s="147"/>
      <c r="H11" s="148"/>
      <c r="I11" s="96" t="str">
        <f t="shared" ref="I11:I42" si="0">IF(AND(D11=1,F11=1),"NC maj","ok")</f>
        <v>ok</v>
      </c>
      <c r="J11" s="63"/>
      <c r="K11" s="9"/>
      <c r="L11" s="102"/>
      <c r="M11" s="147"/>
      <c r="N11" s="148"/>
      <c r="O11" s="96" t="str">
        <f t="shared" ref="O11:O42" si="1">IF(AND(D11=1,L11=1),"NC maj","ok")</f>
        <v>ok</v>
      </c>
      <c r="P11" s="63"/>
      <c r="Q11" s="9"/>
      <c r="R11" s="11"/>
      <c r="S11" s="147"/>
      <c r="T11" s="148"/>
      <c r="U11" s="96" t="str">
        <f t="shared" ref="U11:U41" si="2">IF(AND(D11=1,R11=1),"NC maj","ok")</f>
        <v>ok</v>
      </c>
      <c r="V11" s="108">
        <f t="shared" ref="V11:V20" si="3">R11+L11+F11</f>
        <v>0</v>
      </c>
      <c r="W11" s="66" t="str">
        <f t="shared" ref="W11:W42" si="4">IF(V11&gt;1,"Non Maîtrisé","Maîtrisé")</f>
        <v>Maîtrisé</v>
      </c>
      <c r="X11" s="66" t="str">
        <f t="shared" ref="X11:X41" si="5">IF(AND(W11="Non maîtrisé",D11=1),"Plan d'action trimestriel","ok")</f>
        <v>ok</v>
      </c>
      <c r="Y11" s="65"/>
      <c r="AA11" s="31"/>
      <c r="AC11" s="49"/>
    </row>
    <row r="12" spans="1:37" ht="19.5" customHeight="1" x14ac:dyDescent="0.2">
      <c r="A12" s="125">
        <v>3</v>
      </c>
      <c r="B12" s="177" t="s">
        <v>62</v>
      </c>
      <c r="C12" s="177"/>
      <c r="D12" s="117">
        <v>0.5</v>
      </c>
      <c r="E12" s="9">
        <v>1</v>
      </c>
      <c r="F12" s="102"/>
      <c r="G12" s="128"/>
      <c r="H12" s="148"/>
      <c r="I12" s="96" t="str">
        <f t="shared" si="0"/>
        <v>ok</v>
      </c>
      <c r="J12" s="63"/>
      <c r="K12" s="9"/>
      <c r="L12" s="102"/>
      <c r="M12" s="128"/>
      <c r="N12" s="148"/>
      <c r="O12" s="96" t="str">
        <f t="shared" si="1"/>
        <v>ok</v>
      </c>
      <c r="P12" s="63"/>
      <c r="Q12" s="9"/>
      <c r="R12" s="11"/>
      <c r="S12" s="128"/>
      <c r="T12" s="148"/>
      <c r="U12" s="96" t="str">
        <f t="shared" si="2"/>
        <v>ok</v>
      </c>
      <c r="V12" s="108">
        <f t="shared" si="3"/>
        <v>0</v>
      </c>
      <c r="W12" s="66" t="str">
        <f t="shared" si="4"/>
        <v>Maîtrisé</v>
      </c>
      <c r="X12" s="66" t="str">
        <f t="shared" si="5"/>
        <v>ok</v>
      </c>
      <c r="Y12" s="65"/>
      <c r="AA12" s="31"/>
      <c r="AC12" s="49"/>
    </row>
    <row r="13" spans="1:37" ht="19.5" customHeight="1" x14ac:dyDescent="0.2">
      <c r="A13" s="125">
        <v>4</v>
      </c>
      <c r="B13" s="177" t="s">
        <v>63</v>
      </c>
      <c r="C13" s="177"/>
      <c r="D13" s="117">
        <v>0.1</v>
      </c>
      <c r="E13" s="9"/>
      <c r="F13" s="102"/>
      <c r="G13" s="128"/>
      <c r="H13" s="148"/>
      <c r="I13" s="96" t="str">
        <f t="shared" si="0"/>
        <v>ok</v>
      </c>
      <c r="J13" s="63"/>
      <c r="K13" s="9"/>
      <c r="L13" s="102"/>
      <c r="M13" s="128"/>
      <c r="N13" s="148"/>
      <c r="O13" s="96" t="str">
        <f t="shared" si="1"/>
        <v>ok</v>
      </c>
      <c r="P13" s="63"/>
      <c r="Q13" s="9"/>
      <c r="R13" s="11"/>
      <c r="S13" s="128"/>
      <c r="T13" s="148"/>
      <c r="U13" s="96" t="str">
        <f t="shared" si="2"/>
        <v>ok</v>
      </c>
      <c r="V13" s="108">
        <f t="shared" si="3"/>
        <v>0</v>
      </c>
      <c r="W13" s="66" t="str">
        <f t="shared" si="4"/>
        <v>Maîtrisé</v>
      </c>
      <c r="X13" s="66" t="str">
        <f t="shared" si="5"/>
        <v>ok</v>
      </c>
      <c r="Y13" s="65"/>
      <c r="AA13" s="31"/>
      <c r="AC13" s="50"/>
    </row>
    <row r="14" spans="1:37" ht="14.25" customHeight="1" x14ac:dyDescent="0.2">
      <c r="A14" s="125">
        <v>5</v>
      </c>
      <c r="B14" s="177" t="s">
        <v>64</v>
      </c>
      <c r="C14" s="177"/>
      <c r="D14" s="117">
        <v>1</v>
      </c>
      <c r="E14" s="9"/>
      <c r="F14" s="102"/>
      <c r="G14" s="147"/>
      <c r="H14" s="148"/>
      <c r="I14" s="96" t="str">
        <f t="shared" si="0"/>
        <v>ok</v>
      </c>
      <c r="J14" s="63"/>
      <c r="K14" s="9"/>
      <c r="L14" s="102"/>
      <c r="M14" s="147"/>
      <c r="N14" s="148"/>
      <c r="O14" s="96" t="str">
        <f t="shared" si="1"/>
        <v>ok</v>
      </c>
      <c r="P14" s="63"/>
      <c r="Q14" s="9"/>
      <c r="R14" s="11"/>
      <c r="S14" s="147"/>
      <c r="T14" s="148"/>
      <c r="U14" s="96" t="str">
        <f t="shared" si="2"/>
        <v>ok</v>
      </c>
      <c r="V14" s="108">
        <f t="shared" si="3"/>
        <v>0</v>
      </c>
      <c r="W14" s="66" t="str">
        <f t="shared" si="4"/>
        <v>Maîtrisé</v>
      </c>
      <c r="X14" s="66" t="str">
        <f t="shared" si="5"/>
        <v>ok</v>
      </c>
      <c r="Y14" s="65"/>
    </row>
    <row r="15" spans="1:37" ht="14.25" customHeight="1" x14ac:dyDescent="0.2">
      <c r="A15" s="125">
        <v>6</v>
      </c>
      <c r="B15" s="177" t="s">
        <v>65</v>
      </c>
      <c r="C15" s="177"/>
      <c r="D15" s="117">
        <v>1</v>
      </c>
      <c r="E15" s="9">
        <v>1</v>
      </c>
      <c r="F15" s="102"/>
      <c r="G15" s="147"/>
      <c r="H15" s="148"/>
      <c r="I15" s="96" t="str">
        <f t="shared" si="0"/>
        <v>ok</v>
      </c>
      <c r="J15" s="63"/>
      <c r="K15" s="9"/>
      <c r="L15" s="102"/>
      <c r="M15" s="147"/>
      <c r="N15" s="148"/>
      <c r="O15" s="96" t="str">
        <f t="shared" si="1"/>
        <v>ok</v>
      </c>
      <c r="P15" s="63"/>
      <c r="Q15" s="9"/>
      <c r="R15" s="11"/>
      <c r="S15" s="147"/>
      <c r="T15" s="148"/>
      <c r="U15" s="96" t="str">
        <f t="shared" si="2"/>
        <v>ok</v>
      </c>
      <c r="V15" s="108">
        <f t="shared" si="3"/>
        <v>0</v>
      </c>
      <c r="W15" s="66" t="str">
        <f t="shared" si="4"/>
        <v>Maîtrisé</v>
      </c>
      <c r="X15" s="66" t="str">
        <f t="shared" si="5"/>
        <v>ok</v>
      </c>
      <c r="Y15" s="65"/>
    </row>
    <row r="16" spans="1:37" ht="14.25" customHeight="1" x14ac:dyDescent="0.2">
      <c r="A16" s="125">
        <v>7</v>
      </c>
      <c r="B16" s="177" t="s">
        <v>66</v>
      </c>
      <c r="C16" s="177"/>
      <c r="D16" s="117">
        <v>1</v>
      </c>
      <c r="E16" s="9">
        <v>1</v>
      </c>
      <c r="F16" s="102"/>
      <c r="G16" s="147"/>
      <c r="H16" s="148"/>
      <c r="I16" s="96" t="str">
        <f t="shared" si="0"/>
        <v>ok</v>
      </c>
      <c r="J16" s="63"/>
      <c r="K16" s="9"/>
      <c r="L16" s="102"/>
      <c r="M16" s="147"/>
      <c r="N16" s="148"/>
      <c r="O16" s="96" t="str">
        <f t="shared" si="1"/>
        <v>ok</v>
      </c>
      <c r="P16" s="63"/>
      <c r="Q16" s="9"/>
      <c r="R16" s="11"/>
      <c r="S16" s="147"/>
      <c r="T16" s="148"/>
      <c r="U16" s="96" t="str">
        <f t="shared" si="2"/>
        <v>ok</v>
      </c>
      <c r="V16" s="108">
        <f t="shared" si="3"/>
        <v>0</v>
      </c>
      <c r="W16" s="66" t="str">
        <f t="shared" si="4"/>
        <v>Maîtrisé</v>
      </c>
      <c r="X16" s="66" t="str">
        <f t="shared" si="5"/>
        <v>ok</v>
      </c>
      <c r="Y16" s="65"/>
    </row>
    <row r="17" spans="1:37" ht="21" customHeight="1" x14ac:dyDescent="0.2">
      <c r="A17" s="125">
        <v>9</v>
      </c>
      <c r="B17" s="177" t="s">
        <v>67</v>
      </c>
      <c r="C17" s="177"/>
      <c r="D17" s="117">
        <v>1</v>
      </c>
      <c r="E17" s="9">
        <v>1</v>
      </c>
      <c r="F17" s="102"/>
      <c r="G17" s="147"/>
      <c r="H17" s="148"/>
      <c r="I17" s="96" t="str">
        <f t="shared" si="0"/>
        <v>ok</v>
      </c>
      <c r="J17" s="63"/>
      <c r="K17" s="9"/>
      <c r="L17" s="102"/>
      <c r="M17" s="147"/>
      <c r="N17" s="148"/>
      <c r="O17" s="96" t="str">
        <f t="shared" si="1"/>
        <v>ok</v>
      </c>
      <c r="P17" s="63"/>
      <c r="Q17" s="9"/>
      <c r="R17" s="11"/>
      <c r="S17" s="147"/>
      <c r="T17" s="148"/>
      <c r="U17" s="96" t="str">
        <f t="shared" si="2"/>
        <v>ok</v>
      </c>
      <c r="V17" s="108">
        <f t="shared" si="3"/>
        <v>0</v>
      </c>
      <c r="W17" s="66" t="str">
        <f t="shared" si="4"/>
        <v>Maîtrisé</v>
      </c>
      <c r="X17" s="66" t="str">
        <f t="shared" si="5"/>
        <v>ok</v>
      </c>
      <c r="Y17" s="65"/>
    </row>
    <row r="18" spans="1:37" ht="14.25" customHeight="1" x14ac:dyDescent="0.2">
      <c r="A18" s="125">
        <v>10</v>
      </c>
      <c r="B18" s="177" t="s">
        <v>68</v>
      </c>
      <c r="C18" s="177"/>
      <c r="D18" s="117">
        <v>0.5</v>
      </c>
      <c r="E18" s="9"/>
      <c r="F18" s="102"/>
      <c r="G18" s="147"/>
      <c r="H18" s="148"/>
      <c r="I18" s="96" t="str">
        <f t="shared" si="0"/>
        <v>ok</v>
      </c>
      <c r="J18" s="63"/>
      <c r="K18" s="9"/>
      <c r="L18" s="102"/>
      <c r="M18" s="147"/>
      <c r="N18" s="148"/>
      <c r="O18" s="96" t="str">
        <f t="shared" si="1"/>
        <v>ok</v>
      </c>
      <c r="P18" s="63"/>
      <c r="Q18" s="9"/>
      <c r="R18" s="11"/>
      <c r="S18" s="147"/>
      <c r="T18" s="148"/>
      <c r="U18" s="96" t="str">
        <f t="shared" si="2"/>
        <v>ok</v>
      </c>
      <c r="V18" s="108">
        <f t="shared" si="3"/>
        <v>0</v>
      </c>
      <c r="W18" s="66" t="str">
        <f t="shared" si="4"/>
        <v>Maîtrisé</v>
      </c>
      <c r="X18" s="66" t="str">
        <f t="shared" si="5"/>
        <v>ok</v>
      </c>
      <c r="Y18" s="65"/>
    </row>
    <row r="19" spans="1:37" ht="14.25" customHeight="1" x14ac:dyDescent="0.2">
      <c r="A19" s="125">
        <v>10.8055555555556</v>
      </c>
      <c r="B19" s="177" t="s">
        <v>69</v>
      </c>
      <c r="C19" s="177"/>
      <c r="D19" s="117">
        <v>1</v>
      </c>
      <c r="E19" s="9"/>
      <c r="F19" s="102">
        <v>1</v>
      </c>
      <c r="G19" s="120"/>
      <c r="H19" s="121"/>
      <c r="I19" s="96" t="str">
        <f t="shared" si="0"/>
        <v>NC maj</v>
      </c>
      <c r="J19" s="63"/>
      <c r="K19" s="9"/>
      <c r="L19" s="102"/>
      <c r="M19" s="120"/>
      <c r="N19" s="121"/>
      <c r="O19" s="96" t="str">
        <f t="shared" si="1"/>
        <v>ok</v>
      </c>
      <c r="P19" s="63"/>
      <c r="Q19" s="9"/>
      <c r="R19" s="11"/>
      <c r="S19" s="120"/>
      <c r="T19" s="121"/>
      <c r="U19" s="96" t="str">
        <f t="shared" si="2"/>
        <v>ok</v>
      </c>
      <c r="V19" s="108">
        <f>R19+L19+F19</f>
        <v>1</v>
      </c>
      <c r="W19" s="66" t="str">
        <f t="shared" si="4"/>
        <v>Maîtrisé</v>
      </c>
      <c r="X19" s="66" t="str">
        <f t="shared" si="5"/>
        <v>ok</v>
      </c>
      <c r="Y19" s="65" t="s">
        <v>56</v>
      </c>
    </row>
    <row r="20" spans="1:37" ht="15" customHeight="1" thickBot="1" x14ac:dyDescent="0.25">
      <c r="A20" s="125">
        <v>12</v>
      </c>
      <c r="B20" s="177" t="s">
        <v>70</v>
      </c>
      <c r="C20" s="177"/>
      <c r="D20" s="117">
        <v>1</v>
      </c>
      <c r="E20" s="9">
        <v>1</v>
      </c>
      <c r="F20" s="102"/>
      <c r="G20" s="130"/>
      <c r="H20" s="149"/>
      <c r="I20" s="96" t="str">
        <f t="shared" si="0"/>
        <v>ok</v>
      </c>
      <c r="J20" s="63"/>
      <c r="K20" s="9"/>
      <c r="L20" s="102"/>
      <c r="M20" s="130"/>
      <c r="N20" s="149"/>
      <c r="O20" s="96" t="str">
        <f t="shared" si="1"/>
        <v>ok</v>
      </c>
      <c r="P20" s="63"/>
      <c r="Q20" s="9"/>
      <c r="R20" s="11"/>
      <c r="S20" s="130"/>
      <c r="T20" s="149"/>
      <c r="U20" s="96" t="str">
        <f t="shared" si="2"/>
        <v>ok</v>
      </c>
      <c r="V20" s="108">
        <f t="shared" si="3"/>
        <v>0</v>
      </c>
      <c r="W20" s="66" t="str">
        <f t="shared" si="4"/>
        <v>Maîtrisé</v>
      </c>
      <c r="X20" s="66" t="str">
        <f t="shared" si="5"/>
        <v>ok</v>
      </c>
      <c r="Y20" s="65"/>
    </row>
    <row r="21" spans="1:37" s="29" customFormat="1" ht="13.5" thickBot="1" x14ac:dyDescent="0.25">
      <c r="A21" s="109" t="s">
        <v>8</v>
      </c>
      <c r="B21" s="110"/>
      <c r="C21" s="110"/>
      <c r="D21" s="116"/>
      <c r="E21" s="141"/>
      <c r="F21" s="142"/>
      <c r="G21" s="142"/>
      <c r="H21" s="142"/>
      <c r="I21" s="142"/>
      <c r="J21" s="142"/>
      <c r="K21" s="142"/>
      <c r="L21" s="142"/>
      <c r="M21" s="142"/>
      <c r="N21" s="142"/>
      <c r="O21" s="142"/>
      <c r="P21" s="142"/>
      <c r="Q21" s="142"/>
      <c r="R21" s="142"/>
      <c r="S21" s="142"/>
      <c r="T21" s="142"/>
      <c r="U21" s="142"/>
      <c r="V21" s="142"/>
      <c r="W21" s="142"/>
      <c r="X21" s="142"/>
      <c r="Y21" s="143"/>
      <c r="AA21" s="28"/>
      <c r="AB21" s="28"/>
      <c r="AE21" s="28"/>
      <c r="AF21" s="28"/>
      <c r="AI21" s="28"/>
      <c r="AJ21" s="28"/>
      <c r="AK21" s="30"/>
    </row>
    <row r="22" spans="1:37" ht="14.25" x14ac:dyDescent="0.2">
      <c r="A22" s="16">
        <v>13</v>
      </c>
      <c r="B22" s="177" t="s">
        <v>71</v>
      </c>
      <c r="C22" s="177"/>
      <c r="D22" s="118">
        <v>0.5</v>
      </c>
      <c r="E22" s="22"/>
      <c r="F22" s="102">
        <v>1</v>
      </c>
      <c r="G22" s="126"/>
      <c r="H22" s="127"/>
      <c r="I22" s="96" t="str">
        <f t="shared" si="0"/>
        <v>ok</v>
      </c>
      <c r="J22" s="63"/>
      <c r="K22" s="22"/>
      <c r="L22" s="102"/>
      <c r="M22" s="126"/>
      <c r="N22" s="127"/>
      <c r="O22" s="96" t="str">
        <f t="shared" si="1"/>
        <v>ok</v>
      </c>
      <c r="P22" s="63"/>
      <c r="Q22" s="22"/>
      <c r="R22" s="11"/>
      <c r="S22" s="126"/>
      <c r="T22" s="127"/>
      <c r="U22" s="96" t="str">
        <f t="shared" si="2"/>
        <v>ok</v>
      </c>
      <c r="V22" s="66">
        <f>R22+L22+F22</f>
        <v>1</v>
      </c>
      <c r="W22" s="66" t="str">
        <f t="shared" si="4"/>
        <v>Maîtrisé</v>
      </c>
      <c r="X22" s="66" t="str">
        <f t="shared" si="5"/>
        <v>ok</v>
      </c>
      <c r="Y22" s="65"/>
    </row>
    <row r="23" spans="1:37" ht="14.25" x14ac:dyDescent="0.2">
      <c r="A23" s="16">
        <v>14</v>
      </c>
      <c r="B23" s="177" t="s">
        <v>72</v>
      </c>
      <c r="C23" s="177"/>
      <c r="D23" s="118">
        <v>1</v>
      </c>
      <c r="E23" s="9"/>
      <c r="F23" s="102">
        <v>1</v>
      </c>
      <c r="G23" s="128"/>
      <c r="H23" s="129"/>
      <c r="I23" s="96" t="str">
        <f t="shared" si="0"/>
        <v>NC maj</v>
      </c>
      <c r="J23" s="63"/>
      <c r="K23" s="9"/>
      <c r="L23" s="102"/>
      <c r="M23" s="128"/>
      <c r="N23" s="129"/>
      <c r="O23" s="96" t="str">
        <f t="shared" si="1"/>
        <v>ok</v>
      </c>
      <c r="P23" s="63"/>
      <c r="Q23" s="9"/>
      <c r="R23" s="11"/>
      <c r="S23" s="128"/>
      <c r="T23" s="129"/>
      <c r="U23" s="96" t="str">
        <f t="shared" si="2"/>
        <v>ok</v>
      </c>
      <c r="V23" s="66">
        <f t="shared" ref="V23:V28" si="6">R23+L23+F23</f>
        <v>1</v>
      </c>
      <c r="W23" s="66" t="str">
        <f t="shared" si="4"/>
        <v>Maîtrisé</v>
      </c>
      <c r="X23" s="66" t="str">
        <f t="shared" si="5"/>
        <v>ok</v>
      </c>
      <c r="Y23" s="65" t="s">
        <v>49</v>
      </c>
    </row>
    <row r="24" spans="1:37" ht="14.25" x14ac:dyDescent="0.2">
      <c r="A24" s="16">
        <v>15</v>
      </c>
      <c r="B24" s="177" t="s">
        <v>73</v>
      </c>
      <c r="C24" s="177"/>
      <c r="D24" s="118">
        <v>1</v>
      </c>
      <c r="E24" s="9">
        <v>1</v>
      </c>
      <c r="F24" s="102"/>
      <c r="G24" s="128"/>
      <c r="H24" s="129"/>
      <c r="I24" s="96" t="str">
        <f t="shared" si="0"/>
        <v>ok</v>
      </c>
      <c r="J24" s="63"/>
      <c r="K24" s="9"/>
      <c r="L24" s="102"/>
      <c r="M24" s="128"/>
      <c r="N24" s="129"/>
      <c r="O24" s="96" t="str">
        <f t="shared" si="1"/>
        <v>ok</v>
      </c>
      <c r="P24" s="63"/>
      <c r="Q24" s="9"/>
      <c r="R24" s="11"/>
      <c r="S24" s="128"/>
      <c r="T24" s="129"/>
      <c r="U24" s="96" t="str">
        <f t="shared" si="2"/>
        <v>ok</v>
      </c>
      <c r="V24" s="66">
        <f t="shared" si="6"/>
        <v>0</v>
      </c>
      <c r="W24" s="66" t="str">
        <f t="shared" si="4"/>
        <v>Maîtrisé</v>
      </c>
      <c r="X24" s="66" t="str">
        <f t="shared" si="5"/>
        <v>ok</v>
      </c>
      <c r="Y24" s="65"/>
    </row>
    <row r="25" spans="1:37" ht="14.25" x14ac:dyDescent="0.2">
      <c r="A25" s="16">
        <v>16</v>
      </c>
      <c r="B25" s="177" t="s">
        <v>74</v>
      </c>
      <c r="C25" s="177"/>
      <c r="D25" s="118">
        <v>0.5</v>
      </c>
      <c r="E25" s="22"/>
      <c r="F25" s="102">
        <v>1</v>
      </c>
      <c r="G25" s="128"/>
      <c r="H25" s="129"/>
      <c r="I25" s="96" t="str">
        <f t="shared" si="0"/>
        <v>ok</v>
      </c>
      <c r="J25" s="63"/>
      <c r="K25" s="22"/>
      <c r="L25" s="102"/>
      <c r="M25" s="128"/>
      <c r="N25" s="129"/>
      <c r="O25" s="96" t="str">
        <f t="shared" si="1"/>
        <v>ok</v>
      </c>
      <c r="P25" s="63"/>
      <c r="Q25" s="22"/>
      <c r="R25" s="11"/>
      <c r="S25" s="128"/>
      <c r="T25" s="129"/>
      <c r="U25" s="96" t="str">
        <f t="shared" si="2"/>
        <v>ok</v>
      </c>
      <c r="V25" s="66">
        <f t="shared" si="6"/>
        <v>1</v>
      </c>
      <c r="W25" s="66" t="str">
        <f t="shared" si="4"/>
        <v>Maîtrisé</v>
      </c>
      <c r="X25" s="66" t="str">
        <f t="shared" si="5"/>
        <v>ok</v>
      </c>
      <c r="Y25" s="65"/>
    </row>
    <row r="26" spans="1:37" ht="14.25" x14ac:dyDescent="0.2">
      <c r="A26" s="16">
        <v>17</v>
      </c>
      <c r="B26" s="177" t="s">
        <v>75</v>
      </c>
      <c r="C26" s="177"/>
      <c r="D26" s="118">
        <v>0.5</v>
      </c>
      <c r="E26" s="9"/>
      <c r="F26" s="102">
        <v>1</v>
      </c>
      <c r="G26" s="128"/>
      <c r="H26" s="129"/>
      <c r="I26" s="96" t="str">
        <f t="shared" si="0"/>
        <v>ok</v>
      </c>
      <c r="J26" s="63"/>
      <c r="K26" s="9"/>
      <c r="L26" s="102"/>
      <c r="M26" s="128"/>
      <c r="N26" s="129"/>
      <c r="O26" s="96" t="str">
        <f t="shared" si="1"/>
        <v>ok</v>
      </c>
      <c r="P26" s="63"/>
      <c r="Q26" s="9"/>
      <c r="R26" s="11"/>
      <c r="S26" s="128"/>
      <c r="T26" s="129"/>
      <c r="U26" s="96" t="str">
        <f t="shared" si="2"/>
        <v>ok</v>
      </c>
      <c r="V26" s="66">
        <f t="shared" si="6"/>
        <v>1</v>
      </c>
      <c r="W26" s="66" t="str">
        <f t="shared" si="4"/>
        <v>Maîtrisé</v>
      </c>
      <c r="X26" s="66" t="str">
        <f t="shared" si="5"/>
        <v>ok</v>
      </c>
      <c r="Y26" s="65"/>
    </row>
    <row r="27" spans="1:37" ht="14.25" x14ac:dyDescent="0.2">
      <c r="A27" s="16">
        <v>18</v>
      </c>
      <c r="B27" s="177" t="s">
        <v>76</v>
      </c>
      <c r="C27" s="177"/>
      <c r="D27" s="118">
        <v>1</v>
      </c>
      <c r="E27" s="9"/>
      <c r="F27" s="102">
        <v>1</v>
      </c>
      <c r="G27" s="128"/>
      <c r="H27" s="129"/>
      <c r="I27" s="96" t="str">
        <f t="shared" si="0"/>
        <v>NC maj</v>
      </c>
      <c r="J27" s="63"/>
      <c r="K27" s="9"/>
      <c r="L27" s="102"/>
      <c r="M27" s="128"/>
      <c r="N27" s="129"/>
      <c r="O27" s="96" t="str">
        <f t="shared" si="1"/>
        <v>ok</v>
      </c>
      <c r="P27" s="63"/>
      <c r="Q27" s="9"/>
      <c r="R27" s="11"/>
      <c r="S27" s="128"/>
      <c r="T27" s="129"/>
      <c r="U27" s="96" t="str">
        <f t="shared" si="2"/>
        <v>ok</v>
      </c>
      <c r="V27" s="66">
        <f t="shared" si="6"/>
        <v>1</v>
      </c>
      <c r="W27" s="66" t="str">
        <f t="shared" si="4"/>
        <v>Maîtrisé</v>
      </c>
      <c r="X27" s="66" t="str">
        <f t="shared" si="5"/>
        <v>ok</v>
      </c>
      <c r="Y27" s="65" t="s">
        <v>50</v>
      </c>
    </row>
    <row r="28" spans="1:37" ht="15" thickBot="1" x14ac:dyDescent="0.25">
      <c r="A28" s="16">
        <v>19</v>
      </c>
      <c r="B28" s="177" t="s">
        <v>77</v>
      </c>
      <c r="C28" s="177"/>
      <c r="D28" s="118">
        <v>1</v>
      </c>
      <c r="E28" s="9"/>
      <c r="F28" s="102">
        <v>1</v>
      </c>
      <c r="G28" s="130"/>
      <c r="H28" s="131"/>
      <c r="I28" s="96" t="str">
        <f t="shared" si="0"/>
        <v>NC maj</v>
      </c>
      <c r="J28" s="63"/>
      <c r="K28" s="9"/>
      <c r="L28" s="102"/>
      <c r="M28" s="130"/>
      <c r="N28" s="131"/>
      <c r="O28" s="96" t="str">
        <f t="shared" si="1"/>
        <v>ok</v>
      </c>
      <c r="P28" s="63"/>
      <c r="Q28" s="9"/>
      <c r="R28" s="11"/>
      <c r="S28" s="130"/>
      <c r="T28" s="131"/>
      <c r="U28" s="96" t="str">
        <f t="shared" si="2"/>
        <v>ok</v>
      </c>
      <c r="V28" s="66">
        <f t="shared" si="6"/>
        <v>1</v>
      </c>
      <c r="W28" s="66" t="str">
        <f t="shared" si="4"/>
        <v>Maîtrisé</v>
      </c>
      <c r="X28" s="66" t="str">
        <f t="shared" si="5"/>
        <v>ok</v>
      </c>
      <c r="Y28" s="65" t="s">
        <v>50</v>
      </c>
    </row>
    <row r="29" spans="1:37" s="27" customFormat="1" ht="13.5" thickBot="1" x14ac:dyDescent="0.25">
      <c r="A29" s="109" t="s">
        <v>10</v>
      </c>
      <c r="B29" s="110"/>
      <c r="C29" s="110"/>
      <c r="D29" s="116"/>
      <c r="E29" s="141"/>
      <c r="F29" s="142"/>
      <c r="G29" s="142"/>
      <c r="H29" s="142"/>
      <c r="I29" s="142"/>
      <c r="J29" s="142"/>
      <c r="K29" s="142"/>
      <c r="L29" s="142"/>
      <c r="M29" s="142"/>
      <c r="N29" s="142"/>
      <c r="O29" s="142"/>
      <c r="P29" s="142"/>
      <c r="Q29" s="142"/>
      <c r="R29" s="142"/>
      <c r="S29" s="142"/>
      <c r="T29" s="142"/>
      <c r="U29" s="142"/>
      <c r="V29" s="142"/>
      <c r="W29" s="142"/>
      <c r="X29" s="142"/>
      <c r="Y29" s="143"/>
      <c r="AA29" s="26"/>
      <c r="AB29" s="26"/>
      <c r="AE29" s="26"/>
      <c r="AF29" s="26"/>
      <c r="AI29" s="26"/>
      <c r="AJ29" s="26"/>
    </row>
    <row r="30" spans="1:37" x14ac:dyDescent="0.2">
      <c r="A30" s="17">
        <v>20</v>
      </c>
      <c r="B30" s="151" t="s">
        <v>78</v>
      </c>
      <c r="C30" s="151"/>
      <c r="D30" s="118">
        <v>1</v>
      </c>
      <c r="E30" s="9">
        <v>1</v>
      </c>
      <c r="F30" s="102"/>
      <c r="G30" s="134"/>
      <c r="H30" s="135"/>
      <c r="I30" s="96" t="str">
        <f t="shared" si="0"/>
        <v>ok</v>
      </c>
      <c r="J30" s="62"/>
      <c r="K30" s="9"/>
      <c r="L30" s="102"/>
      <c r="M30" s="134"/>
      <c r="N30" s="135"/>
      <c r="O30" s="96" t="str">
        <f t="shared" si="1"/>
        <v>ok</v>
      </c>
      <c r="P30" s="62"/>
      <c r="Q30" s="9"/>
      <c r="R30" s="11"/>
      <c r="S30" s="134"/>
      <c r="T30" s="135"/>
      <c r="U30" s="96" t="str">
        <f t="shared" si="2"/>
        <v>ok</v>
      </c>
      <c r="V30" s="66">
        <f>R30+L30+F30</f>
        <v>0</v>
      </c>
      <c r="W30" s="66" t="str">
        <f t="shared" si="4"/>
        <v>Maîtrisé</v>
      </c>
      <c r="X30" s="66" t="str">
        <f t="shared" si="5"/>
        <v>ok</v>
      </c>
      <c r="Y30" s="65"/>
    </row>
    <row r="31" spans="1:37" x14ac:dyDescent="0.2">
      <c r="A31" s="17">
        <v>21</v>
      </c>
      <c r="B31" s="151" t="s">
        <v>79</v>
      </c>
      <c r="C31" s="151"/>
      <c r="D31" s="118">
        <v>1</v>
      </c>
      <c r="E31" s="9">
        <v>1</v>
      </c>
      <c r="F31" s="102"/>
      <c r="G31" s="136"/>
      <c r="H31" s="137"/>
      <c r="I31" s="96" t="str">
        <f t="shared" si="0"/>
        <v>ok</v>
      </c>
      <c r="J31" s="62"/>
      <c r="K31" s="9"/>
      <c r="L31" s="102"/>
      <c r="M31" s="136"/>
      <c r="N31" s="137"/>
      <c r="O31" s="96" t="str">
        <f t="shared" si="1"/>
        <v>ok</v>
      </c>
      <c r="P31" s="62"/>
      <c r="Q31" s="9"/>
      <c r="R31" s="11"/>
      <c r="S31" s="136"/>
      <c r="T31" s="137"/>
      <c r="U31" s="96" t="str">
        <f t="shared" si="2"/>
        <v>ok</v>
      </c>
      <c r="V31" s="66">
        <f t="shared" ref="V31:V39" si="7">R31+L31+F31</f>
        <v>0</v>
      </c>
      <c r="W31" s="66" t="str">
        <f t="shared" si="4"/>
        <v>Maîtrisé</v>
      </c>
      <c r="X31" s="66" t="str">
        <f t="shared" si="5"/>
        <v>ok</v>
      </c>
      <c r="Y31" s="65"/>
    </row>
    <row r="32" spans="1:37" x14ac:dyDescent="0.2">
      <c r="A32" s="17">
        <v>22</v>
      </c>
      <c r="B32" s="151" t="s">
        <v>80</v>
      </c>
      <c r="C32" s="151"/>
      <c r="D32" s="118">
        <v>1</v>
      </c>
      <c r="E32" s="9"/>
      <c r="F32" s="102"/>
      <c r="G32" s="136"/>
      <c r="H32" s="137"/>
      <c r="I32" s="96" t="str">
        <f t="shared" si="0"/>
        <v>ok</v>
      </c>
      <c r="J32" s="62"/>
      <c r="K32" s="9"/>
      <c r="L32" s="102"/>
      <c r="M32" s="136"/>
      <c r="N32" s="137"/>
      <c r="O32" s="96" t="str">
        <f t="shared" si="1"/>
        <v>ok</v>
      </c>
      <c r="P32" s="62"/>
      <c r="Q32" s="9"/>
      <c r="R32" s="11"/>
      <c r="S32" s="136"/>
      <c r="T32" s="137"/>
      <c r="U32" s="96" t="str">
        <f t="shared" si="2"/>
        <v>ok</v>
      </c>
      <c r="V32" s="66">
        <f t="shared" si="7"/>
        <v>0</v>
      </c>
      <c r="W32" s="66" t="str">
        <f t="shared" si="4"/>
        <v>Maîtrisé</v>
      </c>
      <c r="X32" s="66" t="str">
        <f t="shared" si="5"/>
        <v>ok</v>
      </c>
      <c r="Y32" s="65" t="s">
        <v>52</v>
      </c>
    </row>
    <row r="33" spans="1:37" x14ac:dyDescent="0.2">
      <c r="A33" s="17">
        <v>23</v>
      </c>
      <c r="B33" s="151" t="s">
        <v>81</v>
      </c>
      <c r="C33" s="151"/>
      <c r="D33" s="118">
        <v>1</v>
      </c>
      <c r="E33" s="9">
        <v>1</v>
      </c>
      <c r="F33" s="102"/>
      <c r="G33" s="140"/>
      <c r="H33" s="137"/>
      <c r="I33" s="96" t="str">
        <f t="shared" si="0"/>
        <v>ok</v>
      </c>
      <c r="J33" s="62"/>
      <c r="K33" s="9"/>
      <c r="L33" s="102"/>
      <c r="M33" s="140"/>
      <c r="N33" s="137"/>
      <c r="O33" s="96" t="str">
        <f t="shared" si="1"/>
        <v>ok</v>
      </c>
      <c r="P33" s="62"/>
      <c r="Q33" s="9"/>
      <c r="R33" s="11"/>
      <c r="S33" s="140"/>
      <c r="T33" s="137"/>
      <c r="U33" s="96" t="str">
        <f t="shared" si="2"/>
        <v>ok</v>
      </c>
      <c r="V33" s="66">
        <f t="shared" si="7"/>
        <v>0</v>
      </c>
      <c r="W33" s="66" t="str">
        <f t="shared" si="4"/>
        <v>Maîtrisé</v>
      </c>
      <c r="X33" s="66" t="str">
        <f t="shared" si="5"/>
        <v>ok</v>
      </c>
      <c r="Y33" s="65"/>
    </row>
    <row r="34" spans="1:37" s="27" customFormat="1" ht="15.75" customHeight="1" x14ac:dyDescent="0.2">
      <c r="A34" s="17">
        <v>24</v>
      </c>
      <c r="B34" s="151" t="s">
        <v>82</v>
      </c>
      <c r="C34" s="151"/>
      <c r="D34" s="118">
        <v>1</v>
      </c>
      <c r="E34" s="9"/>
      <c r="F34" s="102">
        <v>1</v>
      </c>
      <c r="G34" s="136"/>
      <c r="H34" s="137"/>
      <c r="I34" s="96" t="str">
        <f t="shared" si="0"/>
        <v>NC maj</v>
      </c>
      <c r="J34" s="62"/>
      <c r="K34" s="9"/>
      <c r="L34" s="102"/>
      <c r="M34" s="136"/>
      <c r="N34" s="137"/>
      <c r="O34" s="96" t="str">
        <f t="shared" si="1"/>
        <v>ok</v>
      </c>
      <c r="P34" s="62"/>
      <c r="Q34" s="9"/>
      <c r="R34" s="11"/>
      <c r="S34" s="136"/>
      <c r="T34" s="137"/>
      <c r="U34" s="96" t="str">
        <f t="shared" si="2"/>
        <v>ok</v>
      </c>
      <c r="V34" s="66">
        <f t="shared" si="7"/>
        <v>1</v>
      </c>
      <c r="W34" s="66" t="str">
        <f t="shared" si="4"/>
        <v>Maîtrisé</v>
      </c>
      <c r="X34" s="66" t="str">
        <f t="shared" si="5"/>
        <v>ok</v>
      </c>
      <c r="Y34" s="65" t="s">
        <v>51</v>
      </c>
      <c r="AA34" s="26"/>
      <c r="AB34" s="26"/>
      <c r="AE34" s="26"/>
      <c r="AF34" s="26"/>
      <c r="AI34" s="26"/>
      <c r="AJ34" s="26"/>
    </row>
    <row r="35" spans="1:37" ht="16.5" customHeight="1" x14ac:dyDescent="0.2">
      <c r="A35" s="17">
        <v>25</v>
      </c>
      <c r="B35" s="151" t="s">
        <v>83</v>
      </c>
      <c r="C35" s="151"/>
      <c r="D35" s="118">
        <v>1</v>
      </c>
      <c r="E35" s="9"/>
      <c r="F35" s="102">
        <v>1</v>
      </c>
      <c r="G35" s="136"/>
      <c r="H35" s="137"/>
      <c r="I35" s="96" t="str">
        <f t="shared" si="0"/>
        <v>NC maj</v>
      </c>
      <c r="J35" s="62"/>
      <c r="K35" s="9"/>
      <c r="L35" s="102"/>
      <c r="M35" s="136"/>
      <c r="N35" s="137"/>
      <c r="O35" s="96" t="str">
        <f t="shared" si="1"/>
        <v>ok</v>
      </c>
      <c r="P35" s="62"/>
      <c r="Q35" s="9"/>
      <c r="R35" s="11"/>
      <c r="S35" s="136"/>
      <c r="T35" s="137"/>
      <c r="U35" s="96" t="str">
        <f t="shared" si="2"/>
        <v>ok</v>
      </c>
      <c r="V35" s="66">
        <f t="shared" si="7"/>
        <v>1</v>
      </c>
      <c r="W35" s="66" t="str">
        <f t="shared" si="4"/>
        <v>Maîtrisé</v>
      </c>
      <c r="X35" s="66" t="str">
        <f t="shared" si="5"/>
        <v>ok</v>
      </c>
      <c r="Y35" s="65" t="s">
        <v>53</v>
      </c>
    </row>
    <row r="36" spans="1:37" x14ac:dyDescent="0.2">
      <c r="A36" s="17">
        <v>26</v>
      </c>
      <c r="B36" s="151" t="s">
        <v>84</v>
      </c>
      <c r="C36" s="151"/>
      <c r="D36" s="118">
        <v>1</v>
      </c>
      <c r="E36" s="9">
        <v>1</v>
      </c>
      <c r="F36" s="102"/>
      <c r="G36" s="140"/>
      <c r="H36" s="137"/>
      <c r="I36" s="96" t="str">
        <f t="shared" si="0"/>
        <v>ok</v>
      </c>
      <c r="J36" s="62"/>
      <c r="K36" s="9"/>
      <c r="L36" s="102"/>
      <c r="M36" s="140"/>
      <c r="N36" s="137"/>
      <c r="O36" s="96" t="str">
        <f t="shared" si="1"/>
        <v>ok</v>
      </c>
      <c r="P36" s="62"/>
      <c r="Q36" s="9"/>
      <c r="R36" s="11"/>
      <c r="S36" s="140"/>
      <c r="T36" s="137"/>
      <c r="U36" s="96" t="str">
        <f t="shared" si="2"/>
        <v>ok</v>
      </c>
      <c r="V36" s="66">
        <f t="shared" si="7"/>
        <v>0</v>
      </c>
      <c r="W36" s="66" t="str">
        <f t="shared" si="4"/>
        <v>Maîtrisé</v>
      </c>
      <c r="X36" s="66" t="str">
        <f t="shared" si="5"/>
        <v>ok</v>
      </c>
      <c r="Y36" s="65"/>
    </row>
    <row r="37" spans="1:37" x14ac:dyDescent="0.2">
      <c r="A37" s="17">
        <v>27</v>
      </c>
      <c r="B37" s="152" t="s">
        <v>85</v>
      </c>
      <c r="C37" s="153"/>
      <c r="D37" s="118">
        <v>1</v>
      </c>
      <c r="E37" s="9"/>
      <c r="F37" s="102"/>
      <c r="G37" s="136"/>
      <c r="H37" s="137"/>
      <c r="I37" s="96" t="str">
        <f t="shared" si="0"/>
        <v>ok</v>
      </c>
      <c r="J37" s="62"/>
      <c r="K37" s="9"/>
      <c r="L37" s="102"/>
      <c r="M37" s="136"/>
      <c r="N37" s="137"/>
      <c r="O37" s="96" t="str">
        <f t="shared" si="1"/>
        <v>ok</v>
      </c>
      <c r="P37" s="62"/>
      <c r="Q37" s="9"/>
      <c r="R37" s="11"/>
      <c r="S37" s="136"/>
      <c r="T37" s="137"/>
      <c r="U37" s="96" t="str">
        <f t="shared" si="2"/>
        <v>ok</v>
      </c>
      <c r="V37" s="66">
        <f t="shared" si="7"/>
        <v>0</v>
      </c>
      <c r="W37" s="66" t="str">
        <f t="shared" si="4"/>
        <v>Maîtrisé</v>
      </c>
      <c r="X37" s="66" t="str">
        <f t="shared" si="5"/>
        <v>ok</v>
      </c>
      <c r="Y37" s="65"/>
    </row>
    <row r="38" spans="1:37" x14ac:dyDescent="0.2">
      <c r="A38" s="17">
        <v>28</v>
      </c>
      <c r="B38" s="154" t="s">
        <v>86</v>
      </c>
      <c r="C38" s="155"/>
      <c r="D38" s="118">
        <v>1</v>
      </c>
      <c r="E38" s="9"/>
      <c r="F38" s="102">
        <v>1</v>
      </c>
      <c r="G38" s="136"/>
      <c r="H38" s="137"/>
      <c r="I38" s="96" t="str">
        <f t="shared" si="0"/>
        <v>NC maj</v>
      </c>
      <c r="J38" s="62"/>
      <c r="K38" s="9"/>
      <c r="L38" s="102"/>
      <c r="M38" s="136"/>
      <c r="N38" s="137"/>
      <c r="O38" s="96" t="str">
        <f t="shared" si="1"/>
        <v>ok</v>
      </c>
      <c r="P38" s="62"/>
      <c r="Q38" s="9"/>
      <c r="R38" s="11"/>
      <c r="S38" s="136"/>
      <c r="T38" s="137"/>
      <c r="U38" s="96" t="str">
        <f t="shared" si="2"/>
        <v>ok</v>
      </c>
      <c r="V38" s="66">
        <f t="shared" si="7"/>
        <v>1</v>
      </c>
      <c r="W38" s="66" t="str">
        <f t="shared" si="4"/>
        <v>Maîtrisé</v>
      </c>
      <c r="X38" s="66" t="str">
        <f t="shared" si="5"/>
        <v>ok</v>
      </c>
      <c r="Y38" s="65" t="s">
        <v>54</v>
      </c>
    </row>
    <row r="39" spans="1:37" ht="13.5" thickBot="1" x14ac:dyDescent="0.25">
      <c r="A39" s="17">
        <v>29</v>
      </c>
      <c r="B39" s="52" t="s">
        <v>87</v>
      </c>
      <c r="C39" s="52"/>
      <c r="D39" s="118">
        <v>0.5</v>
      </c>
      <c r="E39" s="9"/>
      <c r="F39" s="102">
        <v>1</v>
      </c>
      <c r="G39" s="132"/>
      <c r="H39" s="133"/>
      <c r="I39" s="96" t="str">
        <f t="shared" si="0"/>
        <v>ok</v>
      </c>
      <c r="J39" s="62"/>
      <c r="K39" s="9"/>
      <c r="L39" s="102"/>
      <c r="M39" s="132"/>
      <c r="N39" s="133"/>
      <c r="O39" s="96" t="str">
        <f t="shared" si="1"/>
        <v>ok</v>
      </c>
      <c r="P39" s="62"/>
      <c r="Q39" s="9"/>
      <c r="R39" s="11"/>
      <c r="S39" s="132"/>
      <c r="T39" s="133"/>
      <c r="U39" s="96" t="str">
        <f t="shared" si="2"/>
        <v>ok</v>
      </c>
      <c r="V39" s="66">
        <f t="shared" si="7"/>
        <v>1</v>
      </c>
      <c r="W39" s="66" t="str">
        <f t="shared" si="4"/>
        <v>Maîtrisé</v>
      </c>
      <c r="X39" s="66" t="str">
        <f t="shared" si="5"/>
        <v>ok</v>
      </c>
      <c r="Y39" s="65"/>
    </row>
    <row r="40" spans="1:37" ht="13.5" thickBot="1" x14ac:dyDescent="0.25">
      <c r="A40" s="109" t="s">
        <v>11</v>
      </c>
      <c r="B40" s="110"/>
      <c r="C40" s="110"/>
      <c r="D40" s="116"/>
      <c r="E40" s="141" t="str">
        <f>IF(AND(D40=1,L40=1),"NC maj","ok")</f>
        <v>ok</v>
      </c>
      <c r="F40" s="142"/>
      <c r="G40" s="142"/>
      <c r="H40" s="142"/>
      <c r="I40" s="142"/>
      <c r="J40" s="142"/>
      <c r="K40" s="142"/>
      <c r="L40" s="142"/>
      <c r="M40" s="142"/>
      <c r="N40" s="142"/>
      <c r="O40" s="142"/>
      <c r="P40" s="142"/>
      <c r="Q40" s="142"/>
      <c r="R40" s="142"/>
      <c r="S40" s="142"/>
      <c r="T40" s="142"/>
      <c r="U40" s="142"/>
      <c r="V40" s="142"/>
      <c r="W40" s="142"/>
      <c r="X40" s="142"/>
      <c r="Y40" s="143"/>
    </row>
    <row r="41" spans="1:37" s="24" customFormat="1" ht="21" customHeight="1" x14ac:dyDescent="0.2">
      <c r="A41" s="18">
        <v>30</v>
      </c>
      <c r="B41" s="150" t="s">
        <v>88</v>
      </c>
      <c r="C41" s="150"/>
      <c r="D41" s="118">
        <v>1</v>
      </c>
      <c r="E41" s="10"/>
      <c r="F41" s="102">
        <v>1</v>
      </c>
      <c r="G41" s="134"/>
      <c r="H41" s="135"/>
      <c r="I41" s="96" t="str">
        <f t="shared" si="0"/>
        <v>NC maj</v>
      </c>
      <c r="J41" s="62"/>
      <c r="K41" s="10"/>
      <c r="L41" s="102"/>
      <c r="M41" s="134"/>
      <c r="N41" s="135"/>
      <c r="O41" s="96" t="str">
        <f t="shared" si="1"/>
        <v>ok</v>
      </c>
      <c r="P41" s="62"/>
      <c r="Q41" s="10"/>
      <c r="R41" s="11"/>
      <c r="S41" s="136"/>
      <c r="T41" s="138"/>
      <c r="U41" s="96" t="str">
        <f t="shared" si="2"/>
        <v>ok</v>
      </c>
      <c r="V41" s="66">
        <f>R41+L41+F41</f>
        <v>1</v>
      </c>
      <c r="W41" s="66" t="str">
        <f t="shared" si="4"/>
        <v>Maîtrisé</v>
      </c>
      <c r="X41" s="66" t="str">
        <f t="shared" si="5"/>
        <v>ok</v>
      </c>
      <c r="Y41" s="65" t="s">
        <v>55</v>
      </c>
      <c r="AA41" s="23"/>
      <c r="AB41" s="23"/>
      <c r="AE41" s="23"/>
      <c r="AF41" s="23"/>
      <c r="AI41" s="23"/>
      <c r="AJ41" s="23"/>
      <c r="AK41" s="25"/>
    </row>
    <row r="42" spans="1:37" s="24" customFormat="1" ht="12" customHeight="1" thickBot="1" x14ac:dyDescent="0.25">
      <c r="A42" s="18">
        <v>31</v>
      </c>
      <c r="B42" s="150" t="s">
        <v>89</v>
      </c>
      <c r="C42" s="150"/>
      <c r="D42" s="118">
        <v>1</v>
      </c>
      <c r="E42" s="90"/>
      <c r="F42" s="103">
        <v>1</v>
      </c>
      <c r="G42" s="132"/>
      <c r="H42" s="133"/>
      <c r="I42" s="96" t="str">
        <f t="shared" si="0"/>
        <v>NC maj</v>
      </c>
      <c r="J42" s="62"/>
      <c r="K42" s="90"/>
      <c r="L42" s="102"/>
      <c r="M42" s="132"/>
      <c r="N42" s="133"/>
      <c r="O42" s="96" t="str">
        <f t="shared" si="1"/>
        <v>ok</v>
      </c>
      <c r="P42" s="62"/>
      <c r="Q42" s="90"/>
      <c r="R42" s="91"/>
      <c r="S42" s="132"/>
      <c r="T42" s="139"/>
      <c r="U42" s="96" t="str">
        <f>IF(AND(D42=1,R42=1),"NC maj","ok")</f>
        <v>ok</v>
      </c>
      <c r="V42" s="66">
        <f>R42+L42+F42</f>
        <v>1</v>
      </c>
      <c r="W42" s="66" t="str">
        <f t="shared" si="4"/>
        <v>Maîtrisé</v>
      </c>
      <c r="X42" s="66" t="str">
        <f>IF(AND(W42="Non maîtrisé",D42=1),"Plan d'action trimestriel","ok")</f>
        <v>ok</v>
      </c>
      <c r="Y42" s="65" t="s">
        <v>55</v>
      </c>
      <c r="AA42" s="23"/>
      <c r="AB42" s="23"/>
      <c r="AE42" s="23"/>
      <c r="AF42" s="23"/>
      <c r="AI42" s="23"/>
      <c r="AJ42" s="23"/>
      <c r="AK42" s="25"/>
    </row>
    <row r="43" spans="1:37" x14ac:dyDescent="0.2">
      <c r="A43" s="2"/>
      <c r="B43" s="2"/>
      <c r="D43" s="2"/>
      <c r="E43" s="2"/>
      <c r="F43" s="2"/>
      <c r="I43" s="73">
        <f>COUNTIF(I10:I42,"NC maj")</f>
        <v>9</v>
      </c>
      <c r="K43" s="2"/>
      <c r="L43" s="2"/>
      <c r="N43" s="1"/>
      <c r="O43" s="73">
        <f>COUNTIF(O10:O42,"NC maj")</f>
        <v>0</v>
      </c>
      <c r="P43" s="1"/>
      <c r="Q43" s="1"/>
      <c r="T43" s="2"/>
      <c r="U43" s="74">
        <f>COUNTIF(U10:U42,"NC maj")</f>
        <v>0</v>
      </c>
      <c r="V43" s="2"/>
      <c r="W43" s="74">
        <f>COUNTIF(W10:W42,"Non maîtrisé")</f>
        <v>0</v>
      </c>
      <c r="X43" s="74">
        <f>COUNTIF(X10:X42,"Plan d'action trimestriel")</f>
        <v>0</v>
      </c>
      <c r="Y43" s="65"/>
    </row>
    <row r="44" spans="1:37" x14ac:dyDescent="0.2">
      <c r="A44" s="2"/>
      <c r="B44" s="2"/>
      <c r="D44" s="2"/>
      <c r="E44" s="2"/>
      <c r="F44" s="2"/>
      <c r="K44" s="2"/>
      <c r="L44" s="2"/>
      <c r="N44" s="1"/>
      <c r="O44" s="1"/>
      <c r="P44" s="1"/>
      <c r="Q44" s="1"/>
      <c r="T44" s="2"/>
      <c r="U44" s="2"/>
      <c r="V44" s="2"/>
    </row>
    <row r="45" spans="1:37" ht="31.5" customHeight="1" x14ac:dyDescent="0.2">
      <c r="A45" s="2"/>
      <c r="B45" s="2"/>
      <c r="C45" s="101"/>
      <c r="D45" s="2"/>
      <c r="E45" s="2"/>
      <c r="F45" s="2"/>
      <c r="K45" s="2"/>
      <c r="L45" s="2"/>
      <c r="N45" s="1"/>
      <c r="O45" s="1"/>
      <c r="P45" s="1"/>
      <c r="Q45" s="1"/>
      <c r="T45" s="2"/>
      <c r="U45" s="2"/>
      <c r="V45" s="2"/>
    </row>
    <row r="46" spans="1:37" ht="42.75" customHeight="1" x14ac:dyDescent="0.2">
      <c r="A46" s="2"/>
      <c r="B46" s="2"/>
      <c r="D46" s="56"/>
      <c r="E46" s="2"/>
      <c r="F46" s="2"/>
      <c r="T46" s="2"/>
      <c r="U46" s="2"/>
      <c r="V46" s="2"/>
    </row>
    <row r="47" spans="1:37" ht="37.5" customHeight="1" x14ac:dyDescent="0.2">
      <c r="A47" s="2"/>
      <c r="B47" s="2"/>
      <c r="D47" s="56"/>
      <c r="E47" s="2"/>
      <c r="F47" s="2"/>
      <c r="T47" s="2"/>
      <c r="U47" s="2"/>
      <c r="V47" s="2"/>
    </row>
    <row r="48" spans="1:37" ht="20.25" customHeight="1" x14ac:dyDescent="0.2">
      <c r="A48" s="2"/>
      <c r="B48" s="2"/>
      <c r="D48" s="56"/>
      <c r="E48" s="2"/>
      <c r="F48" s="2"/>
      <c r="T48" s="2"/>
      <c r="U48" s="2"/>
      <c r="V48" s="2"/>
    </row>
    <row r="49" spans="1:6" ht="20.25" customHeight="1" x14ac:dyDescent="0.2">
      <c r="A49" s="2"/>
      <c r="B49" s="2"/>
      <c r="D49" s="2"/>
      <c r="E49" s="2"/>
      <c r="F49" s="2"/>
    </row>
    <row r="50" spans="1:6" ht="20.25" customHeight="1" x14ac:dyDescent="0.2">
      <c r="A50" s="2"/>
      <c r="B50" s="2"/>
      <c r="D50" s="2"/>
      <c r="E50" s="2"/>
      <c r="F50" s="2"/>
    </row>
    <row r="51" spans="1:6" ht="20.25" customHeight="1" x14ac:dyDescent="0.2">
      <c r="A51" s="2"/>
      <c r="B51" s="2"/>
      <c r="D51" s="2"/>
      <c r="E51" s="2"/>
      <c r="F51" s="2"/>
    </row>
    <row r="52" spans="1:6" ht="36.75" customHeight="1" x14ac:dyDescent="0.2">
      <c r="A52" s="2"/>
      <c r="B52" s="2"/>
      <c r="D52" s="2"/>
      <c r="E52" s="2"/>
      <c r="F52" s="2"/>
    </row>
    <row r="53" spans="1:6" ht="34.5" customHeight="1" x14ac:dyDescent="0.2">
      <c r="A53" s="2"/>
      <c r="B53" s="2"/>
      <c r="D53" s="2"/>
      <c r="E53" s="2"/>
      <c r="F53" s="2"/>
    </row>
    <row r="54" spans="1:6" ht="20.25" customHeight="1" x14ac:dyDescent="0.2">
      <c r="A54" s="2"/>
      <c r="B54" s="2"/>
      <c r="D54" s="2"/>
      <c r="E54" s="2"/>
      <c r="F54" s="2"/>
    </row>
    <row r="55" spans="1:6" ht="20.25" customHeight="1" x14ac:dyDescent="0.2">
      <c r="A55" s="2"/>
      <c r="B55" s="2"/>
      <c r="D55" s="2"/>
      <c r="E55" s="2"/>
      <c r="F55" s="2"/>
    </row>
    <row r="56" spans="1:6" ht="20.25" customHeight="1" x14ac:dyDescent="0.2">
      <c r="A56" s="2"/>
      <c r="B56" s="2"/>
      <c r="D56" s="2"/>
      <c r="E56" s="2"/>
      <c r="F56" s="2"/>
    </row>
    <row r="57" spans="1:6" ht="20.25" customHeight="1" x14ac:dyDescent="0.2">
      <c r="A57" s="2"/>
      <c r="B57" s="2"/>
      <c r="D57" s="2"/>
      <c r="E57" s="2"/>
      <c r="F57" s="2"/>
    </row>
    <row r="58" spans="1:6" ht="20.25" customHeight="1" x14ac:dyDescent="0.2">
      <c r="A58" s="2"/>
      <c r="B58" s="2"/>
      <c r="D58" s="2"/>
      <c r="E58" s="2"/>
      <c r="F58" s="2"/>
    </row>
    <row r="59" spans="1:6" ht="20.25" customHeight="1" x14ac:dyDescent="0.2">
      <c r="A59" s="2"/>
      <c r="B59" s="2"/>
      <c r="D59" s="2"/>
      <c r="E59" s="2"/>
      <c r="F59" s="2"/>
    </row>
    <row r="60" spans="1:6" ht="20.25" customHeight="1" x14ac:dyDescent="0.2">
      <c r="A60" s="2"/>
      <c r="B60" s="2"/>
      <c r="D60" s="2"/>
      <c r="E60" s="2"/>
      <c r="F60" s="2"/>
    </row>
    <row r="61" spans="1:6" ht="20.25" customHeight="1" x14ac:dyDescent="0.2">
      <c r="A61" s="2"/>
      <c r="B61" s="2"/>
      <c r="D61" s="2"/>
      <c r="E61" s="2"/>
      <c r="F61" s="2"/>
    </row>
    <row r="62" spans="1:6" ht="20.25" customHeight="1" x14ac:dyDescent="0.2">
      <c r="A62" s="2"/>
      <c r="B62" s="2"/>
      <c r="D62" s="2"/>
      <c r="E62" s="2"/>
      <c r="F62" s="2"/>
    </row>
    <row r="63" spans="1:6" ht="20.25" customHeight="1" x14ac:dyDescent="0.2">
      <c r="A63" s="2"/>
      <c r="B63" s="2"/>
      <c r="D63" s="2"/>
      <c r="E63" s="2"/>
      <c r="F63" s="2"/>
    </row>
    <row r="64" spans="1:6" ht="20.25" customHeight="1" x14ac:dyDescent="0.2">
      <c r="A64" s="2"/>
      <c r="B64" s="2"/>
      <c r="D64" s="2"/>
      <c r="E64" s="2"/>
      <c r="F64" s="2"/>
    </row>
    <row r="65" spans="1:6" ht="20.25" customHeight="1" x14ac:dyDescent="0.2">
      <c r="A65" s="2"/>
      <c r="B65" s="2"/>
      <c r="D65" s="2"/>
      <c r="E65" s="2"/>
      <c r="F65" s="2"/>
    </row>
    <row r="66" spans="1:6" x14ac:dyDescent="0.2">
      <c r="A66" s="2"/>
      <c r="B66" s="2"/>
      <c r="D66" s="2"/>
      <c r="E66" s="2"/>
      <c r="F66" s="2"/>
    </row>
    <row r="67" spans="1:6" x14ac:dyDescent="0.2">
      <c r="A67" s="2"/>
      <c r="B67" s="2"/>
      <c r="D67" s="2"/>
      <c r="E67" s="2"/>
      <c r="F67" s="2"/>
    </row>
    <row r="68" spans="1:6" x14ac:dyDescent="0.2">
      <c r="A68" s="2"/>
      <c r="B68" s="2"/>
      <c r="D68" s="2"/>
      <c r="E68" s="2"/>
      <c r="F68" s="2"/>
    </row>
    <row r="69" spans="1:6" x14ac:dyDescent="0.2">
      <c r="A69" s="2"/>
      <c r="B69" s="2"/>
      <c r="D69" s="2"/>
      <c r="E69" s="2"/>
      <c r="F69" s="2"/>
    </row>
    <row r="70" spans="1:6" x14ac:dyDescent="0.2">
      <c r="A70" s="2"/>
      <c r="B70" s="2"/>
      <c r="D70" s="2"/>
      <c r="E70" s="2"/>
      <c r="F70" s="2"/>
    </row>
  </sheetData>
  <autoFilter ref="B9:Y43"/>
  <mergeCells count="131">
    <mergeCell ref="G8:H8"/>
    <mergeCell ref="B14:C14"/>
    <mergeCell ref="A1:B1"/>
    <mergeCell ref="A2:B2"/>
    <mergeCell ref="A3:B3"/>
    <mergeCell ref="A4:B4"/>
    <mergeCell ref="B13:C13"/>
    <mergeCell ref="B11:C11"/>
    <mergeCell ref="A5:C5"/>
    <mergeCell ref="A6:C7"/>
    <mergeCell ref="G9:H9"/>
    <mergeCell ref="G10:H10"/>
    <mergeCell ref="G11:H11"/>
    <mergeCell ref="G12:H12"/>
    <mergeCell ref="G13:H13"/>
    <mergeCell ref="G14:H14"/>
    <mergeCell ref="G6:H7"/>
    <mergeCell ref="B10:C10"/>
    <mergeCell ref="B12:C12"/>
    <mergeCell ref="A9:C9"/>
    <mergeCell ref="B17:C17"/>
    <mergeCell ref="B18:C18"/>
    <mergeCell ref="B42:C42"/>
    <mergeCell ref="B22:C22"/>
    <mergeCell ref="M18:N18"/>
    <mergeCell ref="M20:N20"/>
    <mergeCell ref="M22:N22"/>
    <mergeCell ref="G33:H33"/>
    <mergeCell ref="G34:H34"/>
    <mergeCell ref="G35:H35"/>
    <mergeCell ref="G36:H36"/>
    <mergeCell ref="G37:H37"/>
    <mergeCell ref="G28:H28"/>
    <mergeCell ref="G30:H30"/>
    <mergeCell ref="G31:H31"/>
    <mergeCell ref="G32:H32"/>
    <mergeCell ref="B19:C19"/>
    <mergeCell ref="B37:C37"/>
    <mergeCell ref="B38:C38"/>
    <mergeCell ref="B28:C28"/>
    <mergeCell ref="B33:C33"/>
    <mergeCell ref="B34:C34"/>
    <mergeCell ref="B35:C35"/>
    <mergeCell ref="B36:C36"/>
    <mergeCell ref="B41:C41"/>
    <mergeCell ref="B32:C32"/>
    <mergeCell ref="B30:C30"/>
    <mergeCell ref="B31:C31"/>
    <mergeCell ref="G15:H15"/>
    <mergeCell ref="G16:H16"/>
    <mergeCell ref="G17:H17"/>
    <mergeCell ref="G18:H18"/>
    <mergeCell ref="G20:H20"/>
    <mergeCell ref="B25:C25"/>
    <mergeCell ref="B26:C26"/>
    <mergeCell ref="B27:C27"/>
    <mergeCell ref="B23:C23"/>
    <mergeCell ref="B24:C24"/>
    <mergeCell ref="G27:H27"/>
    <mergeCell ref="G22:H22"/>
    <mergeCell ref="G23:H23"/>
    <mergeCell ref="G24:H24"/>
    <mergeCell ref="G25:H25"/>
    <mergeCell ref="G26:H26"/>
    <mergeCell ref="B15:C15"/>
    <mergeCell ref="B16:C16"/>
    <mergeCell ref="B20:C20"/>
    <mergeCell ref="E21:Y21"/>
    <mergeCell ref="M9:N9"/>
    <mergeCell ref="M10:N10"/>
    <mergeCell ref="M11:N11"/>
    <mergeCell ref="M12:N12"/>
    <mergeCell ref="M13:N13"/>
    <mergeCell ref="M14:N14"/>
    <mergeCell ref="M15:N15"/>
    <mergeCell ref="M16:N16"/>
    <mergeCell ref="M17:N17"/>
    <mergeCell ref="S9:T9"/>
    <mergeCell ref="S10:T10"/>
    <mergeCell ref="S11:T11"/>
    <mergeCell ref="S12:T12"/>
    <mergeCell ref="S13:T13"/>
    <mergeCell ref="S14:T14"/>
    <mergeCell ref="S15:T15"/>
    <mergeCell ref="S16:T16"/>
    <mergeCell ref="S17:T17"/>
    <mergeCell ref="S18:T18"/>
    <mergeCell ref="S20:T20"/>
    <mergeCell ref="S34:T34"/>
    <mergeCell ref="M23:N23"/>
    <mergeCell ref="M24:N24"/>
    <mergeCell ref="M25:N25"/>
    <mergeCell ref="M26:N26"/>
    <mergeCell ref="M27:N27"/>
    <mergeCell ref="S24:T24"/>
    <mergeCell ref="S25:T25"/>
    <mergeCell ref="S26:T26"/>
    <mergeCell ref="S27:T27"/>
    <mergeCell ref="M30:N30"/>
    <mergeCell ref="M31:N31"/>
    <mergeCell ref="M32:N32"/>
    <mergeCell ref="M33:N33"/>
    <mergeCell ref="E29:Y29"/>
    <mergeCell ref="S30:T30"/>
    <mergeCell ref="S31:T31"/>
    <mergeCell ref="S32:T32"/>
    <mergeCell ref="S33:T33"/>
    <mergeCell ref="S22:T22"/>
    <mergeCell ref="S23:T23"/>
    <mergeCell ref="S28:T28"/>
    <mergeCell ref="M39:N39"/>
    <mergeCell ref="M41:N41"/>
    <mergeCell ref="M42:N42"/>
    <mergeCell ref="G38:H38"/>
    <mergeCell ref="S41:T41"/>
    <mergeCell ref="S42:T42"/>
    <mergeCell ref="S35:T35"/>
    <mergeCell ref="S36:T36"/>
    <mergeCell ref="S37:T37"/>
    <mergeCell ref="S38:T38"/>
    <mergeCell ref="S39:T39"/>
    <mergeCell ref="G39:H39"/>
    <mergeCell ref="G41:H41"/>
    <mergeCell ref="G42:H42"/>
    <mergeCell ref="E40:Y40"/>
    <mergeCell ref="M34:N34"/>
    <mergeCell ref="M35:N35"/>
    <mergeCell ref="M36:N36"/>
    <mergeCell ref="M37:N37"/>
    <mergeCell ref="M38:N38"/>
    <mergeCell ref="M28:N28"/>
  </mergeCells>
  <phoneticPr fontId="2" type="noConversion"/>
  <conditionalFormatting sqref="E41 E30:E38 E10:F20 E22:F27 F22:F28">
    <cfRule type="containsBlanks" dxfId="55" priority="195">
      <formula>LEN(TRIM(E10))=0</formula>
    </cfRule>
    <cfRule type="cellIs" dxfId="54" priority="268" stopIfTrue="1" operator="equal">
      <formula>1</formula>
    </cfRule>
  </conditionalFormatting>
  <conditionalFormatting sqref="F41 R10:R20 F30:F39 R30:R39 F22:F28 R22:R28">
    <cfRule type="cellIs" dxfId="53" priority="269" stopIfTrue="1" operator="equal">
      <formula>1</formula>
    </cfRule>
  </conditionalFormatting>
  <conditionalFormatting sqref="E42">
    <cfRule type="containsBlanks" dxfId="52" priority="115">
      <formula>LEN(TRIM(E42))=0</formula>
    </cfRule>
    <cfRule type="cellIs" dxfId="51" priority="116" stopIfTrue="1" operator="equal">
      <formula>1</formula>
    </cfRule>
  </conditionalFormatting>
  <conditionalFormatting sqref="E28:F28">
    <cfRule type="containsBlanks" dxfId="50" priority="108">
      <formula>LEN(TRIM(E28))=0</formula>
    </cfRule>
    <cfRule type="cellIs" dxfId="49" priority="109" stopIfTrue="1" operator="equal">
      <formula>1</formula>
    </cfRule>
  </conditionalFormatting>
  <conditionalFormatting sqref="F10:F20 F41:F42">
    <cfRule type="cellIs" dxfId="48" priority="104" stopIfTrue="1" operator="equal">
      <formula>1</formula>
    </cfRule>
  </conditionalFormatting>
  <conditionalFormatting sqref="E39">
    <cfRule type="containsBlanks" dxfId="47" priority="95">
      <formula>LEN(TRIM(E39))=0</formula>
    </cfRule>
    <cfRule type="cellIs" dxfId="46" priority="96" stopIfTrue="1" operator="equal">
      <formula>1</formula>
    </cfRule>
  </conditionalFormatting>
  <conditionalFormatting sqref="F39">
    <cfRule type="cellIs" dxfId="45" priority="97" stopIfTrue="1" operator="equal">
      <formula>1</formula>
    </cfRule>
  </conditionalFormatting>
  <conditionalFormatting sqref="K41 K30:K38 K10:K20 K22:K27">
    <cfRule type="containsBlanks" dxfId="44" priority="89">
      <formula>LEN(TRIM(K10))=0</formula>
    </cfRule>
    <cfRule type="cellIs" dxfId="43" priority="90" stopIfTrue="1" operator="equal">
      <formula>1</formula>
    </cfRule>
  </conditionalFormatting>
  <conditionalFormatting sqref="K28">
    <cfRule type="containsBlanks" dxfId="42" priority="85">
      <formula>LEN(TRIM(K28))=0</formula>
    </cfRule>
    <cfRule type="cellIs" dxfId="41" priority="86" stopIfTrue="1" operator="equal">
      <formula>1</formula>
    </cfRule>
  </conditionalFormatting>
  <conditionalFormatting sqref="K39">
    <cfRule type="containsBlanks" dxfId="40" priority="81">
      <formula>LEN(TRIM(K39))=0</formula>
    </cfRule>
    <cfRule type="cellIs" dxfId="39" priority="82" stopIfTrue="1" operator="equal">
      <formula>1</formula>
    </cfRule>
  </conditionalFormatting>
  <conditionalFormatting sqref="Q41 Q30:Q38 Q10:Q20 Q22:Q27">
    <cfRule type="containsBlanks" dxfId="38" priority="47">
      <formula>LEN(TRIM(Q10))=0</formula>
    </cfRule>
    <cfRule type="cellIs" dxfId="37" priority="48" stopIfTrue="1" operator="equal">
      <formula>1</formula>
    </cfRule>
  </conditionalFormatting>
  <conditionalFormatting sqref="Q42">
    <cfRule type="containsBlanks" dxfId="36" priority="45">
      <formula>LEN(TRIM(Q42))=0</formula>
    </cfRule>
    <cfRule type="cellIs" dxfId="35" priority="46" stopIfTrue="1" operator="equal">
      <formula>1</formula>
    </cfRule>
  </conditionalFormatting>
  <conditionalFormatting sqref="Q28">
    <cfRule type="containsBlanks" dxfId="34" priority="43">
      <formula>LEN(TRIM(Q28))=0</formula>
    </cfRule>
    <cfRule type="cellIs" dxfId="33" priority="44" stopIfTrue="1" operator="equal">
      <formula>1</formula>
    </cfRule>
  </conditionalFormatting>
  <conditionalFormatting sqref="Q39">
    <cfRule type="containsBlanks" dxfId="32" priority="39">
      <formula>LEN(TRIM(Q39))=0</formula>
    </cfRule>
    <cfRule type="cellIs" dxfId="31" priority="40" stopIfTrue="1" operator="equal">
      <formula>1</formula>
    </cfRule>
  </conditionalFormatting>
  <conditionalFormatting sqref="D4:D6 E5:E7 K5:K7">
    <cfRule type="cellIs" dxfId="30" priority="50" stopIfTrue="1" operator="equal">
      <formula>$N$1</formula>
    </cfRule>
    <cfRule type="cellIs" dxfId="29" priority="51" stopIfTrue="1" operator="equal">
      <formula>$R$1</formula>
    </cfRule>
    <cfRule type="cellIs" dxfId="28" priority="52" stopIfTrue="1" operator="equal">
      <formula>$S$1</formula>
    </cfRule>
  </conditionalFormatting>
  <conditionalFormatting sqref="R10:R20 R22:R27">
    <cfRule type="containsBlanks" dxfId="27" priority="36">
      <formula>LEN(TRIM(R10))=0</formula>
    </cfRule>
    <cfRule type="cellIs" dxfId="26" priority="37" stopIfTrue="1" operator="equal">
      <formula>1</formula>
    </cfRule>
  </conditionalFormatting>
  <conditionalFormatting sqref="R41 R30:R38">
    <cfRule type="cellIs" dxfId="25" priority="38" stopIfTrue="1" operator="equal">
      <formula>1</formula>
    </cfRule>
  </conditionalFormatting>
  <conditionalFormatting sqref="R28">
    <cfRule type="containsBlanks" dxfId="24" priority="34">
      <formula>LEN(TRIM(R28))=0</formula>
    </cfRule>
    <cfRule type="cellIs" dxfId="23" priority="35" stopIfTrue="1" operator="equal">
      <formula>1</formula>
    </cfRule>
  </conditionalFormatting>
  <conditionalFormatting sqref="R41:R42">
    <cfRule type="cellIs" dxfId="22" priority="33" stopIfTrue="1" operator="equal">
      <formula>1</formula>
    </cfRule>
  </conditionalFormatting>
  <conditionalFormatting sqref="R39">
    <cfRule type="cellIs" dxfId="21" priority="32" stopIfTrue="1" operator="equal">
      <formula>1</formula>
    </cfRule>
  </conditionalFormatting>
  <conditionalFormatting sqref="X22:X28 X30:X39 X41:X42 X10:X20">
    <cfRule type="containsText" dxfId="20" priority="26" operator="containsText" text="Plan d'action trimestriel">
      <formula>NOT(ISERROR(SEARCH("Plan d'action trimestriel",X10)))</formula>
    </cfRule>
  </conditionalFormatting>
  <conditionalFormatting sqref="K42">
    <cfRule type="containsBlanks" dxfId="19" priority="24">
      <formula>LEN(TRIM(K42))=0</formula>
    </cfRule>
    <cfRule type="cellIs" dxfId="18" priority="25" stopIfTrue="1" operator="equal">
      <formula>1</formula>
    </cfRule>
  </conditionalFormatting>
  <conditionalFormatting sqref="Q5:Q7">
    <cfRule type="cellIs" dxfId="17" priority="20" stopIfTrue="1" operator="equal">
      <formula>$N$1</formula>
    </cfRule>
    <cfRule type="cellIs" dxfId="16" priority="21" stopIfTrue="1" operator="equal">
      <formula>$R$1</formula>
    </cfRule>
    <cfRule type="cellIs" dxfId="15" priority="22" stopIfTrue="1" operator="equal">
      <formula>$S$1</formula>
    </cfRule>
  </conditionalFormatting>
  <conditionalFormatting sqref="U22:U28 O22:O28 I22:I28 I30:I39 O30:O39 U30:U39 U41:U42 O41:O42 I41:I42 I10:I20 U10:U20 O10:O20">
    <cfRule type="containsText" dxfId="14" priority="18" operator="containsText" text="NC maj">
      <formula>NOT(ISERROR(SEARCH("NC maj",I10)))</formula>
    </cfRule>
    <cfRule type="containsText" dxfId="13" priority="19" operator="containsText" text="ok">
      <formula>NOT(ISERROR(SEARCH("ok",I10)))</formula>
    </cfRule>
  </conditionalFormatting>
  <conditionalFormatting sqref="F22:F28">
    <cfRule type="cellIs" dxfId="12" priority="13" stopIfTrue="1" operator="equal">
      <formula>1</formula>
    </cfRule>
  </conditionalFormatting>
  <conditionalFormatting sqref="L10:L20">
    <cfRule type="containsBlanks" dxfId="11" priority="11">
      <formula>LEN(TRIM(L10))=0</formula>
    </cfRule>
    <cfRule type="cellIs" dxfId="10" priority="12" stopIfTrue="1" operator="equal">
      <formula>1</formula>
    </cfRule>
  </conditionalFormatting>
  <conditionalFormatting sqref="L10:L20">
    <cfRule type="cellIs" dxfId="9" priority="10" stopIfTrue="1" operator="equal">
      <formula>1</formula>
    </cfRule>
  </conditionalFormatting>
  <conditionalFormatting sqref="L22:L28">
    <cfRule type="containsBlanks" dxfId="8" priority="8">
      <formula>LEN(TRIM(L22))=0</formula>
    </cfRule>
    <cfRule type="cellIs" dxfId="7" priority="9" stopIfTrue="1" operator="equal">
      <formula>1</formula>
    </cfRule>
  </conditionalFormatting>
  <conditionalFormatting sqref="L22:L28">
    <cfRule type="cellIs" dxfId="6" priority="7" stopIfTrue="1" operator="equal">
      <formula>1</formula>
    </cfRule>
  </conditionalFormatting>
  <conditionalFormatting sqref="L30:L39">
    <cfRule type="containsBlanks" dxfId="5" priority="5">
      <formula>LEN(TRIM(L30))=0</formula>
    </cfRule>
    <cfRule type="cellIs" dxfId="4" priority="6" stopIfTrue="1" operator="equal">
      <formula>1</formula>
    </cfRule>
  </conditionalFormatting>
  <conditionalFormatting sqref="L30:L39">
    <cfRule type="cellIs" dxfId="3" priority="4" stopIfTrue="1" operator="equal">
      <formula>1</formula>
    </cfRule>
  </conditionalFormatting>
  <conditionalFormatting sqref="L41:L42">
    <cfRule type="containsBlanks" dxfId="2" priority="2">
      <formula>LEN(TRIM(L41))=0</formula>
    </cfRule>
    <cfRule type="cellIs" dxfId="1" priority="3" stopIfTrue="1" operator="equal">
      <formula>1</formula>
    </cfRule>
  </conditionalFormatting>
  <conditionalFormatting sqref="L41:L42">
    <cfRule type="cellIs" dxfId="0" priority="1" stopIfTrue="1" operator="equal">
      <formula>1</formula>
    </cfRule>
  </conditionalFormatting>
  <printOptions horizontalCentered="1" verticalCentered="1"/>
  <pageMargins left="0" right="0" top="0" bottom="0" header="0" footer="0"/>
  <pageSetup paperSize="8" scale="65" orientation="landscape" r:id="rId1"/>
  <headerFooter alignWithMargins="0">
    <oddFooter>&amp;L
Doc500.1&amp;C
Page &amp;P sur &amp;N&amp;RApprobation:
Service Qualité
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1"/>
  <sheetViews>
    <sheetView tabSelected="1" view="pageLayout" zoomScale="70" zoomScaleNormal="100" zoomScalePageLayoutView="70" workbookViewId="0">
      <selection activeCell="M9" sqref="M9"/>
    </sheetView>
  </sheetViews>
  <sheetFormatPr baseColWidth="10" defaultRowHeight="12.75" x14ac:dyDescent="0.2"/>
  <cols>
    <col min="21" max="21" width="15.42578125" customWidth="1"/>
  </cols>
  <sheetData>
    <row r="1" spans="1:22" x14ac:dyDescent="0.2">
      <c r="A1" s="183" t="s">
        <v>47</v>
      </c>
      <c r="B1" s="183"/>
      <c r="C1" s="183"/>
      <c r="D1" s="183"/>
      <c r="E1" s="183"/>
      <c r="F1" s="183"/>
      <c r="G1" s="183"/>
      <c r="H1" s="183"/>
      <c r="I1" s="183"/>
      <c r="J1" s="183"/>
      <c r="K1" s="183"/>
    </row>
    <row r="2" spans="1:22" x14ac:dyDescent="0.2">
      <c r="A2" s="183"/>
      <c r="B2" s="183"/>
      <c r="C2" s="183"/>
      <c r="D2" s="183"/>
      <c r="E2" s="183"/>
      <c r="F2" s="183"/>
      <c r="G2" s="183"/>
      <c r="H2" s="183"/>
      <c r="I2" s="183"/>
      <c r="J2" s="183"/>
      <c r="K2" s="183"/>
      <c r="L2" s="67" t="s">
        <v>37</v>
      </c>
      <c r="M2" s="66" t="s">
        <v>22</v>
      </c>
      <c r="N2" s="66" t="s">
        <v>23</v>
      </c>
    </row>
    <row r="3" spans="1:22" x14ac:dyDescent="0.2">
      <c r="L3" s="79" t="s">
        <v>12</v>
      </c>
      <c r="M3" s="79">
        <f>'Audit Prod'!E8</f>
        <v>12</v>
      </c>
      <c r="N3" s="80">
        <f>M3/M5</f>
        <v>0.48</v>
      </c>
    </row>
    <row r="4" spans="1:22" x14ac:dyDescent="0.2">
      <c r="L4" s="77" t="s">
        <v>21</v>
      </c>
      <c r="M4" s="77">
        <f>'Audit Prod'!F8</f>
        <v>13</v>
      </c>
      <c r="N4" s="78">
        <f>M4/M5</f>
        <v>0.52</v>
      </c>
    </row>
    <row r="5" spans="1:22" x14ac:dyDescent="0.2">
      <c r="L5" s="81" t="s">
        <v>16</v>
      </c>
      <c r="M5" s="81">
        <f>SUM(M3:M4)</f>
        <v>25</v>
      </c>
      <c r="N5" s="82">
        <f>SUM(N3:N4)</f>
        <v>1</v>
      </c>
    </row>
    <row r="7" spans="1:22" x14ac:dyDescent="0.2">
      <c r="Q7" s="1"/>
    </row>
    <row r="8" spans="1:22" x14ac:dyDescent="0.2">
      <c r="L8" s="67" t="s">
        <v>38</v>
      </c>
      <c r="M8" s="66" t="s">
        <v>22</v>
      </c>
      <c r="N8" s="66" t="s">
        <v>23</v>
      </c>
      <c r="P8" s="181" t="s">
        <v>40</v>
      </c>
      <c r="Q8" s="182"/>
    </row>
    <row r="9" spans="1:22" x14ac:dyDescent="0.2">
      <c r="L9" s="79" t="s">
        <v>12</v>
      </c>
      <c r="M9" s="79" t="s">
        <v>90</v>
      </c>
      <c r="N9" s="80" t="e">
        <f>M9/M11</f>
        <v>#VALUE!</v>
      </c>
      <c r="P9" s="79" t="s">
        <v>12</v>
      </c>
      <c r="Q9" s="80" t="e">
        <f>(N3+N9+N15)/3</f>
        <v>#VALUE!</v>
      </c>
    </row>
    <row r="10" spans="1:22" x14ac:dyDescent="0.2">
      <c r="L10" s="77" t="s">
        <v>21</v>
      </c>
      <c r="M10" s="77">
        <f>'Audit Prod'!L8</f>
        <v>0</v>
      </c>
      <c r="N10" s="78" t="e">
        <f>M10/M11</f>
        <v>#DIV/0!</v>
      </c>
      <c r="P10" s="77" t="s">
        <v>21</v>
      </c>
      <c r="Q10" s="78" t="e">
        <f>(N4+N10+N16)/3</f>
        <v>#DIV/0!</v>
      </c>
    </row>
    <row r="11" spans="1:22" x14ac:dyDescent="0.2">
      <c r="L11" s="81" t="s">
        <v>16</v>
      </c>
      <c r="M11" s="81">
        <f>SUM(M9:M10)</f>
        <v>0</v>
      </c>
      <c r="N11" s="82" t="e">
        <f>SUM(N9:N10)</f>
        <v>#VALUE!</v>
      </c>
      <c r="P11" s="82" t="s">
        <v>16</v>
      </c>
      <c r="Q11" s="82" t="e">
        <f>SUM(Q9:Q10)</f>
        <v>#VALUE!</v>
      </c>
    </row>
    <row r="12" spans="1:22" x14ac:dyDescent="0.2">
      <c r="P12" s="1"/>
      <c r="Q12" s="1"/>
    </row>
    <row r="14" spans="1:22" x14ac:dyDescent="0.2">
      <c r="L14" s="67" t="s">
        <v>39</v>
      </c>
      <c r="M14" s="66" t="s">
        <v>22</v>
      </c>
      <c r="N14" s="66" t="s">
        <v>23</v>
      </c>
      <c r="S14" s="75" t="s">
        <v>42</v>
      </c>
    </row>
    <row r="15" spans="1:22" x14ac:dyDescent="0.2">
      <c r="L15" s="79" t="s">
        <v>12</v>
      </c>
      <c r="M15" s="79">
        <f>'Audit Prod'!Q8</f>
        <v>0</v>
      </c>
      <c r="N15" s="80" t="e">
        <f>M15/M17</f>
        <v>#DIV/0!</v>
      </c>
      <c r="S15" s="76" t="s">
        <v>43</v>
      </c>
      <c r="T15" s="76" t="s">
        <v>44</v>
      </c>
      <c r="U15" s="76" t="s">
        <v>45</v>
      </c>
      <c r="V15" s="76" t="s">
        <v>46</v>
      </c>
    </row>
    <row r="16" spans="1:22" x14ac:dyDescent="0.2">
      <c r="L16" s="77" t="s">
        <v>21</v>
      </c>
      <c r="M16" s="77">
        <f>'Audit Prod'!R8</f>
        <v>0</v>
      </c>
      <c r="N16" s="78" t="e">
        <f>M16/M17</f>
        <v>#DIV/0!</v>
      </c>
      <c r="S16" s="66">
        <f>'Audit Prod'!I43</f>
        <v>9</v>
      </c>
      <c r="T16" s="66">
        <f>'Audit Prod'!O43</f>
        <v>0</v>
      </c>
      <c r="U16" s="66">
        <f>'Audit Prod'!U43</f>
        <v>0</v>
      </c>
      <c r="V16" s="66">
        <f>SUM(S16:U16)</f>
        <v>9</v>
      </c>
    </row>
    <row r="17" spans="12:18" x14ac:dyDescent="0.2">
      <c r="L17" s="81" t="s">
        <v>16</v>
      </c>
      <c r="M17" s="81">
        <f>SUM(M15:M16)</f>
        <v>0</v>
      </c>
      <c r="N17" s="82" t="e">
        <f>SUM(N15:N16)</f>
        <v>#DIV/0!</v>
      </c>
    </row>
    <row r="20" spans="12:18" x14ac:dyDescent="0.2">
      <c r="P20" s="184" t="s">
        <v>40</v>
      </c>
      <c r="Q20" s="185"/>
      <c r="R20" s="185"/>
    </row>
    <row r="21" spans="12:18" x14ac:dyDescent="0.2">
      <c r="P21" s="79" t="s">
        <v>12</v>
      </c>
      <c r="Q21" s="98" t="e">
        <f>M3+M9+M15</f>
        <v>#VALUE!</v>
      </c>
    </row>
    <row r="22" spans="12:18" x14ac:dyDescent="0.2">
      <c r="P22" s="77" t="s">
        <v>21</v>
      </c>
      <c r="Q22" s="99">
        <f>M16+M10+M4</f>
        <v>13</v>
      </c>
    </row>
    <row r="23" spans="12:18" x14ac:dyDescent="0.2">
      <c r="P23" s="82" t="s">
        <v>16</v>
      </c>
      <c r="Q23" s="100" t="e">
        <f>SUM(Q21:Q22)</f>
        <v>#VALUE!</v>
      </c>
    </row>
    <row r="41" spans="1:11" x14ac:dyDescent="0.2">
      <c r="A41" s="64" t="s">
        <v>24</v>
      </c>
      <c r="B41" s="64" t="s">
        <v>25</v>
      </c>
      <c r="C41" s="64" t="s">
        <v>26</v>
      </c>
      <c r="D41" s="64" t="s">
        <v>17</v>
      </c>
      <c r="E41" s="64" t="s">
        <v>27</v>
      </c>
      <c r="G41" s="64" t="s">
        <v>24</v>
      </c>
      <c r="H41" s="64" t="s">
        <v>25</v>
      </c>
      <c r="I41" s="64" t="s">
        <v>26</v>
      </c>
      <c r="J41" s="64" t="s">
        <v>17</v>
      </c>
      <c r="K41" s="64" t="s">
        <v>27</v>
      </c>
    </row>
    <row r="42" spans="1:11" x14ac:dyDescent="0.2">
      <c r="A42" s="64"/>
      <c r="B42" s="64"/>
      <c r="C42" s="64"/>
      <c r="D42" s="64"/>
      <c r="E42" s="64"/>
      <c r="G42" s="64"/>
      <c r="H42" s="64"/>
      <c r="I42" s="64"/>
      <c r="J42" s="64"/>
      <c r="K42" s="64"/>
    </row>
    <row r="43" spans="1:11" x14ac:dyDescent="0.2">
      <c r="A43" s="64"/>
      <c r="B43" s="64"/>
      <c r="C43" s="64"/>
      <c r="D43" s="64"/>
      <c r="E43" s="64"/>
      <c r="G43" s="64"/>
      <c r="H43" s="64"/>
      <c r="I43" s="64"/>
      <c r="J43" s="64"/>
      <c r="K43" s="64"/>
    </row>
    <row r="44" spans="1:11" x14ac:dyDescent="0.2">
      <c r="A44" s="64"/>
      <c r="B44" s="64"/>
      <c r="C44" s="64"/>
      <c r="D44" s="64"/>
      <c r="E44" s="64"/>
      <c r="G44" s="64"/>
      <c r="H44" s="64"/>
      <c r="I44" s="64"/>
      <c r="J44" s="64"/>
      <c r="K44" s="64"/>
    </row>
    <row r="45" spans="1:11" x14ac:dyDescent="0.2">
      <c r="A45" s="64"/>
      <c r="B45" s="64"/>
      <c r="C45" s="64"/>
      <c r="D45" s="64"/>
      <c r="E45" s="64"/>
      <c r="G45" s="64"/>
      <c r="H45" s="64"/>
      <c r="I45" s="64"/>
      <c r="J45" s="64"/>
      <c r="K45" s="64"/>
    </row>
    <row r="46" spans="1:11" x14ac:dyDescent="0.2">
      <c r="A46" s="64"/>
      <c r="B46" s="64"/>
      <c r="C46" s="64"/>
      <c r="D46" s="64"/>
      <c r="E46" s="64"/>
      <c r="G46" s="64"/>
      <c r="H46" s="64"/>
      <c r="I46" s="64"/>
      <c r="J46" s="64"/>
      <c r="K46" s="64"/>
    </row>
    <row r="47" spans="1:11" x14ac:dyDescent="0.2">
      <c r="A47" s="64"/>
      <c r="B47" s="64"/>
      <c r="C47" s="64"/>
      <c r="D47" s="64"/>
      <c r="E47" s="64"/>
      <c r="G47" s="64"/>
      <c r="H47" s="64"/>
      <c r="I47" s="64"/>
      <c r="J47" s="64"/>
      <c r="K47" s="64"/>
    </row>
    <row r="49" spans="1:5" x14ac:dyDescent="0.2">
      <c r="A49" s="64" t="s">
        <v>24</v>
      </c>
      <c r="B49" s="64" t="s">
        <v>25</v>
      </c>
      <c r="C49" s="64" t="s">
        <v>26</v>
      </c>
      <c r="D49" s="64" t="s">
        <v>17</v>
      </c>
      <c r="E49" s="64" t="s">
        <v>27</v>
      </c>
    </row>
    <row r="50" spans="1:5" x14ac:dyDescent="0.2">
      <c r="A50" s="64"/>
      <c r="B50" s="64"/>
      <c r="C50" s="64"/>
      <c r="D50" s="64"/>
      <c r="E50" s="64"/>
    </row>
    <row r="51" spans="1:5" x14ac:dyDescent="0.2">
      <c r="A51" s="64"/>
      <c r="B51" s="64"/>
      <c r="C51" s="64"/>
      <c r="D51" s="64"/>
      <c r="E51" s="64"/>
    </row>
    <row r="52" spans="1:5" x14ac:dyDescent="0.2">
      <c r="A52" s="64"/>
      <c r="B52" s="64"/>
      <c r="C52" s="64"/>
      <c r="D52" s="64"/>
      <c r="E52" s="64"/>
    </row>
    <row r="53" spans="1:5" x14ac:dyDescent="0.2">
      <c r="A53" s="64"/>
      <c r="B53" s="64"/>
      <c r="C53" s="64"/>
      <c r="D53" s="64"/>
      <c r="E53" s="64"/>
    </row>
    <row r="54" spans="1:5" x14ac:dyDescent="0.2">
      <c r="A54" s="64"/>
      <c r="B54" s="64"/>
      <c r="C54" s="64"/>
      <c r="D54" s="64"/>
      <c r="E54" s="64"/>
    </row>
    <row r="55" spans="1:5" x14ac:dyDescent="0.2">
      <c r="A55" s="64"/>
      <c r="B55" s="64"/>
      <c r="C55" s="64"/>
      <c r="D55" s="64"/>
      <c r="E55" s="64"/>
    </row>
    <row r="57" spans="1:5" x14ac:dyDescent="0.2">
      <c r="A57" s="64" t="s">
        <v>24</v>
      </c>
      <c r="B57" s="64" t="s">
        <v>25</v>
      </c>
      <c r="C57" s="64" t="s">
        <v>26</v>
      </c>
      <c r="D57" s="64" t="s">
        <v>17</v>
      </c>
      <c r="E57" s="64" t="s">
        <v>27</v>
      </c>
    </row>
    <row r="58" spans="1:5" x14ac:dyDescent="0.2">
      <c r="A58" s="64"/>
      <c r="B58" s="64"/>
      <c r="C58" s="64"/>
      <c r="D58" s="64"/>
      <c r="E58" s="64"/>
    </row>
    <row r="59" spans="1:5" x14ac:dyDescent="0.2">
      <c r="A59" s="64"/>
      <c r="B59" s="64"/>
      <c r="C59" s="64"/>
      <c r="D59" s="64"/>
      <c r="E59" s="64"/>
    </row>
    <row r="60" spans="1:5" x14ac:dyDescent="0.2">
      <c r="A60" s="64"/>
      <c r="B60" s="64"/>
      <c r="C60" s="64"/>
      <c r="D60" s="64"/>
      <c r="E60" s="64"/>
    </row>
    <row r="61" spans="1:5" x14ac:dyDescent="0.2">
      <c r="A61" s="64"/>
      <c r="B61" s="64"/>
      <c r="C61" s="64"/>
      <c r="D61" s="64"/>
      <c r="E61" s="64"/>
    </row>
    <row r="62" spans="1:5" x14ac:dyDescent="0.2">
      <c r="A62" s="64"/>
      <c r="B62" s="64"/>
      <c r="C62" s="64"/>
      <c r="D62" s="64"/>
      <c r="E62" s="64"/>
    </row>
    <row r="63" spans="1:5" x14ac:dyDescent="0.2">
      <c r="A63" s="64"/>
      <c r="B63" s="64"/>
      <c r="C63" s="64"/>
      <c r="D63" s="64"/>
      <c r="E63" s="64"/>
    </row>
    <row r="66" spans="4:6" x14ac:dyDescent="0.2">
      <c r="D66" s="68" t="s">
        <v>30</v>
      </c>
    </row>
    <row r="67" spans="4:6" x14ac:dyDescent="0.2">
      <c r="D67" s="68" t="s">
        <v>31</v>
      </c>
      <c r="E67" s="69">
        <v>0.1</v>
      </c>
      <c r="F67" s="68" t="s">
        <v>32</v>
      </c>
    </row>
    <row r="68" spans="4:6" x14ac:dyDescent="0.2">
      <c r="E68" s="69">
        <v>0.4</v>
      </c>
      <c r="F68" s="68" t="s">
        <v>33</v>
      </c>
    </row>
    <row r="69" spans="4:6" x14ac:dyDescent="0.2">
      <c r="E69">
        <v>60</v>
      </c>
      <c r="F69" s="68" t="s">
        <v>34</v>
      </c>
    </row>
    <row r="70" spans="4:6" x14ac:dyDescent="0.2">
      <c r="E70">
        <v>80</v>
      </c>
      <c r="F70" s="68" t="s">
        <v>35</v>
      </c>
    </row>
    <row r="71" spans="4:6" x14ac:dyDescent="0.2">
      <c r="E71" s="68">
        <v>100</v>
      </c>
      <c r="F71" t="s">
        <v>36</v>
      </c>
    </row>
  </sheetData>
  <mergeCells count="3">
    <mergeCell ref="P8:Q8"/>
    <mergeCell ref="A1:K2"/>
    <mergeCell ref="P20:R20"/>
  </mergeCells>
  <pageMargins left="0.7" right="0.7" top="0.75" bottom="0.75" header="0.3" footer="0.3"/>
  <pageSetup paperSize="9" orientation="landscape" horizontalDpi="4294967293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Audit Prod</vt:lpstr>
      <vt:lpstr>Résultat audit PROD</vt:lpstr>
      <vt:lpstr>'Audit Prod'!Zone_d_impression</vt:lpstr>
    </vt:vector>
  </TitlesOfParts>
  <Company>Qualité Online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Questionnaire d'audit de poste</dc:title>
  <dc:creator>Qualité Online</dc:creator>
  <cp:lastModifiedBy>Del Principe Mehdi</cp:lastModifiedBy>
  <cp:lastPrinted>2017-07-06T07:49:20Z</cp:lastPrinted>
  <dcterms:created xsi:type="dcterms:W3CDTF">2006-01-27T10:01:25Z</dcterms:created>
  <dcterms:modified xsi:type="dcterms:W3CDTF">2017-07-21T12:57:42Z</dcterms:modified>
</cp:coreProperties>
</file>