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1200" windowWidth="9600" windowHeight="2730" tabRatio="752" activeTab="1"/>
  </bookViews>
  <sheets>
    <sheet name="Clients" sheetId="7" r:id="rId1"/>
    <sheet name="OFFRE DETAILLEE" sheetId="6" r:id="rId2"/>
  </sheets>
  <definedNames>
    <definedName name="_xlnm._FilterDatabase" localSheetId="0" hidden="1">Clients!$A$1:$W$12</definedName>
    <definedName name="_xlnm._FilterDatabase" localSheetId="1" hidden="1">'OFFRE DETAILLEE'!$A$37:$AF$37</definedName>
    <definedName name="base">Clients!$C$2:$E$12</definedName>
    <definedName name="_xlnm.Print_Titles" localSheetId="1">'OFFRE DETAILLEE'!$18:$18</definedName>
    <definedName name="nom">Clients!$C$2:$C$12</definedName>
    <definedName name="_xlnm.Print_Area" localSheetId="1">'OFFRE DETAILLEE'!$A$1:$V$164</definedName>
  </definedNames>
  <calcPr calcId="145621"/>
</workbook>
</file>

<file path=xl/calcChain.xml><?xml version="1.0" encoding="utf-8"?>
<calcChain xmlns="http://schemas.openxmlformats.org/spreadsheetml/2006/main">
  <c r="F8" i="6" l="1"/>
  <c r="D8" i="6"/>
  <c r="E8" i="6"/>
  <c r="AB9" i="6"/>
  <c r="AB8" i="6"/>
  <c r="W30" i="6" l="1"/>
  <c r="W22" i="6" l="1"/>
  <c r="W29" i="6" l="1"/>
  <c r="W31" i="6"/>
  <c r="W32" i="6"/>
  <c r="W23" i="6"/>
  <c r="B14" i="6" l="1"/>
  <c r="A14" i="6" l="1"/>
  <c r="A13" i="6" l="1"/>
  <c r="U30" i="6" l="1"/>
  <c r="V30" i="6"/>
  <c r="T30" i="6"/>
  <c r="T22" i="6"/>
  <c r="U22" i="6"/>
  <c r="V22" i="6"/>
  <c r="T31" i="6"/>
  <c r="U32" i="6"/>
  <c r="T29" i="6"/>
  <c r="U31" i="6"/>
  <c r="V32" i="6"/>
  <c r="U29" i="6"/>
  <c r="V31" i="6"/>
  <c r="V29" i="6"/>
  <c r="T32" i="6"/>
  <c r="T23" i="6"/>
  <c r="U23" i="6"/>
  <c r="V23" i="6"/>
  <c r="W25" i="6" l="1"/>
  <c r="W26" i="6"/>
  <c r="W24" i="6"/>
  <c r="U24" i="6" s="1"/>
  <c r="W27" i="6"/>
  <c r="W35" i="6" l="1"/>
  <c r="C14" i="6" l="1"/>
  <c r="W28" i="6"/>
  <c r="W33" i="6"/>
  <c r="W34" i="6"/>
  <c r="AB34" i="6"/>
  <c r="AD28" i="6"/>
  <c r="AD29" i="6"/>
  <c r="AD33" i="6"/>
  <c r="AD34" i="6" l="1"/>
  <c r="W39" i="6"/>
  <c r="W40" i="6"/>
  <c r="AD40" i="6"/>
  <c r="W41" i="6"/>
  <c r="AD41" i="6"/>
  <c r="W42" i="6"/>
  <c r="AD42" i="6"/>
  <c r="W43" i="6"/>
  <c r="AD43" i="6"/>
  <c r="W44" i="6"/>
  <c r="AD44" i="6"/>
  <c r="W46" i="6"/>
  <c r="AD46" i="6"/>
  <c r="W47" i="6"/>
  <c r="AD47" i="6"/>
  <c r="W48" i="6"/>
  <c r="AD48" i="6"/>
  <c r="W49" i="6"/>
  <c r="AD49" i="6"/>
  <c r="W50" i="6"/>
  <c r="AD50" i="6"/>
  <c r="AG51" i="6"/>
  <c r="W52" i="6"/>
  <c r="AD52" i="6"/>
  <c r="W53" i="6"/>
  <c r="AD53" i="6"/>
  <c r="W54" i="6"/>
  <c r="AD54" i="6"/>
  <c r="W55" i="6"/>
  <c r="AA55" i="6"/>
  <c r="AD55" i="6"/>
  <c r="W56" i="6"/>
  <c r="AA56" i="6"/>
  <c r="AD56" i="6"/>
  <c r="W57" i="6"/>
  <c r="AB57" i="6"/>
  <c r="AD57" i="6"/>
  <c r="W58" i="6"/>
  <c r="AD58" i="6"/>
  <c r="W59" i="6"/>
  <c r="AD59" i="6"/>
  <c r="W60" i="6"/>
  <c r="AD60" i="6"/>
  <c r="W21" i="6"/>
  <c r="AD21" i="6"/>
  <c r="W156" i="6"/>
  <c r="AD156" i="6"/>
  <c r="W157" i="6"/>
  <c r="AD157" i="6"/>
  <c r="W158" i="6"/>
  <c r="AD158" i="6"/>
  <c r="W159" i="6"/>
  <c r="AD159" i="6"/>
  <c r="W160" i="6"/>
  <c r="AD160" i="6"/>
  <c r="W161" i="6"/>
  <c r="AD161" i="6"/>
  <c r="W162" i="6"/>
  <c r="AD162" i="6"/>
  <c r="W163" i="6"/>
  <c r="AD163" i="6"/>
  <c r="W164" i="6"/>
  <c r="AD164" i="6"/>
  <c r="W165" i="6"/>
  <c r="AD165" i="6"/>
  <c r="AD18" i="6" l="1"/>
  <c r="U48" i="6"/>
  <c r="T45" i="6"/>
  <c r="T157" i="6"/>
  <c r="U56" i="6"/>
  <c r="U45" i="6"/>
  <c r="U53" i="6"/>
  <c r="U57" i="6"/>
  <c r="U61" i="6"/>
  <c r="U42" i="6"/>
  <c r="U46" i="6"/>
  <c r="U50" i="6"/>
  <c r="U27" i="6"/>
  <c r="U34" i="6"/>
  <c r="T24" i="6"/>
  <c r="T33" i="6"/>
  <c r="T39" i="6"/>
  <c r="T43" i="6"/>
  <c r="T47" i="6"/>
  <c r="T52" i="6"/>
  <c r="T56" i="6"/>
  <c r="T60" i="6"/>
  <c r="V35" i="6"/>
  <c r="AG35" i="6" s="1"/>
  <c r="T163" i="6"/>
  <c r="T159" i="6"/>
  <c r="U59" i="6"/>
  <c r="U40" i="6"/>
  <c r="U26" i="6"/>
  <c r="T28" i="6"/>
  <c r="T41" i="6"/>
  <c r="T54" i="6"/>
  <c r="T161" i="6"/>
  <c r="U54" i="6"/>
  <c r="U58" i="6"/>
  <c r="U52" i="6"/>
  <c r="U43" i="6"/>
  <c r="U47" i="6"/>
  <c r="U39" i="6"/>
  <c r="U28" i="6"/>
  <c r="U35" i="6"/>
  <c r="T27" i="6"/>
  <c r="T34" i="6"/>
  <c r="T40" i="6"/>
  <c r="T44" i="6"/>
  <c r="T48" i="6"/>
  <c r="T53" i="6"/>
  <c r="T57" i="6"/>
  <c r="T61" i="6"/>
  <c r="T25" i="6"/>
  <c r="T162" i="6"/>
  <c r="T158" i="6"/>
  <c r="U55" i="6"/>
  <c r="U44" i="6"/>
  <c r="U25" i="6"/>
  <c r="T35" i="6"/>
  <c r="T49" i="6"/>
  <c r="T58" i="6"/>
  <c r="T165" i="6"/>
  <c r="T21" i="6"/>
  <c r="U60" i="6"/>
  <c r="U41" i="6"/>
  <c r="U49" i="6"/>
  <c r="T50" i="6"/>
  <c r="T160" i="6"/>
  <c r="T38" i="6"/>
  <c r="T55" i="6"/>
  <c r="T156" i="6"/>
  <c r="U33" i="6"/>
  <c r="T42" i="6"/>
  <c r="T59" i="6"/>
  <c r="T26" i="6"/>
  <c r="T46" i="6"/>
  <c r="T164" i="6"/>
  <c r="V27" i="6"/>
  <c r="V24" i="6"/>
  <c r="V26" i="6"/>
  <c r="V25" i="6"/>
  <c r="V28" i="6"/>
  <c r="AG28" i="6" s="1"/>
  <c r="AG29" i="6"/>
  <c r="V33" i="6"/>
  <c r="AG33" i="6" s="1"/>
  <c r="V34" i="6"/>
  <c r="AG34" i="6" s="1"/>
  <c r="V157" i="6"/>
  <c r="AG157" i="6" s="1"/>
  <c r="V59" i="6"/>
  <c r="AG59" i="6" s="1"/>
  <c r="V46" i="6"/>
  <c r="AG46" i="6" s="1"/>
  <c r="V58" i="6"/>
  <c r="AG58" i="6" s="1"/>
  <c r="V40" i="6"/>
  <c r="AG40" i="6" s="1"/>
  <c r="V158" i="6"/>
  <c r="AG158" i="6" s="1"/>
  <c r="V44" i="6"/>
  <c r="AG44" i="6" s="1"/>
  <c r="A16" i="6"/>
  <c r="V56" i="6"/>
  <c r="AG56" i="6" s="1"/>
  <c r="V159" i="6"/>
  <c r="AG159" i="6" s="1"/>
  <c r="V47" i="6"/>
  <c r="AG47" i="6" s="1"/>
  <c r="V43" i="6"/>
  <c r="AG43" i="6" s="1"/>
  <c r="V41" i="6"/>
  <c r="AG41" i="6" s="1"/>
  <c r="V21" i="6"/>
  <c r="AG21" i="6" s="1"/>
  <c r="V57" i="6"/>
  <c r="AG57" i="6" s="1"/>
  <c r="V165" i="6"/>
  <c r="AG165" i="6" s="1"/>
  <c r="V162" i="6"/>
  <c r="AG162" i="6" s="1"/>
  <c r="V61" i="6"/>
  <c r="AG61" i="6" s="1"/>
  <c r="V50" i="6"/>
  <c r="AG50" i="6" s="1"/>
  <c r="V49" i="6"/>
  <c r="AG49" i="6" s="1"/>
  <c r="V53" i="6"/>
  <c r="AG53" i="6" s="1"/>
  <c r="V39" i="6"/>
  <c r="AG39" i="6" s="1"/>
  <c r="V52" i="6"/>
  <c r="AG52" i="6" s="1"/>
  <c r="V156" i="6"/>
  <c r="AG156" i="6" s="1"/>
  <c r="V164" i="6"/>
  <c r="AG164" i="6" s="1"/>
  <c r="V55" i="6"/>
  <c r="AG55" i="6" s="1"/>
  <c r="V163" i="6"/>
  <c r="AG163" i="6" s="1"/>
  <c r="V48" i="6"/>
  <c r="AG48" i="6" s="1"/>
  <c r="V60" i="6"/>
  <c r="AG60" i="6" s="1"/>
  <c r="V54" i="6"/>
  <c r="AG54" i="6" s="1"/>
  <c r="V42" i="6"/>
  <c r="AG42" i="6" s="1"/>
  <c r="V161" i="6"/>
  <c r="AG161" i="6" s="1"/>
  <c r="V160" i="6"/>
  <c r="AG160" i="6" s="1"/>
</calcChain>
</file>

<file path=xl/sharedStrings.xml><?xml version="1.0" encoding="utf-8"?>
<sst xmlns="http://schemas.openxmlformats.org/spreadsheetml/2006/main" count="718" uniqueCount="295">
  <si>
    <t>PACK.</t>
  </si>
  <si>
    <t>X</t>
  </si>
  <si>
    <t xml:space="preserve"> </t>
  </si>
  <si>
    <t>sac</t>
  </si>
  <si>
    <t>France</t>
  </si>
  <si>
    <t>Espagne</t>
  </si>
  <si>
    <t>kg</t>
  </si>
  <si>
    <t>carton</t>
  </si>
  <si>
    <t>caisse</t>
  </si>
  <si>
    <t>x</t>
  </si>
  <si>
    <t>ORIGINE</t>
  </si>
  <si>
    <t>COND.</t>
  </si>
  <si>
    <t>UNITÉ</t>
  </si>
  <si>
    <t>AIL</t>
  </si>
  <si>
    <t>piece</t>
  </si>
  <si>
    <t>plateaux</t>
  </si>
  <si>
    <t>Italie</t>
  </si>
  <si>
    <t>caisse bois</t>
  </si>
  <si>
    <t>vrac</t>
  </si>
  <si>
    <t>Fumé 12 têtes</t>
  </si>
  <si>
    <t>pièces</t>
  </si>
  <si>
    <t>corbeille</t>
  </si>
  <si>
    <t>7/9</t>
  </si>
  <si>
    <t>6/8</t>
  </si>
  <si>
    <t>5/7</t>
  </si>
  <si>
    <t>Blanc Cat 1</t>
  </si>
  <si>
    <t>Rose cat 1</t>
  </si>
  <si>
    <t>Grappe rose 1kg</t>
  </si>
  <si>
    <t>Grappe rose 500 gr</t>
  </si>
  <si>
    <t>CALIB.</t>
  </si>
  <si>
    <t>40+</t>
  </si>
  <si>
    <t>60+</t>
  </si>
  <si>
    <t>PRIX ACHAT</t>
  </si>
  <si>
    <t xml:space="preserve">Prix </t>
  </si>
  <si>
    <t>4,8</t>
  </si>
  <si>
    <t>6/7</t>
  </si>
  <si>
    <t>1,50</t>
  </si>
  <si>
    <t>1,00</t>
  </si>
  <si>
    <t>LEGUMES ANCIENS</t>
  </si>
  <si>
    <t>Panais</t>
  </si>
  <si>
    <t>Topinambour</t>
  </si>
  <si>
    <t>Carotte Blanche ou Jaune ou Violette</t>
  </si>
  <si>
    <t>Navet Boule d'Or</t>
  </si>
  <si>
    <t>Radis Noir</t>
  </si>
  <si>
    <t>pièce</t>
  </si>
  <si>
    <t>3,60</t>
  </si>
  <si>
    <t>30/45</t>
  </si>
  <si>
    <t>45/60</t>
  </si>
  <si>
    <t>1,40</t>
  </si>
  <si>
    <t>6,70</t>
  </si>
  <si>
    <t>2,2</t>
  </si>
  <si>
    <t>Marge</t>
  </si>
  <si>
    <t>Transport</t>
  </si>
  <si>
    <t>Remise</t>
  </si>
  <si>
    <t xml:space="preserve">PRIX </t>
  </si>
  <si>
    <t>Rose Cat 1</t>
  </si>
  <si>
    <t>GARLIC</t>
  </si>
  <si>
    <t>Jerusalem artichokes</t>
  </si>
  <si>
    <t>white/yellow or purple carots</t>
  </si>
  <si>
    <t>Parsnip</t>
  </si>
  <si>
    <t>Turnip Golden</t>
  </si>
  <si>
    <t>Black radish</t>
  </si>
  <si>
    <t>FORGOTTEN VEGGIES</t>
  </si>
  <si>
    <t>PRODUCTS</t>
  </si>
  <si>
    <t>Rose Cat 1  Basket</t>
  </si>
  <si>
    <t xml:space="preserve">Prices </t>
  </si>
  <si>
    <t>Rutabaga</t>
  </si>
  <si>
    <t>Carotte mixte couleurs</t>
  </si>
  <si>
    <t>Betterave Chioggia</t>
  </si>
  <si>
    <t>Radis Red Meat</t>
  </si>
  <si>
    <t>Mixte color carots</t>
  </si>
  <si>
    <t>Red Meat Radish</t>
  </si>
  <si>
    <t>Swedish beetroot</t>
  </si>
  <si>
    <t xml:space="preserve">Poids </t>
  </si>
  <si>
    <t>Unité / Palette</t>
  </si>
  <si>
    <t>Colis</t>
  </si>
  <si>
    <t>Compo</t>
  </si>
  <si>
    <t>bag</t>
  </si>
  <si>
    <t>basket</t>
  </si>
  <si>
    <t>tray</t>
  </si>
  <si>
    <t>Tarifs</t>
  </si>
  <si>
    <t>Code client</t>
  </si>
  <si>
    <t>Tél</t>
  </si>
  <si>
    <t>email clients</t>
  </si>
  <si>
    <t>client</t>
  </si>
  <si>
    <t xml:space="preserve">Transport 2 </t>
  </si>
  <si>
    <t>Tél 2</t>
  </si>
  <si>
    <t>Groupe</t>
  </si>
  <si>
    <t>jour emailing</t>
  </si>
  <si>
    <t>4,10</t>
  </si>
  <si>
    <t>6,80</t>
  </si>
  <si>
    <t>Irlande</t>
  </si>
  <si>
    <t>Belgique</t>
  </si>
  <si>
    <t>Contacts</t>
  </si>
  <si>
    <t>Angleterre</t>
  </si>
  <si>
    <t>Ville</t>
  </si>
  <si>
    <t>dispo</t>
  </si>
  <si>
    <t>I</t>
  </si>
  <si>
    <t>60/80</t>
  </si>
  <si>
    <t>70/90</t>
  </si>
  <si>
    <t>pieces</t>
  </si>
  <si>
    <t>change GBP</t>
  </si>
  <si>
    <t>Eur/Gbp</t>
  </si>
  <si>
    <t>Tel</t>
  </si>
  <si>
    <t>7,60</t>
  </si>
  <si>
    <t>ORIGIN</t>
  </si>
  <si>
    <t>Spain</t>
  </si>
  <si>
    <t>PRODUITS</t>
  </si>
  <si>
    <t>LMMJV</t>
  </si>
  <si>
    <t>marge préemballé</t>
  </si>
  <si>
    <t>marge ail</t>
  </si>
  <si>
    <t>marge oignons</t>
  </si>
  <si>
    <t>marge courges</t>
  </si>
  <si>
    <t>marges leg anciens</t>
  </si>
  <si>
    <t>Langue</t>
  </si>
  <si>
    <t>Anglais</t>
  </si>
  <si>
    <t>Français</t>
  </si>
  <si>
    <t>UNIT</t>
  </si>
  <si>
    <t>wood</t>
  </si>
  <si>
    <t>Italien</t>
  </si>
  <si>
    <t>5,60</t>
  </si>
  <si>
    <t>4,70</t>
  </si>
  <si>
    <r>
      <t xml:space="preserve">Rose </t>
    </r>
    <r>
      <rPr>
        <b/>
        <sz val="15"/>
        <color indexed="10"/>
        <rFont val="Candara"/>
        <family val="2"/>
      </rPr>
      <t>Label Rouge</t>
    </r>
  </si>
  <si>
    <r>
      <t>Rose</t>
    </r>
    <r>
      <rPr>
        <b/>
        <sz val="15"/>
        <color indexed="10"/>
        <rFont val="Candara"/>
        <family val="2"/>
      </rPr>
      <t xml:space="preserve"> Label Rouge</t>
    </r>
  </si>
  <si>
    <r>
      <t xml:space="preserve">Grappe rose 1 kg </t>
    </r>
    <r>
      <rPr>
        <b/>
        <sz val="15"/>
        <color indexed="10"/>
        <rFont val="Candara"/>
        <family val="2"/>
      </rPr>
      <t>Label Rouge</t>
    </r>
  </si>
  <si>
    <r>
      <t xml:space="preserve">Grappe rose 500 gr </t>
    </r>
    <r>
      <rPr>
        <b/>
        <sz val="15"/>
        <color indexed="10"/>
        <rFont val="Candara"/>
        <family val="2"/>
      </rPr>
      <t>Label Rouge</t>
    </r>
  </si>
  <si>
    <t>4,40</t>
  </si>
  <si>
    <r>
      <t>Braid rose 1kg</t>
    </r>
    <r>
      <rPr>
        <b/>
        <sz val="15"/>
        <color indexed="10"/>
        <rFont val="Candara"/>
        <family val="2"/>
      </rPr>
      <t xml:space="preserve"> Label Rouge</t>
    </r>
  </si>
  <si>
    <t>Braid rose 1kg</t>
  </si>
  <si>
    <r>
      <t>Braid rose 500 gr</t>
    </r>
    <r>
      <rPr>
        <b/>
        <sz val="15"/>
        <color indexed="10"/>
        <rFont val="Candara"/>
        <family val="2"/>
      </rPr>
      <t xml:space="preserve"> Label Rouge</t>
    </r>
  </si>
  <si>
    <t>Braid rose 500 gr</t>
  </si>
  <si>
    <t>Rosa Label Rouge</t>
  </si>
  <si>
    <t>Crosne</t>
  </si>
  <si>
    <t>Chinese Artichoke</t>
  </si>
  <si>
    <t>Violet cat2</t>
  </si>
  <si>
    <t>Blanc cat 2</t>
  </si>
  <si>
    <t xml:space="preserve">Swede / Rutabaga </t>
  </si>
  <si>
    <t>Italy</t>
  </si>
  <si>
    <t>3,70</t>
  </si>
  <si>
    <t>3,40</t>
  </si>
  <si>
    <t>Egypte</t>
  </si>
  <si>
    <t>plateau</t>
  </si>
  <si>
    <t>Argentina</t>
  </si>
  <si>
    <t>4,80</t>
  </si>
  <si>
    <t>loose</t>
  </si>
  <si>
    <t>Weiss Kat 2</t>
  </si>
  <si>
    <t>Violett Kat 2</t>
  </si>
  <si>
    <t>Geräuchert 12 Zwiebeln</t>
  </si>
  <si>
    <t>Rosa Kat 1</t>
  </si>
  <si>
    <t>KNOBLAUCH</t>
  </si>
  <si>
    <t>Karton</t>
  </si>
  <si>
    <t>Sack</t>
  </si>
  <si>
    <t>Korb</t>
  </si>
  <si>
    <t>Nicht abgepackt</t>
  </si>
  <si>
    <t>Steige</t>
  </si>
  <si>
    <t>Holzkiste</t>
  </si>
  <si>
    <t>HERKUNFT</t>
  </si>
  <si>
    <t>Frankreich</t>
  </si>
  <si>
    <t>Spanien</t>
  </si>
  <si>
    <t>Argentinien</t>
  </si>
  <si>
    <t>Ägypten</t>
  </si>
  <si>
    <t>Argentine</t>
  </si>
  <si>
    <t>Egypt</t>
  </si>
  <si>
    <t xml:space="preserve">NOUVEAUTES </t>
  </si>
  <si>
    <t>25/35</t>
  </si>
  <si>
    <t>35+</t>
  </si>
  <si>
    <t>Ail frais Violet  (par avion)</t>
  </si>
  <si>
    <t>Fresh purple garlic (by air)</t>
  </si>
  <si>
    <t>Violetter frischer Knoblauch (per Flugzeug)</t>
  </si>
  <si>
    <t>cardboard</t>
  </si>
  <si>
    <t>cardboard box</t>
  </si>
  <si>
    <t>carrdboard box</t>
  </si>
  <si>
    <t>wood box</t>
  </si>
  <si>
    <t>NEW PRODUCTS</t>
  </si>
  <si>
    <t>NEUIGKEITEN</t>
  </si>
  <si>
    <t>Preise</t>
  </si>
  <si>
    <t>Franko</t>
  </si>
  <si>
    <t>ville transport</t>
  </si>
  <si>
    <t>2,4</t>
  </si>
  <si>
    <r>
      <t>8</t>
    </r>
    <r>
      <rPr>
        <b/>
        <sz val="10"/>
        <rFont val="Calibri"/>
        <family val="2"/>
      </rPr>
      <t>×</t>
    </r>
    <r>
      <rPr>
        <b/>
        <i/>
        <sz val="10"/>
        <rFont val="Candara"/>
        <family val="2"/>
      </rPr>
      <t xml:space="preserve">1,5 kg </t>
    </r>
  </si>
  <si>
    <t>bourriche</t>
  </si>
  <si>
    <t>hamper</t>
  </si>
  <si>
    <t>Präsentkorb</t>
  </si>
  <si>
    <t>-35</t>
  </si>
  <si>
    <t>3,2</t>
  </si>
  <si>
    <t>0,98</t>
  </si>
  <si>
    <t>SIZE</t>
  </si>
  <si>
    <r>
      <t>GRÖ</t>
    </r>
    <r>
      <rPr>
        <b/>
        <sz val="10"/>
        <rFont val="Calibri"/>
        <family val="2"/>
      </rPr>
      <t>ßE</t>
    </r>
  </si>
  <si>
    <t>EINHEIT</t>
  </si>
  <si>
    <t>Stück</t>
  </si>
  <si>
    <t>VERPACKUNG</t>
  </si>
  <si>
    <t>PRICE</t>
  </si>
  <si>
    <t>PREIS</t>
  </si>
  <si>
    <t>n/a</t>
  </si>
  <si>
    <t>Rosa traube 1kg Label Rouge</t>
  </si>
  <si>
    <t xml:space="preserve">Rosa traube 1kg </t>
  </si>
  <si>
    <t>Rosa traube 500gr Label Rouge</t>
  </si>
  <si>
    <t xml:space="preserve">Rosa Traube 500gr  </t>
  </si>
  <si>
    <t>lundi</t>
  </si>
  <si>
    <t>mardi</t>
  </si>
  <si>
    <t>mercredi</t>
  </si>
  <si>
    <t>jeudi</t>
  </si>
  <si>
    <t>vendredi</t>
  </si>
  <si>
    <t>Semaine</t>
  </si>
  <si>
    <t xml:space="preserve">kg </t>
  </si>
  <si>
    <t>Week</t>
  </si>
  <si>
    <t>Woche</t>
  </si>
  <si>
    <t xml:space="preserve">wood box </t>
  </si>
  <si>
    <t>Offre sans engagement</t>
  </si>
  <si>
    <t>Non-binding quotation</t>
  </si>
  <si>
    <t>Unverbindliches Angebot</t>
  </si>
  <si>
    <t>0,1</t>
  </si>
  <si>
    <t>Delivered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</si>
  <si>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</si>
  <si>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</si>
  <si>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</si>
  <si>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</si>
  <si>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</si>
  <si>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</si>
  <si>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</si>
  <si>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</si>
  <si>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</si>
  <si>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</si>
  <si>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Potaotes BEA 1</t>
  </si>
  <si>
    <t>Potaotes BEA 2</t>
  </si>
  <si>
    <t>Potaotes BEA 3</t>
  </si>
  <si>
    <t>Potaotes BEA 4</t>
  </si>
  <si>
    <t>Potaotes BEA 5</t>
  </si>
  <si>
    <t>Potaotes BEA 6</t>
  </si>
  <si>
    <t>Potaotes BEA 7</t>
  </si>
  <si>
    <t>Potaotes BEA 8</t>
  </si>
  <si>
    <t>Potaotes BEA 9</t>
  </si>
  <si>
    <t>Potaotes BEA 10</t>
  </si>
  <si>
    <t>Potaotes BEA 11</t>
  </si>
  <si>
    <t>Potaotes BEA 12</t>
  </si>
  <si>
    <t>Potaotes BEA 13</t>
  </si>
  <si>
    <t>Potaotes BEA 14</t>
  </si>
  <si>
    <t>Pommes de terre BEA 1</t>
  </si>
  <si>
    <t>Pommes de terre BEA 2</t>
  </si>
  <si>
    <t>Pommes de terre BEA 3</t>
  </si>
  <si>
    <t>Pommes de terre BEA 4</t>
  </si>
  <si>
    <t>Pommes de terre BEA 5</t>
  </si>
  <si>
    <t>Pommes de terre BEA 6</t>
  </si>
  <si>
    <t>Pommes de terre BEA 7</t>
  </si>
  <si>
    <t>Pommes de terre BEA 8</t>
  </si>
  <si>
    <t>Pommes de terre BEA 9</t>
  </si>
  <si>
    <t>Pommes de terre BEA 10</t>
  </si>
  <si>
    <t>Pommes de terre BEA 11</t>
  </si>
  <si>
    <t>Pommes de terre BEA 12</t>
  </si>
  <si>
    <t>Pommes de terre BEA 13</t>
  </si>
  <si>
    <t>Pommes de terre BEA 14</t>
  </si>
  <si>
    <t>Kartofelen 1</t>
  </si>
  <si>
    <t>Kartofelen 2</t>
  </si>
  <si>
    <t>Kartofelen 3</t>
  </si>
  <si>
    <t>Kartofelen 4</t>
  </si>
  <si>
    <t>Kartofelen 5</t>
  </si>
  <si>
    <t>Kartofelen 6</t>
  </si>
  <si>
    <t>Kartofelen 7</t>
  </si>
  <si>
    <t>Kartofelen 8</t>
  </si>
  <si>
    <t>Kartofelen 9</t>
  </si>
  <si>
    <t>Kartofelen 10</t>
  </si>
  <si>
    <t>Kartofelen 11</t>
  </si>
  <si>
    <t>Kartofelen 12</t>
  </si>
  <si>
    <t>Kartofelen 13</t>
  </si>
  <si>
    <t>Kartofelen 14</t>
  </si>
  <si>
    <t>Ail 1</t>
  </si>
  <si>
    <t>Ail 2</t>
  </si>
  <si>
    <t>Ail 3</t>
  </si>
  <si>
    <t>Ail 4</t>
  </si>
  <si>
    <t>Ail 5</t>
  </si>
  <si>
    <t>Ail 6</t>
  </si>
  <si>
    <t>Ail 7</t>
  </si>
  <si>
    <t>Ail 8</t>
  </si>
  <si>
    <t>Ail 9</t>
  </si>
  <si>
    <t>Garlic 1</t>
  </si>
  <si>
    <t>Garlic 2</t>
  </si>
  <si>
    <t>Garlic 3</t>
  </si>
  <si>
    <t>Garlic 4</t>
  </si>
  <si>
    <t>Garlic 5</t>
  </si>
  <si>
    <t>Garlic 6</t>
  </si>
  <si>
    <t>Garlic 7</t>
  </si>
  <si>
    <t>Garlic 8</t>
  </si>
  <si>
    <t>Garlic 9</t>
  </si>
  <si>
    <t>Garlic 10</t>
  </si>
  <si>
    <t>Garlic 11</t>
  </si>
  <si>
    <t>Garlic 12</t>
  </si>
  <si>
    <t>Knoblauch 1</t>
  </si>
  <si>
    <t>Knoblauch 2</t>
  </si>
  <si>
    <t>Knoblauch 3</t>
  </si>
  <si>
    <t>Knoblauch 4</t>
  </si>
  <si>
    <t>Knoblauch 5</t>
  </si>
  <si>
    <t>Knoblauch 6</t>
  </si>
  <si>
    <t>Knoblauch 7</t>
  </si>
  <si>
    <t>Knoblauch 8</t>
  </si>
  <si>
    <t>Knoblauch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</si>
</sst>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&quot;F&quot;_-;\-* #,##0.00\ &quot;F&quot;_-;_-* &quot;-&quot;??\ &quot;F&quot;_-;_-@_-"/>
    <numFmt numFmtId="165" formatCode="_-* #,##0.00\ [$€-1]_-;\-* #,##0.00\ [$€-1]_-;_-* &quot;-&quot;??\ [$€-1]_-"/>
    <numFmt numFmtId="166" formatCode="[$£-809]#,##0.00"/>
    <numFmt numFmtId="167" formatCode="#,##0.00\ &quot;€&quot;"/>
    <numFmt numFmtId="168" formatCode="#,##0.00\ _€"/>
    <numFmt numFmtId="169" formatCode="[$-40C]d\-mmm\-yyyy;@"/>
    <numFmt numFmtId="170" formatCode="[$-809]d\ mmmm\ yyyy;@"/>
    <numFmt numFmtId="171" formatCode="dddd"/>
    <numFmt numFmtId="172" formatCode="[$-407]d\.\ mmm\.\ yy;@"/>
  </numFmts>
  <fonts count="40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i/>
      <sz val="13"/>
      <name val="Candara"/>
      <family val="2"/>
    </font>
    <font>
      <sz val="14"/>
      <name val="Candara"/>
      <family val="2"/>
    </font>
    <font>
      <b/>
      <sz val="13"/>
      <name val="Candara"/>
      <family val="2"/>
    </font>
    <font>
      <sz val="8"/>
      <name val="Candara"/>
      <family val="2"/>
    </font>
    <font>
      <b/>
      <sz val="10"/>
      <name val="Candara"/>
      <family val="2"/>
    </font>
    <font>
      <i/>
      <sz val="14"/>
      <name val="Candara"/>
      <family val="2"/>
    </font>
    <font>
      <sz val="10"/>
      <name val="Candara"/>
      <family val="2"/>
    </font>
    <font>
      <b/>
      <u/>
      <sz val="12"/>
      <name val="Candara"/>
      <family val="2"/>
    </font>
    <font>
      <b/>
      <i/>
      <sz val="12"/>
      <name val="Candara"/>
      <family val="2"/>
    </font>
    <font>
      <u/>
      <sz val="8"/>
      <name val="Candara"/>
      <family val="2"/>
    </font>
    <font>
      <b/>
      <sz val="11"/>
      <name val="Candara"/>
      <family val="2"/>
    </font>
    <font>
      <b/>
      <i/>
      <sz val="11"/>
      <name val="Candara"/>
      <family val="2"/>
    </font>
    <font>
      <b/>
      <sz val="10"/>
      <color indexed="8"/>
      <name val="Candara"/>
      <family val="2"/>
    </font>
    <font>
      <b/>
      <sz val="10"/>
      <color indexed="10"/>
      <name val="Candara"/>
      <family val="2"/>
    </font>
    <font>
      <b/>
      <i/>
      <sz val="10"/>
      <name val="Candara"/>
      <family val="2"/>
    </font>
    <font>
      <i/>
      <sz val="10"/>
      <name val="Candara"/>
      <family val="2"/>
    </font>
    <font>
      <b/>
      <i/>
      <sz val="16"/>
      <name val="Candara"/>
      <family val="2"/>
    </font>
    <font>
      <b/>
      <i/>
      <u/>
      <sz val="12"/>
      <name val="Candara"/>
      <family val="2"/>
    </font>
    <font>
      <i/>
      <sz val="11"/>
      <name val="Candara"/>
      <family val="2"/>
    </font>
    <font>
      <sz val="15"/>
      <name val="Candara"/>
      <family val="2"/>
    </font>
    <font>
      <b/>
      <i/>
      <sz val="15"/>
      <name val="Candara"/>
      <family val="2"/>
    </font>
    <font>
      <b/>
      <sz val="15"/>
      <name val="Candara"/>
      <family val="2"/>
    </font>
    <font>
      <b/>
      <sz val="16"/>
      <name val="Candara"/>
      <family val="2"/>
    </font>
    <font>
      <b/>
      <sz val="10"/>
      <name val="Arial"/>
      <family val="2"/>
    </font>
    <font>
      <b/>
      <sz val="15"/>
      <color indexed="10"/>
      <name val="Candara"/>
      <family val="2"/>
    </font>
    <font>
      <b/>
      <i/>
      <u/>
      <sz val="15"/>
      <name val="Candara"/>
      <family val="2"/>
    </font>
    <font>
      <i/>
      <sz val="15"/>
      <name val="Candara"/>
      <family val="2"/>
    </font>
    <font>
      <sz val="13"/>
      <name val="Candara"/>
      <family val="2"/>
    </font>
    <font>
      <b/>
      <u/>
      <sz val="13"/>
      <name val="Candara"/>
      <family val="2"/>
    </font>
    <font>
      <b/>
      <sz val="15"/>
      <color rgb="FFFF0000"/>
      <name val="Candara"/>
      <family val="2"/>
    </font>
    <font>
      <b/>
      <sz val="10"/>
      <color rgb="FFFF0000"/>
      <name val="Candara"/>
      <family val="2"/>
    </font>
    <font>
      <b/>
      <i/>
      <sz val="16"/>
      <color rgb="FFC00000"/>
      <name val="Candara"/>
      <family val="2"/>
    </font>
    <font>
      <b/>
      <sz val="10"/>
      <name val="Calibri"/>
      <family val="2"/>
    </font>
    <font>
      <sz val="12"/>
      <name val="Candara"/>
      <family val="2"/>
    </font>
    <font>
      <sz val="11"/>
      <name val="Candara"/>
      <family val="2"/>
    </font>
    <font>
      <b/>
      <sz val="14"/>
      <name val="Candara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" fillId="0" borderId="0"/>
  </cellStyleXfs>
  <cellXfs count="356">
    <xf numFmtId="0" fontId="0" fillId="0" borderId="0" xfId="0"/>
    <xf numFmtId="0" fontId="5" fillId="0" borderId="0" xfId="0" applyFont="1"/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6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9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2" applyFont="1" applyAlignment="1" applyProtection="1">
      <alignment horizontal="left" vertical="center"/>
    </xf>
    <xf numFmtId="0" fontId="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164" fontId="22" fillId="0" borderId="2" xfId="3" applyFont="1" applyBorder="1" applyAlignment="1">
      <alignment horizontal="left" vertical="center"/>
    </xf>
    <xf numFmtId="0" fontId="18" fillId="0" borderId="3" xfId="3" applyNumberFormat="1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5" fillId="0" borderId="5" xfId="0" applyFont="1" applyBorder="1" applyAlignment="1">
      <alignment horizontal="center" vertical="center"/>
    </xf>
    <xf numFmtId="0" fontId="18" fillId="0" borderId="5" xfId="3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12" fillId="0" borderId="0" xfId="2" applyNumberFormat="1" applyFont="1" applyAlignment="1" applyProtection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168" fontId="19" fillId="0" borderId="0" xfId="0" applyNumberFormat="1" applyFont="1" applyAlignment="1">
      <alignment horizontal="left" vertical="center"/>
    </xf>
    <xf numFmtId="168" fontId="22" fillId="0" borderId="2" xfId="3" applyNumberFormat="1" applyFont="1" applyBorder="1" applyAlignment="1">
      <alignment horizontal="left" vertical="center"/>
    </xf>
    <xf numFmtId="168" fontId="4" fillId="0" borderId="0" xfId="0" applyNumberFormat="1" applyFont="1" applyAlignment="1">
      <alignment horizontal="left" vertical="center"/>
    </xf>
    <xf numFmtId="168" fontId="21" fillId="0" borderId="0" xfId="0" applyNumberFormat="1" applyFont="1" applyAlignment="1">
      <alignment horizontal="left" vertical="center"/>
    </xf>
    <xf numFmtId="168" fontId="4" fillId="0" borderId="0" xfId="0" applyNumberFormat="1" applyFont="1" applyBorder="1" applyAlignment="1">
      <alignment horizontal="center" vertical="center"/>
    </xf>
    <xf numFmtId="168" fontId="18" fillId="0" borderId="6" xfId="0" applyNumberFormat="1" applyFont="1" applyBorder="1" applyAlignment="1">
      <alignment horizontal="center" vertical="center"/>
    </xf>
    <xf numFmtId="9" fontId="10" fillId="0" borderId="0" xfId="0" applyNumberFormat="1" applyFont="1" applyAlignment="1">
      <alignment vertical="center"/>
    </xf>
    <xf numFmtId="167" fontId="22" fillId="0" borderId="2" xfId="3" applyNumberFormat="1" applyFont="1" applyBorder="1" applyAlignment="1">
      <alignment horizontal="left" vertical="center"/>
    </xf>
    <xf numFmtId="167" fontId="18" fillId="0" borderId="2" xfId="3" applyNumberFormat="1" applyFont="1" applyBorder="1" applyAlignment="1">
      <alignment horizontal="left" vertical="center"/>
    </xf>
    <xf numFmtId="167" fontId="18" fillId="0" borderId="0" xfId="3" applyNumberFormat="1" applyFont="1" applyBorder="1" applyAlignment="1">
      <alignment horizontal="left" vertical="center"/>
    </xf>
    <xf numFmtId="167" fontId="18" fillId="0" borderId="6" xfId="3" applyNumberFormat="1" applyFont="1" applyBorder="1" applyAlignment="1">
      <alignment horizontal="left" vertical="center"/>
    </xf>
    <xf numFmtId="0" fontId="26" fillId="0" borderId="2" xfId="0" applyFont="1" applyBorder="1" applyAlignment="1">
      <alignment vertical="center"/>
    </xf>
    <xf numFmtId="0" fontId="26" fillId="0" borderId="10" xfId="0" applyFont="1" applyBorder="1" applyAlignment="1">
      <alignment vertical="center"/>
    </xf>
    <xf numFmtId="167" fontId="18" fillId="0" borderId="4" xfId="3" applyNumberFormat="1" applyFont="1" applyBorder="1" applyAlignment="1">
      <alignment horizontal="left" vertical="center"/>
    </xf>
    <xf numFmtId="0" fontId="10" fillId="0" borderId="14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9" fontId="10" fillId="0" borderId="17" xfId="0" applyNumberFormat="1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2" fontId="33" fillId="0" borderId="3" xfId="0" applyNumberFormat="1" applyFont="1" applyBorder="1" applyAlignment="1">
      <alignment horizontal="center" vertical="center"/>
    </xf>
    <xf numFmtId="9" fontId="10" fillId="0" borderId="19" xfId="0" applyNumberFormat="1" applyFont="1" applyBorder="1" applyAlignment="1">
      <alignment vertical="center"/>
    </xf>
    <xf numFmtId="9" fontId="10" fillId="0" borderId="20" xfId="0" applyNumberFormat="1" applyFont="1" applyBorder="1" applyAlignment="1">
      <alignment vertical="center"/>
    </xf>
    <xf numFmtId="9" fontId="8" fillId="0" borderId="20" xfId="0" applyNumberFormat="1" applyFont="1" applyBorder="1" applyAlignment="1">
      <alignment vertical="center"/>
    </xf>
    <xf numFmtId="9" fontId="16" fillId="0" borderId="20" xfId="0" applyNumberFormat="1" applyFont="1" applyBorder="1" applyAlignment="1">
      <alignment vertical="center"/>
    </xf>
    <xf numFmtId="9" fontId="17" fillId="0" borderId="20" xfId="0" applyNumberFormat="1" applyFont="1" applyBorder="1" applyAlignment="1">
      <alignment vertical="center"/>
    </xf>
    <xf numFmtId="0" fontId="10" fillId="2" borderId="19" xfId="0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17" fillId="0" borderId="20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5" fillId="3" borderId="0" xfId="0" applyFont="1" applyFill="1"/>
    <xf numFmtId="0" fontId="10" fillId="3" borderId="0" xfId="0" applyFont="1" applyFill="1" applyAlignment="1">
      <alignment vertical="center"/>
    </xf>
    <xf numFmtId="0" fontId="3" fillId="0" borderId="0" xfId="0" applyFont="1"/>
    <xf numFmtId="10" fontId="3" fillId="0" borderId="0" xfId="0" applyNumberFormat="1" applyFont="1"/>
    <xf numFmtId="10" fontId="0" fillId="0" borderId="0" xfId="0" applyNumberFormat="1"/>
    <xf numFmtId="169" fontId="11" fillId="0" borderId="0" xfId="0" applyNumberFormat="1" applyFont="1" applyAlignment="1">
      <alignment horizontal="center" vertical="center"/>
    </xf>
    <xf numFmtId="9" fontId="0" fillId="0" borderId="0" xfId="0" applyNumberFormat="1"/>
    <xf numFmtId="9" fontId="3" fillId="0" borderId="0" xfId="0" applyNumberFormat="1" applyFont="1"/>
    <xf numFmtId="0" fontId="7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8" fillId="0" borderId="3" xfId="3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66" fontId="5" fillId="0" borderId="0" xfId="0" applyNumberFormat="1" applyFont="1"/>
    <xf numFmtId="166" fontId="10" fillId="0" borderId="0" xfId="0" applyNumberFormat="1" applyFont="1" applyAlignment="1">
      <alignment vertical="center"/>
    </xf>
    <xf numFmtId="0" fontId="27" fillId="0" borderId="5" xfId="0" applyFont="1" applyBorder="1"/>
    <xf numFmtId="0" fontId="0" fillId="0" borderId="5" xfId="0" applyBorder="1"/>
    <xf numFmtId="9" fontId="0" fillId="0" borderId="5" xfId="0" applyNumberFormat="1" applyBorder="1"/>
    <xf numFmtId="10" fontId="0" fillId="0" borderId="5" xfId="0" applyNumberFormat="1" applyBorder="1"/>
    <xf numFmtId="10" fontId="3" fillId="0" borderId="5" xfId="0" applyNumberFormat="1" applyFont="1" applyBorder="1"/>
    <xf numFmtId="0" fontId="3" fillId="0" borderId="5" xfId="0" applyFont="1" applyBorder="1"/>
    <xf numFmtId="0" fontId="3" fillId="0" borderId="0" xfId="0" applyNumberFormat="1" applyFont="1"/>
    <xf numFmtId="0" fontId="0" fillId="0" borderId="5" xfId="0" applyNumberFormat="1" applyBorder="1"/>
    <xf numFmtId="0" fontId="0" fillId="0" borderId="0" xfId="0" applyNumberFormat="1"/>
    <xf numFmtId="0" fontId="25" fillId="0" borderId="0" xfId="0" applyFont="1" applyAlignment="1">
      <alignment vertical="center"/>
    </xf>
    <xf numFmtId="0" fontId="26" fillId="0" borderId="0" xfId="0" applyFont="1" applyBorder="1" applyAlignment="1">
      <alignment vertical="center"/>
    </xf>
    <xf numFmtId="0" fontId="3" fillId="0" borderId="0" xfId="0" applyFont="1" applyFill="1" applyBorder="1"/>
    <xf numFmtId="0" fontId="25" fillId="0" borderId="3" xfId="0" applyFont="1" applyBorder="1" applyAlignment="1">
      <alignment vertical="center"/>
    </xf>
    <xf numFmtId="0" fontId="25" fillId="0" borderId="3" xfId="0" applyFont="1" applyFill="1" applyBorder="1" applyAlignment="1">
      <alignment vertical="center"/>
    </xf>
    <xf numFmtId="170" fontId="11" fillId="0" borderId="0" xfId="0" applyNumberFormat="1" applyFont="1" applyAlignment="1">
      <alignment horizontal="center" vertical="center"/>
    </xf>
    <xf numFmtId="167" fontId="18" fillId="4" borderId="6" xfId="3" applyNumberFormat="1" applyFont="1" applyFill="1" applyBorder="1" applyAlignment="1">
      <alignment horizontal="left" vertical="center"/>
    </xf>
    <xf numFmtId="9" fontId="10" fillId="4" borderId="20" xfId="0" applyNumberFormat="1" applyFont="1" applyFill="1" applyBorder="1" applyAlignment="1">
      <alignment vertical="center"/>
    </xf>
    <xf numFmtId="0" fontId="10" fillId="4" borderId="20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167" fontId="18" fillId="4" borderId="1" xfId="3" applyNumberFormat="1" applyFont="1" applyFill="1" applyBorder="1" applyAlignment="1">
      <alignment horizontal="left" vertical="center"/>
    </xf>
    <xf numFmtId="9" fontId="8" fillId="4" borderId="20" xfId="0" applyNumberFormat="1" applyFont="1" applyFill="1" applyBorder="1" applyAlignment="1">
      <alignment vertical="center"/>
    </xf>
    <xf numFmtId="0" fontId="8" fillId="4" borderId="20" xfId="0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166" fontId="10" fillId="4" borderId="0" xfId="0" applyNumberFormat="1" applyFont="1" applyFill="1" applyAlignment="1">
      <alignment vertical="center"/>
    </xf>
    <xf numFmtId="167" fontId="18" fillId="4" borderId="0" xfId="3" applyNumberFormat="1" applyFont="1" applyFill="1" applyBorder="1" applyAlignment="1">
      <alignment horizontal="left" vertical="center"/>
    </xf>
    <xf numFmtId="9" fontId="10" fillId="4" borderId="0" xfId="0" applyNumberFormat="1" applyFont="1" applyFill="1" applyAlignment="1">
      <alignment vertical="center"/>
    </xf>
    <xf numFmtId="167" fontId="4" fillId="4" borderId="0" xfId="0" applyNumberFormat="1" applyFont="1" applyFill="1" applyBorder="1" applyAlignment="1">
      <alignment horizontal="center" vertical="center"/>
    </xf>
    <xf numFmtId="0" fontId="25" fillId="5" borderId="3" xfId="0" applyFont="1" applyFill="1" applyBorder="1" applyAlignment="1">
      <alignment vertical="center"/>
    </xf>
    <xf numFmtId="0" fontId="15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18" fillId="5" borderId="3" xfId="3" applyNumberFormat="1" applyFont="1" applyFill="1" applyBorder="1" applyAlignment="1">
      <alignment horizontal="left" vertical="center"/>
    </xf>
    <xf numFmtId="167" fontId="18" fillId="5" borderId="6" xfId="3" applyNumberFormat="1" applyFont="1" applyFill="1" applyBorder="1" applyAlignment="1">
      <alignment horizontal="left" vertical="center"/>
    </xf>
    <xf numFmtId="9" fontId="10" fillId="5" borderId="20" xfId="0" applyNumberFormat="1" applyFont="1" applyFill="1" applyBorder="1" applyAlignment="1">
      <alignment vertical="center"/>
    </xf>
    <xf numFmtId="0" fontId="10" fillId="5" borderId="20" xfId="0" applyFont="1" applyFill="1" applyBorder="1" applyAlignment="1">
      <alignment vertical="center"/>
    </xf>
    <xf numFmtId="0" fontId="10" fillId="5" borderId="0" xfId="0" applyFont="1" applyFill="1" applyAlignment="1">
      <alignment vertical="center"/>
    </xf>
    <xf numFmtId="166" fontId="10" fillId="5" borderId="0" xfId="0" applyNumberFormat="1" applyFont="1" applyFill="1" applyAlignment="1">
      <alignment vertical="center"/>
    </xf>
    <xf numFmtId="9" fontId="10" fillId="5" borderId="19" xfId="0" applyNumberFormat="1" applyFont="1" applyFill="1" applyBorder="1" applyAlignment="1">
      <alignment vertical="center"/>
    </xf>
    <xf numFmtId="9" fontId="8" fillId="5" borderId="20" xfId="0" applyNumberFormat="1" applyFont="1" applyFill="1" applyBorder="1" applyAlignment="1">
      <alignment vertical="center"/>
    </xf>
    <xf numFmtId="0" fontId="8" fillId="5" borderId="19" xfId="0" applyFont="1" applyFill="1" applyBorder="1" applyAlignment="1">
      <alignment vertical="center"/>
    </xf>
    <xf numFmtId="0" fontId="8" fillId="5" borderId="20" xfId="0" applyFont="1" applyFill="1" applyBorder="1" applyAlignment="1">
      <alignment vertical="center"/>
    </xf>
    <xf numFmtId="0" fontId="8" fillId="5" borderId="0" xfId="0" applyFont="1" applyFill="1" applyAlignment="1">
      <alignment vertical="center"/>
    </xf>
    <xf numFmtId="0" fontId="8" fillId="5" borderId="21" xfId="0" applyFont="1" applyFill="1" applyBorder="1" applyAlignment="1">
      <alignment vertical="center"/>
    </xf>
    <xf numFmtId="167" fontId="18" fillId="5" borderId="4" xfId="3" applyNumberFormat="1" applyFont="1" applyFill="1" applyBorder="1" applyAlignment="1">
      <alignment horizontal="left" vertical="center"/>
    </xf>
    <xf numFmtId="0" fontId="18" fillId="5" borderId="5" xfId="3" applyNumberFormat="1" applyFont="1" applyFill="1" applyBorder="1" applyAlignment="1">
      <alignment horizontal="left" vertical="center"/>
    </xf>
    <xf numFmtId="2" fontId="33" fillId="5" borderId="3" xfId="0" applyNumberFormat="1" applyFont="1" applyFill="1" applyBorder="1" applyAlignment="1">
      <alignment horizontal="center" vertical="center"/>
    </xf>
    <xf numFmtId="0" fontId="17" fillId="5" borderId="19" xfId="0" applyFont="1" applyFill="1" applyBorder="1" applyAlignment="1">
      <alignment vertical="center"/>
    </xf>
    <xf numFmtId="0" fontId="17" fillId="5" borderId="20" xfId="0" applyFont="1" applyFill="1" applyBorder="1" applyAlignment="1">
      <alignment vertical="center"/>
    </xf>
    <xf numFmtId="0" fontId="17" fillId="5" borderId="0" xfId="0" applyFont="1" applyFill="1" applyAlignment="1">
      <alignment vertical="center"/>
    </xf>
    <xf numFmtId="9" fontId="17" fillId="5" borderId="20" xfId="0" applyNumberFormat="1" applyFont="1" applyFill="1" applyBorder="1" applyAlignment="1">
      <alignment vertical="center"/>
    </xf>
    <xf numFmtId="9" fontId="17" fillId="5" borderId="19" xfId="0" applyNumberFormat="1" applyFont="1" applyFill="1" applyBorder="1" applyAlignment="1">
      <alignment vertical="center"/>
    </xf>
    <xf numFmtId="9" fontId="17" fillId="5" borderId="21" xfId="0" applyNumberFormat="1" applyFont="1" applyFill="1" applyBorder="1" applyAlignment="1">
      <alignment vertical="center"/>
    </xf>
    <xf numFmtId="0" fontId="17" fillId="5" borderId="21" xfId="0" applyFont="1" applyFill="1" applyBorder="1" applyAlignment="1">
      <alignment vertical="center"/>
    </xf>
    <xf numFmtId="0" fontId="10" fillId="5" borderId="19" xfId="0" applyFont="1" applyFill="1" applyBorder="1" applyAlignment="1">
      <alignment vertical="center"/>
    </xf>
    <xf numFmtId="0" fontId="10" fillId="5" borderId="21" xfId="0" applyFont="1" applyFill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5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26" fillId="0" borderId="22" xfId="0" applyFont="1" applyBorder="1" applyAlignment="1">
      <alignment vertical="center"/>
    </xf>
    <xf numFmtId="49" fontId="14" fillId="0" borderId="22" xfId="0" applyNumberFormat="1" applyFont="1" applyBorder="1" applyAlignment="1">
      <alignment horizontal="center" vertical="center"/>
    </xf>
    <xf numFmtId="49" fontId="14" fillId="5" borderId="5" xfId="0" applyNumberFormat="1" applyFont="1" applyFill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167" fontId="24" fillId="0" borderId="0" xfId="0" applyNumberFormat="1" applyFont="1" applyAlignment="1">
      <alignment horizontal="left" vertical="center"/>
    </xf>
    <xf numFmtId="167" fontId="29" fillId="0" borderId="0" xfId="0" applyNumberFormat="1" applyFont="1" applyAlignment="1">
      <alignment horizontal="left" vertical="center"/>
    </xf>
    <xf numFmtId="167" fontId="24" fillId="0" borderId="0" xfId="0" applyNumberFormat="1" applyFont="1" applyBorder="1" applyAlignment="1">
      <alignment horizontal="center" vertical="center"/>
    </xf>
    <xf numFmtId="167" fontId="24" fillId="0" borderId="5" xfId="3" applyNumberFormat="1" applyFont="1" applyBorder="1" applyAlignment="1">
      <alignment horizontal="left" vertical="center"/>
    </xf>
    <xf numFmtId="167" fontId="24" fillId="5" borderId="5" xfId="3" applyNumberFormat="1" applyFont="1" applyFill="1" applyBorder="1" applyAlignment="1">
      <alignment horizontal="left" vertical="center"/>
    </xf>
    <xf numFmtId="167" fontId="24" fillId="4" borderId="5" xfId="3" applyNumberFormat="1" applyFont="1" applyFill="1" applyBorder="1" applyAlignment="1">
      <alignment horizontal="left" vertical="center"/>
    </xf>
    <xf numFmtId="167" fontId="24" fillId="0" borderId="12" xfId="3" applyNumberFormat="1" applyFont="1" applyBorder="1" applyAlignment="1">
      <alignment horizontal="left" vertical="center"/>
    </xf>
    <xf numFmtId="167" fontId="24" fillId="0" borderId="5" xfId="3" applyNumberFormat="1" applyFont="1" applyFill="1" applyBorder="1" applyAlignment="1">
      <alignment horizontal="left" vertical="center"/>
    </xf>
    <xf numFmtId="167" fontId="30" fillId="0" borderId="0" xfId="0" applyNumberFormat="1" applyFont="1" applyAlignment="1">
      <alignment horizontal="left" vertical="center"/>
    </xf>
    <xf numFmtId="49" fontId="18" fillId="0" borderId="5" xfId="0" applyNumberFormat="1" applyFont="1" applyBorder="1" applyAlignment="1">
      <alignment horizontal="center" vertical="center"/>
    </xf>
    <xf numFmtId="167" fontId="24" fillId="0" borderId="5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14" fontId="20" fillId="0" borderId="0" xfId="0" applyNumberFormat="1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35" fillId="0" borderId="8" xfId="0" applyFont="1" applyBorder="1" applyAlignment="1">
      <alignment vertical="center"/>
    </xf>
    <xf numFmtId="0" fontId="35" fillId="0" borderId="9" xfId="0" applyFont="1" applyBorder="1" applyAlignment="1">
      <alignment horizontal="left" vertical="center"/>
    </xf>
    <xf numFmtId="0" fontId="20" fillId="0" borderId="8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27" fillId="6" borderId="5" xfId="0" applyFont="1" applyFill="1" applyBorder="1"/>
    <xf numFmtId="0" fontId="31" fillId="0" borderId="0" xfId="0" applyFont="1" applyAlignment="1">
      <alignment vertical="center"/>
    </xf>
    <xf numFmtId="0" fontId="31" fillId="0" borderId="0" xfId="0" applyFont="1"/>
    <xf numFmtId="0" fontId="6" fillId="4" borderId="5" xfId="0" applyFont="1" applyFill="1" applyBorder="1" applyAlignment="1">
      <alignment horizontal="center" vertical="center"/>
    </xf>
    <xf numFmtId="167" fontId="24" fillId="7" borderId="5" xfId="3" applyNumberFormat="1" applyFont="1" applyFill="1" applyBorder="1" applyAlignment="1">
      <alignment horizontal="left" vertical="center"/>
    </xf>
    <xf numFmtId="168" fontId="18" fillId="4" borderId="1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164" fontId="22" fillId="0" borderId="0" xfId="3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vertical="center"/>
    </xf>
    <xf numFmtId="49" fontId="14" fillId="4" borderId="5" xfId="0" applyNumberFormat="1" applyFont="1" applyFill="1" applyBorder="1" applyAlignment="1">
      <alignment horizontal="center" vertical="center"/>
    </xf>
    <xf numFmtId="9" fontId="17" fillId="4" borderId="20" xfId="0" applyNumberFormat="1" applyFont="1" applyFill="1" applyBorder="1" applyAlignment="1">
      <alignment vertical="center"/>
    </xf>
    <xf numFmtId="0" fontId="17" fillId="4" borderId="20" xfId="0" applyFont="1" applyFill="1" applyBorder="1" applyAlignment="1">
      <alignment vertical="center"/>
    </xf>
    <xf numFmtId="0" fontId="17" fillId="4" borderId="0" xfId="0" applyFont="1" applyFill="1" applyAlignment="1">
      <alignment vertical="center"/>
    </xf>
    <xf numFmtId="168" fontId="18" fillId="0" borderId="1" xfId="0" applyNumberFormat="1" applyFont="1" applyBorder="1" applyAlignment="1">
      <alignment horizontal="center" vertical="center"/>
    </xf>
    <xf numFmtId="49" fontId="18" fillId="4" borderId="5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49" fontId="6" fillId="4" borderId="5" xfId="0" applyNumberFormat="1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vertical="center"/>
    </xf>
    <xf numFmtId="166" fontId="10" fillId="4" borderId="6" xfId="0" applyNumberFormat="1" applyFont="1" applyFill="1" applyBorder="1" applyAlignment="1">
      <alignment vertical="center"/>
    </xf>
    <xf numFmtId="0" fontId="6" fillId="0" borderId="5" xfId="0" applyFont="1" applyBorder="1" applyAlignment="1">
      <alignment vertical="center"/>
    </xf>
    <xf numFmtId="0" fontId="25" fillId="0" borderId="5" xfId="0" applyFont="1" applyBorder="1" applyAlignment="1">
      <alignment vertical="center"/>
    </xf>
    <xf numFmtId="0" fontId="25" fillId="5" borderId="5" xfId="0" applyFont="1" applyFill="1" applyBorder="1" applyAlignment="1">
      <alignment vertical="center"/>
    </xf>
    <xf numFmtId="0" fontId="25" fillId="4" borderId="5" xfId="0" applyFont="1" applyFill="1" applyBorder="1" applyAlignment="1">
      <alignment vertical="center"/>
    </xf>
    <xf numFmtId="0" fontId="25" fillId="0" borderId="5" xfId="0" applyFont="1" applyFill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5" fillId="5" borderId="5" xfId="0" applyFont="1" applyFill="1" applyBorder="1" applyAlignment="1">
      <alignment horizontal="left" vertical="center"/>
    </xf>
    <xf numFmtId="0" fontId="25" fillId="0" borderId="5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vertical="center"/>
    </xf>
    <xf numFmtId="0" fontId="25" fillId="0" borderId="5" xfId="0" applyFont="1" applyBorder="1" applyAlignment="1">
      <alignment horizontal="left" vertical="center"/>
    </xf>
    <xf numFmtId="0" fontId="26" fillId="0" borderId="5" xfId="0" applyFont="1" applyBorder="1" applyAlignment="1">
      <alignment vertical="center"/>
    </xf>
    <xf numFmtId="171" fontId="6" fillId="0" borderId="0" xfId="0" applyNumberFormat="1" applyFont="1" applyAlignment="1">
      <alignment horizontal="left" vertical="center"/>
    </xf>
    <xf numFmtId="172" fontId="32" fillId="0" borderId="0" xfId="0" applyNumberFormat="1" applyFont="1" applyAlignment="1">
      <alignment horizontal="left" vertical="center"/>
    </xf>
    <xf numFmtId="0" fontId="15" fillId="5" borderId="5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vertical="center"/>
    </xf>
    <xf numFmtId="0" fontId="14" fillId="4" borderId="5" xfId="0" applyFont="1" applyFill="1" applyBorder="1" applyAlignment="1">
      <alignment vertical="center"/>
    </xf>
    <xf numFmtId="0" fontId="18" fillId="4" borderId="5" xfId="3" applyNumberFormat="1" applyFont="1" applyFill="1" applyBorder="1" applyAlignment="1">
      <alignment horizontal="left" vertical="center"/>
    </xf>
    <xf numFmtId="0" fontId="8" fillId="0" borderId="5" xfId="0" applyFont="1" applyBorder="1" applyAlignment="1">
      <alignment vertical="center"/>
    </xf>
    <xf numFmtId="164" fontId="22" fillId="0" borderId="5" xfId="3" applyFont="1" applyBorder="1" applyAlignment="1">
      <alignment horizontal="left" vertical="center"/>
    </xf>
    <xf numFmtId="0" fontId="15" fillId="0" borderId="5" xfId="0" applyFont="1" applyFill="1" applyBorder="1" applyAlignment="1">
      <alignment horizontal="center" vertical="center"/>
    </xf>
    <xf numFmtId="0" fontId="18" fillId="0" borderId="5" xfId="3" applyNumberFormat="1" applyFont="1" applyFill="1" applyBorder="1" applyAlignment="1">
      <alignment horizontal="left" vertical="center"/>
    </xf>
    <xf numFmtId="0" fontId="18" fillId="0" borderId="5" xfId="0" applyFont="1" applyBorder="1" applyAlignment="1">
      <alignment vertical="center"/>
    </xf>
    <xf numFmtId="0" fontId="18" fillId="4" borderId="5" xfId="0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6" fillId="0" borderId="5" xfId="0" applyFont="1" applyBorder="1" applyAlignment="1">
      <alignment horizontal="left" vertical="center"/>
    </xf>
    <xf numFmtId="0" fontId="25" fillId="4" borderId="5" xfId="0" applyFont="1" applyFill="1" applyBorder="1" applyAlignment="1">
      <alignment horizontal="left" vertical="center"/>
    </xf>
    <xf numFmtId="168" fontId="18" fillId="0" borderId="6" xfId="3" applyNumberFormat="1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167" fontId="24" fillId="4" borderId="5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7" fontId="30" fillId="0" borderId="5" xfId="3" applyNumberFormat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6" fillId="4" borderId="5" xfId="0" applyFont="1" applyFill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49" fontId="10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9" fillId="0" borderId="5" xfId="0" applyFont="1" applyBorder="1" applyAlignment="1">
      <alignment horizontal="left" vertical="center"/>
    </xf>
    <xf numFmtId="0" fontId="26" fillId="0" borderId="5" xfId="0" applyFont="1" applyBorder="1" applyAlignment="1">
      <alignment horizontal="left" vertical="center"/>
    </xf>
    <xf numFmtId="0" fontId="14" fillId="4" borderId="5" xfId="0" applyFont="1" applyFill="1" applyBorder="1" applyAlignment="1">
      <alignment horizontal="center" vertical="center"/>
    </xf>
    <xf numFmtId="164" fontId="18" fillId="0" borderId="5" xfId="3" applyFont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1" fillId="0" borderId="0" xfId="0" applyFont="1"/>
    <xf numFmtId="9" fontId="8" fillId="5" borderId="21" xfId="0" applyNumberFormat="1" applyFont="1" applyFill="1" applyBorder="1" applyAlignment="1">
      <alignment vertical="center"/>
    </xf>
    <xf numFmtId="167" fontId="18" fillId="0" borderId="6" xfId="3" applyNumberFormat="1" applyFont="1" applyFill="1" applyBorder="1" applyAlignment="1">
      <alignment horizontal="left" vertical="center"/>
    </xf>
    <xf numFmtId="0" fontId="10" fillId="0" borderId="2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166" fontId="10" fillId="0" borderId="0" xfId="0" applyNumberFormat="1" applyFont="1" applyFill="1" applyAlignment="1">
      <alignment vertical="center"/>
    </xf>
    <xf numFmtId="9" fontId="10" fillId="0" borderId="21" xfId="0" applyNumberFormat="1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49" fontId="18" fillId="5" borderId="5" xfId="0" applyNumberFormat="1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left" vertical="center"/>
    </xf>
    <xf numFmtId="0" fontId="10" fillId="5" borderId="6" xfId="0" applyFont="1" applyFill="1" applyBorder="1" applyAlignment="1">
      <alignment vertical="center"/>
    </xf>
    <xf numFmtId="9" fontId="8" fillId="5" borderId="19" xfId="0" applyNumberFormat="1" applyFont="1" applyFill="1" applyBorder="1" applyAlignment="1">
      <alignment vertical="center"/>
    </xf>
    <xf numFmtId="9" fontId="17" fillId="0" borderId="20" xfId="0" applyNumberFormat="1" applyFont="1" applyFill="1" applyBorder="1" applyAlignment="1">
      <alignment vertical="center"/>
    </xf>
    <xf numFmtId="0" fontId="17" fillId="0" borderId="20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2" fontId="33" fillId="0" borderId="3" xfId="0" applyNumberFormat="1" applyFont="1" applyFill="1" applyBorder="1" applyAlignment="1">
      <alignment horizontal="center" vertical="center"/>
    </xf>
    <xf numFmtId="167" fontId="18" fillId="7" borderId="6" xfId="3" applyNumberFormat="1" applyFont="1" applyFill="1" applyBorder="1" applyAlignment="1">
      <alignment horizontal="left" vertical="center"/>
    </xf>
    <xf numFmtId="0" fontId="10" fillId="0" borderId="21" xfId="0" applyFont="1" applyFill="1" applyBorder="1" applyAlignment="1">
      <alignment vertical="center"/>
    </xf>
    <xf numFmtId="9" fontId="10" fillId="0" borderId="20" xfId="0" applyNumberFormat="1" applyFont="1" applyFill="1" applyBorder="1" applyAlignment="1">
      <alignment vertical="center"/>
    </xf>
    <xf numFmtId="2" fontId="23" fillId="0" borderId="0" xfId="0" applyNumberFormat="1" applyFont="1" applyAlignment="1">
      <alignment vertical="center"/>
    </xf>
    <xf numFmtId="2" fontId="23" fillId="0" borderId="0" xfId="0" applyNumberFormat="1" applyFont="1"/>
    <xf numFmtId="2" fontId="20" fillId="0" borderId="0" xfId="0" applyNumberFormat="1" applyFont="1" applyBorder="1" applyAlignment="1">
      <alignment vertical="center"/>
    </xf>
    <xf numFmtId="2" fontId="24" fillId="0" borderId="0" xfId="0" applyNumberFormat="1" applyFont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2" fontId="18" fillId="4" borderId="1" xfId="0" applyNumberFormat="1" applyFont="1" applyFill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2" fontId="33" fillId="0" borderId="2" xfId="0" applyNumberFormat="1" applyFont="1" applyBorder="1" applyAlignment="1">
      <alignment horizontal="center" vertical="center"/>
    </xf>
    <xf numFmtId="2" fontId="33" fillId="0" borderId="5" xfId="0" applyNumberFormat="1" applyFont="1" applyBorder="1" applyAlignment="1">
      <alignment horizontal="center" vertical="center"/>
    </xf>
    <xf numFmtId="2" fontId="33" fillId="5" borderId="5" xfId="0" applyNumberFormat="1" applyFont="1" applyFill="1" applyBorder="1" applyAlignment="1">
      <alignment horizontal="center" vertical="center"/>
    </xf>
    <xf numFmtId="2" fontId="33" fillId="4" borderId="3" xfId="0" applyNumberFormat="1" applyFont="1" applyFill="1" applyBorder="1" applyAlignment="1">
      <alignment horizontal="center" vertical="center"/>
    </xf>
    <xf numFmtId="2" fontId="25" fillId="4" borderId="0" xfId="0" applyNumberFormat="1" applyFont="1" applyFill="1" applyBorder="1" applyAlignment="1">
      <alignment horizontal="center" vertical="center"/>
    </xf>
    <xf numFmtId="2" fontId="33" fillId="4" borderId="1" xfId="0" applyNumberFormat="1" applyFont="1" applyFill="1" applyBorder="1" applyAlignment="1">
      <alignment horizontal="center" vertical="center"/>
    </xf>
    <xf numFmtId="2" fontId="33" fillId="4" borderId="0" xfId="0" applyNumberFormat="1" applyFont="1" applyFill="1" applyBorder="1" applyAlignment="1">
      <alignment horizontal="center" vertical="center"/>
    </xf>
    <xf numFmtId="49" fontId="14" fillId="5" borderId="4" xfId="0" applyNumberFormat="1" applyFont="1" applyFill="1" applyBorder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2" fontId="21" fillId="0" borderId="0" xfId="0" applyNumberFormat="1" applyFont="1" applyAlignment="1">
      <alignment horizontal="left" vertical="center"/>
    </xf>
    <xf numFmtId="49" fontId="9" fillId="0" borderId="0" xfId="0" applyNumberFormat="1" applyFont="1"/>
    <xf numFmtId="2" fontId="4" fillId="0" borderId="0" xfId="0" applyNumberFormat="1" applyFont="1" applyAlignment="1">
      <alignment horizontal="left" vertical="center"/>
    </xf>
    <xf numFmtId="49" fontId="20" fillId="0" borderId="0" xfId="0" applyNumberFormat="1" applyFont="1"/>
    <xf numFmtId="0" fontId="20" fillId="0" borderId="0" xfId="0" applyFont="1"/>
    <xf numFmtId="2" fontId="20" fillId="0" borderId="0" xfId="0" applyNumberFormat="1" applyFont="1" applyAlignment="1">
      <alignment horizontal="left" vertical="center"/>
    </xf>
    <xf numFmtId="2" fontId="26" fillId="0" borderId="0" xfId="0" applyNumberFormat="1" applyFont="1" applyAlignment="1">
      <alignment horizontal="left" vertical="center"/>
    </xf>
    <xf numFmtId="171" fontId="37" fillId="0" borderId="0" xfId="0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2" fontId="33" fillId="0" borderId="5" xfId="0" applyNumberFormat="1" applyFont="1" applyFill="1" applyBorder="1" applyAlignment="1">
      <alignment horizontal="center" vertical="center"/>
    </xf>
    <xf numFmtId="9" fontId="8" fillId="0" borderId="20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9" fontId="34" fillId="5" borderId="2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8" fillId="0" borderId="19" xfId="0" applyFont="1" applyFill="1" applyBorder="1" applyAlignment="1">
      <alignment vertical="center"/>
    </xf>
    <xf numFmtId="9" fontId="34" fillId="0" borderId="20" xfId="0" applyNumberFormat="1" applyFont="1" applyFill="1" applyBorder="1" applyAlignment="1">
      <alignment vertical="center"/>
    </xf>
    <xf numFmtId="9" fontId="17" fillId="0" borderId="19" xfId="0" applyNumberFormat="1" applyFont="1" applyFill="1" applyBorder="1" applyAlignment="1">
      <alignment vertical="center"/>
    </xf>
    <xf numFmtId="0" fontId="17" fillId="0" borderId="19" xfId="0" applyFont="1" applyFill="1" applyBorder="1" applyAlignment="1">
      <alignment vertical="center"/>
    </xf>
    <xf numFmtId="9" fontId="10" fillId="5" borderId="21" xfId="0" applyNumberFormat="1" applyFont="1" applyFill="1" applyBorder="1" applyAlignment="1">
      <alignment vertical="center"/>
    </xf>
    <xf numFmtId="0" fontId="27" fillId="0" borderId="5" xfId="0" applyFont="1" applyFill="1" applyBorder="1"/>
    <xf numFmtId="0" fontId="23" fillId="0" borderId="5" xfId="0" applyFont="1" applyBorder="1" applyAlignment="1">
      <alignment vertical="center"/>
    </xf>
    <xf numFmtId="0" fontId="8" fillId="0" borderId="21" xfId="0" applyFont="1" applyFill="1" applyBorder="1" applyAlignment="1">
      <alignment vertical="center"/>
    </xf>
    <xf numFmtId="2" fontId="23" fillId="5" borderId="0" xfId="0" applyNumberFormat="1" applyFont="1" applyFill="1"/>
    <xf numFmtId="49" fontId="18" fillId="0" borderId="5" xfId="0" applyNumberFormat="1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/>
    </xf>
    <xf numFmtId="1" fontId="11" fillId="0" borderId="0" xfId="0" applyNumberFormat="1" applyFont="1" applyAlignment="1">
      <alignment horizontal="center" vertical="center"/>
    </xf>
    <xf numFmtId="2" fontId="33" fillId="0" borderId="0" xfId="0" applyNumberFormat="1" applyFont="1" applyBorder="1" applyAlignment="1">
      <alignment horizontal="center" vertical="center"/>
    </xf>
    <xf numFmtId="167" fontId="24" fillId="5" borderId="4" xfId="3" applyNumberFormat="1" applyFont="1" applyFill="1" applyBorder="1" applyAlignment="1">
      <alignment horizontal="left" vertical="center"/>
    </xf>
    <xf numFmtId="9" fontId="25" fillId="0" borderId="20" xfId="0" applyNumberFormat="1" applyFont="1" applyBorder="1" applyAlignment="1">
      <alignment vertical="center"/>
    </xf>
    <xf numFmtId="0" fontId="25" fillId="0" borderId="20" xfId="0" applyFont="1" applyBorder="1" applyAlignment="1">
      <alignment vertical="center"/>
    </xf>
    <xf numFmtId="0" fontId="23" fillId="3" borderId="0" xfId="0" applyFont="1" applyFill="1" applyAlignment="1">
      <alignment vertical="center"/>
    </xf>
    <xf numFmtId="166" fontId="23" fillId="5" borderId="0" xfId="0" applyNumberFormat="1" applyFont="1" applyFill="1" applyAlignment="1">
      <alignment vertical="center"/>
    </xf>
    <xf numFmtId="166" fontId="23" fillId="0" borderId="0" xfId="0" applyNumberFormat="1" applyFont="1" applyAlignment="1">
      <alignment vertical="center"/>
    </xf>
    <xf numFmtId="0" fontId="38" fillId="0" borderId="5" xfId="0" applyFont="1" applyBorder="1" applyAlignment="1">
      <alignment horizontal="center" vertical="center"/>
    </xf>
    <xf numFmtId="0" fontId="15" fillId="0" borderId="5" xfId="3" applyNumberFormat="1" applyFont="1" applyBorder="1" applyAlignment="1">
      <alignment horizontal="left" vertical="center"/>
    </xf>
    <xf numFmtId="171" fontId="3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9" fontId="10" fillId="5" borderId="0" xfId="0" applyNumberFormat="1" applyFont="1" applyFill="1" applyBorder="1" applyAlignment="1">
      <alignment vertical="center"/>
    </xf>
    <xf numFmtId="0" fontId="10" fillId="5" borderId="0" xfId="0" applyFont="1" applyFill="1" applyBorder="1" applyAlignment="1">
      <alignment vertical="center"/>
    </xf>
    <xf numFmtId="2" fontId="33" fillId="0" borderId="0" xfId="0" applyNumberFormat="1" applyFont="1" applyFill="1" applyBorder="1" applyAlignment="1">
      <alignment horizontal="center" vertical="center"/>
    </xf>
    <xf numFmtId="0" fontId="38" fillId="5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5" fillId="5" borderId="5" xfId="3" applyNumberFormat="1" applyFont="1" applyFill="1" applyBorder="1" applyAlignment="1">
      <alignment horizontal="left" vertical="center"/>
    </xf>
    <xf numFmtId="9" fontId="25" fillId="5" borderId="20" xfId="0" applyNumberFormat="1" applyFont="1" applyFill="1" applyBorder="1" applyAlignment="1">
      <alignment vertical="center"/>
    </xf>
    <xf numFmtId="0" fontId="25" fillId="5" borderId="20" xfId="0" applyFont="1" applyFill="1" applyBorder="1" applyAlignment="1">
      <alignment vertical="center"/>
    </xf>
    <xf numFmtId="0" fontId="23" fillId="5" borderId="0" xfId="0" applyFont="1" applyFill="1" applyAlignment="1">
      <alignment vertical="center"/>
    </xf>
    <xf numFmtId="0" fontId="25" fillId="5" borderId="0" xfId="0" applyFont="1" applyFill="1" applyAlignment="1">
      <alignment vertical="center"/>
    </xf>
    <xf numFmtId="0" fontId="38" fillId="0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5" fillId="0" borderId="5" xfId="3" applyNumberFormat="1" applyFont="1" applyFill="1" applyBorder="1" applyAlignment="1">
      <alignment horizontal="left" vertical="center"/>
    </xf>
    <xf numFmtId="167" fontId="24" fillId="0" borderId="0" xfId="3" applyNumberFormat="1" applyFont="1" applyFill="1" applyBorder="1" applyAlignment="1">
      <alignment horizontal="left" vertical="center"/>
    </xf>
    <xf numFmtId="9" fontId="25" fillId="0" borderId="20" xfId="0" applyNumberFormat="1" applyFont="1" applyFill="1" applyBorder="1" applyAlignment="1">
      <alignment vertical="center"/>
    </xf>
    <xf numFmtId="0" fontId="25" fillId="0" borderId="20" xfId="0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166" fontId="23" fillId="0" borderId="0" xfId="0" applyNumberFormat="1" applyFont="1" applyFill="1" applyAlignment="1">
      <alignment vertical="center"/>
    </xf>
    <xf numFmtId="167" fontId="18" fillId="5" borderId="0" xfId="3" applyNumberFormat="1" applyFont="1" applyFill="1" applyBorder="1" applyAlignment="1">
      <alignment horizontal="left" vertical="center"/>
    </xf>
    <xf numFmtId="2" fontId="33" fillId="5" borderId="0" xfId="0" applyNumberFormat="1" applyFont="1" applyFill="1" applyBorder="1" applyAlignment="1">
      <alignment horizontal="center" vertical="center"/>
    </xf>
    <xf numFmtId="9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5" borderId="2" xfId="0" applyFont="1" applyFill="1" applyBorder="1" applyAlignment="1">
      <alignment vertical="center"/>
    </xf>
    <xf numFmtId="0" fontId="1" fillId="0" borderId="5" xfId="0" applyNumberFormat="1" applyFont="1" applyBorder="1"/>
    <xf numFmtId="9" fontId="1" fillId="0" borderId="0" xfId="0" applyNumberFormat="1" applyFont="1"/>
    <xf numFmtId="167" fontId="24" fillId="0" borderId="4" xfId="3" applyNumberFormat="1" applyFont="1" applyFill="1" applyBorder="1" applyAlignment="1">
      <alignment horizontal="left" vertical="center"/>
    </xf>
    <xf numFmtId="0" fontId="39" fillId="0" borderId="0" xfId="0" applyFont="1"/>
    <xf numFmtId="0" fontId="39" fillId="0" borderId="0" xfId="0" applyFont="1" applyAlignment="1">
      <alignment vertical="center"/>
    </xf>
    <xf numFmtId="0" fontId="39" fillId="0" borderId="0" xfId="0" applyFont="1" applyBorder="1" applyAlignment="1">
      <alignment vertical="center"/>
    </xf>
    <xf numFmtId="167" fontId="24" fillId="5" borderId="0" xfId="3" applyNumberFormat="1" applyFont="1" applyFill="1" applyBorder="1" applyAlignment="1">
      <alignment horizontal="left" vertical="center"/>
    </xf>
    <xf numFmtId="167" fontId="6" fillId="0" borderId="0" xfId="0" applyNumberFormat="1" applyFont="1"/>
    <xf numFmtId="2" fontId="12" fillId="0" borderId="0" xfId="2" applyNumberFormat="1" applyFont="1" applyAlignment="1" applyProtection="1">
      <alignment horizontal="center" vertical="center"/>
    </xf>
    <xf numFmtId="2" fontId="10" fillId="0" borderId="15" xfId="0" applyNumberFormat="1" applyFont="1" applyBorder="1" applyAlignment="1">
      <alignment vertical="center"/>
    </xf>
  </cellXfs>
  <cellStyles count="5">
    <cellStyle name="Euro" xfId="1"/>
    <cellStyle name="Lien hypertexte" xfId="2" builtinId="8"/>
    <cellStyle name="Monétaire" xfId="3" builtinId="4"/>
    <cellStyle name="Normal" xfId="0" builtinId="0"/>
    <cellStyle name="Normal 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561975</xdr:colOff>
          <xdr:row>7</xdr:row>
          <xdr:rowOff>142875</xdr:rowOff>
        </xdr:from>
        <xdr:to>
          <xdr:col>24</xdr:col>
          <xdr:colOff>28575</xdr:colOff>
          <xdr:row>9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47625</xdr:rowOff>
        </xdr:from>
        <xdr:to>
          <xdr:col>23</xdr:col>
          <xdr:colOff>1262062</xdr:colOff>
          <xdr:row>14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à la normale après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233"/>
  <sheetViews>
    <sheetView zoomScale="70" zoomScaleNormal="70" workbookViewId="0">
      <selection activeCell="F21" sqref="F21"/>
    </sheetView>
  </sheetViews>
  <sheetFormatPr baseColWidth="10" defaultRowHeight="12.75" x14ac:dyDescent="0.2"/>
  <cols>
    <col min="1" max="1" width="12.28515625" bestFit="1" customWidth="1"/>
    <col min="2" max="2" width="12.28515625" customWidth="1"/>
    <col min="3" max="3" width="30.7109375" style="75" bestFit="1" customWidth="1"/>
    <col min="4" max="4" width="7.7109375" bestFit="1" customWidth="1"/>
    <col min="5" max="5" width="9.28515625" style="79" bestFit="1" customWidth="1"/>
    <col min="6" max="10" width="9.28515625" style="347" customWidth="1"/>
    <col min="11" max="11" width="9.28515625" style="79" customWidth="1"/>
    <col min="12" max="12" width="16.42578125" style="77" bestFit="1" customWidth="1"/>
    <col min="13" max="15" width="13.140625" style="77" customWidth="1"/>
    <col min="16" max="16" width="10.85546875" bestFit="1" customWidth="1"/>
    <col min="17" max="17" width="14.42578125" bestFit="1" customWidth="1"/>
    <col min="18" max="18" width="5.5703125" bestFit="1" customWidth="1"/>
    <col min="19" max="19" width="13" style="99" bestFit="1" customWidth="1"/>
    <col min="20" max="20" width="52" style="77" bestFit="1" customWidth="1"/>
    <col min="21" max="21" width="10.7109375" bestFit="1" customWidth="1"/>
    <col min="22" max="22" width="5.5703125" bestFit="1" customWidth="1"/>
    <col min="23" max="23" width="4.85546875" bestFit="1" customWidth="1"/>
    <col min="24" max="24" width="16.140625" bestFit="1" customWidth="1"/>
    <col min="25" max="25" width="8.7109375" style="79" bestFit="1" customWidth="1"/>
    <col min="26" max="27" width="13.42578125" style="79" bestFit="1" customWidth="1"/>
    <col min="28" max="28" width="17.42578125" style="79" bestFit="1" customWidth="1"/>
  </cols>
  <sheetData>
    <row r="1" spans="1:28" x14ac:dyDescent="0.2">
      <c r="A1" s="75" t="s">
        <v>81</v>
      </c>
      <c r="B1" s="75" t="s">
        <v>114</v>
      </c>
      <c r="C1" s="75" t="s">
        <v>84</v>
      </c>
      <c r="D1" s="75" t="s">
        <v>80</v>
      </c>
      <c r="E1" s="80" t="s">
        <v>53</v>
      </c>
      <c r="F1" s="294" t="s">
        <v>198</v>
      </c>
      <c r="G1" s="294" t="s">
        <v>199</v>
      </c>
      <c r="H1" s="294" t="s">
        <v>200</v>
      </c>
      <c r="I1" s="294" t="s">
        <v>201</v>
      </c>
      <c r="J1" s="294" t="s">
        <v>202</v>
      </c>
      <c r="K1" s="80" t="s">
        <v>177</v>
      </c>
      <c r="L1" s="76" t="s">
        <v>93</v>
      </c>
      <c r="M1" s="76" t="s">
        <v>88</v>
      </c>
      <c r="N1" s="76" t="s">
        <v>87</v>
      </c>
      <c r="O1" s="76" t="s">
        <v>95</v>
      </c>
      <c r="P1" s="75" t="s">
        <v>52</v>
      </c>
      <c r="Q1" s="75" t="s">
        <v>80</v>
      </c>
      <c r="R1" s="75" t="s">
        <v>82</v>
      </c>
      <c r="S1" s="97" t="s">
        <v>103</v>
      </c>
      <c r="T1" s="76" t="s">
        <v>83</v>
      </c>
      <c r="U1" s="75" t="s">
        <v>85</v>
      </c>
      <c r="V1" s="75" t="s">
        <v>80</v>
      </c>
      <c r="W1" s="75" t="s">
        <v>86</v>
      </c>
      <c r="X1" s="75" t="s">
        <v>109</v>
      </c>
      <c r="Y1" s="80" t="s">
        <v>110</v>
      </c>
      <c r="Z1" s="80" t="s">
        <v>111</v>
      </c>
      <c r="AA1" s="80" t="s">
        <v>112</v>
      </c>
      <c r="AB1" s="80" t="s">
        <v>113</v>
      </c>
    </row>
    <row r="2" spans="1:28" x14ac:dyDescent="0.2">
      <c r="A2" s="75"/>
      <c r="B2" s="75" t="s">
        <v>115</v>
      </c>
      <c r="C2" s="91" t="s">
        <v>213</v>
      </c>
      <c r="D2" s="92">
        <v>0</v>
      </c>
      <c r="E2" s="93">
        <v>0</v>
      </c>
      <c r="F2" s="346">
        <v>1</v>
      </c>
      <c r="G2" s="346">
        <v>0</v>
      </c>
      <c r="H2" s="346">
        <v>0</v>
      </c>
      <c r="I2" s="346">
        <v>1</v>
      </c>
      <c r="J2" s="346">
        <v>1</v>
      </c>
      <c r="K2" s="93"/>
      <c r="L2" s="94"/>
      <c r="M2" s="95" t="s">
        <v>108</v>
      </c>
      <c r="N2" s="95" t="s">
        <v>94</v>
      </c>
      <c r="O2" s="95"/>
      <c r="P2" s="92"/>
      <c r="Q2" s="92"/>
      <c r="R2" s="92"/>
      <c r="S2" s="98"/>
      <c r="T2" s="94"/>
      <c r="U2" s="92"/>
      <c r="V2" s="92"/>
      <c r="W2" s="92"/>
    </row>
    <row r="3" spans="1:28" x14ac:dyDescent="0.2">
      <c r="A3" s="75"/>
      <c r="B3" s="102" t="s">
        <v>116</v>
      </c>
      <c r="C3" s="91" t="s">
        <v>214</v>
      </c>
      <c r="D3" s="92">
        <v>0</v>
      </c>
      <c r="E3" s="93">
        <v>0</v>
      </c>
      <c r="F3" s="346">
        <v>0</v>
      </c>
      <c r="G3" s="346">
        <v>1</v>
      </c>
      <c r="H3" s="346">
        <v>0</v>
      </c>
      <c r="I3" s="346">
        <v>0</v>
      </c>
      <c r="J3" s="346">
        <v>0</v>
      </c>
      <c r="K3" s="93"/>
      <c r="L3" s="94"/>
      <c r="M3" s="95"/>
      <c r="N3" s="95"/>
      <c r="O3" s="95"/>
      <c r="P3" s="92"/>
      <c r="Q3" s="92"/>
      <c r="R3" s="92"/>
      <c r="S3" s="98"/>
      <c r="T3" s="94"/>
      <c r="U3" s="92"/>
      <c r="V3" s="92"/>
      <c r="W3" s="92"/>
    </row>
    <row r="4" spans="1:28" x14ac:dyDescent="0.2">
      <c r="A4" s="75"/>
      <c r="B4" s="102" t="s">
        <v>115</v>
      </c>
      <c r="C4" s="91" t="s">
        <v>215</v>
      </c>
      <c r="D4" s="92">
        <v>0</v>
      </c>
      <c r="E4" s="93">
        <v>0</v>
      </c>
      <c r="F4" s="346">
        <v>1</v>
      </c>
      <c r="G4" s="346">
        <v>0</v>
      </c>
      <c r="H4" s="346">
        <v>0</v>
      </c>
      <c r="I4" s="346">
        <v>0</v>
      </c>
      <c r="J4" s="346">
        <v>0</v>
      </c>
      <c r="K4" s="93"/>
      <c r="L4" s="94"/>
      <c r="M4" s="95"/>
      <c r="N4" s="95" t="s">
        <v>94</v>
      </c>
      <c r="O4" s="95"/>
      <c r="P4" s="92"/>
      <c r="Q4" s="92"/>
      <c r="R4" s="92"/>
      <c r="S4" s="98"/>
      <c r="T4" s="94"/>
      <c r="U4" s="92"/>
      <c r="V4" s="92"/>
      <c r="W4" s="92"/>
    </row>
    <row r="5" spans="1:28" x14ac:dyDescent="0.2">
      <c r="A5" s="75"/>
      <c r="B5" s="75" t="s">
        <v>116</v>
      </c>
      <c r="C5" s="172" t="s">
        <v>216</v>
      </c>
      <c r="D5" s="92">
        <v>84.8</v>
      </c>
      <c r="E5" s="93">
        <v>0</v>
      </c>
      <c r="F5" s="346">
        <v>0</v>
      </c>
      <c r="G5" s="346">
        <v>0</v>
      </c>
      <c r="H5" s="346">
        <v>0</v>
      </c>
      <c r="I5" s="346">
        <v>1</v>
      </c>
      <c r="J5" s="346">
        <v>0</v>
      </c>
      <c r="K5" s="93"/>
      <c r="L5" s="95"/>
      <c r="M5" s="95"/>
      <c r="N5" s="95" t="s">
        <v>92</v>
      </c>
      <c r="O5" s="95"/>
      <c r="P5" s="96"/>
      <c r="Q5" s="92"/>
      <c r="R5" s="92"/>
      <c r="S5" s="98"/>
      <c r="T5" s="94"/>
      <c r="U5" s="92"/>
      <c r="V5" s="92"/>
      <c r="W5" s="92"/>
    </row>
    <row r="6" spans="1:28" x14ac:dyDescent="0.2">
      <c r="A6" s="75"/>
      <c r="B6" s="238" t="s">
        <v>115</v>
      </c>
      <c r="C6" s="300" t="s">
        <v>217</v>
      </c>
      <c r="D6" s="92">
        <v>74.86</v>
      </c>
      <c r="E6" s="93">
        <v>0</v>
      </c>
      <c r="F6" s="346">
        <v>0</v>
      </c>
      <c r="G6" s="346">
        <v>0</v>
      </c>
      <c r="H6" s="346">
        <v>0</v>
      </c>
      <c r="I6" s="346">
        <v>0</v>
      </c>
      <c r="J6" s="346">
        <v>1</v>
      </c>
      <c r="K6" s="93"/>
      <c r="L6" s="95"/>
      <c r="M6" s="95"/>
      <c r="N6" s="95"/>
      <c r="O6" s="95"/>
      <c r="P6" s="96"/>
      <c r="Q6" s="92"/>
      <c r="R6" s="92"/>
      <c r="S6" s="98"/>
      <c r="T6" s="94"/>
      <c r="U6" s="92"/>
      <c r="V6" s="92"/>
      <c r="W6" s="92"/>
    </row>
    <row r="7" spans="1:28" x14ac:dyDescent="0.2">
      <c r="A7" s="75"/>
      <c r="B7" s="238" t="s">
        <v>115</v>
      </c>
      <c r="C7" s="300" t="s">
        <v>218</v>
      </c>
      <c r="D7" s="92">
        <v>0</v>
      </c>
      <c r="E7" s="93">
        <v>0</v>
      </c>
      <c r="F7" s="346">
        <v>0</v>
      </c>
      <c r="G7" s="346">
        <v>0</v>
      </c>
      <c r="H7" s="346">
        <v>0</v>
      </c>
      <c r="I7" s="346">
        <v>0</v>
      </c>
      <c r="J7" s="346">
        <v>0</v>
      </c>
      <c r="K7" s="93"/>
      <c r="L7" s="95"/>
      <c r="M7" s="95"/>
      <c r="N7" s="95"/>
      <c r="O7" s="95"/>
      <c r="P7" s="96"/>
      <c r="Q7" s="92"/>
      <c r="R7" s="92"/>
      <c r="S7" s="98"/>
      <c r="T7" s="94"/>
      <c r="U7" s="92"/>
      <c r="V7" s="92"/>
      <c r="W7" s="92"/>
    </row>
    <row r="8" spans="1:28" x14ac:dyDescent="0.2">
      <c r="B8" s="102" t="s">
        <v>116</v>
      </c>
      <c r="C8" s="91" t="s">
        <v>219</v>
      </c>
      <c r="D8" s="92">
        <v>63.21</v>
      </c>
      <c r="E8" s="93">
        <v>0</v>
      </c>
      <c r="F8" s="346">
        <v>0</v>
      </c>
      <c r="G8" s="346">
        <v>1</v>
      </c>
      <c r="H8" s="346">
        <v>0</v>
      </c>
      <c r="I8" s="346">
        <v>0</v>
      </c>
      <c r="J8" s="346">
        <v>1</v>
      </c>
      <c r="K8" s="93"/>
      <c r="L8" s="94"/>
      <c r="M8" s="95"/>
      <c r="N8" s="95" t="s">
        <v>92</v>
      </c>
      <c r="O8" s="95"/>
      <c r="P8" s="96"/>
      <c r="Q8" s="92"/>
      <c r="R8" s="92"/>
      <c r="S8" s="98"/>
      <c r="T8" s="94"/>
      <c r="U8" s="92"/>
      <c r="V8" s="92"/>
      <c r="W8" s="92"/>
    </row>
    <row r="9" spans="1:28" x14ac:dyDescent="0.2">
      <c r="A9" s="75"/>
      <c r="B9" s="102" t="s">
        <v>115</v>
      </c>
      <c r="C9" s="91" t="s">
        <v>220</v>
      </c>
      <c r="D9" s="92">
        <v>192</v>
      </c>
      <c r="E9" s="93">
        <v>0</v>
      </c>
      <c r="F9" s="346">
        <v>1</v>
      </c>
      <c r="G9" s="346">
        <v>0</v>
      </c>
      <c r="H9" s="346">
        <v>0</v>
      </c>
      <c r="I9" s="346">
        <v>1</v>
      </c>
      <c r="J9" s="346">
        <v>1</v>
      </c>
      <c r="K9" s="93"/>
      <c r="L9" s="94"/>
      <c r="M9" s="94"/>
      <c r="N9" s="95" t="s">
        <v>91</v>
      </c>
      <c r="O9" s="95"/>
      <c r="P9" s="96"/>
      <c r="Q9" s="92"/>
      <c r="R9" s="92"/>
      <c r="S9" s="98"/>
      <c r="T9" s="94"/>
      <c r="U9" s="92"/>
      <c r="V9" s="92"/>
      <c r="W9" s="92"/>
    </row>
    <row r="10" spans="1:28" x14ac:dyDescent="0.2">
      <c r="A10" s="75"/>
      <c r="B10" s="102" t="s">
        <v>115</v>
      </c>
      <c r="C10" s="91" t="s">
        <v>97</v>
      </c>
      <c r="D10" s="92">
        <v>0</v>
      </c>
      <c r="E10" s="93">
        <v>0</v>
      </c>
      <c r="F10" s="346">
        <v>0</v>
      </c>
      <c r="G10" s="346">
        <v>0</v>
      </c>
      <c r="H10" s="346">
        <v>0</v>
      </c>
      <c r="I10" s="346">
        <v>0</v>
      </c>
      <c r="J10" s="346">
        <v>0</v>
      </c>
      <c r="K10" s="93"/>
      <c r="L10" s="95"/>
      <c r="M10" s="94"/>
      <c r="N10" s="95" t="s">
        <v>94</v>
      </c>
      <c r="O10" s="95"/>
      <c r="P10" s="92"/>
      <c r="Q10" s="92"/>
      <c r="R10" s="92"/>
      <c r="S10" s="98"/>
      <c r="T10" s="94"/>
      <c r="U10" s="92"/>
      <c r="V10" s="92"/>
      <c r="W10" s="92"/>
    </row>
    <row r="11" spans="1:28" x14ac:dyDescent="0.2">
      <c r="A11" s="75"/>
      <c r="B11" s="102" t="s">
        <v>115</v>
      </c>
      <c r="C11" s="91" t="s">
        <v>221</v>
      </c>
      <c r="D11" s="92">
        <v>0</v>
      </c>
      <c r="E11" s="93">
        <v>0.02</v>
      </c>
      <c r="F11" s="346">
        <v>0</v>
      </c>
      <c r="G11" s="346">
        <v>1</v>
      </c>
      <c r="H11" s="346">
        <v>0</v>
      </c>
      <c r="I11" s="346">
        <v>0</v>
      </c>
      <c r="J11" s="346">
        <v>0</v>
      </c>
      <c r="K11" s="93"/>
      <c r="L11" s="94"/>
      <c r="M11" s="94"/>
      <c r="N11" s="95" t="s">
        <v>94</v>
      </c>
      <c r="O11" s="95"/>
      <c r="P11" s="92"/>
      <c r="Q11" s="92"/>
      <c r="R11" s="92"/>
      <c r="S11" s="98"/>
      <c r="T11" s="94"/>
      <c r="U11" s="92"/>
      <c r="V11" s="92"/>
      <c r="W11" s="92"/>
    </row>
    <row r="12" spans="1:28" x14ac:dyDescent="0.2">
      <c r="A12" s="75"/>
      <c r="B12" s="102" t="s">
        <v>115</v>
      </c>
      <c r="C12" s="91" t="s">
        <v>222</v>
      </c>
      <c r="D12" s="92">
        <v>135</v>
      </c>
      <c r="E12" s="93">
        <v>0</v>
      </c>
      <c r="F12" s="346">
        <v>1</v>
      </c>
      <c r="G12" s="346">
        <v>0</v>
      </c>
      <c r="H12" s="346">
        <v>0</v>
      </c>
      <c r="I12" s="346">
        <v>1</v>
      </c>
      <c r="J12" s="346">
        <v>1</v>
      </c>
      <c r="K12" s="93"/>
      <c r="L12" s="94"/>
      <c r="M12" s="94"/>
      <c r="N12" s="95" t="s">
        <v>91</v>
      </c>
      <c r="O12" s="95"/>
      <c r="P12" s="96"/>
      <c r="Q12" s="92"/>
      <c r="R12" s="92"/>
      <c r="S12" s="98"/>
      <c r="T12" s="94"/>
      <c r="U12" s="92"/>
      <c r="V12" s="92"/>
      <c r="W12" s="92"/>
    </row>
    <row r="232" spans="3:3" x14ac:dyDescent="0.2">
      <c r="C232" s="318"/>
    </row>
    <row r="233" spans="3:3" x14ac:dyDescent="0.2">
      <c r="C233" s="238" t="s">
        <v>202</v>
      </c>
    </row>
  </sheetData>
  <autoFilter ref="A1:W22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G221"/>
  <sheetViews>
    <sheetView showGridLines="0" tabSelected="1" view="pageBreakPreview" zoomScale="80" zoomScaleNormal="80" zoomScaleSheetLayoutView="80" workbookViewId="0">
      <pane ySplit="18" topLeftCell="A19" activePane="bottomLeft" state="frozen"/>
      <selection pane="bottomLeft" activeCell="Z14" sqref="Z14"/>
    </sheetView>
  </sheetViews>
  <sheetFormatPr baseColWidth="10" defaultRowHeight="19.5" x14ac:dyDescent="0.2"/>
  <cols>
    <col min="1" max="1" width="56" style="6" customWidth="1"/>
    <col min="2" max="2" width="57.85546875" style="6" hidden="1" customWidth="1"/>
    <col min="3" max="3" width="64.42578125" style="24" hidden="1" customWidth="1"/>
    <col min="4" max="4" width="14.140625" style="42" customWidth="1"/>
    <col min="5" max="6" width="13.85546875" style="42" hidden="1" customWidth="1"/>
    <col min="7" max="7" width="24.7109375" style="23" customWidth="1"/>
    <col min="8" max="8" width="12.7109375" style="23" hidden="1" customWidth="1"/>
    <col min="9" max="9" width="13" style="23" hidden="1" customWidth="1"/>
    <col min="10" max="10" width="2.28515625" style="22" hidden="1" customWidth="1"/>
    <col min="11" max="11" width="8.7109375" style="14" customWidth="1"/>
    <col min="12" max="13" width="8.7109375" style="14" hidden="1" customWidth="1"/>
    <col min="14" max="14" width="9.5703125" style="14" customWidth="1"/>
    <col min="15" max="15" width="6" style="14" hidden="1" customWidth="1"/>
    <col min="16" max="16" width="8.7109375" style="14" hidden="1" customWidth="1"/>
    <col min="17" max="17" width="10.5703125" style="33" customWidth="1"/>
    <col min="18" max="18" width="15.28515625" style="33" hidden="1" customWidth="1"/>
    <col min="19" max="19" width="15.5703125" style="33" hidden="1" customWidth="1"/>
    <col min="20" max="20" width="14.42578125" style="162" customWidth="1"/>
    <col min="21" max="21" width="14.42578125" style="33" hidden="1" customWidth="1"/>
    <col min="22" max="22" width="14.42578125" style="162" hidden="1" customWidth="1"/>
    <col min="23" max="23" width="9.28515625" style="43" bestFit="1" customWidth="1"/>
    <col min="24" max="24" width="21.5703125" style="260" bestFit="1" customWidth="1"/>
    <col min="25" max="25" width="6.5703125" style="6" bestFit="1" customWidth="1"/>
    <col min="26" max="26" width="5.5703125" style="6" bestFit="1" customWidth="1"/>
    <col min="27" max="27" width="9.42578125" style="6" bestFit="1" customWidth="1"/>
    <col min="28" max="28" width="13.140625" style="6" bestFit="1" customWidth="1"/>
    <col min="29" max="29" width="5.140625" style="6" bestFit="1" customWidth="1"/>
    <col min="30" max="30" width="10.140625" style="74" bestFit="1" customWidth="1"/>
    <col min="31" max="31" width="7.140625" style="6" bestFit="1" customWidth="1"/>
    <col min="32" max="32" width="8" style="6" bestFit="1" customWidth="1"/>
    <col min="33" max="33" width="11" style="90" bestFit="1" customWidth="1"/>
    <col min="34" max="16384" width="11.42578125" style="6"/>
  </cols>
  <sheetData>
    <row r="1" spans="1:33" ht="11.45" customHeight="1" x14ac:dyDescent="0.2">
      <c r="B1" s="173"/>
    </row>
    <row r="2" spans="1:33" s="1" customFormat="1" x14ac:dyDescent="0.3">
      <c r="B2" s="174"/>
      <c r="G2" s="3"/>
      <c r="H2" s="3"/>
      <c r="I2" s="3"/>
      <c r="J2" s="4"/>
      <c r="K2" s="2"/>
      <c r="L2" s="2"/>
      <c r="M2" s="2"/>
      <c r="N2" s="38"/>
      <c r="O2" s="38"/>
      <c r="P2" s="38"/>
      <c r="Q2" s="29"/>
      <c r="R2" s="29"/>
      <c r="S2" s="29"/>
      <c r="T2" s="154"/>
      <c r="U2" s="29"/>
      <c r="V2" s="154"/>
      <c r="W2" s="45"/>
      <c r="X2" s="261"/>
      <c r="AD2" s="73"/>
      <c r="AG2" s="89"/>
    </row>
    <row r="3" spans="1:33" s="1" customFormat="1" x14ac:dyDescent="0.3">
      <c r="B3" s="174"/>
      <c r="G3" s="3" t="s">
        <v>2</v>
      </c>
      <c r="H3" s="3"/>
      <c r="I3" s="3"/>
      <c r="J3" s="4"/>
      <c r="K3" s="2"/>
      <c r="L3" s="2"/>
      <c r="M3" s="2"/>
      <c r="N3" s="38"/>
      <c r="O3" s="38"/>
      <c r="P3" s="38"/>
      <c r="Q3" s="29"/>
      <c r="R3" s="29"/>
      <c r="S3" s="29"/>
      <c r="T3" s="154"/>
      <c r="U3" s="29"/>
      <c r="V3" s="154"/>
      <c r="W3" s="45"/>
      <c r="X3" s="261"/>
      <c r="AD3" s="73"/>
      <c r="AG3" s="89"/>
    </row>
    <row r="4" spans="1:33" s="1" customFormat="1" x14ac:dyDescent="0.3">
      <c r="B4" s="174"/>
      <c r="G4" s="3"/>
      <c r="H4" s="3"/>
      <c r="I4" s="3"/>
      <c r="J4" s="4"/>
      <c r="K4" s="2"/>
      <c r="L4" s="2"/>
      <c r="M4" s="2"/>
      <c r="N4" s="38"/>
      <c r="O4" s="38"/>
      <c r="P4" s="38"/>
      <c r="Q4" s="29"/>
      <c r="R4" s="29"/>
      <c r="S4" s="29"/>
      <c r="T4" s="154"/>
      <c r="U4" s="29"/>
      <c r="V4" s="154"/>
      <c r="W4" s="45"/>
      <c r="X4" s="303" t="s">
        <v>214</v>
      </c>
      <c r="AD4" s="73"/>
      <c r="AG4" s="89"/>
    </row>
    <row r="5" spans="1:33" s="1" customFormat="1" ht="9" customHeight="1" x14ac:dyDescent="0.3">
      <c r="B5" s="174"/>
      <c r="G5" s="3"/>
      <c r="H5" s="3"/>
      <c r="I5" s="3"/>
      <c r="J5" s="4"/>
      <c r="K5" s="2"/>
      <c r="L5" s="2"/>
      <c r="M5" s="2"/>
      <c r="N5" s="38"/>
      <c r="O5" s="38"/>
      <c r="P5" s="38"/>
      <c r="Q5" s="100"/>
      <c r="R5" s="29"/>
      <c r="S5" s="29"/>
      <c r="T5" s="154"/>
      <c r="U5" s="29"/>
      <c r="V5" s="154"/>
      <c r="W5" s="45"/>
      <c r="X5" s="261"/>
      <c r="AD5" s="73"/>
      <c r="AG5" s="89"/>
    </row>
    <row r="6" spans="1:33" s="1" customFormat="1" x14ac:dyDescent="0.3">
      <c r="B6" s="174"/>
      <c r="G6" s="5"/>
      <c r="H6" s="5"/>
      <c r="I6" s="5"/>
      <c r="J6" s="4"/>
      <c r="K6" s="27"/>
      <c r="L6" s="27"/>
      <c r="M6" s="27"/>
      <c r="N6" s="39"/>
      <c r="O6" s="39"/>
      <c r="P6" s="39"/>
      <c r="Q6" s="29"/>
      <c r="R6" s="29"/>
      <c r="S6" s="29"/>
      <c r="T6" s="154"/>
      <c r="U6" s="29"/>
      <c r="V6" s="154"/>
      <c r="W6" s="45"/>
      <c r="AD6" s="73"/>
      <c r="AG6" s="89"/>
    </row>
    <row r="7" spans="1:33" s="1" customFormat="1" ht="19.5" customHeight="1" thickBot="1" x14ac:dyDescent="0.35">
      <c r="B7" s="174"/>
      <c r="G7" s="5"/>
      <c r="H7" s="5"/>
      <c r="I7" s="5"/>
      <c r="J7" s="4"/>
      <c r="K7" s="27"/>
      <c r="L7" s="27"/>
      <c r="M7" s="27"/>
      <c r="N7" s="39"/>
      <c r="O7" s="39"/>
      <c r="P7" s="39"/>
      <c r="Q7" s="29"/>
      <c r="R7" s="29"/>
      <c r="S7" s="29"/>
      <c r="T7" s="154"/>
      <c r="U7" s="29"/>
      <c r="V7" s="154"/>
      <c r="W7" s="45"/>
      <c r="X7" s="261"/>
      <c r="AD7" s="73"/>
      <c r="AG7" s="89"/>
    </row>
    <row r="8" spans="1:33" ht="21.75" customHeight="1" x14ac:dyDescent="0.3">
      <c r="A8" s="1"/>
      <c r="B8" s="174"/>
      <c r="D8" s="285" t="str">
        <f>VLOOKUP(X4,nom,1,FALSE)</f>
        <v>B</v>
      </c>
      <c r="E8" s="286" t="str">
        <f>VLOOKUP(X4,nom,1,FALSE)</f>
        <v>B</v>
      </c>
      <c r="F8" s="286" t="str">
        <f>VLOOKUP(X4,nom,1,FALSE)</f>
        <v>B</v>
      </c>
      <c r="G8" s="285"/>
      <c r="H8" s="286"/>
      <c r="I8" s="286"/>
      <c r="J8" s="4"/>
      <c r="K8" s="27"/>
      <c r="L8" s="27"/>
      <c r="M8" s="27"/>
      <c r="N8" s="39"/>
      <c r="O8" s="39"/>
      <c r="P8" s="39"/>
      <c r="R8" s="29"/>
      <c r="S8" s="29"/>
      <c r="T8" s="154"/>
      <c r="U8" s="29"/>
      <c r="V8" s="154"/>
      <c r="W8" s="45"/>
      <c r="AA8" s="57" t="s">
        <v>52</v>
      </c>
      <c r="AB8" s="355">
        <f>VLOOKUP(X4,base,2,FALSE)</f>
        <v>0</v>
      </c>
    </row>
    <row r="9" spans="1:33" ht="15.6" customHeight="1" thickBot="1" x14ac:dyDescent="0.4">
      <c r="A9" s="1"/>
      <c r="B9" s="174"/>
      <c r="E9" s="281"/>
      <c r="F9" s="281"/>
      <c r="G9" s="283"/>
      <c r="H9" s="283"/>
      <c r="I9" s="284"/>
      <c r="J9" s="4"/>
      <c r="K9" s="28"/>
      <c r="L9" s="28"/>
      <c r="M9" s="28"/>
      <c r="N9" s="39"/>
      <c r="O9" s="39"/>
      <c r="P9" s="39"/>
      <c r="Q9" s="29"/>
      <c r="R9" s="282"/>
      <c r="S9" s="29"/>
      <c r="T9" s="154"/>
      <c r="U9" s="29"/>
      <c r="V9" s="154"/>
      <c r="W9" s="45"/>
      <c r="X9" s="261"/>
      <c r="AA9" s="58" t="s">
        <v>53</v>
      </c>
      <c r="AB9" s="59">
        <f>VLOOKUP(X4,base,3,FALSE)</f>
        <v>0</v>
      </c>
    </row>
    <row r="10" spans="1:33" ht="18" customHeight="1" x14ac:dyDescent="0.3">
      <c r="A10" s="349" t="s">
        <v>208</v>
      </c>
      <c r="B10" s="350" t="s">
        <v>209</v>
      </c>
      <c r="C10" s="351" t="s">
        <v>210</v>
      </c>
      <c r="E10" s="354"/>
      <c r="G10" s="7"/>
      <c r="H10" s="353"/>
      <c r="I10" s="7"/>
      <c r="J10" s="4"/>
      <c r="K10" s="28"/>
      <c r="L10" s="28"/>
      <c r="M10" s="28"/>
      <c r="N10" s="40"/>
      <c r="O10" s="40"/>
      <c r="P10" s="40"/>
      <c r="Q10" s="29"/>
      <c r="R10" s="29"/>
      <c r="S10" s="29"/>
      <c r="T10" s="154"/>
      <c r="U10" s="29"/>
      <c r="V10" s="154"/>
      <c r="W10" s="45"/>
      <c r="X10" s="261"/>
    </row>
    <row r="11" spans="1:33" ht="15" customHeight="1" x14ac:dyDescent="0.2">
      <c r="A11" s="288" t="s">
        <v>203</v>
      </c>
      <c r="B11" s="319" t="s">
        <v>205</v>
      </c>
      <c r="C11" s="320" t="s">
        <v>206</v>
      </c>
      <c r="D11" s="40"/>
      <c r="E11" s="354"/>
      <c r="F11" s="40"/>
      <c r="G11" s="8"/>
      <c r="H11" s="8"/>
      <c r="I11" s="8"/>
      <c r="J11" s="9"/>
      <c r="K11" s="10"/>
      <c r="L11" s="10"/>
      <c r="M11" s="10"/>
      <c r="N11" s="10"/>
      <c r="O11" s="10"/>
      <c r="P11" s="10"/>
      <c r="Q11" s="30"/>
      <c r="R11" s="30"/>
      <c r="S11" s="30"/>
      <c r="T11" s="155"/>
      <c r="U11" s="30"/>
      <c r="V11" s="155"/>
      <c r="W11" s="46"/>
    </row>
    <row r="12" spans="1:33" ht="15" customHeight="1" x14ac:dyDescent="0.2">
      <c r="A12" s="308">
        <v>21</v>
      </c>
      <c r="B12" s="319">
        <v>21</v>
      </c>
      <c r="C12" s="319">
        <v>20</v>
      </c>
      <c r="D12" s="38"/>
      <c r="E12" s="38"/>
      <c r="F12" s="38"/>
      <c r="G12" s="8"/>
      <c r="H12" s="8"/>
      <c r="I12" s="8"/>
      <c r="J12" s="9"/>
      <c r="K12" s="10"/>
      <c r="L12" s="10"/>
      <c r="M12" s="10"/>
      <c r="N12" s="10"/>
      <c r="O12" s="10"/>
      <c r="P12" s="10"/>
      <c r="Q12" s="280"/>
      <c r="R12" s="30"/>
      <c r="S12" s="30"/>
      <c r="T12" s="155"/>
      <c r="U12" s="30"/>
      <c r="V12" s="155"/>
      <c r="W12" s="46"/>
    </row>
    <row r="13" spans="1:33" ht="15" customHeight="1" x14ac:dyDescent="0.2">
      <c r="A13" s="287">
        <f ca="1">TODAY()</f>
        <v>42893</v>
      </c>
      <c r="B13" s="287"/>
      <c r="C13" s="203"/>
      <c r="D13" s="38"/>
      <c r="E13" s="38"/>
      <c r="F13" s="38"/>
      <c r="G13" s="8"/>
      <c r="H13" s="8"/>
      <c r="I13" s="8"/>
      <c r="J13" s="9"/>
      <c r="K13" s="10"/>
      <c r="L13" s="10"/>
      <c r="M13" s="10"/>
      <c r="N13" s="10"/>
      <c r="O13" s="10"/>
      <c r="P13" s="10"/>
      <c r="Q13" s="30"/>
      <c r="R13" s="30"/>
      <c r="S13" s="30"/>
      <c r="T13" s="155"/>
      <c r="U13" s="30"/>
      <c r="V13" s="155"/>
      <c r="W13" s="46"/>
    </row>
    <row r="14" spans="1:33" ht="15" customHeight="1" x14ac:dyDescent="0.2">
      <c r="A14" s="78">
        <f ca="1">TODAY()</f>
        <v>42893</v>
      </c>
      <c r="B14" s="105">
        <f ca="1">TODAY()</f>
        <v>42893</v>
      </c>
      <c r="C14" s="204">
        <f ca="1">TODAY()</f>
        <v>42893</v>
      </c>
      <c r="D14" s="38"/>
      <c r="E14" s="38"/>
      <c r="F14" s="38"/>
      <c r="G14" s="8"/>
      <c r="H14" s="8"/>
      <c r="I14" s="8"/>
      <c r="J14" s="9"/>
      <c r="K14" s="10"/>
      <c r="L14" s="10"/>
      <c r="M14" s="10"/>
      <c r="N14" s="10"/>
      <c r="O14" s="10"/>
      <c r="P14" s="10"/>
      <c r="Q14" s="30"/>
      <c r="R14" s="30"/>
      <c r="S14" s="30"/>
      <c r="T14" s="155"/>
      <c r="U14" s="30"/>
      <c r="V14" s="155"/>
      <c r="W14" s="46"/>
    </row>
    <row r="15" spans="1:33" ht="15" customHeight="1" x14ac:dyDescent="0.2">
      <c r="A15" s="168" t="s">
        <v>33</v>
      </c>
      <c r="B15" s="170" t="s">
        <v>65</v>
      </c>
      <c r="C15" s="181" t="s">
        <v>175</v>
      </c>
      <c r="D15" s="165"/>
      <c r="E15" s="165"/>
      <c r="F15" s="165"/>
      <c r="G15" s="166"/>
      <c r="H15" s="166"/>
      <c r="I15" s="166"/>
      <c r="J15" s="165"/>
      <c r="K15" s="165"/>
      <c r="L15" s="165"/>
      <c r="M15" s="165"/>
      <c r="N15" s="165"/>
      <c r="O15" s="165"/>
      <c r="P15" s="165"/>
      <c r="Q15" s="165"/>
      <c r="R15" s="165"/>
      <c r="S15" s="165"/>
      <c r="T15" s="167"/>
      <c r="U15" s="165"/>
      <c r="V15" s="167"/>
      <c r="W15" s="165"/>
      <c r="X15" s="262"/>
    </row>
    <row r="16" spans="1:33" ht="15" customHeight="1" thickBot="1" x14ac:dyDescent="0.25">
      <c r="A16" s="169" t="str">
        <f>IF(AB8=0,"Départ","Rendu")</f>
        <v>Départ</v>
      </c>
      <c r="B16" s="171" t="s">
        <v>212</v>
      </c>
      <c r="C16" s="180" t="s">
        <v>176</v>
      </c>
      <c r="D16" s="293"/>
      <c r="E16" s="36"/>
      <c r="F16" s="36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56"/>
      <c r="U16" s="11"/>
      <c r="V16" s="156"/>
      <c r="W16" s="47"/>
      <c r="X16" s="263"/>
      <c r="AF16" s="6" t="s">
        <v>102</v>
      </c>
      <c r="AG16" s="90">
        <v>0.94</v>
      </c>
    </row>
    <row r="17" spans="1:33" ht="15" hidden="1" customHeight="1" thickBot="1" x14ac:dyDescent="0.25">
      <c r="A17" s="220"/>
      <c r="B17" s="221"/>
      <c r="C17" s="88"/>
      <c r="D17" s="38"/>
      <c r="E17" s="38"/>
      <c r="F17" s="38"/>
      <c r="G17" s="8"/>
      <c r="H17" s="8"/>
      <c r="I17" s="8"/>
      <c r="J17" s="9"/>
      <c r="K17" s="10"/>
      <c r="L17" s="10"/>
      <c r="M17" s="10"/>
      <c r="N17" s="10"/>
      <c r="O17" s="10"/>
      <c r="P17" s="10"/>
      <c r="Q17" s="30"/>
      <c r="R17" s="30"/>
      <c r="S17" s="30"/>
      <c r="T17" s="155"/>
      <c r="U17" s="30"/>
      <c r="V17" s="155"/>
      <c r="W17" s="46"/>
    </row>
    <row r="18" spans="1:33" ht="20.25" thickBot="1" x14ac:dyDescent="0.25">
      <c r="A18" s="214" t="s">
        <v>107</v>
      </c>
      <c r="B18" s="214" t="s">
        <v>63</v>
      </c>
      <c r="C18" s="214"/>
      <c r="D18" s="163" t="s">
        <v>29</v>
      </c>
      <c r="E18" s="163" t="s">
        <v>186</v>
      </c>
      <c r="F18" s="163" t="s">
        <v>187</v>
      </c>
      <c r="G18" s="26" t="s">
        <v>10</v>
      </c>
      <c r="H18" s="26" t="s">
        <v>105</v>
      </c>
      <c r="I18" s="26" t="s">
        <v>156</v>
      </c>
      <c r="J18" s="25"/>
      <c r="K18" s="26" t="s">
        <v>11</v>
      </c>
      <c r="L18" s="26" t="s">
        <v>0</v>
      </c>
      <c r="M18" s="26" t="s">
        <v>0</v>
      </c>
      <c r="N18" s="26" t="s">
        <v>12</v>
      </c>
      <c r="O18" s="26" t="s">
        <v>117</v>
      </c>
      <c r="P18" s="26" t="s">
        <v>188</v>
      </c>
      <c r="Q18" s="26" t="s">
        <v>0</v>
      </c>
      <c r="R18" s="26" t="s">
        <v>0</v>
      </c>
      <c r="S18" s="26" t="s">
        <v>190</v>
      </c>
      <c r="T18" s="164" t="s">
        <v>33</v>
      </c>
      <c r="U18" s="279" t="s">
        <v>191</v>
      </c>
      <c r="V18" s="164" t="s">
        <v>192</v>
      </c>
      <c r="W18" s="48" t="s">
        <v>54</v>
      </c>
      <c r="X18" s="264" t="s">
        <v>32</v>
      </c>
      <c r="Y18" s="60" t="s">
        <v>51</v>
      </c>
      <c r="Z18" s="60"/>
      <c r="AA18" s="60" t="s">
        <v>73</v>
      </c>
      <c r="AB18" s="60" t="s">
        <v>74</v>
      </c>
      <c r="AC18" s="60" t="s">
        <v>75</v>
      </c>
      <c r="AD18" s="74">
        <f>SUM(AD40:AD50)+SUM(AD52:AD60)+SUM(AD62:AD65)+SUM(AD68:AD78)+SUM(AD95:AD98)+SUM(AD109:AD119)+SUM(AD125:AD138)+SUM(AD145:AD152)+SUM(AD156:AD165)</f>
        <v>0</v>
      </c>
      <c r="AE18" s="60" t="s">
        <v>76</v>
      </c>
      <c r="AG18" s="90" t="s">
        <v>101</v>
      </c>
    </row>
    <row r="19" spans="1:33" s="109" customFormat="1" x14ac:dyDescent="0.2">
      <c r="A19" s="215"/>
      <c r="B19" s="215"/>
      <c r="C19" s="215"/>
      <c r="D19" s="187"/>
      <c r="E19" s="187"/>
      <c r="F19" s="187"/>
      <c r="G19" s="222"/>
      <c r="H19" s="222"/>
      <c r="I19" s="222"/>
      <c r="J19" s="223"/>
      <c r="K19" s="222"/>
      <c r="L19" s="222"/>
      <c r="M19" s="222"/>
      <c r="N19" s="222"/>
      <c r="O19" s="222"/>
      <c r="P19" s="222"/>
      <c r="Q19" s="222"/>
      <c r="R19" s="222"/>
      <c r="S19" s="222"/>
      <c r="T19" s="224"/>
      <c r="U19" s="222"/>
      <c r="V19" s="224"/>
      <c r="W19" s="177"/>
      <c r="X19" s="265"/>
      <c r="Y19" s="188"/>
      <c r="Z19" s="188"/>
      <c r="AA19" s="188"/>
      <c r="AB19" s="188"/>
      <c r="AC19" s="188"/>
      <c r="AE19" s="188"/>
      <c r="AG19" s="114"/>
    </row>
    <row r="20" spans="1:33" ht="21" x14ac:dyDescent="0.2">
      <c r="A20" s="202" t="s">
        <v>163</v>
      </c>
      <c r="B20" s="202" t="s">
        <v>173</v>
      </c>
      <c r="C20" s="202" t="s">
        <v>174</v>
      </c>
      <c r="D20" s="163"/>
      <c r="E20" s="163"/>
      <c r="F20" s="163"/>
      <c r="G20" s="26"/>
      <c r="H20" s="26"/>
      <c r="I20" s="26"/>
      <c r="J20" s="25"/>
      <c r="K20" s="26"/>
      <c r="L20" s="26"/>
      <c r="M20" s="26"/>
      <c r="N20" s="26"/>
      <c r="O20" s="26"/>
      <c r="P20" s="26"/>
      <c r="Q20" s="26"/>
      <c r="R20" s="26"/>
      <c r="S20" s="26"/>
      <c r="T20" s="164"/>
      <c r="U20" s="26"/>
      <c r="V20" s="164"/>
      <c r="W20" s="186"/>
      <c r="X20" s="266"/>
      <c r="Y20" s="24"/>
      <c r="Z20" s="24"/>
      <c r="AA20" s="24"/>
      <c r="AB20" s="24"/>
      <c r="AC20" s="24"/>
      <c r="AE20" s="24"/>
    </row>
    <row r="21" spans="1:33" s="126" customFormat="1" hidden="1" x14ac:dyDescent="0.2">
      <c r="A21" s="194" t="s">
        <v>166</v>
      </c>
      <c r="B21" s="194" t="s">
        <v>167</v>
      </c>
      <c r="C21" s="198" t="s">
        <v>168</v>
      </c>
      <c r="D21" s="151" t="s">
        <v>22</v>
      </c>
      <c r="E21" s="151" t="s">
        <v>22</v>
      </c>
      <c r="F21" s="151" t="s">
        <v>22</v>
      </c>
      <c r="G21" s="205" t="s">
        <v>140</v>
      </c>
      <c r="H21" s="205" t="s">
        <v>162</v>
      </c>
      <c r="I21" s="205" t="s">
        <v>160</v>
      </c>
      <c r="J21" s="120" t="s">
        <v>9</v>
      </c>
      <c r="K21" s="121">
        <v>5</v>
      </c>
      <c r="L21" s="121"/>
      <c r="M21" s="121"/>
      <c r="N21" s="121" t="s">
        <v>6</v>
      </c>
      <c r="O21" s="121"/>
      <c r="P21" s="121"/>
      <c r="Q21" s="135" t="s">
        <v>7</v>
      </c>
      <c r="R21" s="135" t="s">
        <v>169</v>
      </c>
      <c r="S21" s="135" t="s">
        <v>150</v>
      </c>
      <c r="T21" s="158">
        <f>(U21*(1+$AB$9))+($AB$8/Y21)</f>
        <v>0</v>
      </c>
      <c r="U21" s="135"/>
      <c r="V21" s="158">
        <f t="shared" ref="V21:V35" si="0">(W21*(1+$AB$9))+($AB$8/AB21)</f>
        <v>2.4239999999999999</v>
      </c>
      <c r="W21" s="123">
        <f t="shared" ref="W21" si="1">X21*(1+Y21)</f>
        <v>2.4239999999999999</v>
      </c>
      <c r="X21" s="136" t="s">
        <v>178</v>
      </c>
      <c r="Y21" s="124">
        <v>0.01</v>
      </c>
      <c r="Z21" s="124">
        <v>0.01</v>
      </c>
      <c r="AA21" s="125">
        <v>800</v>
      </c>
      <c r="AB21" s="125">
        <v>800</v>
      </c>
      <c r="AC21" s="125">
        <v>160</v>
      </c>
      <c r="AD21" s="126">
        <f>AE21/AB21</f>
        <v>0</v>
      </c>
      <c r="AE21" s="125"/>
      <c r="AG21" s="127">
        <f>V21*$AG$16</f>
        <v>2.2785599999999997</v>
      </c>
    </row>
    <row r="22" spans="1:33" s="242" customFormat="1" x14ac:dyDescent="0.2">
      <c r="A22" s="196" t="s">
        <v>237</v>
      </c>
      <c r="B22" s="196" t="s">
        <v>223</v>
      </c>
      <c r="C22" s="196" t="s">
        <v>251</v>
      </c>
      <c r="D22" s="153" t="s">
        <v>30</v>
      </c>
      <c r="E22" s="153" t="s">
        <v>30</v>
      </c>
      <c r="F22" s="153" t="s">
        <v>30</v>
      </c>
      <c r="G22" s="212" t="s">
        <v>4</v>
      </c>
      <c r="H22" s="212" t="s">
        <v>4</v>
      </c>
      <c r="I22" s="212" t="s">
        <v>157</v>
      </c>
      <c r="J22" s="85"/>
      <c r="K22" s="86">
        <v>15</v>
      </c>
      <c r="L22" s="86">
        <v>15</v>
      </c>
      <c r="M22" s="86">
        <v>15</v>
      </c>
      <c r="N22" s="86" t="s">
        <v>6</v>
      </c>
      <c r="O22" s="86" t="s">
        <v>6</v>
      </c>
      <c r="P22" s="86" t="s">
        <v>6</v>
      </c>
      <c r="Q22" s="213" t="s">
        <v>17</v>
      </c>
      <c r="R22" s="213" t="s">
        <v>207</v>
      </c>
      <c r="S22" s="213" t="s">
        <v>155</v>
      </c>
      <c r="T22" s="161">
        <f>(W22*(1+$AB$9))+($AB$8/AB22)</f>
        <v>1.4300000000000002</v>
      </c>
      <c r="U22" s="161">
        <f>(W22*(1+$AB$9))+($AB$8/AB22)</f>
        <v>1.4300000000000002</v>
      </c>
      <c r="V22" s="161">
        <f>(W22*(1+$AB$9))+($AB$8/AB22)</f>
        <v>1.4300000000000002</v>
      </c>
      <c r="W22" s="240">
        <f t="shared" ref="W22:W35" si="2">X22*(1+Y22)</f>
        <v>1.4300000000000002</v>
      </c>
      <c r="X22" s="256">
        <v>1.3</v>
      </c>
      <c r="Y22" s="259">
        <v>0.1</v>
      </c>
      <c r="Z22" s="259">
        <v>0.1</v>
      </c>
      <c r="AA22" s="241"/>
      <c r="AB22" s="241">
        <v>900</v>
      </c>
      <c r="AC22" s="241"/>
      <c r="AE22" s="241"/>
      <c r="AG22" s="243"/>
    </row>
    <row r="23" spans="1:33" s="126" customFormat="1" x14ac:dyDescent="0.2">
      <c r="A23" s="196" t="s">
        <v>238</v>
      </c>
      <c r="B23" s="196" t="s">
        <v>224</v>
      </c>
      <c r="C23" s="196" t="s">
        <v>252</v>
      </c>
      <c r="D23" s="151" t="s">
        <v>98</v>
      </c>
      <c r="E23" s="151" t="s">
        <v>98</v>
      </c>
      <c r="F23" s="151" t="s">
        <v>98</v>
      </c>
      <c r="G23" s="205" t="s">
        <v>4</v>
      </c>
      <c r="H23" s="205" t="s">
        <v>4</v>
      </c>
      <c r="I23" s="205" t="s">
        <v>157</v>
      </c>
      <c r="J23" s="120"/>
      <c r="K23" s="121">
        <v>5</v>
      </c>
      <c r="L23" s="121">
        <v>5</v>
      </c>
      <c r="M23" s="121">
        <v>5</v>
      </c>
      <c r="N23" s="121" t="s">
        <v>6</v>
      </c>
      <c r="O23" s="121" t="s">
        <v>6</v>
      </c>
      <c r="P23" s="121" t="s">
        <v>6</v>
      </c>
      <c r="Q23" s="135" t="s">
        <v>3</v>
      </c>
      <c r="R23" s="135" t="s">
        <v>77</v>
      </c>
      <c r="S23" s="135" t="s">
        <v>151</v>
      </c>
      <c r="T23" s="158">
        <f>(W23*(1+$AB$9))+($AB$8/AB23)</f>
        <v>2.4200000000000004</v>
      </c>
      <c r="U23" s="158">
        <f>(W23*(1+$AB$9))+($AB$8/AB23)</f>
        <v>2.4200000000000004</v>
      </c>
      <c r="V23" s="158">
        <f>(W23*(1+$AB$9))+($AB$8/AB23)</f>
        <v>2.4200000000000004</v>
      </c>
      <c r="W23" s="123">
        <f t="shared" si="2"/>
        <v>2.4200000000000004</v>
      </c>
      <c r="X23" s="136">
        <v>2.2000000000000002</v>
      </c>
      <c r="Y23" s="124">
        <v>0.1</v>
      </c>
      <c r="Z23" s="124">
        <v>0.1</v>
      </c>
      <c r="AA23" s="125">
        <v>1000</v>
      </c>
      <c r="AB23" s="125">
        <v>1100</v>
      </c>
      <c r="AC23" s="125">
        <v>200</v>
      </c>
      <c r="AE23" s="125"/>
      <c r="AG23" s="127"/>
    </row>
    <row r="24" spans="1:33" s="242" customFormat="1" x14ac:dyDescent="0.2">
      <c r="A24" s="196" t="s">
        <v>239</v>
      </c>
      <c r="B24" s="196" t="s">
        <v>225</v>
      </c>
      <c r="C24" s="196" t="s">
        <v>253</v>
      </c>
      <c r="D24" s="153" t="s">
        <v>99</v>
      </c>
      <c r="E24" s="153" t="s">
        <v>99</v>
      </c>
      <c r="F24" s="153" t="s">
        <v>99</v>
      </c>
      <c r="G24" s="212" t="s">
        <v>4</v>
      </c>
      <c r="H24" s="212" t="s">
        <v>4</v>
      </c>
      <c r="I24" s="212" t="s">
        <v>157</v>
      </c>
      <c r="J24" s="85"/>
      <c r="K24" s="86">
        <v>7</v>
      </c>
      <c r="L24" s="86">
        <v>7</v>
      </c>
      <c r="M24" s="86">
        <v>7</v>
      </c>
      <c r="N24" s="86" t="s">
        <v>6</v>
      </c>
      <c r="O24" s="86" t="s">
        <v>6</v>
      </c>
      <c r="P24" s="86" t="s">
        <v>6</v>
      </c>
      <c r="Q24" s="213" t="s">
        <v>141</v>
      </c>
      <c r="R24" s="213" t="s">
        <v>79</v>
      </c>
      <c r="S24" s="213" t="s">
        <v>154</v>
      </c>
      <c r="T24" s="161">
        <f>(W24*(1+$AB$9))+($AB$8/AB24)</f>
        <v>3.2450000000000006</v>
      </c>
      <c r="U24" s="161">
        <f>(W24*(1+$AB$9))+($AB$8/AB24)</f>
        <v>3.2450000000000006</v>
      </c>
      <c r="V24" s="161">
        <f>(W24*(1+$AB$9))+($AB$8/AB24)</f>
        <v>3.2450000000000006</v>
      </c>
      <c r="W24" s="240">
        <f t="shared" si="2"/>
        <v>3.2450000000000006</v>
      </c>
      <c r="X24" s="256">
        <v>2.95</v>
      </c>
      <c r="Y24" s="259">
        <v>0.1</v>
      </c>
      <c r="Z24" s="259">
        <v>0.1</v>
      </c>
      <c r="AA24" s="241"/>
      <c r="AB24" s="241">
        <v>595</v>
      </c>
      <c r="AC24" s="241"/>
      <c r="AE24" s="241"/>
      <c r="AG24" s="243"/>
    </row>
    <row r="25" spans="1:33" s="126" customFormat="1" ht="19.5" customHeight="1" x14ac:dyDescent="0.2">
      <c r="A25" s="196" t="s">
        <v>240</v>
      </c>
      <c r="B25" s="196" t="s">
        <v>226</v>
      </c>
      <c r="C25" s="196" t="s">
        <v>254</v>
      </c>
      <c r="D25" s="151" t="s">
        <v>183</v>
      </c>
      <c r="E25" s="151" t="s">
        <v>183</v>
      </c>
      <c r="F25" s="151" t="s">
        <v>183</v>
      </c>
      <c r="G25" s="205" t="s">
        <v>4</v>
      </c>
      <c r="H25" s="205" t="s">
        <v>4</v>
      </c>
      <c r="I25" s="205" t="s">
        <v>157</v>
      </c>
      <c r="J25" s="120"/>
      <c r="K25" s="121">
        <v>1</v>
      </c>
      <c r="L25" s="121">
        <v>1</v>
      </c>
      <c r="M25" s="121">
        <v>1</v>
      </c>
      <c r="N25" s="121" t="s">
        <v>6</v>
      </c>
      <c r="O25" s="121" t="s">
        <v>6</v>
      </c>
      <c r="P25" s="121" t="s">
        <v>6</v>
      </c>
      <c r="Q25" s="135" t="s">
        <v>17</v>
      </c>
      <c r="R25" s="135" t="s">
        <v>172</v>
      </c>
      <c r="S25" s="135" t="s">
        <v>155</v>
      </c>
      <c r="T25" s="158">
        <f t="shared" ref="T25:T35" si="3">(W25*(1+$AB$9))+($AB$8/AB25)</f>
        <v>3.4100000000000006</v>
      </c>
      <c r="U25" s="158">
        <f t="shared" ref="U25:U35" si="4">(W25*(1+$AB$9))+($AB$8/AB25)</f>
        <v>3.4100000000000006</v>
      </c>
      <c r="V25" s="158">
        <f t="shared" si="0"/>
        <v>3.4100000000000006</v>
      </c>
      <c r="W25" s="123">
        <f t="shared" si="2"/>
        <v>3.4100000000000006</v>
      </c>
      <c r="X25" s="136">
        <v>3.1</v>
      </c>
      <c r="Y25" s="124">
        <v>0.1</v>
      </c>
      <c r="Z25" s="124">
        <v>0.1</v>
      </c>
      <c r="AA25" s="125"/>
      <c r="AB25" s="125">
        <v>800</v>
      </c>
      <c r="AC25" s="125"/>
      <c r="AE25" s="125"/>
      <c r="AG25" s="127"/>
    </row>
    <row r="26" spans="1:33" s="242" customFormat="1" x14ac:dyDescent="0.2">
      <c r="A26" s="196" t="s">
        <v>241</v>
      </c>
      <c r="B26" s="196" t="s">
        <v>227</v>
      </c>
      <c r="C26" s="196" t="s">
        <v>255</v>
      </c>
      <c r="D26" s="153" t="s">
        <v>98</v>
      </c>
      <c r="E26" s="153" t="s">
        <v>98</v>
      </c>
      <c r="F26" s="153" t="s">
        <v>98</v>
      </c>
      <c r="G26" s="212" t="s">
        <v>4</v>
      </c>
      <c r="H26" s="212" t="s">
        <v>4</v>
      </c>
      <c r="I26" s="212" t="s">
        <v>157</v>
      </c>
      <c r="J26" s="85"/>
      <c r="K26" s="86">
        <v>10</v>
      </c>
      <c r="L26" s="86">
        <v>10</v>
      </c>
      <c r="M26" s="86">
        <v>10</v>
      </c>
      <c r="N26" s="86" t="s">
        <v>6</v>
      </c>
      <c r="O26" s="86" t="s">
        <v>6</v>
      </c>
      <c r="P26" s="86" t="s">
        <v>6</v>
      </c>
      <c r="Q26" s="213" t="s">
        <v>18</v>
      </c>
      <c r="R26" s="213" t="s">
        <v>144</v>
      </c>
      <c r="S26" s="213" t="s">
        <v>153</v>
      </c>
      <c r="T26" s="176">
        <f t="shared" si="3"/>
        <v>2.5299999999999998</v>
      </c>
      <c r="U26" s="176">
        <f t="shared" si="4"/>
        <v>2.5299999999999998</v>
      </c>
      <c r="V26" s="176">
        <f t="shared" si="0"/>
        <v>2.5299999999999998</v>
      </c>
      <c r="W26" s="257">
        <f t="shared" si="2"/>
        <v>2.5299999999999998</v>
      </c>
      <c r="X26" s="256">
        <v>2.2999999999999998</v>
      </c>
      <c r="Y26" s="259">
        <v>0.1</v>
      </c>
      <c r="Z26" s="259">
        <v>0.1</v>
      </c>
      <c r="AA26" s="241"/>
      <c r="AB26" s="241">
        <v>680</v>
      </c>
      <c r="AC26" s="241"/>
      <c r="AE26" s="241"/>
      <c r="AG26" s="243"/>
    </row>
    <row r="27" spans="1:33" s="126" customFormat="1" hidden="1" x14ac:dyDescent="0.2">
      <c r="A27" s="196" t="s">
        <v>242</v>
      </c>
      <c r="B27" s="196" t="s">
        <v>228</v>
      </c>
      <c r="C27" s="196" t="s">
        <v>256</v>
      </c>
      <c r="D27" s="151" t="s">
        <v>164</v>
      </c>
      <c r="E27" s="151" t="s">
        <v>164</v>
      </c>
      <c r="F27" s="151" t="s">
        <v>164</v>
      </c>
      <c r="G27" s="205" t="s">
        <v>4</v>
      </c>
      <c r="H27" s="205" t="s">
        <v>4</v>
      </c>
      <c r="I27" s="205" t="s">
        <v>157</v>
      </c>
      <c r="J27" s="120"/>
      <c r="K27" s="121">
        <v>1</v>
      </c>
      <c r="L27" s="121">
        <v>1</v>
      </c>
      <c r="M27" s="121">
        <v>1</v>
      </c>
      <c r="N27" s="121" t="s">
        <v>6</v>
      </c>
      <c r="O27" s="121" t="s">
        <v>6</v>
      </c>
      <c r="P27" s="121" t="s">
        <v>6</v>
      </c>
      <c r="Q27" s="135" t="s">
        <v>180</v>
      </c>
      <c r="R27" s="135" t="s">
        <v>181</v>
      </c>
      <c r="S27" s="135" t="s">
        <v>182</v>
      </c>
      <c r="T27" s="176" t="e">
        <f t="shared" si="3"/>
        <v>#DIV/0!</v>
      </c>
      <c r="U27" s="176" t="e">
        <f t="shared" si="4"/>
        <v>#DIV/0!</v>
      </c>
      <c r="V27" s="176" t="e">
        <f t="shared" si="0"/>
        <v>#DIV/0!</v>
      </c>
      <c r="W27" s="257">
        <f t="shared" si="2"/>
        <v>0</v>
      </c>
      <c r="X27" s="136"/>
      <c r="Y27" s="124" t="s">
        <v>211</v>
      </c>
      <c r="Z27" s="124" t="s">
        <v>211</v>
      </c>
      <c r="AA27" s="125"/>
      <c r="AB27" s="125"/>
      <c r="AC27" s="125"/>
      <c r="AE27" s="125"/>
      <c r="AG27" s="127"/>
    </row>
    <row r="28" spans="1:33" s="126" customFormat="1" hidden="1" x14ac:dyDescent="0.2">
      <c r="A28" s="196" t="s">
        <v>243</v>
      </c>
      <c r="B28" s="196" t="s">
        <v>229</v>
      </c>
      <c r="C28" s="196" t="s">
        <v>257</v>
      </c>
      <c r="D28" s="246" t="s">
        <v>164</v>
      </c>
      <c r="E28" s="246" t="s">
        <v>164</v>
      </c>
      <c r="F28" s="246" t="s">
        <v>164</v>
      </c>
      <c r="G28" s="205" t="s">
        <v>4</v>
      </c>
      <c r="H28" s="205" t="s">
        <v>4</v>
      </c>
      <c r="I28" s="205" t="s">
        <v>157</v>
      </c>
      <c r="J28" s="247"/>
      <c r="K28" s="248">
        <v>5</v>
      </c>
      <c r="L28" s="248">
        <v>5</v>
      </c>
      <c r="M28" s="248">
        <v>5</v>
      </c>
      <c r="N28" s="248" t="s">
        <v>6</v>
      </c>
      <c r="O28" s="248" t="s">
        <v>6</v>
      </c>
      <c r="P28" s="248" t="s">
        <v>6</v>
      </c>
      <c r="Q28" s="135" t="s">
        <v>180</v>
      </c>
      <c r="R28" s="135" t="s">
        <v>181</v>
      </c>
      <c r="S28" s="135" t="s">
        <v>182</v>
      </c>
      <c r="T28" s="158">
        <f t="shared" si="3"/>
        <v>4.18</v>
      </c>
      <c r="U28" s="158">
        <f t="shared" si="4"/>
        <v>4.18</v>
      </c>
      <c r="V28" s="158">
        <f t="shared" si="0"/>
        <v>4.18</v>
      </c>
      <c r="W28" s="123">
        <f t="shared" si="2"/>
        <v>4.18</v>
      </c>
      <c r="X28" s="136">
        <v>3.8</v>
      </c>
      <c r="Y28" s="124">
        <v>0.1</v>
      </c>
      <c r="Z28" s="124">
        <v>0.1</v>
      </c>
      <c r="AA28" s="125">
        <v>720</v>
      </c>
      <c r="AB28" s="125">
        <v>720</v>
      </c>
      <c r="AC28" s="125">
        <v>144</v>
      </c>
      <c r="AD28" s="126">
        <f t="shared" ref="AD28:AD33" si="5">AE28/AB28</f>
        <v>0</v>
      </c>
      <c r="AE28" s="125"/>
      <c r="AG28" s="127">
        <f>V28*$AG$16</f>
        <v>3.9291999999999994</v>
      </c>
    </row>
    <row r="29" spans="1:33" s="126" customFormat="1" hidden="1" x14ac:dyDescent="0.2">
      <c r="A29" s="196" t="s">
        <v>244</v>
      </c>
      <c r="B29" s="196" t="s">
        <v>230</v>
      </c>
      <c r="C29" s="196" t="s">
        <v>258</v>
      </c>
      <c r="D29" s="246" t="s">
        <v>165</v>
      </c>
      <c r="E29" s="246" t="s">
        <v>165</v>
      </c>
      <c r="F29" s="246" t="s">
        <v>165</v>
      </c>
      <c r="G29" s="205" t="s">
        <v>4</v>
      </c>
      <c r="H29" s="205" t="s">
        <v>4</v>
      </c>
      <c r="I29" s="205" t="s">
        <v>157</v>
      </c>
      <c r="J29" s="247"/>
      <c r="K29" s="248" t="s">
        <v>179</v>
      </c>
      <c r="L29" s="248" t="s">
        <v>179</v>
      </c>
      <c r="M29" s="248" t="s">
        <v>179</v>
      </c>
      <c r="N29" s="248" t="s">
        <v>6</v>
      </c>
      <c r="O29" s="248" t="s">
        <v>6</v>
      </c>
      <c r="P29" s="248" t="s">
        <v>6</v>
      </c>
      <c r="Q29" s="135" t="s">
        <v>180</v>
      </c>
      <c r="R29" s="135" t="s">
        <v>181</v>
      </c>
      <c r="S29" s="135" t="s">
        <v>182</v>
      </c>
      <c r="T29" s="158">
        <f t="shared" ref="T29:T32" si="6">(W29*(1+$AB$9))+($AB$8/AB29)</f>
        <v>3.5200000000000005</v>
      </c>
      <c r="U29" s="158">
        <f t="shared" ref="U29:U32" si="7">(W29*(1+$AB$9))+($AB$8/AB29)</f>
        <v>3.5200000000000005</v>
      </c>
      <c r="V29" s="158">
        <f t="shared" ref="V29:V32" si="8">(W29*(1+$AB$9))+($AB$8/AB29)</f>
        <v>3.5200000000000005</v>
      </c>
      <c r="W29" s="123">
        <f t="shared" si="2"/>
        <v>3.5200000000000005</v>
      </c>
      <c r="X29" s="136" t="s">
        <v>184</v>
      </c>
      <c r="Y29" s="124">
        <v>0.1</v>
      </c>
      <c r="Z29" s="124">
        <v>0.1</v>
      </c>
      <c r="AA29" s="125">
        <v>720</v>
      </c>
      <c r="AB29" s="125">
        <v>720</v>
      </c>
      <c r="AC29" s="125">
        <v>144</v>
      </c>
      <c r="AD29" s="126">
        <f t="shared" si="5"/>
        <v>0</v>
      </c>
      <c r="AE29" s="125"/>
      <c r="AG29" s="127">
        <f>V29*$AG$16</f>
        <v>3.3088000000000002</v>
      </c>
    </row>
    <row r="30" spans="1:33" s="126" customFormat="1" hidden="1" x14ac:dyDescent="0.2">
      <c r="A30" s="196" t="s">
        <v>245</v>
      </c>
      <c r="B30" s="196" t="s">
        <v>231</v>
      </c>
      <c r="C30" s="196" t="s">
        <v>259</v>
      </c>
      <c r="D30" s="151" t="s">
        <v>164</v>
      </c>
      <c r="E30" s="151" t="s">
        <v>164</v>
      </c>
      <c r="F30" s="151" t="s">
        <v>164</v>
      </c>
      <c r="G30" s="205" t="s">
        <v>4</v>
      </c>
      <c r="H30" s="205" t="s">
        <v>4</v>
      </c>
      <c r="I30" s="205" t="s">
        <v>157</v>
      </c>
      <c r="J30" s="120"/>
      <c r="K30" s="121">
        <v>1</v>
      </c>
      <c r="L30" s="121">
        <v>1</v>
      </c>
      <c r="M30" s="121">
        <v>1</v>
      </c>
      <c r="N30" s="121" t="s">
        <v>6</v>
      </c>
      <c r="O30" s="121" t="s">
        <v>6</v>
      </c>
      <c r="P30" s="121" t="s">
        <v>6</v>
      </c>
      <c r="Q30" s="135" t="s">
        <v>180</v>
      </c>
      <c r="R30" s="135" t="s">
        <v>181</v>
      </c>
      <c r="S30" s="135" t="s">
        <v>182</v>
      </c>
      <c r="T30" s="176" t="e">
        <f t="shared" si="6"/>
        <v>#DIV/0!</v>
      </c>
      <c r="U30" s="176" t="e">
        <f t="shared" si="7"/>
        <v>#DIV/0!</v>
      </c>
      <c r="V30" s="176" t="e">
        <f t="shared" si="8"/>
        <v>#DIV/0!</v>
      </c>
      <c r="W30" s="257">
        <f t="shared" si="2"/>
        <v>3.4100000000000006</v>
      </c>
      <c r="X30" s="136">
        <v>3.1</v>
      </c>
      <c r="Y30" s="124">
        <v>0.1</v>
      </c>
      <c r="Z30" s="124">
        <v>0.1</v>
      </c>
      <c r="AA30" s="125"/>
      <c r="AB30" s="125"/>
      <c r="AC30" s="125"/>
      <c r="AE30" s="125"/>
      <c r="AG30" s="127"/>
    </row>
    <row r="31" spans="1:33" s="126" customFormat="1" x14ac:dyDescent="0.2">
      <c r="A31" s="196" t="s">
        <v>246</v>
      </c>
      <c r="B31" s="196" t="s">
        <v>232</v>
      </c>
      <c r="C31" s="196" t="s">
        <v>260</v>
      </c>
      <c r="D31" s="246" t="s">
        <v>30</v>
      </c>
      <c r="E31" s="246" t="s">
        <v>30</v>
      </c>
      <c r="F31" s="205" t="s">
        <v>30</v>
      </c>
      <c r="G31" s="205" t="s">
        <v>4</v>
      </c>
      <c r="H31" s="205" t="s">
        <v>4</v>
      </c>
      <c r="I31" s="205" t="s">
        <v>157</v>
      </c>
      <c r="J31" s="247"/>
      <c r="K31" s="248">
        <v>5</v>
      </c>
      <c r="L31" s="248">
        <v>5</v>
      </c>
      <c r="M31" s="248">
        <v>5</v>
      </c>
      <c r="N31" s="248" t="s">
        <v>6</v>
      </c>
      <c r="O31" s="248" t="s">
        <v>6</v>
      </c>
      <c r="P31" s="248" t="s">
        <v>6</v>
      </c>
      <c r="Q31" s="135" t="s">
        <v>180</v>
      </c>
      <c r="R31" s="135" t="s">
        <v>181</v>
      </c>
      <c r="S31" s="135" t="s">
        <v>182</v>
      </c>
      <c r="T31" s="158">
        <f t="shared" si="6"/>
        <v>2.2000000000000002</v>
      </c>
      <c r="U31" s="158">
        <f t="shared" si="7"/>
        <v>2.2000000000000002</v>
      </c>
      <c r="V31" s="158">
        <f t="shared" si="8"/>
        <v>2.2000000000000002</v>
      </c>
      <c r="W31" s="123">
        <f t="shared" si="2"/>
        <v>2.2000000000000002</v>
      </c>
      <c r="X31" s="136">
        <v>2</v>
      </c>
      <c r="Y31" s="124">
        <v>0.1</v>
      </c>
      <c r="Z31" s="124">
        <v>0.1</v>
      </c>
      <c r="AA31" s="125"/>
      <c r="AB31" s="125">
        <v>700</v>
      </c>
      <c r="AC31" s="125"/>
      <c r="AE31" s="125"/>
      <c r="AG31" s="127"/>
    </row>
    <row r="32" spans="1:33" s="242" customFormat="1" x14ac:dyDescent="0.2">
      <c r="A32" s="196" t="s">
        <v>247</v>
      </c>
      <c r="B32" s="196" t="s">
        <v>233</v>
      </c>
      <c r="C32" s="196" t="s">
        <v>261</v>
      </c>
      <c r="D32" s="304" t="s">
        <v>31</v>
      </c>
      <c r="E32" s="304" t="s">
        <v>31</v>
      </c>
      <c r="F32" s="212" t="s">
        <v>31</v>
      </c>
      <c r="G32" s="212" t="s">
        <v>4</v>
      </c>
      <c r="H32" s="212" t="s">
        <v>4</v>
      </c>
      <c r="I32" s="212" t="s">
        <v>157</v>
      </c>
      <c r="J32" s="305"/>
      <c r="K32" s="306">
        <v>10</v>
      </c>
      <c r="L32" s="306">
        <v>10</v>
      </c>
      <c r="M32" s="306">
        <v>10</v>
      </c>
      <c r="N32" s="306" t="s">
        <v>204</v>
      </c>
      <c r="O32" s="306" t="s">
        <v>6</v>
      </c>
      <c r="P32" s="306" t="s">
        <v>6</v>
      </c>
      <c r="Q32" s="213" t="s">
        <v>180</v>
      </c>
      <c r="R32" s="213" t="s">
        <v>181</v>
      </c>
      <c r="S32" s="213" t="s">
        <v>182</v>
      </c>
      <c r="T32" s="161">
        <f t="shared" si="6"/>
        <v>1.1000000000000001</v>
      </c>
      <c r="U32" s="161">
        <f t="shared" si="7"/>
        <v>1.1000000000000001</v>
      </c>
      <c r="V32" s="161">
        <f t="shared" si="8"/>
        <v>1.1000000000000001</v>
      </c>
      <c r="W32" s="240">
        <f t="shared" si="2"/>
        <v>1.1000000000000001</v>
      </c>
      <c r="X32" s="256">
        <v>1</v>
      </c>
      <c r="Y32" s="259">
        <v>0.1</v>
      </c>
      <c r="Z32" s="259">
        <v>0.1</v>
      </c>
      <c r="AA32" s="241"/>
      <c r="AB32" s="241">
        <v>700</v>
      </c>
      <c r="AC32" s="241"/>
      <c r="AE32" s="241"/>
      <c r="AG32" s="243"/>
    </row>
    <row r="33" spans="1:33" s="345" customFormat="1" x14ac:dyDescent="0.2">
      <c r="A33" s="196" t="s">
        <v>248</v>
      </c>
      <c r="B33" s="196" t="s">
        <v>234</v>
      </c>
      <c r="C33" s="196" t="s">
        <v>262</v>
      </c>
      <c r="D33" s="246" t="s">
        <v>164</v>
      </c>
      <c r="E33" s="246" t="s">
        <v>164</v>
      </c>
      <c r="F33" s="246" t="s">
        <v>164</v>
      </c>
      <c r="G33" s="205" t="s">
        <v>4</v>
      </c>
      <c r="H33" s="205" t="s">
        <v>4</v>
      </c>
      <c r="I33" s="205" t="s">
        <v>157</v>
      </c>
      <c r="J33" s="247"/>
      <c r="K33" s="248">
        <v>5</v>
      </c>
      <c r="L33" s="248">
        <v>5</v>
      </c>
      <c r="M33" s="248">
        <v>5</v>
      </c>
      <c r="N33" s="248" t="s">
        <v>6</v>
      </c>
      <c r="O33" s="248" t="s">
        <v>6</v>
      </c>
      <c r="P33" s="248" t="s">
        <v>6</v>
      </c>
      <c r="Q33" s="248" t="s">
        <v>17</v>
      </c>
      <c r="R33" s="249" t="s">
        <v>172</v>
      </c>
      <c r="S33" s="249" t="s">
        <v>155</v>
      </c>
      <c r="T33" s="158">
        <f t="shared" si="3"/>
        <v>4.51</v>
      </c>
      <c r="U33" s="158">
        <f t="shared" si="4"/>
        <v>4.51</v>
      </c>
      <c r="V33" s="158">
        <f t="shared" si="0"/>
        <v>4.51</v>
      </c>
      <c r="W33" s="123">
        <f t="shared" si="2"/>
        <v>4.51</v>
      </c>
      <c r="X33" s="136">
        <v>4.0999999999999996</v>
      </c>
      <c r="Y33" s="124">
        <v>0.1</v>
      </c>
      <c r="Z33" s="124">
        <v>0.1</v>
      </c>
      <c r="AA33" s="125">
        <v>720</v>
      </c>
      <c r="AB33" s="125">
        <v>720</v>
      </c>
      <c r="AC33" s="125">
        <v>144</v>
      </c>
      <c r="AD33" s="126">
        <f t="shared" si="5"/>
        <v>0</v>
      </c>
      <c r="AE33" s="125"/>
      <c r="AF33" s="126"/>
      <c r="AG33" s="127">
        <f>V33*$AG$16</f>
        <v>4.2393999999999998</v>
      </c>
    </row>
    <row r="34" spans="1:33" s="250" customFormat="1" x14ac:dyDescent="0.2">
      <c r="A34" s="196" t="s">
        <v>249</v>
      </c>
      <c r="B34" s="196" t="s">
        <v>235</v>
      </c>
      <c r="C34" s="196" t="s">
        <v>263</v>
      </c>
      <c r="D34" s="246" t="s">
        <v>165</v>
      </c>
      <c r="E34" s="246" t="s">
        <v>165</v>
      </c>
      <c r="F34" s="246" t="s">
        <v>165</v>
      </c>
      <c r="G34" s="205" t="s">
        <v>4</v>
      </c>
      <c r="H34" s="205" t="s">
        <v>4</v>
      </c>
      <c r="I34" s="205" t="s">
        <v>4</v>
      </c>
      <c r="J34" s="247"/>
      <c r="K34" s="248">
        <v>5</v>
      </c>
      <c r="L34" s="248">
        <v>5</v>
      </c>
      <c r="M34" s="248">
        <v>5</v>
      </c>
      <c r="N34" s="248" t="s">
        <v>6</v>
      </c>
      <c r="O34" s="248" t="s">
        <v>6</v>
      </c>
      <c r="P34" s="248" t="s">
        <v>6</v>
      </c>
      <c r="Q34" s="248" t="s">
        <v>17</v>
      </c>
      <c r="R34" s="249" t="s">
        <v>172</v>
      </c>
      <c r="S34" s="249" t="s">
        <v>155</v>
      </c>
      <c r="T34" s="158">
        <f t="shared" si="3"/>
        <v>5.28</v>
      </c>
      <c r="U34" s="158">
        <f t="shared" si="4"/>
        <v>5.28</v>
      </c>
      <c r="V34" s="158">
        <f t="shared" si="0"/>
        <v>5.28</v>
      </c>
      <c r="W34" s="123">
        <f t="shared" si="2"/>
        <v>5.28</v>
      </c>
      <c r="X34" s="136">
        <v>4.8</v>
      </c>
      <c r="Y34" s="124">
        <v>0.1</v>
      </c>
      <c r="Z34" s="124">
        <v>0.1</v>
      </c>
      <c r="AA34" s="125">
        <v>720</v>
      </c>
      <c r="AB34" s="125">
        <f>144*5</f>
        <v>720</v>
      </c>
      <c r="AC34" s="125">
        <v>144</v>
      </c>
      <c r="AD34" s="126">
        <f t="shared" ref="AD34" si="9">AE34/AB34</f>
        <v>0</v>
      </c>
      <c r="AE34" s="125"/>
      <c r="AF34" s="126"/>
      <c r="AG34" s="127">
        <f>V34*$AG$16</f>
        <v>4.9631999999999996</v>
      </c>
    </row>
    <row r="35" spans="1:33" s="344" customFormat="1" x14ac:dyDescent="0.2">
      <c r="A35" s="196" t="s">
        <v>250</v>
      </c>
      <c r="B35" s="196" t="s">
        <v>236</v>
      </c>
      <c r="C35" s="196" t="s">
        <v>264</v>
      </c>
      <c r="D35" s="304" t="s">
        <v>30</v>
      </c>
      <c r="E35" s="304" t="s">
        <v>30</v>
      </c>
      <c r="F35" s="304" t="s">
        <v>30</v>
      </c>
      <c r="G35" s="212" t="s">
        <v>16</v>
      </c>
      <c r="H35" s="212" t="s">
        <v>137</v>
      </c>
      <c r="I35" s="212" t="s">
        <v>119</v>
      </c>
      <c r="J35" s="305"/>
      <c r="K35" s="306">
        <v>15</v>
      </c>
      <c r="L35" s="306">
        <v>15</v>
      </c>
      <c r="M35" s="306">
        <v>15</v>
      </c>
      <c r="N35" s="306" t="s">
        <v>6</v>
      </c>
      <c r="O35" s="306" t="s">
        <v>6</v>
      </c>
      <c r="P35" s="306" t="s">
        <v>6</v>
      </c>
      <c r="Q35" s="306" t="s">
        <v>17</v>
      </c>
      <c r="R35" s="307" t="s">
        <v>172</v>
      </c>
      <c r="S35" s="307" t="s">
        <v>155</v>
      </c>
      <c r="T35" s="161">
        <f t="shared" si="3"/>
        <v>0.71500000000000008</v>
      </c>
      <c r="U35" s="161">
        <f t="shared" si="4"/>
        <v>0.71500000000000008</v>
      </c>
      <c r="V35" s="161">
        <f t="shared" si="0"/>
        <v>0.71500000000000008</v>
      </c>
      <c r="W35" s="240">
        <f t="shared" si="2"/>
        <v>0.71500000000000008</v>
      </c>
      <c r="X35" s="256">
        <v>0.65</v>
      </c>
      <c r="Y35" s="342">
        <v>0.1</v>
      </c>
      <c r="Z35" s="342">
        <v>0.1</v>
      </c>
      <c r="AA35" s="343"/>
      <c r="AB35" s="343">
        <v>900</v>
      </c>
      <c r="AC35" s="343"/>
      <c r="AD35" s="242"/>
      <c r="AE35" s="343"/>
      <c r="AF35" s="242"/>
      <c r="AG35" s="243">
        <f>V35*$AG$16</f>
        <v>0.67210000000000003</v>
      </c>
    </row>
    <row r="36" spans="1:33" s="190" customFormat="1" ht="15" customHeight="1" x14ac:dyDescent="0.2">
      <c r="A36" s="175"/>
      <c r="B36" s="175"/>
      <c r="C36" s="175"/>
      <c r="D36" s="189"/>
      <c r="E36" s="189"/>
      <c r="F36" s="189"/>
      <c r="G36" s="175"/>
      <c r="H36" s="175"/>
      <c r="I36" s="175"/>
      <c r="J36" s="81"/>
      <c r="K36" s="82"/>
      <c r="L36" s="82"/>
      <c r="M36" s="82"/>
      <c r="N36" s="82"/>
      <c r="O36" s="82"/>
      <c r="P36" s="82"/>
      <c r="Q36" s="225"/>
      <c r="R36" s="225"/>
      <c r="S36" s="225"/>
      <c r="T36" s="225"/>
      <c r="U36" s="225"/>
      <c r="V36" s="224"/>
      <c r="W36" s="53"/>
      <c r="X36" s="61"/>
      <c r="Y36" s="190">
        <v>0.1</v>
      </c>
      <c r="Z36" s="190">
        <v>0.1</v>
      </c>
      <c r="AG36" s="191"/>
    </row>
    <row r="37" spans="1:33" ht="30" customHeight="1" thickBot="1" x14ac:dyDescent="0.25">
      <c r="A37" s="202" t="s">
        <v>13</v>
      </c>
      <c r="B37" s="202" t="s">
        <v>56</v>
      </c>
      <c r="C37" s="202" t="s">
        <v>149</v>
      </c>
      <c r="D37" s="202"/>
      <c r="E37" s="202"/>
      <c r="F37" s="202"/>
      <c r="G37" s="202"/>
      <c r="H37" s="202"/>
      <c r="I37" s="202"/>
      <c r="J37" s="16"/>
      <c r="K37" s="210"/>
      <c r="L37" s="210"/>
      <c r="M37" s="210"/>
      <c r="N37" s="210"/>
      <c r="O37" s="210"/>
      <c r="P37" s="210"/>
      <c r="Q37" s="211"/>
      <c r="R37" s="211"/>
      <c r="S37" s="211"/>
      <c r="T37" s="176"/>
      <c r="U37" s="211"/>
      <c r="V37" s="226"/>
      <c r="W37" s="44"/>
      <c r="X37" s="267"/>
      <c r="Y37" s="6">
        <v>0.1</v>
      </c>
      <c r="Z37" s="6">
        <v>0.1</v>
      </c>
      <c r="AF37" s="6" t="s">
        <v>96</v>
      </c>
    </row>
    <row r="38" spans="1:33" ht="17.100000000000001" hidden="1" customHeight="1" thickBot="1" x14ac:dyDescent="0.25">
      <c r="A38" s="192" t="s">
        <v>25</v>
      </c>
      <c r="B38" s="192"/>
      <c r="C38" s="227"/>
      <c r="D38" s="152" t="s">
        <v>22</v>
      </c>
      <c r="E38" s="152"/>
      <c r="F38" s="152"/>
      <c r="G38" s="34" t="s">
        <v>5</v>
      </c>
      <c r="H38" s="34"/>
      <c r="I38" s="34"/>
      <c r="J38" s="16" t="s">
        <v>1</v>
      </c>
      <c r="K38" s="17">
        <v>5</v>
      </c>
      <c r="L38" s="17">
        <v>5</v>
      </c>
      <c r="M38" s="17">
        <v>5</v>
      </c>
      <c r="N38" s="17" t="s">
        <v>6</v>
      </c>
      <c r="O38" s="17"/>
      <c r="P38" s="17"/>
      <c r="Q38" s="35" t="s">
        <v>3</v>
      </c>
      <c r="R38" s="35" t="s">
        <v>3</v>
      </c>
      <c r="S38" s="35"/>
      <c r="T38" s="176" t="e">
        <f t="shared" ref="T38:T50" si="10">(W38*(1+$AB$9))+($AB$8/AB38)</f>
        <v>#DIV/0!</v>
      </c>
      <c r="U38" s="35"/>
      <c r="V38" s="157"/>
      <c r="W38" s="219"/>
      <c r="X38" s="268"/>
      <c r="Y38" s="6">
        <v>0.1</v>
      </c>
      <c r="Z38" s="6">
        <v>0.1</v>
      </c>
    </row>
    <row r="39" spans="1:33" s="126" customFormat="1" ht="18.75" customHeight="1" thickBot="1" x14ac:dyDescent="0.25">
      <c r="A39" s="194" t="s">
        <v>265</v>
      </c>
      <c r="B39" s="245" t="s">
        <v>274</v>
      </c>
      <c r="C39" s="198" t="s">
        <v>286</v>
      </c>
      <c r="D39" s="151" t="s">
        <v>23</v>
      </c>
      <c r="E39" s="151" t="s">
        <v>23</v>
      </c>
      <c r="F39" s="151" t="s">
        <v>23</v>
      </c>
      <c r="G39" s="205" t="s">
        <v>4</v>
      </c>
      <c r="H39" s="205" t="s">
        <v>4</v>
      </c>
      <c r="I39" s="205" t="s">
        <v>157</v>
      </c>
      <c r="J39" s="120" t="s">
        <v>1</v>
      </c>
      <c r="K39" s="121">
        <v>20</v>
      </c>
      <c r="L39" s="121">
        <v>20</v>
      </c>
      <c r="M39" s="121">
        <v>20</v>
      </c>
      <c r="N39" s="121" t="s">
        <v>100</v>
      </c>
      <c r="O39" s="121" t="s">
        <v>14</v>
      </c>
      <c r="P39" s="121" t="s">
        <v>189</v>
      </c>
      <c r="Q39" s="135" t="s">
        <v>7</v>
      </c>
      <c r="R39" s="135" t="s">
        <v>171</v>
      </c>
      <c r="S39" s="135" t="s">
        <v>150</v>
      </c>
      <c r="T39" s="158">
        <f t="shared" si="10"/>
        <v>1.0780000000000001</v>
      </c>
      <c r="U39" s="158">
        <f t="shared" ref="U39:U50" si="11">(W39*(1+$AB$9))+($AB$8/AB39)</f>
        <v>1.0780000000000001</v>
      </c>
      <c r="V39" s="158">
        <f t="shared" ref="V39:V44" si="12">(W39*(1+$AB$9))+($AB$8/AB39)</f>
        <v>1.0780000000000001</v>
      </c>
      <c r="W39" s="123">
        <f t="shared" ref="W39:W44" si="13">X39*(1+Y39)</f>
        <v>1.0780000000000001</v>
      </c>
      <c r="X39" s="269" t="s">
        <v>185</v>
      </c>
      <c r="Y39" s="128">
        <v>0.1</v>
      </c>
      <c r="Z39" s="128">
        <v>0.1</v>
      </c>
      <c r="AA39" s="144">
        <v>1000</v>
      </c>
      <c r="AB39" s="144">
        <v>2000</v>
      </c>
      <c r="AC39" s="144">
        <v>100</v>
      </c>
      <c r="AD39" s="126">
        <v>0</v>
      </c>
      <c r="AE39" s="144"/>
      <c r="AF39" s="126">
        <v>1</v>
      </c>
      <c r="AG39" s="127">
        <f t="shared" ref="AG39:AG44" si="14">V39*$AG$16</f>
        <v>1.01332</v>
      </c>
    </row>
    <row r="40" spans="1:33" x14ac:dyDescent="0.2">
      <c r="A40" s="194" t="s">
        <v>266</v>
      </c>
      <c r="B40" s="245" t="s">
        <v>275</v>
      </c>
      <c r="C40" s="198" t="s">
        <v>287</v>
      </c>
      <c r="D40" s="152" t="s">
        <v>23</v>
      </c>
      <c r="E40" s="152" t="s">
        <v>23</v>
      </c>
      <c r="F40" s="152" t="s">
        <v>23</v>
      </c>
      <c r="G40" s="34" t="s">
        <v>5</v>
      </c>
      <c r="H40" s="34" t="s">
        <v>106</v>
      </c>
      <c r="I40" s="34" t="s">
        <v>158</v>
      </c>
      <c r="J40" s="16" t="s">
        <v>9</v>
      </c>
      <c r="K40" s="17">
        <v>5</v>
      </c>
      <c r="L40" s="17">
        <v>5</v>
      </c>
      <c r="M40" s="17">
        <v>5</v>
      </c>
      <c r="N40" s="17" t="s">
        <v>6</v>
      </c>
      <c r="O40" s="17" t="s">
        <v>6</v>
      </c>
      <c r="P40" s="17" t="s">
        <v>6</v>
      </c>
      <c r="Q40" s="35" t="s">
        <v>3</v>
      </c>
      <c r="R40" s="35" t="s">
        <v>77</v>
      </c>
      <c r="S40" s="35" t="s">
        <v>151</v>
      </c>
      <c r="T40" s="176">
        <f t="shared" si="10"/>
        <v>3.74</v>
      </c>
      <c r="U40" s="176">
        <f t="shared" si="11"/>
        <v>3.74</v>
      </c>
      <c r="V40" s="157">
        <f t="shared" si="12"/>
        <v>3.74</v>
      </c>
      <c r="W40" s="53">
        <f t="shared" si="13"/>
        <v>3.74</v>
      </c>
      <c r="X40" s="61" t="s">
        <v>139</v>
      </c>
      <c r="Y40" s="62">
        <v>0.1</v>
      </c>
      <c r="Z40" s="62">
        <v>0.1</v>
      </c>
      <c r="AA40" s="67">
        <v>1000</v>
      </c>
      <c r="AB40" s="72">
        <v>1000</v>
      </c>
      <c r="AC40" s="72">
        <v>200</v>
      </c>
      <c r="AD40" s="126">
        <f>AE40/AC40</f>
        <v>0</v>
      </c>
      <c r="AE40" s="72"/>
      <c r="AF40" s="6">
        <v>1</v>
      </c>
      <c r="AG40" s="90">
        <f t="shared" si="14"/>
        <v>3.5156000000000001</v>
      </c>
    </row>
    <row r="41" spans="1:33" s="126" customFormat="1" ht="19.5" customHeight="1" x14ac:dyDescent="0.2">
      <c r="A41" s="194" t="s">
        <v>267</v>
      </c>
      <c r="B41" s="245" t="s">
        <v>276</v>
      </c>
      <c r="C41" s="198" t="s">
        <v>288</v>
      </c>
      <c r="D41" s="151" t="s">
        <v>23</v>
      </c>
      <c r="E41" s="151" t="s">
        <v>23</v>
      </c>
      <c r="F41" s="151" t="s">
        <v>23</v>
      </c>
      <c r="G41" s="205" t="s">
        <v>4</v>
      </c>
      <c r="H41" s="205" t="s">
        <v>4</v>
      </c>
      <c r="I41" s="205" t="s">
        <v>157</v>
      </c>
      <c r="J41" s="120" t="s">
        <v>9</v>
      </c>
      <c r="K41" s="121">
        <v>5</v>
      </c>
      <c r="L41" s="121">
        <v>5</v>
      </c>
      <c r="M41" s="121">
        <v>5</v>
      </c>
      <c r="N41" s="121" t="s">
        <v>6</v>
      </c>
      <c r="O41" s="121" t="s">
        <v>6</v>
      </c>
      <c r="P41" s="121" t="s">
        <v>6</v>
      </c>
      <c r="Q41" s="135" t="s">
        <v>3</v>
      </c>
      <c r="R41" s="135" t="s">
        <v>77</v>
      </c>
      <c r="S41" s="135" t="s">
        <v>151</v>
      </c>
      <c r="T41" s="158">
        <f t="shared" si="10"/>
        <v>2.4200000000000004</v>
      </c>
      <c r="U41" s="158">
        <f t="shared" si="11"/>
        <v>2.4200000000000004</v>
      </c>
      <c r="V41" s="158">
        <f t="shared" si="12"/>
        <v>2.4200000000000004</v>
      </c>
      <c r="W41" s="123">
        <f t="shared" si="13"/>
        <v>2.4200000000000004</v>
      </c>
      <c r="X41" s="136" t="s">
        <v>50</v>
      </c>
      <c r="Y41" s="124">
        <v>0.1</v>
      </c>
      <c r="Z41" s="124">
        <v>0.1</v>
      </c>
      <c r="AA41" s="125">
        <v>1000</v>
      </c>
      <c r="AB41" s="125">
        <v>1000</v>
      </c>
      <c r="AC41" s="125">
        <v>200</v>
      </c>
      <c r="AD41" s="126">
        <f t="shared" ref="AD41:AD60" si="15">AE41/AC41</f>
        <v>0</v>
      </c>
      <c r="AE41" s="125"/>
      <c r="AG41" s="127">
        <f t="shared" si="14"/>
        <v>2.2748000000000004</v>
      </c>
    </row>
    <row r="42" spans="1:33" ht="17.100000000000001" hidden="1" customHeight="1" x14ac:dyDescent="0.2">
      <c r="A42" s="194" t="s">
        <v>268</v>
      </c>
      <c r="B42" s="245" t="s">
        <v>277</v>
      </c>
      <c r="C42" s="198" t="s">
        <v>289</v>
      </c>
      <c r="D42" s="152" t="s">
        <v>22</v>
      </c>
      <c r="E42" s="152" t="s">
        <v>22</v>
      </c>
      <c r="F42" s="152" t="s">
        <v>22</v>
      </c>
      <c r="G42" s="34" t="s">
        <v>5</v>
      </c>
      <c r="H42" s="34" t="s">
        <v>4</v>
      </c>
      <c r="I42" s="34" t="s">
        <v>157</v>
      </c>
      <c r="J42" s="16" t="s">
        <v>1</v>
      </c>
      <c r="K42" s="17">
        <v>5</v>
      </c>
      <c r="L42" s="17">
        <v>5</v>
      </c>
      <c r="M42" s="17">
        <v>5</v>
      </c>
      <c r="N42" s="17" t="s">
        <v>6</v>
      </c>
      <c r="O42" s="17" t="s">
        <v>6</v>
      </c>
      <c r="P42" s="17" t="s">
        <v>6</v>
      </c>
      <c r="Q42" s="35" t="s">
        <v>8</v>
      </c>
      <c r="R42" s="35" t="s">
        <v>8</v>
      </c>
      <c r="S42" s="35" t="s">
        <v>151</v>
      </c>
      <c r="T42" s="176">
        <f t="shared" si="10"/>
        <v>0</v>
      </c>
      <c r="U42" s="176">
        <f t="shared" si="11"/>
        <v>0</v>
      </c>
      <c r="V42" s="157">
        <f t="shared" si="12"/>
        <v>0</v>
      </c>
      <c r="W42" s="53">
        <f t="shared" si="13"/>
        <v>0</v>
      </c>
      <c r="X42" s="61"/>
      <c r="Y42" s="63">
        <v>0.1</v>
      </c>
      <c r="Z42" s="63">
        <v>0.1</v>
      </c>
      <c r="AA42" s="68">
        <v>700</v>
      </c>
      <c r="AB42" s="68">
        <v>144</v>
      </c>
      <c r="AC42" s="68">
        <v>144</v>
      </c>
      <c r="AD42" s="126">
        <f t="shared" si="15"/>
        <v>0</v>
      </c>
      <c r="AE42" s="68"/>
      <c r="AG42" s="90">
        <f t="shared" si="14"/>
        <v>0</v>
      </c>
    </row>
    <row r="43" spans="1:33" ht="17.100000000000001" hidden="1" customHeight="1" x14ac:dyDescent="0.2">
      <c r="A43" s="194" t="s">
        <v>269</v>
      </c>
      <c r="B43" s="245" t="s">
        <v>278</v>
      </c>
      <c r="C43" s="198" t="s">
        <v>290</v>
      </c>
      <c r="D43" s="152" t="s">
        <v>22</v>
      </c>
      <c r="E43" s="152" t="s">
        <v>22</v>
      </c>
      <c r="F43" s="152" t="s">
        <v>22</v>
      </c>
      <c r="G43" s="34" t="s">
        <v>4</v>
      </c>
      <c r="H43" s="34" t="s">
        <v>4</v>
      </c>
      <c r="I43" s="34" t="s">
        <v>157</v>
      </c>
      <c r="J43" s="16" t="s">
        <v>1</v>
      </c>
      <c r="K43" s="17">
        <v>6</v>
      </c>
      <c r="L43" s="17">
        <v>6</v>
      </c>
      <c r="M43" s="17">
        <v>6</v>
      </c>
      <c r="N43" s="17" t="s">
        <v>6</v>
      </c>
      <c r="O43" s="17" t="s">
        <v>6</v>
      </c>
      <c r="P43" s="17" t="s">
        <v>6</v>
      </c>
      <c r="Q43" s="35" t="s">
        <v>15</v>
      </c>
      <c r="R43" s="35" t="s">
        <v>79</v>
      </c>
      <c r="S43" s="35" t="s">
        <v>151</v>
      </c>
      <c r="T43" s="176">
        <f t="shared" si="10"/>
        <v>5.28</v>
      </c>
      <c r="U43" s="176">
        <f t="shared" si="11"/>
        <v>5.28</v>
      </c>
      <c r="V43" s="157">
        <f t="shared" si="12"/>
        <v>5.28</v>
      </c>
      <c r="W43" s="53">
        <f t="shared" si="13"/>
        <v>5.28</v>
      </c>
      <c r="X43" s="61" t="s">
        <v>34</v>
      </c>
      <c r="Y43" s="63">
        <v>0.1</v>
      </c>
      <c r="Z43" s="63">
        <v>0.1</v>
      </c>
      <c r="AA43" s="68">
        <v>600</v>
      </c>
      <c r="AB43" s="68">
        <v>600</v>
      </c>
      <c r="AC43" s="68">
        <v>100</v>
      </c>
      <c r="AD43" s="126">
        <f t="shared" si="15"/>
        <v>0</v>
      </c>
      <c r="AE43" s="68"/>
      <c r="AF43" s="6">
        <v>0</v>
      </c>
      <c r="AG43" s="90">
        <f t="shared" si="14"/>
        <v>4.9631999999999996</v>
      </c>
    </row>
    <row r="44" spans="1:33" s="126" customFormat="1" ht="17.100000000000001" hidden="1" customHeight="1" x14ac:dyDescent="0.2">
      <c r="A44" s="194" t="s">
        <v>270</v>
      </c>
      <c r="B44" s="245" t="s">
        <v>279</v>
      </c>
      <c r="C44" s="198" t="s">
        <v>291</v>
      </c>
      <c r="D44" s="151" t="s">
        <v>23</v>
      </c>
      <c r="E44" s="151" t="s">
        <v>23</v>
      </c>
      <c r="F44" s="151" t="s">
        <v>23</v>
      </c>
      <c r="G44" s="205" t="s">
        <v>4</v>
      </c>
      <c r="H44" s="34" t="s">
        <v>4</v>
      </c>
      <c r="I44" s="34" t="s">
        <v>157</v>
      </c>
      <c r="J44" s="120" t="s">
        <v>1</v>
      </c>
      <c r="K44" s="121">
        <v>5</v>
      </c>
      <c r="L44" s="121">
        <v>5</v>
      </c>
      <c r="M44" s="121">
        <v>5</v>
      </c>
      <c r="N44" s="121" t="s">
        <v>6</v>
      </c>
      <c r="O44" s="121" t="s">
        <v>6</v>
      </c>
      <c r="P44" s="121" t="s">
        <v>6</v>
      </c>
      <c r="Q44" s="135" t="s">
        <v>3</v>
      </c>
      <c r="R44" s="135" t="s">
        <v>77</v>
      </c>
      <c r="S44" s="35" t="s">
        <v>151</v>
      </c>
      <c r="T44" s="176">
        <f t="shared" si="10"/>
        <v>4.8400000000000007</v>
      </c>
      <c r="U44" s="176">
        <f t="shared" si="11"/>
        <v>4.8400000000000007</v>
      </c>
      <c r="V44" s="158">
        <f t="shared" si="12"/>
        <v>4.8400000000000007</v>
      </c>
      <c r="W44" s="123">
        <f t="shared" si="13"/>
        <v>4.8400000000000007</v>
      </c>
      <c r="X44" s="136" t="s">
        <v>126</v>
      </c>
      <c r="Y44" s="124">
        <v>0.1</v>
      </c>
      <c r="Z44" s="124">
        <v>0.1</v>
      </c>
      <c r="AA44" s="125">
        <v>1000</v>
      </c>
      <c r="AB44" s="125">
        <v>1000</v>
      </c>
      <c r="AC44" s="125">
        <v>200</v>
      </c>
      <c r="AD44" s="126">
        <f t="shared" si="15"/>
        <v>0</v>
      </c>
      <c r="AE44" s="125"/>
      <c r="AF44" s="126">
        <v>1</v>
      </c>
      <c r="AG44" s="127">
        <f t="shared" si="14"/>
        <v>4.5496000000000008</v>
      </c>
    </row>
    <row r="45" spans="1:33" s="126" customFormat="1" ht="17.100000000000001" hidden="1" customHeight="1" x14ac:dyDescent="0.2">
      <c r="A45" s="194" t="s">
        <v>271</v>
      </c>
      <c r="B45" s="245" t="s">
        <v>280</v>
      </c>
      <c r="C45" s="198" t="s">
        <v>292</v>
      </c>
      <c r="D45" s="151"/>
      <c r="E45" s="151"/>
      <c r="F45" s="151"/>
      <c r="G45" s="205"/>
      <c r="H45" s="34"/>
      <c r="I45" s="34"/>
      <c r="J45" s="120"/>
      <c r="K45" s="121"/>
      <c r="L45" s="121"/>
      <c r="M45" s="121"/>
      <c r="N45" s="121"/>
      <c r="O45" s="121"/>
      <c r="P45" s="121"/>
      <c r="Q45" s="135"/>
      <c r="R45" s="135"/>
      <c r="S45" s="35"/>
      <c r="T45" s="176" t="e">
        <f t="shared" si="10"/>
        <v>#DIV/0!</v>
      </c>
      <c r="U45" s="176" t="e">
        <f t="shared" si="11"/>
        <v>#DIV/0!</v>
      </c>
      <c r="V45" s="158"/>
      <c r="W45" s="123"/>
      <c r="X45" s="136"/>
      <c r="Y45" s="124">
        <v>0.1</v>
      </c>
      <c r="Z45" s="124">
        <v>0.1</v>
      </c>
      <c r="AA45" s="125"/>
      <c r="AB45" s="125"/>
      <c r="AC45" s="125"/>
      <c r="AE45" s="125"/>
      <c r="AG45" s="127"/>
    </row>
    <row r="46" spans="1:33" x14ac:dyDescent="0.2">
      <c r="A46" s="194" t="s">
        <v>272</v>
      </c>
      <c r="B46" s="245" t="s">
        <v>281</v>
      </c>
      <c r="C46" s="198" t="s">
        <v>293</v>
      </c>
      <c r="D46" s="152" t="s">
        <v>23</v>
      </c>
      <c r="E46" s="152" t="s">
        <v>23</v>
      </c>
      <c r="F46" s="152" t="s">
        <v>23</v>
      </c>
      <c r="G46" s="34" t="s">
        <v>4</v>
      </c>
      <c r="H46" s="34" t="s">
        <v>4</v>
      </c>
      <c r="I46" s="34" t="s">
        <v>157</v>
      </c>
      <c r="J46" s="16" t="s">
        <v>1</v>
      </c>
      <c r="K46" s="17">
        <v>5</v>
      </c>
      <c r="L46" s="17">
        <v>5</v>
      </c>
      <c r="M46" s="17">
        <v>5</v>
      </c>
      <c r="N46" s="17" t="s">
        <v>6</v>
      </c>
      <c r="O46" s="17" t="s">
        <v>6</v>
      </c>
      <c r="P46" s="17" t="s">
        <v>6</v>
      </c>
      <c r="Q46" s="35" t="s">
        <v>3</v>
      </c>
      <c r="R46" s="35" t="s">
        <v>77</v>
      </c>
      <c r="S46" s="35" t="s">
        <v>151</v>
      </c>
      <c r="T46" s="176">
        <f t="shared" si="10"/>
        <v>3.9600000000000004</v>
      </c>
      <c r="U46" s="176">
        <f t="shared" si="11"/>
        <v>3.9600000000000004</v>
      </c>
      <c r="V46" s="157">
        <f>(W46*(1+$AB$9))+($AB$8/AB46)</f>
        <v>3.9600000000000004</v>
      </c>
      <c r="W46" s="53">
        <f>X46*(1+Y46)</f>
        <v>3.9600000000000004</v>
      </c>
      <c r="X46" s="61" t="s">
        <v>45</v>
      </c>
      <c r="Y46" s="63">
        <v>0.1</v>
      </c>
      <c r="Z46" s="63">
        <v>0.1</v>
      </c>
      <c r="AA46" s="68">
        <v>1000</v>
      </c>
      <c r="AB46" s="68">
        <v>1000</v>
      </c>
      <c r="AC46" s="68">
        <v>200</v>
      </c>
      <c r="AD46" s="126">
        <f t="shared" si="15"/>
        <v>0</v>
      </c>
      <c r="AE46" s="68"/>
      <c r="AG46" s="90">
        <f t="shared" ref="AG46:AG61" si="16">V46*$AG$16</f>
        <v>3.7224000000000004</v>
      </c>
    </row>
    <row r="47" spans="1:33" s="242" customFormat="1" ht="19.5" customHeight="1" x14ac:dyDescent="0.2">
      <c r="A47" s="194" t="s">
        <v>273</v>
      </c>
      <c r="B47" s="245" t="s">
        <v>282</v>
      </c>
      <c r="C47" s="198" t="s">
        <v>294</v>
      </c>
      <c r="D47" s="153" t="s">
        <v>22</v>
      </c>
      <c r="E47" s="153" t="s">
        <v>22</v>
      </c>
      <c r="F47" s="153" t="s">
        <v>22</v>
      </c>
      <c r="G47" s="212" t="s">
        <v>161</v>
      </c>
      <c r="H47" s="212" t="s">
        <v>142</v>
      </c>
      <c r="I47" s="212" t="s">
        <v>159</v>
      </c>
      <c r="J47" s="85"/>
      <c r="K47" s="86">
        <v>4</v>
      </c>
      <c r="L47" s="86">
        <v>4</v>
      </c>
      <c r="M47" s="86">
        <v>4</v>
      </c>
      <c r="N47" s="86" t="s">
        <v>6</v>
      </c>
      <c r="O47" s="86" t="s">
        <v>6</v>
      </c>
      <c r="P47" s="86" t="s">
        <v>6</v>
      </c>
      <c r="Q47" s="213" t="s">
        <v>7</v>
      </c>
      <c r="R47" s="213" t="s">
        <v>170</v>
      </c>
      <c r="S47" s="213" t="s">
        <v>150</v>
      </c>
      <c r="T47" s="161">
        <f t="shared" si="10"/>
        <v>5.28</v>
      </c>
      <c r="U47" s="161">
        <f t="shared" si="11"/>
        <v>5.28</v>
      </c>
      <c r="V47" s="161">
        <f>(W47*(1+$AB$9))+($AB$8/AB47)</f>
        <v>5.28</v>
      </c>
      <c r="W47" s="240">
        <f>X47*(1+Y47)</f>
        <v>5.28</v>
      </c>
      <c r="X47" s="256" t="s">
        <v>143</v>
      </c>
      <c r="Y47" s="259">
        <v>0.1</v>
      </c>
      <c r="Z47" s="259">
        <v>0.1</v>
      </c>
      <c r="AA47" s="241">
        <v>600</v>
      </c>
      <c r="AB47" s="241">
        <v>600</v>
      </c>
      <c r="AC47" s="241">
        <v>100</v>
      </c>
      <c r="AD47" s="242">
        <f t="shared" si="15"/>
        <v>0</v>
      </c>
      <c r="AE47" s="241"/>
      <c r="AG47" s="243">
        <f t="shared" si="16"/>
        <v>4.9631999999999996</v>
      </c>
    </row>
    <row r="48" spans="1:33" ht="17.100000000000001" hidden="1" customHeight="1" x14ac:dyDescent="0.2">
      <c r="A48" s="193" t="s">
        <v>135</v>
      </c>
      <c r="B48" s="245" t="s">
        <v>283</v>
      </c>
      <c r="C48" s="201" t="s">
        <v>145</v>
      </c>
      <c r="D48" s="152" t="s">
        <v>23</v>
      </c>
      <c r="E48" s="152" t="s">
        <v>23</v>
      </c>
      <c r="F48" s="152" t="s">
        <v>23</v>
      </c>
      <c r="G48" s="34" t="s">
        <v>4</v>
      </c>
      <c r="H48" s="34" t="s">
        <v>4</v>
      </c>
      <c r="I48" s="34" t="s">
        <v>157</v>
      </c>
      <c r="J48" s="16" t="s">
        <v>1</v>
      </c>
      <c r="K48" s="17">
        <v>5</v>
      </c>
      <c r="L48" s="17">
        <v>5</v>
      </c>
      <c r="M48" s="17">
        <v>5</v>
      </c>
      <c r="N48" s="17" t="s">
        <v>6</v>
      </c>
      <c r="O48" s="17"/>
      <c r="P48" s="17"/>
      <c r="Q48" s="35" t="s">
        <v>3</v>
      </c>
      <c r="R48" s="35" t="s">
        <v>77</v>
      </c>
      <c r="S48" s="35" t="s">
        <v>151</v>
      </c>
      <c r="T48" s="176">
        <f t="shared" si="10"/>
        <v>1.1000000000000001</v>
      </c>
      <c r="U48" s="176">
        <f t="shared" si="11"/>
        <v>1.1000000000000001</v>
      </c>
      <c r="V48" s="157">
        <f>(W48*(1+$AB$9))+($AB$8/AB48)</f>
        <v>1.1000000000000001</v>
      </c>
      <c r="W48" s="53">
        <f>X48*(1+Y48)</f>
        <v>1.1000000000000001</v>
      </c>
      <c r="X48" s="61" t="s">
        <v>37</v>
      </c>
      <c r="Y48" s="63">
        <v>0.1</v>
      </c>
      <c r="Z48" s="63">
        <v>0.1</v>
      </c>
      <c r="AA48" s="68">
        <v>1000</v>
      </c>
      <c r="AB48" s="68">
        <v>1000</v>
      </c>
      <c r="AC48" s="68">
        <v>200</v>
      </c>
      <c r="AD48" s="126">
        <f t="shared" si="15"/>
        <v>0</v>
      </c>
      <c r="AE48" s="68"/>
      <c r="AG48" s="90">
        <f t="shared" si="16"/>
        <v>1.034</v>
      </c>
    </row>
    <row r="49" spans="1:33" ht="17.100000000000001" hidden="1" customHeight="1" x14ac:dyDescent="0.2">
      <c r="A49" s="193" t="s">
        <v>134</v>
      </c>
      <c r="B49" s="245" t="s">
        <v>284</v>
      </c>
      <c r="C49" s="201" t="s">
        <v>146</v>
      </c>
      <c r="D49" s="152" t="s">
        <v>22</v>
      </c>
      <c r="E49" s="152" t="s">
        <v>22</v>
      </c>
      <c r="F49" s="152" t="s">
        <v>22</v>
      </c>
      <c r="G49" s="34" t="s">
        <v>4</v>
      </c>
      <c r="H49" s="34" t="s">
        <v>4</v>
      </c>
      <c r="I49" s="34" t="s">
        <v>157</v>
      </c>
      <c r="J49" s="16" t="s">
        <v>9</v>
      </c>
      <c r="K49" s="17">
        <v>5</v>
      </c>
      <c r="L49" s="17">
        <v>5</v>
      </c>
      <c r="M49" s="17">
        <v>5</v>
      </c>
      <c r="N49" s="17" t="s">
        <v>6</v>
      </c>
      <c r="O49" s="17"/>
      <c r="P49" s="17"/>
      <c r="Q49" s="35" t="s">
        <v>3</v>
      </c>
      <c r="R49" s="35" t="s">
        <v>77</v>
      </c>
      <c r="S49" s="35" t="s">
        <v>151</v>
      </c>
      <c r="T49" s="176">
        <f t="shared" si="10"/>
        <v>1.6500000000000001</v>
      </c>
      <c r="U49" s="176">
        <f t="shared" si="11"/>
        <v>1.6500000000000001</v>
      </c>
      <c r="V49" s="157">
        <f>(W49*(1+$AB$9))+($AB$8/AB49)</f>
        <v>1.6500000000000001</v>
      </c>
      <c r="W49" s="53">
        <f>X49*(1+Y49)</f>
        <v>1.6500000000000001</v>
      </c>
      <c r="X49" s="61" t="s">
        <v>36</v>
      </c>
      <c r="Y49" s="63">
        <v>0.1</v>
      </c>
      <c r="Z49" s="63">
        <v>0.1</v>
      </c>
      <c r="AA49" s="68">
        <v>1000</v>
      </c>
      <c r="AB49" s="68">
        <v>1000</v>
      </c>
      <c r="AC49" s="68">
        <v>200</v>
      </c>
      <c r="AD49" s="126">
        <f t="shared" si="15"/>
        <v>0</v>
      </c>
      <c r="AE49" s="68"/>
      <c r="AG49" s="90">
        <f t="shared" si="16"/>
        <v>1.5509999999999999</v>
      </c>
    </row>
    <row r="50" spans="1:33" ht="17.100000000000001" hidden="1" customHeight="1" thickBot="1" x14ac:dyDescent="0.25">
      <c r="A50" s="193" t="s">
        <v>19</v>
      </c>
      <c r="B50" s="245" t="s">
        <v>285</v>
      </c>
      <c r="C50" s="201" t="s">
        <v>147</v>
      </c>
      <c r="D50" s="152"/>
      <c r="E50" s="152"/>
      <c r="F50" s="152"/>
      <c r="G50" s="34" t="s">
        <v>4</v>
      </c>
      <c r="H50" s="34" t="s">
        <v>4</v>
      </c>
      <c r="I50" s="34" t="s">
        <v>157</v>
      </c>
      <c r="J50" s="16" t="s">
        <v>1</v>
      </c>
      <c r="K50" s="17">
        <v>12</v>
      </c>
      <c r="L50" s="17">
        <v>12</v>
      </c>
      <c r="M50" s="17">
        <v>12</v>
      </c>
      <c r="N50" s="17" t="s">
        <v>20</v>
      </c>
      <c r="O50" s="17"/>
      <c r="P50" s="17"/>
      <c r="Q50" s="35" t="s">
        <v>7</v>
      </c>
      <c r="R50" s="35" t="s">
        <v>7</v>
      </c>
      <c r="S50" s="35" t="s">
        <v>150</v>
      </c>
      <c r="T50" s="176">
        <f t="shared" si="10"/>
        <v>4.07</v>
      </c>
      <c r="U50" s="176">
        <f t="shared" si="11"/>
        <v>4.07</v>
      </c>
      <c r="V50" s="157">
        <f>(W50*(1+$AB$9))+($AB$8/AB50)</f>
        <v>4.07</v>
      </c>
      <c r="W50" s="53">
        <f>X50*(1+Y50)</f>
        <v>4.07</v>
      </c>
      <c r="X50" s="61" t="s">
        <v>138</v>
      </c>
      <c r="Y50" s="63">
        <v>0.1</v>
      </c>
      <c r="Z50" s="63">
        <v>0.1</v>
      </c>
      <c r="AA50" s="68">
        <v>660</v>
      </c>
      <c r="AB50" s="68">
        <v>660</v>
      </c>
      <c r="AC50" s="68">
        <v>55</v>
      </c>
      <c r="AD50" s="126">
        <f t="shared" si="15"/>
        <v>0</v>
      </c>
      <c r="AE50" s="68"/>
      <c r="AG50" s="90">
        <f t="shared" si="16"/>
        <v>3.8258000000000001</v>
      </c>
    </row>
    <row r="51" spans="1:33" ht="17.45" customHeight="1" x14ac:dyDescent="0.2">
      <c r="A51" s="195"/>
      <c r="B51" s="195"/>
      <c r="C51" s="228"/>
      <c r="D51" s="182"/>
      <c r="E51" s="182"/>
      <c r="F51" s="182"/>
      <c r="G51" s="206"/>
      <c r="H51" s="206"/>
      <c r="I51" s="206"/>
      <c r="J51" s="81"/>
      <c r="K51" s="82"/>
      <c r="L51" s="82"/>
      <c r="M51" s="82"/>
      <c r="N51" s="82"/>
      <c r="O51" s="82"/>
      <c r="P51" s="82"/>
      <c r="Q51" s="209"/>
      <c r="R51" s="209"/>
      <c r="S51" s="209"/>
      <c r="T51" s="209"/>
      <c r="U51" s="209"/>
      <c r="V51" s="159"/>
      <c r="W51" s="106"/>
      <c r="X51" s="270"/>
      <c r="Y51" s="107">
        <v>0.1</v>
      </c>
      <c r="Z51" s="107">
        <v>0.1</v>
      </c>
      <c r="AA51" s="108"/>
      <c r="AB51" s="108"/>
      <c r="AC51" s="108"/>
      <c r="AD51" s="126"/>
      <c r="AE51" s="108"/>
      <c r="AG51" s="90">
        <f t="shared" si="16"/>
        <v>0</v>
      </c>
    </row>
    <row r="52" spans="1:33" s="126" customFormat="1" ht="19.5" hidden="1" customHeight="1" x14ac:dyDescent="0.2">
      <c r="A52" s="194" t="s">
        <v>122</v>
      </c>
      <c r="B52" s="194" t="s">
        <v>122</v>
      </c>
      <c r="C52" s="198" t="s">
        <v>131</v>
      </c>
      <c r="D52" s="151" t="s">
        <v>22</v>
      </c>
      <c r="E52" s="151" t="s">
        <v>22</v>
      </c>
      <c r="F52" s="151" t="s">
        <v>22</v>
      </c>
      <c r="G52" s="205" t="s">
        <v>4</v>
      </c>
      <c r="H52" s="205" t="s">
        <v>4</v>
      </c>
      <c r="I52" s="205" t="s">
        <v>157</v>
      </c>
      <c r="J52" s="120" t="s">
        <v>9</v>
      </c>
      <c r="K52" s="121">
        <v>5</v>
      </c>
      <c r="L52" s="121">
        <v>5</v>
      </c>
      <c r="M52" s="121">
        <v>5</v>
      </c>
      <c r="N52" s="121" t="s">
        <v>6</v>
      </c>
      <c r="O52" s="121" t="s">
        <v>6</v>
      </c>
      <c r="P52" s="121" t="s">
        <v>6</v>
      </c>
      <c r="Q52" s="135" t="s">
        <v>7</v>
      </c>
      <c r="R52" s="135" t="s">
        <v>170</v>
      </c>
      <c r="S52" s="135" t="s">
        <v>150</v>
      </c>
      <c r="T52" s="158">
        <f t="shared" ref="T52:T61" si="17">(W52*(1+$AB$9))+($AB$8/AB52)</f>
        <v>8.36</v>
      </c>
      <c r="U52" s="158">
        <f t="shared" ref="U52:U61" si="18">(W52*(1+$AB$9))+($AB$8/AB52)</f>
        <v>8.36</v>
      </c>
      <c r="V52" s="158">
        <f t="shared" ref="V52:V61" si="19">(W52*(1+$AB$9))+($AB$8/AB52)</f>
        <v>8.36</v>
      </c>
      <c r="W52" s="123">
        <f t="shared" ref="W52:W60" si="20">X52*(1+Y52)</f>
        <v>8.36</v>
      </c>
      <c r="X52" s="136" t="s">
        <v>104</v>
      </c>
      <c r="Y52" s="124">
        <v>0.1</v>
      </c>
      <c r="Z52" s="124">
        <v>0.1</v>
      </c>
      <c r="AA52" s="125">
        <v>700</v>
      </c>
      <c r="AB52" s="125">
        <v>700</v>
      </c>
      <c r="AC52" s="125">
        <v>144</v>
      </c>
      <c r="AD52" s="126">
        <f t="shared" si="15"/>
        <v>0</v>
      </c>
      <c r="AE52" s="125"/>
      <c r="AG52" s="127">
        <f t="shared" si="16"/>
        <v>7.8583999999999987</v>
      </c>
    </row>
    <row r="53" spans="1:33" s="126" customFormat="1" ht="17.100000000000001" hidden="1" customHeight="1" x14ac:dyDescent="0.2">
      <c r="A53" s="194" t="s">
        <v>26</v>
      </c>
      <c r="B53" s="194" t="s">
        <v>55</v>
      </c>
      <c r="C53" s="198" t="s">
        <v>148</v>
      </c>
      <c r="D53" s="151" t="s">
        <v>22</v>
      </c>
      <c r="E53" s="151" t="s">
        <v>22</v>
      </c>
      <c r="F53" s="151" t="s">
        <v>22</v>
      </c>
      <c r="G53" s="205" t="s">
        <v>4</v>
      </c>
      <c r="H53" s="34" t="s">
        <v>4</v>
      </c>
      <c r="I53" s="34" t="s">
        <v>157</v>
      </c>
      <c r="J53" s="120" t="s">
        <v>9</v>
      </c>
      <c r="K53" s="121">
        <v>5</v>
      </c>
      <c r="L53" s="121">
        <v>5</v>
      </c>
      <c r="M53" s="121">
        <v>5</v>
      </c>
      <c r="N53" s="121" t="s">
        <v>6</v>
      </c>
      <c r="O53" s="121" t="s">
        <v>6</v>
      </c>
      <c r="P53" s="121" t="s">
        <v>6</v>
      </c>
      <c r="Q53" s="135" t="s">
        <v>7</v>
      </c>
      <c r="R53" s="35" t="s">
        <v>170</v>
      </c>
      <c r="S53" s="35" t="s">
        <v>150</v>
      </c>
      <c r="T53" s="176">
        <f t="shared" si="17"/>
        <v>6.16</v>
      </c>
      <c r="U53" s="176">
        <f t="shared" si="18"/>
        <v>6.16</v>
      </c>
      <c r="V53" s="158">
        <f t="shared" si="19"/>
        <v>6.16</v>
      </c>
      <c r="W53" s="123">
        <f t="shared" si="20"/>
        <v>6.16</v>
      </c>
      <c r="X53" s="136" t="s">
        <v>120</v>
      </c>
      <c r="Y53" s="124">
        <v>0.1</v>
      </c>
      <c r="Z53" s="124">
        <v>0.1</v>
      </c>
      <c r="AA53" s="125">
        <v>700</v>
      </c>
      <c r="AB53" s="125">
        <v>700</v>
      </c>
      <c r="AC53" s="125">
        <v>144</v>
      </c>
      <c r="AD53" s="126">
        <f t="shared" si="15"/>
        <v>0</v>
      </c>
      <c r="AE53" s="125"/>
      <c r="AG53" s="127">
        <f t="shared" si="16"/>
        <v>5.7904</v>
      </c>
    </row>
    <row r="54" spans="1:33" ht="19.5" hidden="1" customHeight="1" x14ac:dyDescent="0.2">
      <c r="A54" s="193" t="s">
        <v>122</v>
      </c>
      <c r="B54" s="193" t="s">
        <v>123</v>
      </c>
      <c r="C54" s="201" t="s">
        <v>131</v>
      </c>
      <c r="D54" s="152" t="s">
        <v>35</v>
      </c>
      <c r="E54" s="152" t="s">
        <v>35</v>
      </c>
      <c r="F54" s="152" t="s">
        <v>35</v>
      </c>
      <c r="G54" s="34" t="s">
        <v>4</v>
      </c>
      <c r="H54" s="34" t="s">
        <v>4</v>
      </c>
      <c r="I54" s="34" t="s">
        <v>157</v>
      </c>
      <c r="J54" s="16" t="s">
        <v>9</v>
      </c>
      <c r="K54" s="17">
        <v>5</v>
      </c>
      <c r="L54" s="17">
        <v>5</v>
      </c>
      <c r="M54" s="17">
        <v>5</v>
      </c>
      <c r="N54" s="17" t="s">
        <v>6</v>
      </c>
      <c r="O54" s="17" t="s">
        <v>6</v>
      </c>
      <c r="P54" s="17" t="s">
        <v>6</v>
      </c>
      <c r="Q54" s="35" t="s">
        <v>7</v>
      </c>
      <c r="R54" s="35" t="s">
        <v>170</v>
      </c>
      <c r="S54" s="35" t="s">
        <v>150</v>
      </c>
      <c r="T54" s="176">
        <f t="shared" si="17"/>
        <v>7.370000000000001</v>
      </c>
      <c r="U54" s="176">
        <f t="shared" si="18"/>
        <v>7.370000000000001</v>
      </c>
      <c r="V54" s="157">
        <f t="shared" si="19"/>
        <v>7.370000000000001</v>
      </c>
      <c r="W54" s="53">
        <f t="shared" si="20"/>
        <v>7.370000000000001</v>
      </c>
      <c r="X54" s="61" t="s">
        <v>49</v>
      </c>
      <c r="Y54" s="63">
        <v>0.1</v>
      </c>
      <c r="Z54" s="63">
        <v>0.1</v>
      </c>
      <c r="AA54" s="68">
        <v>700</v>
      </c>
      <c r="AB54" s="68">
        <v>700</v>
      </c>
      <c r="AC54" s="68">
        <v>144</v>
      </c>
      <c r="AD54" s="126">
        <f t="shared" si="15"/>
        <v>0</v>
      </c>
      <c r="AE54" s="68"/>
      <c r="AG54" s="90">
        <f t="shared" si="16"/>
        <v>6.9278000000000004</v>
      </c>
    </row>
    <row r="55" spans="1:33" s="126" customFormat="1" ht="19.5" hidden="1" customHeight="1" x14ac:dyDescent="0.2">
      <c r="A55" s="194" t="s">
        <v>26</v>
      </c>
      <c r="B55" s="194" t="s">
        <v>64</v>
      </c>
      <c r="C55" s="198" t="s">
        <v>148</v>
      </c>
      <c r="D55" s="151" t="s">
        <v>23</v>
      </c>
      <c r="E55" s="151" t="s">
        <v>23</v>
      </c>
      <c r="F55" s="151" t="s">
        <v>23</v>
      </c>
      <c r="G55" s="205" t="s">
        <v>4</v>
      </c>
      <c r="H55" s="205" t="s">
        <v>4</v>
      </c>
      <c r="I55" s="205" t="s">
        <v>157</v>
      </c>
      <c r="J55" s="120" t="s">
        <v>9</v>
      </c>
      <c r="K55" s="121">
        <v>6</v>
      </c>
      <c r="L55" s="121">
        <v>6</v>
      </c>
      <c r="M55" s="121">
        <v>6</v>
      </c>
      <c r="N55" s="121" t="s">
        <v>6</v>
      </c>
      <c r="O55" s="121" t="s">
        <v>6</v>
      </c>
      <c r="P55" s="121" t="s">
        <v>6</v>
      </c>
      <c r="Q55" s="135" t="s">
        <v>21</v>
      </c>
      <c r="R55" s="135" t="s">
        <v>78</v>
      </c>
      <c r="S55" s="135" t="s">
        <v>152</v>
      </c>
      <c r="T55" s="158">
        <f t="shared" si="17"/>
        <v>4.51</v>
      </c>
      <c r="U55" s="158">
        <f t="shared" si="18"/>
        <v>4.51</v>
      </c>
      <c r="V55" s="158">
        <f t="shared" si="19"/>
        <v>4.51</v>
      </c>
      <c r="W55" s="123">
        <f t="shared" si="20"/>
        <v>4.51</v>
      </c>
      <c r="X55" s="136" t="s">
        <v>89</v>
      </c>
      <c r="Y55" s="124">
        <v>0.1</v>
      </c>
      <c r="Z55" s="124">
        <v>0.1</v>
      </c>
      <c r="AA55" s="125">
        <f>65*6</f>
        <v>390</v>
      </c>
      <c r="AB55" s="125">
        <v>612</v>
      </c>
      <c r="AC55" s="125">
        <v>65</v>
      </c>
      <c r="AD55" s="126">
        <f t="shared" si="15"/>
        <v>0</v>
      </c>
      <c r="AE55" s="125"/>
      <c r="AG55" s="127">
        <f t="shared" si="16"/>
        <v>4.2393999999999998</v>
      </c>
    </row>
    <row r="56" spans="1:33" ht="19.5" hidden="1" customHeight="1" thickBot="1" x14ac:dyDescent="0.25">
      <c r="A56" s="193" t="s">
        <v>26</v>
      </c>
      <c r="B56" s="193" t="s">
        <v>55</v>
      </c>
      <c r="C56" s="201" t="s">
        <v>148</v>
      </c>
      <c r="D56" s="152" t="s">
        <v>22</v>
      </c>
      <c r="E56" s="152" t="s">
        <v>22</v>
      </c>
      <c r="F56" s="152" t="s">
        <v>22</v>
      </c>
      <c r="G56" s="34" t="s">
        <v>4</v>
      </c>
      <c r="H56" s="34" t="s">
        <v>4</v>
      </c>
      <c r="I56" s="34" t="s">
        <v>157</v>
      </c>
      <c r="J56" s="16"/>
      <c r="K56" s="17">
        <v>3</v>
      </c>
      <c r="L56" s="17">
        <v>3</v>
      </c>
      <c r="M56" s="17">
        <v>3</v>
      </c>
      <c r="N56" s="17" t="s">
        <v>6</v>
      </c>
      <c r="O56" s="17" t="s">
        <v>6</v>
      </c>
      <c r="P56" s="17"/>
      <c r="Q56" s="35" t="s">
        <v>7</v>
      </c>
      <c r="R56" s="35" t="s">
        <v>170</v>
      </c>
      <c r="S56" s="213" t="s">
        <v>150</v>
      </c>
      <c r="T56" s="176">
        <f t="shared" si="17"/>
        <v>6.6000000000000005</v>
      </c>
      <c r="U56" s="176">
        <f t="shared" si="18"/>
        <v>6.6000000000000005</v>
      </c>
      <c r="V56" s="157">
        <f t="shared" si="19"/>
        <v>6.6000000000000005</v>
      </c>
      <c r="W56" s="53">
        <f t="shared" si="20"/>
        <v>6.6000000000000005</v>
      </c>
      <c r="X56" s="61">
        <v>6</v>
      </c>
      <c r="Y56" s="63">
        <v>0.1</v>
      </c>
      <c r="Z56" s="63">
        <v>0.1</v>
      </c>
      <c r="AA56" s="68">
        <f>196*3</f>
        <v>588</v>
      </c>
      <c r="AB56" s="68">
        <v>588</v>
      </c>
      <c r="AC56" s="68">
        <v>196</v>
      </c>
      <c r="AD56" s="126">
        <f t="shared" si="15"/>
        <v>0</v>
      </c>
      <c r="AE56" s="68"/>
      <c r="AG56" s="90">
        <f t="shared" si="16"/>
        <v>6.2039999999999997</v>
      </c>
    </row>
    <row r="57" spans="1:33" s="126" customFormat="1" ht="17.100000000000001" hidden="1" customHeight="1" x14ac:dyDescent="0.2">
      <c r="A57" s="194" t="s">
        <v>124</v>
      </c>
      <c r="B57" s="194" t="s">
        <v>127</v>
      </c>
      <c r="C57" s="198" t="s">
        <v>194</v>
      </c>
      <c r="D57" s="151" t="s">
        <v>24</v>
      </c>
      <c r="E57" s="151"/>
      <c r="F57" s="151"/>
      <c r="G57" s="205" t="s">
        <v>4</v>
      </c>
      <c r="H57" s="205"/>
      <c r="I57" s="205"/>
      <c r="J57" s="120"/>
      <c r="K57" s="121">
        <v>7</v>
      </c>
      <c r="L57" s="121">
        <v>7</v>
      </c>
      <c r="M57" s="121">
        <v>7</v>
      </c>
      <c r="N57" s="121" t="s">
        <v>20</v>
      </c>
      <c r="O57" s="121"/>
      <c r="P57" s="121"/>
      <c r="Q57" s="135" t="s">
        <v>7</v>
      </c>
      <c r="R57" s="135" t="s">
        <v>7</v>
      </c>
      <c r="S57" s="213" t="s">
        <v>150</v>
      </c>
      <c r="T57" s="176">
        <f t="shared" si="17"/>
        <v>7.48</v>
      </c>
      <c r="U57" s="176">
        <f t="shared" si="18"/>
        <v>7.48</v>
      </c>
      <c r="V57" s="158">
        <f t="shared" si="19"/>
        <v>7.48</v>
      </c>
      <c r="W57" s="123">
        <f t="shared" si="20"/>
        <v>7.48</v>
      </c>
      <c r="X57" s="136" t="s">
        <v>90</v>
      </c>
      <c r="Y57" s="124">
        <v>0.1</v>
      </c>
      <c r="Z57" s="124">
        <v>0.1</v>
      </c>
      <c r="AA57" s="125">
        <v>490</v>
      </c>
      <c r="AB57" s="125">
        <f>70*7</f>
        <v>490</v>
      </c>
      <c r="AC57" s="125">
        <v>70</v>
      </c>
      <c r="AD57" s="126">
        <f t="shared" si="15"/>
        <v>0</v>
      </c>
      <c r="AE57" s="125"/>
      <c r="AG57" s="127">
        <f t="shared" si="16"/>
        <v>7.0312000000000001</v>
      </c>
    </row>
    <row r="58" spans="1:33" ht="17.100000000000001" hidden="1" customHeight="1" x14ac:dyDescent="0.2">
      <c r="A58" s="193" t="s">
        <v>27</v>
      </c>
      <c r="B58" s="193" t="s">
        <v>128</v>
      </c>
      <c r="C58" s="198" t="s">
        <v>195</v>
      </c>
      <c r="D58" s="152" t="s">
        <v>24</v>
      </c>
      <c r="E58" s="152"/>
      <c r="F58" s="152"/>
      <c r="G58" s="34" t="s">
        <v>4</v>
      </c>
      <c r="H58" s="34"/>
      <c r="I58" s="34"/>
      <c r="J58" s="16" t="s">
        <v>9</v>
      </c>
      <c r="K58" s="17">
        <v>7</v>
      </c>
      <c r="L58" s="17">
        <v>7</v>
      </c>
      <c r="M58" s="17">
        <v>7</v>
      </c>
      <c r="N58" s="17" t="s">
        <v>20</v>
      </c>
      <c r="O58" s="17"/>
      <c r="P58" s="17"/>
      <c r="Q58" s="35" t="s">
        <v>7</v>
      </c>
      <c r="R58" s="135" t="s">
        <v>7</v>
      </c>
      <c r="S58" s="213" t="s">
        <v>150</v>
      </c>
      <c r="T58" s="176">
        <f t="shared" si="17"/>
        <v>5.1700000000000008</v>
      </c>
      <c r="U58" s="176">
        <f t="shared" si="18"/>
        <v>5.1700000000000008</v>
      </c>
      <c r="V58" s="157">
        <f t="shared" si="19"/>
        <v>5.1700000000000008</v>
      </c>
      <c r="W58" s="53">
        <f t="shared" si="20"/>
        <v>5.1700000000000008</v>
      </c>
      <c r="X58" s="61" t="s">
        <v>121</v>
      </c>
      <c r="Y58" s="63">
        <v>0.1</v>
      </c>
      <c r="Z58" s="63">
        <v>0.1</v>
      </c>
      <c r="AA58" s="68">
        <v>560</v>
      </c>
      <c r="AB58" s="68">
        <v>560</v>
      </c>
      <c r="AC58" s="68">
        <v>80</v>
      </c>
      <c r="AD58" s="126">
        <f t="shared" si="15"/>
        <v>0</v>
      </c>
      <c r="AE58" s="68"/>
      <c r="AG58" s="90">
        <f t="shared" si="16"/>
        <v>4.8598000000000008</v>
      </c>
    </row>
    <row r="59" spans="1:33" s="126" customFormat="1" ht="17.100000000000001" hidden="1" customHeight="1" x14ac:dyDescent="0.2">
      <c r="A59" s="194" t="s">
        <v>125</v>
      </c>
      <c r="B59" s="194" t="s">
        <v>129</v>
      </c>
      <c r="C59" s="198" t="s">
        <v>196</v>
      </c>
      <c r="D59" s="151" t="s">
        <v>47</v>
      </c>
      <c r="E59" s="151"/>
      <c r="F59" s="151"/>
      <c r="G59" s="205" t="s">
        <v>4</v>
      </c>
      <c r="H59" s="205"/>
      <c r="I59" s="205"/>
      <c r="J59" s="120" t="s">
        <v>9</v>
      </c>
      <c r="K59" s="121">
        <v>20</v>
      </c>
      <c r="L59" s="121">
        <v>20</v>
      </c>
      <c r="M59" s="121">
        <v>20</v>
      </c>
      <c r="N59" s="121" t="s">
        <v>20</v>
      </c>
      <c r="O59" s="121"/>
      <c r="P59" s="121"/>
      <c r="Q59" s="135" t="s">
        <v>7</v>
      </c>
      <c r="R59" s="135" t="s">
        <v>7</v>
      </c>
      <c r="S59" s="213" t="s">
        <v>150</v>
      </c>
      <c r="T59" s="176">
        <f t="shared" si="17"/>
        <v>3.9600000000000004</v>
      </c>
      <c r="U59" s="176">
        <f t="shared" si="18"/>
        <v>3.9600000000000004</v>
      </c>
      <c r="V59" s="158">
        <f t="shared" si="19"/>
        <v>3.9600000000000004</v>
      </c>
      <c r="W59" s="123">
        <f t="shared" si="20"/>
        <v>3.9600000000000004</v>
      </c>
      <c r="X59" s="136" t="s">
        <v>45</v>
      </c>
      <c r="Y59" s="124">
        <v>0.1</v>
      </c>
      <c r="Z59" s="124">
        <v>0.1</v>
      </c>
      <c r="AA59" s="125">
        <v>500</v>
      </c>
      <c r="AB59" s="125">
        <v>1000</v>
      </c>
      <c r="AC59" s="125">
        <v>50</v>
      </c>
      <c r="AD59" s="126">
        <f t="shared" si="15"/>
        <v>0</v>
      </c>
      <c r="AE59" s="125"/>
      <c r="AG59" s="127">
        <f t="shared" si="16"/>
        <v>3.7224000000000004</v>
      </c>
    </row>
    <row r="60" spans="1:33" ht="17.100000000000001" hidden="1" customHeight="1" thickBot="1" x14ac:dyDescent="0.25">
      <c r="A60" s="193" t="s">
        <v>28</v>
      </c>
      <c r="B60" s="193" t="s">
        <v>130</v>
      </c>
      <c r="C60" s="201" t="s">
        <v>197</v>
      </c>
      <c r="D60" s="152" t="s">
        <v>46</v>
      </c>
      <c r="E60" s="152"/>
      <c r="F60" s="152"/>
      <c r="G60" s="34" t="s">
        <v>4</v>
      </c>
      <c r="H60" s="34"/>
      <c r="I60" s="34"/>
      <c r="J60" s="16" t="s">
        <v>9</v>
      </c>
      <c r="K60" s="17">
        <v>20</v>
      </c>
      <c r="L60" s="17">
        <v>20</v>
      </c>
      <c r="M60" s="17">
        <v>20</v>
      </c>
      <c r="N60" s="17" t="s">
        <v>20</v>
      </c>
      <c r="O60" s="17"/>
      <c r="P60" s="17"/>
      <c r="Q60" s="35" t="s">
        <v>7</v>
      </c>
      <c r="R60" s="135" t="s">
        <v>7</v>
      </c>
      <c r="S60" s="213" t="s">
        <v>150</v>
      </c>
      <c r="T60" s="176">
        <f t="shared" si="17"/>
        <v>1.54</v>
      </c>
      <c r="U60" s="176">
        <f t="shared" si="18"/>
        <v>1.54</v>
      </c>
      <c r="V60" s="157">
        <f t="shared" si="19"/>
        <v>1.54</v>
      </c>
      <c r="W60" s="53">
        <f t="shared" si="20"/>
        <v>1.54</v>
      </c>
      <c r="X60" s="61" t="s">
        <v>48</v>
      </c>
      <c r="Y60" s="63">
        <v>0.1</v>
      </c>
      <c r="Z60" s="63">
        <v>0.1</v>
      </c>
      <c r="AA60" s="68">
        <v>500</v>
      </c>
      <c r="AB60" s="68">
        <v>1000</v>
      </c>
      <c r="AC60" s="68">
        <v>50</v>
      </c>
      <c r="AD60" s="126">
        <f t="shared" si="15"/>
        <v>0</v>
      </c>
      <c r="AE60" s="68"/>
      <c r="AG60" s="90">
        <f t="shared" si="16"/>
        <v>1.4476</v>
      </c>
    </row>
    <row r="61" spans="1:33" ht="17.100000000000001" hidden="1" customHeight="1" thickBot="1" x14ac:dyDescent="0.25">
      <c r="A61" s="193"/>
      <c r="B61" s="193"/>
      <c r="C61" s="201"/>
      <c r="D61" s="152"/>
      <c r="E61" s="152"/>
      <c r="F61" s="152"/>
      <c r="G61" s="34"/>
      <c r="H61" s="34"/>
      <c r="I61" s="34"/>
      <c r="J61" s="16"/>
      <c r="K61" s="17"/>
      <c r="L61" s="17"/>
      <c r="M61" s="17"/>
      <c r="N61" s="17"/>
      <c r="O61" s="17"/>
      <c r="P61" s="17"/>
      <c r="Q61" s="35"/>
      <c r="R61" s="35"/>
      <c r="S61" s="213" t="s">
        <v>150</v>
      </c>
      <c r="T61" s="176" t="e">
        <f t="shared" si="17"/>
        <v>#DIV/0!</v>
      </c>
      <c r="U61" s="176" t="e">
        <f t="shared" si="18"/>
        <v>#DIV/0!</v>
      </c>
      <c r="V61" s="157" t="e">
        <f t="shared" si="19"/>
        <v>#DIV/0!</v>
      </c>
      <c r="W61" s="53"/>
      <c r="X61" s="61"/>
      <c r="Y61" s="63">
        <v>0.4</v>
      </c>
      <c r="Z61" s="63">
        <v>0.4</v>
      </c>
      <c r="AA61" s="68"/>
      <c r="AB61" s="68"/>
      <c r="AC61" s="68"/>
      <c r="AE61" s="68"/>
      <c r="AG61" s="90" t="e">
        <f t="shared" si="16"/>
        <v>#DIV/0!</v>
      </c>
    </row>
    <row r="62" spans="1:33" s="126" customFormat="1" ht="19.5" customHeight="1" x14ac:dyDescent="0.2">
      <c r="A62" s="194"/>
      <c r="B62" s="194"/>
      <c r="C62" s="198"/>
      <c r="D62" s="151"/>
      <c r="E62" s="151"/>
      <c r="F62" s="151"/>
      <c r="G62" s="205"/>
      <c r="H62" s="205"/>
      <c r="I62" s="205"/>
      <c r="J62" s="120"/>
      <c r="K62" s="121"/>
      <c r="L62" s="121"/>
      <c r="M62" s="121"/>
      <c r="N62" s="121"/>
      <c r="O62" s="121"/>
      <c r="P62" s="121"/>
      <c r="Q62" s="135"/>
      <c r="R62" s="135"/>
      <c r="S62" s="135"/>
      <c r="T62" s="158"/>
      <c r="U62" s="158"/>
      <c r="V62" s="158"/>
      <c r="W62" s="123"/>
      <c r="X62" s="136"/>
      <c r="Y62" s="124"/>
      <c r="Z62" s="124"/>
      <c r="AA62" s="125"/>
      <c r="AB62" s="125"/>
      <c r="AC62" s="125"/>
      <c r="AE62" s="125"/>
      <c r="AG62" s="127"/>
    </row>
    <row r="63" spans="1:33" hidden="1" x14ac:dyDescent="0.2">
      <c r="A63" s="216"/>
      <c r="B63" s="301"/>
      <c r="C63" s="229"/>
      <c r="D63" s="230"/>
      <c r="E63" s="230"/>
      <c r="F63" s="230"/>
      <c r="G63" s="231"/>
      <c r="H63" s="231"/>
      <c r="I63" s="231"/>
      <c r="J63" s="232"/>
      <c r="K63" s="210"/>
      <c r="L63" s="210"/>
      <c r="M63" s="210"/>
      <c r="N63" s="210"/>
      <c r="O63" s="210"/>
      <c r="P63" s="210"/>
      <c r="Q63" s="233"/>
      <c r="R63" s="135"/>
      <c r="S63" s="233"/>
      <c r="T63" s="176"/>
      <c r="U63" s="158"/>
      <c r="V63" s="158"/>
      <c r="W63" s="123"/>
    </row>
    <row r="64" spans="1:33" s="242" customFormat="1" ht="19.5" customHeight="1" x14ac:dyDescent="0.2">
      <c r="A64" s="196"/>
      <c r="B64" s="196"/>
      <c r="C64" s="199"/>
      <c r="D64" s="153"/>
      <c r="E64" s="153"/>
      <c r="F64" s="153"/>
      <c r="G64" s="212"/>
      <c r="H64" s="212"/>
      <c r="I64" s="212"/>
      <c r="J64" s="85"/>
      <c r="K64" s="86"/>
      <c r="L64" s="86"/>
      <c r="M64" s="86"/>
      <c r="N64" s="86"/>
      <c r="O64" s="86"/>
      <c r="P64" s="86"/>
      <c r="Q64" s="213"/>
      <c r="R64" s="213"/>
      <c r="S64" s="213"/>
      <c r="T64" s="161"/>
      <c r="U64" s="161"/>
      <c r="V64" s="158"/>
      <c r="W64" s="123"/>
      <c r="X64" s="256"/>
      <c r="Y64" s="259"/>
      <c r="Z64" s="259"/>
      <c r="AA64" s="241"/>
      <c r="AB64" s="241"/>
      <c r="AC64" s="241"/>
      <c r="AE64" s="241"/>
      <c r="AG64" s="243"/>
    </row>
    <row r="65" spans="1:33" s="126" customFormat="1" ht="19.5" customHeight="1" x14ac:dyDescent="0.2">
      <c r="A65" s="194"/>
      <c r="B65" s="194"/>
      <c r="C65" s="198"/>
      <c r="D65" s="151"/>
      <c r="E65" s="151"/>
      <c r="F65" s="151"/>
      <c r="G65" s="205"/>
      <c r="H65" s="205"/>
      <c r="I65" s="205"/>
      <c r="J65" s="120"/>
      <c r="K65" s="121"/>
      <c r="L65" s="121"/>
      <c r="M65" s="121"/>
      <c r="N65" s="121"/>
      <c r="O65" s="121"/>
      <c r="P65" s="121"/>
      <c r="Q65" s="135"/>
      <c r="R65" s="135"/>
      <c r="S65" s="135"/>
      <c r="T65" s="158"/>
      <c r="U65" s="158"/>
      <c r="V65" s="158"/>
      <c r="W65" s="123"/>
      <c r="X65" s="136"/>
      <c r="Y65" s="124"/>
      <c r="Z65" s="124"/>
      <c r="AA65" s="125"/>
      <c r="AB65" s="125"/>
      <c r="AC65" s="125"/>
      <c r="AE65" s="125"/>
      <c r="AG65" s="127"/>
    </row>
    <row r="66" spans="1:33" s="109" customFormat="1" ht="15" customHeight="1" x14ac:dyDescent="0.2">
      <c r="A66" s="175"/>
      <c r="B66" s="175"/>
      <c r="C66" s="228"/>
      <c r="D66" s="189"/>
      <c r="E66" s="189"/>
      <c r="F66" s="189"/>
      <c r="G66" s="175"/>
      <c r="H66" s="175"/>
      <c r="I66" s="175"/>
      <c r="J66" s="81"/>
      <c r="K66" s="82"/>
      <c r="L66" s="82"/>
      <c r="M66" s="82"/>
      <c r="N66" s="82"/>
      <c r="O66" s="82"/>
      <c r="P66" s="82"/>
      <c r="Q66" s="225"/>
      <c r="R66" s="225"/>
      <c r="S66" s="225"/>
      <c r="T66" s="225"/>
      <c r="U66" s="225"/>
      <c r="V66" s="159"/>
      <c r="W66" s="117"/>
      <c r="X66" s="271"/>
      <c r="Y66" s="107"/>
      <c r="Z66" s="107"/>
      <c r="AA66" s="108"/>
      <c r="AB66" s="108"/>
      <c r="AC66" s="108"/>
      <c r="AD66" s="74"/>
      <c r="AE66" s="108"/>
      <c r="AG66" s="114"/>
    </row>
    <row r="67" spans="1:33" s="14" customFormat="1" ht="25.15" customHeight="1" thickBot="1" x14ac:dyDescent="0.25">
      <c r="A67" s="202"/>
      <c r="B67" s="202"/>
      <c r="C67" s="234"/>
      <c r="D67" s="202"/>
      <c r="E67" s="202"/>
      <c r="F67" s="202"/>
      <c r="G67" s="202"/>
      <c r="H67" s="202"/>
      <c r="I67" s="202"/>
      <c r="J67" s="16"/>
      <c r="K67" s="210"/>
      <c r="L67" s="210"/>
      <c r="M67" s="210"/>
      <c r="N67" s="210"/>
      <c r="O67" s="210"/>
      <c r="P67" s="210"/>
      <c r="Q67" s="211"/>
      <c r="R67" s="211"/>
      <c r="S67" s="211"/>
      <c r="T67" s="176"/>
      <c r="U67" s="211"/>
      <c r="V67" s="157"/>
      <c r="W67" s="50"/>
      <c r="X67" s="267"/>
      <c r="Y67" s="64"/>
      <c r="Z67" s="64"/>
      <c r="AA67" s="69"/>
      <c r="AB67" s="69"/>
      <c r="AC67" s="69"/>
      <c r="AD67" s="74"/>
      <c r="AE67" s="69"/>
      <c r="AG67" s="90"/>
    </row>
    <row r="68" spans="1:33" s="132" customFormat="1" x14ac:dyDescent="0.2">
      <c r="A68" s="194"/>
      <c r="B68" s="194"/>
      <c r="C68" s="198"/>
      <c r="D68" s="151"/>
      <c r="E68" s="151"/>
      <c r="F68" s="151"/>
      <c r="G68" s="205"/>
      <c r="H68" s="205"/>
      <c r="I68" s="205"/>
      <c r="J68" s="120"/>
      <c r="K68" s="121"/>
      <c r="L68" s="121"/>
      <c r="M68" s="121"/>
      <c r="N68" s="121"/>
      <c r="O68" s="121"/>
      <c r="P68" s="121"/>
      <c r="Q68" s="135"/>
      <c r="R68" s="135"/>
      <c r="S68" s="135"/>
      <c r="T68" s="158"/>
      <c r="U68" s="158"/>
      <c r="V68" s="158"/>
      <c r="W68" s="123"/>
      <c r="X68" s="269"/>
      <c r="Y68" s="129"/>
      <c r="Z68" s="129"/>
      <c r="AA68" s="130"/>
      <c r="AB68" s="130"/>
      <c r="AC68" s="130"/>
      <c r="AD68" s="126"/>
      <c r="AE68" s="131"/>
      <c r="AG68" s="127"/>
    </row>
    <row r="69" spans="1:33" s="291" customFormat="1" ht="19.899999999999999" customHeight="1" x14ac:dyDescent="0.2">
      <c r="A69" s="196"/>
      <c r="B69" s="196"/>
      <c r="C69" s="199"/>
      <c r="D69" s="153"/>
      <c r="E69" s="153"/>
      <c r="F69" s="153"/>
      <c r="G69" s="212"/>
      <c r="H69" s="212"/>
      <c r="I69" s="212"/>
      <c r="J69" s="85"/>
      <c r="K69" s="86"/>
      <c r="L69" s="86"/>
      <c r="M69" s="86"/>
      <c r="N69" s="86"/>
      <c r="O69" s="86"/>
      <c r="P69" s="86"/>
      <c r="Q69" s="213"/>
      <c r="R69" s="213"/>
      <c r="S69" s="213"/>
      <c r="T69" s="161"/>
      <c r="U69" s="161"/>
      <c r="V69" s="161"/>
      <c r="W69" s="240"/>
      <c r="X69" s="289"/>
      <c r="Y69" s="290"/>
      <c r="Z69" s="290"/>
      <c r="AA69" s="254"/>
      <c r="AB69" s="254"/>
      <c r="AC69" s="254"/>
      <c r="AD69" s="242"/>
      <c r="AE69" s="254"/>
      <c r="AG69" s="243"/>
    </row>
    <row r="70" spans="1:33" s="291" customFormat="1" ht="18" hidden="1" customHeight="1" x14ac:dyDescent="0.2">
      <c r="A70" s="196"/>
      <c r="B70" s="196"/>
      <c r="C70" s="199"/>
      <c r="D70" s="153"/>
      <c r="E70" s="153"/>
      <c r="F70" s="153"/>
      <c r="G70" s="212"/>
      <c r="H70" s="212"/>
      <c r="I70" s="212"/>
      <c r="J70" s="85"/>
      <c r="K70" s="86"/>
      <c r="L70" s="86"/>
      <c r="M70" s="86"/>
      <c r="N70" s="86"/>
      <c r="O70" s="86"/>
      <c r="P70" s="86"/>
      <c r="Q70" s="213"/>
      <c r="R70" s="213"/>
      <c r="S70" s="213"/>
      <c r="T70" s="161"/>
      <c r="U70" s="161"/>
      <c r="V70" s="161"/>
      <c r="W70" s="240"/>
      <c r="X70" s="289"/>
      <c r="Y70" s="290"/>
      <c r="Z70" s="290"/>
      <c r="AA70" s="254"/>
      <c r="AB70" s="254"/>
      <c r="AC70" s="254"/>
      <c r="AD70" s="242"/>
      <c r="AE70" s="254"/>
      <c r="AG70" s="243"/>
    </row>
    <row r="71" spans="1:33" s="14" customFormat="1" ht="17.100000000000001" hidden="1" customHeight="1" x14ac:dyDescent="0.2">
      <c r="A71" s="193"/>
      <c r="B71" s="193"/>
      <c r="C71" s="201"/>
      <c r="D71" s="152"/>
      <c r="E71" s="152"/>
      <c r="F71" s="152"/>
      <c r="G71" s="34"/>
      <c r="H71" s="205"/>
      <c r="I71" s="205"/>
      <c r="J71" s="16"/>
      <c r="K71" s="17"/>
      <c r="L71" s="17"/>
      <c r="M71" s="17"/>
      <c r="N71" s="17"/>
      <c r="O71" s="17"/>
      <c r="P71" s="17"/>
      <c r="Q71" s="35"/>
      <c r="R71" s="35"/>
      <c r="S71" s="35"/>
      <c r="T71" s="158"/>
      <c r="U71" s="176"/>
      <c r="V71" s="157"/>
      <c r="W71" s="53"/>
      <c r="X71" s="268"/>
      <c r="Y71" s="64"/>
      <c r="Z71" s="64"/>
      <c r="AA71" s="69"/>
      <c r="AB71" s="69"/>
      <c r="AC71" s="69"/>
      <c r="AD71" s="74"/>
      <c r="AE71" s="69"/>
      <c r="AG71" s="90"/>
    </row>
    <row r="72" spans="1:33" s="14" customFormat="1" ht="17.100000000000001" hidden="1" customHeight="1" x14ac:dyDescent="0.2">
      <c r="A72" s="193"/>
      <c r="B72" s="193"/>
      <c r="C72" s="201"/>
      <c r="D72" s="152"/>
      <c r="E72" s="152"/>
      <c r="F72" s="152"/>
      <c r="G72" s="34"/>
      <c r="H72" s="205"/>
      <c r="I72" s="205"/>
      <c r="J72" s="16"/>
      <c r="K72" s="17"/>
      <c r="L72" s="17"/>
      <c r="M72" s="17"/>
      <c r="N72" s="17"/>
      <c r="O72" s="17"/>
      <c r="P72" s="17"/>
      <c r="Q72" s="35"/>
      <c r="R72" s="35"/>
      <c r="S72" s="35"/>
      <c r="T72" s="158"/>
      <c r="U72" s="176"/>
      <c r="V72" s="157"/>
      <c r="W72" s="53"/>
      <c r="X72" s="268"/>
      <c r="Y72" s="64"/>
      <c r="Z72" s="64"/>
      <c r="AA72" s="69"/>
      <c r="AB72" s="69"/>
      <c r="AC72" s="69"/>
      <c r="AD72" s="74"/>
      <c r="AE72" s="69"/>
      <c r="AG72" s="90"/>
    </row>
    <row r="73" spans="1:33" s="132" customFormat="1" ht="19.5" customHeight="1" x14ac:dyDescent="0.2">
      <c r="A73" s="194"/>
      <c r="B73" s="194"/>
      <c r="C73" s="198"/>
      <c r="D73" s="151"/>
      <c r="E73" s="151"/>
      <c r="F73" s="151"/>
      <c r="G73" s="205"/>
      <c r="H73" s="205"/>
      <c r="I73" s="205"/>
      <c r="J73" s="120"/>
      <c r="K73" s="121"/>
      <c r="L73" s="121"/>
      <c r="M73" s="121"/>
      <c r="N73" s="121"/>
      <c r="O73" s="121"/>
      <c r="P73" s="121"/>
      <c r="Q73" s="135"/>
      <c r="R73" s="135"/>
      <c r="S73" s="135"/>
      <c r="T73" s="158"/>
      <c r="U73" s="158"/>
      <c r="V73" s="158"/>
      <c r="W73" s="123"/>
      <c r="X73" s="269"/>
      <c r="Y73" s="129"/>
      <c r="Z73" s="129"/>
      <c r="AA73" s="131"/>
      <c r="AB73" s="131"/>
      <c r="AC73" s="131"/>
      <c r="AD73" s="126"/>
      <c r="AE73" s="131"/>
      <c r="AG73" s="127"/>
    </row>
    <row r="74" spans="1:33" s="14" customFormat="1" ht="17.100000000000001" hidden="1" customHeight="1" x14ac:dyDescent="0.2">
      <c r="A74" s="193"/>
      <c r="B74" s="193"/>
      <c r="C74" s="201"/>
      <c r="D74" s="152"/>
      <c r="E74" s="152"/>
      <c r="F74" s="152"/>
      <c r="G74" s="34"/>
      <c r="H74" s="205"/>
      <c r="I74" s="205"/>
      <c r="J74" s="16"/>
      <c r="K74" s="17"/>
      <c r="L74" s="17"/>
      <c r="M74" s="17"/>
      <c r="N74" s="17"/>
      <c r="O74" s="17"/>
      <c r="P74" s="17"/>
      <c r="Q74" s="35"/>
      <c r="R74" s="35"/>
      <c r="S74" s="35"/>
      <c r="T74" s="158"/>
      <c r="U74" s="176"/>
      <c r="V74" s="157"/>
      <c r="W74" s="53"/>
      <c r="X74" s="268"/>
      <c r="Y74" s="64"/>
      <c r="Z74" s="64"/>
      <c r="AA74" s="69"/>
      <c r="AB74" s="69"/>
      <c r="AC74" s="69"/>
      <c r="AD74" s="74"/>
      <c r="AE74" s="69"/>
      <c r="AG74" s="90"/>
    </row>
    <row r="75" spans="1:33" s="291" customFormat="1" ht="19.5" customHeight="1" x14ac:dyDescent="0.2">
      <c r="A75" s="196"/>
      <c r="B75" s="196"/>
      <c r="C75" s="199"/>
      <c r="D75" s="153"/>
      <c r="E75" s="153"/>
      <c r="F75" s="153"/>
      <c r="G75" s="212"/>
      <c r="H75" s="212"/>
      <c r="I75" s="212"/>
      <c r="J75" s="85"/>
      <c r="K75" s="86"/>
      <c r="L75" s="86"/>
      <c r="M75" s="86"/>
      <c r="N75" s="86"/>
      <c r="O75" s="86"/>
      <c r="P75" s="86"/>
      <c r="Q75" s="213"/>
      <c r="R75" s="213"/>
      <c r="S75" s="213"/>
      <c r="T75" s="161"/>
      <c r="U75" s="161"/>
      <c r="V75" s="161"/>
      <c r="W75" s="240"/>
      <c r="X75" s="289"/>
      <c r="Y75" s="290"/>
      <c r="Z75" s="290"/>
      <c r="AA75" s="254"/>
      <c r="AB75" s="254"/>
      <c r="AC75" s="254"/>
      <c r="AD75" s="242"/>
      <c r="AE75" s="254"/>
      <c r="AG75" s="243"/>
    </row>
    <row r="76" spans="1:33" s="132" customFormat="1" ht="19.5" customHeight="1" x14ac:dyDescent="0.2">
      <c r="A76" s="194"/>
      <c r="B76" s="194"/>
      <c r="C76" s="198"/>
      <c r="D76" s="151"/>
      <c r="E76" s="151"/>
      <c r="F76" s="151"/>
      <c r="G76" s="205"/>
      <c r="H76" s="205"/>
      <c r="I76" s="205"/>
      <c r="J76" s="120"/>
      <c r="K76" s="121"/>
      <c r="L76" s="121"/>
      <c r="M76" s="121"/>
      <c r="N76" s="121"/>
      <c r="O76" s="121"/>
      <c r="P76" s="121"/>
      <c r="Q76" s="135"/>
      <c r="R76" s="135"/>
      <c r="S76" s="135"/>
      <c r="T76" s="158"/>
      <c r="U76" s="158"/>
      <c r="V76" s="158"/>
      <c r="W76" s="123"/>
      <c r="X76" s="269"/>
      <c r="Y76" s="129"/>
      <c r="Z76" s="129"/>
      <c r="AA76" s="131"/>
      <c r="AB76" s="131"/>
      <c r="AC76" s="131"/>
      <c r="AD76" s="126"/>
      <c r="AE76" s="131"/>
      <c r="AG76" s="127"/>
    </row>
    <row r="77" spans="1:33" s="291" customFormat="1" ht="20.25" hidden="1" thickBot="1" x14ac:dyDescent="0.25">
      <c r="A77" s="196"/>
      <c r="B77" s="196"/>
      <c r="C77" s="199"/>
      <c r="D77" s="153"/>
      <c r="E77" s="153"/>
      <c r="F77" s="153"/>
      <c r="G77" s="212"/>
      <c r="H77" s="212"/>
      <c r="I77" s="212"/>
      <c r="J77" s="85"/>
      <c r="K77" s="86"/>
      <c r="L77" s="86"/>
      <c r="M77" s="86"/>
      <c r="N77" s="86"/>
      <c r="O77" s="86"/>
      <c r="P77" s="86"/>
      <c r="Q77" s="213"/>
      <c r="R77" s="213"/>
      <c r="S77" s="213"/>
      <c r="T77" s="161"/>
      <c r="U77" s="161"/>
      <c r="V77" s="161"/>
      <c r="W77" s="240"/>
      <c r="X77" s="289"/>
      <c r="Y77" s="290"/>
      <c r="Z77" s="290"/>
      <c r="AA77" s="302"/>
      <c r="AB77" s="302"/>
      <c r="AC77" s="302"/>
      <c r="AD77" s="242"/>
      <c r="AE77" s="254"/>
      <c r="AG77" s="243"/>
    </row>
    <row r="78" spans="1:33" s="14" customFormat="1" hidden="1" x14ac:dyDescent="0.2">
      <c r="A78" s="193"/>
      <c r="B78" s="193"/>
      <c r="C78" s="201"/>
      <c r="D78" s="152"/>
      <c r="E78" s="152"/>
      <c r="F78" s="152"/>
      <c r="G78" s="34"/>
      <c r="H78" s="34"/>
      <c r="I78" s="34"/>
      <c r="J78" s="16"/>
      <c r="K78" s="17"/>
      <c r="L78" s="17"/>
      <c r="M78" s="17"/>
      <c r="N78" s="17"/>
      <c r="O78" s="17"/>
      <c r="P78" s="17"/>
      <c r="Q78" s="35"/>
      <c r="R78" s="35"/>
      <c r="S78" s="35"/>
      <c r="T78" s="158"/>
      <c r="U78" s="35"/>
      <c r="V78" s="157"/>
      <c r="W78" s="53"/>
      <c r="X78" s="268"/>
      <c r="Y78" s="64"/>
      <c r="Z78" s="64"/>
      <c r="AA78" s="69"/>
      <c r="AB78" s="69"/>
      <c r="AC78" s="69"/>
      <c r="AD78" s="74"/>
      <c r="AE78" s="69"/>
      <c r="AG78" s="90"/>
    </row>
    <row r="79" spans="1:33" s="14" customFormat="1" hidden="1" x14ac:dyDescent="0.2">
      <c r="A79" s="193"/>
      <c r="B79" s="193"/>
      <c r="C79" s="201"/>
      <c r="D79" s="152"/>
      <c r="E79" s="152"/>
      <c r="F79" s="152"/>
      <c r="G79" s="34"/>
      <c r="H79" s="34"/>
      <c r="I79" s="34"/>
      <c r="J79" s="16"/>
      <c r="K79" s="17"/>
      <c r="L79" s="17"/>
      <c r="M79" s="17"/>
      <c r="N79" s="17"/>
      <c r="O79" s="17"/>
      <c r="P79" s="17"/>
      <c r="Q79" s="35"/>
      <c r="R79" s="35"/>
      <c r="S79" s="35"/>
      <c r="T79" s="158"/>
      <c r="U79" s="35"/>
      <c r="V79" s="157"/>
      <c r="W79" s="53"/>
      <c r="X79" s="61"/>
      <c r="Y79" s="64"/>
      <c r="Z79" s="64"/>
      <c r="AA79" s="69"/>
      <c r="AB79" s="69"/>
      <c r="AC79" s="69"/>
      <c r="AD79" s="74"/>
      <c r="AE79" s="69"/>
      <c r="AG79" s="90"/>
    </row>
    <row r="80" spans="1:33" s="113" customFormat="1" ht="18" customHeight="1" x14ac:dyDescent="0.2">
      <c r="A80" s="208"/>
      <c r="B80" s="208"/>
      <c r="C80" s="235"/>
      <c r="D80" s="182"/>
      <c r="E80" s="182"/>
      <c r="F80" s="182"/>
      <c r="G80" s="206"/>
      <c r="H80" s="206"/>
      <c r="I80" s="206"/>
      <c r="J80" s="81"/>
      <c r="K80" s="82"/>
      <c r="L80" s="82"/>
      <c r="M80" s="82"/>
      <c r="N80" s="82"/>
      <c r="O80" s="82"/>
      <c r="P80" s="82"/>
      <c r="Q80" s="209"/>
      <c r="R80" s="209"/>
      <c r="S80" s="209"/>
      <c r="T80" s="159"/>
      <c r="U80" s="209"/>
      <c r="V80" s="159"/>
      <c r="W80" s="110"/>
      <c r="X80" s="272"/>
      <c r="Y80" s="111"/>
      <c r="Z80" s="111"/>
      <c r="AA80" s="112"/>
      <c r="AB80" s="112"/>
      <c r="AC80" s="112"/>
      <c r="AD80" s="74"/>
      <c r="AE80" s="112"/>
      <c r="AG80" s="114"/>
    </row>
    <row r="81" spans="1:33" s="14" customFormat="1" ht="24.75" customHeight="1" x14ac:dyDescent="0.2">
      <c r="A81" s="202"/>
      <c r="B81" s="202"/>
      <c r="C81" s="202"/>
      <c r="D81" s="202"/>
      <c r="E81" s="202"/>
      <c r="F81" s="202"/>
      <c r="G81" s="202"/>
      <c r="H81" s="202"/>
      <c r="I81" s="202"/>
      <c r="J81" s="16"/>
      <c r="K81" s="17"/>
      <c r="L81" s="17"/>
      <c r="M81" s="17"/>
      <c r="N81" s="17"/>
      <c r="O81" s="17"/>
      <c r="P81" s="17"/>
      <c r="Q81" s="236"/>
      <c r="R81" s="236"/>
      <c r="S81" s="236"/>
      <c r="T81" s="157"/>
      <c r="U81" s="236"/>
      <c r="V81" s="157"/>
      <c r="W81" s="51"/>
      <c r="X81" s="267"/>
      <c r="Y81" s="64"/>
      <c r="Z81" s="64"/>
      <c r="AA81" s="69"/>
      <c r="AB81" s="69"/>
      <c r="AC81" s="69"/>
      <c r="AD81" s="74"/>
      <c r="AE81" s="69"/>
      <c r="AG81" s="90"/>
    </row>
    <row r="82" spans="1:33" s="18" customFormat="1" ht="17.100000000000001" hidden="1" customHeight="1" x14ac:dyDescent="0.2">
      <c r="A82" s="217"/>
      <c r="B82" s="217"/>
      <c r="C82" s="217"/>
      <c r="D82" s="152"/>
      <c r="E82" s="152"/>
      <c r="F82" s="152"/>
      <c r="G82" s="34"/>
      <c r="H82" s="34"/>
      <c r="I82" s="34"/>
      <c r="J82" s="16"/>
      <c r="K82" s="17"/>
      <c r="L82" s="17"/>
      <c r="M82" s="17"/>
      <c r="N82" s="17"/>
      <c r="O82" s="17"/>
      <c r="P82" s="17"/>
      <c r="Q82" s="35"/>
      <c r="R82" s="35"/>
      <c r="S82" s="35"/>
      <c r="T82" s="157"/>
      <c r="U82" s="35"/>
      <c r="V82" s="157"/>
      <c r="W82" s="53"/>
      <c r="X82" s="61"/>
      <c r="Y82" s="65"/>
      <c r="Z82" s="65"/>
      <c r="AA82" s="70"/>
      <c r="AB82" s="69"/>
      <c r="AC82" s="70"/>
      <c r="AD82" s="74"/>
      <c r="AE82" s="70"/>
      <c r="AG82" s="90"/>
    </row>
    <row r="83" spans="1:33" s="18" customFormat="1" ht="17.100000000000001" hidden="1" customHeight="1" x14ac:dyDescent="0.2">
      <c r="A83" s="217"/>
      <c r="B83" s="217"/>
      <c r="C83" s="217"/>
      <c r="D83" s="152"/>
      <c r="E83" s="152"/>
      <c r="F83" s="152"/>
      <c r="G83" s="34"/>
      <c r="H83" s="34"/>
      <c r="I83" s="34"/>
      <c r="J83" s="16"/>
      <c r="K83" s="17"/>
      <c r="L83" s="17"/>
      <c r="M83" s="17"/>
      <c r="N83" s="17"/>
      <c r="O83" s="17"/>
      <c r="P83" s="17"/>
      <c r="Q83" s="35"/>
      <c r="R83" s="35"/>
      <c r="S83" s="35"/>
      <c r="T83" s="157"/>
      <c r="U83" s="35"/>
      <c r="V83" s="157"/>
      <c r="W83" s="53"/>
      <c r="X83" s="61"/>
      <c r="Y83" s="65"/>
      <c r="Z83" s="65"/>
      <c r="AA83" s="70"/>
      <c r="AB83" s="69"/>
      <c r="AC83" s="70"/>
      <c r="AD83" s="74"/>
      <c r="AE83" s="70"/>
      <c r="AG83" s="90"/>
    </row>
    <row r="84" spans="1:33" s="18" customFormat="1" ht="17.100000000000001" hidden="1" customHeight="1" x14ac:dyDescent="0.2">
      <c r="A84" s="217"/>
      <c r="B84" s="217"/>
      <c r="C84" s="217"/>
      <c r="D84" s="152"/>
      <c r="E84" s="152"/>
      <c r="F84" s="152"/>
      <c r="G84" s="34"/>
      <c r="H84" s="34"/>
      <c r="I84" s="34"/>
      <c r="J84" s="16"/>
      <c r="K84" s="17"/>
      <c r="L84" s="17"/>
      <c r="M84" s="17"/>
      <c r="N84" s="17"/>
      <c r="O84" s="17"/>
      <c r="P84" s="17"/>
      <c r="Q84" s="35"/>
      <c r="R84" s="35"/>
      <c r="S84" s="35"/>
      <c r="T84" s="157"/>
      <c r="U84" s="35"/>
      <c r="V84" s="157"/>
      <c r="W84" s="53"/>
      <c r="X84" s="61"/>
      <c r="Y84" s="65"/>
      <c r="Z84" s="65"/>
      <c r="AA84" s="70"/>
      <c r="AB84" s="69"/>
      <c r="AC84" s="70"/>
      <c r="AD84" s="74"/>
      <c r="AE84" s="70"/>
      <c r="AG84" s="90"/>
    </row>
    <row r="85" spans="1:33" s="18" customFormat="1" ht="17.100000000000001" hidden="1" customHeight="1" x14ac:dyDescent="0.2">
      <c r="A85" s="217"/>
      <c r="B85" s="217"/>
      <c r="C85" s="217"/>
      <c r="D85" s="152"/>
      <c r="E85" s="152"/>
      <c r="F85" s="152"/>
      <c r="G85" s="34"/>
      <c r="H85" s="34"/>
      <c r="I85" s="34"/>
      <c r="J85" s="16"/>
      <c r="K85" s="17"/>
      <c r="L85" s="17"/>
      <c r="M85" s="17"/>
      <c r="N85" s="17"/>
      <c r="O85" s="17"/>
      <c r="P85" s="17"/>
      <c r="Q85" s="35"/>
      <c r="R85" s="35"/>
      <c r="S85" s="35"/>
      <c r="T85" s="157"/>
      <c r="U85" s="35"/>
      <c r="V85" s="157"/>
      <c r="W85" s="53"/>
      <c r="X85" s="61"/>
      <c r="Y85" s="65"/>
      <c r="Z85" s="65"/>
      <c r="AA85" s="70"/>
      <c r="AB85" s="69"/>
      <c r="AC85" s="70"/>
      <c r="AD85" s="74"/>
      <c r="AE85" s="70"/>
      <c r="AG85" s="90"/>
    </row>
    <row r="86" spans="1:33" s="18" customFormat="1" ht="17.100000000000001" hidden="1" customHeight="1" x14ac:dyDescent="0.2">
      <c r="A86" s="217"/>
      <c r="B86" s="217"/>
      <c r="C86" s="217"/>
      <c r="D86" s="152"/>
      <c r="E86" s="152"/>
      <c r="F86" s="152"/>
      <c r="G86" s="34"/>
      <c r="H86" s="34"/>
      <c r="I86" s="34"/>
      <c r="J86" s="16"/>
      <c r="K86" s="17"/>
      <c r="L86" s="17"/>
      <c r="M86" s="17"/>
      <c r="N86" s="17"/>
      <c r="O86" s="17"/>
      <c r="P86" s="17"/>
      <c r="Q86" s="35"/>
      <c r="R86" s="35"/>
      <c r="S86" s="35"/>
      <c r="T86" s="157"/>
      <c r="U86" s="35"/>
      <c r="V86" s="157"/>
      <c r="W86" s="53"/>
      <c r="X86" s="61"/>
      <c r="Y86" s="65"/>
      <c r="Z86" s="65"/>
      <c r="AA86" s="70"/>
      <c r="AB86" s="69"/>
      <c r="AC86" s="70"/>
      <c r="AD86" s="74"/>
      <c r="AE86" s="70"/>
      <c r="AG86" s="90"/>
    </row>
    <row r="87" spans="1:33" s="18" customFormat="1" ht="17.100000000000001" hidden="1" customHeight="1" x14ac:dyDescent="0.2">
      <c r="A87" s="217"/>
      <c r="B87" s="217"/>
      <c r="C87" s="217"/>
      <c r="D87" s="152"/>
      <c r="E87" s="152"/>
      <c r="F87" s="152"/>
      <c r="G87" s="34"/>
      <c r="H87" s="34"/>
      <c r="I87" s="34"/>
      <c r="J87" s="16"/>
      <c r="K87" s="17"/>
      <c r="L87" s="17"/>
      <c r="M87" s="17"/>
      <c r="N87" s="17"/>
      <c r="O87" s="17"/>
      <c r="P87" s="17"/>
      <c r="Q87" s="35"/>
      <c r="R87" s="35"/>
      <c r="S87" s="35"/>
      <c r="T87" s="157"/>
      <c r="U87" s="35"/>
      <c r="V87" s="157"/>
      <c r="W87" s="53"/>
      <c r="X87" s="61"/>
      <c r="Y87" s="65"/>
      <c r="Z87" s="65"/>
      <c r="AA87" s="70"/>
      <c r="AB87" s="69"/>
      <c r="AC87" s="70"/>
      <c r="AD87" s="74"/>
      <c r="AE87" s="70"/>
      <c r="AG87" s="90"/>
    </row>
    <row r="88" spans="1:33" s="18" customFormat="1" ht="17.100000000000001" hidden="1" customHeight="1" x14ac:dyDescent="0.2">
      <c r="A88" s="217"/>
      <c r="B88" s="217"/>
      <c r="C88" s="217"/>
      <c r="D88" s="152"/>
      <c r="E88" s="152"/>
      <c r="F88" s="152"/>
      <c r="G88" s="34"/>
      <c r="H88" s="34"/>
      <c r="I88" s="34"/>
      <c r="J88" s="16"/>
      <c r="K88" s="17"/>
      <c r="L88" s="17"/>
      <c r="M88" s="17"/>
      <c r="N88" s="17"/>
      <c r="O88" s="17"/>
      <c r="P88" s="17"/>
      <c r="Q88" s="35"/>
      <c r="R88" s="35"/>
      <c r="S88" s="35"/>
      <c r="T88" s="157"/>
      <c r="U88" s="35"/>
      <c r="V88" s="157"/>
      <c r="W88" s="53"/>
      <c r="X88" s="61"/>
      <c r="Y88" s="65"/>
      <c r="Z88" s="65"/>
      <c r="AA88" s="70"/>
      <c r="AB88" s="69"/>
      <c r="AC88" s="70"/>
      <c r="AD88" s="74"/>
      <c r="AE88" s="70"/>
      <c r="AG88" s="90"/>
    </row>
    <row r="89" spans="1:33" s="18" customFormat="1" ht="17.100000000000001" hidden="1" customHeight="1" x14ac:dyDescent="0.2">
      <c r="A89" s="217"/>
      <c r="B89" s="217"/>
      <c r="C89" s="217"/>
      <c r="D89" s="152"/>
      <c r="E89" s="152"/>
      <c r="F89" s="152"/>
      <c r="G89" s="34"/>
      <c r="H89" s="34"/>
      <c r="I89" s="34"/>
      <c r="J89" s="16"/>
      <c r="K89" s="17"/>
      <c r="L89" s="17"/>
      <c r="M89" s="17"/>
      <c r="N89" s="17"/>
      <c r="O89" s="17"/>
      <c r="P89" s="17"/>
      <c r="Q89" s="35"/>
      <c r="R89" s="35"/>
      <c r="S89" s="35"/>
      <c r="T89" s="157"/>
      <c r="U89" s="35"/>
      <c r="V89" s="157"/>
      <c r="W89" s="53"/>
      <c r="X89" s="61"/>
      <c r="Y89" s="65"/>
      <c r="Z89" s="65"/>
      <c r="AA89" s="70"/>
      <c r="AB89" s="69"/>
      <c r="AC89" s="70"/>
      <c r="AD89" s="74"/>
      <c r="AE89" s="70"/>
      <c r="AG89" s="90"/>
    </row>
    <row r="90" spans="1:33" s="18" customFormat="1" ht="17.100000000000001" hidden="1" customHeight="1" x14ac:dyDescent="0.2">
      <c r="A90" s="217"/>
      <c r="B90" s="217"/>
      <c r="C90" s="217"/>
      <c r="D90" s="152"/>
      <c r="E90" s="152"/>
      <c r="F90" s="152"/>
      <c r="G90" s="34"/>
      <c r="H90" s="34"/>
      <c r="I90" s="34"/>
      <c r="J90" s="16"/>
      <c r="K90" s="17"/>
      <c r="L90" s="17"/>
      <c r="M90" s="17"/>
      <c r="N90" s="17"/>
      <c r="O90" s="17"/>
      <c r="P90" s="17"/>
      <c r="Q90" s="35"/>
      <c r="R90" s="35"/>
      <c r="S90" s="35"/>
      <c r="T90" s="157"/>
      <c r="U90" s="35"/>
      <c r="V90" s="157"/>
      <c r="W90" s="53"/>
      <c r="X90" s="61"/>
      <c r="Y90" s="65"/>
      <c r="Z90" s="65"/>
      <c r="AA90" s="70"/>
      <c r="AB90" s="69"/>
      <c r="AC90" s="70"/>
      <c r="AD90" s="74"/>
      <c r="AE90" s="70"/>
      <c r="AG90" s="90"/>
    </row>
    <row r="91" spans="1:33" s="18" customFormat="1" ht="17.100000000000001" hidden="1" customHeight="1" x14ac:dyDescent="0.2">
      <c r="A91" s="217"/>
      <c r="B91" s="217"/>
      <c r="C91" s="217"/>
      <c r="D91" s="152"/>
      <c r="E91" s="152"/>
      <c r="F91" s="152"/>
      <c r="G91" s="34"/>
      <c r="H91" s="34"/>
      <c r="I91" s="34"/>
      <c r="J91" s="16"/>
      <c r="K91" s="17"/>
      <c r="L91" s="17"/>
      <c r="M91" s="17"/>
      <c r="N91" s="17"/>
      <c r="O91" s="17"/>
      <c r="P91" s="17"/>
      <c r="Q91" s="35"/>
      <c r="R91" s="35"/>
      <c r="S91" s="35"/>
      <c r="T91" s="157"/>
      <c r="U91" s="35"/>
      <c r="V91" s="157"/>
      <c r="W91" s="53"/>
      <c r="X91" s="61"/>
      <c r="Y91" s="65"/>
      <c r="Z91" s="65"/>
      <c r="AA91" s="70"/>
      <c r="AB91" s="69"/>
      <c r="AC91" s="70"/>
      <c r="AD91" s="74"/>
      <c r="AE91" s="70"/>
      <c r="AG91" s="90"/>
    </row>
    <row r="92" spans="1:33" s="132" customFormat="1" ht="17.100000000000001" hidden="1" customHeight="1" x14ac:dyDescent="0.2">
      <c r="A92" s="198"/>
      <c r="B92" s="198"/>
      <c r="C92" s="237"/>
      <c r="D92" s="151"/>
      <c r="E92" s="151"/>
      <c r="F92" s="151"/>
      <c r="G92" s="205"/>
      <c r="H92" s="205"/>
      <c r="I92" s="205"/>
      <c r="J92" s="120"/>
      <c r="K92" s="121"/>
      <c r="L92" s="121"/>
      <c r="M92" s="121"/>
      <c r="N92" s="121"/>
      <c r="O92" s="121"/>
      <c r="P92" s="121"/>
      <c r="Q92" s="135"/>
      <c r="R92" s="135"/>
      <c r="S92" s="135"/>
      <c r="T92" s="158"/>
      <c r="U92" s="135"/>
      <c r="V92" s="158"/>
      <c r="W92" s="134"/>
      <c r="X92" s="136"/>
      <c r="Y92" s="129"/>
      <c r="Z92" s="129"/>
      <c r="AA92" s="131"/>
      <c r="AB92" s="131"/>
      <c r="AC92" s="131"/>
      <c r="AD92" s="74"/>
      <c r="AE92" s="131"/>
      <c r="AG92" s="127"/>
    </row>
    <row r="93" spans="1:33" s="14" customFormat="1" ht="17.100000000000001" hidden="1" customHeight="1" x14ac:dyDescent="0.2">
      <c r="A93" s="201"/>
      <c r="B93" s="201"/>
      <c r="C93" s="217"/>
      <c r="D93" s="152"/>
      <c r="E93" s="152"/>
      <c r="F93" s="152"/>
      <c r="G93" s="34"/>
      <c r="H93" s="34"/>
      <c r="I93" s="34"/>
      <c r="J93" s="16"/>
      <c r="K93" s="17"/>
      <c r="L93" s="17"/>
      <c r="M93" s="17"/>
      <c r="N93" s="17"/>
      <c r="O93" s="17"/>
      <c r="P93" s="17"/>
      <c r="Q93" s="35"/>
      <c r="R93" s="35"/>
      <c r="S93" s="35"/>
      <c r="T93" s="157"/>
      <c r="U93" s="35"/>
      <c r="V93" s="157"/>
      <c r="W93" s="56"/>
      <c r="X93" s="61"/>
      <c r="Y93" s="64"/>
      <c r="Z93" s="64"/>
      <c r="AA93" s="69"/>
      <c r="AB93" s="69"/>
      <c r="AC93" s="69"/>
      <c r="AD93" s="74"/>
      <c r="AE93" s="69"/>
      <c r="AG93" s="90"/>
    </row>
    <row r="94" spans="1:33" s="132" customFormat="1" ht="17.100000000000001" hidden="1" customHeight="1" thickBot="1" x14ac:dyDescent="0.25">
      <c r="A94" s="194"/>
      <c r="B94" s="194"/>
      <c r="C94" s="207"/>
      <c r="D94" s="151"/>
      <c r="E94" s="151"/>
      <c r="F94" s="151"/>
      <c r="G94" s="205"/>
      <c r="H94" s="205"/>
      <c r="I94" s="205"/>
      <c r="J94" s="120"/>
      <c r="K94" s="121"/>
      <c r="L94" s="121"/>
      <c r="M94" s="121"/>
      <c r="N94" s="121"/>
      <c r="O94" s="121"/>
      <c r="P94" s="121"/>
      <c r="Q94" s="135"/>
      <c r="R94" s="135"/>
      <c r="S94" s="135"/>
      <c r="T94" s="158"/>
      <c r="U94" s="135"/>
      <c r="V94" s="158"/>
      <c r="W94" s="134"/>
      <c r="X94" s="136"/>
      <c r="Y94" s="129"/>
      <c r="Z94" s="129"/>
      <c r="AA94" s="131"/>
      <c r="AB94" s="131"/>
      <c r="AC94" s="131"/>
      <c r="AD94" s="74"/>
      <c r="AE94" s="131"/>
      <c r="AG94" s="127"/>
    </row>
    <row r="95" spans="1:33" s="132" customFormat="1" ht="17.100000000000001" hidden="1" customHeight="1" x14ac:dyDescent="0.2">
      <c r="A95" s="194"/>
      <c r="B95" s="194"/>
      <c r="C95" s="194"/>
      <c r="D95" s="151"/>
      <c r="E95" s="151"/>
      <c r="F95" s="151"/>
      <c r="G95" s="205"/>
      <c r="H95" s="205"/>
      <c r="I95" s="205"/>
      <c r="J95" s="120"/>
      <c r="K95" s="121"/>
      <c r="L95" s="121"/>
      <c r="M95" s="121"/>
      <c r="N95" s="121"/>
      <c r="O95" s="121"/>
      <c r="P95" s="121"/>
      <c r="Q95" s="135"/>
      <c r="R95" s="135"/>
      <c r="S95" s="135"/>
      <c r="T95" s="158"/>
      <c r="U95" s="135"/>
      <c r="V95" s="158"/>
      <c r="W95" s="134"/>
      <c r="X95" s="136"/>
      <c r="Y95" s="251"/>
      <c r="Z95" s="251"/>
      <c r="AA95" s="130"/>
      <c r="AB95" s="130"/>
      <c r="AC95" s="130"/>
      <c r="AD95" s="126"/>
      <c r="AE95" s="131"/>
      <c r="AG95" s="127"/>
    </row>
    <row r="96" spans="1:33" s="132" customFormat="1" ht="18" hidden="1" customHeight="1" x14ac:dyDescent="0.2">
      <c r="A96" s="194"/>
      <c r="B96" s="194"/>
      <c r="C96" s="194"/>
      <c r="D96" s="151"/>
      <c r="E96" s="151"/>
      <c r="F96" s="151"/>
      <c r="G96" s="205"/>
      <c r="H96" s="205"/>
      <c r="I96" s="205"/>
      <c r="J96" s="120"/>
      <c r="K96" s="121"/>
      <c r="L96" s="121"/>
      <c r="M96" s="121"/>
      <c r="N96" s="121"/>
      <c r="O96" s="121"/>
      <c r="P96" s="121"/>
      <c r="Q96" s="135"/>
      <c r="R96" s="135"/>
      <c r="S96" s="135"/>
      <c r="T96" s="158"/>
      <c r="U96" s="158"/>
      <c r="V96" s="158"/>
      <c r="W96" s="134"/>
      <c r="X96" s="136"/>
      <c r="Y96" s="129"/>
      <c r="Z96" s="129"/>
      <c r="AA96" s="131"/>
      <c r="AB96" s="131"/>
      <c r="AC96" s="131"/>
      <c r="AD96" s="126"/>
      <c r="AE96" s="131"/>
      <c r="AG96" s="127"/>
    </row>
    <row r="97" spans="1:33" s="132" customFormat="1" ht="19.899999999999999" customHeight="1" x14ac:dyDescent="0.2">
      <c r="A97" s="193"/>
      <c r="B97" s="193"/>
      <c r="C97" s="193"/>
      <c r="D97" s="152"/>
      <c r="E97" s="152"/>
      <c r="F97" s="152"/>
      <c r="G97" s="34"/>
      <c r="H97" s="34"/>
      <c r="I97" s="34"/>
      <c r="J97" s="16"/>
      <c r="K97" s="17"/>
      <c r="L97" s="17"/>
      <c r="M97" s="17"/>
      <c r="N97" s="17"/>
      <c r="O97" s="17"/>
      <c r="P97" s="17"/>
      <c r="Q97" s="35"/>
      <c r="R97" s="35"/>
      <c r="S97" s="35"/>
      <c r="T97" s="157"/>
      <c r="U97" s="157"/>
      <c r="V97" s="157"/>
      <c r="W97" s="56"/>
      <c r="X97" s="61"/>
      <c r="Y97" s="64"/>
      <c r="Z97" s="64"/>
      <c r="AA97" s="69"/>
      <c r="AB97" s="69"/>
      <c r="AC97" s="69"/>
      <c r="AD97" s="74"/>
      <c r="AE97" s="69"/>
      <c r="AF97" s="14"/>
      <c r="AG97" s="90"/>
    </row>
    <row r="98" spans="1:33" s="132" customFormat="1" ht="19.5" customHeight="1" thickBot="1" x14ac:dyDescent="0.25">
      <c r="A98" s="194"/>
      <c r="B98" s="194"/>
      <c r="C98" s="194"/>
      <c r="D98" s="151"/>
      <c r="E98" s="151"/>
      <c r="F98" s="151"/>
      <c r="G98" s="205"/>
      <c r="H98" s="205"/>
      <c r="I98" s="205"/>
      <c r="J98" s="120"/>
      <c r="K98" s="121"/>
      <c r="L98" s="121"/>
      <c r="M98" s="121"/>
      <c r="N98" s="121"/>
      <c r="O98" s="121"/>
      <c r="P98" s="121"/>
      <c r="Q98" s="135"/>
      <c r="R98" s="135"/>
      <c r="S98" s="135"/>
      <c r="T98" s="158"/>
      <c r="U98" s="158"/>
      <c r="V98" s="158"/>
      <c r="W98" s="134"/>
      <c r="X98" s="136"/>
      <c r="Y98" s="239"/>
      <c r="Z98" s="239"/>
      <c r="AA98" s="133"/>
      <c r="AB98" s="133"/>
      <c r="AC98" s="133"/>
      <c r="AD98" s="126"/>
      <c r="AE98" s="131"/>
      <c r="AG98" s="127"/>
    </row>
    <row r="99" spans="1:33" s="14" customFormat="1" ht="17.100000000000001" hidden="1" customHeight="1" x14ac:dyDescent="0.2">
      <c r="A99" s="192"/>
      <c r="B99" s="193"/>
      <c r="C99" s="197"/>
      <c r="D99" s="152"/>
      <c r="E99" s="152"/>
      <c r="F99" s="152"/>
      <c r="G99" s="34"/>
      <c r="H99" s="34"/>
      <c r="I99" s="34"/>
      <c r="J99" s="16"/>
      <c r="K99" s="17"/>
      <c r="L99" s="17"/>
      <c r="M99" s="17"/>
      <c r="N99" s="17"/>
      <c r="O99" s="17"/>
      <c r="P99" s="17"/>
      <c r="Q99" s="35"/>
      <c r="R99" s="35"/>
      <c r="S99" s="35"/>
      <c r="T99" s="158"/>
      <c r="U99" s="158"/>
      <c r="V99" s="158"/>
      <c r="W99" s="134"/>
      <c r="X99" s="61"/>
      <c r="Y99" s="64"/>
      <c r="Z99" s="64"/>
      <c r="AA99" s="69"/>
      <c r="AB99" s="69"/>
      <c r="AC99" s="69"/>
      <c r="AD99" s="74"/>
      <c r="AE99" s="69"/>
      <c r="AG99" s="127"/>
    </row>
    <row r="100" spans="1:33" s="338" customFormat="1" ht="19.5" customHeight="1" x14ac:dyDescent="0.2">
      <c r="A100" s="196"/>
      <c r="B100" s="196"/>
      <c r="C100" s="196"/>
      <c r="D100" s="153"/>
      <c r="E100" s="153"/>
      <c r="F100" s="153"/>
      <c r="G100" s="212"/>
      <c r="H100" s="212"/>
      <c r="I100" s="212"/>
      <c r="J100" s="331"/>
      <c r="K100" s="332"/>
      <c r="L100" s="332"/>
      <c r="M100" s="332"/>
      <c r="N100" s="332"/>
      <c r="O100" s="332"/>
      <c r="P100" s="332"/>
      <c r="Q100" s="333"/>
      <c r="R100" s="333"/>
      <c r="S100" s="333"/>
      <c r="T100" s="161"/>
      <c r="U100" s="161"/>
      <c r="V100" s="161"/>
      <c r="W100" s="348"/>
      <c r="X100" s="256"/>
      <c r="Y100" s="335"/>
      <c r="Z100" s="335"/>
      <c r="AA100" s="336"/>
      <c r="AB100" s="336"/>
      <c r="AC100" s="336"/>
      <c r="AD100" s="337"/>
      <c r="AE100" s="336"/>
      <c r="AG100" s="339"/>
    </row>
    <row r="101" spans="1:33" s="100" customFormat="1" ht="17.100000000000001" hidden="1" customHeight="1" x14ac:dyDescent="0.2">
      <c r="A101" s="193"/>
      <c r="B101" s="193"/>
      <c r="C101" s="193"/>
      <c r="D101" s="152"/>
      <c r="E101" s="152"/>
      <c r="F101" s="152"/>
      <c r="G101" s="34"/>
      <c r="H101" s="34"/>
      <c r="I101" s="34"/>
      <c r="J101" s="316"/>
      <c r="K101" s="227"/>
      <c r="L101" s="227"/>
      <c r="M101" s="227"/>
      <c r="N101" s="227"/>
      <c r="O101" s="227"/>
      <c r="P101" s="227"/>
      <c r="Q101" s="317"/>
      <c r="R101" s="317"/>
      <c r="S101" s="317"/>
      <c r="T101" s="158"/>
      <c r="U101" s="158"/>
      <c r="V101" s="158"/>
      <c r="W101" s="310"/>
      <c r="X101" s="61"/>
      <c r="Y101" s="129"/>
      <c r="Z101" s="129"/>
      <c r="AA101" s="312"/>
      <c r="AB101" s="312"/>
      <c r="AC101" s="312"/>
      <c r="AD101" s="313"/>
      <c r="AE101" s="312"/>
      <c r="AG101" s="315"/>
    </row>
    <row r="102" spans="1:33" s="100" customFormat="1" ht="18" hidden="1" customHeight="1" x14ac:dyDescent="0.2">
      <c r="A102" s="193"/>
      <c r="B102" s="193"/>
      <c r="C102" s="193"/>
      <c r="D102" s="152"/>
      <c r="E102" s="152"/>
      <c r="F102" s="152"/>
      <c r="G102" s="34"/>
      <c r="H102" s="34"/>
      <c r="I102" s="34"/>
      <c r="J102" s="316"/>
      <c r="K102" s="227"/>
      <c r="L102" s="227"/>
      <c r="M102" s="227"/>
      <c r="N102" s="227"/>
      <c r="O102" s="227"/>
      <c r="P102" s="227"/>
      <c r="Q102" s="317"/>
      <c r="R102" s="317"/>
      <c r="S102" s="317"/>
      <c r="T102" s="158"/>
      <c r="U102" s="158"/>
      <c r="V102" s="158"/>
      <c r="W102" s="310"/>
      <c r="X102" s="61"/>
      <c r="Y102" s="290"/>
      <c r="Z102" s="290"/>
      <c r="AA102" s="312"/>
      <c r="AB102" s="312"/>
      <c r="AC102" s="312"/>
      <c r="AD102" s="313"/>
      <c r="AE102" s="312"/>
      <c r="AG102" s="315"/>
    </row>
    <row r="103" spans="1:33" s="330" customFormat="1" ht="17.100000000000001" customHeight="1" x14ac:dyDescent="0.2">
      <c r="A103" s="194"/>
      <c r="B103" s="194"/>
      <c r="C103" s="194"/>
      <c r="D103" s="151"/>
      <c r="E103" s="151"/>
      <c r="F103" s="151"/>
      <c r="G103" s="151"/>
      <c r="H103" s="205"/>
      <c r="I103" s="205"/>
      <c r="J103" s="324"/>
      <c r="K103" s="325"/>
      <c r="L103" s="325"/>
      <c r="M103" s="325"/>
      <c r="N103" s="325"/>
      <c r="O103" s="325"/>
      <c r="P103" s="325"/>
      <c r="Q103" s="326"/>
      <c r="R103" s="326"/>
      <c r="S103" s="326"/>
      <c r="T103" s="158"/>
      <c r="U103" s="158"/>
      <c r="V103" s="158"/>
      <c r="W103" s="310"/>
      <c r="X103" s="136"/>
      <c r="Y103" s="327"/>
      <c r="Z103" s="327"/>
      <c r="AA103" s="328"/>
      <c r="AB103" s="328"/>
      <c r="AC103" s="328"/>
      <c r="AD103" s="329"/>
      <c r="AE103" s="328"/>
      <c r="AG103" s="314"/>
    </row>
    <row r="104" spans="1:33" s="338" customFormat="1" ht="17.100000000000001" customHeight="1" x14ac:dyDescent="0.2">
      <c r="A104" s="196"/>
      <c r="B104" s="196"/>
      <c r="C104" s="196"/>
      <c r="D104" s="153"/>
      <c r="E104" s="153"/>
      <c r="F104" s="153"/>
      <c r="G104" s="212"/>
      <c r="H104" s="212"/>
      <c r="I104" s="212"/>
      <c r="J104" s="331"/>
      <c r="K104" s="332"/>
      <c r="L104" s="332"/>
      <c r="M104" s="332"/>
      <c r="N104" s="332"/>
      <c r="O104" s="332"/>
      <c r="P104" s="332"/>
      <c r="Q104" s="333"/>
      <c r="R104" s="333"/>
      <c r="S104" s="333"/>
      <c r="T104" s="161"/>
      <c r="U104" s="161"/>
      <c r="V104" s="161"/>
      <c r="W104" s="334"/>
      <c r="X104" s="323"/>
      <c r="Y104" s="335"/>
      <c r="Z104" s="335"/>
      <c r="AA104" s="336"/>
      <c r="AB104" s="336"/>
      <c r="AC104" s="336"/>
      <c r="AD104" s="337"/>
      <c r="AE104" s="336"/>
      <c r="AG104" s="339"/>
    </row>
    <row r="105" spans="1:33" s="100" customFormat="1" ht="19.5" hidden="1" customHeight="1" x14ac:dyDescent="0.2">
      <c r="A105" s="193"/>
      <c r="B105" s="193"/>
      <c r="C105" s="193"/>
      <c r="D105" s="152"/>
      <c r="E105" s="152"/>
      <c r="F105" s="152"/>
      <c r="G105" s="34"/>
      <c r="H105" s="34"/>
      <c r="I105" s="34"/>
      <c r="J105" s="316"/>
      <c r="K105" s="227"/>
      <c r="L105" s="227"/>
      <c r="M105" s="227"/>
      <c r="N105" s="227"/>
      <c r="O105" s="227"/>
      <c r="P105" s="227"/>
      <c r="Q105" s="317"/>
      <c r="R105" s="317"/>
      <c r="S105" s="317"/>
      <c r="T105" s="161"/>
      <c r="U105" s="161"/>
      <c r="V105" s="161"/>
      <c r="W105" s="334"/>
      <c r="X105" s="309"/>
      <c r="Y105" s="311"/>
      <c r="Z105" s="311"/>
      <c r="AA105" s="312"/>
      <c r="AB105" s="312"/>
      <c r="AC105" s="312"/>
      <c r="AD105" s="313"/>
      <c r="AE105" s="312"/>
      <c r="AG105" s="315"/>
    </row>
    <row r="106" spans="1:33" s="330" customFormat="1" ht="19.5" customHeight="1" x14ac:dyDescent="0.2">
      <c r="A106" s="194"/>
      <c r="B106" s="194"/>
      <c r="C106" s="194"/>
      <c r="D106" s="151"/>
      <c r="E106" s="151"/>
      <c r="F106" s="151"/>
      <c r="G106" s="205"/>
      <c r="H106" s="205"/>
      <c r="I106" s="205"/>
      <c r="J106" s="324"/>
      <c r="K106" s="325"/>
      <c r="L106" s="325"/>
      <c r="M106" s="325"/>
      <c r="N106" s="325"/>
      <c r="O106" s="325"/>
      <c r="P106" s="325"/>
      <c r="Q106" s="326"/>
      <c r="R106" s="326"/>
      <c r="S106" s="326"/>
      <c r="T106" s="158"/>
      <c r="U106" s="158"/>
      <c r="V106" s="158"/>
      <c r="W106" s="352"/>
      <c r="X106" s="341"/>
      <c r="Y106" s="327"/>
      <c r="Z106" s="327"/>
      <c r="AA106" s="328"/>
      <c r="AB106" s="328"/>
      <c r="AC106" s="328"/>
      <c r="AD106" s="329"/>
      <c r="AE106" s="328"/>
      <c r="AG106" s="314"/>
    </row>
    <row r="107" spans="1:33" s="113" customFormat="1" ht="18.75" customHeight="1" x14ac:dyDescent="0.2">
      <c r="A107" s="200"/>
      <c r="B107" s="200"/>
      <c r="C107" s="208"/>
      <c r="D107" s="182"/>
      <c r="E107" s="182"/>
      <c r="F107" s="182"/>
      <c r="G107" s="206"/>
      <c r="H107" s="206"/>
      <c r="I107" s="206"/>
      <c r="J107" s="81"/>
      <c r="K107" s="82"/>
      <c r="L107" s="82"/>
      <c r="M107" s="82"/>
      <c r="N107" s="82"/>
      <c r="O107" s="82"/>
      <c r="P107" s="82"/>
      <c r="Q107" s="209"/>
      <c r="R107" s="209"/>
      <c r="S107" s="209"/>
      <c r="T107" s="209"/>
      <c r="U107" s="209"/>
      <c r="V107" s="159"/>
      <c r="W107" s="115"/>
      <c r="X107" s="273"/>
      <c r="Y107" s="111"/>
      <c r="Z107" s="111"/>
      <c r="AA107" s="112"/>
      <c r="AB107" s="112"/>
      <c r="AC107" s="112"/>
      <c r="AD107" s="74"/>
      <c r="AE107" s="112"/>
      <c r="AG107" s="114"/>
    </row>
    <row r="108" spans="1:33" s="14" customFormat="1" ht="25.15" customHeight="1" thickBot="1" x14ac:dyDescent="0.25">
      <c r="A108" s="202"/>
      <c r="B108" s="202"/>
      <c r="C108" s="202"/>
      <c r="D108" s="202"/>
      <c r="E108" s="202"/>
      <c r="F108" s="202"/>
      <c r="G108" s="202"/>
      <c r="H108" s="202"/>
      <c r="I108" s="202"/>
      <c r="J108" s="16"/>
      <c r="K108" s="210"/>
      <c r="L108" s="210"/>
      <c r="M108" s="210"/>
      <c r="N108" s="210"/>
      <c r="O108" s="210"/>
      <c r="P108" s="210"/>
      <c r="Q108" s="211"/>
      <c r="R108" s="211"/>
      <c r="S108" s="211"/>
      <c r="T108" s="211"/>
      <c r="U108" s="211"/>
      <c r="V108" s="157"/>
      <c r="W108" s="52"/>
      <c r="X108" s="267"/>
      <c r="Y108" s="64"/>
      <c r="Z108" s="64"/>
      <c r="AA108" s="69"/>
      <c r="AB108" s="69"/>
      <c r="AC108" s="69"/>
      <c r="AD108" s="74"/>
      <c r="AE108" s="69"/>
      <c r="AG108" s="90"/>
    </row>
    <row r="109" spans="1:33" s="139" customFormat="1" ht="19.5" customHeight="1" x14ac:dyDescent="0.2">
      <c r="A109" s="198"/>
      <c r="B109" s="198"/>
      <c r="C109" s="198"/>
      <c r="D109" s="151"/>
      <c r="E109" s="151"/>
      <c r="F109" s="151"/>
      <c r="G109" s="205"/>
      <c r="H109" s="205"/>
      <c r="I109" s="205"/>
      <c r="J109" s="120"/>
      <c r="K109" s="121"/>
      <c r="L109" s="121"/>
      <c r="M109" s="121"/>
      <c r="N109" s="121"/>
      <c r="O109" s="121"/>
      <c r="P109" s="121"/>
      <c r="Q109" s="135"/>
      <c r="R109" s="135"/>
      <c r="S109" s="135"/>
      <c r="T109" s="158"/>
      <c r="U109" s="158"/>
      <c r="V109" s="158"/>
      <c r="W109" s="134"/>
      <c r="X109" s="136"/>
      <c r="Y109" s="141"/>
      <c r="Z109" s="141"/>
      <c r="AA109" s="137"/>
      <c r="AB109" s="130"/>
      <c r="AC109" s="137"/>
      <c r="AD109" s="126"/>
      <c r="AE109" s="138"/>
      <c r="AG109" s="127"/>
    </row>
    <row r="110" spans="1:33" s="255" customFormat="1" x14ac:dyDescent="0.2">
      <c r="A110" s="199"/>
      <c r="B110" s="199"/>
      <c r="C110" s="199"/>
      <c r="D110" s="153"/>
      <c r="E110" s="153"/>
      <c r="F110" s="153"/>
      <c r="G110" s="212"/>
      <c r="H110" s="212"/>
      <c r="I110" s="212"/>
      <c r="J110" s="85"/>
      <c r="K110" s="86"/>
      <c r="L110" s="86"/>
      <c r="M110" s="86"/>
      <c r="N110" s="86"/>
      <c r="O110" s="86"/>
      <c r="P110" s="86"/>
      <c r="Q110" s="213"/>
      <c r="R110" s="213"/>
      <c r="S110" s="213"/>
      <c r="T110" s="161"/>
      <c r="U110" s="161"/>
      <c r="V110" s="161"/>
      <c r="W110" s="240"/>
      <c r="X110" s="256"/>
      <c r="Y110" s="252"/>
      <c r="Z110" s="252"/>
      <c r="AA110" s="253"/>
      <c r="AB110" s="254"/>
      <c r="AC110" s="253"/>
      <c r="AD110" s="242"/>
      <c r="AE110" s="253"/>
      <c r="AG110" s="243"/>
    </row>
    <row r="111" spans="1:33" s="139" customFormat="1" ht="19.5" customHeight="1" x14ac:dyDescent="0.2">
      <c r="A111" s="194"/>
      <c r="B111" s="194"/>
      <c r="C111" s="194"/>
      <c r="D111" s="151"/>
      <c r="E111" s="151"/>
      <c r="F111" s="151"/>
      <c r="G111" s="205"/>
      <c r="H111" s="205"/>
      <c r="I111" s="205"/>
      <c r="J111" s="120"/>
      <c r="K111" s="121"/>
      <c r="L111" s="121"/>
      <c r="M111" s="121"/>
      <c r="N111" s="121"/>
      <c r="O111" s="121"/>
      <c r="P111" s="121"/>
      <c r="Q111" s="135"/>
      <c r="R111" s="135"/>
      <c r="S111" s="135"/>
      <c r="T111" s="158"/>
      <c r="U111" s="158"/>
      <c r="V111" s="158"/>
      <c r="W111" s="123"/>
      <c r="X111" s="136"/>
      <c r="Y111" s="140"/>
      <c r="Z111" s="140"/>
      <c r="AA111" s="138"/>
      <c r="AB111" s="131"/>
      <c r="AC111" s="138"/>
      <c r="AD111" s="126"/>
      <c r="AE111" s="138"/>
      <c r="AG111" s="127"/>
    </row>
    <row r="112" spans="1:33" s="255" customFormat="1" ht="19.5" customHeight="1" x14ac:dyDescent="0.2">
      <c r="A112" s="196"/>
      <c r="B112" s="196"/>
      <c r="C112" s="196"/>
      <c r="D112" s="153"/>
      <c r="E112" s="153"/>
      <c r="F112" s="153"/>
      <c r="G112" s="212"/>
      <c r="H112" s="212"/>
      <c r="I112" s="212"/>
      <c r="J112" s="85"/>
      <c r="K112" s="86"/>
      <c r="L112" s="86"/>
      <c r="M112" s="86"/>
      <c r="N112" s="86"/>
      <c r="O112" s="86"/>
      <c r="P112" s="86"/>
      <c r="Q112" s="213"/>
      <c r="R112" s="213"/>
      <c r="S112" s="213"/>
      <c r="T112" s="161"/>
      <c r="U112" s="161"/>
      <c r="V112" s="161"/>
      <c r="W112" s="240"/>
      <c r="X112" s="256"/>
      <c r="Y112" s="252"/>
      <c r="Z112" s="252"/>
      <c r="AA112" s="253"/>
      <c r="AB112" s="254"/>
      <c r="AC112" s="253"/>
      <c r="AD112" s="242"/>
      <c r="AE112" s="253"/>
      <c r="AG112" s="243"/>
    </row>
    <row r="113" spans="1:33" s="139" customFormat="1" ht="18" customHeight="1" x14ac:dyDescent="0.2">
      <c r="A113" s="194"/>
      <c r="B113" s="194"/>
      <c r="C113" s="194"/>
      <c r="D113" s="151"/>
      <c r="E113" s="151"/>
      <c r="F113" s="151"/>
      <c r="G113" s="205"/>
      <c r="H113" s="205"/>
      <c r="I113" s="205"/>
      <c r="J113" s="120"/>
      <c r="K113" s="121"/>
      <c r="L113" s="121"/>
      <c r="M113" s="121"/>
      <c r="N113" s="121"/>
      <c r="O113" s="121"/>
      <c r="P113" s="121"/>
      <c r="Q113" s="135"/>
      <c r="R113" s="135"/>
      <c r="S113" s="135"/>
      <c r="T113" s="158"/>
      <c r="U113" s="158"/>
      <c r="V113" s="158"/>
      <c r="W113" s="123"/>
      <c r="X113" s="136"/>
      <c r="Y113" s="140"/>
      <c r="Z113" s="140"/>
      <c r="AA113" s="138"/>
      <c r="AB113" s="131"/>
      <c r="AC113" s="138"/>
      <c r="AD113" s="126"/>
      <c r="AE113" s="138"/>
      <c r="AG113" s="127"/>
    </row>
    <row r="114" spans="1:33" s="19" customFormat="1" ht="17.100000000000001" hidden="1" customHeight="1" x14ac:dyDescent="0.2">
      <c r="A114" s="193"/>
      <c r="B114" s="193"/>
      <c r="C114" s="193"/>
      <c r="D114" s="152"/>
      <c r="E114" s="152"/>
      <c r="F114" s="152"/>
      <c r="G114" s="34"/>
      <c r="H114" s="205"/>
      <c r="I114" s="205"/>
      <c r="J114" s="16"/>
      <c r="K114" s="17"/>
      <c r="L114" s="17"/>
      <c r="M114" s="17"/>
      <c r="N114" s="17"/>
      <c r="O114" s="17"/>
      <c r="P114" s="17"/>
      <c r="Q114" s="35"/>
      <c r="R114" s="213"/>
      <c r="S114" s="213"/>
      <c r="T114" s="158"/>
      <c r="U114" s="158"/>
      <c r="V114" s="157"/>
      <c r="W114" s="53"/>
      <c r="X114" s="61"/>
      <c r="Y114" s="66"/>
      <c r="Z114" s="66"/>
      <c r="AA114" s="71"/>
      <c r="AB114" s="69"/>
      <c r="AC114" s="71"/>
      <c r="AD114" s="74"/>
      <c r="AE114" s="71"/>
      <c r="AG114" s="90"/>
    </row>
    <row r="115" spans="1:33" s="255" customFormat="1" ht="17.100000000000001" hidden="1" customHeight="1" x14ac:dyDescent="0.2">
      <c r="A115" s="199"/>
      <c r="B115" s="199"/>
      <c r="C115" s="199"/>
      <c r="D115" s="153"/>
      <c r="E115" s="153"/>
      <c r="F115" s="153"/>
      <c r="G115" s="212"/>
      <c r="H115" s="212"/>
      <c r="I115" s="212"/>
      <c r="J115" s="85"/>
      <c r="K115" s="86"/>
      <c r="L115" s="86"/>
      <c r="M115" s="86"/>
      <c r="N115" s="86"/>
      <c r="O115" s="86"/>
      <c r="P115" s="86"/>
      <c r="Q115" s="213"/>
      <c r="R115" s="213"/>
      <c r="S115" s="213"/>
      <c r="T115" s="161"/>
      <c r="U115" s="161"/>
      <c r="V115" s="161"/>
      <c r="W115" s="240"/>
      <c r="X115" s="256"/>
      <c r="Y115" s="252"/>
      <c r="Z115" s="252"/>
      <c r="AA115" s="253"/>
      <c r="AB115" s="254"/>
      <c r="AC115" s="253"/>
      <c r="AD115" s="242"/>
      <c r="AE115" s="253"/>
      <c r="AG115" s="243"/>
    </row>
    <row r="116" spans="1:33" s="19" customFormat="1" ht="17.100000000000001" hidden="1" customHeight="1" x14ac:dyDescent="0.2">
      <c r="A116" s="193"/>
      <c r="B116" s="193"/>
      <c r="C116" s="193"/>
      <c r="D116" s="152"/>
      <c r="E116" s="152"/>
      <c r="F116" s="152"/>
      <c r="G116" s="34"/>
      <c r="H116" s="205"/>
      <c r="I116" s="205"/>
      <c r="J116" s="16"/>
      <c r="K116" s="17"/>
      <c r="L116" s="17"/>
      <c r="M116" s="17"/>
      <c r="N116" s="17"/>
      <c r="O116" s="17"/>
      <c r="P116" s="17"/>
      <c r="Q116" s="35"/>
      <c r="R116" s="35"/>
      <c r="S116" s="35"/>
      <c r="T116" s="158"/>
      <c r="U116" s="158"/>
      <c r="V116" s="157"/>
      <c r="W116" s="53"/>
      <c r="X116" s="61"/>
      <c r="Y116" s="66"/>
      <c r="Z116" s="66"/>
      <c r="AA116" s="71"/>
      <c r="AB116" s="69"/>
      <c r="AC116" s="71"/>
      <c r="AD116" s="74"/>
      <c r="AE116" s="71"/>
      <c r="AG116" s="90"/>
    </row>
    <row r="117" spans="1:33" s="255" customFormat="1" ht="19.5" customHeight="1" x14ac:dyDescent="0.2">
      <c r="A117" s="196"/>
      <c r="B117" s="196"/>
      <c r="C117" s="196"/>
      <c r="D117" s="153"/>
      <c r="E117" s="153"/>
      <c r="F117" s="153"/>
      <c r="G117" s="212"/>
      <c r="H117" s="212"/>
      <c r="I117" s="212"/>
      <c r="J117" s="85"/>
      <c r="K117" s="86"/>
      <c r="L117" s="86"/>
      <c r="M117" s="86"/>
      <c r="N117" s="86"/>
      <c r="O117" s="86"/>
      <c r="P117" s="86"/>
      <c r="Q117" s="213"/>
      <c r="R117" s="213"/>
      <c r="S117" s="213"/>
      <c r="T117" s="161"/>
      <c r="U117" s="161"/>
      <c r="V117" s="161"/>
      <c r="W117" s="240"/>
      <c r="X117" s="256"/>
      <c r="Y117" s="252"/>
      <c r="Z117" s="252"/>
      <c r="AA117" s="253"/>
      <c r="AB117" s="254"/>
      <c r="AC117" s="253"/>
      <c r="AD117" s="242"/>
      <c r="AE117" s="253"/>
      <c r="AG117" s="243"/>
    </row>
    <row r="118" spans="1:33" s="19" customFormat="1" ht="17.100000000000001" hidden="1" customHeight="1" x14ac:dyDescent="0.2">
      <c r="A118" s="193"/>
      <c r="B118" s="193"/>
      <c r="C118" s="193"/>
      <c r="D118" s="152"/>
      <c r="E118" s="152"/>
      <c r="F118" s="152"/>
      <c r="G118" s="34"/>
      <c r="H118" s="205"/>
      <c r="I118" s="205"/>
      <c r="J118" s="16"/>
      <c r="K118" s="17"/>
      <c r="L118" s="17"/>
      <c r="M118" s="17"/>
      <c r="N118" s="17"/>
      <c r="O118" s="17"/>
      <c r="P118" s="17"/>
      <c r="Q118" s="35"/>
      <c r="R118" s="35"/>
      <c r="S118" s="35"/>
      <c r="T118" s="158"/>
      <c r="U118" s="158"/>
      <c r="V118" s="157"/>
      <c r="W118" s="53"/>
      <c r="X118" s="61"/>
      <c r="Y118" s="66"/>
      <c r="Z118" s="66"/>
      <c r="AA118" s="71"/>
      <c r="AB118" s="69"/>
      <c r="AC118" s="71"/>
      <c r="AD118" s="74"/>
      <c r="AE118" s="71"/>
      <c r="AG118" s="90"/>
    </row>
    <row r="119" spans="1:33" s="19" customFormat="1" ht="17.100000000000001" hidden="1" customHeight="1" thickBot="1" x14ac:dyDescent="0.25">
      <c r="A119" s="194"/>
      <c r="B119" s="194"/>
      <c r="C119" s="194"/>
      <c r="D119" s="151"/>
      <c r="E119" s="151"/>
      <c r="F119" s="151"/>
      <c r="G119" s="205"/>
      <c r="H119" s="205"/>
      <c r="I119" s="205"/>
      <c r="J119" s="120"/>
      <c r="K119" s="121"/>
      <c r="L119" s="121"/>
      <c r="M119" s="121"/>
      <c r="N119" s="121"/>
      <c r="O119" s="121"/>
      <c r="P119" s="121"/>
      <c r="Q119" s="135"/>
      <c r="R119" s="135"/>
      <c r="S119" s="135"/>
      <c r="T119" s="158"/>
      <c r="U119" s="158"/>
      <c r="V119" s="158"/>
      <c r="W119" s="123"/>
      <c r="X119" s="136"/>
      <c r="Y119" s="142"/>
      <c r="Z119" s="142"/>
      <c r="AA119" s="143"/>
      <c r="AB119" s="133"/>
      <c r="AC119" s="143"/>
      <c r="AD119" s="74"/>
      <c r="AE119" s="138"/>
      <c r="AF119" s="139"/>
      <c r="AG119" s="127"/>
    </row>
    <row r="120" spans="1:33" s="139" customFormat="1" x14ac:dyDescent="0.2">
      <c r="A120" s="194"/>
      <c r="B120" s="194"/>
      <c r="C120" s="194"/>
      <c r="D120" s="151"/>
      <c r="E120" s="151"/>
      <c r="F120" s="151"/>
      <c r="G120" s="205"/>
      <c r="H120" s="205"/>
      <c r="I120" s="205"/>
      <c r="J120" s="120"/>
      <c r="K120" s="121"/>
      <c r="L120" s="121"/>
      <c r="M120" s="121"/>
      <c r="N120" s="121"/>
      <c r="O120" s="121"/>
      <c r="P120" s="121"/>
      <c r="Q120" s="135"/>
      <c r="R120" s="135"/>
      <c r="S120" s="135"/>
      <c r="T120" s="158"/>
      <c r="U120" s="158"/>
      <c r="V120" s="158"/>
      <c r="W120" s="123"/>
      <c r="X120" s="136"/>
      <c r="Y120" s="292"/>
      <c r="Z120" s="292"/>
      <c r="AA120" s="138"/>
      <c r="AB120" s="131"/>
      <c r="AC120" s="138"/>
      <c r="AD120" s="126"/>
      <c r="AE120" s="138"/>
      <c r="AG120" s="127"/>
    </row>
    <row r="121" spans="1:33" s="255" customFormat="1" ht="19.899999999999999" customHeight="1" x14ac:dyDescent="0.2">
      <c r="A121" s="196"/>
      <c r="B121" s="196"/>
      <c r="C121" s="196"/>
      <c r="D121" s="153"/>
      <c r="E121" s="153"/>
      <c r="F121" s="153"/>
      <c r="G121" s="212"/>
      <c r="H121" s="212"/>
      <c r="I121" s="212"/>
      <c r="J121" s="85"/>
      <c r="K121" s="86"/>
      <c r="L121" s="86"/>
      <c r="M121" s="86"/>
      <c r="N121" s="86"/>
      <c r="O121" s="86"/>
      <c r="P121" s="86"/>
      <c r="Q121" s="213"/>
      <c r="R121" s="213"/>
      <c r="S121" s="213"/>
      <c r="T121" s="161"/>
      <c r="U121" s="161"/>
      <c r="V121" s="161"/>
      <c r="W121" s="123"/>
      <c r="X121" s="256"/>
      <c r="Y121" s="296"/>
      <c r="Z121" s="296"/>
      <c r="AA121" s="253"/>
      <c r="AB121" s="254"/>
      <c r="AC121" s="253"/>
      <c r="AD121" s="242"/>
      <c r="AE121" s="253"/>
      <c r="AG121" s="243"/>
    </row>
    <row r="122" spans="1:33" s="139" customFormat="1" ht="19.5" customHeight="1" x14ac:dyDescent="0.2">
      <c r="A122" s="194"/>
      <c r="B122" s="194"/>
      <c r="C122" s="194"/>
      <c r="D122" s="151"/>
      <c r="E122" s="151"/>
      <c r="F122" s="151"/>
      <c r="G122" s="205"/>
      <c r="H122" s="205"/>
      <c r="I122" s="205"/>
      <c r="J122" s="120"/>
      <c r="K122" s="121"/>
      <c r="L122" s="121"/>
      <c r="M122" s="121"/>
      <c r="N122" s="121"/>
      <c r="O122" s="121"/>
      <c r="P122" s="121"/>
      <c r="Q122" s="135"/>
      <c r="R122" s="135"/>
      <c r="S122" s="135"/>
      <c r="T122" s="158"/>
      <c r="U122" s="158"/>
      <c r="V122" s="158"/>
      <c r="W122" s="123"/>
      <c r="X122" s="136"/>
      <c r="Y122" s="140"/>
      <c r="Z122" s="140"/>
      <c r="AA122" s="138"/>
      <c r="AB122" s="131"/>
      <c r="AC122" s="138"/>
      <c r="AD122" s="126"/>
      <c r="AE122" s="138"/>
      <c r="AG122" s="127"/>
    </row>
    <row r="123" spans="1:33" s="255" customFormat="1" ht="19.5" customHeight="1" x14ac:dyDescent="0.2">
      <c r="A123" s="196"/>
      <c r="B123" s="196"/>
      <c r="C123" s="196"/>
      <c r="D123" s="153"/>
      <c r="E123" s="153"/>
      <c r="F123" s="153"/>
      <c r="G123" s="212"/>
      <c r="H123" s="212"/>
      <c r="I123" s="212"/>
      <c r="J123" s="85"/>
      <c r="K123" s="86"/>
      <c r="L123" s="86"/>
      <c r="M123" s="86"/>
      <c r="N123" s="86"/>
      <c r="O123" s="86"/>
      <c r="P123" s="86"/>
      <c r="Q123" s="213"/>
      <c r="R123" s="213"/>
      <c r="S123" s="213"/>
      <c r="T123" s="161"/>
      <c r="U123" s="161"/>
      <c r="V123" s="161"/>
      <c r="W123" s="240"/>
      <c r="X123" s="256"/>
      <c r="Y123" s="252"/>
      <c r="Z123" s="252"/>
      <c r="AA123" s="253"/>
      <c r="AB123" s="254"/>
      <c r="AC123" s="253"/>
      <c r="AD123" s="242"/>
      <c r="AE123" s="253"/>
      <c r="AG123" s="243"/>
    </row>
    <row r="124" spans="1:33" s="139" customFormat="1" ht="19.5" customHeight="1" x14ac:dyDescent="0.2">
      <c r="A124" s="194"/>
      <c r="B124" s="194"/>
      <c r="C124" s="194"/>
      <c r="D124" s="151"/>
      <c r="E124" s="151"/>
      <c r="F124" s="151"/>
      <c r="G124" s="205"/>
      <c r="H124" s="205"/>
      <c r="I124" s="205"/>
      <c r="J124" s="120"/>
      <c r="K124" s="121"/>
      <c r="L124" s="121"/>
      <c r="M124" s="121"/>
      <c r="N124" s="121"/>
      <c r="O124" s="121"/>
      <c r="P124" s="121"/>
      <c r="Q124" s="135"/>
      <c r="R124" s="135"/>
      <c r="S124" s="135"/>
      <c r="T124" s="158"/>
      <c r="U124" s="158"/>
      <c r="V124" s="158"/>
      <c r="W124" s="123"/>
      <c r="X124" s="136"/>
      <c r="Y124" s="140"/>
      <c r="Z124" s="140"/>
      <c r="AA124" s="138"/>
      <c r="AB124" s="131"/>
      <c r="AC124" s="138"/>
      <c r="AD124" s="126"/>
      <c r="AE124" s="138"/>
      <c r="AG124" s="127"/>
    </row>
    <row r="125" spans="1:33" s="255" customFormat="1" ht="19.5" hidden="1" customHeight="1" x14ac:dyDescent="0.2">
      <c r="A125" s="196"/>
      <c r="B125" s="196"/>
      <c r="C125" s="196"/>
      <c r="D125" s="153"/>
      <c r="E125" s="153"/>
      <c r="F125" s="153"/>
      <c r="G125" s="212"/>
      <c r="H125" s="212"/>
      <c r="I125" s="212"/>
      <c r="J125" s="85"/>
      <c r="K125" s="86"/>
      <c r="L125" s="86"/>
      <c r="M125" s="86"/>
      <c r="N125" s="86"/>
      <c r="O125" s="86"/>
      <c r="P125" s="86"/>
      <c r="Q125" s="213"/>
      <c r="R125" s="213"/>
      <c r="S125" s="213"/>
      <c r="T125" s="161"/>
      <c r="U125" s="161"/>
      <c r="V125" s="161"/>
      <c r="W125" s="240"/>
      <c r="X125" s="256"/>
      <c r="Y125" s="297"/>
      <c r="Z125" s="297"/>
      <c r="AA125" s="298"/>
      <c r="AB125" s="295"/>
      <c r="AC125" s="298"/>
      <c r="AD125" s="242"/>
      <c r="AE125" s="253"/>
      <c r="AG125" s="243"/>
    </row>
    <row r="126" spans="1:33" s="139" customFormat="1" x14ac:dyDescent="0.2">
      <c r="A126" s="194"/>
      <c r="B126" s="194"/>
      <c r="C126" s="194"/>
      <c r="D126" s="151"/>
      <c r="E126" s="151"/>
      <c r="F126" s="151"/>
      <c r="G126" s="205"/>
      <c r="H126" s="205"/>
      <c r="I126" s="205"/>
      <c r="J126" s="120"/>
      <c r="K126" s="121"/>
      <c r="L126" s="121"/>
      <c r="M126" s="121"/>
      <c r="N126" s="121"/>
      <c r="O126" s="121"/>
      <c r="P126" s="121"/>
      <c r="Q126" s="135"/>
      <c r="R126" s="135"/>
      <c r="S126" s="135"/>
      <c r="T126" s="158"/>
      <c r="U126" s="158"/>
      <c r="V126" s="158"/>
      <c r="W126" s="123"/>
      <c r="X126" s="136"/>
      <c r="Y126" s="140"/>
      <c r="Z126" s="140"/>
      <c r="AA126" s="138"/>
      <c r="AB126" s="131"/>
      <c r="AC126" s="138"/>
      <c r="AD126" s="126"/>
      <c r="AE126" s="138"/>
      <c r="AG126" s="127"/>
    </row>
    <row r="127" spans="1:33" s="185" customFormat="1" ht="18" customHeight="1" x14ac:dyDescent="0.2">
      <c r="A127" s="218"/>
      <c r="B127" s="218"/>
      <c r="C127" s="218"/>
      <c r="D127" s="182"/>
      <c r="E127" s="182"/>
      <c r="F127" s="182"/>
      <c r="G127" s="206"/>
      <c r="H127" s="206"/>
      <c r="I127" s="206"/>
      <c r="J127" s="81"/>
      <c r="K127" s="82"/>
      <c r="L127" s="82"/>
      <c r="M127" s="82"/>
      <c r="N127" s="82"/>
      <c r="O127" s="82"/>
      <c r="P127" s="82"/>
      <c r="Q127" s="209"/>
      <c r="R127" s="209"/>
      <c r="S127" s="209"/>
      <c r="T127" s="159"/>
      <c r="U127" s="209"/>
      <c r="V127" s="159"/>
      <c r="W127" s="106"/>
      <c r="X127" s="270"/>
      <c r="Y127" s="183"/>
      <c r="Z127" s="183"/>
      <c r="AA127" s="184"/>
      <c r="AB127" s="112"/>
      <c r="AC127" s="184"/>
      <c r="AD127" s="109"/>
      <c r="AE127" s="184"/>
      <c r="AG127" s="114"/>
    </row>
    <row r="128" spans="1:33" s="255" customFormat="1" ht="19.5" customHeight="1" x14ac:dyDescent="0.2">
      <c r="A128" s="199"/>
      <c r="B128" s="199"/>
      <c r="C128" s="199"/>
      <c r="D128" s="153"/>
      <c r="E128" s="153"/>
      <c r="F128" s="153"/>
      <c r="G128" s="212"/>
      <c r="H128" s="212"/>
      <c r="I128" s="212"/>
      <c r="J128" s="85"/>
      <c r="K128" s="86"/>
      <c r="L128" s="86"/>
      <c r="M128" s="86"/>
      <c r="N128" s="86"/>
      <c r="O128" s="86"/>
      <c r="P128" s="86"/>
      <c r="Q128" s="213"/>
      <c r="R128" s="213"/>
      <c r="S128" s="213"/>
      <c r="T128" s="161"/>
      <c r="U128" s="161"/>
      <c r="V128" s="161"/>
      <c r="W128" s="240"/>
      <c r="X128" s="256"/>
      <c r="Y128" s="252"/>
      <c r="Z128" s="252"/>
      <c r="AA128" s="253"/>
      <c r="AB128" s="254"/>
      <c r="AC128" s="253"/>
      <c r="AD128" s="242"/>
      <c r="AE128" s="253"/>
      <c r="AG128" s="243"/>
    </row>
    <row r="129" spans="1:33" s="19" customFormat="1" ht="17.100000000000001" hidden="1" customHeight="1" x14ac:dyDescent="0.2">
      <c r="A129" s="201"/>
      <c r="B129" s="201"/>
      <c r="C129" s="201"/>
      <c r="D129" s="152"/>
      <c r="E129" s="152"/>
      <c r="F129" s="152"/>
      <c r="G129" s="34"/>
      <c r="H129" s="205"/>
      <c r="I129" s="205"/>
      <c r="J129" s="16"/>
      <c r="K129" s="17"/>
      <c r="L129" s="17"/>
      <c r="M129" s="17"/>
      <c r="N129" s="17"/>
      <c r="O129" s="17"/>
      <c r="P129" s="17"/>
      <c r="Q129" s="35"/>
      <c r="R129" s="213"/>
      <c r="S129" s="135"/>
      <c r="T129" s="158"/>
      <c r="U129" s="158"/>
      <c r="V129" s="157"/>
      <c r="W129" s="53"/>
      <c r="X129" s="61"/>
      <c r="Y129" s="66"/>
      <c r="Z129" s="66"/>
      <c r="AA129" s="71"/>
      <c r="AB129" s="69"/>
      <c r="AC129" s="71"/>
      <c r="AD129" s="74"/>
      <c r="AE129" s="71"/>
      <c r="AG129" s="90"/>
    </row>
    <row r="130" spans="1:33" s="19" customFormat="1" ht="17.100000000000001" hidden="1" customHeight="1" x14ac:dyDescent="0.2">
      <c r="A130" s="193"/>
      <c r="B130" s="193"/>
      <c r="C130" s="193"/>
      <c r="D130" s="152"/>
      <c r="E130" s="152"/>
      <c r="F130" s="152"/>
      <c r="G130" s="34"/>
      <c r="H130" s="205"/>
      <c r="I130" s="205"/>
      <c r="J130" s="16"/>
      <c r="K130" s="17"/>
      <c r="L130" s="17"/>
      <c r="M130" s="17"/>
      <c r="N130" s="17"/>
      <c r="O130" s="17"/>
      <c r="P130" s="17"/>
      <c r="Q130" s="35"/>
      <c r="R130" s="213"/>
      <c r="S130" s="135"/>
      <c r="T130" s="158"/>
      <c r="U130" s="158"/>
      <c r="V130" s="157"/>
      <c r="W130" s="53"/>
      <c r="X130" s="61"/>
      <c r="Y130" s="66"/>
      <c r="Z130" s="66"/>
      <c r="AA130" s="71"/>
      <c r="AB130" s="69"/>
      <c r="AC130" s="71"/>
      <c r="AD130" s="74"/>
      <c r="AE130" s="71"/>
      <c r="AG130" s="90"/>
    </row>
    <row r="131" spans="1:33" s="255" customFormat="1" ht="19.5" hidden="1" customHeight="1" x14ac:dyDescent="0.2">
      <c r="A131" s="196"/>
      <c r="B131" s="196"/>
      <c r="C131" s="196"/>
      <c r="D131" s="153"/>
      <c r="E131" s="153"/>
      <c r="F131" s="153"/>
      <c r="G131" s="212"/>
      <c r="H131" s="212"/>
      <c r="I131" s="212"/>
      <c r="J131" s="85"/>
      <c r="K131" s="86"/>
      <c r="L131" s="86"/>
      <c r="M131" s="86"/>
      <c r="N131" s="86"/>
      <c r="O131" s="86"/>
      <c r="P131" s="86"/>
      <c r="Q131" s="213"/>
      <c r="R131" s="213"/>
      <c r="S131" s="213"/>
      <c r="T131" s="161"/>
      <c r="U131" s="161"/>
      <c r="V131" s="161"/>
      <c r="W131" s="240"/>
      <c r="X131" s="256"/>
      <c r="Y131" s="252"/>
      <c r="Z131" s="252"/>
      <c r="AA131" s="253"/>
      <c r="AB131" s="254"/>
      <c r="AC131" s="253"/>
      <c r="AD131" s="242"/>
      <c r="AE131" s="253"/>
      <c r="AG131" s="243"/>
    </row>
    <row r="132" spans="1:33" s="139" customFormat="1" ht="19.5" customHeight="1" x14ac:dyDescent="0.2">
      <c r="A132" s="194"/>
      <c r="B132" s="194"/>
      <c r="C132" s="194"/>
      <c r="D132" s="151"/>
      <c r="E132" s="151"/>
      <c r="F132" s="151"/>
      <c r="G132" s="205"/>
      <c r="H132" s="205"/>
      <c r="I132" s="205"/>
      <c r="J132" s="120"/>
      <c r="K132" s="121"/>
      <c r="L132" s="121"/>
      <c r="M132" s="121"/>
      <c r="N132" s="121"/>
      <c r="O132" s="121"/>
      <c r="P132" s="121"/>
      <c r="Q132" s="135"/>
      <c r="R132" s="135"/>
      <c r="S132" s="135"/>
      <c r="T132" s="158"/>
      <c r="U132" s="158"/>
      <c r="V132" s="158"/>
      <c r="W132" s="123"/>
      <c r="X132" s="136"/>
      <c r="Y132" s="140"/>
      <c r="Z132" s="140"/>
      <c r="AA132" s="138"/>
      <c r="AB132" s="131"/>
      <c r="AC132" s="138"/>
      <c r="AD132" s="126"/>
      <c r="AE132" s="138"/>
      <c r="AG132" s="127"/>
    </row>
    <row r="133" spans="1:33" s="139" customFormat="1" hidden="1" x14ac:dyDescent="0.2">
      <c r="A133" s="194"/>
      <c r="B133" s="194"/>
      <c r="C133" s="194"/>
      <c r="D133" s="151"/>
      <c r="E133" s="151"/>
      <c r="F133" s="151"/>
      <c r="G133" s="205"/>
      <c r="H133" s="205"/>
      <c r="I133" s="205"/>
      <c r="J133" s="120"/>
      <c r="K133" s="121"/>
      <c r="L133" s="121"/>
      <c r="M133" s="121"/>
      <c r="N133" s="121"/>
      <c r="O133" s="121"/>
      <c r="P133" s="121"/>
      <c r="Q133" s="135"/>
      <c r="R133" s="135"/>
      <c r="S133" s="135"/>
      <c r="T133" s="158"/>
      <c r="U133" s="158"/>
      <c r="V133" s="158"/>
      <c r="W133" s="123"/>
      <c r="X133" s="136"/>
      <c r="Y133" s="140"/>
      <c r="Z133" s="140"/>
      <c r="AA133" s="138"/>
      <c r="AB133" s="131"/>
      <c r="AC133" s="138"/>
      <c r="AD133" s="126"/>
      <c r="AE133" s="138"/>
      <c r="AG133" s="127"/>
    </row>
    <row r="134" spans="1:33" s="19" customFormat="1" ht="17.100000000000001" hidden="1" customHeight="1" x14ac:dyDescent="0.2">
      <c r="A134" s="193"/>
      <c r="B134" s="193"/>
      <c r="C134" s="193"/>
      <c r="D134" s="152"/>
      <c r="E134" s="152"/>
      <c r="F134" s="152"/>
      <c r="G134" s="34"/>
      <c r="H134" s="205"/>
      <c r="I134" s="205"/>
      <c r="J134" s="16"/>
      <c r="K134" s="17"/>
      <c r="L134" s="17"/>
      <c r="M134" s="17"/>
      <c r="N134" s="17"/>
      <c r="O134" s="17"/>
      <c r="P134" s="17"/>
      <c r="Q134" s="35"/>
      <c r="R134" s="35"/>
      <c r="S134" s="135"/>
      <c r="T134" s="158"/>
      <c r="U134" s="158"/>
      <c r="V134" s="158"/>
      <c r="W134" s="123"/>
      <c r="X134" s="61"/>
      <c r="Y134" s="66"/>
      <c r="Z134" s="66"/>
      <c r="AA134" s="71"/>
      <c r="AB134" s="69"/>
      <c r="AC134" s="71"/>
      <c r="AD134" s="74"/>
      <c r="AE134" s="71"/>
      <c r="AG134" s="90"/>
    </row>
    <row r="135" spans="1:33" s="255" customFormat="1" ht="12" hidden="1" customHeight="1" x14ac:dyDescent="0.2">
      <c r="A135" s="196"/>
      <c r="B135" s="196"/>
      <c r="C135" s="196"/>
      <c r="D135" s="153"/>
      <c r="E135" s="153"/>
      <c r="F135" s="153"/>
      <c r="G135" s="212"/>
      <c r="H135" s="212"/>
      <c r="I135" s="212"/>
      <c r="J135" s="85"/>
      <c r="K135" s="86"/>
      <c r="L135" s="86"/>
      <c r="M135" s="86"/>
      <c r="N135" s="86"/>
      <c r="O135" s="86"/>
      <c r="P135" s="86"/>
      <c r="Q135" s="213"/>
      <c r="R135" s="213"/>
      <c r="S135" s="213"/>
      <c r="T135" s="158"/>
      <c r="U135" s="158"/>
      <c r="V135" s="158"/>
      <c r="W135" s="123"/>
      <c r="X135" s="256"/>
      <c r="Y135" s="252"/>
      <c r="Z135" s="252"/>
      <c r="AA135" s="253"/>
      <c r="AB135" s="254"/>
      <c r="AC135" s="253"/>
      <c r="AD135" s="242"/>
      <c r="AE135" s="253"/>
      <c r="AG135" s="243"/>
    </row>
    <row r="136" spans="1:33" s="255" customFormat="1" ht="19.5" customHeight="1" x14ac:dyDescent="0.2">
      <c r="A136" s="196"/>
      <c r="B136" s="196"/>
      <c r="C136" s="196"/>
      <c r="D136" s="153"/>
      <c r="E136" s="153"/>
      <c r="F136" s="153"/>
      <c r="G136" s="212"/>
      <c r="H136" s="212"/>
      <c r="I136" s="212"/>
      <c r="J136" s="85"/>
      <c r="K136" s="86"/>
      <c r="L136" s="86"/>
      <c r="M136" s="86"/>
      <c r="N136" s="86"/>
      <c r="O136" s="86"/>
      <c r="P136" s="86"/>
      <c r="Q136" s="213"/>
      <c r="R136" s="213"/>
      <c r="S136" s="213"/>
      <c r="T136" s="161"/>
      <c r="U136" s="161"/>
      <c r="V136" s="161"/>
      <c r="W136" s="123"/>
      <c r="X136" s="256"/>
      <c r="Y136" s="252"/>
      <c r="Z136" s="252"/>
      <c r="AA136" s="253"/>
      <c r="AB136" s="254"/>
      <c r="AC136" s="253"/>
      <c r="AD136" s="242"/>
      <c r="AE136" s="253"/>
      <c r="AG136" s="243"/>
    </row>
    <row r="137" spans="1:33" s="139" customFormat="1" ht="19.5" customHeight="1" x14ac:dyDescent="0.2">
      <c r="A137" s="194"/>
      <c r="B137" s="194"/>
      <c r="C137" s="194"/>
      <c r="D137" s="151"/>
      <c r="E137" s="151"/>
      <c r="F137" s="151"/>
      <c r="G137" s="205"/>
      <c r="H137" s="205"/>
      <c r="I137" s="205"/>
      <c r="J137" s="120"/>
      <c r="K137" s="121"/>
      <c r="L137" s="121"/>
      <c r="M137" s="121"/>
      <c r="N137" s="121"/>
      <c r="O137" s="121"/>
      <c r="P137" s="121"/>
      <c r="Q137" s="135"/>
      <c r="R137" s="135"/>
      <c r="S137" s="135"/>
      <c r="T137" s="158"/>
      <c r="U137" s="158"/>
      <c r="V137" s="158"/>
      <c r="W137" s="123"/>
      <c r="X137" s="136"/>
      <c r="Y137" s="140"/>
      <c r="Z137" s="140"/>
      <c r="AA137" s="138"/>
      <c r="AB137" s="131"/>
      <c r="AC137" s="138"/>
      <c r="AD137" s="126"/>
      <c r="AE137" s="138"/>
      <c r="AG137" s="127"/>
    </row>
    <row r="138" spans="1:33" s="139" customFormat="1" ht="17.100000000000001" hidden="1" customHeight="1" thickBot="1" x14ac:dyDescent="0.25">
      <c r="A138" s="194"/>
      <c r="B138" s="194"/>
      <c r="C138" s="194"/>
      <c r="D138" s="151"/>
      <c r="E138" s="151"/>
      <c r="F138" s="151"/>
      <c r="G138" s="205"/>
      <c r="H138" s="205"/>
      <c r="I138" s="205"/>
      <c r="J138" s="120"/>
      <c r="K138" s="121"/>
      <c r="L138" s="121"/>
      <c r="M138" s="121"/>
      <c r="N138" s="121"/>
      <c r="O138" s="121"/>
      <c r="P138" s="121"/>
      <c r="Q138" s="135"/>
      <c r="R138" s="135"/>
      <c r="S138" s="135"/>
      <c r="T138" s="158"/>
      <c r="U138" s="135"/>
      <c r="V138" s="158"/>
      <c r="W138" s="123"/>
      <c r="X138" s="136"/>
      <c r="Y138" s="142"/>
      <c r="Z138" s="142"/>
      <c r="AA138" s="143"/>
      <c r="AB138" s="133"/>
      <c r="AC138" s="143"/>
      <c r="AD138" s="74"/>
      <c r="AE138" s="143"/>
      <c r="AG138" s="127"/>
    </row>
    <row r="139" spans="1:33" ht="17.100000000000001" hidden="1" customHeight="1" x14ac:dyDescent="0.2">
      <c r="A139" s="192"/>
      <c r="B139" s="193"/>
      <c r="C139" s="193"/>
      <c r="D139" s="152"/>
      <c r="E139" s="152"/>
      <c r="F139" s="152"/>
      <c r="G139" s="34"/>
      <c r="H139" s="34"/>
      <c r="I139" s="34"/>
      <c r="J139" s="16"/>
      <c r="K139" s="17"/>
      <c r="L139" s="17"/>
      <c r="M139" s="17"/>
      <c r="N139" s="17"/>
      <c r="O139" s="17"/>
      <c r="P139" s="17"/>
      <c r="Q139" s="35"/>
      <c r="R139" s="35"/>
      <c r="S139" s="35"/>
      <c r="T139" s="158"/>
      <c r="U139" s="35"/>
      <c r="V139" s="157"/>
      <c r="W139" s="53"/>
      <c r="X139" s="268"/>
      <c r="Y139" s="49"/>
      <c r="Z139" s="49"/>
    </row>
    <row r="140" spans="1:33" s="109" customFormat="1" ht="19.899999999999999" customHeight="1" x14ac:dyDescent="0.2">
      <c r="A140" s="200"/>
      <c r="B140" s="200"/>
      <c r="C140" s="208"/>
      <c r="D140" s="182"/>
      <c r="E140" s="182"/>
      <c r="F140" s="182"/>
      <c r="G140" s="206"/>
      <c r="H140" s="206"/>
      <c r="I140" s="206"/>
      <c r="J140" s="81"/>
      <c r="K140" s="82"/>
      <c r="L140" s="82"/>
      <c r="M140" s="82"/>
      <c r="N140" s="82"/>
      <c r="O140" s="82"/>
      <c r="P140" s="82"/>
      <c r="Q140" s="209"/>
      <c r="R140" s="209"/>
      <c r="S140" s="209"/>
      <c r="T140" s="209"/>
      <c r="U140" s="209"/>
      <c r="V140" s="159"/>
      <c r="W140" s="106"/>
      <c r="X140" s="270"/>
      <c r="Y140" s="116"/>
      <c r="Z140" s="116"/>
      <c r="AG140" s="114"/>
    </row>
    <row r="141" spans="1:33" s="139" customFormat="1" ht="19.5" customHeight="1" x14ac:dyDescent="0.2">
      <c r="A141" s="198"/>
      <c r="B141" s="198"/>
      <c r="C141" s="198"/>
      <c r="D141" s="151"/>
      <c r="E141" s="151"/>
      <c r="F141" s="151"/>
      <c r="G141" s="205"/>
      <c r="H141" s="205"/>
      <c r="I141" s="205"/>
      <c r="J141" s="120"/>
      <c r="K141" s="121"/>
      <c r="L141" s="121"/>
      <c r="M141" s="121"/>
      <c r="N141" s="121"/>
      <c r="O141" s="121"/>
      <c r="P141" s="121"/>
      <c r="Q141" s="135"/>
      <c r="R141" s="135"/>
      <c r="S141" s="135"/>
      <c r="T141" s="158"/>
      <c r="U141" s="158"/>
      <c r="V141" s="158"/>
      <c r="W141" s="123"/>
      <c r="X141" s="136"/>
      <c r="Y141" s="140"/>
      <c r="Z141" s="140"/>
      <c r="AA141" s="138"/>
      <c r="AB141" s="131"/>
      <c r="AC141" s="138"/>
      <c r="AD141" s="126"/>
      <c r="AE141" s="138"/>
      <c r="AG141" s="127"/>
    </row>
    <row r="142" spans="1:33" s="255" customFormat="1" ht="19.899999999999999" customHeight="1" x14ac:dyDescent="0.2">
      <c r="A142" s="196"/>
      <c r="B142" s="196"/>
      <c r="C142" s="196"/>
      <c r="D142" s="153"/>
      <c r="E142" s="153"/>
      <c r="F142" s="153"/>
      <c r="G142" s="212"/>
      <c r="H142" s="212"/>
      <c r="I142" s="212"/>
      <c r="J142" s="85"/>
      <c r="K142" s="86"/>
      <c r="L142" s="86"/>
      <c r="M142" s="86"/>
      <c r="N142" s="86"/>
      <c r="O142" s="86"/>
      <c r="P142" s="86"/>
      <c r="Q142" s="213"/>
      <c r="R142" s="213"/>
      <c r="S142" s="213"/>
      <c r="T142" s="161"/>
      <c r="U142" s="161"/>
      <c r="V142" s="161"/>
      <c r="W142" s="240"/>
      <c r="X142" s="256"/>
      <c r="Y142" s="252"/>
      <c r="Z142" s="252"/>
      <c r="AA142" s="253"/>
      <c r="AB142" s="254"/>
      <c r="AC142" s="253"/>
      <c r="AD142" s="242"/>
      <c r="AE142" s="253"/>
      <c r="AG142" s="243"/>
    </row>
    <row r="143" spans="1:33" s="109" customFormat="1" x14ac:dyDescent="0.2">
      <c r="A143" s="200"/>
      <c r="B143" s="200"/>
      <c r="C143" s="208"/>
      <c r="D143" s="182"/>
      <c r="E143" s="182"/>
      <c r="F143" s="182"/>
      <c r="G143" s="206"/>
      <c r="H143" s="206"/>
      <c r="I143" s="206"/>
      <c r="J143" s="81"/>
      <c r="K143" s="82"/>
      <c r="L143" s="82"/>
      <c r="M143" s="82"/>
      <c r="N143" s="82"/>
      <c r="O143" s="82"/>
      <c r="P143" s="82"/>
      <c r="Q143" s="209"/>
      <c r="R143" s="209"/>
      <c r="S143" s="209"/>
      <c r="T143" s="209"/>
      <c r="U143" s="209"/>
      <c r="V143" s="159"/>
      <c r="W143" s="115"/>
      <c r="X143" s="273"/>
      <c r="Y143" s="116"/>
      <c r="Z143" s="116"/>
      <c r="AD143" s="74"/>
      <c r="AG143" s="114"/>
    </row>
    <row r="144" spans="1:33" ht="21" customHeight="1" thickBot="1" x14ac:dyDescent="0.25">
      <c r="A144" s="202"/>
      <c r="B144" s="202"/>
      <c r="C144" s="202"/>
      <c r="D144" s="202"/>
      <c r="E144" s="202"/>
      <c r="F144" s="202"/>
      <c r="G144" s="202"/>
      <c r="H144" s="202"/>
      <c r="I144" s="202"/>
      <c r="J144" s="16"/>
      <c r="K144" s="210"/>
      <c r="L144" s="210"/>
      <c r="M144" s="210"/>
      <c r="N144" s="210"/>
      <c r="O144" s="210"/>
      <c r="P144" s="210"/>
      <c r="Q144" s="211"/>
      <c r="R144" s="211"/>
      <c r="S144" s="211"/>
      <c r="T144" s="161"/>
      <c r="U144" s="211"/>
      <c r="V144" s="157"/>
      <c r="W144" s="50"/>
      <c r="X144" s="267"/>
      <c r="Y144" s="49"/>
      <c r="Z144" s="49"/>
    </row>
    <row r="145" spans="1:33" s="126" customFormat="1" ht="19.5" customHeight="1" x14ac:dyDescent="0.2">
      <c r="A145" s="194"/>
      <c r="B145" s="194"/>
      <c r="C145" s="194"/>
      <c r="D145" s="151"/>
      <c r="E145" s="151"/>
      <c r="F145" s="151"/>
      <c r="G145" s="205"/>
      <c r="H145" s="205"/>
      <c r="I145" s="205"/>
      <c r="J145" s="120"/>
      <c r="K145" s="121"/>
      <c r="L145" s="121"/>
      <c r="M145" s="121"/>
      <c r="N145" s="121"/>
      <c r="O145" s="121"/>
      <c r="P145" s="121"/>
      <c r="Q145" s="135"/>
      <c r="R145" s="135"/>
      <c r="S145" s="135"/>
      <c r="T145" s="158"/>
      <c r="U145" s="158"/>
      <c r="V145" s="158"/>
      <c r="W145" s="123"/>
      <c r="X145" s="136"/>
      <c r="Y145" s="128"/>
      <c r="Z145" s="128"/>
      <c r="AA145" s="144"/>
      <c r="AB145" s="144"/>
      <c r="AC145" s="144"/>
      <c r="AD145" s="74"/>
      <c r="AE145" s="144"/>
      <c r="AG145" s="127"/>
    </row>
    <row r="146" spans="1:33" hidden="1" x14ac:dyDescent="0.2">
      <c r="A146" s="193"/>
      <c r="B146" s="193"/>
      <c r="C146" s="193"/>
      <c r="D146" s="152"/>
      <c r="E146" s="152"/>
      <c r="F146" s="152"/>
      <c r="G146" s="34"/>
      <c r="H146" s="34"/>
      <c r="I146" s="34"/>
      <c r="J146" s="16"/>
      <c r="K146" s="17"/>
      <c r="L146" s="17"/>
      <c r="M146" s="17"/>
      <c r="N146" s="17"/>
      <c r="O146" s="17"/>
      <c r="P146" s="17"/>
      <c r="Q146" s="35"/>
      <c r="R146" s="35"/>
      <c r="S146" s="35"/>
      <c r="T146" s="158"/>
      <c r="U146" s="158"/>
      <c r="V146" s="161"/>
      <c r="W146" s="53"/>
      <c r="X146" s="61"/>
      <c r="Y146" s="63"/>
      <c r="Z146" s="63"/>
      <c r="AA146" s="68"/>
      <c r="AB146" s="68"/>
      <c r="AC146" s="68"/>
      <c r="AE146" s="68"/>
    </row>
    <row r="147" spans="1:33" hidden="1" x14ac:dyDescent="0.2">
      <c r="A147" s="193"/>
      <c r="B147" s="193"/>
      <c r="C147" s="196"/>
      <c r="D147" s="152"/>
      <c r="E147" s="152"/>
      <c r="F147" s="152"/>
      <c r="G147" s="34"/>
      <c r="H147" s="34"/>
      <c r="I147" s="34"/>
      <c r="J147" s="16"/>
      <c r="K147" s="17"/>
      <c r="L147" s="17"/>
      <c r="M147" s="17"/>
      <c r="N147" s="17"/>
      <c r="O147" s="17"/>
      <c r="P147" s="17"/>
      <c r="Q147" s="35"/>
      <c r="R147" s="35"/>
      <c r="S147" s="35"/>
      <c r="T147" s="158"/>
      <c r="U147" s="158"/>
      <c r="V147" s="161"/>
      <c r="W147" s="53"/>
      <c r="X147" s="61"/>
      <c r="Y147" s="63"/>
      <c r="Z147" s="63"/>
      <c r="AA147" s="68"/>
      <c r="AB147" s="68"/>
      <c r="AC147" s="68"/>
      <c r="AE147" s="68"/>
    </row>
    <row r="148" spans="1:33" s="126" customFormat="1" hidden="1" x14ac:dyDescent="0.2">
      <c r="A148" s="194"/>
      <c r="B148" s="194"/>
      <c r="C148" s="196"/>
      <c r="D148" s="151"/>
      <c r="E148" s="151"/>
      <c r="F148" s="151"/>
      <c r="G148" s="205"/>
      <c r="H148" s="205"/>
      <c r="I148" s="205"/>
      <c r="J148" s="120"/>
      <c r="K148" s="121"/>
      <c r="L148" s="121"/>
      <c r="M148" s="121"/>
      <c r="N148" s="121"/>
      <c r="O148" s="121"/>
      <c r="P148" s="121"/>
      <c r="Q148" s="135"/>
      <c r="R148" s="135"/>
      <c r="S148" s="135"/>
      <c r="T148" s="158"/>
      <c r="U148" s="158"/>
      <c r="V148" s="158"/>
      <c r="W148" s="123"/>
      <c r="X148" s="136"/>
      <c r="Y148" s="124"/>
      <c r="Z148" s="124"/>
      <c r="AA148" s="125"/>
      <c r="AB148" s="125"/>
      <c r="AC148" s="125"/>
      <c r="AD148" s="74"/>
      <c r="AE148" s="125"/>
      <c r="AG148" s="127"/>
    </row>
    <row r="149" spans="1:33" hidden="1" x14ac:dyDescent="0.2">
      <c r="A149" s="193"/>
      <c r="B149" s="193"/>
      <c r="C149" s="193"/>
      <c r="D149" s="152"/>
      <c r="E149" s="152"/>
      <c r="F149" s="152"/>
      <c r="G149" s="34"/>
      <c r="H149" s="34"/>
      <c r="I149" s="34"/>
      <c r="J149" s="16"/>
      <c r="K149" s="17"/>
      <c r="L149" s="17"/>
      <c r="M149" s="17"/>
      <c r="N149" s="17"/>
      <c r="O149" s="17"/>
      <c r="P149" s="17"/>
      <c r="Q149" s="35"/>
      <c r="R149" s="35"/>
      <c r="S149" s="35"/>
      <c r="T149" s="158"/>
      <c r="U149" s="158"/>
      <c r="V149" s="161"/>
      <c r="W149" s="53"/>
      <c r="X149" s="61"/>
      <c r="Y149" s="63"/>
      <c r="Z149" s="63"/>
      <c r="AA149" s="68"/>
      <c r="AB149" s="68"/>
      <c r="AC149" s="68"/>
      <c r="AE149" s="68"/>
    </row>
    <row r="150" spans="1:33" s="126" customFormat="1" hidden="1" x14ac:dyDescent="0.2">
      <c r="A150" s="194"/>
      <c r="B150" s="194"/>
      <c r="C150" s="196"/>
      <c r="D150" s="151"/>
      <c r="E150" s="151"/>
      <c r="F150" s="151"/>
      <c r="G150" s="205"/>
      <c r="H150" s="205"/>
      <c r="I150" s="205"/>
      <c r="J150" s="120"/>
      <c r="K150" s="121"/>
      <c r="L150" s="121"/>
      <c r="M150" s="121"/>
      <c r="N150" s="121"/>
      <c r="O150" s="121"/>
      <c r="P150" s="121"/>
      <c r="Q150" s="135"/>
      <c r="R150" s="135"/>
      <c r="S150" s="135"/>
      <c r="T150" s="158"/>
      <c r="U150" s="158"/>
      <c r="V150" s="158"/>
      <c r="W150" s="123"/>
      <c r="X150" s="136"/>
      <c r="Y150" s="124"/>
      <c r="Z150" s="124"/>
      <c r="AA150" s="125"/>
      <c r="AB150" s="125"/>
      <c r="AC150" s="125"/>
      <c r="AD150" s="74"/>
      <c r="AE150" s="125"/>
      <c r="AG150" s="127"/>
    </row>
    <row r="151" spans="1:33" s="242" customFormat="1" hidden="1" x14ac:dyDescent="0.2">
      <c r="A151" s="196"/>
      <c r="B151" s="196"/>
      <c r="C151" s="196"/>
      <c r="D151" s="153"/>
      <c r="E151" s="153"/>
      <c r="F151" s="153"/>
      <c r="G151" s="212"/>
      <c r="H151" s="212"/>
      <c r="I151" s="212"/>
      <c r="J151" s="85"/>
      <c r="K151" s="86"/>
      <c r="L151" s="86"/>
      <c r="M151" s="86"/>
      <c r="N151" s="86"/>
      <c r="O151" s="86"/>
      <c r="P151" s="86"/>
      <c r="Q151" s="213"/>
      <c r="R151" s="213"/>
      <c r="S151" s="213"/>
      <c r="T151" s="158"/>
      <c r="U151" s="158"/>
      <c r="V151" s="161"/>
      <c r="W151" s="240"/>
      <c r="X151" s="256"/>
      <c r="Y151" s="259"/>
      <c r="Z151" s="259"/>
      <c r="AA151" s="241"/>
      <c r="AB151" s="241"/>
      <c r="AC151" s="241"/>
      <c r="AE151" s="241"/>
      <c r="AG151" s="243"/>
    </row>
    <row r="152" spans="1:33" s="242" customFormat="1" ht="19.5" customHeight="1" thickBot="1" x14ac:dyDescent="0.25">
      <c r="A152" s="196"/>
      <c r="B152" s="196"/>
      <c r="C152" s="196"/>
      <c r="D152" s="153"/>
      <c r="E152" s="153"/>
      <c r="F152" s="153"/>
      <c r="G152" s="212"/>
      <c r="H152" s="212"/>
      <c r="I152" s="212"/>
      <c r="J152" s="85"/>
      <c r="K152" s="86"/>
      <c r="L152" s="86"/>
      <c r="M152" s="86"/>
      <c r="N152" s="86"/>
      <c r="O152" s="86"/>
      <c r="P152" s="86"/>
      <c r="Q152" s="213"/>
      <c r="R152" s="213"/>
      <c r="S152" s="213"/>
      <c r="T152" s="161"/>
      <c r="U152" s="161"/>
      <c r="V152" s="161"/>
      <c r="W152" s="240"/>
      <c r="X152" s="256"/>
      <c r="Y152" s="244"/>
      <c r="Z152" s="244"/>
      <c r="AA152" s="258"/>
      <c r="AB152" s="258"/>
      <c r="AC152" s="258"/>
      <c r="AE152" s="258"/>
      <c r="AG152" s="243"/>
    </row>
    <row r="153" spans="1:33" s="126" customFormat="1" ht="19.5" customHeight="1" x14ac:dyDescent="0.2">
      <c r="A153" s="194"/>
      <c r="B153" s="194"/>
      <c r="C153" s="194"/>
      <c r="D153" s="151"/>
      <c r="E153" s="151"/>
      <c r="F153" s="151"/>
      <c r="G153" s="205"/>
      <c r="H153" s="205"/>
      <c r="I153" s="205"/>
      <c r="J153" s="120"/>
      <c r="K153" s="121"/>
      <c r="L153" s="121"/>
      <c r="M153" s="121"/>
      <c r="N153" s="121"/>
      <c r="O153" s="121"/>
      <c r="P153" s="121"/>
      <c r="Q153" s="135"/>
      <c r="R153" s="135"/>
      <c r="S153" s="135"/>
      <c r="T153" s="158"/>
      <c r="U153" s="158"/>
      <c r="V153" s="158"/>
      <c r="W153" s="340"/>
      <c r="X153" s="341"/>
      <c r="Y153" s="321"/>
      <c r="Z153" s="321"/>
      <c r="AA153" s="322"/>
      <c r="AB153" s="322"/>
      <c r="AC153" s="322"/>
      <c r="AE153" s="322"/>
      <c r="AG153" s="127"/>
    </row>
    <row r="154" spans="1:33" s="109" customFormat="1" x14ac:dyDescent="0.2">
      <c r="A154" s="200"/>
      <c r="B154" s="200"/>
      <c r="C154" s="208"/>
      <c r="D154" s="182"/>
      <c r="E154" s="182"/>
      <c r="F154" s="182"/>
      <c r="G154" s="206"/>
      <c r="H154" s="206"/>
      <c r="I154" s="206"/>
      <c r="J154" s="81"/>
      <c r="K154" s="82"/>
      <c r="L154" s="82"/>
      <c r="M154" s="82"/>
      <c r="N154" s="82"/>
      <c r="O154" s="82"/>
      <c r="P154" s="82"/>
      <c r="Q154" s="209"/>
      <c r="R154" s="209"/>
      <c r="S154" s="209"/>
      <c r="T154" s="159"/>
      <c r="U154" s="209"/>
      <c r="V154" s="159"/>
      <c r="W154" s="115"/>
      <c r="X154" s="273"/>
      <c r="Y154" s="116"/>
      <c r="Z154" s="116"/>
      <c r="AD154" s="74"/>
      <c r="AG154" s="114"/>
    </row>
    <row r="155" spans="1:33" ht="21" hidden="1" x14ac:dyDescent="0.2">
      <c r="A155" s="55" t="s">
        <v>38</v>
      </c>
      <c r="B155" s="55" t="s">
        <v>62</v>
      </c>
      <c r="C155" s="101"/>
      <c r="D155" s="149"/>
      <c r="E155" s="101"/>
      <c r="F155" s="101"/>
      <c r="G155" s="54"/>
      <c r="H155" s="54"/>
      <c r="I155" s="54"/>
      <c r="J155" s="12"/>
      <c r="K155" s="13"/>
      <c r="L155" s="13"/>
      <c r="M155" s="13"/>
      <c r="N155" s="13"/>
      <c r="O155" s="13"/>
      <c r="P155" s="13"/>
      <c r="Q155" s="31"/>
      <c r="R155" s="31"/>
      <c r="S155" s="179"/>
      <c r="T155" s="160"/>
      <c r="U155" s="179"/>
      <c r="V155" s="160"/>
      <c r="W155" s="50"/>
      <c r="X155" s="267"/>
      <c r="Y155" s="49" t="s">
        <v>193</v>
      </c>
      <c r="Z155" s="49" t="s">
        <v>193</v>
      </c>
    </row>
    <row r="156" spans="1:33" s="126" customFormat="1" hidden="1" x14ac:dyDescent="0.2">
      <c r="A156" s="118" t="s">
        <v>39</v>
      </c>
      <c r="B156" s="118" t="s">
        <v>59</v>
      </c>
      <c r="C156" s="147"/>
      <c r="D156" s="151"/>
      <c r="E156" s="274"/>
      <c r="F156" s="274"/>
      <c r="G156" s="119" t="s">
        <v>4</v>
      </c>
      <c r="H156" s="119"/>
      <c r="I156" s="119"/>
      <c r="J156" s="120"/>
      <c r="K156" s="121">
        <v>5</v>
      </c>
      <c r="L156" s="121"/>
      <c r="M156" s="121"/>
      <c r="N156" s="121" t="s">
        <v>6</v>
      </c>
      <c r="O156" s="276"/>
      <c r="P156" s="276"/>
      <c r="Q156" s="122" t="s">
        <v>7</v>
      </c>
      <c r="R156" s="122" t="s">
        <v>7</v>
      </c>
      <c r="S156" s="122"/>
      <c r="T156" s="158">
        <f t="shared" ref="T156:T165" si="21">(U156*(1+$AB$9))+($AB$8/Y156)</f>
        <v>0</v>
      </c>
      <c r="U156" s="122"/>
      <c r="V156" s="158">
        <f t="shared" ref="V156:V165" si="22">(W156*(1+$AB$9))+($AB$8/AB156)</f>
        <v>1.2649999999999999</v>
      </c>
      <c r="W156" s="123">
        <f t="shared" ref="W156:W165" si="23">X156*(1+Y156)</f>
        <v>1.2649999999999999</v>
      </c>
      <c r="X156" s="136">
        <v>1.1499999999999999</v>
      </c>
      <c r="Y156" s="128">
        <v>0.1</v>
      </c>
      <c r="Z156" s="128">
        <v>0.1</v>
      </c>
      <c r="AA156" s="144">
        <v>700</v>
      </c>
      <c r="AB156" s="144">
        <v>700</v>
      </c>
      <c r="AC156" s="144">
        <v>140</v>
      </c>
      <c r="AD156" s="74">
        <f t="shared" ref="AD156:AD165" si="24">AE156/AB156</f>
        <v>0</v>
      </c>
      <c r="AE156" s="144"/>
      <c r="AG156" s="127">
        <f t="shared" ref="AG156:AG165" si="25">V156*$AG$16</f>
        <v>1.1890999999999998</v>
      </c>
    </row>
    <row r="157" spans="1:33" hidden="1" x14ac:dyDescent="0.2">
      <c r="A157" s="103" t="s">
        <v>40</v>
      </c>
      <c r="B157" s="104" t="s">
        <v>57</v>
      </c>
      <c r="C157" s="148"/>
      <c r="D157" s="153"/>
      <c r="E157" s="83"/>
      <c r="F157" s="83"/>
      <c r="G157" s="84" t="s">
        <v>4</v>
      </c>
      <c r="H157" s="84"/>
      <c r="I157" s="84"/>
      <c r="J157" s="85"/>
      <c r="K157" s="86">
        <v>5</v>
      </c>
      <c r="L157" s="86"/>
      <c r="M157" s="86"/>
      <c r="N157" s="86" t="s">
        <v>6</v>
      </c>
      <c r="O157" s="277"/>
      <c r="P157" s="277"/>
      <c r="Q157" s="87" t="s">
        <v>17</v>
      </c>
      <c r="R157" s="87" t="s">
        <v>118</v>
      </c>
      <c r="S157" s="87"/>
      <c r="T157" s="161">
        <f t="shared" si="21"/>
        <v>0</v>
      </c>
      <c r="U157" s="87"/>
      <c r="V157" s="161">
        <f t="shared" si="22"/>
        <v>0.93500000000000005</v>
      </c>
      <c r="W157" s="53">
        <f t="shared" si="23"/>
        <v>0.93500000000000005</v>
      </c>
      <c r="X157" s="61">
        <v>0.85</v>
      </c>
      <c r="Y157" s="63">
        <v>0.1</v>
      </c>
      <c r="Z157" s="63">
        <v>0.1</v>
      </c>
      <c r="AA157" s="68">
        <v>1000</v>
      </c>
      <c r="AB157" s="68">
        <v>800</v>
      </c>
      <c r="AC157" s="68">
        <v>144</v>
      </c>
      <c r="AD157" s="74">
        <f t="shared" si="24"/>
        <v>0</v>
      </c>
      <c r="AE157" s="68"/>
      <c r="AG157" s="90">
        <f t="shared" si="25"/>
        <v>0.87890000000000001</v>
      </c>
    </row>
    <row r="158" spans="1:33" s="126" customFormat="1" hidden="1" x14ac:dyDescent="0.2">
      <c r="A158" s="118" t="s">
        <v>41</v>
      </c>
      <c r="B158" s="118" t="s">
        <v>58</v>
      </c>
      <c r="C158" s="147"/>
      <c r="D158" s="151"/>
      <c r="E158" s="274"/>
      <c r="F158" s="274"/>
      <c r="G158" s="119" t="s">
        <v>4</v>
      </c>
      <c r="H158" s="119"/>
      <c r="I158" s="119"/>
      <c r="J158" s="120"/>
      <c r="K158" s="121">
        <v>5</v>
      </c>
      <c r="L158" s="121"/>
      <c r="M158" s="121"/>
      <c r="N158" s="121" t="s">
        <v>6</v>
      </c>
      <c r="O158" s="276"/>
      <c r="P158" s="276"/>
      <c r="Q158" s="122" t="s">
        <v>7</v>
      </c>
      <c r="R158" s="122" t="s">
        <v>7</v>
      </c>
      <c r="S158" s="122"/>
      <c r="T158" s="158">
        <f t="shared" si="21"/>
        <v>0</v>
      </c>
      <c r="U158" s="122"/>
      <c r="V158" s="158">
        <f t="shared" si="22"/>
        <v>1.2100000000000002</v>
      </c>
      <c r="W158" s="123">
        <f t="shared" si="23"/>
        <v>1.2100000000000002</v>
      </c>
      <c r="X158" s="136">
        <v>1.1000000000000001</v>
      </c>
      <c r="Y158" s="124">
        <v>0.1</v>
      </c>
      <c r="Z158" s="124">
        <v>0.1</v>
      </c>
      <c r="AA158" s="125">
        <v>700</v>
      </c>
      <c r="AB158" s="125">
        <v>700</v>
      </c>
      <c r="AC158" s="125">
        <v>140</v>
      </c>
      <c r="AD158" s="74">
        <f t="shared" si="24"/>
        <v>0</v>
      </c>
      <c r="AE158" s="125"/>
      <c r="AG158" s="127">
        <f t="shared" si="25"/>
        <v>1.1374000000000002</v>
      </c>
    </row>
    <row r="159" spans="1:33" hidden="1" x14ac:dyDescent="0.2">
      <c r="A159" s="103" t="s">
        <v>67</v>
      </c>
      <c r="B159" s="103" t="s">
        <v>70</v>
      </c>
      <c r="C159" s="146"/>
      <c r="D159" s="152"/>
      <c r="E159" s="37"/>
      <c r="F159" s="37"/>
      <c r="G159" s="15" t="s">
        <v>4</v>
      </c>
      <c r="H159" s="15"/>
      <c r="I159" s="15"/>
      <c r="J159" s="16"/>
      <c r="K159" s="17">
        <v>5</v>
      </c>
      <c r="L159" s="17"/>
      <c r="M159" s="17"/>
      <c r="N159" s="17" t="s">
        <v>6</v>
      </c>
      <c r="O159" s="278"/>
      <c r="P159" s="278"/>
      <c r="Q159" s="32" t="s">
        <v>7</v>
      </c>
      <c r="R159" s="32" t="s">
        <v>7</v>
      </c>
      <c r="S159" s="32"/>
      <c r="T159" s="161">
        <f t="shared" si="21"/>
        <v>0</v>
      </c>
      <c r="U159" s="32"/>
      <c r="V159" s="161">
        <f t="shared" si="22"/>
        <v>1.2649999999999999</v>
      </c>
      <c r="W159" s="53">
        <f t="shared" si="23"/>
        <v>1.2649999999999999</v>
      </c>
      <c r="X159" s="61">
        <v>1.1499999999999999</v>
      </c>
      <c r="Y159" s="63">
        <v>0.1</v>
      </c>
      <c r="Z159" s="63">
        <v>0.1</v>
      </c>
      <c r="AA159" s="68">
        <v>700</v>
      </c>
      <c r="AB159" s="68">
        <v>700</v>
      </c>
      <c r="AC159" s="68">
        <v>140</v>
      </c>
      <c r="AD159" s="74">
        <f t="shared" si="24"/>
        <v>0</v>
      </c>
      <c r="AE159" s="68"/>
      <c r="AG159" s="90">
        <f t="shared" si="25"/>
        <v>1.1890999999999998</v>
      </c>
    </row>
    <row r="160" spans="1:33" s="126" customFormat="1" hidden="1" x14ac:dyDescent="0.2">
      <c r="A160" s="118" t="s">
        <v>42</v>
      </c>
      <c r="B160" s="118" t="s">
        <v>60</v>
      </c>
      <c r="C160" s="147"/>
      <c r="D160" s="151"/>
      <c r="E160" s="274"/>
      <c r="F160" s="274"/>
      <c r="G160" s="119" t="s">
        <v>4</v>
      </c>
      <c r="H160" s="119"/>
      <c r="I160" s="119"/>
      <c r="J160" s="120"/>
      <c r="K160" s="121">
        <v>5</v>
      </c>
      <c r="L160" s="121"/>
      <c r="M160" s="121"/>
      <c r="N160" s="121" t="s">
        <v>6</v>
      </c>
      <c r="O160" s="276"/>
      <c r="P160" s="276"/>
      <c r="Q160" s="122" t="s">
        <v>7</v>
      </c>
      <c r="R160" s="122" t="s">
        <v>7</v>
      </c>
      <c r="S160" s="122"/>
      <c r="T160" s="158">
        <f t="shared" si="21"/>
        <v>0</v>
      </c>
      <c r="U160" s="122"/>
      <c r="V160" s="158">
        <f t="shared" si="22"/>
        <v>1.2649999999999999</v>
      </c>
      <c r="W160" s="123">
        <f t="shared" si="23"/>
        <v>1.2649999999999999</v>
      </c>
      <c r="X160" s="136">
        <v>1.1499999999999999</v>
      </c>
      <c r="Y160" s="124">
        <v>0.1</v>
      </c>
      <c r="Z160" s="124">
        <v>0.1</v>
      </c>
      <c r="AA160" s="125">
        <v>700</v>
      </c>
      <c r="AB160" s="125">
        <v>700</v>
      </c>
      <c r="AC160" s="125">
        <v>140</v>
      </c>
      <c r="AD160" s="74">
        <f t="shared" si="24"/>
        <v>0</v>
      </c>
      <c r="AE160" s="125"/>
      <c r="AG160" s="127">
        <f t="shared" si="25"/>
        <v>1.1890999999999998</v>
      </c>
    </row>
    <row r="161" spans="1:33" hidden="1" x14ac:dyDescent="0.2">
      <c r="A161" s="103" t="s">
        <v>68</v>
      </c>
      <c r="B161" s="103" t="s">
        <v>72</v>
      </c>
      <c r="C161" s="146"/>
      <c r="D161" s="152"/>
      <c r="E161" s="37"/>
      <c r="F161" s="37"/>
      <c r="G161" s="15" t="s">
        <v>4</v>
      </c>
      <c r="H161" s="15"/>
      <c r="I161" s="15"/>
      <c r="J161" s="16"/>
      <c r="K161" s="17">
        <v>5</v>
      </c>
      <c r="L161" s="17"/>
      <c r="M161" s="17"/>
      <c r="N161" s="17" t="s">
        <v>6</v>
      </c>
      <c r="O161" s="278"/>
      <c r="P161" s="278"/>
      <c r="Q161" s="32" t="s">
        <v>7</v>
      </c>
      <c r="R161" s="32" t="s">
        <v>7</v>
      </c>
      <c r="S161" s="32"/>
      <c r="T161" s="161">
        <f t="shared" si="21"/>
        <v>0</v>
      </c>
      <c r="U161" s="32"/>
      <c r="V161" s="161">
        <f t="shared" si="22"/>
        <v>1.1550000000000002</v>
      </c>
      <c r="W161" s="53">
        <f t="shared" si="23"/>
        <v>1.1550000000000002</v>
      </c>
      <c r="X161" s="61">
        <v>1.05</v>
      </c>
      <c r="Y161" s="63">
        <v>0.1</v>
      </c>
      <c r="Z161" s="63">
        <v>0.1</v>
      </c>
      <c r="AA161" s="68">
        <v>700</v>
      </c>
      <c r="AB161" s="68">
        <v>700</v>
      </c>
      <c r="AC161" s="68">
        <v>140</v>
      </c>
      <c r="AD161" s="74">
        <f t="shared" si="24"/>
        <v>0</v>
      </c>
      <c r="AE161" s="68"/>
      <c r="AG161" s="90">
        <f t="shared" si="25"/>
        <v>1.0857000000000001</v>
      </c>
    </row>
    <row r="162" spans="1:33" s="126" customFormat="1" hidden="1" x14ac:dyDescent="0.2">
      <c r="A162" s="118" t="s">
        <v>69</v>
      </c>
      <c r="B162" s="118" t="s">
        <v>71</v>
      </c>
      <c r="C162" s="147"/>
      <c r="D162" s="151"/>
      <c r="E162" s="274"/>
      <c r="F162" s="274"/>
      <c r="G162" s="119" t="s">
        <v>4</v>
      </c>
      <c r="H162" s="119"/>
      <c r="I162" s="119"/>
      <c r="J162" s="120"/>
      <c r="K162" s="121">
        <v>5</v>
      </c>
      <c r="L162" s="121"/>
      <c r="M162" s="121"/>
      <c r="N162" s="121" t="s">
        <v>6</v>
      </c>
      <c r="O162" s="276"/>
      <c r="P162" s="276"/>
      <c r="Q162" s="122" t="s">
        <v>7</v>
      </c>
      <c r="R162" s="122" t="s">
        <v>7</v>
      </c>
      <c r="S162" s="122"/>
      <c r="T162" s="158">
        <f t="shared" si="21"/>
        <v>0</v>
      </c>
      <c r="U162" s="122"/>
      <c r="V162" s="158">
        <f t="shared" si="22"/>
        <v>1.4300000000000002</v>
      </c>
      <c r="W162" s="123">
        <f t="shared" si="23"/>
        <v>1.4300000000000002</v>
      </c>
      <c r="X162" s="136">
        <v>1.3</v>
      </c>
      <c r="Y162" s="124">
        <v>0.1</v>
      </c>
      <c r="Z162" s="124">
        <v>0.1</v>
      </c>
      <c r="AA162" s="125">
        <v>700</v>
      </c>
      <c r="AB162" s="125">
        <v>700</v>
      </c>
      <c r="AC162" s="125">
        <v>140</v>
      </c>
      <c r="AD162" s="74">
        <f t="shared" si="24"/>
        <v>0</v>
      </c>
      <c r="AE162" s="125"/>
      <c r="AG162" s="127">
        <f t="shared" si="25"/>
        <v>1.3442000000000001</v>
      </c>
    </row>
    <row r="163" spans="1:33" hidden="1" x14ac:dyDescent="0.2">
      <c r="A163" s="103" t="s">
        <v>66</v>
      </c>
      <c r="B163" s="103" t="s">
        <v>136</v>
      </c>
      <c r="C163" s="146"/>
      <c r="D163" s="152"/>
      <c r="E163" s="37"/>
      <c r="F163" s="37"/>
      <c r="G163" s="15" t="s">
        <v>4</v>
      </c>
      <c r="H163" s="15"/>
      <c r="I163" s="15"/>
      <c r="J163" s="16"/>
      <c r="K163" s="17">
        <v>5</v>
      </c>
      <c r="L163" s="17"/>
      <c r="M163" s="17"/>
      <c r="N163" s="17" t="s">
        <v>6</v>
      </c>
      <c r="O163" s="278"/>
      <c r="P163" s="278"/>
      <c r="Q163" s="32" t="s">
        <v>7</v>
      </c>
      <c r="R163" s="32" t="s">
        <v>7</v>
      </c>
      <c r="S163" s="32"/>
      <c r="T163" s="161">
        <f t="shared" si="21"/>
        <v>0</v>
      </c>
      <c r="U163" s="32"/>
      <c r="V163" s="161">
        <f t="shared" si="22"/>
        <v>1.2649999999999999</v>
      </c>
      <c r="W163" s="53">
        <f t="shared" si="23"/>
        <v>1.2649999999999999</v>
      </c>
      <c r="X163" s="61">
        <v>1.1499999999999999</v>
      </c>
      <c r="Y163" s="63">
        <v>0.1</v>
      </c>
      <c r="Z163" s="63">
        <v>0.1</v>
      </c>
      <c r="AA163" s="68">
        <v>700</v>
      </c>
      <c r="AB163" s="68">
        <v>700</v>
      </c>
      <c r="AC163" s="68">
        <v>140</v>
      </c>
      <c r="AD163" s="74">
        <f t="shared" si="24"/>
        <v>0</v>
      </c>
      <c r="AE163" s="68"/>
      <c r="AG163" s="90">
        <f t="shared" si="25"/>
        <v>1.1890999999999998</v>
      </c>
    </row>
    <row r="164" spans="1:33" ht="20.45" hidden="1" customHeight="1" thickBot="1" x14ac:dyDescent="0.25">
      <c r="A164" s="103" t="s">
        <v>132</v>
      </c>
      <c r="B164" s="103" t="s">
        <v>133</v>
      </c>
      <c r="C164" s="178"/>
      <c r="D164" s="150"/>
      <c r="E164" s="275"/>
      <c r="F164" s="275"/>
      <c r="G164" s="15" t="s">
        <v>4</v>
      </c>
      <c r="H164" s="15"/>
      <c r="I164" s="15"/>
      <c r="J164" s="16"/>
      <c r="K164" s="17">
        <v>5</v>
      </c>
      <c r="L164" s="17"/>
      <c r="M164" s="17"/>
      <c r="N164" s="17" t="s">
        <v>6</v>
      </c>
      <c r="O164" s="278"/>
      <c r="P164" s="278"/>
      <c r="Q164" s="32" t="s">
        <v>17</v>
      </c>
      <c r="R164" s="32" t="s">
        <v>17</v>
      </c>
      <c r="S164" s="32"/>
      <c r="T164" s="161">
        <f t="shared" si="21"/>
        <v>0</v>
      </c>
      <c r="U164" s="32"/>
      <c r="V164" s="161">
        <f t="shared" si="22"/>
        <v>13.750000000000002</v>
      </c>
      <c r="W164" s="53">
        <f t="shared" si="23"/>
        <v>13.750000000000002</v>
      </c>
      <c r="X164" s="61">
        <v>12.5</v>
      </c>
      <c r="Y164" s="63">
        <v>0.1</v>
      </c>
      <c r="Z164" s="63">
        <v>0.1</v>
      </c>
      <c r="AA164" s="68">
        <v>700</v>
      </c>
      <c r="AB164" s="68">
        <v>700</v>
      </c>
      <c r="AC164" s="68">
        <v>140</v>
      </c>
      <c r="AD164" s="74">
        <f t="shared" si="24"/>
        <v>0</v>
      </c>
      <c r="AE164" s="68"/>
      <c r="AG164" s="90">
        <f t="shared" si="25"/>
        <v>12.925000000000001</v>
      </c>
    </row>
    <row r="165" spans="1:33" s="126" customFormat="1" ht="20.25" hidden="1" thickBot="1" x14ac:dyDescent="0.25">
      <c r="A165" s="118" t="s">
        <v>43</v>
      </c>
      <c r="B165" s="118" t="s">
        <v>61</v>
      </c>
      <c r="C165" s="147"/>
      <c r="D165" s="151"/>
      <c r="E165" s="274"/>
      <c r="F165" s="274"/>
      <c r="G165" s="119" t="s">
        <v>4</v>
      </c>
      <c r="H165" s="119"/>
      <c r="I165" s="119"/>
      <c r="J165" s="120"/>
      <c r="K165" s="121">
        <v>10</v>
      </c>
      <c r="L165" s="121"/>
      <c r="M165" s="121"/>
      <c r="N165" s="121" t="s">
        <v>44</v>
      </c>
      <c r="O165" s="276"/>
      <c r="P165" s="276"/>
      <c r="Q165" s="122" t="s">
        <v>7</v>
      </c>
      <c r="R165" s="122" t="s">
        <v>7</v>
      </c>
      <c r="S165" s="122"/>
      <c r="T165" s="158">
        <f t="shared" si="21"/>
        <v>0</v>
      </c>
      <c r="U165" s="122"/>
      <c r="V165" s="158">
        <f t="shared" si="22"/>
        <v>0.71500000000000008</v>
      </c>
      <c r="W165" s="123">
        <f t="shared" si="23"/>
        <v>0.71500000000000008</v>
      </c>
      <c r="X165" s="136">
        <v>0.65</v>
      </c>
      <c r="Y165" s="299">
        <v>0.1</v>
      </c>
      <c r="Z165" s="299">
        <v>0.1</v>
      </c>
      <c r="AA165" s="145">
        <v>700</v>
      </c>
      <c r="AB165" s="145">
        <v>1400</v>
      </c>
      <c r="AC165" s="145">
        <v>140</v>
      </c>
      <c r="AD165" s="74">
        <f t="shared" si="24"/>
        <v>0</v>
      </c>
      <c r="AE165" s="145"/>
      <c r="AG165" s="127">
        <f t="shared" si="25"/>
        <v>0.67210000000000003</v>
      </c>
    </row>
    <row r="166" spans="1:33" x14ac:dyDescent="0.2">
      <c r="A166" s="14"/>
      <c r="B166" s="14"/>
      <c r="C166" s="20"/>
      <c r="D166" s="41"/>
      <c r="E166" s="41"/>
      <c r="F166" s="41"/>
      <c r="G166" s="21"/>
      <c r="H166" s="21"/>
      <c r="I166" s="21"/>
    </row>
    <row r="167" spans="1:33" x14ac:dyDescent="0.2">
      <c r="A167" s="14"/>
      <c r="B167" s="14"/>
      <c r="C167" s="20"/>
      <c r="D167" s="41"/>
      <c r="E167" s="41"/>
      <c r="F167" s="41"/>
      <c r="G167" s="21"/>
      <c r="H167" s="21"/>
      <c r="I167" s="21"/>
    </row>
    <row r="168" spans="1:33" x14ac:dyDescent="0.2">
      <c r="A168" s="14"/>
      <c r="B168" s="14"/>
      <c r="C168" s="20"/>
      <c r="D168" s="41"/>
      <c r="E168" s="41"/>
      <c r="F168" s="41"/>
      <c r="G168" s="21"/>
      <c r="H168" s="21"/>
      <c r="I168" s="21"/>
    </row>
    <row r="169" spans="1:33" x14ac:dyDescent="0.2">
      <c r="A169" s="14"/>
      <c r="B169" s="14"/>
      <c r="C169" s="20"/>
      <c r="D169" s="41"/>
      <c r="E169" s="41"/>
      <c r="F169" s="41"/>
      <c r="G169" s="21"/>
      <c r="H169" s="21"/>
      <c r="I169" s="21"/>
    </row>
    <row r="170" spans="1:33" x14ac:dyDescent="0.2">
      <c r="A170" s="14"/>
      <c r="B170" s="14"/>
      <c r="C170" s="20"/>
      <c r="D170" s="41"/>
      <c r="E170" s="41"/>
      <c r="F170" s="41"/>
      <c r="G170" s="21"/>
      <c r="H170" s="21"/>
      <c r="I170" s="21"/>
    </row>
    <row r="171" spans="1:33" x14ac:dyDescent="0.2">
      <c r="A171" s="14"/>
      <c r="B171" s="14"/>
      <c r="C171" s="20"/>
      <c r="D171" s="41"/>
      <c r="E171" s="41"/>
      <c r="F171" s="41"/>
    </row>
    <row r="172" spans="1:33" x14ac:dyDescent="0.2">
      <c r="A172" s="14"/>
      <c r="B172" s="14"/>
      <c r="C172" s="20"/>
      <c r="D172" s="41"/>
      <c r="E172" s="41"/>
      <c r="F172" s="41"/>
    </row>
    <row r="173" spans="1:33" x14ac:dyDescent="0.2">
      <c r="A173" s="14"/>
      <c r="B173" s="14"/>
      <c r="C173" s="20"/>
      <c r="D173" s="41"/>
      <c r="E173" s="41"/>
      <c r="F173" s="41"/>
    </row>
    <row r="174" spans="1:33" x14ac:dyDescent="0.2">
      <c r="A174" s="14"/>
      <c r="B174" s="14"/>
      <c r="C174" s="20"/>
      <c r="D174" s="41"/>
      <c r="E174" s="41"/>
      <c r="F174" s="41"/>
    </row>
    <row r="175" spans="1:33" x14ac:dyDescent="0.2">
      <c r="A175" s="14"/>
      <c r="B175" s="14"/>
      <c r="C175" s="20"/>
      <c r="D175" s="41"/>
      <c r="E175" s="41"/>
      <c r="F175" s="41"/>
    </row>
    <row r="176" spans="1:33" x14ac:dyDescent="0.2">
      <c r="A176" s="14"/>
      <c r="B176" s="14"/>
      <c r="C176" s="20"/>
      <c r="D176" s="41"/>
      <c r="E176" s="41"/>
      <c r="F176" s="41"/>
    </row>
    <row r="177" spans="1:6" x14ac:dyDescent="0.2">
      <c r="A177" s="14"/>
      <c r="B177" s="14"/>
      <c r="C177" s="20"/>
      <c r="D177" s="41"/>
      <c r="E177" s="41"/>
      <c r="F177" s="41"/>
    </row>
    <row r="178" spans="1:6" x14ac:dyDescent="0.2">
      <c r="A178" s="14"/>
      <c r="B178" s="14"/>
      <c r="C178" s="20"/>
      <c r="D178" s="41"/>
      <c r="E178" s="41"/>
      <c r="F178" s="41"/>
    </row>
    <row r="179" spans="1:6" x14ac:dyDescent="0.2">
      <c r="A179" s="14"/>
      <c r="B179" s="14"/>
      <c r="C179" s="20"/>
      <c r="D179" s="41"/>
      <c r="E179" s="41"/>
      <c r="F179" s="41"/>
    </row>
    <row r="180" spans="1:6" x14ac:dyDescent="0.2">
      <c r="A180" s="14"/>
      <c r="B180" s="14"/>
      <c r="C180" s="20"/>
      <c r="D180" s="41"/>
      <c r="E180" s="41"/>
      <c r="F180" s="41"/>
    </row>
    <row r="181" spans="1:6" x14ac:dyDescent="0.2">
      <c r="A181" s="14"/>
      <c r="B181" s="14"/>
      <c r="C181" s="20"/>
      <c r="D181" s="41"/>
      <c r="E181" s="41"/>
      <c r="F181" s="41"/>
    </row>
    <row r="182" spans="1:6" x14ac:dyDescent="0.2">
      <c r="A182" s="14"/>
      <c r="B182" s="14"/>
      <c r="C182" s="20"/>
      <c r="D182" s="41"/>
      <c r="E182" s="41"/>
      <c r="F182" s="41"/>
    </row>
    <row r="183" spans="1:6" x14ac:dyDescent="0.2">
      <c r="A183" s="14"/>
      <c r="B183" s="14"/>
      <c r="C183" s="20"/>
      <c r="D183" s="41"/>
      <c r="E183" s="41"/>
      <c r="F183" s="41"/>
    </row>
    <row r="184" spans="1:6" x14ac:dyDescent="0.2">
      <c r="A184" s="14"/>
      <c r="B184" s="14"/>
      <c r="C184" s="20"/>
      <c r="D184" s="41"/>
      <c r="E184" s="41"/>
      <c r="F184" s="41"/>
    </row>
    <row r="185" spans="1:6" x14ac:dyDescent="0.2">
      <c r="A185" s="14"/>
      <c r="B185" s="14"/>
      <c r="C185" s="20"/>
      <c r="D185" s="41"/>
      <c r="E185" s="41"/>
      <c r="F185" s="41"/>
    </row>
    <row r="186" spans="1:6" x14ac:dyDescent="0.2">
      <c r="A186" s="14"/>
      <c r="B186" s="14"/>
      <c r="C186" s="20"/>
      <c r="D186" s="41"/>
      <c r="E186" s="41"/>
      <c r="F186" s="41"/>
    </row>
    <row r="187" spans="1:6" x14ac:dyDescent="0.2">
      <c r="A187" s="14"/>
      <c r="B187" s="14"/>
      <c r="C187" s="20"/>
      <c r="D187" s="41"/>
      <c r="E187" s="41"/>
      <c r="F187" s="41"/>
    </row>
    <row r="188" spans="1:6" x14ac:dyDescent="0.2">
      <c r="A188" s="14"/>
      <c r="B188" s="14"/>
      <c r="C188" s="20"/>
      <c r="D188" s="41"/>
      <c r="E188" s="41"/>
      <c r="F188" s="41"/>
    </row>
    <row r="189" spans="1:6" x14ac:dyDescent="0.2">
      <c r="A189" s="14"/>
      <c r="B189" s="14"/>
      <c r="C189" s="20"/>
      <c r="D189" s="41"/>
      <c r="E189" s="41"/>
      <c r="F189" s="41"/>
    </row>
    <row r="190" spans="1:6" x14ac:dyDescent="0.2">
      <c r="A190" s="14"/>
      <c r="B190" s="14"/>
      <c r="C190" s="20"/>
      <c r="D190" s="41"/>
      <c r="E190" s="41"/>
      <c r="F190" s="41"/>
    </row>
    <row r="191" spans="1:6" x14ac:dyDescent="0.2">
      <c r="A191" s="14"/>
      <c r="B191" s="14"/>
      <c r="C191" s="20"/>
      <c r="D191" s="41"/>
      <c r="E191" s="41"/>
      <c r="F191" s="41"/>
    </row>
    <row r="192" spans="1:6" x14ac:dyDescent="0.2">
      <c r="A192" s="14"/>
      <c r="B192" s="14"/>
      <c r="C192" s="20"/>
      <c r="D192" s="41"/>
      <c r="E192" s="41"/>
      <c r="F192" s="41"/>
    </row>
    <row r="193" spans="1:6" x14ac:dyDescent="0.2">
      <c r="A193" s="14"/>
      <c r="B193" s="14"/>
      <c r="C193" s="20"/>
      <c r="D193" s="41"/>
      <c r="E193" s="41"/>
      <c r="F193" s="41"/>
    </row>
    <row r="194" spans="1:6" x14ac:dyDescent="0.2">
      <c r="A194" s="14"/>
      <c r="B194" s="14"/>
      <c r="C194" s="20"/>
      <c r="D194" s="41"/>
      <c r="E194" s="41"/>
      <c r="F194" s="41"/>
    </row>
    <row r="195" spans="1:6" x14ac:dyDescent="0.2">
      <c r="A195" s="14"/>
      <c r="B195" s="14"/>
      <c r="C195" s="20"/>
      <c r="D195" s="41"/>
      <c r="E195" s="41"/>
      <c r="F195" s="41"/>
    </row>
    <row r="196" spans="1:6" x14ac:dyDescent="0.2">
      <c r="A196" s="14"/>
      <c r="B196" s="14"/>
      <c r="C196" s="20"/>
      <c r="D196" s="41"/>
      <c r="E196" s="41"/>
      <c r="F196" s="41"/>
    </row>
    <row r="197" spans="1:6" x14ac:dyDescent="0.2">
      <c r="A197" s="14"/>
      <c r="B197" s="14"/>
      <c r="C197" s="20"/>
      <c r="D197" s="41"/>
      <c r="E197" s="41"/>
      <c r="F197" s="41"/>
    </row>
    <row r="198" spans="1:6" x14ac:dyDescent="0.2">
      <c r="A198" s="14"/>
      <c r="B198" s="14"/>
      <c r="C198" s="20"/>
      <c r="D198" s="41"/>
      <c r="E198" s="41"/>
      <c r="F198" s="41"/>
    </row>
    <row r="199" spans="1:6" x14ac:dyDescent="0.2">
      <c r="A199" s="14"/>
      <c r="B199" s="14"/>
      <c r="C199" s="20"/>
      <c r="D199" s="41"/>
      <c r="E199" s="41"/>
      <c r="F199" s="41"/>
    </row>
    <row r="200" spans="1:6" x14ac:dyDescent="0.2">
      <c r="A200" s="14"/>
      <c r="B200" s="14"/>
      <c r="C200" s="20"/>
      <c r="D200" s="41"/>
      <c r="E200" s="41"/>
      <c r="F200" s="41"/>
    </row>
    <row r="201" spans="1:6" x14ac:dyDescent="0.2">
      <c r="A201" s="14"/>
      <c r="B201" s="14"/>
      <c r="C201" s="20"/>
      <c r="D201" s="41"/>
      <c r="E201" s="41"/>
      <c r="F201" s="41"/>
    </row>
    <row r="202" spans="1:6" x14ac:dyDescent="0.2">
      <c r="A202" s="14"/>
      <c r="B202" s="14"/>
      <c r="C202" s="20"/>
      <c r="D202" s="41"/>
      <c r="E202" s="41"/>
      <c r="F202" s="41"/>
    </row>
    <row r="203" spans="1:6" x14ac:dyDescent="0.2">
      <c r="A203" s="14"/>
      <c r="B203" s="14"/>
      <c r="C203" s="20"/>
      <c r="D203" s="41"/>
      <c r="E203" s="41"/>
      <c r="F203" s="41"/>
    </row>
    <row r="204" spans="1:6" x14ac:dyDescent="0.2">
      <c r="A204" s="14"/>
      <c r="B204" s="14"/>
      <c r="C204" s="20"/>
      <c r="D204" s="41"/>
      <c r="E204" s="41"/>
      <c r="F204" s="41"/>
    </row>
    <row r="205" spans="1:6" x14ac:dyDescent="0.2">
      <c r="A205" s="14"/>
      <c r="B205" s="14"/>
      <c r="C205" s="20"/>
      <c r="D205" s="41"/>
      <c r="E205" s="41"/>
      <c r="F205" s="41"/>
    </row>
    <row r="206" spans="1:6" x14ac:dyDescent="0.2">
      <c r="A206" s="14"/>
      <c r="B206" s="14"/>
      <c r="C206" s="20"/>
      <c r="D206" s="41"/>
      <c r="E206" s="41"/>
      <c r="F206" s="41"/>
    </row>
    <row r="207" spans="1:6" x14ac:dyDescent="0.2">
      <c r="A207" s="14"/>
      <c r="B207" s="14"/>
      <c r="C207" s="20"/>
      <c r="D207" s="41"/>
      <c r="E207" s="41"/>
      <c r="F207" s="41"/>
    </row>
    <row r="208" spans="1:6" x14ac:dyDescent="0.2">
      <c r="A208" s="14"/>
      <c r="B208" s="14"/>
      <c r="C208" s="20"/>
      <c r="D208" s="41"/>
      <c r="E208" s="41"/>
      <c r="F208" s="41"/>
    </row>
    <row r="209" spans="1:6" x14ac:dyDescent="0.2">
      <c r="A209" s="14"/>
      <c r="B209" s="14"/>
      <c r="C209" s="20"/>
      <c r="D209" s="41"/>
      <c r="E209" s="41"/>
      <c r="F209" s="41"/>
    </row>
    <row r="210" spans="1:6" x14ac:dyDescent="0.2">
      <c r="A210" s="14"/>
      <c r="B210" s="14"/>
      <c r="C210" s="20"/>
      <c r="D210" s="41"/>
      <c r="E210" s="41"/>
      <c r="F210" s="41"/>
    </row>
    <row r="211" spans="1:6" x14ac:dyDescent="0.2">
      <c r="A211" s="14"/>
      <c r="B211" s="14"/>
      <c r="C211" s="20"/>
      <c r="D211" s="41"/>
      <c r="E211" s="41"/>
      <c r="F211" s="41"/>
    </row>
    <row r="212" spans="1:6" x14ac:dyDescent="0.2">
      <c r="A212" s="14"/>
      <c r="B212" s="14"/>
      <c r="C212" s="20"/>
      <c r="D212" s="41"/>
      <c r="E212" s="41"/>
      <c r="F212" s="41"/>
    </row>
    <row r="213" spans="1:6" x14ac:dyDescent="0.2">
      <c r="A213" s="14"/>
      <c r="B213" s="14"/>
      <c r="C213" s="20"/>
      <c r="D213" s="41"/>
      <c r="E213" s="41"/>
      <c r="F213" s="41"/>
    </row>
    <row r="214" spans="1:6" x14ac:dyDescent="0.2">
      <c r="A214" s="14"/>
      <c r="B214" s="14"/>
      <c r="C214" s="20"/>
      <c r="D214" s="41"/>
      <c r="E214" s="41"/>
      <c r="F214" s="41"/>
    </row>
    <row r="215" spans="1:6" x14ac:dyDescent="0.2">
      <c r="A215" s="14"/>
      <c r="B215" s="14"/>
      <c r="C215" s="20"/>
      <c r="D215" s="41"/>
      <c r="E215" s="41"/>
      <c r="F215" s="41"/>
    </row>
    <row r="216" spans="1:6" x14ac:dyDescent="0.2">
      <c r="A216" s="14"/>
      <c r="B216" s="14"/>
      <c r="C216" s="20"/>
      <c r="D216" s="41"/>
      <c r="E216" s="41"/>
      <c r="F216" s="41"/>
    </row>
    <row r="217" spans="1:6" x14ac:dyDescent="0.2">
      <c r="A217" s="14"/>
      <c r="B217" s="14"/>
      <c r="C217" s="20"/>
      <c r="D217" s="41"/>
      <c r="E217" s="41"/>
      <c r="F217" s="41"/>
    </row>
    <row r="218" spans="1:6" x14ac:dyDescent="0.2">
      <c r="A218" s="14"/>
      <c r="B218" s="14"/>
      <c r="C218" s="20"/>
      <c r="D218" s="41"/>
      <c r="E218" s="41"/>
      <c r="F218" s="41"/>
    </row>
    <row r="219" spans="1:6" x14ac:dyDescent="0.2">
      <c r="A219" s="14"/>
      <c r="B219" s="14"/>
      <c r="C219" s="20"/>
      <c r="D219" s="41"/>
      <c r="E219" s="41"/>
      <c r="F219" s="41"/>
    </row>
    <row r="220" spans="1:6" x14ac:dyDescent="0.2">
      <c r="A220" s="14"/>
      <c r="B220" s="14"/>
      <c r="C220" s="20"/>
      <c r="D220" s="41"/>
      <c r="E220" s="41"/>
      <c r="F220" s="41"/>
    </row>
    <row r="221" spans="1:6" x14ac:dyDescent="0.2">
      <c r="A221" s="14"/>
      <c r="B221" s="14"/>
      <c r="C221" s="20"/>
      <c r="D221" s="41"/>
      <c r="E221" s="41"/>
      <c r="F221" s="41"/>
    </row>
  </sheetData>
  <sortState ref="A105:AG122">
    <sortCondition ref="B105"/>
  </sortState>
  <phoneticPr fontId="0" type="noConversion"/>
  <conditionalFormatting sqref="N11:P11">
    <cfRule type="colorScale" priority="1">
      <colorScale>
        <cfvo type="min"/>
        <cfvo type="max"/>
        <color rgb="FFC00000"/>
        <color theme="0"/>
      </colorScale>
    </cfRule>
  </conditionalFormatting>
  <printOptions horizontalCentered="1" verticalCentered="1"/>
  <pageMargins left="0.25" right="0.25" top="0.75" bottom="0.75" header="0.3" footer="0.3"/>
  <pageSetup paperSize="9" scale="72" fitToHeight="0" orientation="portrait" r:id="rId1"/>
  <headerFooter alignWithMargins="0"/>
  <rowBreaks count="2" manualBreakCount="2">
    <brk id="68" max="21" man="1"/>
    <brk id="142" max="2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ros">
                <anchor moveWithCells="1" sizeWithCells="1">
                  <from>
                    <xdr:col>22</xdr:col>
                    <xdr:colOff>561975</xdr:colOff>
                    <xdr:row>7</xdr:row>
                    <xdr:rowOff>142875</xdr:rowOff>
                  </from>
                  <to>
                    <xdr:col>24</xdr:col>
                    <xdr:colOff>28575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>
                  <from>
                    <xdr:col>23</xdr:col>
                    <xdr:colOff>0</xdr:colOff>
                    <xdr:row>11</xdr:row>
                    <xdr:rowOff>47625</xdr:rowOff>
                  </from>
                  <to>
                    <xdr:col>23</xdr:col>
                    <xdr:colOff>1257300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Clients!$C$2:$C$12</xm:f>
          </x14:formula1>
          <xm:sqref>O6</xm:sqref>
        </x14:dataValidation>
        <x14:dataValidation type="list" allowBlank="1" showInputMessage="1" showErrorMessage="1">
          <x14:formula1>
            <xm:f>Clients!$C$2:$C$12</xm:f>
          </x14:formula1>
          <xm:sqref>X4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Clients</vt:lpstr>
      <vt:lpstr>OFFRE DETAILLEE</vt:lpstr>
      <vt:lpstr>base</vt:lpstr>
      <vt:lpstr>'OFFRE DETAILLEE'!Impression_des_titres</vt:lpstr>
      <vt:lpstr>nom</vt:lpstr>
      <vt:lpstr>'OFFRE DETAILLEE'!Zone_d_impression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P750</cp:lastModifiedBy>
  <cp:lastPrinted>2017-06-02T06:07:01Z</cp:lastPrinted>
  <dcterms:created xsi:type="dcterms:W3CDTF">2008-06-05T09:43:36Z</dcterms:created>
  <dcterms:modified xsi:type="dcterms:W3CDTF">2017-06-07T07:53:30Z</dcterms:modified>
</cp:coreProperties>
</file>