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 Pergola\Dropbox\2 - Dossiers équipe\Celian\Agenda\"/>
    </mc:Choice>
  </mc:AlternateContent>
  <bookViews>
    <workbookView xWindow="120" yWindow="60" windowWidth="24240" windowHeight="12840"/>
  </bookViews>
  <sheets>
    <sheet name="Système" sheetId="3" r:id="rId1"/>
    <sheet name="Calendrier Plan" sheetId="6" r:id="rId2"/>
    <sheet name="Agenda" sheetId="5" r:id="rId3"/>
    <sheet name="Janvier" sheetId="13" r:id="rId4"/>
    <sheet name="Calendrier Planning" sheetId="9" r:id="rId5"/>
  </sheets>
  <externalReferences>
    <externalReference r:id="rId6"/>
  </externalReferences>
  <definedNames>
    <definedName name="An">Système!$A$4</definedName>
    <definedName name="Fériés">OFFSET(Système!$F$1,1,,COUNTA(Système!$F:$F)-1,)</definedName>
    <definedName name="_xlnm.Print_Titles" localSheetId="2">Agenda!$A:$C</definedName>
    <definedName name="Jours_chômés">Système!$D$2:$D$8</definedName>
    <definedName name="La_semaine">Système!$D$10</definedName>
    <definedName name="Le_Mois">Système!$D$9</definedName>
    <definedName name="Le_premier_lundi" localSheetId="2">Agenda!$K$3</definedName>
    <definedName name="Planning_Personnel">OFFSET(#REF!,1,1,732,40)</definedName>
    <definedName name="Premier_mois">Système!$A$2</definedName>
    <definedName name="Repère">#REF!</definedName>
    <definedName name="Résidents">[1]Donnée!$B$2:$B$21</definedName>
    <definedName name="_xlnm.Print_Area" localSheetId="2">Agenda!$A$1:$NX$103</definedName>
  </definedNames>
  <calcPr calcId="171027" concurrentCalc="0"/>
</workbook>
</file>

<file path=xl/calcChain.xml><?xml version="1.0" encoding="utf-8"?>
<calcChain xmlns="http://schemas.openxmlformats.org/spreadsheetml/2006/main">
  <c r="K1" i="13" l="1"/>
  <c r="N1" i="13"/>
  <c r="Q1" i="13"/>
  <c r="T1" i="13"/>
  <c r="W1" i="13"/>
  <c r="Z1" i="13"/>
  <c r="AC1" i="13"/>
  <c r="AF1" i="13"/>
  <c r="AI1" i="13"/>
  <c r="AL1" i="13"/>
  <c r="AO1" i="13"/>
  <c r="AR1" i="13"/>
  <c r="AU1" i="13"/>
  <c r="AX1" i="13"/>
  <c r="BA1" i="13"/>
  <c r="BD1" i="13"/>
  <c r="BG1" i="13"/>
  <c r="BJ1" i="13"/>
  <c r="BM1" i="13"/>
  <c r="BP1" i="13"/>
  <c r="BS1" i="13"/>
  <c r="BV1" i="13"/>
  <c r="BY1" i="13"/>
  <c r="CB1" i="13"/>
  <c r="CE1" i="13"/>
  <c r="CH1" i="13"/>
  <c r="CK1" i="13"/>
  <c r="CN1" i="13"/>
  <c r="H1" i="13"/>
  <c r="E1" i="13"/>
  <c r="B1" i="13"/>
  <c r="E2" i="3"/>
  <c r="F2" i="3"/>
  <c r="E3" i="3"/>
  <c r="F3" i="3"/>
  <c r="E4" i="3"/>
  <c r="F4" i="3"/>
  <c r="E5" i="3"/>
  <c r="F5" i="3"/>
  <c r="E6" i="3"/>
  <c r="F6" i="3"/>
  <c r="E7" i="3"/>
  <c r="F7" i="3"/>
  <c r="E8" i="3"/>
  <c r="F8" i="3"/>
  <c r="E9" i="3"/>
  <c r="F9" i="3"/>
  <c r="E10" i="3"/>
  <c r="F10" i="3"/>
  <c r="E11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D6" i="3"/>
  <c r="D5" i="3"/>
  <c r="D4" i="3"/>
  <c r="D3" i="3"/>
  <c r="D2" i="3"/>
  <c r="D7" i="3"/>
  <c r="D8" i="3"/>
  <c r="G11" i="3"/>
  <c r="G2" i="3"/>
  <c r="D10" i="3"/>
  <c r="B3" i="9"/>
  <c r="B9" i="9"/>
  <c r="B15" i="9"/>
  <c r="B21" i="9"/>
  <c r="B27" i="9"/>
  <c r="B33" i="9"/>
  <c r="B39" i="9"/>
  <c r="B45" i="9"/>
  <c r="B51" i="9"/>
  <c r="B57" i="9"/>
  <c r="B63" i="9"/>
  <c r="B69" i="9"/>
  <c r="C69" i="9"/>
  <c r="D69" i="9"/>
  <c r="E69" i="9"/>
  <c r="F69" i="9"/>
  <c r="G69" i="9"/>
  <c r="H69" i="9"/>
  <c r="I69" i="9"/>
  <c r="J69" i="9"/>
  <c r="K69" i="9"/>
  <c r="L69" i="9"/>
  <c r="M69" i="9"/>
  <c r="N69" i="9"/>
  <c r="O69" i="9"/>
  <c r="P69" i="9"/>
  <c r="Q69" i="9"/>
  <c r="R69" i="9"/>
  <c r="S69" i="9"/>
  <c r="T69" i="9"/>
  <c r="U69" i="9"/>
  <c r="V69" i="9"/>
  <c r="W69" i="9"/>
  <c r="X69" i="9"/>
  <c r="Y69" i="9"/>
  <c r="Z69" i="9"/>
  <c r="AA69" i="9"/>
  <c r="AB69" i="9"/>
  <c r="AC69" i="9"/>
  <c r="AC71" i="9"/>
  <c r="C63" i="9"/>
  <c r="D63" i="9"/>
  <c r="E63" i="9"/>
  <c r="F63" i="9"/>
  <c r="G63" i="9"/>
  <c r="H63" i="9"/>
  <c r="I63" i="9"/>
  <c r="J63" i="9"/>
  <c r="K63" i="9"/>
  <c r="L63" i="9"/>
  <c r="M63" i="9"/>
  <c r="N63" i="9"/>
  <c r="O63" i="9"/>
  <c r="P63" i="9"/>
  <c r="Q63" i="9"/>
  <c r="R63" i="9"/>
  <c r="S63" i="9"/>
  <c r="T63" i="9"/>
  <c r="U63" i="9"/>
  <c r="V63" i="9"/>
  <c r="W63" i="9"/>
  <c r="X63" i="9"/>
  <c r="Y63" i="9"/>
  <c r="Z63" i="9"/>
  <c r="AA63" i="9"/>
  <c r="AB63" i="9"/>
  <c r="AC63" i="9"/>
  <c r="AC65" i="9"/>
  <c r="C57" i="9"/>
  <c r="D57" i="9"/>
  <c r="E57" i="9"/>
  <c r="F57" i="9"/>
  <c r="G57" i="9"/>
  <c r="H57" i="9"/>
  <c r="I57" i="9"/>
  <c r="J57" i="9"/>
  <c r="K57" i="9"/>
  <c r="L57" i="9"/>
  <c r="M57" i="9"/>
  <c r="N57" i="9"/>
  <c r="O57" i="9"/>
  <c r="P57" i="9"/>
  <c r="Q57" i="9"/>
  <c r="R57" i="9"/>
  <c r="S57" i="9"/>
  <c r="T57" i="9"/>
  <c r="U57" i="9"/>
  <c r="V57" i="9"/>
  <c r="W57" i="9"/>
  <c r="X57" i="9"/>
  <c r="Y57" i="9"/>
  <c r="Z57" i="9"/>
  <c r="AA57" i="9"/>
  <c r="AB57" i="9"/>
  <c r="AC57" i="9"/>
  <c r="AC59" i="9"/>
  <c r="C51" i="9"/>
  <c r="D51" i="9"/>
  <c r="E51" i="9"/>
  <c r="F51" i="9"/>
  <c r="G51" i="9"/>
  <c r="H51" i="9"/>
  <c r="I51" i="9"/>
  <c r="J51" i="9"/>
  <c r="K51" i="9"/>
  <c r="L51" i="9"/>
  <c r="M51" i="9"/>
  <c r="N51" i="9"/>
  <c r="O51" i="9"/>
  <c r="P51" i="9"/>
  <c r="Q51" i="9"/>
  <c r="R51" i="9"/>
  <c r="S51" i="9"/>
  <c r="T51" i="9"/>
  <c r="U51" i="9"/>
  <c r="V51" i="9"/>
  <c r="W51" i="9"/>
  <c r="X51" i="9"/>
  <c r="Y51" i="9"/>
  <c r="Z51" i="9"/>
  <c r="AA51" i="9"/>
  <c r="AB51" i="9"/>
  <c r="AC51" i="9"/>
  <c r="AC53" i="9"/>
  <c r="C45" i="9"/>
  <c r="D45" i="9"/>
  <c r="E45" i="9"/>
  <c r="F45" i="9"/>
  <c r="G45" i="9"/>
  <c r="H45" i="9"/>
  <c r="I45" i="9"/>
  <c r="J45" i="9"/>
  <c r="K45" i="9"/>
  <c r="L45" i="9"/>
  <c r="M45" i="9"/>
  <c r="N45" i="9"/>
  <c r="O45" i="9"/>
  <c r="P45" i="9"/>
  <c r="Q45" i="9"/>
  <c r="R45" i="9"/>
  <c r="S45" i="9"/>
  <c r="T45" i="9"/>
  <c r="U45" i="9"/>
  <c r="V45" i="9"/>
  <c r="W45" i="9"/>
  <c r="X45" i="9"/>
  <c r="Y45" i="9"/>
  <c r="Z45" i="9"/>
  <c r="AA45" i="9"/>
  <c r="AB45" i="9"/>
  <c r="AC45" i="9"/>
  <c r="AC47" i="9"/>
  <c r="C39" i="9"/>
  <c r="D39" i="9"/>
  <c r="E39" i="9"/>
  <c r="F39" i="9"/>
  <c r="G39" i="9"/>
  <c r="H39" i="9"/>
  <c r="I39" i="9"/>
  <c r="J39" i="9"/>
  <c r="K39" i="9"/>
  <c r="L39" i="9"/>
  <c r="M39" i="9"/>
  <c r="N39" i="9"/>
  <c r="O39" i="9"/>
  <c r="P39" i="9"/>
  <c r="Q39" i="9"/>
  <c r="R39" i="9"/>
  <c r="S39" i="9"/>
  <c r="T39" i="9"/>
  <c r="U39" i="9"/>
  <c r="V39" i="9"/>
  <c r="W39" i="9"/>
  <c r="X39" i="9"/>
  <c r="Y39" i="9"/>
  <c r="Z39" i="9"/>
  <c r="AA39" i="9"/>
  <c r="AB39" i="9"/>
  <c r="AC39" i="9"/>
  <c r="AC41" i="9"/>
  <c r="C33" i="9"/>
  <c r="D33" i="9"/>
  <c r="E33" i="9"/>
  <c r="F33" i="9"/>
  <c r="G33" i="9"/>
  <c r="H33" i="9"/>
  <c r="I33" i="9"/>
  <c r="J33" i="9"/>
  <c r="K33" i="9"/>
  <c r="L33" i="9"/>
  <c r="M33" i="9"/>
  <c r="N33" i="9"/>
  <c r="O33" i="9"/>
  <c r="P33" i="9"/>
  <c r="Q33" i="9"/>
  <c r="R33" i="9"/>
  <c r="S33" i="9"/>
  <c r="T33" i="9"/>
  <c r="U33" i="9"/>
  <c r="V33" i="9"/>
  <c r="W33" i="9"/>
  <c r="X33" i="9"/>
  <c r="Y33" i="9"/>
  <c r="Z33" i="9"/>
  <c r="AA33" i="9"/>
  <c r="AB33" i="9"/>
  <c r="AC33" i="9"/>
  <c r="AC35" i="9"/>
  <c r="C27" i="9"/>
  <c r="D27" i="9"/>
  <c r="E27" i="9"/>
  <c r="F27" i="9"/>
  <c r="G27" i="9"/>
  <c r="H27" i="9"/>
  <c r="I27" i="9"/>
  <c r="J27" i="9"/>
  <c r="K27" i="9"/>
  <c r="L27" i="9"/>
  <c r="M27" i="9"/>
  <c r="N27" i="9"/>
  <c r="O27" i="9"/>
  <c r="P27" i="9"/>
  <c r="Q27" i="9"/>
  <c r="R27" i="9"/>
  <c r="S27" i="9"/>
  <c r="T27" i="9"/>
  <c r="U27" i="9"/>
  <c r="V27" i="9"/>
  <c r="W27" i="9"/>
  <c r="X27" i="9"/>
  <c r="Y27" i="9"/>
  <c r="Z27" i="9"/>
  <c r="AA27" i="9"/>
  <c r="AB27" i="9"/>
  <c r="AC27" i="9"/>
  <c r="AC29" i="9"/>
  <c r="C21" i="9"/>
  <c r="D21" i="9"/>
  <c r="E21" i="9"/>
  <c r="F21" i="9"/>
  <c r="G21" i="9"/>
  <c r="H21" i="9"/>
  <c r="I21" i="9"/>
  <c r="J21" i="9"/>
  <c r="K21" i="9"/>
  <c r="L21" i="9"/>
  <c r="M21" i="9"/>
  <c r="N21" i="9"/>
  <c r="O21" i="9"/>
  <c r="P21" i="9"/>
  <c r="Q21" i="9"/>
  <c r="R21" i="9"/>
  <c r="S21" i="9"/>
  <c r="T21" i="9"/>
  <c r="U21" i="9"/>
  <c r="V21" i="9"/>
  <c r="W21" i="9"/>
  <c r="X21" i="9"/>
  <c r="Y21" i="9"/>
  <c r="Z21" i="9"/>
  <c r="AA21" i="9"/>
  <c r="AB21" i="9"/>
  <c r="AC21" i="9"/>
  <c r="AC23" i="9"/>
  <c r="C15" i="9"/>
  <c r="D15" i="9"/>
  <c r="E15" i="9"/>
  <c r="F15" i="9"/>
  <c r="G15" i="9"/>
  <c r="H15" i="9"/>
  <c r="I15" i="9"/>
  <c r="J15" i="9"/>
  <c r="K15" i="9"/>
  <c r="L15" i="9"/>
  <c r="M15" i="9"/>
  <c r="N15" i="9"/>
  <c r="O15" i="9"/>
  <c r="P15" i="9"/>
  <c r="Q15" i="9"/>
  <c r="R15" i="9"/>
  <c r="S15" i="9"/>
  <c r="T15" i="9"/>
  <c r="U15" i="9"/>
  <c r="V15" i="9"/>
  <c r="W15" i="9"/>
  <c r="X15" i="9"/>
  <c r="Y15" i="9"/>
  <c r="Z15" i="9"/>
  <c r="AA15" i="9"/>
  <c r="AB15" i="9"/>
  <c r="AC15" i="9"/>
  <c r="AC17" i="9"/>
  <c r="C9" i="9"/>
  <c r="D9" i="9"/>
  <c r="E9" i="9"/>
  <c r="F9" i="9"/>
  <c r="G9" i="9"/>
  <c r="H9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9" i="9"/>
  <c r="AB9" i="9"/>
  <c r="AC9" i="9"/>
  <c r="AC11" i="9"/>
  <c r="C3" i="9"/>
  <c r="D3" i="9"/>
  <c r="E3" i="9"/>
  <c r="F3" i="9"/>
  <c r="G3" i="9"/>
  <c r="H3" i="9"/>
  <c r="I3" i="9"/>
  <c r="J3" i="9"/>
  <c r="K3" i="9"/>
  <c r="L3" i="9"/>
  <c r="M3" i="9"/>
  <c r="N3" i="9"/>
  <c r="O3" i="9"/>
  <c r="P3" i="9"/>
  <c r="Q3" i="9"/>
  <c r="R3" i="9"/>
  <c r="S3" i="9"/>
  <c r="T3" i="9"/>
  <c r="U3" i="9"/>
  <c r="V3" i="9"/>
  <c r="W3" i="9"/>
  <c r="X3" i="9"/>
  <c r="Y3" i="9"/>
  <c r="Z3" i="9"/>
  <c r="AA3" i="9"/>
  <c r="AB3" i="9"/>
  <c r="AC3" i="9"/>
  <c r="AC5" i="9"/>
  <c r="AC67" i="9"/>
  <c r="AC61" i="9"/>
  <c r="AC55" i="9"/>
  <c r="AC49" i="9"/>
  <c r="AC43" i="9"/>
  <c r="AC37" i="9"/>
  <c r="AC31" i="9"/>
  <c r="AC25" i="9"/>
  <c r="AC19" i="9"/>
  <c r="AC13" i="9"/>
  <c r="AC7" i="9"/>
  <c r="AC1" i="9"/>
  <c r="AD69" i="9"/>
  <c r="AE69" i="9"/>
  <c r="AF69" i="9"/>
  <c r="AF70" i="9"/>
  <c r="AF68" i="9"/>
  <c r="AE70" i="9"/>
  <c r="AE68" i="9"/>
  <c r="AD70" i="9"/>
  <c r="AD68" i="9"/>
  <c r="AD63" i="9"/>
  <c r="AE63" i="9"/>
  <c r="AF63" i="9"/>
  <c r="AF64" i="9"/>
  <c r="AF62" i="9"/>
  <c r="AE64" i="9"/>
  <c r="AE62" i="9"/>
  <c r="AD64" i="9"/>
  <c r="AD62" i="9"/>
  <c r="AD57" i="9"/>
  <c r="AE57" i="9"/>
  <c r="AF57" i="9"/>
  <c r="AF58" i="9"/>
  <c r="AF56" i="9"/>
  <c r="AE58" i="9"/>
  <c r="AE56" i="9"/>
  <c r="AD58" i="9"/>
  <c r="AD56" i="9"/>
  <c r="AD51" i="9"/>
  <c r="AE51" i="9"/>
  <c r="AF51" i="9"/>
  <c r="AF52" i="9"/>
  <c r="AF50" i="9"/>
  <c r="AE52" i="9"/>
  <c r="AE50" i="9"/>
  <c r="AD52" i="9"/>
  <c r="AD50" i="9"/>
  <c r="AD45" i="9"/>
  <c r="AE45" i="9"/>
  <c r="AF45" i="9"/>
  <c r="AF46" i="9"/>
  <c r="AF44" i="9"/>
  <c r="AE46" i="9"/>
  <c r="AE44" i="9"/>
  <c r="AD46" i="9"/>
  <c r="AD44" i="9"/>
  <c r="AD39" i="9"/>
  <c r="AE39" i="9"/>
  <c r="AF39" i="9"/>
  <c r="AF40" i="9"/>
  <c r="AF38" i="9"/>
  <c r="AE40" i="9"/>
  <c r="AE38" i="9"/>
  <c r="AD40" i="9"/>
  <c r="AD38" i="9"/>
  <c r="AD33" i="9"/>
  <c r="AE33" i="9"/>
  <c r="AF33" i="9"/>
  <c r="AF34" i="9"/>
  <c r="AF32" i="9"/>
  <c r="AE34" i="9"/>
  <c r="AE32" i="9"/>
  <c r="AD34" i="9"/>
  <c r="AD32" i="9"/>
  <c r="AD27" i="9"/>
  <c r="AE27" i="9"/>
  <c r="AF27" i="9"/>
  <c r="AF28" i="9"/>
  <c r="AF26" i="9"/>
  <c r="AE28" i="9"/>
  <c r="AE26" i="9"/>
  <c r="AD28" i="9"/>
  <c r="AD26" i="9"/>
  <c r="AD21" i="9"/>
  <c r="AE21" i="9"/>
  <c r="AF21" i="9"/>
  <c r="AF22" i="9"/>
  <c r="AF20" i="9"/>
  <c r="AE22" i="9"/>
  <c r="AE20" i="9"/>
  <c r="AD22" i="9"/>
  <c r="AD20" i="9"/>
  <c r="AD15" i="9"/>
  <c r="AE15" i="9"/>
  <c r="AF15" i="9"/>
  <c r="AF16" i="9"/>
  <c r="AF14" i="9"/>
  <c r="AE16" i="9"/>
  <c r="AE14" i="9"/>
  <c r="AD16" i="9"/>
  <c r="AD14" i="9"/>
  <c r="AD9" i="9"/>
  <c r="AE9" i="9"/>
  <c r="AF9" i="9"/>
  <c r="AF10" i="9"/>
  <c r="AF8" i="9"/>
  <c r="AE10" i="9"/>
  <c r="AE8" i="9"/>
  <c r="AD10" i="9"/>
  <c r="AD8" i="9"/>
  <c r="AD3" i="9"/>
  <c r="AE3" i="9"/>
  <c r="AF3" i="9"/>
  <c r="AF4" i="9"/>
  <c r="AF2" i="9"/>
  <c r="AE4" i="9"/>
  <c r="AE2" i="9"/>
  <c r="AD4" i="9"/>
  <c r="AD2" i="9"/>
  <c r="B4" i="9"/>
  <c r="B2" i="9"/>
  <c r="AF71" i="9"/>
  <c r="AE71" i="9"/>
  <c r="AD71" i="9"/>
  <c r="AF65" i="9"/>
  <c r="AE65" i="9"/>
  <c r="AD65" i="9"/>
  <c r="AF59" i="9"/>
  <c r="AE59" i="9"/>
  <c r="AD59" i="9"/>
  <c r="AF53" i="9"/>
  <c r="AE53" i="9"/>
  <c r="AD53" i="9"/>
  <c r="AF47" i="9"/>
  <c r="AE47" i="9"/>
  <c r="AD47" i="9"/>
  <c r="AF41" i="9"/>
  <c r="AE41" i="9"/>
  <c r="AD41" i="9"/>
  <c r="AF35" i="9"/>
  <c r="AE35" i="9"/>
  <c r="AD35" i="9"/>
  <c r="AF29" i="9"/>
  <c r="AE29" i="9"/>
  <c r="AD29" i="9"/>
  <c r="AF23" i="9"/>
  <c r="AE23" i="9"/>
  <c r="AD23" i="9"/>
  <c r="AF17" i="9"/>
  <c r="AE17" i="9"/>
  <c r="AD17" i="9"/>
  <c r="AF11" i="9"/>
  <c r="AE11" i="9"/>
  <c r="AD11" i="9"/>
  <c r="AE5" i="9"/>
  <c r="AF5" i="9"/>
  <c r="AD5" i="9"/>
  <c r="AF67" i="9"/>
  <c r="AE67" i="9"/>
  <c r="AD67" i="9"/>
  <c r="AF61" i="9"/>
  <c r="AE61" i="9"/>
  <c r="AD61" i="9"/>
  <c r="AF55" i="9"/>
  <c r="AE55" i="9"/>
  <c r="AD55" i="9"/>
  <c r="AF49" i="9"/>
  <c r="AE49" i="9"/>
  <c r="AD49" i="9"/>
  <c r="AF43" i="9"/>
  <c r="AE43" i="9"/>
  <c r="AD43" i="9"/>
  <c r="AF37" i="9"/>
  <c r="AE37" i="9"/>
  <c r="AD37" i="9"/>
  <c r="AF31" i="9"/>
  <c r="AE31" i="9"/>
  <c r="AD31" i="9"/>
  <c r="AF25" i="9"/>
  <c r="AE25" i="9"/>
  <c r="AD25" i="9"/>
  <c r="AF19" i="9"/>
  <c r="AE19" i="9"/>
  <c r="AD19" i="9"/>
  <c r="AF13" i="9"/>
  <c r="AE13" i="9"/>
  <c r="AD13" i="9"/>
  <c r="AF7" i="9"/>
  <c r="AE7" i="9"/>
  <c r="AD7" i="9"/>
  <c r="AE1" i="9"/>
  <c r="AF1" i="9"/>
  <c r="AD1" i="9"/>
  <c r="B67" i="9"/>
  <c r="B61" i="9"/>
  <c r="B55" i="9"/>
  <c r="B49" i="9"/>
  <c r="B43" i="9"/>
  <c r="B37" i="9"/>
  <c r="B31" i="9"/>
  <c r="B25" i="9"/>
  <c r="B19" i="9"/>
  <c r="B13" i="9"/>
  <c r="B7" i="9"/>
  <c r="B1" i="9"/>
  <c r="AC70" i="9"/>
  <c r="AB70" i="9"/>
  <c r="AA70" i="9"/>
  <c r="Z70" i="9"/>
  <c r="Y70" i="9"/>
  <c r="X70" i="9"/>
  <c r="W70" i="9"/>
  <c r="V70" i="9"/>
  <c r="U70" i="9"/>
  <c r="T70" i="9"/>
  <c r="S70" i="9"/>
  <c r="R70" i="9"/>
  <c r="Q70" i="9"/>
  <c r="P70" i="9"/>
  <c r="O70" i="9"/>
  <c r="N70" i="9"/>
  <c r="M70" i="9"/>
  <c r="L70" i="9"/>
  <c r="K70" i="9"/>
  <c r="J70" i="9"/>
  <c r="I70" i="9"/>
  <c r="H70" i="9"/>
  <c r="G70" i="9"/>
  <c r="F70" i="9"/>
  <c r="E70" i="9"/>
  <c r="D70" i="9"/>
  <c r="C70" i="9"/>
  <c r="B70" i="9"/>
  <c r="AC68" i="9"/>
  <c r="AB68" i="9"/>
  <c r="AA68" i="9"/>
  <c r="Z68" i="9"/>
  <c r="Y68" i="9"/>
  <c r="X68" i="9"/>
  <c r="W68" i="9"/>
  <c r="V68" i="9"/>
  <c r="U68" i="9"/>
  <c r="T68" i="9"/>
  <c r="S68" i="9"/>
  <c r="R68" i="9"/>
  <c r="Q68" i="9"/>
  <c r="P68" i="9"/>
  <c r="O68" i="9"/>
  <c r="N68" i="9"/>
  <c r="M68" i="9"/>
  <c r="L68" i="9"/>
  <c r="K68" i="9"/>
  <c r="J68" i="9"/>
  <c r="I68" i="9"/>
  <c r="H68" i="9"/>
  <c r="G68" i="9"/>
  <c r="F68" i="9"/>
  <c r="E68" i="9"/>
  <c r="D68" i="9"/>
  <c r="C68" i="9"/>
  <c r="B68" i="9"/>
  <c r="AC64" i="9"/>
  <c r="AB64" i="9"/>
  <c r="AA64" i="9"/>
  <c r="Z64" i="9"/>
  <c r="Y64" i="9"/>
  <c r="X64" i="9"/>
  <c r="W64" i="9"/>
  <c r="V64" i="9"/>
  <c r="U64" i="9"/>
  <c r="T64" i="9"/>
  <c r="S64" i="9"/>
  <c r="R64" i="9"/>
  <c r="Q64" i="9"/>
  <c r="P64" i="9"/>
  <c r="O64" i="9"/>
  <c r="N64" i="9"/>
  <c r="M64" i="9"/>
  <c r="L64" i="9"/>
  <c r="K64" i="9"/>
  <c r="J64" i="9"/>
  <c r="I64" i="9"/>
  <c r="H64" i="9"/>
  <c r="G64" i="9"/>
  <c r="F64" i="9"/>
  <c r="E64" i="9"/>
  <c r="D64" i="9"/>
  <c r="C64" i="9"/>
  <c r="B64" i="9"/>
  <c r="AC62" i="9"/>
  <c r="AB62" i="9"/>
  <c r="AA62" i="9"/>
  <c r="Z62" i="9"/>
  <c r="Y62" i="9"/>
  <c r="X62" i="9"/>
  <c r="W62" i="9"/>
  <c r="V62" i="9"/>
  <c r="U62" i="9"/>
  <c r="T62" i="9"/>
  <c r="S62" i="9"/>
  <c r="R62" i="9"/>
  <c r="Q62" i="9"/>
  <c r="P62" i="9"/>
  <c r="O62" i="9"/>
  <c r="N62" i="9"/>
  <c r="M62" i="9"/>
  <c r="L62" i="9"/>
  <c r="K62" i="9"/>
  <c r="J62" i="9"/>
  <c r="I62" i="9"/>
  <c r="H62" i="9"/>
  <c r="G62" i="9"/>
  <c r="F62" i="9"/>
  <c r="E62" i="9"/>
  <c r="D62" i="9"/>
  <c r="C62" i="9"/>
  <c r="B62" i="9"/>
  <c r="AC58" i="9"/>
  <c r="AB58" i="9"/>
  <c r="AA58" i="9"/>
  <c r="Z58" i="9"/>
  <c r="Y58" i="9"/>
  <c r="X58" i="9"/>
  <c r="W58" i="9"/>
  <c r="V58" i="9"/>
  <c r="U58" i="9"/>
  <c r="T58" i="9"/>
  <c r="S58" i="9"/>
  <c r="R58" i="9"/>
  <c r="Q58" i="9"/>
  <c r="P58" i="9"/>
  <c r="O58" i="9"/>
  <c r="N58" i="9"/>
  <c r="M58" i="9"/>
  <c r="L58" i="9"/>
  <c r="K58" i="9"/>
  <c r="J58" i="9"/>
  <c r="I58" i="9"/>
  <c r="H58" i="9"/>
  <c r="G58" i="9"/>
  <c r="F58" i="9"/>
  <c r="E58" i="9"/>
  <c r="D58" i="9"/>
  <c r="C58" i="9"/>
  <c r="B58" i="9"/>
  <c r="AC56" i="9"/>
  <c r="AB56" i="9"/>
  <c r="AA56" i="9"/>
  <c r="Z56" i="9"/>
  <c r="Y56" i="9"/>
  <c r="X56" i="9"/>
  <c r="W56" i="9"/>
  <c r="V56" i="9"/>
  <c r="U56" i="9"/>
  <c r="T56" i="9"/>
  <c r="S56" i="9"/>
  <c r="R56" i="9"/>
  <c r="Q56" i="9"/>
  <c r="P56" i="9"/>
  <c r="O56" i="9"/>
  <c r="N56" i="9"/>
  <c r="M56" i="9"/>
  <c r="L56" i="9"/>
  <c r="K56" i="9"/>
  <c r="J56" i="9"/>
  <c r="I56" i="9"/>
  <c r="H56" i="9"/>
  <c r="G56" i="9"/>
  <c r="F56" i="9"/>
  <c r="E56" i="9"/>
  <c r="D56" i="9"/>
  <c r="C56" i="9"/>
  <c r="B56" i="9"/>
  <c r="AC52" i="9"/>
  <c r="AB52" i="9"/>
  <c r="AA52" i="9"/>
  <c r="Z52" i="9"/>
  <c r="Y52" i="9"/>
  <c r="X52" i="9"/>
  <c r="W52" i="9"/>
  <c r="V52" i="9"/>
  <c r="U52" i="9"/>
  <c r="T52" i="9"/>
  <c r="S52" i="9"/>
  <c r="R52" i="9"/>
  <c r="Q52" i="9"/>
  <c r="P52" i="9"/>
  <c r="O52" i="9"/>
  <c r="N52" i="9"/>
  <c r="M52" i="9"/>
  <c r="L52" i="9"/>
  <c r="K52" i="9"/>
  <c r="J52" i="9"/>
  <c r="I52" i="9"/>
  <c r="H52" i="9"/>
  <c r="G52" i="9"/>
  <c r="F52" i="9"/>
  <c r="E52" i="9"/>
  <c r="D52" i="9"/>
  <c r="C52" i="9"/>
  <c r="B52" i="9"/>
  <c r="AC50" i="9"/>
  <c r="AB50" i="9"/>
  <c r="AA50" i="9"/>
  <c r="Z50" i="9"/>
  <c r="Y50" i="9"/>
  <c r="X50" i="9"/>
  <c r="W50" i="9"/>
  <c r="V50" i="9"/>
  <c r="U50" i="9"/>
  <c r="T50" i="9"/>
  <c r="S50" i="9"/>
  <c r="R50" i="9"/>
  <c r="Q50" i="9"/>
  <c r="P50" i="9"/>
  <c r="O50" i="9"/>
  <c r="N50" i="9"/>
  <c r="M50" i="9"/>
  <c r="L50" i="9"/>
  <c r="K50" i="9"/>
  <c r="J50" i="9"/>
  <c r="I50" i="9"/>
  <c r="H50" i="9"/>
  <c r="G50" i="9"/>
  <c r="F50" i="9"/>
  <c r="E50" i="9"/>
  <c r="D50" i="9"/>
  <c r="C50" i="9"/>
  <c r="B50" i="9"/>
  <c r="AC46" i="9"/>
  <c r="AB46" i="9"/>
  <c r="AA46" i="9"/>
  <c r="Z46" i="9"/>
  <c r="Y46" i="9"/>
  <c r="X46" i="9"/>
  <c r="W46" i="9"/>
  <c r="V46" i="9"/>
  <c r="U46" i="9"/>
  <c r="T46" i="9"/>
  <c r="S46" i="9"/>
  <c r="R46" i="9"/>
  <c r="Q46" i="9"/>
  <c r="P46" i="9"/>
  <c r="O46" i="9"/>
  <c r="N46" i="9"/>
  <c r="M46" i="9"/>
  <c r="L46" i="9"/>
  <c r="K46" i="9"/>
  <c r="J46" i="9"/>
  <c r="I46" i="9"/>
  <c r="H46" i="9"/>
  <c r="G46" i="9"/>
  <c r="F46" i="9"/>
  <c r="E46" i="9"/>
  <c r="D46" i="9"/>
  <c r="C46" i="9"/>
  <c r="B46" i="9"/>
  <c r="AC44" i="9"/>
  <c r="AB44" i="9"/>
  <c r="AA44" i="9"/>
  <c r="Z44" i="9"/>
  <c r="Y44" i="9"/>
  <c r="X44" i="9"/>
  <c r="W44" i="9"/>
  <c r="V44" i="9"/>
  <c r="U44" i="9"/>
  <c r="T44" i="9"/>
  <c r="S44" i="9"/>
  <c r="R44" i="9"/>
  <c r="Q44" i="9"/>
  <c r="P44" i="9"/>
  <c r="O44" i="9"/>
  <c r="N44" i="9"/>
  <c r="M44" i="9"/>
  <c r="L44" i="9"/>
  <c r="K44" i="9"/>
  <c r="J44" i="9"/>
  <c r="I44" i="9"/>
  <c r="H44" i="9"/>
  <c r="G44" i="9"/>
  <c r="F44" i="9"/>
  <c r="E44" i="9"/>
  <c r="D44" i="9"/>
  <c r="C44" i="9"/>
  <c r="B44" i="9"/>
  <c r="AC40" i="9"/>
  <c r="AB40" i="9"/>
  <c r="AA40" i="9"/>
  <c r="Z40" i="9"/>
  <c r="Y40" i="9"/>
  <c r="X40" i="9"/>
  <c r="W40" i="9"/>
  <c r="V40" i="9"/>
  <c r="U40" i="9"/>
  <c r="T40" i="9"/>
  <c r="S40" i="9"/>
  <c r="R40" i="9"/>
  <c r="Q40" i="9"/>
  <c r="P40" i="9"/>
  <c r="O40" i="9"/>
  <c r="N40" i="9"/>
  <c r="M40" i="9"/>
  <c r="L40" i="9"/>
  <c r="K40" i="9"/>
  <c r="J40" i="9"/>
  <c r="I40" i="9"/>
  <c r="H40" i="9"/>
  <c r="G40" i="9"/>
  <c r="F40" i="9"/>
  <c r="E40" i="9"/>
  <c r="D40" i="9"/>
  <c r="C40" i="9"/>
  <c r="B40" i="9"/>
  <c r="AC38" i="9"/>
  <c r="AB38" i="9"/>
  <c r="AA38" i="9"/>
  <c r="Z38" i="9"/>
  <c r="Y38" i="9"/>
  <c r="X38" i="9"/>
  <c r="W38" i="9"/>
  <c r="V38" i="9"/>
  <c r="U38" i="9"/>
  <c r="T38" i="9"/>
  <c r="S38" i="9"/>
  <c r="R38" i="9"/>
  <c r="Q38" i="9"/>
  <c r="P38" i="9"/>
  <c r="O38" i="9"/>
  <c r="N38" i="9"/>
  <c r="M38" i="9"/>
  <c r="L38" i="9"/>
  <c r="K38" i="9"/>
  <c r="J38" i="9"/>
  <c r="I38" i="9"/>
  <c r="H38" i="9"/>
  <c r="G38" i="9"/>
  <c r="F38" i="9"/>
  <c r="E38" i="9"/>
  <c r="D38" i="9"/>
  <c r="C38" i="9"/>
  <c r="B38" i="9"/>
  <c r="AC34" i="9"/>
  <c r="AB34" i="9"/>
  <c r="AA34" i="9"/>
  <c r="Z34" i="9"/>
  <c r="Y34" i="9"/>
  <c r="X34" i="9"/>
  <c r="W34" i="9"/>
  <c r="V34" i="9"/>
  <c r="U34" i="9"/>
  <c r="T34" i="9"/>
  <c r="S34" i="9"/>
  <c r="R34" i="9"/>
  <c r="Q34" i="9"/>
  <c r="P34" i="9"/>
  <c r="O34" i="9"/>
  <c r="N34" i="9"/>
  <c r="M34" i="9"/>
  <c r="L34" i="9"/>
  <c r="K34" i="9"/>
  <c r="J34" i="9"/>
  <c r="I34" i="9"/>
  <c r="H34" i="9"/>
  <c r="G34" i="9"/>
  <c r="F34" i="9"/>
  <c r="E34" i="9"/>
  <c r="D34" i="9"/>
  <c r="C34" i="9"/>
  <c r="B34" i="9"/>
  <c r="AC32" i="9"/>
  <c r="AB32" i="9"/>
  <c r="AA32" i="9"/>
  <c r="Z32" i="9"/>
  <c r="Y32" i="9"/>
  <c r="X32" i="9"/>
  <c r="W32" i="9"/>
  <c r="V32" i="9"/>
  <c r="U32" i="9"/>
  <c r="T32" i="9"/>
  <c r="S32" i="9"/>
  <c r="R32" i="9"/>
  <c r="Q32" i="9"/>
  <c r="P32" i="9"/>
  <c r="O32" i="9"/>
  <c r="N32" i="9"/>
  <c r="M32" i="9"/>
  <c r="L32" i="9"/>
  <c r="K32" i="9"/>
  <c r="J32" i="9"/>
  <c r="I32" i="9"/>
  <c r="H32" i="9"/>
  <c r="G32" i="9"/>
  <c r="F32" i="9"/>
  <c r="E32" i="9"/>
  <c r="D32" i="9"/>
  <c r="C32" i="9"/>
  <c r="B32" i="9"/>
  <c r="AC28" i="9"/>
  <c r="AB28" i="9"/>
  <c r="AA28" i="9"/>
  <c r="Z28" i="9"/>
  <c r="Y28" i="9"/>
  <c r="X28" i="9"/>
  <c r="W28" i="9"/>
  <c r="V28" i="9"/>
  <c r="U28" i="9"/>
  <c r="T28" i="9"/>
  <c r="S28" i="9"/>
  <c r="R28" i="9"/>
  <c r="Q28" i="9"/>
  <c r="P28" i="9"/>
  <c r="O28" i="9"/>
  <c r="N28" i="9"/>
  <c r="M28" i="9"/>
  <c r="L28" i="9"/>
  <c r="K28" i="9"/>
  <c r="J28" i="9"/>
  <c r="I28" i="9"/>
  <c r="H28" i="9"/>
  <c r="G28" i="9"/>
  <c r="F28" i="9"/>
  <c r="E28" i="9"/>
  <c r="D28" i="9"/>
  <c r="C28" i="9"/>
  <c r="B28" i="9"/>
  <c r="AC26" i="9"/>
  <c r="AB26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6" i="9"/>
  <c r="C26" i="9"/>
  <c r="B26" i="9"/>
  <c r="AC22" i="9"/>
  <c r="AB22" i="9"/>
  <c r="AA22" i="9"/>
  <c r="Z22" i="9"/>
  <c r="Y22" i="9"/>
  <c r="X22" i="9"/>
  <c r="W22" i="9"/>
  <c r="V22" i="9"/>
  <c r="U22" i="9"/>
  <c r="T22" i="9"/>
  <c r="S22" i="9"/>
  <c r="R22" i="9"/>
  <c r="Q22" i="9"/>
  <c r="P22" i="9"/>
  <c r="O22" i="9"/>
  <c r="N22" i="9"/>
  <c r="M22" i="9"/>
  <c r="L22" i="9"/>
  <c r="K22" i="9"/>
  <c r="J22" i="9"/>
  <c r="I22" i="9"/>
  <c r="H22" i="9"/>
  <c r="G22" i="9"/>
  <c r="F22" i="9"/>
  <c r="E22" i="9"/>
  <c r="D22" i="9"/>
  <c r="C22" i="9"/>
  <c r="B22" i="9"/>
  <c r="AC20" i="9"/>
  <c r="AB20" i="9"/>
  <c r="AA20" i="9"/>
  <c r="Z20" i="9"/>
  <c r="Y20" i="9"/>
  <c r="X20" i="9"/>
  <c r="W20" i="9"/>
  <c r="V20" i="9"/>
  <c r="U20" i="9"/>
  <c r="T20" i="9"/>
  <c r="S20" i="9"/>
  <c r="R20" i="9"/>
  <c r="Q20" i="9"/>
  <c r="P20" i="9"/>
  <c r="O20" i="9"/>
  <c r="N20" i="9"/>
  <c r="M20" i="9"/>
  <c r="L20" i="9"/>
  <c r="K20" i="9"/>
  <c r="J20" i="9"/>
  <c r="I20" i="9"/>
  <c r="H20" i="9"/>
  <c r="G20" i="9"/>
  <c r="F20" i="9"/>
  <c r="E20" i="9"/>
  <c r="D20" i="9"/>
  <c r="C20" i="9"/>
  <c r="B20" i="9"/>
  <c r="AC16" i="9"/>
  <c r="AB16" i="9"/>
  <c r="AA16" i="9"/>
  <c r="Z16" i="9"/>
  <c r="Y16" i="9"/>
  <c r="X16" i="9"/>
  <c r="W16" i="9"/>
  <c r="V16" i="9"/>
  <c r="U16" i="9"/>
  <c r="T16" i="9"/>
  <c r="S16" i="9"/>
  <c r="R16" i="9"/>
  <c r="Q16" i="9"/>
  <c r="P16" i="9"/>
  <c r="O16" i="9"/>
  <c r="N16" i="9"/>
  <c r="M16" i="9"/>
  <c r="L16" i="9"/>
  <c r="K16" i="9"/>
  <c r="J16" i="9"/>
  <c r="I16" i="9"/>
  <c r="H16" i="9"/>
  <c r="G16" i="9"/>
  <c r="F16" i="9"/>
  <c r="E16" i="9"/>
  <c r="D16" i="9"/>
  <c r="C16" i="9"/>
  <c r="B16" i="9"/>
  <c r="AC14" i="9"/>
  <c r="AB14" i="9"/>
  <c r="AA14" i="9"/>
  <c r="Z14" i="9"/>
  <c r="Y14" i="9"/>
  <c r="X14" i="9"/>
  <c r="W14" i="9"/>
  <c r="V14" i="9"/>
  <c r="U14" i="9"/>
  <c r="T14" i="9"/>
  <c r="S14" i="9"/>
  <c r="R14" i="9"/>
  <c r="Q14" i="9"/>
  <c r="P14" i="9"/>
  <c r="O14" i="9"/>
  <c r="N14" i="9"/>
  <c r="M14" i="9"/>
  <c r="L14" i="9"/>
  <c r="K14" i="9"/>
  <c r="J14" i="9"/>
  <c r="I14" i="9"/>
  <c r="H14" i="9"/>
  <c r="G14" i="9"/>
  <c r="F14" i="9"/>
  <c r="E14" i="9"/>
  <c r="D14" i="9"/>
  <c r="C14" i="9"/>
  <c r="B14" i="9"/>
  <c r="AC10" i="9"/>
  <c r="AB10" i="9"/>
  <c r="AA10" i="9"/>
  <c r="Z10" i="9"/>
  <c r="Y10" i="9"/>
  <c r="X10" i="9"/>
  <c r="W10" i="9"/>
  <c r="V10" i="9"/>
  <c r="U10" i="9"/>
  <c r="T10" i="9"/>
  <c r="S10" i="9"/>
  <c r="R10" i="9"/>
  <c r="Q10" i="9"/>
  <c r="P10" i="9"/>
  <c r="O10" i="9"/>
  <c r="N10" i="9"/>
  <c r="M10" i="9"/>
  <c r="L10" i="9"/>
  <c r="K10" i="9"/>
  <c r="J10" i="9"/>
  <c r="I10" i="9"/>
  <c r="H10" i="9"/>
  <c r="G10" i="9"/>
  <c r="F10" i="9"/>
  <c r="E10" i="9"/>
  <c r="D10" i="9"/>
  <c r="C10" i="9"/>
  <c r="B10" i="9"/>
  <c r="AC8" i="9"/>
  <c r="AB8" i="9"/>
  <c r="AA8" i="9"/>
  <c r="Z8" i="9"/>
  <c r="Y8" i="9"/>
  <c r="X8" i="9"/>
  <c r="W8" i="9"/>
  <c r="V8" i="9"/>
  <c r="U8" i="9"/>
  <c r="T8" i="9"/>
  <c r="S8" i="9"/>
  <c r="R8" i="9"/>
  <c r="Q8" i="9"/>
  <c r="P8" i="9"/>
  <c r="O8" i="9"/>
  <c r="N8" i="9"/>
  <c r="M8" i="9"/>
  <c r="L8" i="9"/>
  <c r="K8" i="9"/>
  <c r="J8" i="9"/>
  <c r="I8" i="9"/>
  <c r="H8" i="9"/>
  <c r="G8" i="9"/>
  <c r="F8" i="9"/>
  <c r="E8" i="9"/>
  <c r="D8" i="9"/>
  <c r="C8" i="9"/>
  <c r="B8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D4" i="9"/>
  <c r="C4" i="9"/>
  <c r="AC2" i="9"/>
  <c r="AB2" i="9"/>
  <c r="AA2" i="9"/>
  <c r="Z2" i="9"/>
  <c r="Y2" i="9"/>
  <c r="X2" i="9"/>
  <c r="W2" i="9"/>
  <c r="V2" i="9"/>
  <c r="U2" i="9"/>
  <c r="T2" i="9"/>
  <c r="S2" i="9"/>
  <c r="R2" i="9"/>
  <c r="Q2" i="9"/>
  <c r="P2" i="9"/>
  <c r="O2" i="9"/>
  <c r="N2" i="9"/>
  <c r="M2" i="9"/>
  <c r="L2" i="9"/>
  <c r="K2" i="9"/>
  <c r="J2" i="9"/>
  <c r="I2" i="9"/>
  <c r="H2" i="9"/>
  <c r="G2" i="9"/>
  <c r="F2" i="9"/>
  <c r="E2" i="9"/>
  <c r="D2" i="9"/>
  <c r="C2" i="9"/>
  <c r="AT3" i="6"/>
  <c r="AT4" i="6"/>
  <c r="AT5" i="6"/>
  <c r="AT6" i="6"/>
  <c r="AT7" i="6"/>
  <c r="AT8" i="6"/>
  <c r="AT9" i="6"/>
  <c r="AT10" i="6"/>
  <c r="AT11" i="6"/>
  <c r="AT12" i="6"/>
  <c r="AT13" i="6"/>
  <c r="AT14" i="6"/>
  <c r="AT15" i="6"/>
  <c r="AT16" i="6"/>
  <c r="AT17" i="6"/>
  <c r="AT18" i="6"/>
  <c r="AT19" i="6"/>
  <c r="AT20" i="6"/>
  <c r="AT21" i="6"/>
  <c r="AT22" i="6"/>
  <c r="AT23" i="6"/>
  <c r="AT24" i="6"/>
  <c r="AT25" i="6"/>
  <c r="AT26" i="6"/>
  <c r="AT27" i="6"/>
  <c r="AT28" i="6"/>
  <c r="AT29" i="6"/>
  <c r="AT30" i="6"/>
  <c r="AT31" i="6"/>
  <c r="AT32" i="6"/>
  <c r="AT33" i="6"/>
  <c r="AU33" i="6"/>
  <c r="AU32" i="6"/>
  <c r="AU31" i="6"/>
  <c r="AU30" i="6"/>
  <c r="AU29" i="6"/>
  <c r="AU28" i="6"/>
  <c r="AU27" i="6"/>
  <c r="AU26" i="6"/>
  <c r="AU25" i="6"/>
  <c r="AU24" i="6"/>
  <c r="AU23" i="6"/>
  <c r="AU22" i="6"/>
  <c r="AU21" i="6"/>
  <c r="AU20" i="6"/>
  <c r="AU19" i="6"/>
  <c r="AU18" i="6"/>
  <c r="AU17" i="6"/>
  <c r="AU16" i="6"/>
  <c r="AU15" i="6"/>
  <c r="AU14" i="6"/>
  <c r="AU13" i="6"/>
  <c r="AU12" i="6"/>
  <c r="AU11" i="6"/>
  <c r="AU10" i="6"/>
  <c r="AU9" i="6"/>
  <c r="AU8" i="6"/>
  <c r="AU7" i="6"/>
  <c r="AU6" i="6"/>
  <c r="AU5" i="6"/>
  <c r="AU4" i="6"/>
  <c r="AP3" i="6"/>
  <c r="AP4" i="6"/>
  <c r="AP5" i="6"/>
  <c r="AP6" i="6"/>
  <c r="AP7" i="6"/>
  <c r="AP8" i="6"/>
  <c r="AP9" i="6"/>
  <c r="AP10" i="6"/>
  <c r="AP11" i="6"/>
  <c r="AP12" i="6"/>
  <c r="AP13" i="6"/>
  <c r="AP14" i="6"/>
  <c r="AP15" i="6"/>
  <c r="AP16" i="6"/>
  <c r="AP17" i="6"/>
  <c r="AP18" i="6"/>
  <c r="AP19" i="6"/>
  <c r="AP20" i="6"/>
  <c r="AP21" i="6"/>
  <c r="AP22" i="6"/>
  <c r="AP23" i="6"/>
  <c r="AP24" i="6"/>
  <c r="AP25" i="6"/>
  <c r="AP26" i="6"/>
  <c r="AP27" i="6"/>
  <c r="AP28" i="6"/>
  <c r="AP29" i="6"/>
  <c r="AP30" i="6"/>
  <c r="AP31" i="6"/>
  <c r="AP32" i="6"/>
  <c r="AP33" i="6"/>
  <c r="AQ33" i="6"/>
  <c r="AQ32" i="6"/>
  <c r="AQ31" i="6"/>
  <c r="AQ30" i="6"/>
  <c r="AQ29" i="6"/>
  <c r="AQ28" i="6"/>
  <c r="AQ27" i="6"/>
  <c r="AQ26" i="6"/>
  <c r="AQ25" i="6"/>
  <c r="AQ24" i="6"/>
  <c r="AQ23" i="6"/>
  <c r="AQ22" i="6"/>
  <c r="AQ21" i="6"/>
  <c r="AQ20" i="6"/>
  <c r="AQ19" i="6"/>
  <c r="AQ18" i="6"/>
  <c r="AQ17" i="6"/>
  <c r="AQ16" i="6"/>
  <c r="AQ15" i="6"/>
  <c r="AQ14" i="6"/>
  <c r="AQ13" i="6"/>
  <c r="AQ12" i="6"/>
  <c r="AQ11" i="6"/>
  <c r="AQ10" i="6"/>
  <c r="AQ9" i="6"/>
  <c r="AQ8" i="6"/>
  <c r="AQ7" i="6"/>
  <c r="AQ6" i="6"/>
  <c r="AQ5" i="6"/>
  <c r="AQ4" i="6"/>
  <c r="AL3" i="6"/>
  <c r="AL4" i="6"/>
  <c r="AL5" i="6"/>
  <c r="AL6" i="6"/>
  <c r="AL7" i="6"/>
  <c r="AL8" i="6"/>
  <c r="AL9" i="6"/>
  <c r="AL10" i="6"/>
  <c r="AL11" i="6"/>
  <c r="AL12" i="6"/>
  <c r="AL13" i="6"/>
  <c r="AL14" i="6"/>
  <c r="AL15" i="6"/>
  <c r="AL16" i="6"/>
  <c r="AL17" i="6"/>
  <c r="AL18" i="6"/>
  <c r="AL19" i="6"/>
  <c r="AL20" i="6"/>
  <c r="AL21" i="6"/>
  <c r="AL22" i="6"/>
  <c r="AL23" i="6"/>
  <c r="AL24" i="6"/>
  <c r="AL25" i="6"/>
  <c r="AL26" i="6"/>
  <c r="AL27" i="6"/>
  <c r="AL28" i="6"/>
  <c r="AL29" i="6"/>
  <c r="AL30" i="6"/>
  <c r="AL31" i="6"/>
  <c r="AL32" i="6"/>
  <c r="AL33" i="6"/>
  <c r="AM33" i="6"/>
  <c r="AM32" i="6"/>
  <c r="AM31" i="6"/>
  <c r="AM30" i="6"/>
  <c r="AM29" i="6"/>
  <c r="AM28" i="6"/>
  <c r="AM27" i="6"/>
  <c r="AM26" i="6"/>
  <c r="AM25" i="6"/>
  <c r="AM24" i="6"/>
  <c r="AM23" i="6"/>
  <c r="AM22" i="6"/>
  <c r="AM21" i="6"/>
  <c r="AM20" i="6"/>
  <c r="AM19" i="6"/>
  <c r="AM18" i="6"/>
  <c r="AM17" i="6"/>
  <c r="AM16" i="6"/>
  <c r="AM15" i="6"/>
  <c r="AM14" i="6"/>
  <c r="AM13" i="6"/>
  <c r="AM12" i="6"/>
  <c r="AM11" i="6"/>
  <c r="AM10" i="6"/>
  <c r="AM9" i="6"/>
  <c r="AM8" i="6"/>
  <c r="AM7" i="6"/>
  <c r="AM6" i="6"/>
  <c r="AM5" i="6"/>
  <c r="AM4" i="6"/>
  <c r="AH3" i="6"/>
  <c r="AH4" i="6"/>
  <c r="AH5" i="6"/>
  <c r="AH6" i="6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I33" i="6"/>
  <c r="AI32" i="6"/>
  <c r="AI31" i="6"/>
  <c r="AI30" i="6"/>
  <c r="AI29" i="6"/>
  <c r="AI28" i="6"/>
  <c r="AI27" i="6"/>
  <c r="AI26" i="6"/>
  <c r="AI25" i="6"/>
  <c r="AI24" i="6"/>
  <c r="AI23" i="6"/>
  <c r="AI22" i="6"/>
  <c r="AI21" i="6"/>
  <c r="AI20" i="6"/>
  <c r="AI19" i="6"/>
  <c r="AI18" i="6"/>
  <c r="AI17" i="6"/>
  <c r="AI16" i="6"/>
  <c r="AI15" i="6"/>
  <c r="AI14" i="6"/>
  <c r="AI13" i="6"/>
  <c r="AI12" i="6"/>
  <c r="AI11" i="6"/>
  <c r="AI10" i="6"/>
  <c r="AI9" i="6"/>
  <c r="AI8" i="6"/>
  <c r="AI7" i="6"/>
  <c r="AI6" i="6"/>
  <c r="AI5" i="6"/>
  <c r="AI4" i="6"/>
  <c r="AD3" i="6"/>
  <c r="AD4" i="6"/>
  <c r="AD5" i="6"/>
  <c r="AD6" i="6"/>
  <c r="AD7" i="6"/>
  <c r="AD8" i="6"/>
  <c r="AD9" i="6"/>
  <c r="AD10" i="6"/>
  <c r="AD11" i="6"/>
  <c r="AD12" i="6"/>
  <c r="AD13" i="6"/>
  <c r="AD14" i="6"/>
  <c r="AD15" i="6"/>
  <c r="AD16" i="6"/>
  <c r="AD17" i="6"/>
  <c r="AD18" i="6"/>
  <c r="AD19" i="6"/>
  <c r="AD20" i="6"/>
  <c r="AD21" i="6"/>
  <c r="AD22" i="6"/>
  <c r="AD23" i="6"/>
  <c r="AD24" i="6"/>
  <c r="AD25" i="6"/>
  <c r="AD26" i="6"/>
  <c r="AD27" i="6"/>
  <c r="AD28" i="6"/>
  <c r="AD29" i="6"/>
  <c r="AD30" i="6"/>
  <c r="AD31" i="6"/>
  <c r="AD32" i="6"/>
  <c r="AD33" i="6"/>
  <c r="AE33" i="6"/>
  <c r="AE32" i="6"/>
  <c r="AE31" i="6"/>
  <c r="AE30" i="6"/>
  <c r="AE29" i="6"/>
  <c r="AE28" i="6"/>
  <c r="AE27" i="6"/>
  <c r="AE26" i="6"/>
  <c r="AE25" i="6"/>
  <c r="AE24" i="6"/>
  <c r="AE23" i="6"/>
  <c r="AE22" i="6"/>
  <c r="AE21" i="6"/>
  <c r="AE20" i="6"/>
  <c r="AE19" i="6"/>
  <c r="AE18" i="6"/>
  <c r="AE17" i="6"/>
  <c r="AE16" i="6"/>
  <c r="AE15" i="6"/>
  <c r="AE14" i="6"/>
  <c r="AE13" i="6"/>
  <c r="AE12" i="6"/>
  <c r="AE11" i="6"/>
  <c r="AE10" i="6"/>
  <c r="AE9" i="6"/>
  <c r="AE8" i="6"/>
  <c r="AE7" i="6"/>
  <c r="AE6" i="6"/>
  <c r="AE5" i="6"/>
  <c r="AE4" i="6"/>
  <c r="Z3" i="6"/>
  <c r="Z4" i="6"/>
  <c r="Z5" i="6"/>
  <c r="Z6" i="6"/>
  <c r="Z7" i="6"/>
  <c r="Z8" i="6"/>
  <c r="Z9" i="6"/>
  <c r="Z10" i="6"/>
  <c r="Z11" i="6"/>
  <c r="Z12" i="6"/>
  <c r="Z13" i="6"/>
  <c r="Z14" i="6"/>
  <c r="Z15" i="6"/>
  <c r="Z16" i="6"/>
  <c r="Z17" i="6"/>
  <c r="Z18" i="6"/>
  <c r="Z19" i="6"/>
  <c r="Z20" i="6"/>
  <c r="Z21" i="6"/>
  <c r="Z22" i="6"/>
  <c r="Z23" i="6"/>
  <c r="Z24" i="6"/>
  <c r="Z25" i="6"/>
  <c r="Z26" i="6"/>
  <c r="Z27" i="6"/>
  <c r="Z28" i="6"/>
  <c r="Z29" i="6"/>
  <c r="Z30" i="6"/>
  <c r="Z31" i="6"/>
  <c r="Z32" i="6"/>
  <c r="Z33" i="6"/>
  <c r="AA33" i="6"/>
  <c r="AA32" i="6"/>
  <c r="AA31" i="6"/>
  <c r="AA30" i="6"/>
  <c r="AA29" i="6"/>
  <c r="AA28" i="6"/>
  <c r="AA27" i="6"/>
  <c r="AA26" i="6"/>
  <c r="AA25" i="6"/>
  <c r="AA24" i="6"/>
  <c r="AA23" i="6"/>
  <c r="AA22" i="6"/>
  <c r="AA21" i="6"/>
  <c r="AA20" i="6"/>
  <c r="AA19" i="6"/>
  <c r="AA18" i="6"/>
  <c r="AA17" i="6"/>
  <c r="AA16" i="6"/>
  <c r="AA15" i="6"/>
  <c r="AA14" i="6"/>
  <c r="AA13" i="6"/>
  <c r="AA12" i="6"/>
  <c r="AA11" i="6"/>
  <c r="AA10" i="6"/>
  <c r="AA9" i="6"/>
  <c r="AA8" i="6"/>
  <c r="AA7" i="6"/>
  <c r="AA6" i="6"/>
  <c r="AA5" i="6"/>
  <c r="AA4" i="6"/>
  <c r="V3" i="6"/>
  <c r="V4" i="6"/>
  <c r="V5" i="6"/>
  <c r="V6" i="6"/>
  <c r="V7" i="6"/>
  <c r="V8" i="6"/>
  <c r="V9" i="6"/>
  <c r="V10" i="6"/>
  <c r="V11" i="6"/>
  <c r="V12" i="6"/>
  <c r="V13" i="6"/>
  <c r="V14" i="6"/>
  <c r="V15" i="6"/>
  <c r="V16" i="6"/>
  <c r="V17" i="6"/>
  <c r="V18" i="6"/>
  <c r="V19" i="6"/>
  <c r="V20" i="6"/>
  <c r="V21" i="6"/>
  <c r="V22" i="6"/>
  <c r="V23" i="6"/>
  <c r="V24" i="6"/>
  <c r="V25" i="6"/>
  <c r="V26" i="6"/>
  <c r="V27" i="6"/>
  <c r="V28" i="6"/>
  <c r="V29" i="6"/>
  <c r="V30" i="6"/>
  <c r="V31" i="6"/>
  <c r="V32" i="6"/>
  <c r="V33" i="6"/>
  <c r="W33" i="6"/>
  <c r="W32" i="6"/>
  <c r="W31" i="6"/>
  <c r="W30" i="6"/>
  <c r="W29" i="6"/>
  <c r="W28" i="6"/>
  <c r="W27" i="6"/>
  <c r="W26" i="6"/>
  <c r="W25" i="6"/>
  <c r="W24" i="6"/>
  <c r="W23" i="6"/>
  <c r="W22" i="6"/>
  <c r="W21" i="6"/>
  <c r="W20" i="6"/>
  <c r="W19" i="6"/>
  <c r="W18" i="6"/>
  <c r="W17" i="6"/>
  <c r="W16" i="6"/>
  <c r="W15" i="6"/>
  <c r="W14" i="6"/>
  <c r="W13" i="6"/>
  <c r="W12" i="6"/>
  <c r="W11" i="6"/>
  <c r="W10" i="6"/>
  <c r="W9" i="6"/>
  <c r="W8" i="6"/>
  <c r="W7" i="6"/>
  <c r="W6" i="6"/>
  <c r="W5" i="6"/>
  <c r="W4" i="6"/>
  <c r="R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S33" i="6"/>
  <c r="S32" i="6"/>
  <c r="S31" i="6"/>
  <c r="S30" i="6"/>
  <c r="S29" i="6"/>
  <c r="S28" i="6"/>
  <c r="S27" i="6"/>
  <c r="S26" i="6"/>
  <c r="S25" i="6"/>
  <c r="S24" i="6"/>
  <c r="S23" i="6"/>
  <c r="S22" i="6"/>
  <c r="S21" i="6"/>
  <c r="S20" i="6"/>
  <c r="S19" i="6"/>
  <c r="S18" i="6"/>
  <c r="S17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N3" i="6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O33" i="6"/>
  <c r="O32" i="6"/>
  <c r="O31" i="6"/>
  <c r="O30" i="6"/>
  <c r="O29" i="6"/>
  <c r="O28" i="6"/>
  <c r="O27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9" i="6"/>
  <c r="O8" i="6"/>
  <c r="O7" i="6"/>
  <c r="O6" i="6"/>
  <c r="O5" i="6"/>
  <c r="O4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K33" i="6"/>
  <c r="K32" i="6"/>
  <c r="K31" i="6"/>
  <c r="K30" i="6"/>
  <c r="K29" i="6"/>
  <c r="K28" i="6"/>
  <c r="K27" i="6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K5" i="6"/>
  <c r="K4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O3" i="6"/>
  <c r="K3" i="6"/>
  <c r="G3" i="6"/>
  <c r="C3" i="6"/>
  <c r="AU3" i="6"/>
  <c r="AQ3" i="6"/>
  <c r="AM3" i="6"/>
  <c r="AI3" i="6"/>
  <c r="AE3" i="6"/>
  <c r="AA3" i="6"/>
  <c r="W3" i="6"/>
  <c r="S3" i="6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AA3" i="5"/>
  <c r="AB3" i="5"/>
  <c r="AC3" i="5"/>
  <c r="AD3" i="5"/>
  <c r="AE3" i="5"/>
  <c r="AF3" i="5"/>
  <c r="AG3" i="5"/>
  <c r="AH3" i="5"/>
  <c r="AI3" i="5"/>
  <c r="AJ3" i="5"/>
  <c r="AK3" i="5"/>
  <c r="AL3" i="5"/>
  <c r="AM3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BD3" i="5"/>
  <c r="BE3" i="5"/>
  <c r="BF3" i="5"/>
  <c r="BG3" i="5"/>
  <c r="BH3" i="5"/>
  <c r="BI3" i="5"/>
  <c r="BJ3" i="5"/>
  <c r="BK3" i="5"/>
  <c r="BL3" i="5"/>
  <c r="BM3" i="5"/>
  <c r="BN3" i="5"/>
  <c r="BO3" i="5"/>
  <c r="BP3" i="5"/>
  <c r="BQ3" i="5"/>
  <c r="BR3" i="5"/>
  <c r="BS3" i="5"/>
  <c r="BT3" i="5"/>
  <c r="BU3" i="5"/>
  <c r="BV3" i="5"/>
  <c r="BW3" i="5"/>
  <c r="BX3" i="5"/>
  <c r="BY3" i="5"/>
  <c r="BZ3" i="5"/>
  <c r="CA3" i="5"/>
  <c r="CB3" i="5"/>
  <c r="CC3" i="5"/>
  <c r="CD3" i="5"/>
  <c r="CE3" i="5"/>
  <c r="CF3" i="5"/>
  <c r="CG3" i="5"/>
  <c r="CH3" i="5"/>
  <c r="CI3" i="5"/>
  <c r="CJ3" i="5"/>
  <c r="CK3" i="5"/>
  <c r="CL3" i="5"/>
  <c r="CM3" i="5"/>
  <c r="CN3" i="5"/>
  <c r="CO3" i="5"/>
  <c r="CP3" i="5"/>
  <c r="CQ3" i="5"/>
  <c r="CR3" i="5"/>
  <c r="CS3" i="5"/>
  <c r="CT3" i="5"/>
  <c r="CU3" i="5"/>
  <c r="CV3" i="5"/>
  <c r="CW3" i="5"/>
  <c r="CX3" i="5"/>
  <c r="CY3" i="5"/>
  <c r="CZ3" i="5"/>
  <c r="DA3" i="5"/>
  <c r="DB3" i="5"/>
  <c r="DC3" i="5"/>
  <c r="DD3" i="5"/>
  <c r="DE3" i="5"/>
  <c r="DF3" i="5"/>
  <c r="DG3" i="5"/>
  <c r="DH3" i="5"/>
  <c r="DI3" i="5"/>
  <c r="DJ3" i="5"/>
  <c r="DK3" i="5"/>
  <c r="DL3" i="5"/>
  <c r="DM3" i="5"/>
  <c r="DN3" i="5"/>
  <c r="DO3" i="5"/>
  <c r="DP3" i="5"/>
  <c r="DQ3" i="5"/>
  <c r="DR3" i="5"/>
  <c r="DS3" i="5"/>
  <c r="DT3" i="5"/>
  <c r="DU3" i="5"/>
  <c r="DV3" i="5"/>
  <c r="DW3" i="5"/>
  <c r="DX3" i="5"/>
  <c r="DY3" i="5"/>
  <c r="DZ3" i="5"/>
  <c r="EA3" i="5"/>
  <c r="EB3" i="5"/>
  <c r="EC3" i="5"/>
  <c r="ED3" i="5"/>
  <c r="EE3" i="5"/>
  <c r="EF3" i="5"/>
  <c r="EG3" i="5"/>
  <c r="EH3" i="5"/>
  <c r="EI3" i="5"/>
  <c r="EJ3" i="5"/>
  <c r="EK3" i="5"/>
  <c r="EL3" i="5"/>
  <c r="EM3" i="5"/>
  <c r="EN3" i="5"/>
  <c r="EO3" i="5"/>
  <c r="EP3" i="5"/>
  <c r="EQ3" i="5"/>
  <c r="ER3" i="5"/>
  <c r="ES3" i="5"/>
  <c r="ET3" i="5"/>
  <c r="EU3" i="5"/>
  <c r="EV3" i="5"/>
  <c r="EW3" i="5"/>
  <c r="EX3" i="5"/>
  <c r="EY3" i="5"/>
  <c r="EZ3" i="5"/>
  <c r="FA3" i="5"/>
  <c r="FB3" i="5"/>
  <c r="FC3" i="5"/>
  <c r="FD3" i="5"/>
  <c r="FE3" i="5"/>
  <c r="FF3" i="5"/>
  <c r="FG3" i="5"/>
  <c r="FH3" i="5"/>
  <c r="FI3" i="5"/>
  <c r="FJ3" i="5"/>
  <c r="FK3" i="5"/>
  <c r="FL3" i="5"/>
  <c r="FM3" i="5"/>
  <c r="FN3" i="5"/>
  <c r="FO3" i="5"/>
  <c r="FP3" i="5"/>
  <c r="FQ3" i="5"/>
  <c r="FR3" i="5"/>
  <c r="FS3" i="5"/>
  <c r="FT3" i="5"/>
  <c r="FU3" i="5"/>
  <c r="FV3" i="5"/>
  <c r="FW3" i="5"/>
  <c r="FX3" i="5"/>
  <c r="FY3" i="5"/>
  <c r="FZ3" i="5"/>
  <c r="GA3" i="5"/>
  <c r="GB3" i="5"/>
  <c r="GC3" i="5"/>
  <c r="GD3" i="5"/>
  <c r="GE3" i="5"/>
  <c r="GF3" i="5"/>
  <c r="GG3" i="5"/>
  <c r="GH3" i="5"/>
  <c r="GI3" i="5"/>
  <c r="GJ3" i="5"/>
  <c r="GK3" i="5"/>
  <c r="GL3" i="5"/>
  <c r="GM3" i="5"/>
  <c r="GN3" i="5"/>
  <c r="GO3" i="5"/>
  <c r="GP3" i="5"/>
  <c r="GQ3" i="5"/>
  <c r="GR3" i="5"/>
  <c r="GS3" i="5"/>
  <c r="GT3" i="5"/>
  <c r="GU3" i="5"/>
  <c r="GV3" i="5"/>
  <c r="GW3" i="5"/>
  <c r="GX3" i="5"/>
  <c r="GY3" i="5"/>
  <c r="GZ3" i="5"/>
  <c r="HA3" i="5"/>
  <c r="HB3" i="5"/>
  <c r="HC3" i="5"/>
  <c r="HD3" i="5"/>
  <c r="HE3" i="5"/>
  <c r="HF3" i="5"/>
  <c r="HG3" i="5"/>
  <c r="HH3" i="5"/>
  <c r="HI3" i="5"/>
  <c r="HJ3" i="5"/>
  <c r="HK3" i="5"/>
  <c r="HL3" i="5"/>
  <c r="HM3" i="5"/>
  <c r="HN3" i="5"/>
  <c r="HO3" i="5"/>
  <c r="HP3" i="5"/>
  <c r="HQ3" i="5"/>
  <c r="HR3" i="5"/>
  <c r="HS3" i="5"/>
  <c r="HT3" i="5"/>
  <c r="HU3" i="5"/>
  <c r="HV3" i="5"/>
  <c r="HW3" i="5"/>
  <c r="HX3" i="5"/>
  <c r="HY3" i="5"/>
  <c r="HZ3" i="5"/>
  <c r="IA3" i="5"/>
  <c r="IB3" i="5"/>
  <c r="IC3" i="5"/>
  <c r="ID3" i="5"/>
  <c r="IE3" i="5"/>
  <c r="IF3" i="5"/>
  <c r="IG3" i="5"/>
  <c r="IH3" i="5"/>
  <c r="II3" i="5"/>
  <c r="IJ3" i="5"/>
  <c r="IK3" i="5"/>
  <c r="IL3" i="5"/>
  <c r="IM3" i="5"/>
  <c r="IN3" i="5"/>
  <c r="IO3" i="5"/>
  <c r="IP3" i="5"/>
  <c r="IQ3" i="5"/>
  <c r="IR3" i="5"/>
  <c r="IS3" i="5"/>
  <c r="IT3" i="5"/>
  <c r="IU3" i="5"/>
  <c r="IV3" i="5"/>
  <c r="IW3" i="5"/>
  <c r="IX3" i="5"/>
  <c r="IY3" i="5"/>
  <c r="IZ3" i="5"/>
  <c r="JA3" i="5"/>
  <c r="JB3" i="5"/>
  <c r="JC3" i="5"/>
  <c r="JD3" i="5"/>
  <c r="JE3" i="5"/>
  <c r="JF3" i="5"/>
  <c r="JG3" i="5"/>
  <c r="JH3" i="5"/>
  <c r="JI3" i="5"/>
  <c r="JJ3" i="5"/>
  <c r="JK3" i="5"/>
  <c r="JL3" i="5"/>
  <c r="JM3" i="5"/>
  <c r="JN3" i="5"/>
  <c r="JO3" i="5"/>
  <c r="JP3" i="5"/>
  <c r="JQ3" i="5"/>
  <c r="JR3" i="5"/>
  <c r="JS3" i="5"/>
  <c r="JT3" i="5"/>
  <c r="JU3" i="5"/>
  <c r="JV3" i="5"/>
  <c r="JW3" i="5"/>
  <c r="JX3" i="5"/>
  <c r="JY3" i="5"/>
  <c r="JZ3" i="5"/>
  <c r="KA3" i="5"/>
  <c r="KB3" i="5"/>
  <c r="KC3" i="5"/>
  <c r="KD3" i="5"/>
  <c r="KE3" i="5"/>
  <c r="KF3" i="5"/>
  <c r="KG3" i="5"/>
  <c r="KH3" i="5"/>
  <c r="KI3" i="5"/>
  <c r="KJ3" i="5"/>
  <c r="KK3" i="5"/>
  <c r="KL3" i="5"/>
  <c r="KM3" i="5"/>
  <c r="KN3" i="5"/>
  <c r="KO3" i="5"/>
  <c r="KP3" i="5"/>
  <c r="KQ3" i="5"/>
  <c r="KR3" i="5"/>
  <c r="KS3" i="5"/>
  <c r="KT3" i="5"/>
  <c r="KU3" i="5"/>
  <c r="KV3" i="5"/>
  <c r="KW3" i="5"/>
  <c r="KX3" i="5"/>
  <c r="KY3" i="5"/>
  <c r="KZ3" i="5"/>
  <c r="LA3" i="5"/>
  <c r="LB3" i="5"/>
  <c r="LC3" i="5"/>
  <c r="LD3" i="5"/>
  <c r="LE3" i="5"/>
  <c r="LF3" i="5"/>
  <c r="LG3" i="5"/>
  <c r="LH3" i="5"/>
  <c r="LI3" i="5"/>
  <c r="LJ3" i="5"/>
  <c r="LK3" i="5"/>
  <c r="LL3" i="5"/>
  <c r="LM3" i="5"/>
  <c r="LN3" i="5"/>
  <c r="LO3" i="5"/>
  <c r="LP3" i="5"/>
  <c r="LQ3" i="5"/>
  <c r="LR3" i="5"/>
  <c r="LS3" i="5"/>
  <c r="LT3" i="5"/>
  <c r="LU3" i="5"/>
  <c r="LV3" i="5"/>
  <c r="LW3" i="5"/>
  <c r="LX3" i="5"/>
  <c r="LY3" i="5"/>
  <c r="LZ3" i="5"/>
  <c r="MA3" i="5"/>
  <c r="MB3" i="5"/>
  <c r="MC3" i="5"/>
  <c r="MD3" i="5"/>
  <c r="ME3" i="5"/>
  <c r="MF3" i="5"/>
  <c r="MG3" i="5"/>
  <c r="MH3" i="5"/>
  <c r="MI3" i="5"/>
  <c r="MJ3" i="5"/>
  <c r="MK3" i="5"/>
  <c r="ML3" i="5"/>
  <c r="MM3" i="5"/>
  <c r="MN3" i="5"/>
  <c r="MO3" i="5"/>
  <c r="MP3" i="5"/>
  <c r="MQ3" i="5"/>
  <c r="MR3" i="5"/>
  <c r="MS3" i="5"/>
  <c r="MT3" i="5"/>
  <c r="MU3" i="5"/>
  <c r="MV3" i="5"/>
  <c r="MW3" i="5"/>
  <c r="MX3" i="5"/>
  <c r="MY3" i="5"/>
  <c r="MZ3" i="5"/>
  <c r="NA3" i="5"/>
  <c r="NB3" i="5"/>
  <c r="NC3" i="5"/>
  <c r="ND3" i="5"/>
  <c r="NE3" i="5"/>
  <c r="NF3" i="5"/>
  <c r="NG3" i="5"/>
  <c r="NH3" i="5"/>
  <c r="NI3" i="5"/>
  <c r="NJ3" i="5"/>
  <c r="NK3" i="5"/>
  <c r="NL3" i="5"/>
  <c r="NM3" i="5"/>
  <c r="NN3" i="5"/>
  <c r="NO3" i="5"/>
  <c r="NP3" i="5"/>
  <c r="NQ3" i="5"/>
  <c r="NR3" i="5"/>
  <c r="NR1" i="5"/>
  <c r="NK1" i="5"/>
  <c r="ND1" i="5"/>
  <c r="MW1" i="5"/>
  <c r="MP1" i="5"/>
  <c r="MI1" i="5"/>
  <c r="MB1" i="5"/>
  <c r="LU1" i="5"/>
  <c r="LN1" i="5"/>
  <c r="LG1" i="5"/>
  <c r="KZ1" i="5"/>
  <c r="KS1" i="5"/>
  <c r="KL1" i="5"/>
  <c r="KE1" i="5"/>
  <c r="JX1" i="5"/>
  <c r="JQ1" i="5"/>
  <c r="JJ1" i="5"/>
  <c r="JC1" i="5"/>
  <c r="IV1" i="5"/>
  <c r="IO1" i="5"/>
  <c r="IH1" i="5"/>
  <c r="IA1" i="5"/>
  <c r="HT1" i="5"/>
  <c r="HM1" i="5"/>
  <c r="HF1" i="5"/>
  <c r="GY1" i="5"/>
  <c r="GR1" i="5"/>
  <c r="GK1" i="5"/>
  <c r="GD1" i="5"/>
  <c r="FW1" i="5"/>
  <c r="FP1" i="5"/>
  <c r="FI1" i="5"/>
  <c r="FB1" i="5"/>
  <c r="EU1" i="5"/>
  <c r="EN1" i="5"/>
  <c r="EG1" i="5"/>
  <c r="DZ1" i="5"/>
  <c r="DS1" i="5"/>
  <c r="DL1" i="5"/>
  <c r="DE1" i="5"/>
  <c r="CX1" i="5"/>
  <c r="CQ1" i="5"/>
  <c r="CJ1" i="5"/>
  <c r="CC1" i="5"/>
  <c r="BV1" i="5"/>
  <c r="BO1" i="5"/>
  <c r="BH1" i="5"/>
  <c r="BA1" i="5"/>
  <c r="AT1" i="5"/>
  <c r="AM1" i="5"/>
  <c r="AF1" i="5"/>
  <c r="Y1" i="5"/>
  <c r="R1" i="5"/>
  <c r="K1" i="5"/>
  <c r="J3" i="5"/>
  <c r="I3" i="5"/>
  <c r="H3" i="5"/>
  <c r="G3" i="5"/>
  <c r="F3" i="5"/>
  <c r="E3" i="5"/>
  <c r="D3" i="5"/>
  <c r="D1" i="5"/>
  <c r="AK3" i="6"/>
  <c r="A1" i="6"/>
  <c r="AS2" i="6"/>
  <c r="AO2" i="6"/>
  <c r="AK2" i="6"/>
  <c r="AG2" i="6"/>
  <c r="AC2" i="6"/>
  <c r="Y2" i="6"/>
  <c r="U2" i="6"/>
  <c r="Q2" i="6"/>
  <c r="M2" i="6"/>
  <c r="I2" i="6"/>
  <c r="E2" i="6"/>
  <c r="A2" i="6"/>
  <c r="AS3" i="6"/>
  <c r="U3" i="6"/>
  <c r="AC3" i="6"/>
  <c r="M3" i="6"/>
  <c r="E3" i="6"/>
  <c r="A3" i="6"/>
  <c r="I3" i="6"/>
  <c r="Q3" i="6"/>
  <c r="Y3" i="6"/>
  <c r="AG3" i="6"/>
  <c r="AO3" i="6"/>
  <c r="E4" i="6"/>
  <c r="M4" i="6"/>
  <c r="U4" i="6"/>
  <c r="AC4" i="6"/>
  <c r="AK4" i="6"/>
  <c r="AS4" i="6"/>
  <c r="A4" i="6"/>
  <c r="I4" i="6"/>
  <c r="Q4" i="6"/>
  <c r="Y4" i="6"/>
  <c r="AG4" i="6"/>
  <c r="AO4" i="6"/>
  <c r="AO5" i="6"/>
  <c r="Y5" i="6"/>
  <c r="I5" i="6"/>
  <c r="AK5" i="6"/>
  <c r="U5" i="6"/>
  <c r="E5" i="6"/>
  <c r="AG5" i="6"/>
  <c r="Q5" i="6"/>
  <c r="A5" i="6"/>
  <c r="AS5" i="6"/>
  <c r="AC5" i="6"/>
  <c r="M5" i="6"/>
  <c r="AC6" i="6"/>
  <c r="A6" i="6"/>
  <c r="AG6" i="6"/>
  <c r="U6" i="6"/>
  <c r="I6" i="6"/>
  <c r="AO6" i="6"/>
  <c r="M6" i="6"/>
  <c r="AS6" i="6"/>
  <c r="Q6" i="6"/>
  <c r="E6" i="6"/>
  <c r="AK6" i="6"/>
  <c r="Y6" i="6"/>
  <c r="AK7" i="6"/>
  <c r="Q7" i="6"/>
  <c r="M7" i="6"/>
  <c r="I7" i="6"/>
  <c r="AG7" i="6"/>
  <c r="AC7" i="6"/>
  <c r="Y7" i="6"/>
  <c r="E7" i="6"/>
  <c r="AS7" i="6"/>
  <c r="AO7" i="6"/>
  <c r="U7" i="6"/>
  <c r="A7" i="6"/>
  <c r="U8" i="6"/>
  <c r="AS8" i="6"/>
  <c r="Y8" i="6"/>
  <c r="AG8" i="6"/>
  <c r="M8" i="6"/>
  <c r="AK8" i="6"/>
  <c r="A8" i="6"/>
  <c r="AO8" i="6"/>
  <c r="E8" i="6"/>
  <c r="AC8" i="6"/>
  <c r="I8" i="6"/>
  <c r="Q8" i="6"/>
  <c r="Q9" i="6"/>
  <c r="I9" i="6"/>
  <c r="E9" i="6"/>
  <c r="A9" i="6"/>
  <c r="M9" i="6"/>
  <c r="Y9" i="6"/>
  <c r="U9" i="6"/>
  <c r="AC9" i="6"/>
  <c r="AO9" i="6"/>
  <c r="AK9" i="6"/>
  <c r="AG9" i="6"/>
  <c r="AS9" i="6"/>
  <c r="AG10" i="6"/>
  <c r="AO10" i="6"/>
  <c r="U10" i="6"/>
  <c r="M10" i="6"/>
  <c r="E10" i="6"/>
  <c r="Q10" i="6"/>
  <c r="AS10" i="6"/>
  <c r="AK10" i="6"/>
  <c r="AC10" i="6"/>
  <c r="Y10" i="6"/>
  <c r="A10" i="6"/>
  <c r="I10" i="6"/>
  <c r="A11" i="6"/>
  <c r="AC11" i="6"/>
  <c r="AS11" i="6"/>
  <c r="E11" i="6"/>
  <c r="U11" i="6"/>
  <c r="AG11" i="6"/>
  <c r="I11" i="6"/>
  <c r="Y11" i="6"/>
  <c r="AK11" i="6"/>
  <c r="Q11" i="6"/>
  <c r="M11" i="6"/>
  <c r="AO11" i="6"/>
  <c r="M12" i="6"/>
  <c r="AK12" i="6"/>
  <c r="I12" i="6"/>
  <c r="U12" i="6"/>
  <c r="AS12" i="6"/>
  <c r="A12" i="6"/>
  <c r="AO12" i="6"/>
  <c r="Q12" i="6"/>
  <c r="Y12" i="6"/>
  <c r="AG12" i="6"/>
  <c r="E12" i="6"/>
  <c r="AC12" i="6"/>
  <c r="E13" i="6"/>
  <c r="Y13" i="6"/>
  <c r="AO13" i="6"/>
  <c r="AS13" i="6"/>
  <c r="I13" i="6"/>
  <c r="M13" i="6"/>
  <c r="AC13" i="6"/>
  <c r="AG13" i="6"/>
  <c r="Q13" i="6"/>
  <c r="A13" i="6"/>
  <c r="U13" i="6"/>
  <c r="AK13" i="6"/>
  <c r="A14" i="6"/>
  <c r="U14" i="6"/>
  <c r="Q14" i="6"/>
  <c r="AC14" i="6"/>
  <c r="I14" i="6"/>
  <c r="AO14" i="6"/>
  <c r="E14" i="6"/>
  <c r="AK14" i="6"/>
  <c r="AG14" i="6"/>
  <c r="M14" i="6"/>
  <c r="AS14" i="6"/>
  <c r="Y14" i="6"/>
  <c r="AS15" i="6"/>
  <c r="AG15" i="6"/>
  <c r="E15" i="6"/>
  <c r="I15" i="6"/>
  <c r="Q15" i="6"/>
  <c r="A15" i="6"/>
  <c r="Y15" i="6"/>
  <c r="M15" i="6"/>
  <c r="AK15" i="6"/>
  <c r="AO15" i="6"/>
  <c r="AC15" i="6"/>
  <c r="U15" i="6"/>
  <c r="U16" i="6"/>
  <c r="AC16" i="6"/>
  <c r="AK16" i="6"/>
  <c r="Y16" i="6"/>
  <c r="Q16" i="6"/>
  <c r="E16" i="6"/>
  <c r="AS16" i="6"/>
  <c r="AO16" i="6"/>
  <c r="M16" i="6"/>
  <c r="A16" i="6"/>
  <c r="I16" i="6"/>
  <c r="AG16" i="6"/>
  <c r="I17" i="6"/>
  <c r="M17" i="6"/>
  <c r="AS17" i="6"/>
  <c r="Q17" i="6"/>
  <c r="U17" i="6"/>
  <c r="AG17" i="6"/>
  <c r="A17" i="6"/>
  <c r="AO17" i="6"/>
  <c r="E17" i="6"/>
  <c r="Y17" i="6"/>
  <c r="AK17" i="6"/>
  <c r="AC17" i="6"/>
  <c r="AK18" i="6"/>
  <c r="E18" i="6"/>
  <c r="A18" i="6"/>
  <c r="U18" i="6"/>
  <c r="AS18" i="6"/>
  <c r="I18" i="6"/>
  <c r="AC18" i="6"/>
  <c r="Y18" i="6"/>
  <c r="AO18" i="6"/>
  <c r="AG18" i="6"/>
  <c r="Q18" i="6"/>
  <c r="M18" i="6"/>
  <c r="Q19" i="6"/>
  <c r="AO19" i="6"/>
  <c r="AC19" i="6"/>
  <c r="AS19" i="6"/>
  <c r="A19" i="6"/>
  <c r="AK19" i="6"/>
  <c r="M19" i="6"/>
  <c r="AG19" i="6"/>
  <c r="Y19" i="6"/>
  <c r="I19" i="6"/>
  <c r="U19" i="6"/>
  <c r="E19" i="6"/>
  <c r="U20" i="6"/>
  <c r="Y20" i="6"/>
  <c r="M20" i="6"/>
  <c r="A20" i="6"/>
  <c r="AC20" i="6"/>
  <c r="Q20" i="6"/>
  <c r="E20" i="6"/>
  <c r="I20" i="6"/>
  <c r="AG20" i="6"/>
  <c r="AK20" i="6"/>
  <c r="AS20" i="6"/>
  <c r="AO20" i="6"/>
  <c r="AS21" i="6"/>
  <c r="AG21" i="6"/>
  <c r="E21" i="6"/>
  <c r="AC21" i="6"/>
  <c r="M21" i="6"/>
  <c r="U21" i="6"/>
  <c r="AO21" i="6"/>
  <c r="AK21" i="6"/>
  <c r="I21" i="6"/>
  <c r="Q21" i="6"/>
  <c r="A21" i="6"/>
  <c r="Y21" i="6"/>
  <c r="A22" i="6"/>
  <c r="I22" i="6"/>
  <c r="AO22" i="6"/>
  <c r="M22" i="6"/>
  <c r="E22" i="6"/>
  <c r="AS22" i="6"/>
  <c r="Y22" i="6"/>
  <c r="Q22" i="6"/>
  <c r="AK22" i="6"/>
  <c r="U22" i="6"/>
  <c r="AC22" i="6"/>
  <c r="AG22" i="6"/>
  <c r="AC23" i="6"/>
  <c r="AK23" i="6"/>
  <c r="Y23" i="6"/>
  <c r="E23" i="6"/>
  <c r="AO23" i="6"/>
  <c r="A23" i="6"/>
  <c r="AG23" i="6"/>
  <c r="U23" i="6"/>
  <c r="Q23" i="6"/>
  <c r="AS23" i="6"/>
  <c r="M23" i="6"/>
  <c r="I23" i="6"/>
  <c r="M24" i="6"/>
  <c r="Q24" i="6"/>
  <c r="AG24" i="6"/>
  <c r="AO24" i="6"/>
  <c r="Y24" i="6"/>
  <c r="AC24" i="6"/>
  <c r="I24" i="6"/>
  <c r="AS24" i="6"/>
  <c r="U24" i="6"/>
  <c r="A24" i="6"/>
  <c r="E24" i="6"/>
  <c r="AK24" i="6"/>
  <c r="E25" i="6"/>
  <c r="U25" i="6"/>
  <c r="I25" i="6"/>
  <c r="Y25" i="6"/>
  <c r="AG25" i="6"/>
  <c r="M25" i="6"/>
  <c r="AK25" i="6"/>
  <c r="A25" i="6"/>
  <c r="AS25" i="6"/>
  <c r="AC25" i="6"/>
  <c r="AO25" i="6"/>
  <c r="Q25" i="6"/>
  <c r="AO26" i="6"/>
  <c r="AS26" i="6"/>
  <c r="AK26" i="6"/>
  <c r="AG26" i="6"/>
  <c r="I26" i="6"/>
  <c r="E26" i="6"/>
  <c r="Q26" i="6"/>
  <c r="AC26" i="6"/>
  <c r="A26" i="6"/>
  <c r="M26" i="6"/>
  <c r="Y26" i="6"/>
  <c r="U26" i="6"/>
  <c r="Y27" i="6"/>
  <c r="A27" i="6"/>
  <c r="Q27" i="6"/>
  <c r="I27" i="6"/>
  <c r="AK27" i="6"/>
  <c r="AO27" i="6"/>
  <c r="U27" i="6"/>
  <c r="M27" i="6"/>
  <c r="AC27" i="6"/>
  <c r="E27" i="6"/>
  <c r="AG27" i="6"/>
  <c r="AS27" i="6"/>
  <c r="AG28" i="6"/>
  <c r="AC28" i="6"/>
  <c r="U28" i="6"/>
  <c r="AK28" i="6"/>
  <c r="Q28" i="6"/>
  <c r="Y28" i="6"/>
  <c r="AS28" i="6"/>
  <c r="E28" i="6"/>
  <c r="M28" i="6"/>
  <c r="AO28" i="6"/>
  <c r="I28" i="6"/>
  <c r="A28" i="6"/>
  <c r="I29" i="6"/>
  <c r="M29" i="6"/>
  <c r="AS29" i="6"/>
  <c r="Q29" i="6"/>
  <c r="U29" i="6"/>
  <c r="AG29" i="6"/>
  <c r="A29" i="6"/>
  <c r="AO29" i="6"/>
  <c r="E29" i="6"/>
  <c r="Y29" i="6"/>
  <c r="AK29" i="6"/>
  <c r="AC29" i="6"/>
  <c r="AK30" i="6"/>
  <c r="E30" i="6"/>
  <c r="A30" i="6"/>
  <c r="U30" i="6"/>
  <c r="AS30" i="6"/>
  <c r="I30" i="6"/>
  <c r="AC30" i="6"/>
  <c r="Y30" i="6"/>
  <c r="AO30" i="6"/>
  <c r="AG30" i="6"/>
  <c r="Q30" i="6"/>
  <c r="M30" i="6"/>
  <c r="M31" i="6"/>
  <c r="AG31" i="6"/>
  <c r="Y31" i="6"/>
  <c r="I31" i="6"/>
  <c r="AS31" i="6"/>
  <c r="A31" i="6"/>
  <c r="AK31" i="6"/>
  <c r="Q31" i="6"/>
  <c r="AO31" i="6"/>
  <c r="AC31" i="6"/>
  <c r="U31" i="6"/>
  <c r="E31" i="6"/>
  <c r="U32" i="6"/>
  <c r="AO32" i="6"/>
  <c r="AK32" i="6"/>
  <c r="AS32" i="6"/>
  <c r="Y32" i="6"/>
  <c r="M32" i="6"/>
  <c r="E32" i="6"/>
  <c r="AC32" i="6"/>
  <c r="Q32" i="6"/>
  <c r="A32" i="6"/>
  <c r="I32" i="6"/>
  <c r="AG32" i="6"/>
  <c r="I33" i="6"/>
  <c r="Q33" i="6"/>
  <c r="E33" i="6"/>
  <c r="Y33" i="6"/>
  <c r="AK33" i="6"/>
  <c r="U33" i="6"/>
  <c r="AG33" i="6"/>
  <c r="A33" i="6"/>
  <c r="AC33" i="6"/>
  <c r="M33" i="6"/>
  <c r="AS33" i="6"/>
  <c r="AO33" i="6"/>
  <c r="NS3" i="5"/>
  <c r="NT3" i="5"/>
  <c r="NU3" i="5"/>
  <c r="NV3" i="5"/>
  <c r="NW3" i="5"/>
  <c r="NX3" i="5"/>
  <c r="B1" i="3"/>
  <c r="D9" i="3"/>
  <c r="G22" i="3"/>
  <c r="G13" i="3"/>
</calcChain>
</file>

<file path=xl/sharedStrings.xml><?xml version="1.0" encoding="utf-8"?>
<sst xmlns="http://schemas.openxmlformats.org/spreadsheetml/2006/main" count="958" uniqueCount="70">
  <si>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</si>
  <si>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</si>
  <si>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</si>
  <si>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</si>
  <si>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</si>
  <si>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</si>
  <si>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</si>
  <si>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</si>
  <si>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</si>
  <si>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</si>
  <si>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</si>
  <si>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</si>
  <si>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</si>
  <si>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</si>
  <si>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</si>
  <si>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</si>
  <si>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</si>
  <si>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</si>
  <si>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</si>
  <si>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</si>
  <si>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</si>
  <si>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</si>
  <si>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</si>
  <si>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</si>
  <si>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8</t>
  </si>
  <si>
    <t>00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</si>
  <si>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</si>
  <si>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</si>
  <si>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</si>
  <si>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</si>
  <si>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</si>
  <si>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</si>
  <si>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</si>
  <si>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</si>
  <si>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</si>
  <si>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</si>
  <si>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</si>
  <si>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</si>
  <si>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Notes :</t>
  </si>
  <si>
    <t>7</t>
  </si>
  <si>
    <t>6</t>
  </si>
  <si>
    <t>0</t>
  </si>
  <si>
    <t>1</t>
  </si>
  <si>
    <t>2</t>
  </si>
  <si>
    <t>3</t>
  </si>
  <si>
    <t>4</t>
  </si>
  <si>
    <t>5</t>
  </si>
  <si>
    <t>21</t>
  </si>
  <si>
    <t>22</t>
  </si>
  <si>
    <t>23</t>
  </si>
  <si>
    <t>24</t>
  </si>
  <si>
    <t>Semaine</t>
  </si>
  <si>
    <t>Mois</t>
  </si>
  <si>
    <t>Jour</t>
  </si>
  <si>
    <t>Date</t>
  </si>
  <si>
    <t>Activité</t>
  </si>
  <si>
    <t>N° semaine</t>
  </si>
  <si>
    <t>Choisissez vos couleurs</t>
  </si>
  <si>
    <t>Couleur</t>
  </si>
  <si>
    <t>Mois pair</t>
  </si>
  <si>
    <t>Mois impair</t>
  </si>
  <si>
    <t>Jour de la semaine chômés</t>
  </si>
  <si>
    <t>Jour fériés et vacances</t>
  </si>
  <si>
    <t>Jour actuel</t>
  </si>
  <si>
    <t>Ci-dessus reste à programmer pour une prochaine version</t>
  </si>
  <si>
    <t>Le principe sera celui qui est utilisé sur l'application APACHES</t>
  </si>
  <si>
    <t>Mais par manque de temps ce n'est pas encore mis en place…</t>
  </si>
  <si>
    <t>Calendrier</t>
  </si>
  <si>
    <t>Janvier</t>
  </si>
  <si>
    <t>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</si>
</sst>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* #,##0.00\ &quot;€&quot;_-;\-* #,##0.00\ &quot;€&quot;_-;_-* &quot;-&quot;??\ &quot;€&quot;_-;_-@_-"/>
    <numFmt numFmtId="164" formatCode="dd"/>
    <numFmt numFmtId="165" formatCode="ddd"/>
    <numFmt numFmtId="166" formatCode="dd\ mmmm\ yyyy"/>
    <numFmt numFmtId="167" formatCode="00"/>
    <numFmt numFmtId="168" formatCode="#.##0\.00"/>
    <numFmt numFmtId="169" formatCode="#\.00"/>
    <numFmt numFmtId="170" formatCode="\$#\.00"/>
    <numFmt numFmtId="171" formatCode="dddd"/>
    <numFmt numFmtId="172" formatCode="dd\-mmmm"/>
  </numFmts>
  <fonts count="37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26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22"/>
      <name val="Calibri"/>
      <family val="2"/>
      <scheme val="minor"/>
    </font>
    <font>
      <sz val="7"/>
      <name val="Arial"/>
      <family val="2"/>
    </font>
    <font>
      <sz val="8"/>
      <name val="Calibri"/>
      <family val="2"/>
      <scheme val="minor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2"/>
      <name val="Impact"/>
      <family val="2"/>
    </font>
    <font>
      <sz val="11"/>
      <color theme="1"/>
      <name val="AR CENA"/>
    </font>
    <font>
      <b/>
      <sz val="10"/>
      <color rgb="FF000000"/>
      <name val="Ebrima"/>
    </font>
    <font>
      <sz val="11"/>
      <color theme="1"/>
      <name val="Ebrima"/>
    </font>
    <font>
      <b/>
      <sz val="14"/>
      <color rgb="FF000000"/>
      <name val="Garamond"/>
      <family val="1"/>
    </font>
    <font>
      <b/>
      <sz val="10"/>
      <color rgb="FF000000"/>
      <name val="Calibri"/>
      <family val="2"/>
      <charset val="1"/>
    </font>
    <font>
      <sz val="11"/>
      <color theme="1"/>
      <name val="Calibri"/>
      <family val="2"/>
    </font>
    <font>
      <sz val="11"/>
      <color rgb="FF000000"/>
      <name val="Garamond"/>
      <family val="1"/>
    </font>
    <font>
      <b/>
      <u/>
      <sz val="11"/>
      <color theme="1"/>
      <name val="Calibri"/>
      <family val="2"/>
    </font>
    <font>
      <sz val="11"/>
      <color rgb="FF141414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lightUp">
        <bgColor theme="8" tint="0.79998168889431442"/>
      </patternFill>
    </fill>
    <fill>
      <patternFill patternType="lightUp"/>
    </fill>
    <fill>
      <patternFill patternType="solid">
        <fgColor theme="3" tint="0.39997558519241921"/>
        <bgColor indexed="64"/>
      </patternFill>
    </fill>
    <fill>
      <patternFill patternType="solid">
        <fgColor rgb="FFF4F7FA"/>
        <bgColor indexed="64"/>
      </patternFill>
    </fill>
    <fill>
      <patternFill patternType="solid">
        <fgColor rgb="FFF4F7FA"/>
        <bgColor rgb="FF000000"/>
      </patternFill>
    </fill>
    <fill>
      <patternFill patternType="solid">
        <fgColor rgb="FFEDF7F9"/>
        <bgColor indexed="64"/>
      </patternFill>
    </fill>
  </fills>
  <borders count="6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dashDotDot">
        <color indexed="41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</borders>
  <cellStyleXfs count="17">
    <xf numFmtId="0" fontId="0" fillId="0" borderId="0"/>
    <xf numFmtId="0" fontId="6" fillId="0" borderId="0"/>
    <xf numFmtId="0" fontId="5" fillId="0" borderId="0"/>
    <xf numFmtId="0" fontId="6" fillId="0" borderId="0"/>
    <xf numFmtId="0" fontId="6" fillId="0" borderId="0"/>
    <xf numFmtId="0" fontId="5" fillId="0" borderId="0"/>
    <xf numFmtId="0" fontId="19" fillId="0" borderId="0" applyNumberFormat="0" applyFill="0" applyBorder="0" applyProtection="0">
      <alignment vertical="top"/>
    </xf>
    <xf numFmtId="0" fontId="20" fillId="0" borderId="0">
      <protection locked="0"/>
    </xf>
    <xf numFmtId="0" fontId="21" fillId="0" borderId="0">
      <protection locked="0"/>
    </xf>
    <xf numFmtId="0" fontId="21" fillId="0" borderId="0">
      <protection locked="0"/>
    </xf>
    <xf numFmtId="44" fontId="22" fillId="0" borderId="0" applyFont="0" applyFill="0" applyBorder="0" applyAlignment="0" applyProtection="0"/>
    <xf numFmtId="0" fontId="23" fillId="0" borderId="0"/>
    <xf numFmtId="168" fontId="20" fillId="0" borderId="0">
      <protection locked="0"/>
    </xf>
    <xf numFmtId="169" fontId="20" fillId="0" borderId="0">
      <protection locked="0"/>
    </xf>
    <xf numFmtId="170" fontId="20" fillId="0" borderId="0">
      <protection locked="0"/>
    </xf>
    <xf numFmtId="0" fontId="6" fillId="7" borderId="0"/>
    <xf numFmtId="0" fontId="27" fillId="0" borderId="0" applyNumberFormat="0" applyFill="0" applyBorder="0" applyAlignment="0" applyProtection="0"/>
  </cellStyleXfs>
  <cellXfs count="200">
    <xf numFmtId="0" fontId="0" fillId="0" borderId="0" xfId="0"/>
    <xf numFmtId="14" fontId="1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indent="1"/>
    </xf>
    <xf numFmtId="0" fontId="0" fillId="3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left" vertical="center" indent="1"/>
    </xf>
    <xf numFmtId="16" fontId="1" fillId="3" borderId="1" xfId="0" applyNumberFormat="1" applyFont="1" applyFill="1" applyBorder="1" applyAlignment="1">
      <alignment horizontal="left" vertical="center" indent="1"/>
    </xf>
    <xf numFmtId="14" fontId="1" fillId="3" borderId="1" xfId="0" applyNumberFormat="1" applyFont="1" applyFill="1" applyBorder="1" applyAlignment="1">
      <alignment horizontal="left" vertical="center" indent="1"/>
    </xf>
    <xf numFmtId="0" fontId="6" fillId="0" borderId="0" xfId="1"/>
    <xf numFmtId="0" fontId="7" fillId="5" borderId="10" xfId="1" applyFont="1" applyFill="1" applyBorder="1"/>
    <xf numFmtId="0" fontId="7" fillId="5" borderId="7" xfId="1" applyFont="1" applyFill="1" applyBorder="1"/>
    <xf numFmtId="0" fontId="7" fillId="5" borderId="8" xfId="1" applyFont="1" applyFill="1" applyBorder="1"/>
    <xf numFmtId="0" fontId="7" fillId="0" borderId="0" xfId="1" applyFont="1"/>
    <xf numFmtId="0" fontId="7" fillId="6" borderId="11" xfId="1" applyFont="1" applyFill="1" applyBorder="1"/>
    <xf numFmtId="0" fontId="7" fillId="6" borderId="0" xfId="1" applyFont="1" applyFill="1" applyBorder="1"/>
    <xf numFmtId="0" fontId="7" fillId="6" borderId="12" xfId="1" applyFont="1" applyFill="1" applyBorder="1"/>
    <xf numFmtId="0" fontId="9" fillId="6" borderId="13" xfId="1" applyFont="1" applyFill="1" applyBorder="1"/>
    <xf numFmtId="0" fontId="9" fillId="6" borderId="14" xfId="1" applyFont="1" applyFill="1" applyBorder="1"/>
    <xf numFmtId="0" fontId="9" fillId="6" borderId="15" xfId="1" applyFont="1" applyFill="1" applyBorder="1"/>
    <xf numFmtId="0" fontId="9" fillId="0" borderId="0" xfId="1" applyFont="1"/>
    <xf numFmtId="49" fontId="13" fillId="6" borderId="15" xfId="1" applyNumberFormat="1" applyFont="1" applyFill="1" applyBorder="1" applyAlignment="1">
      <alignment horizontal="center" vertical="center"/>
    </xf>
    <xf numFmtId="0" fontId="14" fillId="0" borderId="16" xfId="1" applyFont="1" applyFill="1" applyBorder="1" applyAlignment="1">
      <alignment horizontal="center" vertical="center" wrapText="1"/>
    </xf>
    <xf numFmtId="49" fontId="13" fillId="6" borderId="8" xfId="1" applyNumberFormat="1" applyFont="1" applyFill="1" applyBorder="1" applyAlignment="1">
      <alignment horizontal="center" vertical="center"/>
    </xf>
    <xf numFmtId="0" fontId="14" fillId="0" borderId="17" xfId="1" applyFont="1" applyFill="1" applyBorder="1" applyAlignment="1">
      <alignment horizontal="center" vertical="center" wrapText="1"/>
    </xf>
    <xf numFmtId="49" fontId="13" fillId="6" borderId="12" xfId="1" applyNumberFormat="1" applyFont="1" applyFill="1" applyBorder="1" applyAlignment="1">
      <alignment horizontal="center" vertical="center"/>
    </xf>
    <xf numFmtId="0" fontId="14" fillId="0" borderId="8" xfId="1" applyFont="1" applyFill="1" applyBorder="1" applyAlignment="1">
      <alignment horizontal="center" vertical="center" wrapText="1"/>
    </xf>
    <xf numFmtId="0" fontId="14" fillId="6" borderId="8" xfId="1" applyFont="1" applyFill="1" applyBorder="1" applyAlignment="1">
      <alignment horizontal="left" wrapText="1"/>
    </xf>
    <xf numFmtId="0" fontId="10" fillId="0" borderId="0" xfId="1" applyFont="1"/>
    <xf numFmtId="0" fontId="15" fillId="6" borderId="15" xfId="1" applyFont="1" applyFill="1" applyBorder="1" applyAlignment="1">
      <alignment horizontal="left" vertical="top" wrapText="1"/>
    </xf>
    <xf numFmtId="0" fontId="6" fillId="0" borderId="0" xfId="1" applyAlignment="1">
      <alignment horizontal="left" vertical="top"/>
    </xf>
    <xf numFmtId="0" fontId="1" fillId="0" borderId="0" xfId="1" applyFont="1"/>
    <xf numFmtId="166" fontId="8" fillId="8" borderId="3" xfId="1" applyNumberFormat="1" applyFont="1" applyFill="1" applyBorder="1" applyAlignment="1">
      <alignment horizontal="center" vertical="center"/>
    </xf>
    <xf numFmtId="166" fontId="10" fillId="8" borderId="4" xfId="1" applyNumberFormat="1" applyFont="1" applyFill="1" applyBorder="1" applyAlignment="1">
      <alignment horizontal="center" vertical="center"/>
    </xf>
    <xf numFmtId="0" fontId="25" fillId="0" borderId="0" xfId="0" applyFont="1"/>
    <xf numFmtId="0" fontId="25" fillId="2" borderId="1" xfId="0" applyFont="1" applyFill="1" applyBorder="1" applyAlignment="1" applyProtection="1">
      <alignment horizontal="right" indent="1"/>
      <protection hidden="1"/>
    </xf>
    <xf numFmtId="0" fontId="4" fillId="0" borderId="5" xfId="0" applyFont="1" applyFill="1" applyBorder="1" applyAlignment="1" applyProtection="1">
      <alignment horizontal="left" indent="1"/>
      <protection hidden="1"/>
    </xf>
    <xf numFmtId="0" fontId="4" fillId="0" borderId="6" xfId="0" applyFont="1" applyFill="1" applyBorder="1" applyAlignment="1" applyProtection="1">
      <alignment horizontal="center"/>
      <protection hidden="1"/>
    </xf>
    <xf numFmtId="0" fontId="4" fillId="0" borderId="6" xfId="0" applyFont="1" applyFill="1" applyBorder="1" applyAlignment="1" applyProtection="1">
      <alignment horizontal="center" vertical="center"/>
      <protection hidden="1"/>
    </xf>
    <xf numFmtId="0" fontId="26" fillId="0" borderId="6" xfId="0" applyFont="1" applyFill="1" applyBorder="1" applyAlignment="1" applyProtection="1">
      <alignment horizontal="center"/>
      <protection hidden="1"/>
    </xf>
    <xf numFmtId="165" fontId="26" fillId="0" borderId="6" xfId="0" applyNumberFormat="1" applyFont="1" applyFill="1" applyBorder="1" applyAlignment="1" applyProtection="1">
      <alignment horizontal="center"/>
      <protection hidden="1"/>
    </xf>
    <xf numFmtId="165" fontId="26" fillId="0" borderId="2" xfId="0" applyNumberFormat="1" applyFont="1" applyFill="1" applyBorder="1" applyAlignment="1" applyProtection="1">
      <alignment horizontal="center"/>
      <protection hidden="1"/>
    </xf>
    <xf numFmtId="0" fontId="25" fillId="0" borderId="5" xfId="0" applyFont="1" applyBorder="1" applyAlignment="1" applyProtection="1">
      <alignment horizontal="center"/>
      <protection hidden="1"/>
    </xf>
    <xf numFmtId="0" fontId="25" fillId="0" borderId="6" xfId="0" applyFont="1" applyBorder="1" applyAlignment="1" applyProtection="1">
      <alignment horizontal="center"/>
      <protection hidden="1"/>
    </xf>
    <xf numFmtId="0" fontId="25" fillId="0" borderId="2" xfId="0" applyFont="1" applyBorder="1" applyAlignment="1" applyProtection="1">
      <alignment horizontal="center"/>
      <protection hidden="1"/>
    </xf>
    <xf numFmtId="165" fontId="25" fillId="0" borderId="1" xfId="0" applyNumberFormat="1" applyFont="1" applyBorder="1" applyAlignment="1" applyProtection="1">
      <alignment horizontal="center"/>
      <protection hidden="1"/>
    </xf>
    <xf numFmtId="165" fontId="25" fillId="0" borderId="4" xfId="0" applyNumberFormat="1" applyFont="1" applyBorder="1" applyAlignment="1" applyProtection="1">
      <alignment horizontal="center"/>
      <protection hidden="1"/>
    </xf>
    <xf numFmtId="165" fontId="25" fillId="0" borderId="13" xfId="0" applyNumberFormat="1" applyFont="1" applyBorder="1" applyAlignment="1" applyProtection="1">
      <alignment horizontal="center"/>
      <protection hidden="1"/>
    </xf>
    <xf numFmtId="164" fontId="25" fillId="0" borderId="1" xfId="0" applyNumberFormat="1" applyFont="1" applyBorder="1" applyAlignment="1" applyProtection="1">
      <alignment horizontal="center"/>
      <protection hidden="1"/>
    </xf>
    <xf numFmtId="164" fontId="25" fillId="0" borderId="5" xfId="0" applyNumberFormat="1" applyFont="1" applyBorder="1" applyAlignment="1" applyProtection="1">
      <alignment horizontal="center"/>
      <protection hidden="1"/>
    </xf>
    <xf numFmtId="0" fontId="25" fillId="0" borderId="1" xfId="0" applyFont="1" applyBorder="1" applyProtection="1">
      <protection hidden="1"/>
    </xf>
    <xf numFmtId="0" fontId="2" fillId="0" borderId="5" xfId="0" applyFont="1" applyBorder="1" applyProtection="1">
      <protection hidden="1"/>
    </xf>
    <xf numFmtId="165" fontId="2" fillId="0" borderId="1" xfId="0" applyNumberFormat="1" applyFont="1" applyBorder="1" applyProtection="1">
      <protection hidden="1"/>
    </xf>
    <xf numFmtId="0" fontId="25" fillId="0" borderId="11" xfId="0" applyFont="1" applyBorder="1" applyProtection="1">
      <protection hidden="1"/>
    </xf>
    <xf numFmtId="0" fontId="25" fillId="0" borderId="0" xfId="0" applyFont="1" applyBorder="1" applyProtection="1">
      <protection hidden="1"/>
    </xf>
    <xf numFmtId="165" fontId="4" fillId="0" borderId="6" xfId="0" applyNumberFormat="1" applyFont="1" applyFill="1" applyBorder="1" applyAlignment="1" applyProtection="1">
      <alignment horizontal="center"/>
      <protection hidden="1"/>
    </xf>
    <xf numFmtId="165" fontId="4" fillId="0" borderId="2" xfId="0" applyNumberFormat="1" applyFont="1" applyFill="1" applyBorder="1" applyAlignment="1" applyProtection="1">
      <alignment horizontal="center"/>
      <protection hidden="1"/>
    </xf>
    <xf numFmtId="0" fontId="6" fillId="0" borderId="9" xfId="1" applyFont="1" applyFill="1" applyBorder="1" applyAlignment="1" applyProtection="1">
      <alignment horizontal="center" vertical="center" wrapText="1"/>
      <protection hidden="1"/>
    </xf>
    <xf numFmtId="165" fontId="18" fillId="0" borderId="18" xfId="1" applyNumberFormat="1" applyFont="1" applyFill="1" applyBorder="1" applyAlignment="1" applyProtection="1">
      <alignment horizontal="left" vertical="center" wrapText="1"/>
      <protection hidden="1"/>
    </xf>
    <xf numFmtId="164" fontId="18" fillId="0" borderId="2" xfId="1" applyNumberFormat="1" applyFont="1" applyFill="1" applyBorder="1" applyAlignment="1" applyProtection="1">
      <alignment horizontal="left" vertical="center" wrapText="1"/>
      <protection hidden="1"/>
    </xf>
    <xf numFmtId="0" fontId="17" fillId="0" borderId="9" xfId="1" applyFont="1" applyFill="1" applyBorder="1" applyAlignment="1" applyProtection="1">
      <alignment horizontal="center" vertical="center" wrapText="1"/>
      <protection hidden="1"/>
    </xf>
    <xf numFmtId="165" fontId="18" fillId="0" borderId="5" xfId="1" applyNumberFormat="1" applyFont="1" applyFill="1" applyBorder="1" applyAlignment="1" applyProtection="1">
      <alignment horizontal="left" vertical="center" wrapText="1"/>
      <protection hidden="1"/>
    </xf>
    <xf numFmtId="0" fontId="24" fillId="0" borderId="1" xfId="1" applyFont="1" applyBorder="1" applyAlignment="1" applyProtection="1">
      <alignment horizontal="left" vertical="top" wrapText="1"/>
      <protection hidden="1"/>
    </xf>
    <xf numFmtId="0" fontId="24" fillId="0" borderId="19" xfId="1" applyFont="1" applyBorder="1" applyAlignment="1" applyProtection="1">
      <alignment horizontal="left" vertical="top" wrapText="1"/>
      <protection hidden="1"/>
    </xf>
    <xf numFmtId="165" fontId="18" fillId="0" borderId="21" xfId="1" applyNumberFormat="1" applyFont="1" applyFill="1" applyBorder="1" applyAlignment="1" applyProtection="1">
      <alignment horizontal="left" vertical="center" wrapText="1"/>
      <protection hidden="1"/>
    </xf>
    <xf numFmtId="164" fontId="18" fillId="0" borderId="22" xfId="1" applyNumberFormat="1" applyFont="1" applyFill="1" applyBorder="1" applyAlignment="1" applyProtection="1">
      <alignment horizontal="left" vertical="center" wrapText="1"/>
      <protection hidden="1"/>
    </xf>
    <xf numFmtId="0" fontId="24" fillId="0" borderId="23" xfId="1" applyFont="1" applyBorder="1" applyAlignment="1" applyProtection="1">
      <alignment horizontal="left" vertical="top" wrapText="1"/>
      <protection hidden="1"/>
    </xf>
    <xf numFmtId="0" fontId="17" fillId="0" borderId="20" xfId="1" applyFont="1" applyFill="1" applyBorder="1" applyAlignment="1" applyProtection="1">
      <alignment horizontal="center" vertical="center" wrapText="1"/>
      <protection hidden="1"/>
    </xf>
    <xf numFmtId="165" fontId="18" fillId="0" borderId="24" xfId="1" applyNumberFormat="1" applyFont="1" applyFill="1" applyBorder="1" applyAlignment="1" applyProtection="1">
      <alignment horizontal="left" vertical="center" wrapText="1"/>
      <protection hidden="1"/>
    </xf>
    <xf numFmtId="0" fontId="24" fillId="0" borderId="25" xfId="1" applyFont="1" applyBorder="1" applyAlignment="1" applyProtection="1">
      <alignment horizontal="left" vertical="top" wrapText="1"/>
      <protection hidden="1"/>
    </xf>
    <xf numFmtId="0" fontId="3" fillId="10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right" indent="1"/>
    </xf>
    <xf numFmtId="0" fontId="0" fillId="11" borderId="1" xfId="0" applyFill="1" applyBorder="1"/>
    <xf numFmtId="0" fontId="0" fillId="3" borderId="5" xfId="0" applyFill="1" applyBorder="1" applyAlignment="1">
      <alignment horizontal="center"/>
    </xf>
    <xf numFmtId="0" fontId="27" fillId="12" borderId="28" xfId="16" applyFill="1" applyBorder="1" applyAlignment="1">
      <alignment horizontal="center" vertical="center"/>
    </xf>
    <xf numFmtId="0" fontId="28" fillId="0" borderId="0" xfId="0" applyFont="1" applyAlignment="1">
      <alignment vertical="center"/>
    </xf>
    <xf numFmtId="16" fontId="32" fillId="0" borderId="36" xfId="0" applyNumberFormat="1" applyFont="1" applyFill="1" applyBorder="1" applyAlignment="1">
      <alignment horizontal="center" wrapText="1" readingOrder="1"/>
    </xf>
    <xf numFmtId="16" fontId="32" fillId="14" borderId="37" xfId="0" applyNumberFormat="1" applyFont="1" applyFill="1" applyBorder="1" applyAlignment="1">
      <alignment horizontal="center" vertical="center" wrapText="1" readingOrder="1"/>
    </xf>
    <xf numFmtId="16" fontId="32" fillId="14" borderId="38" xfId="0" applyNumberFormat="1" applyFont="1" applyFill="1" applyBorder="1" applyAlignment="1">
      <alignment horizontal="center" wrapText="1" readingOrder="1"/>
    </xf>
    <xf numFmtId="16" fontId="32" fillId="0" borderId="37" xfId="0" applyNumberFormat="1" applyFont="1" applyFill="1" applyBorder="1" applyAlignment="1">
      <alignment horizontal="center" vertical="center" wrapText="1" readingOrder="1"/>
    </xf>
    <xf numFmtId="16" fontId="32" fillId="0" borderId="38" xfId="0" applyNumberFormat="1" applyFont="1" applyFill="1" applyBorder="1" applyAlignment="1">
      <alignment horizontal="center" wrapText="1" readingOrder="1"/>
    </xf>
    <xf numFmtId="16" fontId="32" fillId="13" borderId="36" xfId="0" applyNumberFormat="1" applyFont="1" applyFill="1" applyBorder="1" applyAlignment="1">
      <alignment horizontal="center" wrapText="1" readingOrder="1"/>
    </xf>
    <xf numFmtId="16" fontId="32" fillId="0" borderId="40" xfId="0" applyNumberFormat="1" applyFont="1" applyFill="1" applyBorder="1" applyAlignment="1">
      <alignment horizontal="center" wrapText="1" readingOrder="1"/>
    </xf>
    <xf numFmtId="16" fontId="32" fillId="14" borderId="41" xfId="0" applyNumberFormat="1" applyFont="1" applyFill="1" applyBorder="1" applyAlignment="1">
      <alignment horizontal="center" wrapText="1" readingOrder="1"/>
    </xf>
    <xf numFmtId="16" fontId="32" fillId="14" borderId="42" xfId="0" applyNumberFormat="1" applyFont="1" applyFill="1" applyBorder="1" applyAlignment="1">
      <alignment horizontal="center" wrapText="1" readingOrder="1"/>
    </xf>
    <xf numFmtId="16" fontId="32" fillId="0" borderId="41" xfId="0" applyNumberFormat="1" applyFont="1" applyFill="1" applyBorder="1" applyAlignment="1">
      <alignment horizontal="center" wrapText="1" readingOrder="1"/>
    </xf>
    <xf numFmtId="16" fontId="32" fillId="0" borderId="42" xfId="0" applyNumberFormat="1" applyFont="1" applyFill="1" applyBorder="1" applyAlignment="1">
      <alignment horizontal="center" wrapText="1" readingOrder="1"/>
    </xf>
    <xf numFmtId="16" fontId="32" fillId="13" borderId="40" xfId="0" applyNumberFormat="1" applyFont="1" applyFill="1" applyBorder="1" applyAlignment="1">
      <alignment horizontal="center" wrapText="1" readingOrder="1"/>
    </xf>
    <xf numFmtId="16" fontId="32" fillId="0" borderId="44" xfId="0" applyNumberFormat="1" applyFont="1" applyFill="1" applyBorder="1" applyAlignment="1">
      <alignment horizontal="center" wrapText="1" readingOrder="1"/>
    </xf>
    <xf numFmtId="16" fontId="32" fillId="14" borderId="45" xfId="0" applyNumberFormat="1" applyFont="1" applyFill="1" applyBorder="1" applyAlignment="1">
      <alignment horizontal="center" wrapText="1" readingOrder="1"/>
    </xf>
    <xf numFmtId="0" fontId="33" fillId="14" borderId="46" xfId="0" applyFont="1" applyFill="1" applyBorder="1" applyAlignment="1">
      <alignment wrapText="1"/>
    </xf>
    <xf numFmtId="16" fontId="32" fillId="0" borderId="45" xfId="0" applyNumberFormat="1" applyFont="1" applyFill="1" applyBorder="1" applyAlignment="1">
      <alignment horizontal="center" wrapText="1" readingOrder="1"/>
    </xf>
    <xf numFmtId="0" fontId="33" fillId="0" borderId="46" xfId="0" applyFont="1" applyFill="1" applyBorder="1"/>
    <xf numFmtId="16" fontId="32" fillId="13" borderId="44" xfId="0" applyNumberFormat="1" applyFont="1" applyFill="1" applyBorder="1" applyAlignment="1">
      <alignment horizontal="center" wrapText="1" readingOrder="1"/>
    </xf>
    <xf numFmtId="16" fontId="32" fillId="0" borderId="48" xfId="0" applyNumberFormat="1" applyFont="1" applyFill="1" applyBorder="1" applyAlignment="1">
      <alignment horizontal="center" wrapText="1" readingOrder="1"/>
    </xf>
    <xf numFmtId="16" fontId="32" fillId="14" borderId="49" xfId="0" applyNumberFormat="1" applyFont="1" applyFill="1" applyBorder="1" applyAlignment="1">
      <alignment horizontal="center" wrapText="1" readingOrder="1"/>
    </xf>
    <xf numFmtId="0" fontId="33" fillId="14" borderId="50" xfId="0" applyFont="1" applyFill="1" applyBorder="1" applyAlignment="1">
      <alignment wrapText="1"/>
    </xf>
    <xf numFmtId="16" fontId="32" fillId="0" borderId="49" xfId="0" applyNumberFormat="1" applyFont="1" applyFill="1" applyBorder="1" applyAlignment="1">
      <alignment horizontal="center" wrapText="1" readingOrder="1"/>
    </xf>
    <xf numFmtId="0" fontId="33" fillId="0" borderId="50" xfId="0" applyFont="1" applyFill="1" applyBorder="1"/>
    <xf numFmtId="16" fontId="32" fillId="13" borderId="48" xfId="0" applyNumberFormat="1" applyFont="1" applyFill="1" applyBorder="1" applyAlignment="1">
      <alignment horizontal="center" wrapText="1" readingOrder="1"/>
    </xf>
    <xf numFmtId="0" fontId="33" fillId="14" borderId="42" xfId="0" applyFont="1" applyFill="1" applyBorder="1" applyAlignment="1">
      <alignment wrapText="1"/>
    </xf>
    <xf numFmtId="0" fontId="33" fillId="0" borderId="42" xfId="0" applyFont="1" applyFill="1" applyBorder="1"/>
    <xf numFmtId="16" fontId="32" fillId="0" borderId="52" xfId="0" applyNumberFormat="1" applyFont="1" applyFill="1" applyBorder="1" applyAlignment="1">
      <alignment horizontal="center" wrapText="1" readingOrder="1"/>
    </xf>
    <xf numFmtId="16" fontId="32" fillId="14" borderId="53" xfId="0" applyNumberFormat="1" applyFont="1" applyFill="1" applyBorder="1" applyAlignment="1">
      <alignment horizontal="center" wrapText="1" readingOrder="1"/>
    </xf>
    <xf numFmtId="0" fontId="33" fillId="14" borderId="54" xfId="0" applyFont="1" applyFill="1" applyBorder="1" applyAlignment="1">
      <alignment wrapText="1"/>
    </xf>
    <xf numFmtId="16" fontId="32" fillId="0" borderId="53" xfId="0" applyNumberFormat="1" applyFont="1" applyFill="1" applyBorder="1" applyAlignment="1">
      <alignment horizontal="center" wrapText="1" readingOrder="1"/>
    </xf>
    <xf numFmtId="0" fontId="33" fillId="0" borderId="54" xfId="0" applyFont="1" applyFill="1" applyBorder="1"/>
    <xf numFmtId="16" fontId="32" fillId="13" borderId="52" xfId="0" applyNumberFormat="1" applyFont="1" applyFill="1" applyBorder="1" applyAlignment="1">
      <alignment horizontal="center" wrapText="1" readingOrder="1"/>
    </xf>
    <xf numFmtId="16" fontId="32" fillId="0" borderId="55" xfId="0" applyNumberFormat="1" applyFont="1" applyFill="1" applyBorder="1" applyAlignment="1">
      <alignment horizontal="center" wrapText="1" readingOrder="1"/>
    </xf>
    <xf numFmtId="16" fontId="32" fillId="13" borderId="55" xfId="0" applyNumberFormat="1" applyFont="1" applyFill="1" applyBorder="1" applyAlignment="1">
      <alignment horizontal="center" wrapText="1" readingOrder="1"/>
    </xf>
    <xf numFmtId="16" fontId="32" fillId="0" borderId="56" xfId="0" applyNumberFormat="1" applyFont="1" applyFill="1" applyBorder="1" applyAlignment="1">
      <alignment horizontal="center" wrapText="1" readingOrder="1"/>
    </xf>
    <xf numFmtId="16" fontId="32" fillId="13" borderId="56" xfId="0" applyNumberFormat="1" applyFont="1" applyFill="1" applyBorder="1" applyAlignment="1">
      <alignment horizontal="center" wrapText="1" readingOrder="1"/>
    </xf>
    <xf numFmtId="16" fontId="32" fillId="0" borderId="57" xfId="0" applyNumberFormat="1" applyFont="1" applyFill="1" applyBorder="1" applyAlignment="1">
      <alignment horizontal="center" wrapText="1" readingOrder="1"/>
    </xf>
    <xf numFmtId="16" fontId="32" fillId="14" borderId="58" xfId="0" applyNumberFormat="1" applyFont="1" applyFill="1" applyBorder="1" applyAlignment="1">
      <alignment horizontal="center" wrapText="1" readingOrder="1"/>
    </xf>
    <xf numFmtId="0" fontId="33" fillId="14" borderId="59" xfId="0" applyFont="1" applyFill="1" applyBorder="1" applyAlignment="1">
      <alignment wrapText="1"/>
    </xf>
    <xf numFmtId="16" fontId="32" fillId="0" borderId="58" xfId="0" applyNumberFormat="1" applyFont="1" applyFill="1" applyBorder="1" applyAlignment="1">
      <alignment horizontal="center" wrapText="1" readingOrder="1"/>
    </xf>
    <xf numFmtId="0" fontId="33" fillId="0" borderId="59" xfId="0" applyFont="1" applyFill="1" applyBorder="1"/>
    <xf numFmtId="16" fontId="32" fillId="13" borderId="57" xfId="0" applyNumberFormat="1" applyFont="1" applyFill="1" applyBorder="1" applyAlignment="1">
      <alignment horizontal="center" wrapText="1" readingOrder="1"/>
    </xf>
    <xf numFmtId="16" fontId="32" fillId="14" borderId="37" xfId="0" applyNumberFormat="1" applyFont="1" applyFill="1" applyBorder="1" applyAlignment="1">
      <alignment horizontal="center" wrapText="1" readingOrder="1"/>
    </xf>
    <xf numFmtId="0" fontId="33" fillId="14" borderId="38" xfId="0" applyFont="1" applyFill="1" applyBorder="1" applyAlignment="1">
      <alignment wrapText="1"/>
    </xf>
    <xf numFmtId="16" fontId="32" fillId="0" borderId="37" xfId="0" applyNumberFormat="1" applyFont="1" applyFill="1" applyBorder="1" applyAlignment="1">
      <alignment horizontal="center" wrapText="1" readingOrder="1"/>
    </xf>
    <xf numFmtId="0" fontId="33" fillId="0" borderId="38" xfId="0" applyFont="1" applyFill="1" applyBorder="1"/>
    <xf numFmtId="16" fontId="32" fillId="0" borderId="60" xfId="0" applyNumberFormat="1" applyFont="1" applyFill="1" applyBorder="1" applyAlignment="1">
      <alignment horizontal="center" wrapText="1" readingOrder="1"/>
    </xf>
    <xf numFmtId="16" fontId="32" fillId="13" borderId="60" xfId="0" applyNumberFormat="1" applyFont="1" applyFill="1" applyBorder="1" applyAlignment="1">
      <alignment horizontal="center" wrapText="1" readingOrder="1"/>
    </xf>
    <xf numFmtId="16" fontId="32" fillId="0" borderId="61" xfId="0" applyNumberFormat="1" applyFont="1" applyFill="1" applyBorder="1" applyAlignment="1">
      <alignment horizontal="center" wrapText="1" readingOrder="1"/>
    </xf>
    <xf numFmtId="16" fontId="32" fillId="13" borderId="61" xfId="0" applyNumberFormat="1" applyFont="1" applyFill="1" applyBorder="1" applyAlignment="1">
      <alignment horizontal="center" wrapText="1" readingOrder="1"/>
    </xf>
    <xf numFmtId="0" fontId="33" fillId="0" borderId="62" xfId="0" applyFont="1" applyFill="1" applyBorder="1" applyAlignment="1">
      <alignment horizontal="right" vertical="top"/>
    </xf>
    <xf numFmtId="0" fontId="33" fillId="0" borderId="65" xfId="0" applyFont="1" applyFill="1" applyBorder="1" applyAlignment="1">
      <alignment horizontal="right" vertical="top"/>
    </xf>
    <xf numFmtId="0" fontId="36" fillId="0" borderId="0" xfId="0" applyFont="1" applyAlignment="1">
      <alignment wrapText="1"/>
    </xf>
    <xf numFmtId="0" fontId="27" fillId="0" borderId="28" xfId="16" applyFill="1" applyBorder="1" applyAlignment="1">
      <alignment horizontal="center" vertical="center"/>
    </xf>
    <xf numFmtId="172" fontId="30" fillId="0" borderId="0" xfId="0" applyNumberFormat="1" applyFont="1" applyFill="1" applyAlignment="1">
      <alignment vertical="center"/>
    </xf>
    <xf numFmtId="16" fontId="32" fillId="15" borderId="36" xfId="0" applyNumberFormat="1" applyFont="1" applyFill="1" applyBorder="1" applyAlignment="1">
      <alignment horizontal="center" wrapText="1" readingOrder="1"/>
    </xf>
    <xf numFmtId="16" fontId="32" fillId="15" borderId="40" xfId="0" applyNumberFormat="1" applyFont="1" applyFill="1" applyBorder="1" applyAlignment="1">
      <alignment horizontal="center" wrapText="1" readingOrder="1"/>
    </xf>
    <xf numFmtId="16" fontId="32" fillId="15" borderId="44" xfId="0" applyNumberFormat="1" applyFont="1" applyFill="1" applyBorder="1" applyAlignment="1">
      <alignment horizontal="center" wrapText="1" readingOrder="1"/>
    </xf>
    <xf numFmtId="16" fontId="32" fillId="15" borderId="48" xfId="0" applyNumberFormat="1" applyFont="1" applyFill="1" applyBorder="1" applyAlignment="1">
      <alignment horizontal="center" wrapText="1" readingOrder="1"/>
    </xf>
    <xf numFmtId="16" fontId="32" fillId="15" borderId="52" xfId="0" applyNumberFormat="1" applyFont="1" applyFill="1" applyBorder="1" applyAlignment="1">
      <alignment horizontal="center" wrapText="1" readingOrder="1"/>
    </xf>
    <xf numFmtId="16" fontId="32" fillId="15" borderId="55" xfId="0" applyNumberFormat="1" applyFont="1" applyFill="1" applyBorder="1" applyAlignment="1">
      <alignment horizontal="center" wrapText="1" readingOrder="1"/>
    </xf>
    <xf numFmtId="16" fontId="32" fillId="15" borderId="56" xfId="0" applyNumberFormat="1" applyFont="1" applyFill="1" applyBorder="1" applyAlignment="1">
      <alignment horizontal="center" wrapText="1" readingOrder="1"/>
    </xf>
    <xf numFmtId="16" fontId="32" fillId="15" borderId="57" xfId="0" applyNumberFormat="1" applyFont="1" applyFill="1" applyBorder="1" applyAlignment="1">
      <alignment horizontal="center" wrapText="1" readingOrder="1"/>
    </xf>
    <xf numFmtId="16" fontId="32" fillId="15" borderId="60" xfId="0" applyNumberFormat="1" applyFont="1" applyFill="1" applyBorder="1" applyAlignment="1">
      <alignment horizontal="center" wrapText="1" readingOrder="1"/>
    </xf>
    <xf numFmtId="16" fontId="32" fillId="15" borderId="61" xfId="0" applyNumberFormat="1" applyFont="1" applyFill="1" applyBorder="1" applyAlignment="1">
      <alignment horizontal="center" wrapText="1" readingOrder="1"/>
    </xf>
    <xf numFmtId="0" fontId="16" fillId="4" borderId="5" xfId="1" applyFont="1" applyFill="1" applyBorder="1" applyAlignment="1" applyProtection="1">
      <alignment horizontal="center" vertical="center" wrapText="1"/>
      <protection hidden="1"/>
    </xf>
    <xf numFmtId="0" fontId="16" fillId="4" borderId="6" xfId="1" applyFont="1" applyFill="1" applyBorder="1" applyAlignment="1" applyProtection="1">
      <alignment horizontal="center" vertical="center" wrapText="1"/>
      <protection hidden="1"/>
    </xf>
    <xf numFmtId="0" fontId="16" fillId="4" borderId="2" xfId="1" applyFont="1" applyFill="1" applyBorder="1" applyAlignment="1" applyProtection="1">
      <alignment horizontal="center" vertical="center" wrapText="1"/>
      <protection hidden="1"/>
    </xf>
    <xf numFmtId="0" fontId="6" fillId="0" borderId="13" xfId="1" applyFont="1" applyFill="1" applyBorder="1" applyAlignment="1" applyProtection="1">
      <alignment horizontal="center" vertical="center" wrapText="1"/>
      <protection hidden="1"/>
    </xf>
    <xf numFmtId="0" fontId="6" fillId="0" borderId="14" xfId="1" applyFont="1" applyFill="1" applyBorder="1" applyAlignment="1" applyProtection="1">
      <alignment horizontal="center" vertical="center" wrapText="1"/>
      <protection hidden="1"/>
    </xf>
    <xf numFmtId="0" fontId="6" fillId="0" borderId="15" xfId="1" applyFont="1" applyFill="1" applyBorder="1" applyAlignment="1" applyProtection="1">
      <alignment horizontal="center" vertical="center" wrapText="1"/>
      <protection hidden="1"/>
    </xf>
    <xf numFmtId="0" fontId="6" fillId="0" borderId="27" xfId="1" applyFont="1" applyFill="1" applyBorder="1" applyAlignment="1" applyProtection="1">
      <alignment horizontal="center" vertical="center" wrapText="1"/>
      <protection hidden="1"/>
    </xf>
    <xf numFmtId="0" fontId="6" fillId="0" borderId="26" xfId="1" applyFont="1" applyFill="1" applyBorder="1" applyAlignment="1" applyProtection="1">
      <alignment horizontal="center" vertical="center" wrapText="1"/>
      <protection hidden="1"/>
    </xf>
    <xf numFmtId="0" fontId="11" fillId="5" borderId="11" xfId="1" applyFont="1" applyFill="1" applyBorder="1" applyAlignment="1">
      <alignment horizontal="right" vertical="center"/>
    </xf>
    <xf numFmtId="167" fontId="12" fillId="6" borderId="14" xfId="1" applyNumberFormat="1" applyFont="1" applyFill="1" applyBorder="1" applyAlignment="1">
      <alignment horizontal="left" vertical="top"/>
    </xf>
    <xf numFmtId="167" fontId="12" fillId="6" borderId="7" xfId="1" applyNumberFormat="1" applyFont="1" applyFill="1" applyBorder="1" applyAlignment="1">
      <alignment horizontal="left" vertical="top"/>
    </xf>
    <xf numFmtId="49" fontId="11" fillId="5" borderId="11" xfId="1" applyNumberFormat="1" applyFont="1" applyFill="1" applyBorder="1" applyAlignment="1">
      <alignment horizontal="right" vertical="center"/>
    </xf>
    <xf numFmtId="49" fontId="12" fillId="6" borderId="14" xfId="1" applyNumberFormat="1" applyFont="1" applyFill="1" applyBorder="1" applyAlignment="1">
      <alignment horizontal="left" vertical="top"/>
    </xf>
    <xf numFmtId="49" fontId="12" fillId="6" borderId="7" xfId="1" applyNumberFormat="1" applyFont="1" applyFill="1" applyBorder="1" applyAlignment="1">
      <alignment horizontal="left" vertical="top"/>
    </xf>
    <xf numFmtId="0" fontId="8" fillId="9" borderId="2" xfId="1" applyFont="1" applyFill="1" applyBorder="1" applyAlignment="1">
      <alignment horizontal="center" vertical="center"/>
    </xf>
    <xf numFmtId="0" fontId="8" fillId="9" borderId="1" xfId="1" applyFont="1" applyFill="1" applyBorder="1" applyAlignment="1">
      <alignment horizontal="center" vertical="center"/>
    </xf>
    <xf numFmtId="49" fontId="10" fillId="6" borderId="10" xfId="1" applyNumberFormat="1" applyFont="1" applyFill="1" applyBorder="1" applyAlignment="1">
      <alignment horizontal="center" vertical="center"/>
    </xf>
    <xf numFmtId="49" fontId="10" fillId="6" borderId="7" xfId="1" applyNumberFormat="1" applyFont="1" applyFill="1" applyBorder="1" applyAlignment="1">
      <alignment horizontal="center" vertical="center"/>
    </xf>
    <xf numFmtId="49" fontId="10" fillId="6" borderId="8" xfId="1" applyNumberFormat="1" applyFont="1" applyFill="1" applyBorder="1" applyAlignment="1">
      <alignment horizontal="center" vertical="center"/>
    </xf>
    <xf numFmtId="49" fontId="10" fillId="6" borderId="13" xfId="1" applyNumberFormat="1" applyFont="1" applyFill="1" applyBorder="1" applyAlignment="1">
      <alignment horizontal="center" vertical="center"/>
    </xf>
    <xf numFmtId="49" fontId="10" fillId="6" borderId="14" xfId="1" applyNumberFormat="1" applyFont="1" applyFill="1" applyBorder="1" applyAlignment="1">
      <alignment horizontal="center" vertical="center"/>
    </xf>
    <xf numFmtId="49" fontId="10" fillId="6" borderId="15" xfId="1" applyNumberFormat="1" applyFont="1" applyFill="1" applyBorder="1" applyAlignment="1">
      <alignment horizontal="center" vertical="center"/>
    </xf>
    <xf numFmtId="49" fontId="11" fillId="5" borderId="13" xfId="1" applyNumberFormat="1" applyFont="1" applyFill="1" applyBorder="1" applyAlignment="1">
      <alignment horizontal="right" vertical="center"/>
    </xf>
    <xf numFmtId="171" fontId="28" fillId="0" borderId="28" xfId="0" applyNumberFormat="1" applyFont="1" applyFill="1" applyBorder="1" applyAlignment="1">
      <alignment horizontal="center" vertical="center"/>
    </xf>
    <xf numFmtId="171" fontId="28" fillId="0" borderId="29" xfId="0" applyNumberFormat="1" applyFont="1" applyFill="1" applyBorder="1" applyAlignment="1">
      <alignment horizontal="center" vertical="center"/>
    </xf>
    <xf numFmtId="171" fontId="28" fillId="0" borderId="30" xfId="0" applyNumberFormat="1" applyFont="1" applyFill="1" applyBorder="1" applyAlignment="1">
      <alignment horizontal="center" vertical="center"/>
    </xf>
    <xf numFmtId="171" fontId="28" fillId="0" borderId="31" xfId="0" applyNumberFormat="1" applyFont="1" applyFill="1" applyBorder="1" applyAlignment="1">
      <alignment horizontal="center" vertical="center"/>
    </xf>
    <xf numFmtId="172" fontId="29" fillId="0" borderId="32" xfId="0" applyNumberFormat="1" applyFont="1" applyFill="1" applyBorder="1" applyAlignment="1">
      <alignment horizontal="center" vertical="center" wrapText="1" readingOrder="1"/>
    </xf>
    <xf numFmtId="172" fontId="29" fillId="0" borderId="33" xfId="0" applyNumberFormat="1" applyFont="1" applyFill="1" applyBorder="1" applyAlignment="1">
      <alignment horizontal="center" vertical="center" wrapText="1" readingOrder="1"/>
    </xf>
    <xf numFmtId="172" fontId="29" fillId="0" borderId="34" xfId="0" applyNumberFormat="1" applyFont="1" applyFill="1" applyBorder="1" applyAlignment="1">
      <alignment horizontal="center" vertical="center" wrapText="1" readingOrder="1"/>
    </xf>
    <xf numFmtId="20" fontId="31" fillId="0" borderId="35" xfId="0" applyNumberFormat="1" applyFont="1" applyFill="1" applyBorder="1" applyAlignment="1">
      <alignment horizontal="right" vertical="top" wrapText="1" readingOrder="1"/>
    </xf>
    <xf numFmtId="20" fontId="31" fillId="0" borderId="39" xfId="0" applyNumberFormat="1" applyFont="1" applyFill="1" applyBorder="1" applyAlignment="1">
      <alignment horizontal="right" vertical="top" wrapText="1" readingOrder="1"/>
    </xf>
    <xf numFmtId="20" fontId="31" fillId="0" borderId="43" xfId="0" applyNumberFormat="1" applyFont="1" applyFill="1" applyBorder="1" applyAlignment="1">
      <alignment horizontal="right" vertical="top" wrapText="1" readingOrder="1"/>
    </xf>
    <xf numFmtId="20" fontId="34" fillId="0" borderId="47" xfId="0" applyNumberFormat="1" applyFont="1" applyFill="1" applyBorder="1" applyAlignment="1">
      <alignment horizontal="right" vertical="top" wrapText="1" readingOrder="1"/>
    </xf>
    <xf numFmtId="20" fontId="34" fillId="0" borderId="39" xfId="0" applyNumberFormat="1" applyFont="1" applyFill="1" applyBorder="1" applyAlignment="1">
      <alignment horizontal="right" vertical="top" wrapText="1" readingOrder="1"/>
    </xf>
    <xf numFmtId="20" fontId="34" fillId="0" borderId="43" xfId="0" applyNumberFormat="1" applyFont="1" applyFill="1" applyBorder="1" applyAlignment="1">
      <alignment horizontal="right" vertical="top" wrapText="1" readingOrder="1"/>
    </xf>
    <xf numFmtId="20" fontId="34" fillId="0" borderId="51" xfId="0" applyNumberFormat="1" applyFont="1" applyFill="1" applyBorder="1" applyAlignment="1">
      <alignment horizontal="right" vertical="top" wrapText="1" readingOrder="1"/>
    </xf>
    <xf numFmtId="20" fontId="31" fillId="0" borderId="51" xfId="0" applyNumberFormat="1" applyFont="1" applyFill="1" applyBorder="1" applyAlignment="1">
      <alignment horizontal="right" vertical="top" wrapText="1" readingOrder="1"/>
    </xf>
    <xf numFmtId="0" fontId="35" fillId="0" borderId="63" xfId="0" applyFont="1" applyFill="1" applyBorder="1" applyAlignment="1">
      <alignment horizontal="left"/>
    </xf>
    <xf numFmtId="0" fontId="35" fillId="0" borderId="64" xfId="0" applyFont="1" applyFill="1" applyBorder="1" applyAlignment="1">
      <alignment horizontal="left"/>
    </xf>
    <xf numFmtId="0" fontId="35" fillId="0" borderId="62" xfId="0" applyFont="1" applyFill="1" applyBorder="1" applyAlignment="1">
      <alignment horizontal="left"/>
    </xf>
    <xf numFmtId="0" fontId="33" fillId="0" borderId="66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center"/>
    </xf>
    <xf numFmtId="0" fontId="33" fillId="0" borderId="65" xfId="0" applyFont="1" applyFill="1" applyBorder="1" applyAlignment="1">
      <alignment horizontal="center"/>
    </xf>
    <xf numFmtId="0" fontId="33" fillId="0" borderId="32" xfId="0" applyFont="1" applyFill="1" applyBorder="1" applyAlignment="1">
      <alignment horizontal="center"/>
    </xf>
    <xf numFmtId="0" fontId="33" fillId="0" borderId="33" xfId="0" applyFont="1" applyFill="1" applyBorder="1" applyAlignment="1">
      <alignment horizontal="center"/>
    </xf>
    <xf numFmtId="0" fontId="33" fillId="0" borderId="34" xfId="0" applyFont="1" applyFill="1" applyBorder="1" applyAlignment="1">
      <alignment horizontal="center"/>
    </xf>
  </cellXfs>
  <cellStyles count="17">
    <cellStyle name="Date" xfId="7"/>
    <cellStyle name="En-tete1" xfId="8"/>
    <cellStyle name="En-tete2" xfId="9"/>
    <cellStyle name="Euro" xfId="10"/>
    <cellStyle name="Excel Built-in Normal" xfId="11"/>
    <cellStyle name="Financier" xfId="12"/>
    <cellStyle name="Fixe" xfId="13"/>
    <cellStyle name="Lien hypertexte" xfId="16" builtinId="8"/>
    <cellStyle name="Monetaire" xfId="14"/>
    <cellStyle name="Normal" xfId="0" builtinId="0"/>
    <cellStyle name="Normal 2" xfId="1"/>
    <cellStyle name="Normal 3" xfId="2"/>
    <cellStyle name="Normal 3 2" xfId="3"/>
    <cellStyle name="Normal 3 2 2" xfId="4"/>
    <cellStyle name="Normal 3 3" xfId="5"/>
    <cellStyle name="Normal 4" xfId="6"/>
    <cellStyle name="YELLOW" xfId="15"/>
  </cellStyles>
  <dxfs count="585"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ont>
        <color theme="7" tint="0.59996337778862885"/>
      </font>
    </dxf>
    <dxf>
      <font>
        <color theme="5" tint="0.59996337778862885"/>
      </font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FF000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FFF2CC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ill>
        <patternFill>
          <bgColor theme="2" tint="-0.499984740745262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>
          <bgColor rgb="FFD6DCE4"/>
        </patternFill>
      </fill>
    </dxf>
    <dxf>
      <fill>
        <patternFill patternType="solid">
          <fgColor rgb="FF000000"/>
          <bgColor rgb="FFFF00FF"/>
        </patternFill>
      </fill>
    </dxf>
    <dxf>
      <fill>
        <patternFill patternType="solid">
          <fgColor rgb="FF000000"/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34998626667073579"/>
        </patternFill>
      </fill>
      <border>
        <left/>
      </border>
    </dxf>
    <dxf>
      <fill>
        <patternFill>
          <bgColor theme="0" tint="-0.34998626667073579"/>
        </patternFill>
      </fill>
      <border>
        <right/>
      </border>
    </dxf>
    <dxf>
      <fill>
        <patternFill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>
      <tableStyleElement type="wholeTable" dxfId="584"/>
      <tableStyleElement type="headerRow" dxfId="583"/>
      <tableStyleElement type="firstRowStripe" dxfId="582"/>
      <tableStyleElement type="secondRowStripe" dxfId="581"/>
    </tableStyle>
  </tableStyles>
  <colors>
    <mruColors>
      <color rgb="FF0000CC"/>
      <color rgb="FFEDF7F9"/>
      <color rgb="FFFF00FF"/>
      <color rgb="FF99FFCC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42</xdr:row>
      <xdr:rowOff>161924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105525" y="4476749"/>
          <a:ext cx="1809750" cy="368617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 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Pour indiquer des vacances, entrez la première date et "tirer" vers le bas jusqu'au dernier jour des vacances.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jours fériés sur les feuilles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180975</xdr:rowOff>
        </xdr:from>
        <xdr:to>
          <xdr:col>5</xdr:col>
          <xdr:colOff>47625</xdr:colOff>
          <xdr:row>2</xdr:row>
          <xdr:rowOff>19050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1</xdr:row>
          <xdr:rowOff>180975</xdr:rowOff>
        </xdr:from>
        <xdr:to>
          <xdr:col>5</xdr:col>
          <xdr:colOff>47625</xdr:colOff>
          <xdr:row>3</xdr:row>
          <xdr:rowOff>19050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2</xdr:row>
          <xdr:rowOff>180975</xdr:rowOff>
        </xdr:from>
        <xdr:to>
          <xdr:col>5</xdr:col>
          <xdr:colOff>47625</xdr:colOff>
          <xdr:row>4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180975</xdr:rowOff>
        </xdr:from>
        <xdr:to>
          <xdr:col>5</xdr:col>
          <xdr:colOff>47625</xdr:colOff>
          <xdr:row>5</xdr:row>
          <xdr:rowOff>19050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4</xdr:row>
          <xdr:rowOff>171450</xdr:rowOff>
        </xdr:from>
        <xdr:to>
          <xdr:col>5</xdr:col>
          <xdr:colOff>47625</xdr:colOff>
          <xdr:row>6</xdr:row>
          <xdr:rowOff>9525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0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171450</xdr:rowOff>
        </xdr:from>
        <xdr:to>
          <xdr:col>5</xdr:col>
          <xdr:colOff>47625</xdr:colOff>
          <xdr:row>7</xdr:row>
          <xdr:rowOff>9525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0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6</xdr:row>
          <xdr:rowOff>171450</xdr:rowOff>
        </xdr:from>
        <xdr:to>
          <xdr:col>5</xdr:col>
          <xdr:colOff>47625</xdr:colOff>
          <xdr:row>8</xdr:row>
          <xdr:rowOff>9525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0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111957</xdr:rowOff>
    </xdr:from>
    <xdr:to>
      <xdr:col>1</xdr:col>
      <xdr:colOff>4915</xdr:colOff>
      <xdr:row>2</xdr:row>
      <xdr:rowOff>280866</xdr:rowOff>
    </xdr:to>
    <xdr:pic macro="[0]!hebdo_M">
      <xdr:nvPicPr>
        <xdr:cNvPr id="3" name="Picture 1" descr="gauche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61207"/>
          <a:ext cx="528790" cy="518159"/>
        </a:xfrm>
        <a:prstGeom prst="rect">
          <a:avLst/>
        </a:prstGeom>
        <a:noFill/>
      </xdr:spPr>
    </xdr:pic>
    <xdr:clientData fPrintsWithSheet="0"/>
  </xdr:twoCellAnchor>
  <xdr:twoCellAnchor>
    <xdr:from>
      <xdr:col>1</xdr:col>
      <xdr:colOff>5545</xdr:colOff>
      <xdr:row>1</xdr:row>
      <xdr:rowOff>111957</xdr:rowOff>
    </xdr:from>
    <xdr:to>
      <xdr:col>3</xdr:col>
      <xdr:colOff>15875</xdr:colOff>
      <xdr:row>2</xdr:row>
      <xdr:rowOff>280866</xdr:rowOff>
    </xdr:to>
    <xdr:pic macro="[0]!hebdo_P">
      <xdr:nvPicPr>
        <xdr:cNvPr id="4" name="Picture 2" descr="droit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29420" y="461207"/>
          <a:ext cx="518330" cy="518159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0</xdr:colOff>
      <xdr:row>0</xdr:row>
      <xdr:rowOff>0</xdr:rowOff>
    </xdr:from>
    <xdr:to>
      <xdr:col>2</xdr:col>
      <xdr:colOff>166077</xdr:colOff>
      <xdr:row>1</xdr:row>
      <xdr:rowOff>107464</xdr:rowOff>
    </xdr:to>
    <xdr:sp macro="[0]!aujourdhui_agenda" textlink="">
      <xdr:nvSpPr>
        <xdr:cNvPr id="5" name="Jour_agenda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0" y="0"/>
          <a:ext cx="1023327" cy="456714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Jour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genda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onnée"/>
      <sheetName val="Feuil17"/>
      <sheetName val="Aide"/>
      <sheetName val="Systèm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B2" t="str">
            <v>AB</v>
          </cell>
        </row>
        <row r="3">
          <cell r="B3" t="str">
            <v>ADG</v>
          </cell>
        </row>
        <row r="4">
          <cell r="B4" t="str">
            <v>AG</v>
          </cell>
        </row>
        <row r="5">
          <cell r="B5" t="str">
            <v>CM</v>
          </cell>
        </row>
        <row r="6">
          <cell r="B6" t="str">
            <v>JM</v>
          </cell>
        </row>
        <row r="7">
          <cell r="B7" t="str">
            <v>JR</v>
          </cell>
        </row>
        <row r="8">
          <cell r="B8" t="str">
            <v>KL</v>
          </cell>
        </row>
        <row r="9">
          <cell r="B9" t="str">
            <v>LP</v>
          </cell>
        </row>
        <row r="10">
          <cell r="B10" t="str">
            <v>MD</v>
          </cell>
        </row>
        <row r="11">
          <cell r="B11" t="str">
            <v>ML</v>
          </cell>
        </row>
        <row r="12">
          <cell r="B12" t="str">
            <v>NC</v>
          </cell>
        </row>
        <row r="13">
          <cell r="B13" t="str">
            <v>NT</v>
          </cell>
        </row>
        <row r="14">
          <cell r="B14" t="str">
            <v>PaD</v>
          </cell>
        </row>
        <row r="15">
          <cell r="B15" t="str">
            <v>PF</v>
          </cell>
        </row>
        <row r="16">
          <cell r="B16" t="str">
            <v>PN</v>
          </cell>
        </row>
        <row r="17">
          <cell r="B17" t="str">
            <v>PiD</v>
          </cell>
        </row>
        <row r="18">
          <cell r="B18" t="str">
            <v>SG</v>
          </cell>
        </row>
        <row r="19">
          <cell r="B19" t="str">
            <v>Félix</v>
          </cell>
        </row>
        <row r="20">
          <cell r="B20" t="str">
            <v>Ch11</v>
          </cell>
        </row>
        <row r="21">
          <cell r="B21" t="str">
            <v>Ch13</v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96"/>
  <sheetViews>
    <sheetView showGridLines="0" showRowColHeaders="0" tabSelected="1" workbookViewId="0">
      <pane xSplit="11" ySplit="1" topLeftCell="XFD2" activePane="bottomRight" state="frozen"/>
      <selection pane="topRight" activeCell="O1" sqref="O1"/>
      <selection pane="bottomLeft" activeCell="A2" sqref="A2"/>
      <selection pane="bottomRight" activeCell="A2" sqref="A2"/>
    </sheetView>
  </sheetViews>
  <sheetFormatPr baseColWidth="10" defaultColWidth="0" defaultRowHeight="15" zeroHeight="1"/>
  <cols>
    <col min="1" max="1" width="42.5703125" bestFit="1" customWidth="1"/>
    <col min="2" max="2" width="15.42578125" customWidth="1"/>
    <col min="3" max="3" width="11.7109375" hidden="1" customWidth="1"/>
    <col min="4" max="4" width="12.85546875" hidden="1" customWidth="1"/>
    <col min="5" max="5" width="18.42578125" hidden="1" customWidth="1"/>
    <col min="6" max="6" width="11.42578125" customWidth="1"/>
    <col min="7" max="7" width="18.5703125" customWidth="1"/>
    <col min="8" max="8" width="32.28515625" bestFit="1" customWidth="1"/>
    <col min="9" max="9" width="46" customWidth="1"/>
    <col min="10" max="10" width="11.42578125" customWidth="1"/>
    <col min="11" max="11" width="1.7109375" customWidth="1"/>
    <col min="12" max="16384" width="11.42578125" hidden="1"/>
  </cols>
  <sheetData>
    <row r="1" spans="1:10">
      <c r="A1" s="10" t="s">
        <v>11</v>
      </c>
      <c r="B1" s="10" t="str">
        <f>IF(AND(C2:C8),"Erreur !","Jours Chômés")</f>
        <v>Jours Chômés</v>
      </c>
      <c r="C1" s="10" t="s">
        <v>20</v>
      </c>
      <c r="D1" s="17" t="s">
        <v>23</v>
      </c>
      <c r="E1" s="12" t="s">
        <v>22</v>
      </c>
      <c r="F1" s="10" t="s">
        <v>9</v>
      </c>
      <c r="G1" s="10" t="s">
        <v>10</v>
      </c>
      <c r="I1" s="82" t="s">
        <v>57</v>
      </c>
      <c r="J1" s="82" t="s">
        <v>58</v>
      </c>
    </row>
    <row r="2" spans="1:10">
      <c r="A2" s="2" t="s">
        <v>68</v>
      </c>
      <c r="B2" s="5" t="s">
        <v>13</v>
      </c>
      <c r="C2" s="11" t="b">
        <v>0</v>
      </c>
      <c r="D2" s="13" t="str">
        <f>IF(C2,B2,"")</f>
        <v/>
      </c>
      <c r="E2" s="11">
        <f>IF(MONTH(1&amp;Premier_mois)&lt;&gt;1,An+1,An)</f>
        <v>2017</v>
      </c>
      <c r="F2" s="1">
        <f>DATE(E2,1,1)</f>
        <v>42736</v>
      </c>
      <c r="G2" s="18" t="str">
        <f>"Jour de l'an "&amp;E2</f>
        <v>Jour de l'an 2017</v>
      </c>
      <c r="I2" s="83" t="s">
        <v>59</v>
      </c>
      <c r="J2" s="84"/>
    </row>
    <row r="3" spans="1:10">
      <c r="A3" s="10" t="s">
        <v>12</v>
      </c>
      <c r="B3" s="5" t="s">
        <v>14</v>
      </c>
      <c r="C3" s="11" t="b">
        <v>0</v>
      </c>
      <c r="D3" s="13" t="str">
        <f t="shared" ref="D3:D8" si="0">IF(C3,B3,"")</f>
        <v/>
      </c>
      <c r="E3" s="11">
        <f>IF(MONTH(DATE(An,3,29.56+0.979*MOD(204-11*MOD(An,19),30)-WEEKDAY(DATE(An,3,28.56+0.979*MOD(204-11*MOD(An,19),30))))+1)&lt;MONTH(1&amp;Premier_mois),An+1,An)</f>
        <v>2017</v>
      </c>
      <c r="F3" s="1">
        <f>DATE(E3,3,29.56+0.979*MOD(204-11*MOD(E3,19),30)-WEEKDAY(DATE(E3,3,28.56+0.979*MOD(204-11*MOD(E3,19),30))))+1</f>
        <v>42842</v>
      </c>
      <c r="G3" s="18" t="s">
        <v>2</v>
      </c>
      <c r="I3" s="83" t="s">
        <v>60</v>
      </c>
      <c r="J3" s="84"/>
    </row>
    <row r="4" spans="1:10">
      <c r="A4" s="2">
        <v>2017</v>
      </c>
      <c r="B4" s="5" t="s">
        <v>15</v>
      </c>
      <c r="C4" s="11" t="b">
        <v>0</v>
      </c>
      <c r="D4" s="13" t="str">
        <f t="shared" si="0"/>
        <v/>
      </c>
      <c r="E4" s="11">
        <f>IF(MONTH(1&amp;Premier_mois)&gt;5,An+1,An)</f>
        <v>2017</v>
      </c>
      <c r="F4" s="1">
        <f>DATE(E4,5,1)</f>
        <v>42856</v>
      </c>
      <c r="G4" s="18" t="s">
        <v>3</v>
      </c>
      <c r="I4" s="83" t="s">
        <v>61</v>
      </c>
      <c r="J4" s="84"/>
    </row>
    <row r="5" spans="1:10">
      <c r="A5" s="3"/>
      <c r="B5" s="6" t="s">
        <v>16</v>
      </c>
      <c r="C5" s="14" t="b">
        <v>0</v>
      </c>
      <c r="D5" s="85" t="str">
        <f t="shared" si="0"/>
        <v/>
      </c>
      <c r="E5" s="15">
        <f>IF(MONTH(DATE(An,3,29.56+0.979*MOD(204-11*MOD(An,19),30)-WEEKDAY(DATE(An,3,28.56+0.979*MOD(204-11*MOD(An,19),30))))+1+38)&lt;MONTH(1&amp;Premier_mois),An+1,An)</f>
        <v>2017</v>
      </c>
      <c r="F5" s="1">
        <f>DATE(E5,3,29.56+0.979*MOD(204-11*MOD(E5,19),30)-WEEKDAY(DATE(E5,3,28.56+0.979*MOD(204-11*MOD(E5,19),30))))+1+38</f>
        <v>42880</v>
      </c>
      <c r="G5" s="18" t="s">
        <v>5</v>
      </c>
      <c r="I5" s="83" t="s">
        <v>62</v>
      </c>
      <c r="J5" s="84"/>
    </row>
    <row r="6" spans="1:10">
      <c r="A6" s="3"/>
      <c r="B6" s="6" t="s">
        <v>17</v>
      </c>
      <c r="C6" s="14" t="b">
        <v>0</v>
      </c>
      <c r="D6" s="85" t="str">
        <f t="shared" si="0"/>
        <v/>
      </c>
      <c r="E6" s="15">
        <f>IF(MONTH(1&amp;Premier_mois)&gt;5,An+1,An)</f>
        <v>2017</v>
      </c>
      <c r="F6" s="1">
        <f>DATE(E6,5,8)</f>
        <v>42863</v>
      </c>
      <c r="G6" s="19" t="s">
        <v>4</v>
      </c>
      <c r="I6" s="83" t="s">
        <v>63</v>
      </c>
      <c r="J6" s="84"/>
    </row>
    <row r="7" spans="1:10">
      <c r="A7" s="3"/>
      <c r="B7" s="5" t="s">
        <v>18</v>
      </c>
      <c r="C7" s="16" t="b">
        <v>1</v>
      </c>
      <c r="D7" s="13" t="str">
        <f t="shared" si="0"/>
        <v>Samedi</v>
      </c>
      <c r="E7" s="11">
        <f>IF(MONTH(DATE(An,3,29.56+0.979*MOD(204-11*MOD(An,19),30)-WEEKDAY(DATE(An,3,28.56+0.979*MOD(204-11*MOD(An,19),30))))+1+49)&lt;MONTH(1&amp;Premier_mois),An+1,An)</f>
        <v>2017</v>
      </c>
      <c r="F7" s="1">
        <f>DATE(E7,3,29.56+0.979*MOD(204-11*MOD(E7,19),30)-WEEKDAY(DATE(E7,3,28.56+0.979*MOD(204-11*MOD(E7,19),30))))+1+49</f>
        <v>42891</v>
      </c>
      <c r="G7" s="18" t="s">
        <v>6</v>
      </c>
      <c r="I7" t="s">
        <v>64</v>
      </c>
    </row>
    <row r="8" spans="1:10">
      <c r="A8" s="3"/>
      <c r="B8" s="5" t="s">
        <v>19</v>
      </c>
      <c r="C8" s="16" t="b">
        <v>1</v>
      </c>
      <c r="D8" s="13" t="str">
        <f t="shared" si="0"/>
        <v>Dimanche</v>
      </c>
      <c r="E8" s="11">
        <f>IF(MONTH(1&amp;Premier_mois)&gt;7,An+1,An)</f>
        <v>2017</v>
      </c>
      <c r="F8" s="1">
        <f>DATE(E8,7,14)</f>
        <v>42930</v>
      </c>
      <c r="G8" s="18" t="s">
        <v>7</v>
      </c>
      <c r="I8" t="s">
        <v>65</v>
      </c>
    </row>
    <row r="9" spans="1:10">
      <c r="A9" s="3"/>
      <c r="B9" s="3"/>
      <c r="C9" s="11" t="s">
        <v>21</v>
      </c>
      <c r="D9" s="11">
        <f>MONTH(1&amp;Premier_mois)</f>
        <v>1</v>
      </c>
      <c r="E9" s="11">
        <f>IF(MONTH(1&amp;Premier_mois)&gt;8,An+1,An)</f>
        <v>2017</v>
      </c>
      <c r="F9" s="1">
        <f>DATE(E9,8,15)</f>
        <v>42962</v>
      </c>
      <c r="G9" s="18" t="s">
        <v>8</v>
      </c>
      <c r="I9" t="s">
        <v>66</v>
      </c>
    </row>
    <row r="10" spans="1:10">
      <c r="A10" s="9"/>
      <c r="B10" s="3"/>
      <c r="C10" s="16" t="s">
        <v>56</v>
      </c>
      <c r="D10" s="11">
        <f ca="1">INT((TODAY()-LOOKUP(TODAY(),DATE(YEAR(TODAY())+{-1;0;1},1,3)-WEEKDAY(DATE(YEAR(TODAY())+{-1;0;1},1,3))+2))/7)+1</f>
        <v>20</v>
      </c>
      <c r="E10" s="11">
        <f>IF(MONTH(1&amp;Premier_mois)&gt;11,An+1,An)</f>
        <v>2017</v>
      </c>
      <c r="F10" s="1">
        <f>DATE(E10,11,1)</f>
        <v>43040</v>
      </c>
      <c r="G10" s="18" t="s">
        <v>0</v>
      </c>
    </row>
    <row r="11" spans="1:10">
      <c r="A11" s="3"/>
      <c r="B11" s="3"/>
      <c r="C11" s="3"/>
      <c r="D11" s="3"/>
      <c r="E11" s="11">
        <f>IF(MONTH(1&amp;Premier_mois)&gt;11,An+1,An)</f>
        <v>2017</v>
      </c>
      <c r="F11" s="1">
        <f>DATE(E11,11,11)</f>
        <v>43050</v>
      </c>
      <c r="G11" s="18" t="str">
        <f>"Armistice "&amp;E11</f>
        <v>Armistice 2017</v>
      </c>
    </row>
    <row r="12" spans="1:10">
      <c r="A12" s="3"/>
      <c r="B12" s="3"/>
      <c r="C12" s="3"/>
      <c r="D12" s="3"/>
      <c r="E12" s="3"/>
      <c r="F12" s="1">
        <f>DATE(An,12,25)</f>
        <v>43094</v>
      </c>
      <c r="G12" s="18" t="s">
        <v>1</v>
      </c>
    </row>
    <row r="13" spans="1:10">
      <c r="A13" s="3"/>
      <c r="B13" s="3"/>
      <c r="C13" s="3"/>
      <c r="D13" s="3"/>
      <c r="E13" s="3"/>
      <c r="F13" s="1" t="str">
        <f>"01/01/"&amp;E2+1</f>
        <v>01/01/2018</v>
      </c>
      <c r="G13" s="20" t="str">
        <f>"Jour de l'an "&amp;E2+1</f>
        <v>Jour de l'an 2018</v>
      </c>
    </row>
    <row r="14" spans="1:10">
      <c r="A14" s="3"/>
      <c r="B14" s="3"/>
      <c r="C14" s="3"/>
      <c r="D14" s="3"/>
      <c r="E14" s="3"/>
      <c r="F14" s="1">
        <f>DATE(E3+1,3,29.56+0.979*MOD(204-11*MOD(E3+1,19),30)-WEEKDAY(DATE(E3+1,3,28.56+0.979*MOD(204-11*MOD(E3+1,19),30))))+1</f>
        <v>43192</v>
      </c>
      <c r="G14" s="20" t="s">
        <v>2</v>
      </c>
    </row>
    <row r="15" spans="1:10">
      <c r="A15" s="3"/>
      <c r="B15" s="3"/>
      <c r="C15" s="3"/>
      <c r="D15" s="3"/>
      <c r="E15" s="3"/>
      <c r="F15" s="1">
        <f>DATE(E4+1,5,1)</f>
        <v>43221</v>
      </c>
      <c r="G15" s="20" t="s">
        <v>3</v>
      </c>
    </row>
    <row r="16" spans="1:10">
      <c r="A16" s="3"/>
      <c r="B16" s="3"/>
      <c r="C16" s="3"/>
      <c r="D16" s="3"/>
      <c r="E16" s="3"/>
      <c r="F16" s="1">
        <f>DATE(E5+1,3,29.56+0.979*MOD(204-11*MOD(E5+1,19),30)-WEEKDAY(DATE(E5+1,3,28.56+0.979*MOD(204-11*MOD(E5+1,19),30))))+1+38</f>
        <v>43230</v>
      </c>
      <c r="G16" s="20" t="s">
        <v>5</v>
      </c>
    </row>
    <row r="17" spans="1:7">
      <c r="A17" s="3"/>
      <c r="B17" s="3"/>
      <c r="C17" s="3"/>
      <c r="D17" s="3"/>
      <c r="E17" s="3"/>
      <c r="F17" s="1">
        <f>DATE(E6+1,5,8)</f>
        <v>43228</v>
      </c>
      <c r="G17" s="20" t="s">
        <v>4</v>
      </c>
    </row>
    <row r="18" spans="1:7">
      <c r="A18" s="3"/>
      <c r="B18" s="3"/>
      <c r="C18" s="3"/>
      <c r="D18" s="3"/>
      <c r="E18" s="3"/>
      <c r="F18" s="1">
        <f>DATE(E7+1,3,29.56+0.979*MOD(204-11*MOD(E7+1,19),30)-WEEKDAY(DATE(E7+18,3,28.56+0.979*MOD(204-11*MOD(E7+1,19),30))))+1+49</f>
        <v>43241</v>
      </c>
      <c r="G18" s="20" t="s">
        <v>6</v>
      </c>
    </row>
    <row r="19" spans="1:7">
      <c r="A19" s="3"/>
      <c r="B19" s="3"/>
      <c r="C19" s="3"/>
      <c r="D19" s="3"/>
      <c r="E19" s="3"/>
      <c r="F19" s="1">
        <f>DATE(E8+1,7,14)</f>
        <v>43295</v>
      </c>
      <c r="G19" s="20" t="s">
        <v>7</v>
      </c>
    </row>
    <row r="20" spans="1:7">
      <c r="A20" s="3"/>
      <c r="B20" s="3"/>
      <c r="C20" s="3"/>
      <c r="D20" s="3"/>
      <c r="E20" s="3"/>
      <c r="F20" s="1">
        <f>DATE(E9+1,8,15)</f>
        <v>43327</v>
      </c>
      <c r="G20" s="20" t="s">
        <v>8</v>
      </c>
    </row>
    <row r="21" spans="1:7">
      <c r="A21" s="3"/>
      <c r="B21" s="3"/>
      <c r="C21" s="3"/>
      <c r="D21" s="3"/>
      <c r="E21" s="3"/>
      <c r="F21" s="1">
        <f>DATE(E10+1,11,1)</f>
        <v>43405</v>
      </c>
      <c r="G21" s="20" t="s">
        <v>0</v>
      </c>
    </row>
    <row r="22" spans="1:7">
      <c r="A22" s="3"/>
      <c r="B22" s="3"/>
      <c r="C22" s="3"/>
      <c r="D22" s="3"/>
      <c r="E22" s="3"/>
      <c r="F22" s="1">
        <f>DATE(E11+1,11,11)</f>
        <v>43415</v>
      </c>
      <c r="G22" s="20" t="str">
        <f>"Armistice "&amp;E11+1</f>
        <v>Armistice 2018</v>
      </c>
    </row>
    <row r="23" spans="1:7">
      <c r="A23" s="3"/>
      <c r="B23" s="3"/>
      <c r="C23" s="3"/>
      <c r="D23" s="3"/>
      <c r="E23" s="3"/>
      <c r="F23" s="1">
        <f>DATE(An+1,12,25)</f>
        <v>43459</v>
      </c>
      <c r="G23" s="20" t="s">
        <v>1</v>
      </c>
    </row>
    <row r="24" spans="1:7">
      <c r="A24" s="3"/>
      <c r="B24" s="3"/>
      <c r="C24" s="3"/>
      <c r="D24" s="3"/>
      <c r="E24" s="3"/>
      <c r="F24" s="7"/>
      <c r="G24" s="8"/>
    </row>
    <row r="25" spans="1:7">
      <c r="A25" s="3"/>
      <c r="B25" s="3"/>
      <c r="C25" s="3"/>
      <c r="D25" s="3"/>
      <c r="E25" s="3"/>
      <c r="F25" s="7"/>
      <c r="G25" s="8"/>
    </row>
    <row r="26" spans="1:7">
      <c r="A26" s="3"/>
      <c r="B26" s="3"/>
      <c r="C26" s="3"/>
      <c r="D26" s="3"/>
      <c r="E26" s="3"/>
      <c r="F26" s="7"/>
      <c r="G26" s="8"/>
    </row>
    <row r="27" spans="1:7">
      <c r="A27" s="3"/>
      <c r="B27" s="3"/>
      <c r="C27" s="3"/>
      <c r="D27" s="3"/>
      <c r="E27" s="3"/>
      <c r="F27" s="7"/>
      <c r="G27" s="8"/>
    </row>
    <row r="28" spans="1:7">
      <c r="A28" s="3"/>
      <c r="B28" s="3"/>
      <c r="C28" s="3"/>
      <c r="D28" s="3"/>
      <c r="E28" s="3"/>
      <c r="F28" s="7"/>
      <c r="G28" s="8"/>
    </row>
    <row r="29" spans="1:7">
      <c r="A29" s="3"/>
      <c r="B29" s="3"/>
      <c r="C29" s="3"/>
      <c r="D29" s="3"/>
      <c r="E29" s="3"/>
      <c r="F29" s="7"/>
      <c r="G29" s="8"/>
    </row>
    <row r="30" spans="1:7">
      <c r="B30" s="3"/>
      <c r="C30" s="3"/>
      <c r="D30" s="3"/>
      <c r="E30" s="3"/>
      <c r="F30" s="7"/>
      <c r="G30" s="8"/>
    </row>
    <row r="31" spans="1:7">
      <c r="B31" s="3"/>
      <c r="C31" s="3"/>
      <c r="D31" s="3"/>
      <c r="F31" s="7"/>
      <c r="G31" s="8"/>
    </row>
    <row r="32" spans="1:7">
      <c r="F32" s="7"/>
      <c r="G32" s="8"/>
    </row>
    <row r="33" spans="6:7">
      <c r="F33" s="7"/>
      <c r="G33" s="8"/>
    </row>
    <row r="34" spans="6:7">
      <c r="F34" s="7"/>
      <c r="G34" s="8"/>
    </row>
    <row r="35" spans="6:7">
      <c r="F35" s="7"/>
      <c r="G35" s="8"/>
    </row>
    <row r="36" spans="6:7">
      <c r="F36" s="7"/>
      <c r="G36" s="8"/>
    </row>
    <row r="37" spans="6:7">
      <c r="F37" s="7"/>
      <c r="G37" s="8"/>
    </row>
    <row r="38" spans="6:7">
      <c r="F38" s="7"/>
      <c r="G38" s="8"/>
    </row>
    <row r="39" spans="6:7">
      <c r="F39" s="7"/>
      <c r="G39" s="8"/>
    </row>
    <row r="40" spans="6:7">
      <c r="F40" s="7"/>
      <c r="G40" s="8"/>
    </row>
    <row r="41" spans="6:7">
      <c r="F41" s="7"/>
      <c r="G41" s="8"/>
    </row>
    <row r="42" spans="6:7">
      <c r="F42" s="7"/>
      <c r="G42" s="8"/>
    </row>
    <row r="43" spans="6:7">
      <c r="F43" s="7"/>
      <c r="G43" s="8"/>
    </row>
    <row r="44" spans="6:7">
      <c r="F44" s="4"/>
      <c r="G44" s="4"/>
    </row>
    <row r="45" spans="6:7">
      <c r="F45" s="4"/>
      <c r="G45" s="4"/>
    </row>
    <row r="46" spans="6:7">
      <c r="F46" s="4"/>
      <c r="G46" s="4"/>
    </row>
    <row r="47" spans="6:7">
      <c r="F47" s="4"/>
      <c r="G47" s="4"/>
    </row>
    <row r="48" spans="6:7">
      <c r="F48" s="4"/>
      <c r="G48" s="4"/>
    </row>
    <row r="49" spans="6:7">
      <c r="F49" s="4"/>
      <c r="G49" s="4"/>
    </row>
    <row r="50" spans="6:7">
      <c r="F50" s="4"/>
      <c r="G50" s="4"/>
    </row>
    <row r="51" spans="6:7">
      <c r="F51" s="4"/>
      <c r="G51" s="4"/>
    </row>
    <row r="52" spans="6:7">
      <c r="F52" s="4"/>
      <c r="G52" s="4"/>
    </row>
    <row r="53" spans="6:7" hidden="1">
      <c r="F53" s="4"/>
      <c r="G53" s="4"/>
    </row>
    <row r="54" spans="6:7" hidden="1">
      <c r="F54" s="4"/>
      <c r="G54" s="4"/>
    </row>
    <row r="55" spans="6:7" hidden="1">
      <c r="F55" s="4"/>
      <c r="G55" s="4"/>
    </row>
    <row r="56" spans="6:7" hidden="1">
      <c r="F56" s="4"/>
      <c r="G56" s="4"/>
    </row>
    <row r="57" spans="6:7" hidden="1">
      <c r="F57" s="4"/>
      <c r="G57" s="4"/>
    </row>
    <row r="58" spans="6:7" hidden="1">
      <c r="F58" s="4"/>
      <c r="G58" s="4"/>
    </row>
    <row r="59" spans="6:7" hidden="1">
      <c r="F59" s="4"/>
      <c r="G59" s="4"/>
    </row>
    <row r="60" spans="6:7" hidden="1">
      <c r="F60" s="4"/>
      <c r="G60" s="4"/>
    </row>
    <row r="61" spans="6:7" hidden="1">
      <c r="F61" s="4"/>
      <c r="G61" s="4"/>
    </row>
    <row r="62" spans="6:7" hidden="1">
      <c r="F62" s="4"/>
      <c r="G62" s="4"/>
    </row>
    <row r="63" spans="6:7" hidden="1">
      <c r="F63" s="4"/>
      <c r="G63" s="4"/>
    </row>
    <row r="64" spans="6:7" hidden="1">
      <c r="F64" s="4"/>
      <c r="G64" s="4"/>
    </row>
    <row r="65" spans="6:7" hidden="1">
      <c r="F65" s="4"/>
      <c r="G65" s="4"/>
    </row>
    <row r="66" spans="6:7" hidden="1">
      <c r="F66" s="4"/>
      <c r="G66" s="4"/>
    </row>
    <row r="67" spans="6:7" hidden="1">
      <c r="F67" s="4"/>
      <c r="G67" s="4"/>
    </row>
    <row r="68" spans="6:7" hidden="1">
      <c r="F68" s="4"/>
      <c r="G68" s="4"/>
    </row>
    <row r="69" spans="6:7" hidden="1">
      <c r="F69" s="4"/>
      <c r="G69" s="4"/>
    </row>
    <row r="70" spans="6:7" hidden="1">
      <c r="F70" s="4"/>
      <c r="G70" s="4"/>
    </row>
    <row r="71" spans="6:7" hidden="1">
      <c r="F71" s="4"/>
      <c r="G71" s="4"/>
    </row>
    <row r="72" spans="6:7" hidden="1">
      <c r="F72" s="4"/>
      <c r="G72" s="4"/>
    </row>
    <row r="73" spans="6:7" hidden="1">
      <c r="F73" s="4"/>
      <c r="G73" s="4"/>
    </row>
    <row r="74" spans="6:7" hidden="1">
      <c r="F74" s="4"/>
      <c r="G74" s="4"/>
    </row>
    <row r="75" spans="6:7" hidden="1">
      <c r="F75" s="4"/>
      <c r="G75" s="4"/>
    </row>
    <row r="76" spans="6:7" hidden="1">
      <c r="F76" s="4"/>
      <c r="G76" s="4"/>
    </row>
    <row r="77" spans="6:7" hidden="1">
      <c r="F77" s="4"/>
      <c r="G77" s="4"/>
    </row>
    <row r="78" spans="6:7" hidden="1">
      <c r="F78" s="4"/>
      <c r="G78" s="4"/>
    </row>
    <row r="79" spans="6:7" hidden="1">
      <c r="F79" s="4"/>
      <c r="G79" s="4"/>
    </row>
    <row r="80" spans="6:7" hidden="1">
      <c r="F80" s="4"/>
      <c r="G80" s="4"/>
    </row>
    <row r="81" spans="6:7" hidden="1">
      <c r="F81" s="4"/>
      <c r="G81" s="4"/>
    </row>
    <row r="82" spans="6:7" hidden="1">
      <c r="F82" s="4"/>
      <c r="G82" s="4"/>
    </row>
    <row r="83" spans="6:7" hidden="1">
      <c r="F83" s="4"/>
      <c r="G83" s="4"/>
    </row>
    <row r="84" spans="6:7" hidden="1">
      <c r="F84" s="4"/>
      <c r="G84" s="4"/>
    </row>
    <row r="85" spans="6:7" hidden="1">
      <c r="F85" s="4"/>
      <c r="G85" s="4"/>
    </row>
    <row r="86" spans="6:7" hidden="1">
      <c r="F86" s="4"/>
      <c r="G86" s="4"/>
    </row>
    <row r="87" spans="6:7" hidden="1">
      <c r="F87" s="4"/>
      <c r="G87" s="4"/>
    </row>
    <row r="88" spans="6:7" hidden="1">
      <c r="F88" s="4"/>
      <c r="G88" s="4"/>
    </row>
    <row r="89" spans="6:7" hidden="1">
      <c r="F89" s="4"/>
      <c r="G89" s="4"/>
    </row>
    <row r="90" spans="6:7" hidden="1">
      <c r="F90" s="4"/>
      <c r="G90" s="4"/>
    </row>
    <row r="91" spans="6:7" hidden="1">
      <c r="F91" s="4"/>
      <c r="G91" s="4"/>
    </row>
    <row r="92" spans="6:7" hidden="1">
      <c r="F92" s="4"/>
      <c r="G92" s="4"/>
    </row>
    <row r="93" spans="6:7" hidden="1">
      <c r="F93" s="4"/>
      <c r="G93" s="4"/>
    </row>
    <row r="94" spans="6:7" hidden="1">
      <c r="F94" s="4"/>
      <c r="G94" s="4"/>
    </row>
    <row r="95" spans="6:7" hidden="1">
      <c r="F95" s="4"/>
      <c r="G95" s="4"/>
    </row>
    <row r="96" spans="6:7" hidden="1">
      <c r="F96" s="4"/>
      <c r="G96" s="4"/>
    </row>
  </sheetData>
  <conditionalFormatting sqref="B1">
    <cfRule type="expression" dxfId="580" priority="1">
      <formula>AND(B1="Erreur !")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771525</xdr:colOff>
                    <xdr:row>0</xdr:row>
                    <xdr:rowOff>180975</xdr:rowOff>
                  </from>
                  <to>
                    <xdr:col>5</xdr:col>
                    <xdr:colOff>47625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771525</xdr:colOff>
                    <xdr:row>1</xdr:row>
                    <xdr:rowOff>180975</xdr:rowOff>
                  </from>
                  <to>
                    <xdr:col>5</xdr:col>
                    <xdr:colOff>47625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771525</xdr:colOff>
                    <xdr:row>2</xdr:row>
                    <xdr:rowOff>180975</xdr:rowOff>
                  </from>
                  <to>
                    <xdr:col>5</xdr:col>
                    <xdr:colOff>47625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771525</xdr:colOff>
                    <xdr:row>3</xdr:row>
                    <xdr:rowOff>180975</xdr:rowOff>
                  </from>
                  <to>
                    <xdr:col>5</xdr:col>
                    <xdr:colOff>47625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771525</xdr:colOff>
                    <xdr:row>4</xdr:row>
                    <xdr:rowOff>171450</xdr:rowOff>
                  </from>
                  <to>
                    <xdr:col>5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171450</xdr:rowOff>
                  </from>
                  <to>
                    <xdr:col>5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771525</xdr:colOff>
                    <xdr:row>6</xdr:row>
                    <xdr:rowOff>171450</xdr:rowOff>
                  </from>
                  <to>
                    <xdr:col>5</xdr:col>
                    <xdr:colOff>47625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BJ33"/>
  <sheetViews>
    <sheetView showGridLines="0" showRowColHeaders="0" zoomScaleNormal="100" workbookViewId="0">
      <selection activeCell="K10" sqref="K10"/>
    </sheetView>
  </sheetViews>
  <sheetFormatPr baseColWidth="10" defaultColWidth="0" defaultRowHeight="0" customHeight="1" zeroHeight="1"/>
  <cols>
    <col min="1" max="1" width="4.28515625" style="21" customWidth="1"/>
    <col min="2" max="2" width="2.85546875" style="43" customWidth="1"/>
    <col min="3" max="3" width="10.7109375" style="21" customWidth="1"/>
    <col min="4" max="4" width="0.7109375" style="21" customWidth="1"/>
    <col min="5" max="5" width="4.28515625" style="21" customWidth="1"/>
    <col min="6" max="6" width="2.85546875" style="43" customWidth="1"/>
    <col min="7" max="7" width="10.7109375" style="21" customWidth="1"/>
    <col min="8" max="8" width="0.7109375" style="21" customWidth="1"/>
    <col min="9" max="9" width="4.28515625" style="21" customWidth="1"/>
    <col min="10" max="10" width="2.85546875" style="43" customWidth="1"/>
    <col min="11" max="11" width="10.7109375" style="21" customWidth="1"/>
    <col min="12" max="12" width="0.7109375" style="21" customWidth="1"/>
    <col min="13" max="13" width="4.28515625" style="21" customWidth="1"/>
    <col min="14" max="14" width="2.85546875" style="43" customWidth="1"/>
    <col min="15" max="15" width="10.7109375" style="21" customWidth="1"/>
    <col min="16" max="16" width="0.7109375" style="21" customWidth="1"/>
    <col min="17" max="17" width="4.28515625" style="21" customWidth="1"/>
    <col min="18" max="18" width="2.85546875" style="43" customWidth="1"/>
    <col min="19" max="19" width="10.7109375" style="21" customWidth="1"/>
    <col min="20" max="20" width="0.7109375" style="21" customWidth="1"/>
    <col min="21" max="21" width="4.28515625" style="21" customWidth="1"/>
    <col min="22" max="22" width="2.85546875" style="43" customWidth="1"/>
    <col min="23" max="23" width="10.7109375" style="21" customWidth="1"/>
    <col min="24" max="24" width="0.7109375" style="21" customWidth="1"/>
    <col min="25" max="25" width="4.28515625" style="21" customWidth="1"/>
    <col min="26" max="26" width="2.85546875" style="43" customWidth="1"/>
    <col min="27" max="27" width="10.7109375" style="21" customWidth="1"/>
    <col min="28" max="28" width="0.7109375" style="21" customWidth="1"/>
    <col min="29" max="29" width="4.28515625" style="21" customWidth="1"/>
    <col min="30" max="30" width="2.85546875" style="43" customWidth="1"/>
    <col min="31" max="31" width="10.7109375" style="21" customWidth="1"/>
    <col min="32" max="32" width="0.7109375" style="21" customWidth="1"/>
    <col min="33" max="33" width="4.28515625" style="21" customWidth="1"/>
    <col min="34" max="34" width="2.85546875" style="43" customWidth="1"/>
    <col min="35" max="35" width="10.7109375" style="21" customWidth="1"/>
    <col min="36" max="36" width="0.7109375" style="21" customWidth="1"/>
    <col min="37" max="37" width="4.28515625" style="21" customWidth="1"/>
    <col min="38" max="38" width="2.85546875" style="43" customWidth="1"/>
    <col min="39" max="39" width="10.7109375" style="21" customWidth="1"/>
    <col min="40" max="40" width="0.7109375" style="21" customWidth="1"/>
    <col min="41" max="41" width="4.28515625" style="21" customWidth="1"/>
    <col min="42" max="42" width="2.85546875" style="43" customWidth="1"/>
    <col min="43" max="43" width="10.7109375" style="21" customWidth="1"/>
    <col min="44" max="44" width="0.7109375" style="21" customWidth="1"/>
    <col min="45" max="45" width="4.28515625" style="21" customWidth="1"/>
    <col min="46" max="46" width="2.85546875" style="43" customWidth="1"/>
    <col min="47" max="47" width="10.7109375" style="21" customWidth="1"/>
    <col min="48" max="48" width="0.140625" style="21" customWidth="1"/>
    <col min="49" max="62" width="0" style="21" hidden="1" customWidth="1"/>
    <col min="63" max="16384" width="11.42578125" style="21" hidden="1"/>
  </cols>
  <sheetData>
    <row r="1" spans="1:47" ht="30" customHeight="1">
      <c r="A1" s="153" t="str">
        <f>"Calendrier de l'année "&amp;YEAR(B3)&amp;IF(YEAR(AT3)=YEAR(B3),""," / "&amp;YEAR(B3)+1)</f>
        <v>Calendrier de l'année 2017</v>
      </c>
      <c r="B1" s="154"/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54"/>
      <c r="X1" s="154"/>
      <c r="Y1" s="154"/>
      <c r="Z1" s="154"/>
      <c r="AA1" s="154"/>
      <c r="AB1" s="154"/>
      <c r="AC1" s="154"/>
      <c r="AD1" s="154"/>
      <c r="AE1" s="154"/>
      <c r="AF1" s="154"/>
      <c r="AG1" s="154"/>
      <c r="AH1" s="154"/>
      <c r="AI1" s="154"/>
      <c r="AJ1" s="154"/>
      <c r="AK1" s="154"/>
      <c r="AL1" s="154"/>
      <c r="AM1" s="154"/>
      <c r="AN1" s="154"/>
      <c r="AO1" s="154"/>
      <c r="AP1" s="154"/>
      <c r="AQ1" s="154"/>
      <c r="AR1" s="154"/>
      <c r="AS1" s="154"/>
      <c r="AT1" s="154"/>
      <c r="AU1" s="155"/>
    </row>
    <row r="2" spans="1:47" ht="27" customHeight="1">
      <c r="A2" s="160" t="str">
        <f>UPPER(TEXT(DATE(An,MONTH(1&amp;Premier_mois),1),"MMMM AAAA"))</f>
        <v>JANVIER 2017</v>
      </c>
      <c r="B2" s="157"/>
      <c r="C2" s="158"/>
      <c r="D2" s="69"/>
      <c r="E2" s="156" t="str">
        <f>UPPER(TEXT(DATE(An,MONTH(1&amp;Premier_mois)+1,1),"MMMM AAAA"))</f>
        <v>FÉVRIER 2017</v>
      </c>
      <c r="F2" s="157"/>
      <c r="G2" s="158"/>
      <c r="H2" s="69"/>
      <c r="I2" s="156" t="str">
        <f>UPPER(TEXT(DATE(An,MONTH(1&amp;Premier_mois)+2,1),"MMMM AAAA"))</f>
        <v>MARS 2017</v>
      </c>
      <c r="J2" s="157"/>
      <c r="K2" s="158"/>
      <c r="L2" s="69"/>
      <c r="M2" s="156" t="str">
        <f>UPPER(TEXT(DATE(An,MONTH(1&amp;Premier_mois)+3,1),"MMMM AAAA"))</f>
        <v>AVRIL 2017</v>
      </c>
      <c r="N2" s="157"/>
      <c r="O2" s="158"/>
      <c r="P2" s="69"/>
      <c r="Q2" s="156" t="str">
        <f>UPPER(TEXT(DATE(An,MONTH(1&amp;Premier_mois)+4,1),"MMMM AAAA"))</f>
        <v>MAI 2017</v>
      </c>
      <c r="R2" s="157"/>
      <c r="S2" s="158"/>
      <c r="T2" s="69"/>
      <c r="U2" s="156" t="str">
        <f>UPPER(TEXT(DATE(An,MONTH(1&amp;Premier_mois)+5,1),"MMMM AAAA"))</f>
        <v>JUIN 2017</v>
      </c>
      <c r="V2" s="157"/>
      <c r="W2" s="158"/>
      <c r="X2" s="69"/>
      <c r="Y2" s="156" t="str">
        <f>UPPER(TEXT(DATE(An,MONTH(1&amp;Premier_mois)+6,1),"MMMM AAAA"))</f>
        <v>JUILLET 2017</v>
      </c>
      <c r="Z2" s="157"/>
      <c r="AA2" s="158"/>
      <c r="AB2" s="69"/>
      <c r="AC2" s="156" t="str">
        <f>UPPER(TEXT(DATE(An,MONTH(1&amp;Premier_mois)+7,1),"MMMM AAAA"))</f>
        <v>AOÛT 2017</v>
      </c>
      <c r="AD2" s="157"/>
      <c r="AE2" s="158"/>
      <c r="AF2" s="69"/>
      <c r="AG2" s="156" t="str">
        <f>UPPER(TEXT(DATE(An,MONTH(1&amp;Premier_mois)+8,1),"MMMM AAAA"))</f>
        <v>SEPTEMBRE 2017</v>
      </c>
      <c r="AH2" s="157"/>
      <c r="AI2" s="158"/>
      <c r="AJ2" s="69"/>
      <c r="AK2" s="156" t="str">
        <f>UPPER(TEXT(DATE(An,MONTH(1&amp;Premier_mois)+9,1),"MMMM AAAA"))</f>
        <v>OCTOBRE 2017</v>
      </c>
      <c r="AL2" s="157"/>
      <c r="AM2" s="158"/>
      <c r="AN2" s="69"/>
      <c r="AO2" s="156" t="str">
        <f>UPPER(TEXT(DATE(An,MONTH(1&amp;Premier_mois)+10,1),"MMMM AAAA"))</f>
        <v>NOVEMBRE 2017</v>
      </c>
      <c r="AP2" s="157"/>
      <c r="AQ2" s="158"/>
      <c r="AR2" s="69"/>
      <c r="AS2" s="156" t="str">
        <f>UPPER(TEXT(DATE(An,MONTH(1&amp;Premier_mois)+11,1),"MMMM AAAA"))</f>
        <v>DÉCEMBRE 2017</v>
      </c>
      <c r="AT2" s="157"/>
      <c r="AU2" s="159"/>
    </row>
    <row r="3" spans="1:47" ht="27" customHeight="1">
      <c r="A3" s="70" t="str">
        <f>UPPER(TEXT(B3,"jjj"))</f>
        <v>DIM</v>
      </c>
      <c r="B3" s="71">
        <f>DATE(An,MONTH(1&amp;Premier_mois),1)</f>
        <v>42736</v>
      </c>
      <c r="C3" s="74" t="str">
        <f>IFERROR(IF(WEEKDAY(B3,2)=1,INT((B3-LOOKUP(B3,DATE(YEAR(B3)+{-1;0;1},1,3)-WEEKDAY(DATE(YEAR(B3)+{-1;0;1},1,3))+2))/7)+1,""),"")</f>
        <v/>
      </c>
      <c r="D3" s="72"/>
      <c r="E3" s="73" t="str">
        <f>UPPER(TEXT(F3,"jjj"))</f>
        <v>MER</v>
      </c>
      <c r="F3" s="71">
        <f>DATE(An,MONTH(1&amp;Premier_mois)+1,1)</f>
        <v>42767</v>
      </c>
      <c r="G3" s="74" t="str">
        <f>IFERROR(IF(WEEKDAY(F3,2)=1,INT((F3-LOOKUP(F3,DATE(YEAR(F3)+{-1;0;1},1,3)-WEEKDAY(DATE(YEAR(F3)+{-1;0;1},1,3))+2))/7)+1,""),"")</f>
        <v/>
      </c>
      <c r="H3" s="72"/>
      <c r="I3" s="73" t="str">
        <f>UPPER(TEXT(J3,"jjj"))</f>
        <v>MER</v>
      </c>
      <c r="J3" s="71">
        <f>DATE(An,MONTH(1&amp;Premier_mois)+2,1)</f>
        <v>42795</v>
      </c>
      <c r="K3" s="74" t="str">
        <f>IFERROR(IF(WEEKDAY(J3,2)=1,INT((J3-LOOKUP(J3,DATE(YEAR(J3)+{-1;0;1},1,3)-WEEKDAY(DATE(YEAR(J3)+{-1;0;1},1,3))+2))/7)+1,""),"")</f>
        <v/>
      </c>
      <c r="L3" s="72"/>
      <c r="M3" s="73" t="str">
        <f>UPPER(TEXT(N3,"jjj"))</f>
        <v>SAM</v>
      </c>
      <c r="N3" s="71">
        <f>DATE(An,MONTH(1&amp;Premier_mois)+3,1)</f>
        <v>42826</v>
      </c>
      <c r="O3" s="74" t="str">
        <f>IFERROR(IF(WEEKDAY(N3,2)=1,INT((N3-LOOKUP(N3,DATE(YEAR(N3)+{-1;0;1},1,3)-WEEKDAY(DATE(YEAR(N3)+{-1;0;1},1,3))+2))/7)+1,""),"")</f>
        <v/>
      </c>
      <c r="P3" s="72"/>
      <c r="Q3" s="73" t="str">
        <f>UPPER(TEXT(R3,"jjj"))</f>
        <v>LUN</v>
      </c>
      <c r="R3" s="71">
        <f>DATE(An,MONTH(1&amp;Premier_mois)+4,1)</f>
        <v>42856</v>
      </c>
      <c r="S3" s="74">
        <f>IFERROR(IF(WEEKDAY(R3,2)=1,INT((R3-LOOKUP(R3,DATE(YEAR(R3)+{-1;0;1},1,3)-WEEKDAY(DATE(YEAR(R3)+{-1;0;1},1,3))+2))/7)+1,""),"")</f>
        <v>18</v>
      </c>
      <c r="T3" s="72"/>
      <c r="U3" s="73" t="str">
        <f>UPPER(TEXT(V3,"jjj"))</f>
        <v>JEU</v>
      </c>
      <c r="V3" s="71">
        <f>DATE(An,MONTH(1&amp;Premier_mois)+5,1)</f>
        <v>42887</v>
      </c>
      <c r="W3" s="74" t="str">
        <f>IFERROR(IF(WEEKDAY(V3,2)=1,INT((V3-LOOKUP(V3,DATE(YEAR(V3)+{-1;0;1},1,3)-WEEKDAY(DATE(YEAR(V3)+{-1;0;1},1,3))+2))/7)+1,""),"")</f>
        <v/>
      </c>
      <c r="X3" s="72"/>
      <c r="Y3" s="73" t="str">
        <f>UPPER(TEXT(Z3,"jjj"))</f>
        <v>SAM</v>
      </c>
      <c r="Z3" s="71">
        <f>DATE(An,MONTH(1&amp;Premier_mois)+6,1)</f>
        <v>42917</v>
      </c>
      <c r="AA3" s="74" t="str">
        <f>IFERROR(IF(WEEKDAY(Z3,2)=1,INT((Z3-LOOKUP(Z3,DATE(YEAR(Z3)+{-1;0;1},1,3)-WEEKDAY(DATE(YEAR(Z3)+{-1;0;1},1,3))+2))/7)+1,""),"")</f>
        <v/>
      </c>
      <c r="AB3" s="72"/>
      <c r="AC3" s="73" t="str">
        <f>UPPER(TEXT(AD3,"jjj"))</f>
        <v>MAR</v>
      </c>
      <c r="AD3" s="71">
        <f>DATE(An,MONTH(1&amp;Premier_mois)+7,1)</f>
        <v>42948</v>
      </c>
      <c r="AE3" s="74" t="str">
        <f>IFERROR(IF(WEEKDAY(AD3,2)=1,INT((AD3-LOOKUP(AD3,DATE(YEAR(AD3)+{-1;0;1},1,3)-WEEKDAY(DATE(YEAR(AD3)+{-1;0;1},1,3))+2))/7)+1,""),"")</f>
        <v/>
      </c>
      <c r="AF3" s="72"/>
      <c r="AG3" s="73" t="str">
        <f>UPPER(TEXT(AH3,"jjj"))</f>
        <v>VEN</v>
      </c>
      <c r="AH3" s="71">
        <f>DATE(An,MONTH(1&amp;Premier_mois)+8,1)</f>
        <v>42979</v>
      </c>
      <c r="AI3" s="74" t="str">
        <f>IFERROR(IF(WEEKDAY(AH3,2)=1,INT((AH3-LOOKUP(AH3,DATE(YEAR(AH3)+{-1;0;1},1,3)-WEEKDAY(DATE(YEAR(AH3)+{-1;0;1},1,3))+2))/7)+1,""),"")</f>
        <v/>
      </c>
      <c r="AJ3" s="72"/>
      <c r="AK3" s="73" t="str">
        <f>UPPER(TEXT(AL3,"jjj"))</f>
        <v>DIM</v>
      </c>
      <c r="AL3" s="71">
        <f>DATE(An,MONTH(1&amp;Premier_mois)+9,1)</f>
        <v>43009</v>
      </c>
      <c r="AM3" s="74" t="str">
        <f>IFERROR(IF(WEEKDAY(AL3,2)=1,INT((AL3-LOOKUP(AL3,DATE(YEAR(AL3)+{-1;0;1},1,3)-WEEKDAY(DATE(YEAR(AL3)+{-1;0;1},1,3))+2))/7)+1,""),"")</f>
        <v/>
      </c>
      <c r="AN3" s="72"/>
      <c r="AO3" s="73" t="str">
        <f>UPPER(TEXT(AP3,"jjj"))</f>
        <v>MER</v>
      </c>
      <c r="AP3" s="71">
        <f>DATE(An,MONTH(1&amp;Premier_mois)+10,1)</f>
        <v>43040</v>
      </c>
      <c r="AQ3" s="74" t="str">
        <f>IFERROR(IF(WEEKDAY(AP3,2)=1,INT((AP3-LOOKUP(AP3,DATE(YEAR(AP3)+{-1;0;1},1,3)-WEEKDAY(DATE(YEAR(AP3)+{-1;0;1},1,3))+2))/7)+1,""),"")</f>
        <v/>
      </c>
      <c r="AR3" s="72"/>
      <c r="AS3" s="73" t="str">
        <f>UPPER(TEXT(AT3,"jjj"))</f>
        <v>VEN</v>
      </c>
      <c r="AT3" s="71">
        <f>DATE(An,MONTH(1&amp;Premier_mois)+11,1)</f>
        <v>43070</v>
      </c>
      <c r="AU3" s="75" t="str">
        <f>IFERROR(IF(WEEKDAY(AT3,2)=1,INT((AT3-LOOKUP(AT3,DATE(YEAR(AT3)+{-1;0;1},1,3)-WEEKDAY(DATE(YEAR(AT3)+{-1;0;1},1,3))+2))/7)+1,""),"")</f>
        <v/>
      </c>
    </row>
    <row r="4" spans="1:47" ht="27" customHeight="1">
      <c r="A4" s="70" t="str">
        <f>UPPER(TEXT(B4,"jjj"))</f>
        <v>LUN</v>
      </c>
      <c r="B4" s="71">
        <f>B3+1</f>
        <v>42737</v>
      </c>
      <c r="C4" s="74">
        <f>IFERROR(IF(WEEKDAY(B4,2)=1,INT((B4-LOOKUP(B4,DATE(YEAR(B4)+{-1;0;1},1,3)-WEEKDAY(DATE(YEAR(B4)+{-1;0;1},1,3))+2))/7)+1,""),"")</f>
        <v>1</v>
      </c>
      <c r="D4" s="72"/>
      <c r="E4" s="73" t="str">
        <f>UPPER(TEXT(F4,"jjj"))</f>
        <v>JEU</v>
      </c>
      <c r="F4" s="71">
        <f>F3+1</f>
        <v>42768</v>
      </c>
      <c r="G4" s="74" t="str">
        <f>IFERROR(IF(WEEKDAY(F4,2)=1,INT((F4-LOOKUP(F4,DATE(YEAR(F4)+{-1;0;1},1,3)-WEEKDAY(DATE(YEAR(F4)+{-1;0;1},1,3))+2))/7)+1,""),"")</f>
        <v/>
      </c>
      <c r="H4" s="72"/>
      <c r="I4" s="73" t="str">
        <f>UPPER(TEXT(J4,"jjj"))</f>
        <v>JEU</v>
      </c>
      <c r="J4" s="71">
        <f>J3+1</f>
        <v>42796</v>
      </c>
      <c r="K4" s="74" t="str">
        <f>IFERROR(IF(WEEKDAY(J4,2)=1,INT((J4-LOOKUP(J4,DATE(YEAR(J4)+{-1;0;1},1,3)-WEEKDAY(DATE(YEAR(J4)+{-1;0;1},1,3))+2))/7)+1,""),"")</f>
        <v/>
      </c>
      <c r="L4" s="72"/>
      <c r="M4" s="73" t="str">
        <f>UPPER(TEXT(N4,"jjj"))</f>
        <v>DIM</v>
      </c>
      <c r="N4" s="71">
        <f>N3+1</f>
        <v>42827</v>
      </c>
      <c r="O4" s="74" t="str">
        <f>IFERROR(IF(WEEKDAY(N4,2)=1,INT((N4-LOOKUP(N4,DATE(YEAR(N4)+{-1;0;1},1,3)-WEEKDAY(DATE(YEAR(N4)+{-1;0;1},1,3))+2))/7)+1,""),"")</f>
        <v/>
      </c>
      <c r="P4" s="72"/>
      <c r="Q4" s="73" t="str">
        <f>UPPER(TEXT(R4,"jjj"))</f>
        <v>MAR</v>
      </c>
      <c r="R4" s="71">
        <f>R3+1</f>
        <v>42857</v>
      </c>
      <c r="S4" s="74" t="str">
        <f>IFERROR(IF(WEEKDAY(R4,2)=1,INT((R4-LOOKUP(R4,DATE(YEAR(R4)+{-1;0;1},1,3)-WEEKDAY(DATE(YEAR(R4)+{-1;0;1},1,3))+2))/7)+1,""),"")</f>
        <v/>
      </c>
      <c r="T4" s="72"/>
      <c r="U4" s="73" t="str">
        <f>UPPER(TEXT(V4,"jjj"))</f>
        <v>VEN</v>
      </c>
      <c r="V4" s="71">
        <f>V3+1</f>
        <v>42888</v>
      </c>
      <c r="W4" s="74" t="str">
        <f>IFERROR(IF(WEEKDAY(V4,2)=1,INT((V4-LOOKUP(V4,DATE(YEAR(V4)+{-1;0;1},1,3)-WEEKDAY(DATE(YEAR(V4)+{-1;0;1},1,3))+2))/7)+1,""),"")</f>
        <v/>
      </c>
      <c r="X4" s="72"/>
      <c r="Y4" s="73" t="str">
        <f>UPPER(TEXT(Z4,"jjj"))</f>
        <v>DIM</v>
      </c>
      <c r="Z4" s="71">
        <f>Z3+1</f>
        <v>42918</v>
      </c>
      <c r="AA4" s="74" t="str">
        <f>IFERROR(IF(WEEKDAY(Z4,2)=1,INT((Z4-LOOKUP(Z4,DATE(YEAR(Z4)+{-1;0;1},1,3)-WEEKDAY(DATE(YEAR(Z4)+{-1;0;1},1,3))+2))/7)+1,""),"")</f>
        <v/>
      </c>
      <c r="AB4" s="72"/>
      <c r="AC4" s="73" t="str">
        <f>UPPER(TEXT(AD4,"jjj"))</f>
        <v>MER</v>
      </c>
      <c r="AD4" s="71">
        <f>AD3+1</f>
        <v>42949</v>
      </c>
      <c r="AE4" s="74" t="str">
        <f>IFERROR(IF(WEEKDAY(AD4,2)=1,INT((AD4-LOOKUP(AD4,DATE(YEAR(AD4)+{-1;0;1},1,3)-WEEKDAY(DATE(YEAR(AD4)+{-1;0;1},1,3))+2))/7)+1,""),"")</f>
        <v/>
      </c>
      <c r="AF4" s="72"/>
      <c r="AG4" s="73" t="str">
        <f>UPPER(TEXT(AH4,"jjj"))</f>
        <v>SAM</v>
      </c>
      <c r="AH4" s="71">
        <f>AH3+1</f>
        <v>42980</v>
      </c>
      <c r="AI4" s="74" t="str">
        <f>IFERROR(IF(WEEKDAY(AH4,2)=1,INT((AH4-LOOKUP(AH4,DATE(YEAR(AH4)+{-1;0;1},1,3)-WEEKDAY(DATE(YEAR(AH4)+{-1;0;1},1,3))+2))/7)+1,""),"")</f>
        <v/>
      </c>
      <c r="AJ4" s="72"/>
      <c r="AK4" s="73" t="str">
        <f>UPPER(TEXT(AL4,"jjj"))</f>
        <v>LUN</v>
      </c>
      <c r="AL4" s="71">
        <f>AL3+1</f>
        <v>43010</v>
      </c>
      <c r="AM4" s="74">
        <f>IFERROR(IF(WEEKDAY(AL4,2)=1,INT((AL4-LOOKUP(AL4,DATE(YEAR(AL4)+{-1;0;1},1,3)-WEEKDAY(DATE(YEAR(AL4)+{-1;0;1},1,3))+2))/7)+1,""),"")</f>
        <v>40</v>
      </c>
      <c r="AN4" s="72"/>
      <c r="AO4" s="73" t="str">
        <f>UPPER(TEXT(AP4,"jjj"))</f>
        <v>JEU</v>
      </c>
      <c r="AP4" s="71">
        <f>AP3+1</f>
        <v>43041</v>
      </c>
      <c r="AQ4" s="74" t="str">
        <f>IFERROR(IF(WEEKDAY(AP4,2)=1,INT((AP4-LOOKUP(AP4,DATE(YEAR(AP4)+{-1;0;1},1,3)-WEEKDAY(DATE(YEAR(AP4)+{-1;0;1},1,3))+2))/7)+1,""),"")</f>
        <v/>
      </c>
      <c r="AR4" s="72"/>
      <c r="AS4" s="73" t="str">
        <f>UPPER(TEXT(AT4,"jjj"))</f>
        <v>SAM</v>
      </c>
      <c r="AT4" s="71">
        <f>AT3+1</f>
        <v>43071</v>
      </c>
      <c r="AU4" s="75" t="str">
        <f>IFERROR(IF(WEEKDAY(AT4,2)=1,INT((AT4-LOOKUP(AT4,DATE(YEAR(AT4)+{-1;0;1},1,3)-WEEKDAY(DATE(YEAR(AT4)+{-1;0;1},1,3))+2))/7)+1,""),"")</f>
        <v/>
      </c>
    </row>
    <row r="5" spans="1:47" ht="27" customHeight="1">
      <c r="A5" s="70" t="str">
        <f t="shared" ref="A5:A33" si="0">UPPER(TEXT(B5,"jjj"))</f>
        <v>MAR</v>
      </c>
      <c r="B5" s="71">
        <f t="shared" ref="B5:B30" si="1">B4+1</f>
        <v>42738</v>
      </c>
      <c r="C5" s="74" t="str">
        <f>IFERROR(IF(WEEKDAY(B5,2)=1,INT((B5-LOOKUP(B5,DATE(YEAR(B5)+{-1;0;1},1,3)-WEEKDAY(DATE(YEAR(B5)+{-1;0;1},1,3))+2))/7)+1,""),"")</f>
        <v/>
      </c>
      <c r="D5" s="72"/>
      <c r="E5" s="73" t="str">
        <f t="shared" ref="E5:E33" si="2">UPPER(TEXT(F5,"jjj"))</f>
        <v>VEN</v>
      </c>
      <c r="F5" s="71">
        <f t="shared" ref="F5:F30" si="3">F4+1</f>
        <v>42769</v>
      </c>
      <c r="G5" s="74" t="str">
        <f>IFERROR(IF(WEEKDAY(F5,2)=1,INT((F5-LOOKUP(F5,DATE(YEAR(F5)+{-1;0;1},1,3)-WEEKDAY(DATE(YEAR(F5)+{-1;0;1},1,3))+2))/7)+1,""),"")</f>
        <v/>
      </c>
      <c r="H5" s="72"/>
      <c r="I5" s="73" t="str">
        <f t="shared" ref="I5:I33" si="4">UPPER(TEXT(J5,"jjj"))</f>
        <v>VEN</v>
      </c>
      <c r="J5" s="71">
        <f t="shared" ref="J5:J30" si="5">J4+1</f>
        <v>42797</v>
      </c>
      <c r="K5" s="74" t="str">
        <f>IFERROR(IF(WEEKDAY(J5,2)=1,INT((J5-LOOKUP(J5,DATE(YEAR(J5)+{-1;0;1},1,3)-WEEKDAY(DATE(YEAR(J5)+{-1;0;1},1,3))+2))/7)+1,""),"")</f>
        <v/>
      </c>
      <c r="L5" s="72"/>
      <c r="M5" s="73" t="str">
        <f t="shared" ref="M5:M33" si="6">UPPER(TEXT(N5,"jjj"))</f>
        <v>LUN</v>
      </c>
      <c r="N5" s="71">
        <f t="shared" ref="N5:N30" si="7">N4+1</f>
        <v>42828</v>
      </c>
      <c r="O5" s="74">
        <f>IFERROR(IF(WEEKDAY(N5,2)=1,INT((N5-LOOKUP(N5,DATE(YEAR(N5)+{-1;0;1},1,3)-WEEKDAY(DATE(YEAR(N5)+{-1;0;1},1,3))+2))/7)+1,""),"")</f>
        <v>14</v>
      </c>
      <c r="P5" s="72"/>
      <c r="Q5" s="73" t="str">
        <f t="shared" ref="Q5:Q33" si="8">UPPER(TEXT(R5,"jjj"))</f>
        <v>MER</v>
      </c>
      <c r="R5" s="71">
        <f t="shared" ref="R5:R30" si="9">R4+1</f>
        <v>42858</v>
      </c>
      <c r="S5" s="74" t="str">
        <f>IFERROR(IF(WEEKDAY(R5,2)=1,INT((R5-LOOKUP(R5,DATE(YEAR(R5)+{-1;0;1},1,3)-WEEKDAY(DATE(YEAR(R5)+{-1;0;1},1,3))+2))/7)+1,""),"")</f>
        <v/>
      </c>
      <c r="T5" s="72"/>
      <c r="U5" s="73" t="str">
        <f t="shared" ref="U5:U33" si="10">UPPER(TEXT(V5,"jjj"))</f>
        <v>SAM</v>
      </c>
      <c r="V5" s="71">
        <f t="shared" ref="V5:V30" si="11">V4+1</f>
        <v>42889</v>
      </c>
      <c r="W5" s="74" t="str">
        <f>IFERROR(IF(WEEKDAY(V5,2)=1,INT((V5-LOOKUP(V5,DATE(YEAR(V5)+{-1;0;1},1,3)-WEEKDAY(DATE(YEAR(V5)+{-1;0;1},1,3))+2))/7)+1,""),"")</f>
        <v/>
      </c>
      <c r="X5" s="72"/>
      <c r="Y5" s="73" t="str">
        <f t="shared" ref="Y5:Y33" si="12">UPPER(TEXT(Z5,"jjj"))</f>
        <v>LUN</v>
      </c>
      <c r="Z5" s="71">
        <f t="shared" ref="Z5:Z30" si="13">Z4+1</f>
        <v>42919</v>
      </c>
      <c r="AA5" s="74">
        <f>IFERROR(IF(WEEKDAY(Z5,2)=1,INT((Z5-LOOKUP(Z5,DATE(YEAR(Z5)+{-1;0;1},1,3)-WEEKDAY(DATE(YEAR(Z5)+{-1;0;1},1,3))+2))/7)+1,""),"")</f>
        <v>27</v>
      </c>
      <c r="AB5" s="72"/>
      <c r="AC5" s="73" t="str">
        <f t="shared" ref="AC5:AC33" si="14">UPPER(TEXT(AD5,"jjj"))</f>
        <v>JEU</v>
      </c>
      <c r="AD5" s="71">
        <f t="shared" ref="AD5:AD30" si="15">AD4+1</f>
        <v>42950</v>
      </c>
      <c r="AE5" s="74" t="str">
        <f>IFERROR(IF(WEEKDAY(AD5,2)=1,INT((AD5-LOOKUP(AD5,DATE(YEAR(AD5)+{-1;0;1},1,3)-WEEKDAY(DATE(YEAR(AD5)+{-1;0;1},1,3))+2))/7)+1,""),"")</f>
        <v/>
      </c>
      <c r="AF5" s="72"/>
      <c r="AG5" s="73" t="str">
        <f t="shared" ref="AG5:AG33" si="16">UPPER(TEXT(AH5,"jjj"))</f>
        <v>DIM</v>
      </c>
      <c r="AH5" s="71">
        <f t="shared" ref="AH5:AH30" si="17">AH4+1</f>
        <v>42981</v>
      </c>
      <c r="AI5" s="74" t="str">
        <f>IFERROR(IF(WEEKDAY(AH5,2)=1,INT((AH5-LOOKUP(AH5,DATE(YEAR(AH5)+{-1;0;1},1,3)-WEEKDAY(DATE(YEAR(AH5)+{-1;0;1},1,3))+2))/7)+1,""),"")</f>
        <v/>
      </c>
      <c r="AJ5" s="72"/>
      <c r="AK5" s="73" t="str">
        <f t="shared" ref="AK5:AK33" si="18">UPPER(TEXT(AL5,"jjj"))</f>
        <v>MAR</v>
      </c>
      <c r="AL5" s="71">
        <f t="shared" ref="AL5:AL30" si="19">AL4+1</f>
        <v>43011</v>
      </c>
      <c r="AM5" s="74" t="str">
        <f>IFERROR(IF(WEEKDAY(AL5,2)=1,INT((AL5-LOOKUP(AL5,DATE(YEAR(AL5)+{-1;0;1},1,3)-WEEKDAY(DATE(YEAR(AL5)+{-1;0;1},1,3))+2))/7)+1,""),"")</f>
        <v/>
      </c>
      <c r="AN5" s="72"/>
      <c r="AO5" s="73" t="str">
        <f t="shared" ref="AO5:AO33" si="20">UPPER(TEXT(AP5,"jjj"))</f>
        <v>VEN</v>
      </c>
      <c r="AP5" s="71">
        <f t="shared" ref="AP5:AP30" si="21">AP4+1</f>
        <v>43042</v>
      </c>
      <c r="AQ5" s="74" t="str">
        <f>IFERROR(IF(WEEKDAY(AP5,2)=1,INT((AP5-LOOKUP(AP5,DATE(YEAR(AP5)+{-1;0;1},1,3)-WEEKDAY(DATE(YEAR(AP5)+{-1;0;1},1,3))+2))/7)+1,""),"")</f>
        <v/>
      </c>
      <c r="AR5" s="72"/>
      <c r="AS5" s="73" t="str">
        <f t="shared" ref="AS5:AS33" si="22">UPPER(TEXT(AT5,"jjj"))</f>
        <v>DIM</v>
      </c>
      <c r="AT5" s="71">
        <f t="shared" ref="AT5:AT30" si="23">AT4+1</f>
        <v>43072</v>
      </c>
      <c r="AU5" s="75" t="str">
        <f>IFERROR(IF(WEEKDAY(AT5,2)=1,INT((AT5-LOOKUP(AT5,DATE(YEAR(AT5)+{-1;0;1},1,3)-WEEKDAY(DATE(YEAR(AT5)+{-1;0;1},1,3))+2))/7)+1,""),"")</f>
        <v/>
      </c>
    </row>
    <row r="6" spans="1:47" ht="27" customHeight="1">
      <c r="A6" s="70" t="str">
        <f t="shared" si="0"/>
        <v>MER</v>
      </c>
      <c r="B6" s="71">
        <f t="shared" si="1"/>
        <v>42739</v>
      </c>
      <c r="C6" s="74" t="str">
        <f>IFERROR(IF(WEEKDAY(B6,2)=1,INT((B6-LOOKUP(B6,DATE(YEAR(B6)+{-1;0;1},1,3)-WEEKDAY(DATE(YEAR(B6)+{-1;0;1},1,3))+2))/7)+1,""),"")</f>
        <v/>
      </c>
      <c r="D6" s="72"/>
      <c r="E6" s="73" t="str">
        <f t="shared" si="2"/>
        <v>SAM</v>
      </c>
      <c r="F6" s="71">
        <f t="shared" si="3"/>
        <v>42770</v>
      </c>
      <c r="G6" s="74" t="str">
        <f>IFERROR(IF(WEEKDAY(F6,2)=1,INT((F6-LOOKUP(F6,DATE(YEAR(F6)+{-1;0;1},1,3)-WEEKDAY(DATE(YEAR(F6)+{-1;0;1},1,3))+2))/7)+1,""),"")</f>
        <v/>
      </c>
      <c r="H6" s="72"/>
      <c r="I6" s="73" t="str">
        <f t="shared" si="4"/>
        <v>SAM</v>
      </c>
      <c r="J6" s="71">
        <f t="shared" si="5"/>
        <v>42798</v>
      </c>
      <c r="K6" s="74" t="str">
        <f>IFERROR(IF(WEEKDAY(J6,2)=1,INT((J6-LOOKUP(J6,DATE(YEAR(J6)+{-1;0;1},1,3)-WEEKDAY(DATE(YEAR(J6)+{-1;0;1},1,3))+2))/7)+1,""),"")</f>
        <v/>
      </c>
      <c r="L6" s="72"/>
      <c r="M6" s="73" t="str">
        <f t="shared" si="6"/>
        <v>MAR</v>
      </c>
      <c r="N6" s="71">
        <f t="shared" si="7"/>
        <v>42829</v>
      </c>
      <c r="O6" s="74" t="str">
        <f>IFERROR(IF(WEEKDAY(N6,2)=1,INT((N6-LOOKUP(N6,DATE(YEAR(N6)+{-1;0;1},1,3)-WEEKDAY(DATE(YEAR(N6)+{-1;0;1},1,3))+2))/7)+1,""),"")</f>
        <v/>
      </c>
      <c r="P6" s="72"/>
      <c r="Q6" s="73" t="str">
        <f t="shared" si="8"/>
        <v>JEU</v>
      </c>
      <c r="R6" s="71">
        <f t="shared" si="9"/>
        <v>42859</v>
      </c>
      <c r="S6" s="74" t="str">
        <f>IFERROR(IF(WEEKDAY(R6,2)=1,INT((R6-LOOKUP(R6,DATE(YEAR(R6)+{-1;0;1},1,3)-WEEKDAY(DATE(YEAR(R6)+{-1;0;1},1,3))+2))/7)+1,""),"")</f>
        <v/>
      </c>
      <c r="T6" s="72"/>
      <c r="U6" s="73" t="str">
        <f t="shared" si="10"/>
        <v>DIM</v>
      </c>
      <c r="V6" s="71">
        <f t="shared" si="11"/>
        <v>42890</v>
      </c>
      <c r="W6" s="74" t="str">
        <f>IFERROR(IF(WEEKDAY(V6,2)=1,INT((V6-LOOKUP(V6,DATE(YEAR(V6)+{-1;0;1},1,3)-WEEKDAY(DATE(YEAR(V6)+{-1;0;1},1,3))+2))/7)+1,""),"")</f>
        <v/>
      </c>
      <c r="X6" s="72"/>
      <c r="Y6" s="73" t="str">
        <f t="shared" si="12"/>
        <v>MAR</v>
      </c>
      <c r="Z6" s="71">
        <f t="shared" si="13"/>
        <v>42920</v>
      </c>
      <c r="AA6" s="74" t="str">
        <f>IFERROR(IF(WEEKDAY(Z6,2)=1,INT((Z6-LOOKUP(Z6,DATE(YEAR(Z6)+{-1;0;1},1,3)-WEEKDAY(DATE(YEAR(Z6)+{-1;0;1},1,3))+2))/7)+1,""),"")</f>
        <v/>
      </c>
      <c r="AB6" s="72"/>
      <c r="AC6" s="73" t="str">
        <f t="shared" si="14"/>
        <v>VEN</v>
      </c>
      <c r="AD6" s="71">
        <f t="shared" si="15"/>
        <v>42951</v>
      </c>
      <c r="AE6" s="74" t="str">
        <f>IFERROR(IF(WEEKDAY(AD6,2)=1,INT((AD6-LOOKUP(AD6,DATE(YEAR(AD6)+{-1;0;1},1,3)-WEEKDAY(DATE(YEAR(AD6)+{-1;0;1},1,3))+2))/7)+1,""),"")</f>
        <v/>
      </c>
      <c r="AF6" s="72"/>
      <c r="AG6" s="73" t="str">
        <f t="shared" si="16"/>
        <v>LUN</v>
      </c>
      <c r="AH6" s="71">
        <f t="shared" si="17"/>
        <v>42982</v>
      </c>
      <c r="AI6" s="74">
        <f>IFERROR(IF(WEEKDAY(AH6,2)=1,INT((AH6-LOOKUP(AH6,DATE(YEAR(AH6)+{-1;0;1},1,3)-WEEKDAY(DATE(YEAR(AH6)+{-1;0;1},1,3))+2))/7)+1,""),"")</f>
        <v>36</v>
      </c>
      <c r="AJ6" s="72"/>
      <c r="AK6" s="73" t="str">
        <f t="shared" si="18"/>
        <v>MER</v>
      </c>
      <c r="AL6" s="71">
        <f t="shared" si="19"/>
        <v>43012</v>
      </c>
      <c r="AM6" s="74" t="str">
        <f>IFERROR(IF(WEEKDAY(AL6,2)=1,INT((AL6-LOOKUP(AL6,DATE(YEAR(AL6)+{-1;0;1},1,3)-WEEKDAY(DATE(YEAR(AL6)+{-1;0;1},1,3))+2))/7)+1,""),"")</f>
        <v/>
      </c>
      <c r="AN6" s="72"/>
      <c r="AO6" s="73" t="str">
        <f t="shared" si="20"/>
        <v>SAM</v>
      </c>
      <c r="AP6" s="71">
        <f t="shared" si="21"/>
        <v>43043</v>
      </c>
      <c r="AQ6" s="74" t="str">
        <f>IFERROR(IF(WEEKDAY(AP6,2)=1,INT((AP6-LOOKUP(AP6,DATE(YEAR(AP6)+{-1;0;1},1,3)-WEEKDAY(DATE(YEAR(AP6)+{-1;0;1},1,3))+2))/7)+1,""),"")</f>
        <v/>
      </c>
      <c r="AR6" s="72"/>
      <c r="AS6" s="73" t="str">
        <f t="shared" si="22"/>
        <v>LUN</v>
      </c>
      <c r="AT6" s="71">
        <f t="shared" si="23"/>
        <v>43073</v>
      </c>
      <c r="AU6" s="75">
        <f>IFERROR(IF(WEEKDAY(AT6,2)=1,INT((AT6-LOOKUP(AT6,DATE(YEAR(AT6)+{-1;0;1},1,3)-WEEKDAY(DATE(YEAR(AT6)+{-1;0;1},1,3))+2))/7)+1,""),"")</f>
        <v>49</v>
      </c>
    </row>
    <row r="7" spans="1:47" ht="27" customHeight="1">
      <c r="A7" s="70" t="str">
        <f t="shared" si="0"/>
        <v>JEU</v>
      </c>
      <c r="B7" s="71">
        <f t="shared" si="1"/>
        <v>42740</v>
      </c>
      <c r="C7" s="74" t="str">
        <f>IFERROR(IF(WEEKDAY(B7,2)=1,INT((B7-LOOKUP(B7,DATE(YEAR(B7)+{-1;0;1},1,3)-WEEKDAY(DATE(YEAR(B7)+{-1;0;1},1,3))+2))/7)+1,""),"")</f>
        <v/>
      </c>
      <c r="D7" s="72"/>
      <c r="E7" s="73" t="str">
        <f t="shared" si="2"/>
        <v>DIM</v>
      </c>
      <c r="F7" s="71">
        <f t="shared" si="3"/>
        <v>42771</v>
      </c>
      <c r="G7" s="74" t="str">
        <f>IFERROR(IF(WEEKDAY(F7,2)=1,INT((F7-LOOKUP(F7,DATE(YEAR(F7)+{-1;0;1},1,3)-WEEKDAY(DATE(YEAR(F7)+{-1;0;1},1,3))+2))/7)+1,""),"")</f>
        <v/>
      </c>
      <c r="H7" s="72"/>
      <c r="I7" s="73" t="str">
        <f t="shared" si="4"/>
        <v>DIM</v>
      </c>
      <c r="J7" s="71">
        <f t="shared" si="5"/>
        <v>42799</v>
      </c>
      <c r="K7" s="74" t="str">
        <f>IFERROR(IF(WEEKDAY(J7,2)=1,INT((J7-LOOKUP(J7,DATE(YEAR(J7)+{-1;0;1},1,3)-WEEKDAY(DATE(YEAR(J7)+{-1;0;1},1,3))+2))/7)+1,""),"")</f>
        <v/>
      </c>
      <c r="L7" s="72"/>
      <c r="M7" s="73" t="str">
        <f t="shared" si="6"/>
        <v>MER</v>
      </c>
      <c r="N7" s="71">
        <f t="shared" si="7"/>
        <v>42830</v>
      </c>
      <c r="O7" s="74" t="str">
        <f>IFERROR(IF(WEEKDAY(N7,2)=1,INT((N7-LOOKUP(N7,DATE(YEAR(N7)+{-1;0;1},1,3)-WEEKDAY(DATE(YEAR(N7)+{-1;0;1},1,3))+2))/7)+1,""),"")</f>
        <v/>
      </c>
      <c r="P7" s="72"/>
      <c r="Q7" s="73" t="str">
        <f t="shared" si="8"/>
        <v>VEN</v>
      </c>
      <c r="R7" s="71">
        <f t="shared" si="9"/>
        <v>42860</v>
      </c>
      <c r="S7" s="74" t="str">
        <f>IFERROR(IF(WEEKDAY(R7,2)=1,INT((R7-LOOKUP(R7,DATE(YEAR(R7)+{-1;0;1},1,3)-WEEKDAY(DATE(YEAR(R7)+{-1;0;1},1,3))+2))/7)+1,""),"")</f>
        <v/>
      </c>
      <c r="T7" s="72"/>
      <c r="U7" s="73" t="str">
        <f t="shared" si="10"/>
        <v>LUN</v>
      </c>
      <c r="V7" s="71">
        <f t="shared" si="11"/>
        <v>42891</v>
      </c>
      <c r="W7" s="74">
        <f>IFERROR(IF(WEEKDAY(V7,2)=1,INT((V7-LOOKUP(V7,DATE(YEAR(V7)+{-1;0;1},1,3)-WEEKDAY(DATE(YEAR(V7)+{-1;0;1},1,3))+2))/7)+1,""),"")</f>
        <v>23</v>
      </c>
      <c r="X7" s="72"/>
      <c r="Y7" s="73" t="str">
        <f t="shared" si="12"/>
        <v>MER</v>
      </c>
      <c r="Z7" s="71">
        <f t="shared" si="13"/>
        <v>42921</v>
      </c>
      <c r="AA7" s="74" t="str">
        <f>IFERROR(IF(WEEKDAY(Z7,2)=1,INT((Z7-LOOKUP(Z7,DATE(YEAR(Z7)+{-1;0;1},1,3)-WEEKDAY(DATE(YEAR(Z7)+{-1;0;1},1,3))+2))/7)+1,""),"")</f>
        <v/>
      </c>
      <c r="AB7" s="72"/>
      <c r="AC7" s="73" t="str">
        <f t="shared" si="14"/>
        <v>SAM</v>
      </c>
      <c r="AD7" s="71">
        <f t="shared" si="15"/>
        <v>42952</v>
      </c>
      <c r="AE7" s="74" t="str">
        <f>IFERROR(IF(WEEKDAY(AD7,2)=1,INT((AD7-LOOKUP(AD7,DATE(YEAR(AD7)+{-1;0;1},1,3)-WEEKDAY(DATE(YEAR(AD7)+{-1;0;1},1,3))+2))/7)+1,""),"")</f>
        <v/>
      </c>
      <c r="AF7" s="72"/>
      <c r="AG7" s="73" t="str">
        <f t="shared" si="16"/>
        <v>MAR</v>
      </c>
      <c r="AH7" s="71">
        <f t="shared" si="17"/>
        <v>42983</v>
      </c>
      <c r="AI7" s="74" t="str">
        <f>IFERROR(IF(WEEKDAY(AH7,2)=1,INT((AH7-LOOKUP(AH7,DATE(YEAR(AH7)+{-1;0;1},1,3)-WEEKDAY(DATE(YEAR(AH7)+{-1;0;1},1,3))+2))/7)+1,""),"")</f>
        <v/>
      </c>
      <c r="AJ7" s="72"/>
      <c r="AK7" s="73" t="str">
        <f t="shared" si="18"/>
        <v>JEU</v>
      </c>
      <c r="AL7" s="71">
        <f t="shared" si="19"/>
        <v>43013</v>
      </c>
      <c r="AM7" s="74" t="str">
        <f>IFERROR(IF(WEEKDAY(AL7,2)=1,INT((AL7-LOOKUP(AL7,DATE(YEAR(AL7)+{-1;0;1},1,3)-WEEKDAY(DATE(YEAR(AL7)+{-1;0;1},1,3))+2))/7)+1,""),"")</f>
        <v/>
      </c>
      <c r="AN7" s="72"/>
      <c r="AO7" s="73" t="str">
        <f t="shared" si="20"/>
        <v>DIM</v>
      </c>
      <c r="AP7" s="71">
        <f t="shared" si="21"/>
        <v>43044</v>
      </c>
      <c r="AQ7" s="74" t="str">
        <f>IFERROR(IF(WEEKDAY(AP7,2)=1,INT((AP7-LOOKUP(AP7,DATE(YEAR(AP7)+{-1;0;1},1,3)-WEEKDAY(DATE(YEAR(AP7)+{-1;0;1},1,3))+2))/7)+1,""),"")</f>
        <v/>
      </c>
      <c r="AR7" s="72"/>
      <c r="AS7" s="73" t="str">
        <f t="shared" si="22"/>
        <v>MAR</v>
      </c>
      <c r="AT7" s="71">
        <f t="shared" si="23"/>
        <v>43074</v>
      </c>
      <c r="AU7" s="75" t="str">
        <f>IFERROR(IF(WEEKDAY(AT7,2)=1,INT((AT7-LOOKUP(AT7,DATE(YEAR(AT7)+{-1;0;1},1,3)-WEEKDAY(DATE(YEAR(AT7)+{-1;0;1},1,3))+2))/7)+1,""),"")</f>
        <v/>
      </c>
    </row>
    <row r="8" spans="1:47" ht="27" customHeight="1">
      <c r="A8" s="70" t="str">
        <f t="shared" si="0"/>
        <v>VEN</v>
      </c>
      <c r="B8" s="71">
        <f t="shared" si="1"/>
        <v>42741</v>
      </c>
      <c r="C8" s="74" t="str">
        <f>IFERROR(IF(WEEKDAY(B8,2)=1,INT((B8-LOOKUP(B8,DATE(YEAR(B8)+{-1;0;1},1,3)-WEEKDAY(DATE(YEAR(B8)+{-1;0;1},1,3))+2))/7)+1,""),"")</f>
        <v/>
      </c>
      <c r="D8" s="72"/>
      <c r="E8" s="73" t="str">
        <f t="shared" si="2"/>
        <v>LUN</v>
      </c>
      <c r="F8" s="71">
        <f t="shared" si="3"/>
        <v>42772</v>
      </c>
      <c r="G8" s="74">
        <f>IFERROR(IF(WEEKDAY(F8,2)=1,INT((F8-LOOKUP(F8,DATE(YEAR(F8)+{-1;0;1},1,3)-WEEKDAY(DATE(YEAR(F8)+{-1;0;1},1,3))+2))/7)+1,""),"")</f>
        <v>6</v>
      </c>
      <c r="H8" s="72"/>
      <c r="I8" s="73" t="str">
        <f t="shared" si="4"/>
        <v>LUN</v>
      </c>
      <c r="J8" s="71">
        <f t="shared" si="5"/>
        <v>42800</v>
      </c>
      <c r="K8" s="74">
        <f>IFERROR(IF(WEEKDAY(J8,2)=1,INT((J8-LOOKUP(J8,DATE(YEAR(J8)+{-1;0;1},1,3)-WEEKDAY(DATE(YEAR(J8)+{-1;0;1},1,3))+2))/7)+1,""),"")</f>
        <v>10</v>
      </c>
      <c r="L8" s="72"/>
      <c r="M8" s="73" t="str">
        <f t="shared" si="6"/>
        <v>JEU</v>
      </c>
      <c r="N8" s="71">
        <f t="shared" si="7"/>
        <v>42831</v>
      </c>
      <c r="O8" s="74" t="str">
        <f>IFERROR(IF(WEEKDAY(N8,2)=1,INT((N8-LOOKUP(N8,DATE(YEAR(N8)+{-1;0;1},1,3)-WEEKDAY(DATE(YEAR(N8)+{-1;0;1},1,3))+2))/7)+1,""),"")</f>
        <v/>
      </c>
      <c r="P8" s="72"/>
      <c r="Q8" s="73" t="str">
        <f t="shared" si="8"/>
        <v>SAM</v>
      </c>
      <c r="R8" s="71">
        <f t="shared" si="9"/>
        <v>42861</v>
      </c>
      <c r="S8" s="74" t="str">
        <f>IFERROR(IF(WEEKDAY(R8,2)=1,INT((R8-LOOKUP(R8,DATE(YEAR(R8)+{-1;0;1},1,3)-WEEKDAY(DATE(YEAR(R8)+{-1;0;1},1,3))+2))/7)+1,""),"")</f>
        <v/>
      </c>
      <c r="T8" s="72"/>
      <c r="U8" s="73" t="str">
        <f t="shared" si="10"/>
        <v>MAR</v>
      </c>
      <c r="V8" s="71">
        <f t="shared" si="11"/>
        <v>42892</v>
      </c>
      <c r="W8" s="74" t="str">
        <f>IFERROR(IF(WEEKDAY(V8,2)=1,INT((V8-LOOKUP(V8,DATE(YEAR(V8)+{-1;0;1},1,3)-WEEKDAY(DATE(YEAR(V8)+{-1;0;1},1,3))+2))/7)+1,""),"")</f>
        <v/>
      </c>
      <c r="X8" s="72"/>
      <c r="Y8" s="73" t="str">
        <f t="shared" si="12"/>
        <v>JEU</v>
      </c>
      <c r="Z8" s="71">
        <f t="shared" si="13"/>
        <v>42922</v>
      </c>
      <c r="AA8" s="74" t="str">
        <f>IFERROR(IF(WEEKDAY(Z8,2)=1,INT((Z8-LOOKUP(Z8,DATE(YEAR(Z8)+{-1;0;1},1,3)-WEEKDAY(DATE(YEAR(Z8)+{-1;0;1},1,3))+2))/7)+1,""),"")</f>
        <v/>
      </c>
      <c r="AB8" s="72"/>
      <c r="AC8" s="73" t="str">
        <f t="shared" si="14"/>
        <v>DIM</v>
      </c>
      <c r="AD8" s="71">
        <f t="shared" si="15"/>
        <v>42953</v>
      </c>
      <c r="AE8" s="74" t="str">
        <f>IFERROR(IF(WEEKDAY(AD8,2)=1,INT((AD8-LOOKUP(AD8,DATE(YEAR(AD8)+{-1;0;1},1,3)-WEEKDAY(DATE(YEAR(AD8)+{-1;0;1},1,3))+2))/7)+1,""),"")</f>
        <v/>
      </c>
      <c r="AF8" s="72"/>
      <c r="AG8" s="73" t="str">
        <f t="shared" si="16"/>
        <v>MER</v>
      </c>
      <c r="AH8" s="71">
        <f t="shared" si="17"/>
        <v>42984</v>
      </c>
      <c r="AI8" s="74" t="str">
        <f>IFERROR(IF(WEEKDAY(AH8,2)=1,INT((AH8-LOOKUP(AH8,DATE(YEAR(AH8)+{-1;0;1},1,3)-WEEKDAY(DATE(YEAR(AH8)+{-1;0;1},1,3))+2))/7)+1,""),"")</f>
        <v/>
      </c>
      <c r="AJ8" s="72"/>
      <c r="AK8" s="73" t="str">
        <f t="shared" si="18"/>
        <v>VEN</v>
      </c>
      <c r="AL8" s="71">
        <f t="shared" si="19"/>
        <v>43014</v>
      </c>
      <c r="AM8" s="74" t="str">
        <f>IFERROR(IF(WEEKDAY(AL8,2)=1,INT((AL8-LOOKUP(AL8,DATE(YEAR(AL8)+{-1;0;1},1,3)-WEEKDAY(DATE(YEAR(AL8)+{-1;0;1},1,3))+2))/7)+1,""),"")</f>
        <v/>
      </c>
      <c r="AN8" s="72"/>
      <c r="AO8" s="73" t="str">
        <f t="shared" si="20"/>
        <v>LUN</v>
      </c>
      <c r="AP8" s="71">
        <f t="shared" si="21"/>
        <v>43045</v>
      </c>
      <c r="AQ8" s="74">
        <f>IFERROR(IF(WEEKDAY(AP8,2)=1,INT((AP8-LOOKUP(AP8,DATE(YEAR(AP8)+{-1;0;1},1,3)-WEEKDAY(DATE(YEAR(AP8)+{-1;0;1},1,3))+2))/7)+1,""),"")</f>
        <v>45</v>
      </c>
      <c r="AR8" s="72"/>
      <c r="AS8" s="73" t="str">
        <f t="shared" si="22"/>
        <v>MER</v>
      </c>
      <c r="AT8" s="71">
        <f t="shared" si="23"/>
        <v>43075</v>
      </c>
      <c r="AU8" s="75" t="str">
        <f>IFERROR(IF(WEEKDAY(AT8,2)=1,INT((AT8-LOOKUP(AT8,DATE(YEAR(AT8)+{-1;0;1},1,3)-WEEKDAY(DATE(YEAR(AT8)+{-1;0;1},1,3))+2))/7)+1,""),"")</f>
        <v/>
      </c>
    </row>
    <row r="9" spans="1:47" ht="27" customHeight="1">
      <c r="A9" s="70" t="str">
        <f t="shared" si="0"/>
        <v>SAM</v>
      </c>
      <c r="B9" s="71">
        <f t="shared" si="1"/>
        <v>42742</v>
      </c>
      <c r="C9" s="74" t="str">
        <f>IFERROR(IF(WEEKDAY(B9,2)=1,INT((B9-LOOKUP(B9,DATE(YEAR(B9)+{-1;0;1},1,3)-WEEKDAY(DATE(YEAR(B9)+{-1;0;1},1,3))+2))/7)+1,""),"")</f>
        <v/>
      </c>
      <c r="D9" s="72"/>
      <c r="E9" s="73" t="str">
        <f t="shared" si="2"/>
        <v>MAR</v>
      </c>
      <c r="F9" s="71">
        <f t="shared" si="3"/>
        <v>42773</v>
      </c>
      <c r="G9" s="74" t="str">
        <f>IFERROR(IF(WEEKDAY(F9,2)=1,INT((F9-LOOKUP(F9,DATE(YEAR(F9)+{-1;0;1},1,3)-WEEKDAY(DATE(YEAR(F9)+{-1;0;1},1,3))+2))/7)+1,""),"")</f>
        <v/>
      </c>
      <c r="H9" s="72"/>
      <c r="I9" s="73" t="str">
        <f t="shared" si="4"/>
        <v>MAR</v>
      </c>
      <c r="J9" s="71">
        <f t="shared" si="5"/>
        <v>42801</v>
      </c>
      <c r="K9" s="74" t="str">
        <f>IFERROR(IF(WEEKDAY(J9,2)=1,INT((J9-LOOKUP(J9,DATE(YEAR(J9)+{-1;0;1},1,3)-WEEKDAY(DATE(YEAR(J9)+{-1;0;1},1,3))+2))/7)+1,""),"")</f>
        <v/>
      </c>
      <c r="L9" s="72"/>
      <c r="M9" s="73" t="str">
        <f t="shared" si="6"/>
        <v>VEN</v>
      </c>
      <c r="N9" s="71">
        <f t="shared" si="7"/>
        <v>42832</v>
      </c>
      <c r="O9" s="74" t="str">
        <f>IFERROR(IF(WEEKDAY(N9,2)=1,INT((N9-LOOKUP(N9,DATE(YEAR(N9)+{-1;0;1},1,3)-WEEKDAY(DATE(YEAR(N9)+{-1;0;1},1,3))+2))/7)+1,""),"")</f>
        <v/>
      </c>
      <c r="P9" s="72"/>
      <c r="Q9" s="73" t="str">
        <f t="shared" si="8"/>
        <v>DIM</v>
      </c>
      <c r="R9" s="71">
        <f t="shared" si="9"/>
        <v>42862</v>
      </c>
      <c r="S9" s="74" t="str">
        <f>IFERROR(IF(WEEKDAY(R9,2)=1,INT((R9-LOOKUP(R9,DATE(YEAR(R9)+{-1;0;1},1,3)-WEEKDAY(DATE(YEAR(R9)+{-1;0;1},1,3))+2))/7)+1,""),"")</f>
        <v/>
      </c>
      <c r="T9" s="72"/>
      <c r="U9" s="73" t="str">
        <f t="shared" si="10"/>
        <v>MER</v>
      </c>
      <c r="V9" s="71">
        <f t="shared" si="11"/>
        <v>42893</v>
      </c>
      <c r="W9" s="74" t="str">
        <f>IFERROR(IF(WEEKDAY(V9,2)=1,INT((V9-LOOKUP(V9,DATE(YEAR(V9)+{-1;0;1},1,3)-WEEKDAY(DATE(YEAR(V9)+{-1;0;1},1,3))+2))/7)+1,""),"")</f>
        <v/>
      </c>
      <c r="X9" s="72"/>
      <c r="Y9" s="73" t="str">
        <f t="shared" si="12"/>
        <v>VEN</v>
      </c>
      <c r="Z9" s="71">
        <f t="shared" si="13"/>
        <v>42923</v>
      </c>
      <c r="AA9" s="74" t="str">
        <f>IFERROR(IF(WEEKDAY(Z9,2)=1,INT((Z9-LOOKUP(Z9,DATE(YEAR(Z9)+{-1;0;1},1,3)-WEEKDAY(DATE(YEAR(Z9)+{-1;0;1},1,3))+2))/7)+1,""),"")</f>
        <v/>
      </c>
      <c r="AB9" s="72"/>
      <c r="AC9" s="73" t="str">
        <f t="shared" si="14"/>
        <v>LUN</v>
      </c>
      <c r="AD9" s="71">
        <f t="shared" si="15"/>
        <v>42954</v>
      </c>
      <c r="AE9" s="74">
        <f>IFERROR(IF(WEEKDAY(AD9,2)=1,INT((AD9-LOOKUP(AD9,DATE(YEAR(AD9)+{-1;0;1},1,3)-WEEKDAY(DATE(YEAR(AD9)+{-1;0;1},1,3))+2))/7)+1,""),"")</f>
        <v>32</v>
      </c>
      <c r="AF9" s="72"/>
      <c r="AG9" s="73" t="str">
        <f t="shared" si="16"/>
        <v>JEU</v>
      </c>
      <c r="AH9" s="71">
        <f t="shared" si="17"/>
        <v>42985</v>
      </c>
      <c r="AI9" s="74" t="str">
        <f>IFERROR(IF(WEEKDAY(AH9,2)=1,INT((AH9-LOOKUP(AH9,DATE(YEAR(AH9)+{-1;0;1},1,3)-WEEKDAY(DATE(YEAR(AH9)+{-1;0;1},1,3))+2))/7)+1,""),"")</f>
        <v/>
      </c>
      <c r="AJ9" s="72"/>
      <c r="AK9" s="73" t="str">
        <f t="shared" si="18"/>
        <v>SAM</v>
      </c>
      <c r="AL9" s="71">
        <f t="shared" si="19"/>
        <v>43015</v>
      </c>
      <c r="AM9" s="74" t="str">
        <f>IFERROR(IF(WEEKDAY(AL9,2)=1,INT((AL9-LOOKUP(AL9,DATE(YEAR(AL9)+{-1;0;1},1,3)-WEEKDAY(DATE(YEAR(AL9)+{-1;0;1},1,3))+2))/7)+1,""),"")</f>
        <v/>
      </c>
      <c r="AN9" s="72"/>
      <c r="AO9" s="73" t="str">
        <f t="shared" si="20"/>
        <v>MAR</v>
      </c>
      <c r="AP9" s="71">
        <f t="shared" si="21"/>
        <v>43046</v>
      </c>
      <c r="AQ9" s="74" t="str">
        <f>IFERROR(IF(WEEKDAY(AP9,2)=1,INT((AP9-LOOKUP(AP9,DATE(YEAR(AP9)+{-1;0;1},1,3)-WEEKDAY(DATE(YEAR(AP9)+{-1;0;1},1,3))+2))/7)+1,""),"")</f>
        <v/>
      </c>
      <c r="AR9" s="72"/>
      <c r="AS9" s="73" t="str">
        <f t="shared" si="22"/>
        <v>JEU</v>
      </c>
      <c r="AT9" s="71">
        <f t="shared" si="23"/>
        <v>43076</v>
      </c>
      <c r="AU9" s="75" t="str">
        <f>IFERROR(IF(WEEKDAY(AT9,2)=1,INT((AT9-LOOKUP(AT9,DATE(YEAR(AT9)+{-1;0;1},1,3)-WEEKDAY(DATE(YEAR(AT9)+{-1;0;1},1,3))+2))/7)+1,""),"")</f>
        <v/>
      </c>
    </row>
    <row r="10" spans="1:47" ht="27" customHeight="1">
      <c r="A10" s="70" t="str">
        <f t="shared" si="0"/>
        <v>DIM</v>
      </c>
      <c r="B10" s="71">
        <f t="shared" si="1"/>
        <v>42743</v>
      </c>
      <c r="C10" s="74" t="str">
        <f>IFERROR(IF(WEEKDAY(B10,2)=1,INT((B10-LOOKUP(B10,DATE(YEAR(B10)+{-1;0;1},1,3)-WEEKDAY(DATE(YEAR(B10)+{-1;0;1},1,3))+2))/7)+1,""),"")</f>
        <v/>
      </c>
      <c r="D10" s="72"/>
      <c r="E10" s="73" t="str">
        <f t="shared" si="2"/>
        <v>MER</v>
      </c>
      <c r="F10" s="71">
        <f t="shared" si="3"/>
        <v>42774</v>
      </c>
      <c r="G10" s="74" t="str">
        <f>IFERROR(IF(WEEKDAY(F10,2)=1,INT((F10-LOOKUP(F10,DATE(YEAR(F10)+{-1;0;1},1,3)-WEEKDAY(DATE(YEAR(F10)+{-1;0;1},1,3))+2))/7)+1,""),"")</f>
        <v/>
      </c>
      <c r="H10" s="72"/>
      <c r="I10" s="73" t="str">
        <f t="shared" si="4"/>
        <v>MER</v>
      </c>
      <c r="J10" s="71">
        <f t="shared" si="5"/>
        <v>42802</v>
      </c>
      <c r="K10" s="74" t="str">
        <f>IFERROR(IF(WEEKDAY(J10,2)=1,INT((J10-LOOKUP(J10,DATE(YEAR(J10)+{-1;0;1},1,3)-WEEKDAY(DATE(YEAR(J10)+{-1;0;1},1,3))+2))/7)+1,""),"")</f>
        <v/>
      </c>
      <c r="L10" s="72"/>
      <c r="M10" s="73" t="str">
        <f t="shared" si="6"/>
        <v>SAM</v>
      </c>
      <c r="N10" s="71">
        <f t="shared" si="7"/>
        <v>42833</v>
      </c>
      <c r="O10" s="74" t="str">
        <f>IFERROR(IF(WEEKDAY(N10,2)=1,INT((N10-LOOKUP(N10,DATE(YEAR(N10)+{-1;0;1},1,3)-WEEKDAY(DATE(YEAR(N10)+{-1;0;1},1,3))+2))/7)+1,""),"")</f>
        <v/>
      </c>
      <c r="P10" s="72"/>
      <c r="Q10" s="73" t="str">
        <f t="shared" si="8"/>
        <v>LUN</v>
      </c>
      <c r="R10" s="71">
        <f t="shared" si="9"/>
        <v>42863</v>
      </c>
      <c r="S10" s="74">
        <f>IFERROR(IF(WEEKDAY(R10,2)=1,INT((R10-LOOKUP(R10,DATE(YEAR(R10)+{-1;0;1},1,3)-WEEKDAY(DATE(YEAR(R10)+{-1;0;1},1,3))+2))/7)+1,""),"")</f>
        <v>19</v>
      </c>
      <c r="T10" s="72"/>
      <c r="U10" s="73" t="str">
        <f t="shared" si="10"/>
        <v>JEU</v>
      </c>
      <c r="V10" s="71">
        <f t="shared" si="11"/>
        <v>42894</v>
      </c>
      <c r="W10" s="74" t="str">
        <f>IFERROR(IF(WEEKDAY(V10,2)=1,INT((V10-LOOKUP(V10,DATE(YEAR(V10)+{-1;0;1},1,3)-WEEKDAY(DATE(YEAR(V10)+{-1;0;1},1,3))+2))/7)+1,""),"")</f>
        <v/>
      </c>
      <c r="X10" s="72"/>
      <c r="Y10" s="73" t="str">
        <f t="shared" si="12"/>
        <v>SAM</v>
      </c>
      <c r="Z10" s="71">
        <f t="shared" si="13"/>
        <v>42924</v>
      </c>
      <c r="AA10" s="74" t="str">
        <f>IFERROR(IF(WEEKDAY(Z10,2)=1,INT((Z10-LOOKUP(Z10,DATE(YEAR(Z10)+{-1;0;1},1,3)-WEEKDAY(DATE(YEAR(Z10)+{-1;0;1},1,3))+2))/7)+1,""),"")</f>
        <v/>
      </c>
      <c r="AB10" s="72"/>
      <c r="AC10" s="73" t="str">
        <f t="shared" si="14"/>
        <v>MAR</v>
      </c>
      <c r="AD10" s="71">
        <f t="shared" si="15"/>
        <v>42955</v>
      </c>
      <c r="AE10" s="74" t="str">
        <f>IFERROR(IF(WEEKDAY(AD10,2)=1,INT((AD10-LOOKUP(AD10,DATE(YEAR(AD10)+{-1;0;1},1,3)-WEEKDAY(DATE(YEAR(AD10)+{-1;0;1},1,3))+2))/7)+1,""),"")</f>
        <v/>
      </c>
      <c r="AF10" s="72"/>
      <c r="AG10" s="73" t="str">
        <f t="shared" si="16"/>
        <v>VEN</v>
      </c>
      <c r="AH10" s="71">
        <f t="shared" si="17"/>
        <v>42986</v>
      </c>
      <c r="AI10" s="74" t="str">
        <f>IFERROR(IF(WEEKDAY(AH10,2)=1,INT((AH10-LOOKUP(AH10,DATE(YEAR(AH10)+{-1;0;1},1,3)-WEEKDAY(DATE(YEAR(AH10)+{-1;0;1},1,3))+2))/7)+1,""),"")</f>
        <v/>
      </c>
      <c r="AJ10" s="72"/>
      <c r="AK10" s="73" t="str">
        <f t="shared" si="18"/>
        <v>DIM</v>
      </c>
      <c r="AL10" s="71">
        <f t="shared" si="19"/>
        <v>43016</v>
      </c>
      <c r="AM10" s="74" t="str">
        <f>IFERROR(IF(WEEKDAY(AL10,2)=1,INT((AL10-LOOKUP(AL10,DATE(YEAR(AL10)+{-1;0;1},1,3)-WEEKDAY(DATE(YEAR(AL10)+{-1;0;1},1,3))+2))/7)+1,""),"")</f>
        <v/>
      </c>
      <c r="AN10" s="72"/>
      <c r="AO10" s="73" t="str">
        <f t="shared" si="20"/>
        <v>MER</v>
      </c>
      <c r="AP10" s="71">
        <f t="shared" si="21"/>
        <v>43047</v>
      </c>
      <c r="AQ10" s="74" t="str">
        <f>IFERROR(IF(WEEKDAY(AP10,2)=1,INT((AP10-LOOKUP(AP10,DATE(YEAR(AP10)+{-1;0;1},1,3)-WEEKDAY(DATE(YEAR(AP10)+{-1;0;1},1,3))+2))/7)+1,""),"")</f>
        <v/>
      </c>
      <c r="AR10" s="72"/>
      <c r="AS10" s="73" t="str">
        <f t="shared" si="22"/>
        <v>VEN</v>
      </c>
      <c r="AT10" s="71">
        <f t="shared" si="23"/>
        <v>43077</v>
      </c>
      <c r="AU10" s="75" t="str">
        <f>IFERROR(IF(WEEKDAY(AT10,2)=1,INT((AT10-LOOKUP(AT10,DATE(YEAR(AT10)+{-1;0;1},1,3)-WEEKDAY(DATE(YEAR(AT10)+{-1;0;1},1,3))+2))/7)+1,""),"")</f>
        <v/>
      </c>
    </row>
    <row r="11" spans="1:47" ht="27" customHeight="1">
      <c r="A11" s="70" t="str">
        <f t="shared" si="0"/>
        <v>LUN</v>
      </c>
      <c r="B11" s="71">
        <f t="shared" si="1"/>
        <v>42744</v>
      </c>
      <c r="C11" s="74">
        <f>IFERROR(IF(WEEKDAY(B11,2)=1,INT((B11-LOOKUP(B11,DATE(YEAR(B11)+{-1;0;1},1,3)-WEEKDAY(DATE(YEAR(B11)+{-1;0;1},1,3))+2))/7)+1,""),"")</f>
        <v>2</v>
      </c>
      <c r="D11" s="72"/>
      <c r="E11" s="73" t="str">
        <f t="shared" si="2"/>
        <v>JEU</v>
      </c>
      <c r="F11" s="71">
        <f t="shared" si="3"/>
        <v>42775</v>
      </c>
      <c r="G11" s="74" t="str">
        <f>IFERROR(IF(WEEKDAY(F11,2)=1,INT((F11-LOOKUP(F11,DATE(YEAR(F11)+{-1;0;1},1,3)-WEEKDAY(DATE(YEAR(F11)+{-1;0;1},1,3))+2))/7)+1,""),"")</f>
        <v/>
      </c>
      <c r="H11" s="72"/>
      <c r="I11" s="73" t="str">
        <f t="shared" si="4"/>
        <v>JEU</v>
      </c>
      <c r="J11" s="71">
        <f t="shared" si="5"/>
        <v>42803</v>
      </c>
      <c r="K11" s="74" t="str">
        <f>IFERROR(IF(WEEKDAY(J11,2)=1,INT((J11-LOOKUP(J11,DATE(YEAR(J11)+{-1;0;1},1,3)-WEEKDAY(DATE(YEAR(J11)+{-1;0;1},1,3))+2))/7)+1,""),"")</f>
        <v/>
      </c>
      <c r="L11" s="72"/>
      <c r="M11" s="73" t="str">
        <f t="shared" si="6"/>
        <v>DIM</v>
      </c>
      <c r="N11" s="71">
        <f t="shared" si="7"/>
        <v>42834</v>
      </c>
      <c r="O11" s="74" t="str">
        <f>IFERROR(IF(WEEKDAY(N11,2)=1,INT((N11-LOOKUP(N11,DATE(YEAR(N11)+{-1;0;1},1,3)-WEEKDAY(DATE(YEAR(N11)+{-1;0;1},1,3))+2))/7)+1,""),"")</f>
        <v/>
      </c>
      <c r="P11" s="72"/>
      <c r="Q11" s="73" t="str">
        <f t="shared" si="8"/>
        <v>MAR</v>
      </c>
      <c r="R11" s="71">
        <f t="shared" si="9"/>
        <v>42864</v>
      </c>
      <c r="S11" s="74" t="str">
        <f>IFERROR(IF(WEEKDAY(R11,2)=1,INT((R11-LOOKUP(R11,DATE(YEAR(R11)+{-1;0;1},1,3)-WEEKDAY(DATE(YEAR(R11)+{-1;0;1},1,3))+2))/7)+1,""),"")</f>
        <v/>
      </c>
      <c r="T11" s="72"/>
      <c r="U11" s="73" t="str">
        <f t="shared" si="10"/>
        <v>VEN</v>
      </c>
      <c r="V11" s="71">
        <f t="shared" si="11"/>
        <v>42895</v>
      </c>
      <c r="W11" s="74" t="str">
        <f>IFERROR(IF(WEEKDAY(V11,2)=1,INT((V11-LOOKUP(V11,DATE(YEAR(V11)+{-1;0;1},1,3)-WEEKDAY(DATE(YEAR(V11)+{-1;0;1},1,3))+2))/7)+1,""),"")</f>
        <v/>
      </c>
      <c r="X11" s="72"/>
      <c r="Y11" s="73" t="str">
        <f t="shared" si="12"/>
        <v>DIM</v>
      </c>
      <c r="Z11" s="71">
        <f t="shared" si="13"/>
        <v>42925</v>
      </c>
      <c r="AA11" s="74" t="str">
        <f>IFERROR(IF(WEEKDAY(Z11,2)=1,INT((Z11-LOOKUP(Z11,DATE(YEAR(Z11)+{-1;0;1},1,3)-WEEKDAY(DATE(YEAR(Z11)+{-1;0;1},1,3))+2))/7)+1,""),"")</f>
        <v/>
      </c>
      <c r="AB11" s="72"/>
      <c r="AC11" s="73" t="str">
        <f t="shared" si="14"/>
        <v>MER</v>
      </c>
      <c r="AD11" s="71">
        <f t="shared" si="15"/>
        <v>42956</v>
      </c>
      <c r="AE11" s="74" t="str">
        <f>IFERROR(IF(WEEKDAY(AD11,2)=1,INT((AD11-LOOKUP(AD11,DATE(YEAR(AD11)+{-1;0;1},1,3)-WEEKDAY(DATE(YEAR(AD11)+{-1;0;1},1,3))+2))/7)+1,""),"")</f>
        <v/>
      </c>
      <c r="AF11" s="72"/>
      <c r="AG11" s="73" t="str">
        <f t="shared" si="16"/>
        <v>SAM</v>
      </c>
      <c r="AH11" s="71">
        <f t="shared" si="17"/>
        <v>42987</v>
      </c>
      <c r="AI11" s="74" t="str">
        <f>IFERROR(IF(WEEKDAY(AH11,2)=1,INT((AH11-LOOKUP(AH11,DATE(YEAR(AH11)+{-1;0;1},1,3)-WEEKDAY(DATE(YEAR(AH11)+{-1;0;1},1,3))+2))/7)+1,""),"")</f>
        <v/>
      </c>
      <c r="AJ11" s="72"/>
      <c r="AK11" s="73" t="str">
        <f t="shared" si="18"/>
        <v>LUN</v>
      </c>
      <c r="AL11" s="71">
        <f t="shared" si="19"/>
        <v>43017</v>
      </c>
      <c r="AM11" s="74">
        <f>IFERROR(IF(WEEKDAY(AL11,2)=1,INT((AL11-LOOKUP(AL11,DATE(YEAR(AL11)+{-1;0;1},1,3)-WEEKDAY(DATE(YEAR(AL11)+{-1;0;1},1,3))+2))/7)+1,""),"")</f>
        <v>41</v>
      </c>
      <c r="AN11" s="72"/>
      <c r="AO11" s="73" t="str">
        <f t="shared" si="20"/>
        <v>JEU</v>
      </c>
      <c r="AP11" s="71">
        <f t="shared" si="21"/>
        <v>43048</v>
      </c>
      <c r="AQ11" s="74" t="str">
        <f>IFERROR(IF(WEEKDAY(AP11,2)=1,INT((AP11-LOOKUP(AP11,DATE(YEAR(AP11)+{-1;0;1},1,3)-WEEKDAY(DATE(YEAR(AP11)+{-1;0;1},1,3))+2))/7)+1,""),"")</f>
        <v/>
      </c>
      <c r="AR11" s="72"/>
      <c r="AS11" s="73" t="str">
        <f t="shared" si="22"/>
        <v>SAM</v>
      </c>
      <c r="AT11" s="71">
        <f t="shared" si="23"/>
        <v>43078</v>
      </c>
      <c r="AU11" s="75" t="str">
        <f>IFERROR(IF(WEEKDAY(AT11,2)=1,INT((AT11-LOOKUP(AT11,DATE(YEAR(AT11)+{-1;0;1},1,3)-WEEKDAY(DATE(YEAR(AT11)+{-1;0;1},1,3))+2))/7)+1,""),"")</f>
        <v/>
      </c>
    </row>
    <row r="12" spans="1:47" ht="27" customHeight="1">
      <c r="A12" s="70" t="str">
        <f t="shared" si="0"/>
        <v>MAR</v>
      </c>
      <c r="B12" s="71">
        <f t="shared" si="1"/>
        <v>42745</v>
      </c>
      <c r="C12" s="74" t="str">
        <f>IFERROR(IF(WEEKDAY(B12,2)=1,INT((B12-LOOKUP(B12,DATE(YEAR(B12)+{-1;0;1},1,3)-WEEKDAY(DATE(YEAR(B12)+{-1;0;1},1,3))+2))/7)+1,""),"")</f>
        <v/>
      </c>
      <c r="D12" s="72"/>
      <c r="E12" s="73" t="str">
        <f t="shared" si="2"/>
        <v>VEN</v>
      </c>
      <c r="F12" s="71">
        <f t="shared" si="3"/>
        <v>42776</v>
      </c>
      <c r="G12" s="74" t="str">
        <f>IFERROR(IF(WEEKDAY(F12,2)=1,INT((F12-LOOKUP(F12,DATE(YEAR(F12)+{-1;0;1},1,3)-WEEKDAY(DATE(YEAR(F12)+{-1;0;1},1,3))+2))/7)+1,""),"")</f>
        <v/>
      </c>
      <c r="H12" s="72"/>
      <c r="I12" s="73" t="str">
        <f t="shared" si="4"/>
        <v>VEN</v>
      </c>
      <c r="J12" s="71">
        <f t="shared" si="5"/>
        <v>42804</v>
      </c>
      <c r="K12" s="74" t="str">
        <f>IFERROR(IF(WEEKDAY(J12,2)=1,INT((J12-LOOKUP(J12,DATE(YEAR(J12)+{-1;0;1},1,3)-WEEKDAY(DATE(YEAR(J12)+{-1;0;1},1,3))+2))/7)+1,""),"")</f>
        <v/>
      </c>
      <c r="L12" s="72"/>
      <c r="M12" s="73" t="str">
        <f t="shared" si="6"/>
        <v>LUN</v>
      </c>
      <c r="N12" s="71">
        <f t="shared" si="7"/>
        <v>42835</v>
      </c>
      <c r="O12" s="74">
        <f>IFERROR(IF(WEEKDAY(N12,2)=1,INT((N12-LOOKUP(N12,DATE(YEAR(N12)+{-1;0;1},1,3)-WEEKDAY(DATE(YEAR(N12)+{-1;0;1},1,3))+2))/7)+1,""),"")</f>
        <v>15</v>
      </c>
      <c r="P12" s="72"/>
      <c r="Q12" s="73" t="str">
        <f t="shared" si="8"/>
        <v>MER</v>
      </c>
      <c r="R12" s="71">
        <f t="shared" si="9"/>
        <v>42865</v>
      </c>
      <c r="S12" s="74" t="str">
        <f>IFERROR(IF(WEEKDAY(R12,2)=1,INT((R12-LOOKUP(R12,DATE(YEAR(R12)+{-1;0;1},1,3)-WEEKDAY(DATE(YEAR(R12)+{-1;0;1},1,3))+2))/7)+1,""),"")</f>
        <v/>
      </c>
      <c r="T12" s="72"/>
      <c r="U12" s="73" t="str">
        <f t="shared" si="10"/>
        <v>SAM</v>
      </c>
      <c r="V12" s="71">
        <f t="shared" si="11"/>
        <v>42896</v>
      </c>
      <c r="W12" s="74" t="str">
        <f>IFERROR(IF(WEEKDAY(V12,2)=1,INT((V12-LOOKUP(V12,DATE(YEAR(V12)+{-1;0;1},1,3)-WEEKDAY(DATE(YEAR(V12)+{-1;0;1},1,3))+2))/7)+1,""),"")</f>
        <v/>
      </c>
      <c r="X12" s="72"/>
      <c r="Y12" s="73" t="str">
        <f t="shared" si="12"/>
        <v>LUN</v>
      </c>
      <c r="Z12" s="71">
        <f t="shared" si="13"/>
        <v>42926</v>
      </c>
      <c r="AA12" s="74">
        <f>IFERROR(IF(WEEKDAY(Z12,2)=1,INT((Z12-LOOKUP(Z12,DATE(YEAR(Z12)+{-1;0;1},1,3)-WEEKDAY(DATE(YEAR(Z12)+{-1;0;1},1,3))+2))/7)+1,""),"")</f>
        <v>28</v>
      </c>
      <c r="AB12" s="72"/>
      <c r="AC12" s="73" t="str">
        <f t="shared" si="14"/>
        <v>JEU</v>
      </c>
      <c r="AD12" s="71">
        <f t="shared" si="15"/>
        <v>42957</v>
      </c>
      <c r="AE12" s="74" t="str">
        <f>IFERROR(IF(WEEKDAY(AD12,2)=1,INT((AD12-LOOKUP(AD12,DATE(YEAR(AD12)+{-1;0;1},1,3)-WEEKDAY(DATE(YEAR(AD12)+{-1;0;1},1,3))+2))/7)+1,""),"")</f>
        <v/>
      </c>
      <c r="AF12" s="72"/>
      <c r="AG12" s="73" t="str">
        <f t="shared" si="16"/>
        <v>DIM</v>
      </c>
      <c r="AH12" s="71">
        <f t="shared" si="17"/>
        <v>42988</v>
      </c>
      <c r="AI12" s="74" t="str">
        <f>IFERROR(IF(WEEKDAY(AH12,2)=1,INT((AH12-LOOKUP(AH12,DATE(YEAR(AH12)+{-1;0;1},1,3)-WEEKDAY(DATE(YEAR(AH12)+{-1;0;1},1,3))+2))/7)+1,""),"")</f>
        <v/>
      </c>
      <c r="AJ12" s="72"/>
      <c r="AK12" s="73" t="str">
        <f t="shared" si="18"/>
        <v>MAR</v>
      </c>
      <c r="AL12" s="71">
        <f t="shared" si="19"/>
        <v>43018</v>
      </c>
      <c r="AM12" s="74" t="str">
        <f>IFERROR(IF(WEEKDAY(AL12,2)=1,INT((AL12-LOOKUP(AL12,DATE(YEAR(AL12)+{-1;0;1},1,3)-WEEKDAY(DATE(YEAR(AL12)+{-1;0;1},1,3))+2))/7)+1,""),"")</f>
        <v/>
      </c>
      <c r="AN12" s="72"/>
      <c r="AO12" s="73" t="str">
        <f t="shared" si="20"/>
        <v>VEN</v>
      </c>
      <c r="AP12" s="71">
        <f t="shared" si="21"/>
        <v>43049</v>
      </c>
      <c r="AQ12" s="74" t="str">
        <f>IFERROR(IF(WEEKDAY(AP12,2)=1,INT((AP12-LOOKUP(AP12,DATE(YEAR(AP12)+{-1;0;1},1,3)-WEEKDAY(DATE(YEAR(AP12)+{-1;0;1},1,3))+2))/7)+1,""),"")</f>
        <v/>
      </c>
      <c r="AR12" s="72"/>
      <c r="AS12" s="73" t="str">
        <f t="shared" si="22"/>
        <v>DIM</v>
      </c>
      <c r="AT12" s="71">
        <f t="shared" si="23"/>
        <v>43079</v>
      </c>
      <c r="AU12" s="75" t="str">
        <f>IFERROR(IF(WEEKDAY(AT12,2)=1,INT((AT12-LOOKUP(AT12,DATE(YEAR(AT12)+{-1;0;1},1,3)-WEEKDAY(DATE(YEAR(AT12)+{-1;0;1},1,3))+2))/7)+1,""),"")</f>
        <v/>
      </c>
    </row>
    <row r="13" spans="1:47" ht="27" customHeight="1">
      <c r="A13" s="70" t="str">
        <f t="shared" si="0"/>
        <v>MER</v>
      </c>
      <c r="B13" s="71">
        <f t="shared" si="1"/>
        <v>42746</v>
      </c>
      <c r="C13" s="74" t="str">
        <f>IFERROR(IF(WEEKDAY(B13,2)=1,INT((B13-LOOKUP(B13,DATE(YEAR(B13)+{-1;0;1},1,3)-WEEKDAY(DATE(YEAR(B13)+{-1;0;1},1,3))+2))/7)+1,""),"")</f>
        <v/>
      </c>
      <c r="D13" s="72"/>
      <c r="E13" s="73" t="str">
        <f t="shared" si="2"/>
        <v>SAM</v>
      </c>
      <c r="F13" s="71">
        <f t="shared" si="3"/>
        <v>42777</v>
      </c>
      <c r="G13" s="74" t="str">
        <f>IFERROR(IF(WEEKDAY(F13,2)=1,INT((F13-LOOKUP(F13,DATE(YEAR(F13)+{-1;0;1},1,3)-WEEKDAY(DATE(YEAR(F13)+{-1;0;1},1,3))+2))/7)+1,""),"")</f>
        <v/>
      </c>
      <c r="H13" s="72"/>
      <c r="I13" s="73" t="str">
        <f t="shared" si="4"/>
        <v>SAM</v>
      </c>
      <c r="J13" s="71">
        <f t="shared" si="5"/>
        <v>42805</v>
      </c>
      <c r="K13" s="74" t="str">
        <f>IFERROR(IF(WEEKDAY(J13,2)=1,INT((J13-LOOKUP(J13,DATE(YEAR(J13)+{-1;0;1},1,3)-WEEKDAY(DATE(YEAR(J13)+{-1;0;1},1,3))+2))/7)+1,""),"")</f>
        <v/>
      </c>
      <c r="L13" s="72"/>
      <c r="M13" s="73" t="str">
        <f t="shared" si="6"/>
        <v>MAR</v>
      </c>
      <c r="N13" s="71">
        <f t="shared" si="7"/>
        <v>42836</v>
      </c>
      <c r="O13" s="74" t="str">
        <f>IFERROR(IF(WEEKDAY(N13,2)=1,INT((N13-LOOKUP(N13,DATE(YEAR(N13)+{-1;0;1},1,3)-WEEKDAY(DATE(YEAR(N13)+{-1;0;1},1,3))+2))/7)+1,""),"")</f>
        <v/>
      </c>
      <c r="P13" s="72"/>
      <c r="Q13" s="73" t="str">
        <f t="shared" si="8"/>
        <v>JEU</v>
      </c>
      <c r="R13" s="71">
        <f t="shared" si="9"/>
        <v>42866</v>
      </c>
      <c r="S13" s="74" t="str">
        <f>IFERROR(IF(WEEKDAY(R13,2)=1,INT((R13-LOOKUP(R13,DATE(YEAR(R13)+{-1;0;1},1,3)-WEEKDAY(DATE(YEAR(R13)+{-1;0;1},1,3))+2))/7)+1,""),"")</f>
        <v/>
      </c>
      <c r="T13" s="72"/>
      <c r="U13" s="73" t="str">
        <f t="shared" si="10"/>
        <v>DIM</v>
      </c>
      <c r="V13" s="71">
        <f t="shared" si="11"/>
        <v>42897</v>
      </c>
      <c r="W13" s="74" t="str">
        <f>IFERROR(IF(WEEKDAY(V13,2)=1,INT((V13-LOOKUP(V13,DATE(YEAR(V13)+{-1;0;1},1,3)-WEEKDAY(DATE(YEAR(V13)+{-1;0;1},1,3))+2))/7)+1,""),"")</f>
        <v/>
      </c>
      <c r="X13" s="72"/>
      <c r="Y13" s="73" t="str">
        <f t="shared" si="12"/>
        <v>MAR</v>
      </c>
      <c r="Z13" s="71">
        <f t="shared" si="13"/>
        <v>42927</v>
      </c>
      <c r="AA13" s="74" t="str">
        <f>IFERROR(IF(WEEKDAY(Z13,2)=1,INT((Z13-LOOKUP(Z13,DATE(YEAR(Z13)+{-1;0;1},1,3)-WEEKDAY(DATE(YEAR(Z13)+{-1;0;1},1,3))+2))/7)+1,""),"")</f>
        <v/>
      </c>
      <c r="AB13" s="72"/>
      <c r="AC13" s="73" t="str">
        <f t="shared" si="14"/>
        <v>VEN</v>
      </c>
      <c r="AD13" s="71">
        <f t="shared" si="15"/>
        <v>42958</v>
      </c>
      <c r="AE13" s="74" t="str">
        <f>IFERROR(IF(WEEKDAY(AD13,2)=1,INT((AD13-LOOKUP(AD13,DATE(YEAR(AD13)+{-1;0;1},1,3)-WEEKDAY(DATE(YEAR(AD13)+{-1;0;1},1,3))+2))/7)+1,""),"")</f>
        <v/>
      </c>
      <c r="AF13" s="72"/>
      <c r="AG13" s="73" t="str">
        <f t="shared" si="16"/>
        <v>LUN</v>
      </c>
      <c r="AH13" s="71">
        <f t="shared" si="17"/>
        <v>42989</v>
      </c>
      <c r="AI13" s="74">
        <f>IFERROR(IF(WEEKDAY(AH13,2)=1,INT((AH13-LOOKUP(AH13,DATE(YEAR(AH13)+{-1;0;1},1,3)-WEEKDAY(DATE(YEAR(AH13)+{-1;0;1},1,3))+2))/7)+1,""),"")</f>
        <v>37</v>
      </c>
      <c r="AJ13" s="72"/>
      <c r="AK13" s="73" t="str">
        <f t="shared" si="18"/>
        <v>MER</v>
      </c>
      <c r="AL13" s="71">
        <f t="shared" si="19"/>
        <v>43019</v>
      </c>
      <c r="AM13" s="74" t="str">
        <f>IFERROR(IF(WEEKDAY(AL13,2)=1,INT((AL13-LOOKUP(AL13,DATE(YEAR(AL13)+{-1;0;1},1,3)-WEEKDAY(DATE(YEAR(AL13)+{-1;0;1},1,3))+2))/7)+1,""),"")</f>
        <v/>
      </c>
      <c r="AN13" s="72"/>
      <c r="AO13" s="73" t="str">
        <f t="shared" si="20"/>
        <v>SAM</v>
      </c>
      <c r="AP13" s="71">
        <f t="shared" si="21"/>
        <v>43050</v>
      </c>
      <c r="AQ13" s="74" t="str">
        <f>IFERROR(IF(WEEKDAY(AP13,2)=1,INT((AP13-LOOKUP(AP13,DATE(YEAR(AP13)+{-1;0;1},1,3)-WEEKDAY(DATE(YEAR(AP13)+{-1;0;1},1,3))+2))/7)+1,""),"")</f>
        <v/>
      </c>
      <c r="AR13" s="72"/>
      <c r="AS13" s="73" t="str">
        <f t="shared" si="22"/>
        <v>LUN</v>
      </c>
      <c r="AT13" s="71">
        <f t="shared" si="23"/>
        <v>43080</v>
      </c>
      <c r="AU13" s="75">
        <f>IFERROR(IF(WEEKDAY(AT13,2)=1,INT((AT13-LOOKUP(AT13,DATE(YEAR(AT13)+{-1;0;1},1,3)-WEEKDAY(DATE(YEAR(AT13)+{-1;0;1},1,3))+2))/7)+1,""),"")</f>
        <v>50</v>
      </c>
    </row>
    <row r="14" spans="1:47" ht="27" customHeight="1">
      <c r="A14" s="70" t="str">
        <f t="shared" si="0"/>
        <v>JEU</v>
      </c>
      <c r="B14" s="71">
        <f t="shared" si="1"/>
        <v>42747</v>
      </c>
      <c r="C14" s="74" t="str">
        <f>IFERROR(IF(WEEKDAY(B14,2)=1,INT((B14-LOOKUP(B14,DATE(YEAR(B14)+{-1;0;1},1,3)-WEEKDAY(DATE(YEAR(B14)+{-1;0;1},1,3))+2))/7)+1,""),"")</f>
        <v/>
      </c>
      <c r="D14" s="72"/>
      <c r="E14" s="73" t="str">
        <f t="shared" si="2"/>
        <v>DIM</v>
      </c>
      <c r="F14" s="71">
        <f t="shared" si="3"/>
        <v>42778</v>
      </c>
      <c r="G14" s="74" t="str">
        <f>IFERROR(IF(WEEKDAY(F14,2)=1,INT((F14-LOOKUP(F14,DATE(YEAR(F14)+{-1;0;1},1,3)-WEEKDAY(DATE(YEAR(F14)+{-1;0;1},1,3))+2))/7)+1,""),"")</f>
        <v/>
      </c>
      <c r="H14" s="72"/>
      <c r="I14" s="73" t="str">
        <f t="shared" si="4"/>
        <v>DIM</v>
      </c>
      <c r="J14" s="71">
        <f t="shared" si="5"/>
        <v>42806</v>
      </c>
      <c r="K14" s="74" t="str">
        <f>IFERROR(IF(WEEKDAY(J14,2)=1,INT((J14-LOOKUP(J14,DATE(YEAR(J14)+{-1;0;1},1,3)-WEEKDAY(DATE(YEAR(J14)+{-1;0;1},1,3))+2))/7)+1,""),"")</f>
        <v/>
      </c>
      <c r="L14" s="72"/>
      <c r="M14" s="73" t="str">
        <f t="shared" si="6"/>
        <v>MER</v>
      </c>
      <c r="N14" s="71">
        <f t="shared" si="7"/>
        <v>42837</v>
      </c>
      <c r="O14" s="74" t="str">
        <f>IFERROR(IF(WEEKDAY(N14,2)=1,INT((N14-LOOKUP(N14,DATE(YEAR(N14)+{-1;0;1},1,3)-WEEKDAY(DATE(YEAR(N14)+{-1;0;1},1,3))+2))/7)+1,""),"")</f>
        <v/>
      </c>
      <c r="P14" s="72"/>
      <c r="Q14" s="73" t="str">
        <f t="shared" si="8"/>
        <v>VEN</v>
      </c>
      <c r="R14" s="71">
        <f t="shared" si="9"/>
        <v>42867</v>
      </c>
      <c r="S14" s="74" t="str">
        <f>IFERROR(IF(WEEKDAY(R14,2)=1,INT((R14-LOOKUP(R14,DATE(YEAR(R14)+{-1;0;1},1,3)-WEEKDAY(DATE(YEAR(R14)+{-1;0;1},1,3))+2))/7)+1,""),"")</f>
        <v/>
      </c>
      <c r="T14" s="72"/>
      <c r="U14" s="73" t="str">
        <f t="shared" si="10"/>
        <v>LUN</v>
      </c>
      <c r="V14" s="71">
        <f t="shared" si="11"/>
        <v>42898</v>
      </c>
      <c r="W14" s="74">
        <f>IFERROR(IF(WEEKDAY(V14,2)=1,INT((V14-LOOKUP(V14,DATE(YEAR(V14)+{-1;0;1},1,3)-WEEKDAY(DATE(YEAR(V14)+{-1;0;1},1,3))+2))/7)+1,""),"")</f>
        <v>24</v>
      </c>
      <c r="X14" s="72"/>
      <c r="Y14" s="73" t="str">
        <f t="shared" si="12"/>
        <v>MER</v>
      </c>
      <c r="Z14" s="71">
        <f t="shared" si="13"/>
        <v>42928</v>
      </c>
      <c r="AA14" s="74" t="str">
        <f>IFERROR(IF(WEEKDAY(Z14,2)=1,INT((Z14-LOOKUP(Z14,DATE(YEAR(Z14)+{-1;0;1},1,3)-WEEKDAY(DATE(YEAR(Z14)+{-1;0;1},1,3))+2))/7)+1,""),"")</f>
        <v/>
      </c>
      <c r="AB14" s="72"/>
      <c r="AC14" s="73" t="str">
        <f t="shared" si="14"/>
        <v>SAM</v>
      </c>
      <c r="AD14" s="71">
        <f t="shared" si="15"/>
        <v>42959</v>
      </c>
      <c r="AE14" s="74" t="str">
        <f>IFERROR(IF(WEEKDAY(AD14,2)=1,INT((AD14-LOOKUP(AD14,DATE(YEAR(AD14)+{-1;0;1},1,3)-WEEKDAY(DATE(YEAR(AD14)+{-1;0;1},1,3))+2))/7)+1,""),"")</f>
        <v/>
      </c>
      <c r="AF14" s="72"/>
      <c r="AG14" s="73" t="str">
        <f t="shared" si="16"/>
        <v>MAR</v>
      </c>
      <c r="AH14" s="71">
        <f t="shared" si="17"/>
        <v>42990</v>
      </c>
      <c r="AI14" s="74" t="str">
        <f>IFERROR(IF(WEEKDAY(AH14,2)=1,INT((AH14-LOOKUP(AH14,DATE(YEAR(AH14)+{-1;0;1},1,3)-WEEKDAY(DATE(YEAR(AH14)+{-1;0;1},1,3))+2))/7)+1,""),"")</f>
        <v/>
      </c>
      <c r="AJ14" s="72"/>
      <c r="AK14" s="73" t="str">
        <f t="shared" si="18"/>
        <v>JEU</v>
      </c>
      <c r="AL14" s="71">
        <f t="shared" si="19"/>
        <v>43020</v>
      </c>
      <c r="AM14" s="74" t="str">
        <f>IFERROR(IF(WEEKDAY(AL14,2)=1,INT((AL14-LOOKUP(AL14,DATE(YEAR(AL14)+{-1;0;1},1,3)-WEEKDAY(DATE(YEAR(AL14)+{-1;0;1},1,3))+2))/7)+1,""),"")</f>
        <v/>
      </c>
      <c r="AN14" s="72"/>
      <c r="AO14" s="73" t="str">
        <f t="shared" si="20"/>
        <v>DIM</v>
      </c>
      <c r="AP14" s="71">
        <f t="shared" si="21"/>
        <v>43051</v>
      </c>
      <c r="AQ14" s="74" t="str">
        <f>IFERROR(IF(WEEKDAY(AP14,2)=1,INT((AP14-LOOKUP(AP14,DATE(YEAR(AP14)+{-1;0;1},1,3)-WEEKDAY(DATE(YEAR(AP14)+{-1;0;1},1,3))+2))/7)+1,""),"")</f>
        <v/>
      </c>
      <c r="AR14" s="72"/>
      <c r="AS14" s="73" t="str">
        <f t="shared" si="22"/>
        <v>MAR</v>
      </c>
      <c r="AT14" s="71">
        <f t="shared" si="23"/>
        <v>43081</v>
      </c>
      <c r="AU14" s="75" t="str">
        <f>IFERROR(IF(WEEKDAY(AT14,2)=1,INT((AT14-LOOKUP(AT14,DATE(YEAR(AT14)+{-1;0;1},1,3)-WEEKDAY(DATE(YEAR(AT14)+{-1;0;1},1,3))+2))/7)+1,""),"")</f>
        <v/>
      </c>
    </row>
    <row r="15" spans="1:47" ht="27" customHeight="1">
      <c r="A15" s="70" t="str">
        <f t="shared" si="0"/>
        <v>VEN</v>
      </c>
      <c r="B15" s="71">
        <f t="shared" si="1"/>
        <v>42748</v>
      </c>
      <c r="C15" s="74" t="str">
        <f>IFERROR(IF(WEEKDAY(B15,2)=1,INT((B15-LOOKUP(B15,DATE(YEAR(B15)+{-1;0;1},1,3)-WEEKDAY(DATE(YEAR(B15)+{-1;0;1},1,3))+2))/7)+1,""),"")</f>
        <v/>
      </c>
      <c r="D15" s="72"/>
      <c r="E15" s="73" t="str">
        <f t="shared" si="2"/>
        <v>LUN</v>
      </c>
      <c r="F15" s="71">
        <f t="shared" si="3"/>
        <v>42779</v>
      </c>
      <c r="G15" s="74">
        <f>IFERROR(IF(WEEKDAY(F15,2)=1,INT((F15-LOOKUP(F15,DATE(YEAR(F15)+{-1;0;1},1,3)-WEEKDAY(DATE(YEAR(F15)+{-1;0;1},1,3))+2))/7)+1,""),"")</f>
        <v>7</v>
      </c>
      <c r="H15" s="72"/>
      <c r="I15" s="73" t="str">
        <f t="shared" si="4"/>
        <v>LUN</v>
      </c>
      <c r="J15" s="71">
        <f t="shared" si="5"/>
        <v>42807</v>
      </c>
      <c r="K15" s="74">
        <f>IFERROR(IF(WEEKDAY(J15,2)=1,INT((J15-LOOKUP(J15,DATE(YEAR(J15)+{-1;0;1},1,3)-WEEKDAY(DATE(YEAR(J15)+{-1;0;1},1,3))+2))/7)+1,""),"")</f>
        <v>11</v>
      </c>
      <c r="L15" s="72"/>
      <c r="M15" s="73" t="str">
        <f t="shared" si="6"/>
        <v>JEU</v>
      </c>
      <c r="N15" s="71">
        <f t="shared" si="7"/>
        <v>42838</v>
      </c>
      <c r="O15" s="74" t="str">
        <f>IFERROR(IF(WEEKDAY(N15,2)=1,INT((N15-LOOKUP(N15,DATE(YEAR(N15)+{-1;0;1},1,3)-WEEKDAY(DATE(YEAR(N15)+{-1;0;1},1,3))+2))/7)+1,""),"")</f>
        <v/>
      </c>
      <c r="P15" s="72"/>
      <c r="Q15" s="73" t="str">
        <f t="shared" si="8"/>
        <v>SAM</v>
      </c>
      <c r="R15" s="71">
        <f t="shared" si="9"/>
        <v>42868</v>
      </c>
      <c r="S15" s="74" t="str">
        <f>IFERROR(IF(WEEKDAY(R15,2)=1,INT((R15-LOOKUP(R15,DATE(YEAR(R15)+{-1;0;1},1,3)-WEEKDAY(DATE(YEAR(R15)+{-1;0;1},1,3))+2))/7)+1,""),"")</f>
        <v/>
      </c>
      <c r="T15" s="72"/>
      <c r="U15" s="73" t="str">
        <f t="shared" si="10"/>
        <v>MAR</v>
      </c>
      <c r="V15" s="71">
        <f t="shared" si="11"/>
        <v>42899</v>
      </c>
      <c r="W15" s="74" t="str">
        <f>IFERROR(IF(WEEKDAY(V15,2)=1,INT((V15-LOOKUP(V15,DATE(YEAR(V15)+{-1;0;1},1,3)-WEEKDAY(DATE(YEAR(V15)+{-1;0;1},1,3))+2))/7)+1,""),"")</f>
        <v/>
      </c>
      <c r="X15" s="72"/>
      <c r="Y15" s="73" t="str">
        <f t="shared" si="12"/>
        <v>JEU</v>
      </c>
      <c r="Z15" s="71">
        <f t="shared" si="13"/>
        <v>42929</v>
      </c>
      <c r="AA15" s="74" t="str">
        <f>IFERROR(IF(WEEKDAY(Z15,2)=1,INT((Z15-LOOKUP(Z15,DATE(YEAR(Z15)+{-1;0;1},1,3)-WEEKDAY(DATE(YEAR(Z15)+{-1;0;1},1,3))+2))/7)+1,""),"")</f>
        <v/>
      </c>
      <c r="AB15" s="72"/>
      <c r="AC15" s="73" t="str">
        <f t="shared" si="14"/>
        <v>DIM</v>
      </c>
      <c r="AD15" s="71">
        <f t="shared" si="15"/>
        <v>42960</v>
      </c>
      <c r="AE15" s="74" t="str">
        <f>IFERROR(IF(WEEKDAY(AD15,2)=1,INT((AD15-LOOKUP(AD15,DATE(YEAR(AD15)+{-1;0;1},1,3)-WEEKDAY(DATE(YEAR(AD15)+{-1;0;1},1,3))+2))/7)+1,""),"")</f>
        <v/>
      </c>
      <c r="AF15" s="72"/>
      <c r="AG15" s="73" t="str">
        <f t="shared" si="16"/>
        <v>MER</v>
      </c>
      <c r="AH15" s="71">
        <f t="shared" si="17"/>
        <v>42991</v>
      </c>
      <c r="AI15" s="74" t="str">
        <f>IFERROR(IF(WEEKDAY(AH15,2)=1,INT((AH15-LOOKUP(AH15,DATE(YEAR(AH15)+{-1;0;1},1,3)-WEEKDAY(DATE(YEAR(AH15)+{-1;0;1},1,3))+2))/7)+1,""),"")</f>
        <v/>
      </c>
      <c r="AJ15" s="72"/>
      <c r="AK15" s="73" t="str">
        <f t="shared" si="18"/>
        <v>VEN</v>
      </c>
      <c r="AL15" s="71">
        <f t="shared" si="19"/>
        <v>43021</v>
      </c>
      <c r="AM15" s="74" t="str">
        <f>IFERROR(IF(WEEKDAY(AL15,2)=1,INT((AL15-LOOKUP(AL15,DATE(YEAR(AL15)+{-1;0;1},1,3)-WEEKDAY(DATE(YEAR(AL15)+{-1;0;1},1,3))+2))/7)+1,""),"")</f>
        <v/>
      </c>
      <c r="AN15" s="72"/>
      <c r="AO15" s="73" t="str">
        <f t="shared" si="20"/>
        <v>LUN</v>
      </c>
      <c r="AP15" s="71">
        <f t="shared" si="21"/>
        <v>43052</v>
      </c>
      <c r="AQ15" s="74">
        <f>IFERROR(IF(WEEKDAY(AP15,2)=1,INT((AP15-LOOKUP(AP15,DATE(YEAR(AP15)+{-1;0;1},1,3)-WEEKDAY(DATE(YEAR(AP15)+{-1;0;1},1,3))+2))/7)+1,""),"")</f>
        <v>46</v>
      </c>
      <c r="AR15" s="72"/>
      <c r="AS15" s="73" t="str">
        <f t="shared" si="22"/>
        <v>MER</v>
      </c>
      <c r="AT15" s="71">
        <f t="shared" si="23"/>
        <v>43082</v>
      </c>
      <c r="AU15" s="75" t="str">
        <f>IFERROR(IF(WEEKDAY(AT15,2)=1,INT((AT15-LOOKUP(AT15,DATE(YEAR(AT15)+{-1;0;1},1,3)-WEEKDAY(DATE(YEAR(AT15)+{-1;0;1},1,3))+2))/7)+1,""),"")</f>
        <v/>
      </c>
    </row>
    <row r="16" spans="1:47" ht="27" customHeight="1">
      <c r="A16" s="70" t="str">
        <f t="shared" si="0"/>
        <v>SAM</v>
      </c>
      <c r="B16" s="71">
        <f t="shared" si="1"/>
        <v>42749</v>
      </c>
      <c r="C16" s="74" t="str">
        <f>IFERROR(IF(WEEKDAY(B16,2)=1,INT((B16-LOOKUP(B16,DATE(YEAR(B16)+{-1;0;1},1,3)-WEEKDAY(DATE(YEAR(B16)+{-1;0;1},1,3))+2))/7)+1,""),"")</f>
        <v/>
      </c>
      <c r="D16" s="72"/>
      <c r="E16" s="73" t="str">
        <f t="shared" si="2"/>
        <v>MAR</v>
      </c>
      <c r="F16" s="71">
        <f t="shared" si="3"/>
        <v>42780</v>
      </c>
      <c r="G16" s="74" t="str">
        <f>IFERROR(IF(WEEKDAY(F16,2)=1,INT((F16-LOOKUP(F16,DATE(YEAR(F16)+{-1;0;1},1,3)-WEEKDAY(DATE(YEAR(F16)+{-1;0;1},1,3))+2))/7)+1,""),"")</f>
        <v/>
      </c>
      <c r="H16" s="72"/>
      <c r="I16" s="73" t="str">
        <f t="shared" si="4"/>
        <v>MAR</v>
      </c>
      <c r="J16" s="71">
        <f t="shared" si="5"/>
        <v>42808</v>
      </c>
      <c r="K16" s="74" t="str">
        <f>IFERROR(IF(WEEKDAY(J16,2)=1,INT((J16-LOOKUP(J16,DATE(YEAR(J16)+{-1;0;1},1,3)-WEEKDAY(DATE(YEAR(J16)+{-1;0;1},1,3))+2))/7)+1,""),"")</f>
        <v/>
      </c>
      <c r="L16" s="72"/>
      <c r="M16" s="73" t="str">
        <f t="shared" si="6"/>
        <v>VEN</v>
      </c>
      <c r="N16" s="71">
        <f t="shared" si="7"/>
        <v>42839</v>
      </c>
      <c r="O16" s="74" t="str">
        <f>IFERROR(IF(WEEKDAY(N16,2)=1,INT((N16-LOOKUP(N16,DATE(YEAR(N16)+{-1;0;1},1,3)-WEEKDAY(DATE(YEAR(N16)+{-1;0;1},1,3))+2))/7)+1,""),"")</f>
        <v/>
      </c>
      <c r="P16" s="72"/>
      <c r="Q16" s="73" t="str">
        <f t="shared" si="8"/>
        <v>DIM</v>
      </c>
      <c r="R16" s="71">
        <f t="shared" si="9"/>
        <v>42869</v>
      </c>
      <c r="S16" s="74" t="str">
        <f>IFERROR(IF(WEEKDAY(R16,2)=1,INT((R16-LOOKUP(R16,DATE(YEAR(R16)+{-1;0;1},1,3)-WEEKDAY(DATE(YEAR(R16)+{-1;0;1},1,3))+2))/7)+1,""),"")</f>
        <v/>
      </c>
      <c r="T16" s="72"/>
      <c r="U16" s="73" t="str">
        <f t="shared" si="10"/>
        <v>MER</v>
      </c>
      <c r="V16" s="71">
        <f t="shared" si="11"/>
        <v>42900</v>
      </c>
      <c r="W16" s="74" t="str">
        <f>IFERROR(IF(WEEKDAY(V16,2)=1,INT((V16-LOOKUP(V16,DATE(YEAR(V16)+{-1;0;1},1,3)-WEEKDAY(DATE(YEAR(V16)+{-1;0;1},1,3))+2))/7)+1,""),"")</f>
        <v/>
      </c>
      <c r="X16" s="72"/>
      <c r="Y16" s="73" t="str">
        <f t="shared" si="12"/>
        <v>VEN</v>
      </c>
      <c r="Z16" s="71">
        <f t="shared" si="13"/>
        <v>42930</v>
      </c>
      <c r="AA16" s="74" t="str">
        <f>IFERROR(IF(WEEKDAY(Z16,2)=1,INT((Z16-LOOKUP(Z16,DATE(YEAR(Z16)+{-1;0;1},1,3)-WEEKDAY(DATE(YEAR(Z16)+{-1;0;1},1,3))+2))/7)+1,""),"")</f>
        <v/>
      </c>
      <c r="AB16" s="72"/>
      <c r="AC16" s="73" t="str">
        <f t="shared" si="14"/>
        <v>LUN</v>
      </c>
      <c r="AD16" s="71">
        <f t="shared" si="15"/>
        <v>42961</v>
      </c>
      <c r="AE16" s="74">
        <f>IFERROR(IF(WEEKDAY(AD16,2)=1,INT((AD16-LOOKUP(AD16,DATE(YEAR(AD16)+{-1;0;1},1,3)-WEEKDAY(DATE(YEAR(AD16)+{-1;0;1},1,3))+2))/7)+1,""),"")</f>
        <v>33</v>
      </c>
      <c r="AF16" s="72"/>
      <c r="AG16" s="73" t="str">
        <f t="shared" si="16"/>
        <v>JEU</v>
      </c>
      <c r="AH16" s="71">
        <f t="shared" si="17"/>
        <v>42992</v>
      </c>
      <c r="AI16" s="74" t="str">
        <f>IFERROR(IF(WEEKDAY(AH16,2)=1,INT((AH16-LOOKUP(AH16,DATE(YEAR(AH16)+{-1;0;1},1,3)-WEEKDAY(DATE(YEAR(AH16)+{-1;0;1},1,3))+2))/7)+1,""),"")</f>
        <v/>
      </c>
      <c r="AJ16" s="72"/>
      <c r="AK16" s="73" t="str">
        <f t="shared" si="18"/>
        <v>SAM</v>
      </c>
      <c r="AL16" s="71">
        <f t="shared" si="19"/>
        <v>43022</v>
      </c>
      <c r="AM16" s="74" t="str">
        <f>IFERROR(IF(WEEKDAY(AL16,2)=1,INT((AL16-LOOKUP(AL16,DATE(YEAR(AL16)+{-1;0;1},1,3)-WEEKDAY(DATE(YEAR(AL16)+{-1;0;1},1,3))+2))/7)+1,""),"")</f>
        <v/>
      </c>
      <c r="AN16" s="72"/>
      <c r="AO16" s="73" t="str">
        <f t="shared" si="20"/>
        <v>MAR</v>
      </c>
      <c r="AP16" s="71">
        <f t="shared" si="21"/>
        <v>43053</v>
      </c>
      <c r="AQ16" s="74" t="str">
        <f>IFERROR(IF(WEEKDAY(AP16,2)=1,INT((AP16-LOOKUP(AP16,DATE(YEAR(AP16)+{-1;0;1},1,3)-WEEKDAY(DATE(YEAR(AP16)+{-1;0;1},1,3))+2))/7)+1,""),"")</f>
        <v/>
      </c>
      <c r="AR16" s="72"/>
      <c r="AS16" s="73" t="str">
        <f t="shared" si="22"/>
        <v>JEU</v>
      </c>
      <c r="AT16" s="71">
        <f t="shared" si="23"/>
        <v>43083</v>
      </c>
      <c r="AU16" s="75" t="str">
        <f>IFERROR(IF(WEEKDAY(AT16,2)=1,INT((AT16-LOOKUP(AT16,DATE(YEAR(AT16)+{-1;0;1},1,3)-WEEKDAY(DATE(YEAR(AT16)+{-1;0;1},1,3))+2))/7)+1,""),"")</f>
        <v/>
      </c>
    </row>
    <row r="17" spans="1:47" ht="27" customHeight="1">
      <c r="A17" s="70" t="str">
        <f t="shared" si="0"/>
        <v>DIM</v>
      </c>
      <c r="B17" s="71">
        <f t="shared" si="1"/>
        <v>42750</v>
      </c>
      <c r="C17" s="74" t="str">
        <f>IFERROR(IF(WEEKDAY(B17,2)=1,INT((B17-LOOKUP(B17,DATE(YEAR(B17)+{-1;0;1},1,3)-WEEKDAY(DATE(YEAR(B17)+{-1;0;1},1,3))+2))/7)+1,""),"")</f>
        <v/>
      </c>
      <c r="D17" s="72"/>
      <c r="E17" s="73" t="str">
        <f t="shared" si="2"/>
        <v>MER</v>
      </c>
      <c r="F17" s="71">
        <f t="shared" si="3"/>
        <v>42781</v>
      </c>
      <c r="G17" s="74" t="str">
        <f>IFERROR(IF(WEEKDAY(F17,2)=1,INT((F17-LOOKUP(F17,DATE(YEAR(F17)+{-1;0;1},1,3)-WEEKDAY(DATE(YEAR(F17)+{-1;0;1},1,3))+2))/7)+1,""),"")</f>
        <v/>
      </c>
      <c r="H17" s="72"/>
      <c r="I17" s="73" t="str">
        <f t="shared" si="4"/>
        <v>MER</v>
      </c>
      <c r="J17" s="71">
        <f t="shared" si="5"/>
        <v>42809</v>
      </c>
      <c r="K17" s="74" t="str">
        <f>IFERROR(IF(WEEKDAY(J17,2)=1,INT((J17-LOOKUP(J17,DATE(YEAR(J17)+{-1;0;1},1,3)-WEEKDAY(DATE(YEAR(J17)+{-1;0;1},1,3))+2))/7)+1,""),"")</f>
        <v/>
      </c>
      <c r="L17" s="72"/>
      <c r="M17" s="73" t="str">
        <f t="shared" si="6"/>
        <v>SAM</v>
      </c>
      <c r="N17" s="71">
        <f t="shared" si="7"/>
        <v>42840</v>
      </c>
      <c r="O17" s="74" t="str">
        <f>IFERROR(IF(WEEKDAY(N17,2)=1,INT((N17-LOOKUP(N17,DATE(YEAR(N17)+{-1;0;1},1,3)-WEEKDAY(DATE(YEAR(N17)+{-1;0;1},1,3))+2))/7)+1,""),"")</f>
        <v/>
      </c>
      <c r="P17" s="72"/>
      <c r="Q17" s="73" t="str">
        <f t="shared" si="8"/>
        <v>LUN</v>
      </c>
      <c r="R17" s="71">
        <f t="shared" si="9"/>
        <v>42870</v>
      </c>
      <c r="S17" s="74">
        <f>IFERROR(IF(WEEKDAY(R17,2)=1,INT((R17-LOOKUP(R17,DATE(YEAR(R17)+{-1;0;1},1,3)-WEEKDAY(DATE(YEAR(R17)+{-1;0;1},1,3))+2))/7)+1,""),"")</f>
        <v>20</v>
      </c>
      <c r="T17" s="72"/>
      <c r="U17" s="73" t="str">
        <f t="shared" si="10"/>
        <v>JEU</v>
      </c>
      <c r="V17" s="71">
        <f t="shared" si="11"/>
        <v>42901</v>
      </c>
      <c r="W17" s="74" t="str">
        <f>IFERROR(IF(WEEKDAY(V17,2)=1,INT((V17-LOOKUP(V17,DATE(YEAR(V17)+{-1;0;1},1,3)-WEEKDAY(DATE(YEAR(V17)+{-1;0;1},1,3))+2))/7)+1,""),"")</f>
        <v/>
      </c>
      <c r="X17" s="72"/>
      <c r="Y17" s="73" t="str">
        <f t="shared" si="12"/>
        <v>SAM</v>
      </c>
      <c r="Z17" s="71">
        <f t="shared" si="13"/>
        <v>42931</v>
      </c>
      <c r="AA17" s="74" t="str">
        <f>IFERROR(IF(WEEKDAY(Z17,2)=1,INT((Z17-LOOKUP(Z17,DATE(YEAR(Z17)+{-1;0;1},1,3)-WEEKDAY(DATE(YEAR(Z17)+{-1;0;1},1,3))+2))/7)+1,""),"")</f>
        <v/>
      </c>
      <c r="AB17" s="72"/>
      <c r="AC17" s="73" t="str">
        <f t="shared" si="14"/>
        <v>MAR</v>
      </c>
      <c r="AD17" s="71">
        <f t="shared" si="15"/>
        <v>42962</v>
      </c>
      <c r="AE17" s="74" t="str">
        <f>IFERROR(IF(WEEKDAY(AD17,2)=1,INT((AD17-LOOKUP(AD17,DATE(YEAR(AD17)+{-1;0;1},1,3)-WEEKDAY(DATE(YEAR(AD17)+{-1;0;1},1,3))+2))/7)+1,""),"")</f>
        <v/>
      </c>
      <c r="AF17" s="72"/>
      <c r="AG17" s="73" t="str">
        <f t="shared" si="16"/>
        <v>VEN</v>
      </c>
      <c r="AH17" s="71">
        <f t="shared" si="17"/>
        <v>42993</v>
      </c>
      <c r="AI17" s="74" t="str">
        <f>IFERROR(IF(WEEKDAY(AH17,2)=1,INT((AH17-LOOKUP(AH17,DATE(YEAR(AH17)+{-1;0;1},1,3)-WEEKDAY(DATE(YEAR(AH17)+{-1;0;1},1,3))+2))/7)+1,""),"")</f>
        <v/>
      </c>
      <c r="AJ17" s="72"/>
      <c r="AK17" s="73" t="str">
        <f t="shared" si="18"/>
        <v>DIM</v>
      </c>
      <c r="AL17" s="71">
        <f t="shared" si="19"/>
        <v>43023</v>
      </c>
      <c r="AM17" s="74" t="str">
        <f>IFERROR(IF(WEEKDAY(AL17,2)=1,INT((AL17-LOOKUP(AL17,DATE(YEAR(AL17)+{-1;0;1},1,3)-WEEKDAY(DATE(YEAR(AL17)+{-1;0;1},1,3))+2))/7)+1,""),"")</f>
        <v/>
      </c>
      <c r="AN17" s="72"/>
      <c r="AO17" s="73" t="str">
        <f t="shared" si="20"/>
        <v>MER</v>
      </c>
      <c r="AP17" s="71">
        <f t="shared" si="21"/>
        <v>43054</v>
      </c>
      <c r="AQ17" s="74" t="str">
        <f>IFERROR(IF(WEEKDAY(AP17,2)=1,INT((AP17-LOOKUP(AP17,DATE(YEAR(AP17)+{-1;0;1},1,3)-WEEKDAY(DATE(YEAR(AP17)+{-1;0;1},1,3))+2))/7)+1,""),"")</f>
        <v/>
      </c>
      <c r="AR17" s="72"/>
      <c r="AS17" s="73" t="str">
        <f t="shared" si="22"/>
        <v>VEN</v>
      </c>
      <c r="AT17" s="71">
        <f t="shared" si="23"/>
        <v>43084</v>
      </c>
      <c r="AU17" s="75" t="str">
        <f>IFERROR(IF(WEEKDAY(AT17,2)=1,INT((AT17-LOOKUP(AT17,DATE(YEAR(AT17)+{-1;0;1},1,3)-WEEKDAY(DATE(YEAR(AT17)+{-1;0;1},1,3))+2))/7)+1,""),"")</f>
        <v/>
      </c>
    </row>
    <row r="18" spans="1:47" ht="27" customHeight="1">
      <c r="A18" s="70" t="str">
        <f t="shared" si="0"/>
        <v>LUN</v>
      </c>
      <c r="B18" s="71">
        <f t="shared" si="1"/>
        <v>42751</v>
      </c>
      <c r="C18" s="74">
        <f>IFERROR(IF(WEEKDAY(B18,2)=1,INT((B18-LOOKUP(B18,DATE(YEAR(B18)+{-1;0;1},1,3)-WEEKDAY(DATE(YEAR(B18)+{-1;0;1},1,3))+2))/7)+1,""),"")</f>
        <v>3</v>
      </c>
      <c r="D18" s="72"/>
      <c r="E18" s="73" t="str">
        <f t="shared" si="2"/>
        <v>JEU</v>
      </c>
      <c r="F18" s="71">
        <f t="shared" si="3"/>
        <v>42782</v>
      </c>
      <c r="G18" s="74" t="str">
        <f>IFERROR(IF(WEEKDAY(F18,2)=1,INT((F18-LOOKUP(F18,DATE(YEAR(F18)+{-1;0;1},1,3)-WEEKDAY(DATE(YEAR(F18)+{-1;0;1},1,3))+2))/7)+1,""),"")</f>
        <v/>
      </c>
      <c r="H18" s="72"/>
      <c r="I18" s="73" t="str">
        <f t="shared" si="4"/>
        <v>JEU</v>
      </c>
      <c r="J18" s="71">
        <f t="shared" si="5"/>
        <v>42810</v>
      </c>
      <c r="K18" s="74" t="str">
        <f>IFERROR(IF(WEEKDAY(J18,2)=1,INT((J18-LOOKUP(J18,DATE(YEAR(J18)+{-1;0;1},1,3)-WEEKDAY(DATE(YEAR(J18)+{-1;0;1},1,3))+2))/7)+1,""),"")</f>
        <v/>
      </c>
      <c r="L18" s="72"/>
      <c r="M18" s="73" t="str">
        <f t="shared" si="6"/>
        <v>DIM</v>
      </c>
      <c r="N18" s="71">
        <f t="shared" si="7"/>
        <v>42841</v>
      </c>
      <c r="O18" s="74" t="str">
        <f>IFERROR(IF(WEEKDAY(N18,2)=1,INT((N18-LOOKUP(N18,DATE(YEAR(N18)+{-1;0;1},1,3)-WEEKDAY(DATE(YEAR(N18)+{-1;0;1},1,3))+2))/7)+1,""),"")</f>
        <v/>
      </c>
      <c r="P18" s="72"/>
      <c r="Q18" s="73" t="str">
        <f t="shared" si="8"/>
        <v>MAR</v>
      </c>
      <c r="R18" s="71">
        <f t="shared" si="9"/>
        <v>42871</v>
      </c>
      <c r="S18" s="74" t="str">
        <f>IFERROR(IF(WEEKDAY(R18,2)=1,INT((R18-LOOKUP(R18,DATE(YEAR(R18)+{-1;0;1},1,3)-WEEKDAY(DATE(YEAR(R18)+{-1;0;1},1,3))+2))/7)+1,""),"")</f>
        <v/>
      </c>
      <c r="T18" s="72"/>
      <c r="U18" s="73" t="str">
        <f t="shared" si="10"/>
        <v>VEN</v>
      </c>
      <c r="V18" s="71">
        <f t="shared" si="11"/>
        <v>42902</v>
      </c>
      <c r="W18" s="74" t="str">
        <f>IFERROR(IF(WEEKDAY(V18,2)=1,INT((V18-LOOKUP(V18,DATE(YEAR(V18)+{-1;0;1},1,3)-WEEKDAY(DATE(YEAR(V18)+{-1;0;1},1,3))+2))/7)+1,""),"")</f>
        <v/>
      </c>
      <c r="X18" s="72"/>
      <c r="Y18" s="73" t="str">
        <f t="shared" si="12"/>
        <v>DIM</v>
      </c>
      <c r="Z18" s="71">
        <f t="shared" si="13"/>
        <v>42932</v>
      </c>
      <c r="AA18" s="74" t="str">
        <f>IFERROR(IF(WEEKDAY(Z18,2)=1,INT((Z18-LOOKUP(Z18,DATE(YEAR(Z18)+{-1;0;1},1,3)-WEEKDAY(DATE(YEAR(Z18)+{-1;0;1},1,3))+2))/7)+1,""),"")</f>
        <v/>
      </c>
      <c r="AB18" s="72"/>
      <c r="AC18" s="73" t="str">
        <f t="shared" si="14"/>
        <v>MER</v>
      </c>
      <c r="AD18" s="71">
        <f t="shared" si="15"/>
        <v>42963</v>
      </c>
      <c r="AE18" s="74" t="str">
        <f>IFERROR(IF(WEEKDAY(AD18,2)=1,INT((AD18-LOOKUP(AD18,DATE(YEAR(AD18)+{-1;0;1},1,3)-WEEKDAY(DATE(YEAR(AD18)+{-1;0;1},1,3))+2))/7)+1,""),"")</f>
        <v/>
      </c>
      <c r="AF18" s="72"/>
      <c r="AG18" s="73" t="str">
        <f t="shared" si="16"/>
        <v>SAM</v>
      </c>
      <c r="AH18" s="71">
        <f t="shared" si="17"/>
        <v>42994</v>
      </c>
      <c r="AI18" s="74" t="str">
        <f>IFERROR(IF(WEEKDAY(AH18,2)=1,INT((AH18-LOOKUP(AH18,DATE(YEAR(AH18)+{-1;0;1},1,3)-WEEKDAY(DATE(YEAR(AH18)+{-1;0;1},1,3))+2))/7)+1,""),"")</f>
        <v/>
      </c>
      <c r="AJ18" s="72"/>
      <c r="AK18" s="73" t="str">
        <f t="shared" si="18"/>
        <v>LUN</v>
      </c>
      <c r="AL18" s="71">
        <f t="shared" si="19"/>
        <v>43024</v>
      </c>
      <c r="AM18" s="74">
        <f>IFERROR(IF(WEEKDAY(AL18,2)=1,INT((AL18-LOOKUP(AL18,DATE(YEAR(AL18)+{-1;0;1},1,3)-WEEKDAY(DATE(YEAR(AL18)+{-1;0;1},1,3))+2))/7)+1,""),"")</f>
        <v>42</v>
      </c>
      <c r="AN18" s="72"/>
      <c r="AO18" s="73" t="str">
        <f t="shared" si="20"/>
        <v>JEU</v>
      </c>
      <c r="AP18" s="71">
        <f t="shared" si="21"/>
        <v>43055</v>
      </c>
      <c r="AQ18" s="74" t="str">
        <f>IFERROR(IF(WEEKDAY(AP18,2)=1,INT((AP18-LOOKUP(AP18,DATE(YEAR(AP18)+{-1;0;1},1,3)-WEEKDAY(DATE(YEAR(AP18)+{-1;0;1},1,3))+2))/7)+1,""),"")</f>
        <v/>
      </c>
      <c r="AR18" s="72"/>
      <c r="AS18" s="73" t="str">
        <f t="shared" si="22"/>
        <v>SAM</v>
      </c>
      <c r="AT18" s="71">
        <f t="shared" si="23"/>
        <v>43085</v>
      </c>
      <c r="AU18" s="75" t="str">
        <f>IFERROR(IF(WEEKDAY(AT18,2)=1,INT((AT18-LOOKUP(AT18,DATE(YEAR(AT18)+{-1;0;1},1,3)-WEEKDAY(DATE(YEAR(AT18)+{-1;0;1},1,3))+2))/7)+1,""),"")</f>
        <v/>
      </c>
    </row>
    <row r="19" spans="1:47" ht="27" customHeight="1">
      <c r="A19" s="70" t="str">
        <f t="shared" si="0"/>
        <v>MAR</v>
      </c>
      <c r="B19" s="71">
        <f t="shared" si="1"/>
        <v>42752</v>
      </c>
      <c r="C19" s="74" t="str">
        <f>IFERROR(IF(WEEKDAY(B19,2)=1,INT((B19-LOOKUP(B19,DATE(YEAR(B19)+{-1;0;1},1,3)-WEEKDAY(DATE(YEAR(B19)+{-1;0;1},1,3))+2))/7)+1,""),"")</f>
        <v/>
      </c>
      <c r="D19" s="72"/>
      <c r="E19" s="73" t="str">
        <f t="shared" si="2"/>
        <v>VEN</v>
      </c>
      <c r="F19" s="71">
        <f t="shared" si="3"/>
        <v>42783</v>
      </c>
      <c r="G19" s="74" t="str">
        <f>IFERROR(IF(WEEKDAY(F19,2)=1,INT((F19-LOOKUP(F19,DATE(YEAR(F19)+{-1;0;1},1,3)-WEEKDAY(DATE(YEAR(F19)+{-1;0;1},1,3))+2))/7)+1,""),"")</f>
        <v/>
      </c>
      <c r="H19" s="72"/>
      <c r="I19" s="73" t="str">
        <f t="shared" si="4"/>
        <v>VEN</v>
      </c>
      <c r="J19" s="71">
        <f t="shared" si="5"/>
        <v>42811</v>
      </c>
      <c r="K19" s="74" t="str">
        <f>IFERROR(IF(WEEKDAY(J19,2)=1,INT((J19-LOOKUP(J19,DATE(YEAR(J19)+{-1;0;1},1,3)-WEEKDAY(DATE(YEAR(J19)+{-1;0;1},1,3))+2))/7)+1,""),"")</f>
        <v/>
      </c>
      <c r="L19" s="72"/>
      <c r="M19" s="73" t="str">
        <f t="shared" si="6"/>
        <v>LUN</v>
      </c>
      <c r="N19" s="71">
        <f t="shared" si="7"/>
        <v>42842</v>
      </c>
      <c r="O19" s="74">
        <f>IFERROR(IF(WEEKDAY(N19,2)=1,INT((N19-LOOKUP(N19,DATE(YEAR(N19)+{-1;0;1},1,3)-WEEKDAY(DATE(YEAR(N19)+{-1;0;1},1,3))+2))/7)+1,""),"")</f>
        <v>16</v>
      </c>
      <c r="P19" s="72"/>
      <c r="Q19" s="73" t="str">
        <f t="shared" si="8"/>
        <v>MER</v>
      </c>
      <c r="R19" s="71">
        <f t="shared" si="9"/>
        <v>42872</v>
      </c>
      <c r="S19" s="74" t="str">
        <f>IFERROR(IF(WEEKDAY(R19,2)=1,INT((R19-LOOKUP(R19,DATE(YEAR(R19)+{-1;0;1},1,3)-WEEKDAY(DATE(YEAR(R19)+{-1;0;1},1,3))+2))/7)+1,""),"")</f>
        <v/>
      </c>
      <c r="T19" s="72"/>
      <c r="U19" s="73" t="str">
        <f t="shared" si="10"/>
        <v>SAM</v>
      </c>
      <c r="V19" s="71">
        <f t="shared" si="11"/>
        <v>42903</v>
      </c>
      <c r="W19" s="74" t="str">
        <f>IFERROR(IF(WEEKDAY(V19,2)=1,INT((V19-LOOKUP(V19,DATE(YEAR(V19)+{-1;0;1},1,3)-WEEKDAY(DATE(YEAR(V19)+{-1;0;1},1,3))+2))/7)+1,""),"")</f>
        <v/>
      </c>
      <c r="X19" s="72"/>
      <c r="Y19" s="73" t="str">
        <f t="shared" si="12"/>
        <v>LUN</v>
      </c>
      <c r="Z19" s="71">
        <f t="shared" si="13"/>
        <v>42933</v>
      </c>
      <c r="AA19" s="74">
        <f>IFERROR(IF(WEEKDAY(Z19,2)=1,INT((Z19-LOOKUP(Z19,DATE(YEAR(Z19)+{-1;0;1},1,3)-WEEKDAY(DATE(YEAR(Z19)+{-1;0;1},1,3))+2))/7)+1,""),"")</f>
        <v>29</v>
      </c>
      <c r="AB19" s="72"/>
      <c r="AC19" s="73" t="str">
        <f t="shared" si="14"/>
        <v>JEU</v>
      </c>
      <c r="AD19" s="71">
        <f t="shared" si="15"/>
        <v>42964</v>
      </c>
      <c r="AE19" s="74" t="str">
        <f>IFERROR(IF(WEEKDAY(AD19,2)=1,INT((AD19-LOOKUP(AD19,DATE(YEAR(AD19)+{-1;0;1},1,3)-WEEKDAY(DATE(YEAR(AD19)+{-1;0;1},1,3))+2))/7)+1,""),"")</f>
        <v/>
      </c>
      <c r="AF19" s="72"/>
      <c r="AG19" s="73" t="str">
        <f t="shared" si="16"/>
        <v>DIM</v>
      </c>
      <c r="AH19" s="71">
        <f t="shared" si="17"/>
        <v>42995</v>
      </c>
      <c r="AI19" s="74" t="str">
        <f>IFERROR(IF(WEEKDAY(AH19,2)=1,INT((AH19-LOOKUP(AH19,DATE(YEAR(AH19)+{-1;0;1},1,3)-WEEKDAY(DATE(YEAR(AH19)+{-1;0;1},1,3))+2))/7)+1,""),"")</f>
        <v/>
      </c>
      <c r="AJ19" s="72"/>
      <c r="AK19" s="73" t="str">
        <f t="shared" si="18"/>
        <v>MAR</v>
      </c>
      <c r="AL19" s="71">
        <f t="shared" si="19"/>
        <v>43025</v>
      </c>
      <c r="AM19" s="74" t="str">
        <f>IFERROR(IF(WEEKDAY(AL19,2)=1,INT((AL19-LOOKUP(AL19,DATE(YEAR(AL19)+{-1;0;1},1,3)-WEEKDAY(DATE(YEAR(AL19)+{-1;0;1},1,3))+2))/7)+1,""),"")</f>
        <v/>
      </c>
      <c r="AN19" s="72"/>
      <c r="AO19" s="73" t="str">
        <f t="shared" si="20"/>
        <v>VEN</v>
      </c>
      <c r="AP19" s="71">
        <f t="shared" si="21"/>
        <v>43056</v>
      </c>
      <c r="AQ19" s="74" t="str">
        <f>IFERROR(IF(WEEKDAY(AP19,2)=1,INT((AP19-LOOKUP(AP19,DATE(YEAR(AP19)+{-1;0;1},1,3)-WEEKDAY(DATE(YEAR(AP19)+{-1;0;1},1,3))+2))/7)+1,""),"")</f>
        <v/>
      </c>
      <c r="AR19" s="72"/>
      <c r="AS19" s="73" t="str">
        <f t="shared" si="22"/>
        <v>DIM</v>
      </c>
      <c r="AT19" s="71">
        <f t="shared" si="23"/>
        <v>43086</v>
      </c>
      <c r="AU19" s="75" t="str">
        <f>IFERROR(IF(WEEKDAY(AT19,2)=1,INT((AT19-LOOKUP(AT19,DATE(YEAR(AT19)+{-1;0;1},1,3)-WEEKDAY(DATE(YEAR(AT19)+{-1;0;1},1,3))+2))/7)+1,""),"")</f>
        <v/>
      </c>
    </row>
    <row r="20" spans="1:47" ht="27" customHeight="1">
      <c r="A20" s="70" t="str">
        <f t="shared" si="0"/>
        <v>MER</v>
      </c>
      <c r="B20" s="71">
        <f t="shared" si="1"/>
        <v>42753</v>
      </c>
      <c r="C20" s="74" t="str">
        <f>IFERROR(IF(WEEKDAY(B20,2)=1,INT((B20-LOOKUP(B20,DATE(YEAR(B20)+{-1;0;1},1,3)-WEEKDAY(DATE(YEAR(B20)+{-1;0;1},1,3))+2))/7)+1,""),"")</f>
        <v/>
      </c>
      <c r="D20" s="72"/>
      <c r="E20" s="73" t="str">
        <f t="shared" si="2"/>
        <v>SAM</v>
      </c>
      <c r="F20" s="71">
        <f t="shared" si="3"/>
        <v>42784</v>
      </c>
      <c r="G20" s="74" t="str">
        <f>IFERROR(IF(WEEKDAY(F20,2)=1,INT((F20-LOOKUP(F20,DATE(YEAR(F20)+{-1;0;1},1,3)-WEEKDAY(DATE(YEAR(F20)+{-1;0;1},1,3))+2))/7)+1,""),"")</f>
        <v/>
      </c>
      <c r="H20" s="72"/>
      <c r="I20" s="73" t="str">
        <f t="shared" si="4"/>
        <v>SAM</v>
      </c>
      <c r="J20" s="71">
        <f t="shared" si="5"/>
        <v>42812</v>
      </c>
      <c r="K20" s="74" t="str">
        <f>IFERROR(IF(WEEKDAY(J20,2)=1,INT((J20-LOOKUP(J20,DATE(YEAR(J20)+{-1;0;1},1,3)-WEEKDAY(DATE(YEAR(J20)+{-1;0;1},1,3))+2))/7)+1,""),"")</f>
        <v/>
      </c>
      <c r="L20" s="72"/>
      <c r="M20" s="73" t="str">
        <f t="shared" si="6"/>
        <v>MAR</v>
      </c>
      <c r="N20" s="71">
        <f t="shared" si="7"/>
        <v>42843</v>
      </c>
      <c r="O20" s="74" t="str">
        <f>IFERROR(IF(WEEKDAY(N20,2)=1,INT((N20-LOOKUP(N20,DATE(YEAR(N20)+{-1;0;1},1,3)-WEEKDAY(DATE(YEAR(N20)+{-1;0;1},1,3))+2))/7)+1,""),"")</f>
        <v/>
      </c>
      <c r="P20" s="72"/>
      <c r="Q20" s="73" t="str">
        <f t="shared" si="8"/>
        <v>JEU</v>
      </c>
      <c r="R20" s="71">
        <f t="shared" si="9"/>
        <v>42873</v>
      </c>
      <c r="S20" s="74" t="str">
        <f>IFERROR(IF(WEEKDAY(R20,2)=1,INT((R20-LOOKUP(R20,DATE(YEAR(R20)+{-1;0;1},1,3)-WEEKDAY(DATE(YEAR(R20)+{-1;0;1},1,3))+2))/7)+1,""),"")</f>
        <v/>
      </c>
      <c r="T20" s="72"/>
      <c r="U20" s="73" t="str">
        <f t="shared" si="10"/>
        <v>DIM</v>
      </c>
      <c r="V20" s="71">
        <f t="shared" si="11"/>
        <v>42904</v>
      </c>
      <c r="W20" s="74" t="str">
        <f>IFERROR(IF(WEEKDAY(V20,2)=1,INT((V20-LOOKUP(V20,DATE(YEAR(V20)+{-1;0;1},1,3)-WEEKDAY(DATE(YEAR(V20)+{-1;0;1},1,3))+2))/7)+1,""),"")</f>
        <v/>
      </c>
      <c r="X20" s="72"/>
      <c r="Y20" s="73" t="str">
        <f t="shared" si="12"/>
        <v>MAR</v>
      </c>
      <c r="Z20" s="71">
        <f t="shared" si="13"/>
        <v>42934</v>
      </c>
      <c r="AA20" s="74" t="str">
        <f>IFERROR(IF(WEEKDAY(Z20,2)=1,INT((Z20-LOOKUP(Z20,DATE(YEAR(Z20)+{-1;0;1},1,3)-WEEKDAY(DATE(YEAR(Z20)+{-1;0;1},1,3))+2))/7)+1,""),"")</f>
        <v/>
      </c>
      <c r="AB20" s="72"/>
      <c r="AC20" s="73" t="str">
        <f t="shared" si="14"/>
        <v>VEN</v>
      </c>
      <c r="AD20" s="71">
        <f t="shared" si="15"/>
        <v>42965</v>
      </c>
      <c r="AE20" s="74" t="str">
        <f>IFERROR(IF(WEEKDAY(AD20,2)=1,INT((AD20-LOOKUP(AD20,DATE(YEAR(AD20)+{-1;0;1},1,3)-WEEKDAY(DATE(YEAR(AD20)+{-1;0;1},1,3))+2))/7)+1,""),"")</f>
        <v/>
      </c>
      <c r="AF20" s="72"/>
      <c r="AG20" s="73" t="str">
        <f t="shared" si="16"/>
        <v>LUN</v>
      </c>
      <c r="AH20" s="71">
        <f t="shared" si="17"/>
        <v>42996</v>
      </c>
      <c r="AI20" s="74">
        <f>IFERROR(IF(WEEKDAY(AH20,2)=1,INT((AH20-LOOKUP(AH20,DATE(YEAR(AH20)+{-1;0;1},1,3)-WEEKDAY(DATE(YEAR(AH20)+{-1;0;1},1,3))+2))/7)+1,""),"")</f>
        <v>38</v>
      </c>
      <c r="AJ20" s="72"/>
      <c r="AK20" s="73" t="str">
        <f t="shared" si="18"/>
        <v>MER</v>
      </c>
      <c r="AL20" s="71">
        <f t="shared" si="19"/>
        <v>43026</v>
      </c>
      <c r="AM20" s="74" t="str">
        <f>IFERROR(IF(WEEKDAY(AL20,2)=1,INT((AL20-LOOKUP(AL20,DATE(YEAR(AL20)+{-1;0;1},1,3)-WEEKDAY(DATE(YEAR(AL20)+{-1;0;1},1,3))+2))/7)+1,""),"")</f>
        <v/>
      </c>
      <c r="AN20" s="72"/>
      <c r="AO20" s="73" t="str">
        <f t="shared" si="20"/>
        <v>SAM</v>
      </c>
      <c r="AP20" s="71">
        <f t="shared" si="21"/>
        <v>43057</v>
      </c>
      <c r="AQ20" s="74" t="str">
        <f>IFERROR(IF(WEEKDAY(AP20,2)=1,INT((AP20-LOOKUP(AP20,DATE(YEAR(AP20)+{-1;0;1},1,3)-WEEKDAY(DATE(YEAR(AP20)+{-1;0;1},1,3))+2))/7)+1,""),"")</f>
        <v/>
      </c>
      <c r="AR20" s="72"/>
      <c r="AS20" s="73" t="str">
        <f t="shared" si="22"/>
        <v>LUN</v>
      </c>
      <c r="AT20" s="71">
        <f t="shared" si="23"/>
        <v>43087</v>
      </c>
      <c r="AU20" s="75">
        <f>IFERROR(IF(WEEKDAY(AT20,2)=1,INT((AT20-LOOKUP(AT20,DATE(YEAR(AT20)+{-1;0;1},1,3)-WEEKDAY(DATE(YEAR(AT20)+{-1;0;1},1,3))+2))/7)+1,""),"")</f>
        <v>51</v>
      </c>
    </row>
    <row r="21" spans="1:47" ht="27" customHeight="1">
      <c r="A21" s="70" t="str">
        <f t="shared" si="0"/>
        <v>JEU</v>
      </c>
      <c r="B21" s="71">
        <f t="shared" si="1"/>
        <v>42754</v>
      </c>
      <c r="C21" s="74" t="str">
        <f>IFERROR(IF(WEEKDAY(B21,2)=1,INT((B21-LOOKUP(B21,DATE(YEAR(B21)+{-1;0;1},1,3)-WEEKDAY(DATE(YEAR(B21)+{-1;0;1},1,3))+2))/7)+1,""),"")</f>
        <v/>
      </c>
      <c r="D21" s="72"/>
      <c r="E21" s="73" t="str">
        <f t="shared" si="2"/>
        <v>DIM</v>
      </c>
      <c r="F21" s="71">
        <f t="shared" si="3"/>
        <v>42785</v>
      </c>
      <c r="G21" s="74" t="str">
        <f>IFERROR(IF(WEEKDAY(F21,2)=1,INT((F21-LOOKUP(F21,DATE(YEAR(F21)+{-1;0;1},1,3)-WEEKDAY(DATE(YEAR(F21)+{-1;0;1},1,3))+2))/7)+1,""),"")</f>
        <v/>
      </c>
      <c r="H21" s="72"/>
      <c r="I21" s="73" t="str">
        <f t="shared" si="4"/>
        <v>DIM</v>
      </c>
      <c r="J21" s="71">
        <f t="shared" si="5"/>
        <v>42813</v>
      </c>
      <c r="K21" s="74" t="str">
        <f>IFERROR(IF(WEEKDAY(J21,2)=1,INT((J21-LOOKUP(J21,DATE(YEAR(J21)+{-1;0;1},1,3)-WEEKDAY(DATE(YEAR(J21)+{-1;0;1},1,3))+2))/7)+1,""),"")</f>
        <v/>
      </c>
      <c r="L21" s="72"/>
      <c r="M21" s="73" t="str">
        <f t="shared" si="6"/>
        <v>MER</v>
      </c>
      <c r="N21" s="71">
        <f t="shared" si="7"/>
        <v>42844</v>
      </c>
      <c r="O21" s="74" t="str">
        <f>IFERROR(IF(WEEKDAY(N21,2)=1,INT((N21-LOOKUP(N21,DATE(YEAR(N21)+{-1;0;1},1,3)-WEEKDAY(DATE(YEAR(N21)+{-1;0;1},1,3))+2))/7)+1,""),"")</f>
        <v/>
      </c>
      <c r="P21" s="72"/>
      <c r="Q21" s="73" t="str">
        <f t="shared" si="8"/>
        <v>VEN</v>
      </c>
      <c r="R21" s="71">
        <f t="shared" si="9"/>
        <v>42874</v>
      </c>
      <c r="S21" s="74" t="str">
        <f>IFERROR(IF(WEEKDAY(R21,2)=1,INT((R21-LOOKUP(R21,DATE(YEAR(R21)+{-1;0;1},1,3)-WEEKDAY(DATE(YEAR(R21)+{-1;0;1},1,3))+2))/7)+1,""),"")</f>
        <v/>
      </c>
      <c r="T21" s="72"/>
      <c r="U21" s="73" t="str">
        <f t="shared" si="10"/>
        <v>LUN</v>
      </c>
      <c r="V21" s="71">
        <f t="shared" si="11"/>
        <v>42905</v>
      </c>
      <c r="W21" s="74">
        <f>IFERROR(IF(WEEKDAY(V21,2)=1,INT((V21-LOOKUP(V21,DATE(YEAR(V21)+{-1;0;1},1,3)-WEEKDAY(DATE(YEAR(V21)+{-1;0;1},1,3))+2))/7)+1,""),"")</f>
        <v>25</v>
      </c>
      <c r="X21" s="72"/>
      <c r="Y21" s="73" t="str">
        <f t="shared" si="12"/>
        <v>MER</v>
      </c>
      <c r="Z21" s="71">
        <f t="shared" si="13"/>
        <v>42935</v>
      </c>
      <c r="AA21" s="74" t="str">
        <f>IFERROR(IF(WEEKDAY(Z21,2)=1,INT((Z21-LOOKUP(Z21,DATE(YEAR(Z21)+{-1;0;1},1,3)-WEEKDAY(DATE(YEAR(Z21)+{-1;0;1},1,3))+2))/7)+1,""),"")</f>
        <v/>
      </c>
      <c r="AB21" s="72"/>
      <c r="AC21" s="73" t="str">
        <f t="shared" si="14"/>
        <v>SAM</v>
      </c>
      <c r="AD21" s="71">
        <f t="shared" si="15"/>
        <v>42966</v>
      </c>
      <c r="AE21" s="74" t="str">
        <f>IFERROR(IF(WEEKDAY(AD21,2)=1,INT((AD21-LOOKUP(AD21,DATE(YEAR(AD21)+{-1;0;1},1,3)-WEEKDAY(DATE(YEAR(AD21)+{-1;0;1},1,3))+2))/7)+1,""),"")</f>
        <v/>
      </c>
      <c r="AF21" s="72"/>
      <c r="AG21" s="73" t="str">
        <f t="shared" si="16"/>
        <v>MAR</v>
      </c>
      <c r="AH21" s="71">
        <f t="shared" si="17"/>
        <v>42997</v>
      </c>
      <c r="AI21" s="74" t="str">
        <f>IFERROR(IF(WEEKDAY(AH21,2)=1,INT((AH21-LOOKUP(AH21,DATE(YEAR(AH21)+{-1;0;1},1,3)-WEEKDAY(DATE(YEAR(AH21)+{-1;0;1},1,3))+2))/7)+1,""),"")</f>
        <v/>
      </c>
      <c r="AJ21" s="72"/>
      <c r="AK21" s="73" t="str">
        <f t="shared" si="18"/>
        <v>JEU</v>
      </c>
      <c r="AL21" s="71">
        <f t="shared" si="19"/>
        <v>43027</v>
      </c>
      <c r="AM21" s="74" t="str">
        <f>IFERROR(IF(WEEKDAY(AL21,2)=1,INT((AL21-LOOKUP(AL21,DATE(YEAR(AL21)+{-1;0;1},1,3)-WEEKDAY(DATE(YEAR(AL21)+{-1;0;1},1,3))+2))/7)+1,""),"")</f>
        <v/>
      </c>
      <c r="AN21" s="72"/>
      <c r="AO21" s="73" t="str">
        <f t="shared" si="20"/>
        <v>DIM</v>
      </c>
      <c r="AP21" s="71">
        <f t="shared" si="21"/>
        <v>43058</v>
      </c>
      <c r="AQ21" s="74" t="str">
        <f>IFERROR(IF(WEEKDAY(AP21,2)=1,INT((AP21-LOOKUP(AP21,DATE(YEAR(AP21)+{-1;0;1},1,3)-WEEKDAY(DATE(YEAR(AP21)+{-1;0;1},1,3))+2))/7)+1,""),"")</f>
        <v/>
      </c>
      <c r="AR21" s="72"/>
      <c r="AS21" s="73" t="str">
        <f t="shared" si="22"/>
        <v>MAR</v>
      </c>
      <c r="AT21" s="71">
        <f t="shared" si="23"/>
        <v>43088</v>
      </c>
      <c r="AU21" s="75" t="str">
        <f>IFERROR(IF(WEEKDAY(AT21,2)=1,INT((AT21-LOOKUP(AT21,DATE(YEAR(AT21)+{-1;0;1},1,3)-WEEKDAY(DATE(YEAR(AT21)+{-1;0;1},1,3))+2))/7)+1,""),"")</f>
        <v/>
      </c>
    </row>
    <row r="22" spans="1:47" ht="27" customHeight="1">
      <c r="A22" s="70" t="str">
        <f t="shared" si="0"/>
        <v>VEN</v>
      </c>
      <c r="B22" s="71">
        <f t="shared" si="1"/>
        <v>42755</v>
      </c>
      <c r="C22" s="74" t="str">
        <f>IFERROR(IF(WEEKDAY(B22,2)=1,INT((B22-LOOKUP(B22,DATE(YEAR(B22)+{-1;0;1},1,3)-WEEKDAY(DATE(YEAR(B22)+{-1;0;1},1,3))+2))/7)+1,""),"")</f>
        <v/>
      </c>
      <c r="D22" s="72"/>
      <c r="E22" s="73" t="str">
        <f t="shared" si="2"/>
        <v>LUN</v>
      </c>
      <c r="F22" s="71">
        <f t="shared" si="3"/>
        <v>42786</v>
      </c>
      <c r="G22" s="74">
        <f>IFERROR(IF(WEEKDAY(F22,2)=1,INT((F22-LOOKUP(F22,DATE(YEAR(F22)+{-1;0;1},1,3)-WEEKDAY(DATE(YEAR(F22)+{-1;0;1},1,3))+2))/7)+1,""),"")</f>
        <v>8</v>
      </c>
      <c r="H22" s="72"/>
      <c r="I22" s="73" t="str">
        <f t="shared" si="4"/>
        <v>LUN</v>
      </c>
      <c r="J22" s="71">
        <f t="shared" si="5"/>
        <v>42814</v>
      </c>
      <c r="K22" s="74">
        <f>IFERROR(IF(WEEKDAY(J22,2)=1,INT((J22-LOOKUP(J22,DATE(YEAR(J22)+{-1;0;1},1,3)-WEEKDAY(DATE(YEAR(J22)+{-1;0;1},1,3))+2))/7)+1,""),"")</f>
        <v>12</v>
      </c>
      <c r="L22" s="72"/>
      <c r="M22" s="73" t="str">
        <f t="shared" si="6"/>
        <v>JEU</v>
      </c>
      <c r="N22" s="71">
        <f t="shared" si="7"/>
        <v>42845</v>
      </c>
      <c r="O22" s="74" t="str">
        <f>IFERROR(IF(WEEKDAY(N22,2)=1,INT((N22-LOOKUP(N22,DATE(YEAR(N22)+{-1;0;1},1,3)-WEEKDAY(DATE(YEAR(N22)+{-1;0;1},1,3))+2))/7)+1,""),"")</f>
        <v/>
      </c>
      <c r="P22" s="72"/>
      <c r="Q22" s="73" t="str">
        <f t="shared" si="8"/>
        <v>SAM</v>
      </c>
      <c r="R22" s="71">
        <f t="shared" si="9"/>
        <v>42875</v>
      </c>
      <c r="S22" s="74" t="str">
        <f>IFERROR(IF(WEEKDAY(R22,2)=1,INT((R22-LOOKUP(R22,DATE(YEAR(R22)+{-1;0;1},1,3)-WEEKDAY(DATE(YEAR(R22)+{-1;0;1},1,3))+2))/7)+1,""),"")</f>
        <v/>
      </c>
      <c r="T22" s="72"/>
      <c r="U22" s="73" t="str">
        <f t="shared" si="10"/>
        <v>MAR</v>
      </c>
      <c r="V22" s="71">
        <f t="shared" si="11"/>
        <v>42906</v>
      </c>
      <c r="W22" s="74" t="str">
        <f>IFERROR(IF(WEEKDAY(V22,2)=1,INT((V22-LOOKUP(V22,DATE(YEAR(V22)+{-1;0;1},1,3)-WEEKDAY(DATE(YEAR(V22)+{-1;0;1},1,3))+2))/7)+1,""),"")</f>
        <v/>
      </c>
      <c r="X22" s="72"/>
      <c r="Y22" s="73" t="str">
        <f t="shared" si="12"/>
        <v>JEU</v>
      </c>
      <c r="Z22" s="71">
        <f t="shared" si="13"/>
        <v>42936</v>
      </c>
      <c r="AA22" s="74" t="str">
        <f>IFERROR(IF(WEEKDAY(Z22,2)=1,INT((Z22-LOOKUP(Z22,DATE(YEAR(Z22)+{-1;0;1},1,3)-WEEKDAY(DATE(YEAR(Z22)+{-1;0;1},1,3))+2))/7)+1,""),"")</f>
        <v/>
      </c>
      <c r="AB22" s="72"/>
      <c r="AC22" s="73" t="str">
        <f t="shared" si="14"/>
        <v>DIM</v>
      </c>
      <c r="AD22" s="71">
        <f t="shared" si="15"/>
        <v>42967</v>
      </c>
      <c r="AE22" s="74" t="str">
        <f>IFERROR(IF(WEEKDAY(AD22,2)=1,INT((AD22-LOOKUP(AD22,DATE(YEAR(AD22)+{-1;0;1},1,3)-WEEKDAY(DATE(YEAR(AD22)+{-1;0;1},1,3))+2))/7)+1,""),"")</f>
        <v/>
      </c>
      <c r="AF22" s="72"/>
      <c r="AG22" s="73" t="str">
        <f t="shared" si="16"/>
        <v>MER</v>
      </c>
      <c r="AH22" s="71">
        <f t="shared" si="17"/>
        <v>42998</v>
      </c>
      <c r="AI22" s="74" t="str">
        <f>IFERROR(IF(WEEKDAY(AH22,2)=1,INT((AH22-LOOKUP(AH22,DATE(YEAR(AH22)+{-1;0;1},1,3)-WEEKDAY(DATE(YEAR(AH22)+{-1;0;1},1,3))+2))/7)+1,""),"")</f>
        <v/>
      </c>
      <c r="AJ22" s="72"/>
      <c r="AK22" s="73" t="str">
        <f t="shared" si="18"/>
        <v>VEN</v>
      </c>
      <c r="AL22" s="71">
        <f t="shared" si="19"/>
        <v>43028</v>
      </c>
      <c r="AM22" s="74" t="str">
        <f>IFERROR(IF(WEEKDAY(AL22,2)=1,INT((AL22-LOOKUP(AL22,DATE(YEAR(AL22)+{-1;0;1},1,3)-WEEKDAY(DATE(YEAR(AL22)+{-1;0;1},1,3))+2))/7)+1,""),"")</f>
        <v/>
      </c>
      <c r="AN22" s="72"/>
      <c r="AO22" s="73" t="str">
        <f t="shared" si="20"/>
        <v>LUN</v>
      </c>
      <c r="AP22" s="71">
        <f t="shared" si="21"/>
        <v>43059</v>
      </c>
      <c r="AQ22" s="74">
        <f>IFERROR(IF(WEEKDAY(AP22,2)=1,INT((AP22-LOOKUP(AP22,DATE(YEAR(AP22)+{-1;0;1},1,3)-WEEKDAY(DATE(YEAR(AP22)+{-1;0;1},1,3))+2))/7)+1,""),"")</f>
        <v>47</v>
      </c>
      <c r="AR22" s="72"/>
      <c r="AS22" s="73" t="str">
        <f t="shared" si="22"/>
        <v>MER</v>
      </c>
      <c r="AT22" s="71">
        <f t="shared" si="23"/>
        <v>43089</v>
      </c>
      <c r="AU22" s="75" t="str">
        <f>IFERROR(IF(WEEKDAY(AT22,2)=1,INT((AT22-LOOKUP(AT22,DATE(YEAR(AT22)+{-1;0;1},1,3)-WEEKDAY(DATE(YEAR(AT22)+{-1;0;1},1,3))+2))/7)+1,""),"")</f>
        <v/>
      </c>
    </row>
    <row r="23" spans="1:47" ht="27" customHeight="1">
      <c r="A23" s="70" t="str">
        <f t="shared" si="0"/>
        <v>SAM</v>
      </c>
      <c r="B23" s="71">
        <f t="shared" si="1"/>
        <v>42756</v>
      </c>
      <c r="C23" s="74" t="str">
        <f>IFERROR(IF(WEEKDAY(B23,2)=1,INT((B23-LOOKUP(B23,DATE(YEAR(B23)+{-1;0;1},1,3)-WEEKDAY(DATE(YEAR(B23)+{-1;0;1},1,3))+2))/7)+1,""),"")</f>
        <v/>
      </c>
      <c r="D23" s="72"/>
      <c r="E23" s="73" t="str">
        <f t="shared" si="2"/>
        <v>MAR</v>
      </c>
      <c r="F23" s="71">
        <f t="shared" si="3"/>
        <v>42787</v>
      </c>
      <c r="G23" s="74" t="str">
        <f>IFERROR(IF(WEEKDAY(F23,2)=1,INT((F23-LOOKUP(F23,DATE(YEAR(F23)+{-1;0;1},1,3)-WEEKDAY(DATE(YEAR(F23)+{-1;0;1},1,3))+2))/7)+1,""),"")</f>
        <v/>
      </c>
      <c r="H23" s="72"/>
      <c r="I23" s="73" t="str">
        <f t="shared" si="4"/>
        <v>MAR</v>
      </c>
      <c r="J23" s="71">
        <f t="shared" si="5"/>
        <v>42815</v>
      </c>
      <c r="K23" s="74" t="str">
        <f>IFERROR(IF(WEEKDAY(J23,2)=1,INT((J23-LOOKUP(J23,DATE(YEAR(J23)+{-1;0;1},1,3)-WEEKDAY(DATE(YEAR(J23)+{-1;0;1},1,3))+2))/7)+1,""),"")</f>
        <v/>
      </c>
      <c r="L23" s="72"/>
      <c r="M23" s="73" t="str">
        <f t="shared" si="6"/>
        <v>VEN</v>
      </c>
      <c r="N23" s="71">
        <f t="shared" si="7"/>
        <v>42846</v>
      </c>
      <c r="O23" s="74" t="str">
        <f>IFERROR(IF(WEEKDAY(N23,2)=1,INT((N23-LOOKUP(N23,DATE(YEAR(N23)+{-1;0;1},1,3)-WEEKDAY(DATE(YEAR(N23)+{-1;0;1},1,3))+2))/7)+1,""),"")</f>
        <v/>
      </c>
      <c r="P23" s="72"/>
      <c r="Q23" s="73" t="str">
        <f t="shared" si="8"/>
        <v>DIM</v>
      </c>
      <c r="R23" s="71">
        <f t="shared" si="9"/>
        <v>42876</v>
      </c>
      <c r="S23" s="74" t="str">
        <f>IFERROR(IF(WEEKDAY(R23,2)=1,INT((R23-LOOKUP(R23,DATE(YEAR(R23)+{-1;0;1},1,3)-WEEKDAY(DATE(YEAR(R23)+{-1;0;1},1,3))+2))/7)+1,""),"")</f>
        <v/>
      </c>
      <c r="T23" s="72"/>
      <c r="U23" s="73" t="str">
        <f t="shared" si="10"/>
        <v>MER</v>
      </c>
      <c r="V23" s="71">
        <f t="shared" si="11"/>
        <v>42907</v>
      </c>
      <c r="W23" s="74" t="str">
        <f>IFERROR(IF(WEEKDAY(V23,2)=1,INT((V23-LOOKUP(V23,DATE(YEAR(V23)+{-1;0;1},1,3)-WEEKDAY(DATE(YEAR(V23)+{-1;0;1},1,3))+2))/7)+1,""),"")</f>
        <v/>
      </c>
      <c r="X23" s="72"/>
      <c r="Y23" s="73" t="str">
        <f t="shared" si="12"/>
        <v>VEN</v>
      </c>
      <c r="Z23" s="71">
        <f t="shared" si="13"/>
        <v>42937</v>
      </c>
      <c r="AA23" s="74" t="str">
        <f>IFERROR(IF(WEEKDAY(Z23,2)=1,INT((Z23-LOOKUP(Z23,DATE(YEAR(Z23)+{-1;0;1},1,3)-WEEKDAY(DATE(YEAR(Z23)+{-1;0;1},1,3))+2))/7)+1,""),"")</f>
        <v/>
      </c>
      <c r="AB23" s="72"/>
      <c r="AC23" s="73" t="str">
        <f t="shared" si="14"/>
        <v>LUN</v>
      </c>
      <c r="AD23" s="71">
        <f t="shared" si="15"/>
        <v>42968</v>
      </c>
      <c r="AE23" s="74">
        <f>IFERROR(IF(WEEKDAY(AD23,2)=1,INT((AD23-LOOKUP(AD23,DATE(YEAR(AD23)+{-1;0;1},1,3)-WEEKDAY(DATE(YEAR(AD23)+{-1;0;1},1,3))+2))/7)+1,""),"")</f>
        <v>34</v>
      </c>
      <c r="AF23" s="72"/>
      <c r="AG23" s="73" t="str">
        <f t="shared" si="16"/>
        <v>JEU</v>
      </c>
      <c r="AH23" s="71">
        <f t="shared" si="17"/>
        <v>42999</v>
      </c>
      <c r="AI23" s="74" t="str">
        <f>IFERROR(IF(WEEKDAY(AH23,2)=1,INT((AH23-LOOKUP(AH23,DATE(YEAR(AH23)+{-1;0;1},1,3)-WEEKDAY(DATE(YEAR(AH23)+{-1;0;1},1,3))+2))/7)+1,""),"")</f>
        <v/>
      </c>
      <c r="AJ23" s="72"/>
      <c r="AK23" s="73" t="str">
        <f t="shared" si="18"/>
        <v>SAM</v>
      </c>
      <c r="AL23" s="71">
        <f t="shared" si="19"/>
        <v>43029</v>
      </c>
      <c r="AM23" s="74" t="str">
        <f>IFERROR(IF(WEEKDAY(AL23,2)=1,INT((AL23-LOOKUP(AL23,DATE(YEAR(AL23)+{-1;0;1},1,3)-WEEKDAY(DATE(YEAR(AL23)+{-1;0;1},1,3))+2))/7)+1,""),"")</f>
        <v/>
      </c>
      <c r="AN23" s="72"/>
      <c r="AO23" s="73" t="str">
        <f t="shared" si="20"/>
        <v>MAR</v>
      </c>
      <c r="AP23" s="71">
        <f t="shared" si="21"/>
        <v>43060</v>
      </c>
      <c r="AQ23" s="74" t="str">
        <f>IFERROR(IF(WEEKDAY(AP23,2)=1,INT((AP23-LOOKUP(AP23,DATE(YEAR(AP23)+{-1;0;1},1,3)-WEEKDAY(DATE(YEAR(AP23)+{-1;0;1},1,3))+2))/7)+1,""),"")</f>
        <v/>
      </c>
      <c r="AR23" s="72"/>
      <c r="AS23" s="73" t="str">
        <f t="shared" si="22"/>
        <v>JEU</v>
      </c>
      <c r="AT23" s="71">
        <f t="shared" si="23"/>
        <v>43090</v>
      </c>
      <c r="AU23" s="75" t="str">
        <f>IFERROR(IF(WEEKDAY(AT23,2)=1,INT((AT23-LOOKUP(AT23,DATE(YEAR(AT23)+{-1;0;1},1,3)-WEEKDAY(DATE(YEAR(AT23)+{-1;0;1},1,3))+2))/7)+1,""),"")</f>
        <v/>
      </c>
    </row>
    <row r="24" spans="1:47" ht="27" customHeight="1">
      <c r="A24" s="70" t="str">
        <f t="shared" si="0"/>
        <v>DIM</v>
      </c>
      <c r="B24" s="71">
        <f t="shared" si="1"/>
        <v>42757</v>
      </c>
      <c r="C24" s="74" t="str">
        <f>IFERROR(IF(WEEKDAY(B24,2)=1,INT((B24-LOOKUP(B24,DATE(YEAR(B24)+{-1;0;1},1,3)-WEEKDAY(DATE(YEAR(B24)+{-1;0;1},1,3))+2))/7)+1,""),"")</f>
        <v/>
      </c>
      <c r="D24" s="72"/>
      <c r="E24" s="73" t="str">
        <f t="shared" si="2"/>
        <v>MER</v>
      </c>
      <c r="F24" s="71">
        <f t="shared" si="3"/>
        <v>42788</v>
      </c>
      <c r="G24" s="74" t="str">
        <f>IFERROR(IF(WEEKDAY(F24,2)=1,INT((F24-LOOKUP(F24,DATE(YEAR(F24)+{-1;0;1},1,3)-WEEKDAY(DATE(YEAR(F24)+{-1;0;1},1,3))+2))/7)+1,""),"")</f>
        <v/>
      </c>
      <c r="H24" s="72"/>
      <c r="I24" s="73" t="str">
        <f t="shared" si="4"/>
        <v>MER</v>
      </c>
      <c r="J24" s="71">
        <f t="shared" si="5"/>
        <v>42816</v>
      </c>
      <c r="K24" s="74" t="str">
        <f>IFERROR(IF(WEEKDAY(J24,2)=1,INT((J24-LOOKUP(J24,DATE(YEAR(J24)+{-1;0;1},1,3)-WEEKDAY(DATE(YEAR(J24)+{-1;0;1},1,3))+2))/7)+1,""),"")</f>
        <v/>
      </c>
      <c r="L24" s="72"/>
      <c r="M24" s="73" t="str">
        <f t="shared" si="6"/>
        <v>SAM</v>
      </c>
      <c r="N24" s="71">
        <f t="shared" si="7"/>
        <v>42847</v>
      </c>
      <c r="O24" s="74" t="str">
        <f>IFERROR(IF(WEEKDAY(N24,2)=1,INT((N24-LOOKUP(N24,DATE(YEAR(N24)+{-1;0;1},1,3)-WEEKDAY(DATE(YEAR(N24)+{-1;0;1},1,3))+2))/7)+1,""),"")</f>
        <v/>
      </c>
      <c r="P24" s="72"/>
      <c r="Q24" s="73" t="str">
        <f t="shared" si="8"/>
        <v>LUN</v>
      </c>
      <c r="R24" s="71">
        <f t="shared" si="9"/>
        <v>42877</v>
      </c>
      <c r="S24" s="74">
        <f>IFERROR(IF(WEEKDAY(R24,2)=1,INT((R24-LOOKUP(R24,DATE(YEAR(R24)+{-1;0;1},1,3)-WEEKDAY(DATE(YEAR(R24)+{-1;0;1},1,3))+2))/7)+1,""),"")</f>
        <v>21</v>
      </c>
      <c r="T24" s="72"/>
      <c r="U24" s="73" t="str">
        <f t="shared" si="10"/>
        <v>JEU</v>
      </c>
      <c r="V24" s="71">
        <f t="shared" si="11"/>
        <v>42908</v>
      </c>
      <c r="W24" s="74" t="str">
        <f>IFERROR(IF(WEEKDAY(V24,2)=1,INT((V24-LOOKUP(V24,DATE(YEAR(V24)+{-1;0;1},1,3)-WEEKDAY(DATE(YEAR(V24)+{-1;0;1},1,3))+2))/7)+1,""),"")</f>
        <v/>
      </c>
      <c r="X24" s="72"/>
      <c r="Y24" s="73" t="str">
        <f t="shared" si="12"/>
        <v>SAM</v>
      </c>
      <c r="Z24" s="71">
        <f t="shared" si="13"/>
        <v>42938</v>
      </c>
      <c r="AA24" s="74" t="str">
        <f>IFERROR(IF(WEEKDAY(Z24,2)=1,INT((Z24-LOOKUP(Z24,DATE(YEAR(Z24)+{-1;0;1},1,3)-WEEKDAY(DATE(YEAR(Z24)+{-1;0;1},1,3))+2))/7)+1,""),"")</f>
        <v/>
      </c>
      <c r="AB24" s="72"/>
      <c r="AC24" s="73" t="str">
        <f t="shared" si="14"/>
        <v>MAR</v>
      </c>
      <c r="AD24" s="71">
        <f t="shared" si="15"/>
        <v>42969</v>
      </c>
      <c r="AE24" s="74" t="str">
        <f>IFERROR(IF(WEEKDAY(AD24,2)=1,INT((AD24-LOOKUP(AD24,DATE(YEAR(AD24)+{-1;0;1},1,3)-WEEKDAY(DATE(YEAR(AD24)+{-1;0;1},1,3))+2))/7)+1,""),"")</f>
        <v/>
      </c>
      <c r="AF24" s="72"/>
      <c r="AG24" s="73" t="str">
        <f t="shared" si="16"/>
        <v>VEN</v>
      </c>
      <c r="AH24" s="71">
        <f t="shared" si="17"/>
        <v>43000</v>
      </c>
      <c r="AI24" s="74" t="str">
        <f>IFERROR(IF(WEEKDAY(AH24,2)=1,INT((AH24-LOOKUP(AH24,DATE(YEAR(AH24)+{-1;0;1},1,3)-WEEKDAY(DATE(YEAR(AH24)+{-1;0;1},1,3))+2))/7)+1,""),"")</f>
        <v/>
      </c>
      <c r="AJ24" s="72"/>
      <c r="AK24" s="73" t="str">
        <f t="shared" si="18"/>
        <v>DIM</v>
      </c>
      <c r="AL24" s="71">
        <f t="shared" si="19"/>
        <v>43030</v>
      </c>
      <c r="AM24" s="74" t="str">
        <f>IFERROR(IF(WEEKDAY(AL24,2)=1,INT((AL24-LOOKUP(AL24,DATE(YEAR(AL24)+{-1;0;1},1,3)-WEEKDAY(DATE(YEAR(AL24)+{-1;0;1},1,3))+2))/7)+1,""),"")</f>
        <v/>
      </c>
      <c r="AN24" s="72"/>
      <c r="AO24" s="73" t="str">
        <f t="shared" si="20"/>
        <v>MER</v>
      </c>
      <c r="AP24" s="71">
        <f t="shared" si="21"/>
        <v>43061</v>
      </c>
      <c r="AQ24" s="74" t="str">
        <f>IFERROR(IF(WEEKDAY(AP24,2)=1,INT((AP24-LOOKUP(AP24,DATE(YEAR(AP24)+{-1;0;1},1,3)-WEEKDAY(DATE(YEAR(AP24)+{-1;0;1},1,3))+2))/7)+1,""),"")</f>
        <v/>
      </c>
      <c r="AR24" s="72"/>
      <c r="AS24" s="73" t="str">
        <f t="shared" si="22"/>
        <v>VEN</v>
      </c>
      <c r="AT24" s="71">
        <f t="shared" si="23"/>
        <v>43091</v>
      </c>
      <c r="AU24" s="75" t="str">
        <f>IFERROR(IF(WEEKDAY(AT24,2)=1,INT((AT24-LOOKUP(AT24,DATE(YEAR(AT24)+{-1;0;1},1,3)-WEEKDAY(DATE(YEAR(AT24)+{-1;0;1},1,3))+2))/7)+1,""),"")</f>
        <v/>
      </c>
    </row>
    <row r="25" spans="1:47" ht="27" customHeight="1">
      <c r="A25" s="70" t="str">
        <f t="shared" si="0"/>
        <v>LUN</v>
      </c>
      <c r="B25" s="71">
        <f t="shared" si="1"/>
        <v>42758</v>
      </c>
      <c r="C25" s="74">
        <f>IFERROR(IF(WEEKDAY(B25,2)=1,INT((B25-LOOKUP(B25,DATE(YEAR(B25)+{-1;0;1},1,3)-WEEKDAY(DATE(YEAR(B25)+{-1;0;1},1,3))+2))/7)+1,""),"")</f>
        <v>4</v>
      </c>
      <c r="D25" s="72"/>
      <c r="E25" s="73" t="str">
        <f t="shared" si="2"/>
        <v>JEU</v>
      </c>
      <c r="F25" s="71">
        <f t="shared" si="3"/>
        <v>42789</v>
      </c>
      <c r="G25" s="74" t="str">
        <f>IFERROR(IF(WEEKDAY(F25,2)=1,INT((F25-LOOKUP(F25,DATE(YEAR(F25)+{-1;0;1},1,3)-WEEKDAY(DATE(YEAR(F25)+{-1;0;1},1,3))+2))/7)+1,""),"")</f>
        <v/>
      </c>
      <c r="H25" s="72"/>
      <c r="I25" s="73" t="str">
        <f t="shared" si="4"/>
        <v>JEU</v>
      </c>
      <c r="J25" s="71">
        <f t="shared" si="5"/>
        <v>42817</v>
      </c>
      <c r="K25" s="74" t="str">
        <f>IFERROR(IF(WEEKDAY(J25,2)=1,INT((J25-LOOKUP(J25,DATE(YEAR(J25)+{-1;0;1},1,3)-WEEKDAY(DATE(YEAR(J25)+{-1;0;1},1,3))+2))/7)+1,""),"")</f>
        <v/>
      </c>
      <c r="L25" s="72"/>
      <c r="M25" s="73" t="str">
        <f t="shared" si="6"/>
        <v>DIM</v>
      </c>
      <c r="N25" s="71">
        <f t="shared" si="7"/>
        <v>42848</v>
      </c>
      <c r="O25" s="74" t="str">
        <f>IFERROR(IF(WEEKDAY(N25,2)=1,INT((N25-LOOKUP(N25,DATE(YEAR(N25)+{-1;0;1},1,3)-WEEKDAY(DATE(YEAR(N25)+{-1;0;1},1,3))+2))/7)+1,""),"")</f>
        <v/>
      </c>
      <c r="P25" s="72"/>
      <c r="Q25" s="73" t="str">
        <f t="shared" si="8"/>
        <v>MAR</v>
      </c>
      <c r="R25" s="71">
        <f t="shared" si="9"/>
        <v>42878</v>
      </c>
      <c r="S25" s="74" t="str">
        <f>IFERROR(IF(WEEKDAY(R25,2)=1,INT((R25-LOOKUP(R25,DATE(YEAR(R25)+{-1;0;1},1,3)-WEEKDAY(DATE(YEAR(R25)+{-1;0;1},1,3))+2))/7)+1,""),"")</f>
        <v/>
      </c>
      <c r="T25" s="72"/>
      <c r="U25" s="73" t="str">
        <f t="shared" si="10"/>
        <v>VEN</v>
      </c>
      <c r="V25" s="71">
        <f t="shared" si="11"/>
        <v>42909</v>
      </c>
      <c r="W25" s="74" t="str">
        <f>IFERROR(IF(WEEKDAY(V25,2)=1,INT((V25-LOOKUP(V25,DATE(YEAR(V25)+{-1;0;1},1,3)-WEEKDAY(DATE(YEAR(V25)+{-1;0;1},1,3))+2))/7)+1,""),"")</f>
        <v/>
      </c>
      <c r="X25" s="72"/>
      <c r="Y25" s="73" t="str">
        <f t="shared" si="12"/>
        <v>DIM</v>
      </c>
      <c r="Z25" s="71">
        <f t="shared" si="13"/>
        <v>42939</v>
      </c>
      <c r="AA25" s="74" t="str">
        <f>IFERROR(IF(WEEKDAY(Z25,2)=1,INT((Z25-LOOKUP(Z25,DATE(YEAR(Z25)+{-1;0;1},1,3)-WEEKDAY(DATE(YEAR(Z25)+{-1;0;1},1,3))+2))/7)+1,""),"")</f>
        <v/>
      </c>
      <c r="AB25" s="72"/>
      <c r="AC25" s="73" t="str">
        <f t="shared" si="14"/>
        <v>MER</v>
      </c>
      <c r="AD25" s="71">
        <f t="shared" si="15"/>
        <v>42970</v>
      </c>
      <c r="AE25" s="74" t="str">
        <f>IFERROR(IF(WEEKDAY(AD25,2)=1,INT((AD25-LOOKUP(AD25,DATE(YEAR(AD25)+{-1;0;1},1,3)-WEEKDAY(DATE(YEAR(AD25)+{-1;0;1},1,3))+2))/7)+1,""),"")</f>
        <v/>
      </c>
      <c r="AF25" s="72"/>
      <c r="AG25" s="73" t="str">
        <f t="shared" si="16"/>
        <v>SAM</v>
      </c>
      <c r="AH25" s="71">
        <f t="shared" si="17"/>
        <v>43001</v>
      </c>
      <c r="AI25" s="74" t="str">
        <f>IFERROR(IF(WEEKDAY(AH25,2)=1,INT((AH25-LOOKUP(AH25,DATE(YEAR(AH25)+{-1;0;1},1,3)-WEEKDAY(DATE(YEAR(AH25)+{-1;0;1},1,3))+2))/7)+1,""),"")</f>
        <v/>
      </c>
      <c r="AJ25" s="72"/>
      <c r="AK25" s="73" t="str">
        <f t="shared" si="18"/>
        <v>LUN</v>
      </c>
      <c r="AL25" s="71">
        <f t="shared" si="19"/>
        <v>43031</v>
      </c>
      <c r="AM25" s="74">
        <f>IFERROR(IF(WEEKDAY(AL25,2)=1,INT((AL25-LOOKUP(AL25,DATE(YEAR(AL25)+{-1;0;1},1,3)-WEEKDAY(DATE(YEAR(AL25)+{-1;0;1},1,3))+2))/7)+1,""),"")</f>
        <v>43</v>
      </c>
      <c r="AN25" s="72"/>
      <c r="AO25" s="73" t="str">
        <f t="shared" si="20"/>
        <v>JEU</v>
      </c>
      <c r="AP25" s="71">
        <f t="shared" si="21"/>
        <v>43062</v>
      </c>
      <c r="AQ25" s="74" t="str">
        <f>IFERROR(IF(WEEKDAY(AP25,2)=1,INT((AP25-LOOKUP(AP25,DATE(YEAR(AP25)+{-1;0;1},1,3)-WEEKDAY(DATE(YEAR(AP25)+{-1;0;1},1,3))+2))/7)+1,""),"")</f>
        <v/>
      </c>
      <c r="AR25" s="72"/>
      <c r="AS25" s="73" t="str">
        <f t="shared" si="22"/>
        <v>SAM</v>
      </c>
      <c r="AT25" s="71">
        <f t="shared" si="23"/>
        <v>43092</v>
      </c>
      <c r="AU25" s="75" t="str">
        <f>IFERROR(IF(WEEKDAY(AT25,2)=1,INT((AT25-LOOKUP(AT25,DATE(YEAR(AT25)+{-1;0;1},1,3)-WEEKDAY(DATE(YEAR(AT25)+{-1;0;1},1,3))+2))/7)+1,""),"")</f>
        <v/>
      </c>
    </row>
    <row r="26" spans="1:47" ht="27" customHeight="1">
      <c r="A26" s="70" t="str">
        <f t="shared" si="0"/>
        <v>MAR</v>
      </c>
      <c r="B26" s="71">
        <f t="shared" si="1"/>
        <v>42759</v>
      </c>
      <c r="C26" s="74" t="str">
        <f>IFERROR(IF(WEEKDAY(B26,2)=1,INT((B26-LOOKUP(B26,DATE(YEAR(B26)+{-1;0;1},1,3)-WEEKDAY(DATE(YEAR(B26)+{-1;0;1},1,3))+2))/7)+1,""),"")</f>
        <v/>
      </c>
      <c r="D26" s="72"/>
      <c r="E26" s="73" t="str">
        <f t="shared" si="2"/>
        <v>VEN</v>
      </c>
      <c r="F26" s="71">
        <f t="shared" si="3"/>
        <v>42790</v>
      </c>
      <c r="G26" s="74" t="str">
        <f>IFERROR(IF(WEEKDAY(F26,2)=1,INT((F26-LOOKUP(F26,DATE(YEAR(F26)+{-1;0;1},1,3)-WEEKDAY(DATE(YEAR(F26)+{-1;0;1},1,3))+2))/7)+1,""),"")</f>
        <v/>
      </c>
      <c r="H26" s="72"/>
      <c r="I26" s="73" t="str">
        <f t="shared" si="4"/>
        <v>VEN</v>
      </c>
      <c r="J26" s="71">
        <f t="shared" si="5"/>
        <v>42818</v>
      </c>
      <c r="K26" s="74" t="str">
        <f>IFERROR(IF(WEEKDAY(J26,2)=1,INT((J26-LOOKUP(J26,DATE(YEAR(J26)+{-1;0;1},1,3)-WEEKDAY(DATE(YEAR(J26)+{-1;0;1},1,3))+2))/7)+1,""),"")</f>
        <v/>
      </c>
      <c r="L26" s="72"/>
      <c r="M26" s="73" t="str">
        <f t="shared" si="6"/>
        <v>LUN</v>
      </c>
      <c r="N26" s="71">
        <f t="shared" si="7"/>
        <v>42849</v>
      </c>
      <c r="O26" s="74">
        <f>IFERROR(IF(WEEKDAY(N26,2)=1,INT((N26-LOOKUP(N26,DATE(YEAR(N26)+{-1;0;1},1,3)-WEEKDAY(DATE(YEAR(N26)+{-1;0;1},1,3))+2))/7)+1,""),"")</f>
        <v>17</v>
      </c>
      <c r="P26" s="72"/>
      <c r="Q26" s="73" t="str">
        <f t="shared" si="8"/>
        <v>MER</v>
      </c>
      <c r="R26" s="71">
        <f t="shared" si="9"/>
        <v>42879</v>
      </c>
      <c r="S26" s="74" t="str">
        <f>IFERROR(IF(WEEKDAY(R26,2)=1,INT((R26-LOOKUP(R26,DATE(YEAR(R26)+{-1;0;1},1,3)-WEEKDAY(DATE(YEAR(R26)+{-1;0;1},1,3))+2))/7)+1,""),"")</f>
        <v/>
      </c>
      <c r="T26" s="72"/>
      <c r="U26" s="73" t="str">
        <f t="shared" si="10"/>
        <v>SAM</v>
      </c>
      <c r="V26" s="71">
        <f t="shared" si="11"/>
        <v>42910</v>
      </c>
      <c r="W26" s="74" t="str">
        <f>IFERROR(IF(WEEKDAY(V26,2)=1,INT((V26-LOOKUP(V26,DATE(YEAR(V26)+{-1;0;1},1,3)-WEEKDAY(DATE(YEAR(V26)+{-1;0;1},1,3))+2))/7)+1,""),"")</f>
        <v/>
      </c>
      <c r="X26" s="72"/>
      <c r="Y26" s="73" t="str">
        <f t="shared" si="12"/>
        <v>LUN</v>
      </c>
      <c r="Z26" s="71">
        <f t="shared" si="13"/>
        <v>42940</v>
      </c>
      <c r="AA26" s="74">
        <f>IFERROR(IF(WEEKDAY(Z26,2)=1,INT((Z26-LOOKUP(Z26,DATE(YEAR(Z26)+{-1;0;1},1,3)-WEEKDAY(DATE(YEAR(Z26)+{-1;0;1},1,3))+2))/7)+1,""),"")</f>
        <v>30</v>
      </c>
      <c r="AB26" s="72"/>
      <c r="AC26" s="73" t="str">
        <f t="shared" si="14"/>
        <v>JEU</v>
      </c>
      <c r="AD26" s="71">
        <f t="shared" si="15"/>
        <v>42971</v>
      </c>
      <c r="AE26" s="74" t="str">
        <f>IFERROR(IF(WEEKDAY(AD26,2)=1,INT((AD26-LOOKUP(AD26,DATE(YEAR(AD26)+{-1;0;1},1,3)-WEEKDAY(DATE(YEAR(AD26)+{-1;0;1},1,3))+2))/7)+1,""),"")</f>
        <v/>
      </c>
      <c r="AF26" s="72"/>
      <c r="AG26" s="73" t="str">
        <f t="shared" si="16"/>
        <v>DIM</v>
      </c>
      <c r="AH26" s="71">
        <f t="shared" si="17"/>
        <v>43002</v>
      </c>
      <c r="AI26" s="74" t="str">
        <f>IFERROR(IF(WEEKDAY(AH26,2)=1,INT((AH26-LOOKUP(AH26,DATE(YEAR(AH26)+{-1;0;1},1,3)-WEEKDAY(DATE(YEAR(AH26)+{-1;0;1},1,3))+2))/7)+1,""),"")</f>
        <v/>
      </c>
      <c r="AJ26" s="72"/>
      <c r="AK26" s="73" t="str">
        <f t="shared" si="18"/>
        <v>MAR</v>
      </c>
      <c r="AL26" s="71">
        <f t="shared" si="19"/>
        <v>43032</v>
      </c>
      <c r="AM26" s="74" t="str">
        <f>IFERROR(IF(WEEKDAY(AL26,2)=1,INT((AL26-LOOKUP(AL26,DATE(YEAR(AL26)+{-1;0;1},1,3)-WEEKDAY(DATE(YEAR(AL26)+{-1;0;1},1,3))+2))/7)+1,""),"")</f>
        <v/>
      </c>
      <c r="AN26" s="72"/>
      <c r="AO26" s="73" t="str">
        <f t="shared" si="20"/>
        <v>VEN</v>
      </c>
      <c r="AP26" s="71">
        <f t="shared" si="21"/>
        <v>43063</v>
      </c>
      <c r="AQ26" s="74" t="str">
        <f>IFERROR(IF(WEEKDAY(AP26,2)=1,INT((AP26-LOOKUP(AP26,DATE(YEAR(AP26)+{-1;0;1},1,3)-WEEKDAY(DATE(YEAR(AP26)+{-1;0;1},1,3))+2))/7)+1,""),"")</f>
        <v/>
      </c>
      <c r="AR26" s="72"/>
      <c r="AS26" s="73" t="str">
        <f t="shared" si="22"/>
        <v>DIM</v>
      </c>
      <c r="AT26" s="71">
        <f t="shared" si="23"/>
        <v>43093</v>
      </c>
      <c r="AU26" s="75" t="str">
        <f>IFERROR(IF(WEEKDAY(AT26,2)=1,INT((AT26-LOOKUP(AT26,DATE(YEAR(AT26)+{-1;0;1},1,3)-WEEKDAY(DATE(YEAR(AT26)+{-1;0;1},1,3))+2))/7)+1,""),"")</f>
        <v/>
      </c>
    </row>
    <row r="27" spans="1:47" ht="27" customHeight="1">
      <c r="A27" s="70" t="str">
        <f t="shared" si="0"/>
        <v>MER</v>
      </c>
      <c r="B27" s="71">
        <f t="shared" si="1"/>
        <v>42760</v>
      </c>
      <c r="C27" s="74" t="str">
        <f>IFERROR(IF(WEEKDAY(B27,2)=1,INT((B27-LOOKUP(B27,DATE(YEAR(B27)+{-1;0;1},1,3)-WEEKDAY(DATE(YEAR(B27)+{-1;0;1},1,3))+2))/7)+1,""),"")</f>
        <v/>
      </c>
      <c r="D27" s="72"/>
      <c r="E27" s="73" t="str">
        <f t="shared" si="2"/>
        <v>SAM</v>
      </c>
      <c r="F27" s="71">
        <f t="shared" si="3"/>
        <v>42791</v>
      </c>
      <c r="G27" s="74" t="str">
        <f>IFERROR(IF(WEEKDAY(F27,2)=1,INT((F27-LOOKUP(F27,DATE(YEAR(F27)+{-1;0;1},1,3)-WEEKDAY(DATE(YEAR(F27)+{-1;0;1},1,3))+2))/7)+1,""),"")</f>
        <v/>
      </c>
      <c r="H27" s="72"/>
      <c r="I27" s="73" t="str">
        <f t="shared" si="4"/>
        <v>SAM</v>
      </c>
      <c r="J27" s="71">
        <f t="shared" si="5"/>
        <v>42819</v>
      </c>
      <c r="K27" s="74" t="str">
        <f>IFERROR(IF(WEEKDAY(J27,2)=1,INT((J27-LOOKUP(J27,DATE(YEAR(J27)+{-1;0;1},1,3)-WEEKDAY(DATE(YEAR(J27)+{-1;0;1},1,3))+2))/7)+1,""),"")</f>
        <v/>
      </c>
      <c r="L27" s="72"/>
      <c r="M27" s="73" t="str">
        <f t="shared" si="6"/>
        <v>MAR</v>
      </c>
      <c r="N27" s="71">
        <f t="shared" si="7"/>
        <v>42850</v>
      </c>
      <c r="O27" s="74" t="str">
        <f>IFERROR(IF(WEEKDAY(N27,2)=1,INT((N27-LOOKUP(N27,DATE(YEAR(N27)+{-1;0;1},1,3)-WEEKDAY(DATE(YEAR(N27)+{-1;0;1},1,3))+2))/7)+1,""),"")</f>
        <v/>
      </c>
      <c r="P27" s="72"/>
      <c r="Q27" s="73" t="str">
        <f t="shared" si="8"/>
        <v>JEU</v>
      </c>
      <c r="R27" s="71">
        <f t="shared" si="9"/>
        <v>42880</v>
      </c>
      <c r="S27" s="74" t="str">
        <f>IFERROR(IF(WEEKDAY(R27,2)=1,INT((R27-LOOKUP(R27,DATE(YEAR(R27)+{-1;0;1},1,3)-WEEKDAY(DATE(YEAR(R27)+{-1;0;1},1,3))+2))/7)+1,""),"")</f>
        <v/>
      </c>
      <c r="T27" s="72"/>
      <c r="U27" s="73" t="str">
        <f t="shared" si="10"/>
        <v>DIM</v>
      </c>
      <c r="V27" s="71">
        <f t="shared" si="11"/>
        <v>42911</v>
      </c>
      <c r="W27" s="74" t="str">
        <f>IFERROR(IF(WEEKDAY(V27,2)=1,INT((V27-LOOKUP(V27,DATE(YEAR(V27)+{-1;0;1},1,3)-WEEKDAY(DATE(YEAR(V27)+{-1;0;1},1,3))+2))/7)+1,""),"")</f>
        <v/>
      </c>
      <c r="X27" s="72"/>
      <c r="Y27" s="73" t="str">
        <f t="shared" si="12"/>
        <v>MAR</v>
      </c>
      <c r="Z27" s="71">
        <f t="shared" si="13"/>
        <v>42941</v>
      </c>
      <c r="AA27" s="74" t="str">
        <f>IFERROR(IF(WEEKDAY(Z27,2)=1,INT((Z27-LOOKUP(Z27,DATE(YEAR(Z27)+{-1;0;1},1,3)-WEEKDAY(DATE(YEAR(Z27)+{-1;0;1},1,3))+2))/7)+1,""),"")</f>
        <v/>
      </c>
      <c r="AB27" s="72"/>
      <c r="AC27" s="73" t="str">
        <f t="shared" si="14"/>
        <v>VEN</v>
      </c>
      <c r="AD27" s="71">
        <f t="shared" si="15"/>
        <v>42972</v>
      </c>
      <c r="AE27" s="74" t="str">
        <f>IFERROR(IF(WEEKDAY(AD27,2)=1,INT((AD27-LOOKUP(AD27,DATE(YEAR(AD27)+{-1;0;1},1,3)-WEEKDAY(DATE(YEAR(AD27)+{-1;0;1},1,3))+2))/7)+1,""),"")</f>
        <v/>
      </c>
      <c r="AF27" s="72"/>
      <c r="AG27" s="73" t="str">
        <f t="shared" si="16"/>
        <v>LUN</v>
      </c>
      <c r="AH27" s="71">
        <f t="shared" si="17"/>
        <v>43003</v>
      </c>
      <c r="AI27" s="74">
        <f>IFERROR(IF(WEEKDAY(AH27,2)=1,INT((AH27-LOOKUP(AH27,DATE(YEAR(AH27)+{-1;0;1},1,3)-WEEKDAY(DATE(YEAR(AH27)+{-1;0;1},1,3))+2))/7)+1,""),"")</f>
        <v>39</v>
      </c>
      <c r="AJ27" s="72"/>
      <c r="AK27" s="73" t="str">
        <f t="shared" si="18"/>
        <v>MER</v>
      </c>
      <c r="AL27" s="71">
        <f t="shared" si="19"/>
        <v>43033</v>
      </c>
      <c r="AM27" s="74" t="str">
        <f>IFERROR(IF(WEEKDAY(AL27,2)=1,INT((AL27-LOOKUP(AL27,DATE(YEAR(AL27)+{-1;0;1},1,3)-WEEKDAY(DATE(YEAR(AL27)+{-1;0;1},1,3))+2))/7)+1,""),"")</f>
        <v/>
      </c>
      <c r="AN27" s="72"/>
      <c r="AO27" s="73" t="str">
        <f t="shared" si="20"/>
        <v>SAM</v>
      </c>
      <c r="AP27" s="71">
        <f t="shared" si="21"/>
        <v>43064</v>
      </c>
      <c r="AQ27" s="74" t="str">
        <f>IFERROR(IF(WEEKDAY(AP27,2)=1,INT((AP27-LOOKUP(AP27,DATE(YEAR(AP27)+{-1;0;1},1,3)-WEEKDAY(DATE(YEAR(AP27)+{-1;0;1},1,3))+2))/7)+1,""),"")</f>
        <v/>
      </c>
      <c r="AR27" s="72"/>
      <c r="AS27" s="73" t="str">
        <f t="shared" si="22"/>
        <v>LUN</v>
      </c>
      <c r="AT27" s="71">
        <f t="shared" si="23"/>
        <v>43094</v>
      </c>
      <c r="AU27" s="75">
        <f>IFERROR(IF(WEEKDAY(AT27,2)=1,INT((AT27-LOOKUP(AT27,DATE(YEAR(AT27)+{-1;0;1},1,3)-WEEKDAY(DATE(YEAR(AT27)+{-1;0;1},1,3))+2))/7)+1,""),"")</f>
        <v>52</v>
      </c>
    </row>
    <row r="28" spans="1:47" ht="27" customHeight="1">
      <c r="A28" s="70" t="str">
        <f t="shared" si="0"/>
        <v>JEU</v>
      </c>
      <c r="B28" s="71">
        <f t="shared" si="1"/>
        <v>42761</v>
      </c>
      <c r="C28" s="74" t="str">
        <f>IFERROR(IF(WEEKDAY(B28,2)=1,INT((B28-LOOKUP(B28,DATE(YEAR(B28)+{-1;0;1},1,3)-WEEKDAY(DATE(YEAR(B28)+{-1;0;1},1,3))+2))/7)+1,""),"")</f>
        <v/>
      </c>
      <c r="D28" s="72"/>
      <c r="E28" s="73" t="str">
        <f t="shared" si="2"/>
        <v>DIM</v>
      </c>
      <c r="F28" s="71">
        <f t="shared" si="3"/>
        <v>42792</v>
      </c>
      <c r="G28" s="74" t="str">
        <f>IFERROR(IF(WEEKDAY(F28,2)=1,INT((F28-LOOKUP(F28,DATE(YEAR(F28)+{-1;0;1},1,3)-WEEKDAY(DATE(YEAR(F28)+{-1;0;1},1,3))+2))/7)+1,""),"")</f>
        <v/>
      </c>
      <c r="H28" s="72"/>
      <c r="I28" s="73" t="str">
        <f t="shared" si="4"/>
        <v>DIM</v>
      </c>
      <c r="J28" s="71">
        <f t="shared" si="5"/>
        <v>42820</v>
      </c>
      <c r="K28" s="74" t="str">
        <f>IFERROR(IF(WEEKDAY(J28,2)=1,INT((J28-LOOKUP(J28,DATE(YEAR(J28)+{-1;0;1},1,3)-WEEKDAY(DATE(YEAR(J28)+{-1;0;1},1,3))+2))/7)+1,""),"")</f>
        <v/>
      </c>
      <c r="L28" s="72"/>
      <c r="M28" s="73" t="str">
        <f t="shared" si="6"/>
        <v>MER</v>
      </c>
      <c r="N28" s="71">
        <f t="shared" si="7"/>
        <v>42851</v>
      </c>
      <c r="O28" s="74" t="str">
        <f>IFERROR(IF(WEEKDAY(N28,2)=1,INT((N28-LOOKUP(N28,DATE(YEAR(N28)+{-1;0;1},1,3)-WEEKDAY(DATE(YEAR(N28)+{-1;0;1},1,3))+2))/7)+1,""),"")</f>
        <v/>
      </c>
      <c r="P28" s="72"/>
      <c r="Q28" s="73" t="str">
        <f t="shared" si="8"/>
        <v>VEN</v>
      </c>
      <c r="R28" s="71">
        <f t="shared" si="9"/>
        <v>42881</v>
      </c>
      <c r="S28" s="74" t="str">
        <f>IFERROR(IF(WEEKDAY(R28,2)=1,INT((R28-LOOKUP(R28,DATE(YEAR(R28)+{-1;0;1},1,3)-WEEKDAY(DATE(YEAR(R28)+{-1;0;1},1,3))+2))/7)+1,""),"")</f>
        <v/>
      </c>
      <c r="T28" s="72"/>
      <c r="U28" s="73" t="str">
        <f t="shared" si="10"/>
        <v>LUN</v>
      </c>
      <c r="V28" s="71">
        <f t="shared" si="11"/>
        <v>42912</v>
      </c>
      <c r="W28" s="74">
        <f>IFERROR(IF(WEEKDAY(V28,2)=1,INT((V28-LOOKUP(V28,DATE(YEAR(V28)+{-1;0;1},1,3)-WEEKDAY(DATE(YEAR(V28)+{-1;0;1},1,3))+2))/7)+1,""),"")</f>
        <v>26</v>
      </c>
      <c r="X28" s="72"/>
      <c r="Y28" s="73" t="str">
        <f t="shared" si="12"/>
        <v>MER</v>
      </c>
      <c r="Z28" s="71">
        <f t="shared" si="13"/>
        <v>42942</v>
      </c>
      <c r="AA28" s="74" t="str">
        <f>IFERROR(IF(WEEKDAY(Z28,2)=1,INT((Z28-LOOKUP(Z28,DATE(YEAR(Z28)+{-1;0;1},1,3)-WEEKDAY(DATE(YEAR(Z28)+{-1;0;1},1,3))+2))/7)+1,""),"")</f>
        <v/>
      </c>
      <c r="AB28" s="72"/>
      <c r="AC28" s="73" t="str">
        <f t="shared" si="14"/>
        <v>SAM</v>
      </c>
      <c r="AD28" s="71">
        <f t="shared" si="15"/>
        <v>42973</v>
      </c>
      <c r="AE28" s="74" t="str">
        <f>IFERROR(IF(WEEKDAY(AD28,2)=1,INT((AD28-LOOKUP(AD28,DATE(YEAR(AD28)+{-1;0;1},1,3)-WEEKDAY(DATE(YEAR(AD28)+{-1;0;1},1,3))+2))/7)+1,""),"")</f>
        <v/>
      </c>
      <c r="AF28" s="72"/>
      <c r="AG28" s="73" t="str">
        <f t="shared" si="16"/>
        <v>MAR</v>
      </c>
      <c r="AH28" s="71">
        <f t="shared" si="17"/>
        <v>43004</v>
      </c>
      <c r="AI28" s="74" t="str">
        <f>IFERROR(IF(WEEKDAY(AH28,2)=1,INT((AH28-LOOKUP(AH28,DATE(YEAR(AH28)+{-1;0;1},1,3)-WEEKDAY(DATE(YEAR(AH28)+{-1;0;1},1,3))+2))/7)+1,""),"")</f>
        <v/>
      </c>
      <c r="AJ28" s="72"/>
      <c r="AK28" s="73" t="str">
        <f t="shared" si="18"/>
        <v>JEU</v>
      </c>
      <c r="AL28" s="71">
        <f t="shared" si="19"/>
        <v>43034</v>
      </c>
      <c r="AM28" s="74" t="str">
        <f>IFERROR(IF(WEEKDAY(AL28,2)=1,INT((AL28-LOOKUP(AL28,DATE(YEAR(AL28)+{-1;0;1},1,3)-WEEKDAY(DATE(YEAR(AL28)+{-1;0;1},1,3))+2))/7)+1,""),"")</f>
        <v/>
      </c>
      <c r="AN28" s="72"/>
      <c r="AO28" s="73" t="str">
        <f t="shared" si="20"/>
        <v>DIM</v>
      </c>
      <c r="AP28" s="71">
        <f t="shared" si="21"/>
        <v>43065</v>
      </c>
      <c r="AQ28" s="74" t="str">
        <f>IFERROR(IF(WEEKDAY(AP28,2)=1,INT((AP28-LOOKUP(AP28,DATE(YEAR(AP28)+{-1;0;1},1,3)-WEEKDAY(DATE(YEAR(AP28)+{-1;0;1},1,3))+2))/7)+1,""),"")</f>
        <v/>
      </c>
      <c r="AR28" s="72"/>
      <c r="AS28" s="73" t="str">
        <f t="shared" si="22"/>
        <v>MAR</v>
      </c>
      <c r="AT28" s="71">
        <f t="shared" si="23"/>
        <v>43095</v>
      </c>
      <c r="AU28" s="75" t="str">
        <f>IFERROR(IF(WEEKDAY(AT28,2)=1,INT((AT28-LOOKUP(AT28,DATE(YEAR(AT28)+{-1;0;1},1,3)-WEEKDAY(DATE(YEAR(AT28)+{-1;0;1},1,3))+2))/7)+1,""),"")</f>
        <v/>
      </c>
    </row>
    <row r="29" spans="1:47" ht="27" customHeight="1">
      <c r="A29" s="70" t="str">
        <f t="shared" si="0"/>
        <v>VEN</v>
      </c>
      <c r="B29" s="71">
        <f t="shared" si="1"/>
        <v>42762</v>
      </c>
      <c r="C29" s="74" t="str">
        <f>IFERROR(IF(WEEKDAY(B29,2)=1,INT((B29-LOOKUP(B29,DATE(YEAR(B29)+{-1;0;1},1,3)-WEEKDAY(DATE(YEAR(B29)+{-1;0;1},1,3))+2))/7)+1,""),"")</f>
        <v/>
      </c>
      <c r="D29" s="72"/>
      <c r="E29" s="73" t="str">
        <f t="shared" si="2"/>
        <v>LUN</v>
      </c>
      <c r="F29" s="71">
        <f t="shared" si="3"/>
        <v>42793</v>
      </c>
      <c r="G29" s="74">
        <f>IFERROR(IF(WEEKDAY(F29,2)=1,INT((F29-LOOKUP(F29,DATE(YEAR(F29)+{-1;0;1},1,3)-WEEKDAY(DATE(YEAR(F29)+{-1;0;1},1,3))+2))/7)+1,""),"")</f>
        <v>9</v>
      </c>
      <c r="H29" s="72"/>
      <c r="I29" s="73" t="str">
        <f t="shared" si="4"/>
        <v>LUN</v>
      </c>
      <c r="J29" s="71">
        <f t="shared" si="5"/>
        <v>42821</v>
      </c>
      <c r="K29" s="74">
        <f>IFERROR(IF(WEEKDAY(J29,2)=1,INT((J29-LOOKUP(J29,DATE(YEAR(J29)+{-1;0;1},1,3)-WEEKDAY(DATE(YEAR(J29)+{-1;0;1},1,3))+2))/7)+1,""),"")</f>
        <v>13</v>
      </c>
      <c r="L29" s="72"/>
      <c r="M29" s="73" t="str">
        <f t="shared" si="6"/>
        <v>JEU</v>
      </c>
      <c r="N29" s="71">
        <f t="shared" si="7"/>
        <v>42852</v>
      </c>
      <c r="O29" s="74" t="str">
        <f>IFERROR(IF(WEEKDAY(N29,2)=1,INT((N29-LOOKUP(N29,DATE(YEAR(N29)+{-1;0;1},1,3)-WEEKDAY(DATE(YEAR(N29)+{-1;0;1},1,3))+2))/7)+1,""),"")</f>
        <v/>
      </c>
      <c r="P29" s="72"/>
      <c r="Q29" s="73" t="str">
        <f t="shared" si="8"/>
        <v>SAM</v>
      </c>
      <c r="R29" s="71">
        <f t="shared" si="9"/>
        <v>42882</v>
      </c>
      <c r="S29" s="74" t="str">
        <f>IFERROR(IF(WEEKDAY(R29,2)=1,INT((R29-LOOKUP(R29,DATE(YEAR(R29)+{-1;0;1},1,3)-WEEKDAY(DATE(YEAR(R29)+{-1;0;1},1,3))+2))/7)+1,""),"")</f>
        <v/>
      </c>
      <c r="T29" s="72"/>
      <c r="U29" s="73" t="str">
        <f t="shared" si="10"/>
        <v>MAR</v>
      </c>
      <c r="V29" s="71">
        <f t="shared" si="11"/>
        <v>42913</v>
      </c>
      <c r="W29" s="74" t="str">
        <f>IFERROR(IF(WEEKDAY(V29,2)=1,INT((V29-LOOKUP(V29,DATE(YEAR(V29)+{-1;0;1},1,3)-WEEKDAY(DATE(YEAR(V29)+{-1;0;1},1,3))+2))/7)+1,""),"")</f>
        <v/>
      </c>
      <c r="X29" s="72"/>
      <c r="Y29" s="73" t="str">
        <f t="shared" si="12"/>
        <v>JEU</v>
      </c>
      <c r="Z29" s="71">
        <f t="shared" si="13"/>
        <v>42943</v>
      </c>
      <c r="AA29" s="74" t="str">
        <f>IFERROR(IF(WEEKDAY(Z29,2)=1,INT((Z29-LOOKUP(Z29,DATE(YEAR(Z29)+{-1;0;1},1,3)-WEEKDAY(DATE(YEAR(Z29)+{-1;0;1},1,3))+2))/7)+1,""),"")</f>
        <v/>
      </c>
      <c r="AB29" s="72"/>
      <c r="AC29" s="73" t="str">
        <f t="shared" si="14"/>
        <v>DIM</v>
      </c>
      <c r="AD29" s="71">
        <f t="shared" si="15"/>
        <v>42974</v>
      </c>
      <c r="AE29" s="74" t="str">
        <f>IFERROR(IF(WEEKDAY(AD29,2)=1,INT((AD29-LOOKUP(AD29,DATE(YEAR(AD29)+{-1;0;1},1,3)-WEEKDAY(DATE(YEAR(AD29)+{-1;0;1},1,3))+2))/7)+1,""),"")</f>
        <v/>
      </c>
      <c r="AF29" s="72"/>
      <c r="AG29" s="73" t="str">
        <f t="shared" si="16"/>
        <v>MER</v>
      </c>
      <c r="AH29" s="71">
        <f t="shared" si="17"/>
        <v>43005</v>
      </c>
      <c r="AI29" s="74" t="str">
        <f>IFERROR(IF(WEEKDAY(AH29,2)=1,INT((AH29-LOOKUP(AH29,DATE(YEAR(AH29)+{-1;0;1},1,3)-WEEKDAY(DATE(YEAR(AH29)+{-1;0;1},1,3))+2))/7)+1,""),"")</f>
        <v/>
      </c>
      <c r="AJ29" s="72"/>
      <c r="AK29" s="73" t="str">
        <f t="shared" si="18"/>
        <v>VEN</v>
      </c>
      <c r="AL29" s="71">
        <f t="shared" si="19"/>
        <v>43035</v>
      </c>
      <c r="AM29" s="74" t="str">
        <f>IFERROR(IF(WEEKDAY(AL29,2)=1,INT((AL29-LOOKUP(AL29,DATE(YEAR(AL29)+{-1;0;1},1,3)-WEEKDAY(DATE(YEAR(AL29)+{-1;0;1},1,3))+2))/7)+1,""),"")</f>
        <v/>
      </c>
      <c r="AN29" s="72"/>
      <c r="AO29" s="73" t="str">
        <f t="shared" si="20"/>
        <v>LUN</v>
      </c>
      <c r="AP29" s="71">
        <f t="shared" si="21"/>
        <v>43066</v>
      </c>
      <c r="AQ29" s="74">
        <f>IFERROR(IF(WEEKDAY(AP29,2)=1,INT((AP29-LOOKUP(AP29,DATE(YEAR(AP29)+{-1;0;1},1,3)-WEEKDAY(DATE(YEAR(AP29)+{-1;0;1},1,3))+2))/7)+1,""),"")</f>
        <v>48</v>
      </c>
      <c r="AR29" s="72"/>
      <c r="AS29" s="73" t="str">
        <f t="shared" si="22"/>
        <v>MER</v>
      </c>
      <c r="AT29" s="71">
        <f t="shared" si="23"/>
        <v>43096</v>
      </c>
      <c r="AU29" s="75" t="str">
        <f>IFERROR(IF(WEEKDAY(AT29,2)=1,INT((AT29-LOOKUP(AT29,DATE(YEAR(AT29)+{-1;0;1},1,3)-WEEKDAY(DATE(YEAR(AT29)+{-1;0;1},1,3))+2))/7)+1,""),"")</f>
        <v/>
      </c>
    </row>
    <row r="30" spans="1:47" ht="27" customHeight="1">
      <c r="A30" s="70" t="str">
        <f t="shared" si="0"/>
        <v>SAM</v>
      </c>
      <c r="B30" s="71">
        <f t="shared" si="1"/>
        <v>42763</v>
      </c>
      <c r="C30" s="74" t="str">
        <f>IFERROR(IF(WEEKDAY(B30,2)=1,INT((B30-LOOKUP(B30,DATE(YEAR(B30)+{-1;0;1},1,3)-WEEKDAY(DATE(YEAR(B30)+{-1;0;1},1,3))+2))/7)+1,""),"")</f>
        <v/>
      </c>
      <c r="D30" s="72"/>
      <c r="E30" s="73" t="str">
        <f t="shared" si="2"/>
        <v>MAR</v>
      </c>
      <c r="F30" s="71">
        <f t="shared" si="3"/>
        <v>42794</v>
      </c>
      <c r="G30" s="74" t="str">
        <f>IFERROR(IF(WEEKDAY(F30,2)=1,INT((F30-LOOKUP(F30,DATE(YEAR(F30)+{-1;0;1},1,3)-WEEKDAY(DATE(YEAR(F30)+{-1;0;1},1,3))+2))/7)+1,""),"")</f>
        <v/>
      </c>
      <c r="H30" s="72"/>
      <c r="I30" s="73" t="str">
        <f t="shared" si="4"/>
        <v>MAR</v>
      </c>
      <c r="J30" s="71">
        <f t="shared" si="5"/>
        <v>42822</v>
      </c>
      <c r="K30" s="74" t="str">
        <f>IFERROR(IF(WEEKDAY(J30,2)=1,INT((J30-LOOKUP(J30,DATE(YEAR(J30)+{-1;0;1},1,3)-WEEKDAY(DATE(YEAR(J30)+{-1;0;1},1,3))+2))/7)+1,""),"")</f>
        <v/>
      </c>
      <c r="L30" s="72"/>
      <c r="M30" s="73" t="str">
        <f t="shared" si="6"/>
        <v>VEN</v>
      </c>
      <c r="N30" s="71">
        <f t="shared" si="7"/>
        <v>42853</v>
      </c>
      <c r="O30" s="74" t="str">
        <f>IFERROR(IF(WEEKDAY(N30,2)=1,INT((N30-LOOKUP(N30,DATE(YEAR(N30)+{-1;0;1},1,3)-WEEKDAY(DATE(YEAR(N30)+{-1;0;1},1,3))+2))/7)+1,""),"")</f>
        <v/>
      </c>
      <c r="P30" s="72"/>
      <c r="Q30" s="73" t="str">
        <f t="shared" si="8"/>
        <v>DIM</v>
      </c>
      <c r="R30" s="71">
        <f t="shared" si="9"/>
        <v>42883</v>
      </c>
      <c r="S30" s="74" t="str">
        <f>IFERROR(IF(WEEKDAY(R30,2)=1,INT((R30-LOOKUP(R30,DATE(YEAR(R30)+{-1;0;1},1,3)-WEEKDAY(DATE(YEAR(R30)+{-1;0;1},1,3))+2))/7)+1,""),"")</f>
        <v/>
      </c>
      <c r="T30" s="72"/>
      <c r="U30" s="73" t="str">
        <f t="shared" si="10"/>
        <v>MER</v>
      </c>
      <c r="V30" s="71">
        <f t="shared" si="11"/>
        <v>42914</v>
      </c>
      <c r="W30" s="74" t="str">
        <f>IFERROR(IF(WEEKDAY(V30,2)=1,INT((V30-LOOKUP(V30,DATE(YEAR(V30)+{-1;0;1},1,3)-WEEKDAY(DATE(YEAR(V30)+{-1;0;1},1,3))+2))/7)+1,""),"")</f>
        <v/>
      </c>
      <c r="X30" s="72"/>
      <c r="Y30" s="73" t="str">
        <f t="shared" si="12"/>
        <v>VEN</v>
      </c>
      <c r="Z30" s="71">
        <f t="shared" si="13"/>
        <v>42944</v>
      </c>
      <c r="AA30" s="74" t="str">
        <f>IFERROR(IF(WEEKDAY(Z30,2)=1,INT((Z30-LOOKUP(Z30,DATE(YEAR(Z30)+{-1;0;1},1,3)-WEEKDAY(DATE(YEAR(Z30)+{-1;0;1},1,3))+2))/7)+1,""),"")</f>
        <v/>
      </c>
      <c r="AB30" s="72"/>
      <c r="AC30" s="73" t="str">
        <f t="shared" si="14"/>
        <v>LUN</v>
      </c>
      <c r="AD30" s="71">
        <f t="shared" si="15"/>
        <v>42975</v>
      </c>
      <c r="AE30" s="74">
        <f>IFERROR(IF(WEEKDAY(AD30,2)=1,INT((AD30-LOOKUP(AD30,DATE(YEAR(AD30)+{-1;0;1},1,3)-WEEKDAY(DATE(YEAR(AD30)+{-1;0;1},1,3))+2))/7)+1,""),"")</f>
        <v>35</v>
      </c>
      <c r="AF30" s="72"/>
      <c r="AG30" s="73" t="str">
        <f t="shared" si="16"/>
        <v>JEU</v>
      </c>
      <c r="AH30" s="71">
        <f t="shared" si="17"/>
        <v>43006</v>
      </c>
      <c r="AI30" s="74" t="str">
        <f>IFERROR(IF(WEEKDAY(AH30,2)=1,INT((AH30-LOOKUP(AH30,DATE(YEAR(AH30)+{-1;0;1},1,3)-WEEKDAY(DATE(YEAR(AH30)+{-1;0;1},1,3))+2))/7)+1,""),"")</f>
        <v/>
      </c>
      <c r="AJ30" s="72"/>
      <c r="AK30" s="73" t="str">
        <f t="shared" si="18"/>
        <v>SAM</v>
      </c>
      <c r="AL30" s="71">
        <f t="shared" si="19"/>
        <v>43036</v>
      </c>
      <c r="AM30" s="74" t="str">
        <f>IFERROR(IF(WEEKDAY(AL30,2)=1,INT((AL30-LOOKUP(AL30,DATE(YEAR(AL30)+{-1;0;1},1,3)-WEEKDAY(DATE(YEAR(AL30)+{-1;0;1},1,3))+2))/7)+1,""),"")</f>
        <v/>
      </c>
      <c r="AN30" s="72"/>
      <c r="AO30" s="73" t="str">
        <f t="shared" si="20"/>
        <v>MAR</v>
      </c>
      <c r="AP30" s="71">
        <f t="shared" si="21"/>
        <v>43067</v>
      </c>
      <c r="AQ30" s="74" t="str">
        <f>IFERROR(IF(WEEKDAY(AP30,2)=1,INT((AP30-LOOKUP(AP30,DATE(YEAR(AP30)+{-1;0;1},1,3)-WEEKDAY(DATE(YEAR(AP30)+{-1;0;1},1,3))+2))/7)+1,""),"")</f>
        <v/>
      </c>
      <c r="AR30" s="72"/>
      <c r="AS30" s="73" t="str">
        <f t="shared" si="22"/>
        <v>JEU</v>
      </c>
      <c r="AT30" s="71">
        <f t="shared" si="23"/>
        <v>43097</v>
      </c>
      <c r="AU30" s="75" t="str">
        <f>IFERROR(IF(WEEKDAY(AT30,2)=1,INT((AT30-LOOKUP(AT30,DATE(YEAR(AT30)+{-1;0;1},1,3)-WEEKDAY(DATE(YEAR(AT30)+{-1;0;1},1,3))+2))/7)+1,""),"")</f>
        <v/>
      </c>
    </row>
    <row r="31" spans="1:47" ht="27" customHeight="1">
      <c r="A31" s="70" t="str">
        <f t="shared" si="0"/>
        <v>DIM</v>
      </c>
      <c r="B31" s="71">
        <f>IF(B30=EOMONTH(B$3,0),"",B30+1)</f>
        <v>42764</v>
      </c>
      <c r="C31" s="74" t="str">
        <f>IFERROR(IF(WEEKDAY(B31,2)=1,INT((B31-LOOKUP(B31,DATE(YEAR(B31)+{-1;0;1},1,3)-WEEKDAY(DATE(YEAR(B31)+{-1;0;1},1,3))+2))/7)+1,""),"")</f>
        <v/>
      </c>
      <c r="D31" s="72"/>
      <c r="E31" s="73" t="str">
        <f t="shared" si="2"/>
        <v/>
      </c>
      <c r="F31" s="71" t="str">
        <f>IF(F30=EOMONTH(F$3,0),"",F30+1)</f>
        <v/>
      </c>
      <c r="G31" s="74" t="str">
        <f>IFERROR(IF(WEEKDAY(F31,2)=1,INT((F31-LOOKUP(F31,DATE(YEAR(F31)+{-1;0;1},1,3)-WEEKDAY(DATE(YEAR(F31)+{-1;0;1},1,3))+2))/7)+1,""),"")</f>
        <v/>
      </c>
      <c r="H31" s="72"/>
      <c r="I31" s="73" t="str">
        <f t="shared" si="4"/>
        <v>MER</v>
      </c>
      <c r="J31" s="71">
        <f>IF(J30=EOMONTH(J$3,0),"",J30+1)</f>
        <v>42823</v>
      </c>
      <c r="K31" s="74" t="str">
        <f>IFERROR(IF(WEEKDAY(J31,2)=1,INT((J31-LOOKUP(J31,DATE(YEAR(J31)+{-1;0;1},1,3)-WEEKDAY(DATE(YEAR(J31)+{-1;0;1},1,3))+2))/7)+1,""),"")</f>
        <v/>
      </c>
      <c r="L31" s="72"/>
      <c r="M31" s="73" t="str">
        <f t="shared" si="6"/>
        <v>SAM</v>
      </c>
      <c r="N31" s="71">
        <f>IF(N30=EOMONTH(N$3,0),"",N30+1)</f>
        <v>42854</v>
      </c>
      <c r="O31" s="74" t="str">
        <f>IFERROR(IF(WEEKDAY(N31,2)=1,INT((N31-LOOKUP(N31,DATE(YEAR(N31)+{-1;0;1},1,3)-WEEKDAY(DATE(YEAR(N31)+{-1;0;1},1,3))+2))/7)+1,""),"")</f>
        <v/>
      </c>
      <c r="P31" s="72"/>
      <c r="Q31" s="73" t="str">
        <f t="shared" si="8"/>
        <v>LUN</v>
      </c>
      <c r="R31" s="71">
        <f>IF(R30=EOMONTH(R$3,0),"",R30+1)</f>
        <v>42884</v>
      </c>
      <c r="S31" s="74">
        <f>IFERROR(IF(WEEKDAY(R31,2)=1,INT((R31-LOOKUP(R31,DATE(YEAR(R31)+{-1;0;1},1,3)-WEEKDAY(DATE(YEAR(R31)+{-1;0;1},1,3))+2))/7)+1,""),"")</f>
        <v>22</v>
      </c>
      <c r="T31" s="72"/>
      <c r="U31" s="73" t="str">
        <f t="shared" si="10"/>
        <v>JEU</v>
      </c>
      <c r="V31" s="71">
        <f>IF(V30=EOMONTH(V$3,0),"",V30+1)</f>
        <v>42915</v>
      </c>
      <c r="W31" s="74" t="str">
        <f>IFERROR(IF(WEEKDAY(V31,2)=1,INT((V31-LOOKUP(V31,DATE(YEAR(V31)+{-1;0;1},1,3)-WEEKDAY(DATE(YEAR(V31)+{-1;0;1},1,3))+2))/7)+1,""),"")</f>
        <v/>
      </c>
      <c r="X31" s="72"/>
      <c r="Y31" s="73" t="str">
        <f t="shared" si="12"/>
        <v>SAM</v>
      </c>
      <c r="Z31" s="71">
        <f>IF(Z30=EOMONTH(Z$3,0),"",Z30+1)</f>
        <v>42945</v>
      </c>
      <c r="AA31" s="74" t="str">
        <f>IFERROR(IF(WEEKDAY(Z31,2)=1,INT((Z31-LOOKUP(Z31,DATE(YEAR(Z31)+{-1;0;1},1,3)-WEEKDAY(DATE(YEAR(Z31)+{-1;0;1},1,3))+2))/7)+1,""),"")</f>
        <v/>
      </c>
      <c r="AB31" s="72"/>
      <c r="AC31" s="73" t="str">
        <f t="shared" si="14"/>
        <v>MAR</v>
      </c>
      <c r="AD31" s="71">
        <f>IF(AD30=EOMONTH(AD$3,0),"",AD30+1)</f>
        <v>42976</v>
      </c>
      <c r="AE31" s="74" t="str">
        <f>IFERROR(IF(WEEKDAY(AD31,2)=1,INT((AD31-LOOKUP(AD31,DATE(YEAR(AD31)+{-1;0;1},1,3)-WEEKDAY(DATE(YEAR(AD31)+{-1;0;1},1,3))+2))/7)+1,""),"")</f>
        <v/>
      </c>
      <c r="AF31" s="72"/>
      <c r="AG31" s="73" t="str">
        <f t="shared" si="16"/>
        <v>VEN</v>
      </c>
      <c r="AH31" s="71">
        <f>IF(AH30=EOMONTH(AH$3,0),"",AH30+1)</f>
        <v>43007</v>
      </c>
      <c r="AI31" s="74" t="str">
        <f>IFERROR(IF(WEEKDAY(AH31,2)=1,INT((AH31-LOOKUP(AH31,DATE(YEAR(AH31)+{-1;0;1},1,3)-WEEKDAY(DATE(YEAR(AH31)+{-1;0;1},1,3))+2))/7)+1,""),"")</f>
        <v/>
      </c>
      <c r="AJ31" s="72"/>
      <c r="AK31" s="73" t="str">
        <f t="shared" si="18"/>
        <v>DIM</v>
      </c>
      <c r="AL31" s="71">
        <f>IF(AL30=EOMONTH(AL$3,0),"",AL30+1)</f>
        <v>43037</v>
      </c>
      <c r="AM31" s="74" t="str">
        <f>IFERROR(IF(WEEKDAY(AL31,2)=1,INT((AL31-LOOKUP(AL31,DATE(YEAR(AL31)+{-1;0;1},1,3)-WEEKDAY(DATE(YEAR(AL31)+{-1;0;1},1,3))+2))/7)+1,""),"")</f>
        <v/>
      </c>
      <c r="AN31" s="72"/>
      <c r="AO31" s="73" t="str">
        <f t="shared" si="20"/>
        <v>MER</v>
      </c>
      <c r="AP31" s="71">
        <f>IF(AP30=EOMONTH(AP$3,0),"",AP30+1)</f>
        <v>43068</v>
      </c>
      <c r="AQ31" s="74" t="str">
        <f>IFERROR(IF(WEEKDAY(AP31,2)=1,INT((AP31-LOOKUP(AP31,DATE(YEAR(AP31)+{-1;0;1},1,3)-WEEKDAY(DATE(YEAR(AP31)+{-1;0;1},1,3))+2))/7)+1,""),"")</f>
        <v/>
      </c>
      <c r="AR31" s="72"/>
      <c r="AS31" s="73" t="str">
        <f t="shared" si="22"/>
        <v>VEN</v>
      </c>
      <c r="AT31" s="71">
        <f>IF(AT30=EOMONTH(AT$3,0),"",AT30+1)</f>
        <v>43098</v>
      </c>
      <c r="AU31" s="75" t="str">
        <f>IFERROR(IF(WEEKDAY(AT31,2)=1,INT((AT31-LOOKUP(AT31,DATE(YEAR(AT31)+{-1;0;1},1,3)-WEEKDAY(DATE(YEAR(AT31)+{-1;0;1},1,3))+2))/7)+1,""),"")</f>
        <v/>
      </c>
    </row>
    <row r="32" spans="1:47" ht="27" customHeight="1">
      <c r="A32" s="70" t="str">
        <f t="shared" si="0"/>
        <v>LUN</v>
      </c>
      <c r="B32" s="71">
        <f>IFERROR(IF(B31=EOMONTH(B$3,0),"",B31+1),"")</f>
        <v>42765</v>
      </c>
      <c r="C32" s="74">
        <f>IFERROR(IF(WEEKDAY(B32,2)=1,INT((B32-LOOKUP(B32,DATE(YEAR(B32)+{-1;0;1},1,3)-WEEKDAY(DATE(YEAR(B32)+{-1;0;1},1,3))+2))/7)+1,""),"")</f>
        <v>5</v>
      </c>
      <c r="D32" s="72"/>
      <c r="E32" s="73" t="str">
        <f t="shared" si="2"/>
        <v/>
      </c>
      <c r="F32" s="71" t="str">
        <f>IFERROR(IF(F31=EOMONTH(F$3,0),"",F31+1),"")</f>
        <v/>
      </c>
      <c r="G32" s="74" t="str">
        <f>IFERROR(IF(WEEKDAY(F32,2)=1,INT((F32-LOOKUP(F32,DATE(YEAR(F32)+{-1;0;1},1,3)-WEEKDAY(DATE(YEAR(F32)+{-1;0;1},1,3))+2))/7)+1,""),"")</f>
        <v/>
      </c>
      <c r="H32" s="72"/>
      <c r="I32" s="73" t="str">
        <f t="shared" si="4"/>
        <v>JEU</v>
      </c>
      <c r="J32" s="71">
        <f>IFERROR(IF(J31=EOMONTH(J$3,0),"",J31+1),"")</f>
        <v>42824</v>
      </c>
      <c r="K32" s="74" t="str">
        <f>IFERROR(IF(WEEKDAY(J32,2)=1,INT((J32-LOOKUP(J32,DATE(YEAR(J32)+{-1;0;1},1,3)-WEEKDAY(DATE(YEAR(J32)+{-1;0;1},1,3))+2))/7)+1,""),"")</f>
        <v/>
      </c>
      <c r="L32" s="72"/>
      <c r="M32" s="73" t="str">
        <f t="shared" si="6"/>
        <v>DIM</v>
      </c>
      <c r="N32" s="71">
        <f>IFERROR(IF(N31=EOMONTH(N$3,0),"",N31+1),"")</f>
        <v>42855</v>
      </c>
      <c r="O32" s="74" t="str">
        <f>IFERROR(IF(WEEKDAY(N32,2)=1,INT((N32-LOOKUP(N32,DATE(YEAR(N32)+{-1;0;1},1,3)-WEEKDAY(DATE(YEAR(N32)+{-1;0;1},1,3))+2))/7)+1,""),"")</f>
        <v/>
      </c>
      <c r="P32" s="72"/>
      <c r="Q32" s="73" t="str">
        <f t="shared" si="8"/>
        <v>MAR</v>
      </c>
      <c r="R32" s="71">
        <f>IFERROR(IF(R31=EOMONTH(R$3,0),"",R31+1),"")</f>
        <v>42885</v>
      </c>
      <c r="S32" s="74" t="str">
        <f>IFERROR(IF(WEEKDAY(R32,2)=1,INT((R32-LOOKUP(R32,DATE(YEAR(R32)+{-1;0;1},1,3)-WEEKDAY(DATE(YEAR(R32)+{-1;0;1},1,3))+2))/7)+1,""),"")</f>
        <v/>
      </c>
      <c r="T32" s="72"/>
      <c r="U32" s="73" t="str">
        <f t="shared" si="10"/>
        <v>VEN</v>
      </c>
      <c r="V32" s="71">
        <f>IFERROR(IF(V31=EOMONTH(V$3,0),"",V31+1),"")</f>
        <v>42916</v>
      </c>
      <c r="W32" s="74" t="str">
        <f>IFERROR(IF(WEEKDAY(V32,2)=1,INT((V32-LOOKUP(V32,DATE(YEAR(V32)+{-1;0;1},1,3)-WEEKDAY(DATE(YEAR(V32)+{-1;0;1},1,3))+2))/7)+1,""),"")</f>
        <v/>
      </c>
      <c r="X32" s="72"/>
      <c r="Y32" s="73" t="str">
        <f t="shared" si="12"/>
        <v>DIM</v>
      </c>
      <c r="Z32" s="71">
        <f>IFERROR(IF(Z31=EOMONTH(Z$3,0),"",Z31+1),"")</f>
        <v>42946</v>
      </c>
      <c r="AA32" s="74" t="str">
        <f>IFERROR(IF(WEEKDAY(Z32,2)=1,INT((Z32-LOOKUP(Z32,DATE(YEAR(Z32)+{-1;0;1},1,3)-WEEKDAY(DATE(YEAR(Z32)+{-1;0;1},1,3))+2))/7)+1,""),"")</f>
        <v/>
      </c>
      <c r="AB32" s="72"/>
      <c r="AC32" s="73" t="str">
        <f t="shared" si="14"/>
        <v>MER</v>
      </c>
      <c r="AD32" s="71">
        <f>IFERROR(IF(AD31=EOMONTH(AD$3,0),"",AD31+1),"")</f>
        <v>42977</v>
      </c>
      <c r="AE32" s="74" t="str">
        <f>IFERROR(IF(WEEKDAY(AD32,2)=1,INT((AD32-LOOKUP(AD32,DATE(YEAR(AD32)+{-1;0;1},1,3)-WEEKDAY(DATE(YEAR(AD32)+{-1;0;1},1,3))+2))/7)+1,""),"")</f>
        <v/>
      </c>
      <c r="AF32" s="72"/>
      <c r="AG32" s="73" t="str">
        <f t="shared" si="16"/>
        <v>SAM</v>
      </c>
      <c r="AH32" s="71">
        <f>IFERROR(IF(AH31=EOMONTH(AH$3,0),"",AH31+1),"")</f>
        <v>43008</v>
      </c>
      <c r="AI32" s="74" t="str">
        <f>IFERROR(IF(WEEKDAY(AH32,2)=1,INT((AH32-LOOKUP(AH32,DATE(YEAR(AH32)+{-1;0;1},1,3)-WEEKDAY(DATE(YEAR(AH32)+{-1;0;1},1,3))+2))/7)+1,""),"")</f>
        <v/>
      </c>
      <c r="AJ32" s="72"/>
      <c r="AK32" s="73" t="str">
        <f t="shared" si="18"/>
        <v>LUN</v>
      </c>
      <c r="AL32" s="71">
        <f>IFERROR(IF(AL31=EOMONTH(AL$3,0),"",AL31+1),"")</f>
        <v>43038</v>
      </c>
      <c r="AM32" s="74">
        <f>IFERROR(IF(WEEKDAY(AL32,2)=1,INT((AL32-LOOKUP(AL32,DATE(YEAR(AL32)+{-1;0;1},1,3)-WEEKDAY(DATE(YEAR(AL32)+{-1;0;1},1,3))+2))/7)+1,""),"")</f>
        <v>44</v>
      </c>
      <c r="AN32" s="72"/>
      <c r="AO32" s="73" t="str">
        <f t="shared" si="20"/>
        <v>JEU</v>
      </c>
      <c r="AP32" s="71">
        <f>IFERROR(IF(AP31=EOMONTH(AP$3,0),"",AP31+1),"")</f>
        <v>43069</v>
      </c>
      <c r="AQ32" s="74" t="str">
        <f>IFERROR(IF(WEEKDAY(AP32,2)=1,INT((AP32-LOOKUP(AP32,DATE(YEAR(AP32)+{-1;0;1},1,3)-WEEKDAY(DATE(YEAR(AP32)+{-1;0;1},1,3))+2))/7)+1,""),"")</f>
        <v/>
      </c>
      <c r="AR32" s="72"/>
      <c r="AS32" s="73" t="str">
        <f t="shared" si="22"/>
        <v>SAM</v>
      </c>
      <c r="AT32" s="71">
        <f>IFERROR(IF(AT31=EOMONTH(AT$3,0),"",AT31+1),"")</f>
        <v>43099</v>
      </c>
      <c r="AU32" s="75" t="str">
        <f>IFERROR(IF(WEEKDAY(AT32,2)=1,INT((AT32-LOOKUP(AT32,DATE(YEAR(AT32)+{-1;0;1},1,3)-WEEKDAY(DATE(YEAR(AT32)+{-1;0;1},1,3))+2))/7)+1,""),"")</f>
        <v/>
      </c>
    </row>
    <row r="33" spans="1:47" ht="27" customHeight="1" thickBot="1">
      <c r="A33" s="76" t="str">
        <f t="shared" si="0"/>
        <v>MAR</v>
      </c>
      <c r="B33" s="77">
        <f>IFERROR(IF(B32=EOMONTH(B$3,0),"",B32+1),"")</f>
        <v>42766</v>
      </c>
      <c r="C33" s="78" t="str">
        <f>IFERROR(IF(WEEKDAY(B33,2)=1,INT((B33-LOOKUP(B33,DATE(YEAR(B33)+{-1;0;1},1,3)-WEEKDAY(DATE(YEAR(B33)+{-1;0;1},1,3))+2))/7)+1,""),"")</f>
        <v/>
      </c>
      <c r="D33" s="79"/>
      <c r="E33" s="80" t="str">
        <f t="shared" si="2"/>
        <v/>
      </c>
      <c r="F33" s="77" t="str">
        <f>IFERROR(IF(F32=EOMONTH(F$3,0),"",F32+1),"")</f>
        <v/>
      </c>
      <c r="G33" s="78" t="str">
        <f>IFERROR(IF(WEEKDAY(F33,2)=1,INT((F33-LOOKUP(F33,DATE(YEAR(F33)+{-1;0;1},1,3)-WEEKDAY(DATE(YEAR(F33)+{-1;0;1},1,3))+2))/7)+1,""),"")</f>
        <v/>
      </c>
      <c r="H33" s="79"/>
      <c r="I33" s="80" t="str">
        <f t="shared" si="4"/>
        <v>VEN</v>
      </c>
      <c r="J33" s="77">
        <f>IFERROR(IF(J32=EOMONTH(J$3,0),"",J32+1),"")</f>
        <v>42825</v>
      </c>
      <c r="K33" s="78" t="str">
        <f>IFERROR(IF(WEEKDAY(J33,2)=1,INT((J33-LOOKUP(J33,DATE(YEAR(J33)+{-1;0;1},1,3)-WEEKDAY(DATE(YEAR(J33)+{-1;0;1},1,3))+2))/7)+1,""),"")</f>
        <v/>
      </c>
      <c r="L33" s="79"/>
      <c r="M33" s="80" t="str">
        <f t="shared" si="6"/>
        <v/>
      </c>
      <c r="N33" s="77" t="str">
        <f>IFERROR(IF(N32=EOMONTH(N$3,0),"",N32+1),"")</f>
        <v/>
      </c>
      <c r="O33" s="78" t="str">
        <f>IFERROR(IF(WEEKDAY(N33,2)=1,INT((N33-LOOKUP(N33,DATE(YEAR(N33)+{-1;0;1},1,3)-WEEKDAY(DATE(YEAR(N33)+{-1;0;1},1,3))+2))/7)+1,""),"")</f>
        <v/>
      </c>
      <c r="P33" s="79"/>
      <c r="Q33" s="80" t="str">
        <f t="shared" si="8"/>
        <v>MER</v>
      </c>
      <c r="R33" s="77">
        <f>IFERROR(IF(R32=EOMONTH(R$3,0),"",R32+1),"")</f>
        <v>42886</v>
      </c>
      <c r="S33" s="78" t="str">
        <f>IFERROR(IF(WEEKDAY(R33,2)=1,INT((R33-LOOKUP(R33,DATE(YEAR(R33)+{-1;0;1},1,3)-WEEKDAY(DATE(YEAR(R33)+{-1;0;1},1,3))+2))/7)+1,""),"")</f>
        <v/>
      </c>
      <c r="T33" s="79"/>
      <c r="U33" s="80" t="str">
        <f t="shared" si="10"/>
        <v/>
      </c>
      <c r="V33" s="77" t="str">
        <f>IFERROR(IF(V32=EOMONTH(V$3,0),"",V32+1),"")</f>
        <v/>
      </c>
      <c r="W33" s="78" t="str">
        <f>IFERROR(IF(WEEKDAY(V33,2)=1,INT((V33-LOOKUP(V33,DATE(YEAR(V33)+{-1;0;1},1,3)-WEEKDAY(DATE(YEAR(V33)+{-1;0;1},1,3))+2))/7)+1,""),"")</f>
        <v/>
      </c>
      <c r="X33" s="79"/>
      <c r="Y33" s="80" t="str">
        <f t="shared" si="12"/>
        <v>LUN</v>
      </c>
      <c r="Z33" s="77">
        <f>IFERROR(IF(Z32=EOMONTH(Z$3,0),"",Z32+1),"")</f>
        <v>42947</v>
      </c>
      <c r="AA33" s="78">
        <f>IFERROR(IF(WEEKDAY(Z33,2)=1,INT((Z33-LOOKUP(Z33,DATE(YEAR(Z33)+{-1;0;1},1,3)-WEEKDAY(DATE(YEAR(Z33)+{-1;0;1},1,3))+2))/7)+1,""),"")</f>
        <v>31</v>
      </c>
      <c r="AB33" s="79"/>
      <c r="AC33" s="80" t="str">
        <f t="shared" si="14"/>
        <v>JEU</v>
      </c>
      <c r="AD33" s="77">
        <f>IFERROR(IF(AD32=EOMONTH(AD$3,0),"",AD32+1),"")</f>
        <v>42978</v>
      </c>
      <c r="AE33" s="78" t="str">
        <f>IFERROR(IF(WEEKDAY(AD33,2)=1,INT((AD33-LOOKUP(AD33,DATE(YEAR(AD33)+{-1;0;1},1,3)-WEEKDAY(DATE(YEAR(AD33)+{-1;0;1},1,3))+2))/7)+1,""),"")</f>
        <v/>
      </c>
      <c r="AF33" s="79"/>
      <c r="AG33" s="80" t="str">
        <f t="shared" si="16"/>
        <v/>
      </c>
      <c r="AH33" s="77" t="str">
        <f>IFERROR(IF(AH32=EOMONTH(AH$3,0),"",AH32+1),"")</f>
        <v/>
      </c>
      <c r="AI33" s="78" t="str">
        <f>IFERROR(IF(WEEKDAY(AH33,2)=1,INT((AH33-LOOKUP(AH33,DATE(YEAR(AH33)+{-1;0;1},1,3)-WEEKDAY(DATE(YEAR(AH33)+{-1;0;1},1,3))+2))/7)+1,""),"")</f>
        <v/>
      </c>
      <c r="AJ33" s="79"/>
      <c r="AK33" s="80" t="str">
        <f t="shared" si="18"/>
        <v>MAR</v>
      </c>
      <c r="AL33" s="77">
        <f>IFERROR(IF(AL32=EOMONTH(AL$3,0),"",AL32+1),"")</f>
        <v>43039</v>
      </c>
      <c r="AM33" s="78" t="str">
        <f>IFERROR(IF(WEEKDAY(AL33,2)=1,INT((AL33-LOOKUP(AL33,DATE(YEAR(AL33)+{-1;0;1},1,3)-WEEKDAY(DATE(YEAR(AL33)+{-1;0;1},1,3))+2))/7)+1,""),"")</f>
        <v/>
      </c>
      <c r="AN33" s="79"/>
      <c r="AO33" s="80" t="str">
        <f t="shared" si="20"/>
        <v/>
      </c>
      <c r="AP33" s="77" t="str">
        <f>IFERROR(IF(AP32=EOMONTH(AP$3,0),"",AP32+1),"")</f>
        <v/>
      </c>
      <c r="AQ33" s="78" t="str">
        <f>IFERROR(IF(WEEKDAY(AP33,2)=1,INT((AP33-LOOKUP(AP33,DATE(YEAR(AP33)+{-1;0;1},1,3)-WEEKDAY(DATE(YEAR(AP33)+{-1;0;1},1,3))+2))/7)+1,""),"")</f>
        <v/>
      </c>
      <c r="AR33" s="79"/>
      <c r="AS33" s="80" t="str">
        <f t="shared" si="22"/>
        <v>DIM</v>
      </c>
      <c r="AT33" s="77">
        <f>IFERROR(IF(AT32=EOMONTH(AT$3,0),"",AT32+1),"")</f>
        <v>43100</v>
      </c>
      <c r="AU33" s="81" t="str">
        <f>IFERROR(IF(WEEKDAY(AT33,2)=1,INT((AT33-LOOKUP(AT33,DATE(YEAR(AT33)+{-1;0;1},1,3)-WEEKDAY(DATE(YEAR(AT33)+{-1;0;1},1,3))+2))/7)+1,""),"")</f>
        <v/>
      </c>
    </row>
  </sheetData>
  <mergeCells count="13">
    <mergeCell ref="A1:AU1"/>
    <mergeCell ref="AK2:AM2"/>
    <mergeCell ref="AO2:AQ2"/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</mergeCells>
  <conditionalFormatting sqref="C3:C33 G3:G33 K3:K33 O3:O33 S3:S33 W3:W33 AA3:AA33 AE3:AE33 AI3:AI33 AM3:AM33 AQ3:AQ33 AU3:AU33">
    <cfRule type="expression" dxfId="579" priority="5">
      <formula>OR(TEXT(WEEKDAY(B3),"JJJJ")=Jours_chômés)</formula>
    </cfRule>
    <cfRule type="expression" dxfId="578" priority="6">
      <formula>OR(B3=Fériés)</formula>
    </cfRule>
  </conditionalFormatting>
  <conditionalFormatting sqref="AS31:AS33 AO31:AO33 AK31:AK33 AG31:AG33 AC31:AC33 Y31:Y33 U31:U33 Q31:Q33 M31:M33 I31:I33 E31:E33 A31:A33">
    <cfRule type="expression" dxfId="577" priority="4">
      <formula>AND(A31="")</formula>
    </cfRule>
  </conditionalFormatting>
  <conditionalFormatting sqref="B31:B33 F31:F33 J31:J33 N31:N33 R31:R33 V31:V33 Z31:Z33 AD31:AD33 AH31:AH33 AL31:AL33 AP31:AP33 AT31:AT33">
    <cfRule type="expression" dxfId="576" priority="3">
      <formula>AND(A31="")</formula>
    </cfRule>
  </conditionalFormatting>
  <conditionalFormatting sqref="C31:C33 G31:G33 K31:K33 O31:O33 S31:S33 W31:W33 AA31:AA33 AE31:AE33 AI31:AI33 AM31:AM33 AQ31:AQ33 AU31:AU33">
    <cfRule type="expression" dxfId="575" priority="2">
      <formula>AND(A31="")</formula>
    </cfRule>
  </conditionalFormatting>
  <conditionalFormatting sqref="A2 A3:B33 I3:J33 I2 Q2 Q3:R33 Y3:Z33 Y2 AG2 AG3:AH33 AO3:AP33 AO2">
    <cfRule type="expression" dxfId="574" priority="8">
      <formula>AND(MONTH($B$3)/2&lt;&gt;INT(MONTH($B$3)/2))</formula>
    </cfRule>
    <cfRule type="expression" dxfId="573" priority="9">
      <formula>AND(MONTH($B$3)/2=INT(MONTH($B$3)/2))</formula>
    </cfRule>
  </conditionalFormatting>
  <conditionalFormatting sqref="E2 E3:F33 M3:N33 M2 U2 U3:V33 AC3:AD33 AC2 AK2 AK3:AL33 AS3:AT33 AS2">
    <cfRule type="expression" dxfId="572" priority="7">
      <formula>AND(MONTH($F$3)/2=INT(MONTH($F$3)/2))</formula>
    </cfRule>
    <cfRule type="expression" dxfId="571" priority="10">
      <formula>AND(MONTH($F$3)/2&lt;&gt;INT(MONTH($F$3)/2))</formula>
    </cfRule>
  </conditionalFormatting>
  <conditionalFormatting sqref="B3:B33 F3:F33 J3:J33 N3:N33 R3:R33 V3:V33 Z3:Z33 AD3:AD33 AH3:AH33 AL3:AL33 AP3:AP33 AT3:AT33">
    <cfRule type="expression" dxfId="570" priority="1">
      <formula>AND(B3=TODAY())</formula>
    </cfRule>
  </conditionalFormatting>
  <printOptions horizontalCentered="1" verticalCentered="1"/>
  <pageMargins left="0" right="0" top="0" bottom="0" header="0" footer="0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X124"/>
  <sheetViews>
    <sheetView showGridLines="0" showRowColHeaders="0" zoomScale="55" zoomScaleNormal="55" workbookViewId="0">
      <pane xSplit="3" ySplit="3" topLeftCell="D4" activePane="bottomRight" state="frozen"/>
      <selection activeCell="A2" sqref="A2"/>
      <selection pane="topRight" activeCell="C2" sqref="C2"/>
      <selection pane="bottomLeft" activeCell="A6" sqref="A6"/>
      <selection pane="bottomRight" activeCell="E8" sqref="E8"/>
    </sheetView>
  </sheetViews>
  <sheetFormatPr baseColWidth="10" defaultColWidth="0" defaultRowHeight="12.75" customHeight="1" zeroHeight="1"/>
  <cols>
    <col min="1" max="1" width="7.85546875" style="21" customWidth="1"/>
    <col min="2" max="2" width="5" style="21" customWidth="1"/>
    <col min="3" max="3" width="2.5703125" style="21" customWidth="1"/>
    <col min="4" max="388" width="50" style="21" customWidth="1"/>
    <col min="389" max="16384" width="50" style="21" hidden="1"/>
  </cols>
  <sheetData>
    <row r="1" spans="1:388" s="25" customFormat="1" ht="27" customHeight="1">
      <c r="A1" s="22"/>
      <c r="B1" s="23"/>
      <c r="C1" s="24"/>
      <c r="D1" s="167" t="str">
        <f>"Semaine "&amp;TEXT(INT((D3-LOOKUP(D3,DATE(YEAR(D3)+{-1;0;1},1,3)-WEEKDAY(DATE(YEAR(D3)+{-1;0;1},1,3))+2))/7)+1,"00")</f>
        <v>Semaine 52</v>
      </c>
      <c r="E1" s="168"/>
      <c r="F1" s="168"/>
      <c r="G1" s="168"/>
      <c r="H1" s="168"/>
      <c r="I1" s="168"/>
      <c r="J1" s="168"/>
      <c r="K1" s="167" t="str">
        <f>"Semaine "&amp;TEXT(INT((K3-LOOKUP(K3,DATE(YEAR(K3)+{-1;0;1},1,3)-WEEKDAY(DATE(YEAR(K3)+{-1;0;1},1,3))+2))/7)+1,"00")</f>
        <v>Semaine 01</v>
      </c>
      <c r="L1" s="168"/>
      <c r="M1" s="168"/>
      <c r="N1" s="168"/>
      <c r="O1" s="168"/>
      <c r="P1" s="168"/>
      <c r="Q1" s="168"/>
      <c r="R1" s="167" t="str">
        <f>"Semaine "&amp;TEXT(INT((R3-LOOKUP(R3,DATE(YEAR(R3)+{-1;0;1},1,3)-WEEKDAY(DATE(YEAR(R3)+{-1;0;1},1,3))+2))/7)+1,"00")</f>
        <v>Semaine 02</v>
      </c>
      <c r="S1" s="168"/>
      <c r="T1" s="168"/>
      <c r="U1" s="168"/>
      <c r="V1" s="168"/>
      <c r="W1" s="168"/>
      <c r="X1" s="168"/>
      <c r="Y1" s="167" t="str">
        <f>"Semaine "&amp;TEXT(INT((Y3-LOOKUP(Y3,DATE(YEAR(Y3)+{-1;0;1},1,3)-WEEKDAY(DATE(YEAR(Y3)+{-1;0;1},1,3))+2))/7)+1,"00")</f>
        <v>Semaine 03</v>
      </c>
      <c r="Z1" s="168"/>
      <c r="AA1" s="168"/>
      <c r="AB1" s="168"/>
      <c r="AC1" s="168"/>
      <c r="AD1" s="168"/>
      <c r="AE1" s="168"/>
      <c r="AF1" s="167" t="str">
        <f>"Semaine "&amp;TEXT(INT((AF3-LOOKUP(AF3,DATE(YEAR(AF3)+{-1;0;1},1,3)-WEEKDAY(DATE(YEAR(AF3)+{-1;0;1},1,3))+2))/7)+1,"00")</f>
        <v>Semaine 04</v>
      </c>
      <c r="AG1" s="168"/>
      <c r="AH1" s="168"/>
      <c r="AI1" s="168"/>
      <c r="AJ1" s="168"/>
      <c r="AK1" s="168"/>
      <c r="AL1" s="168"/>
      <c r="AM1" s="167" t="str">
        <f>"Semaine "&amp;TEXT(INT((AM3-LOOKUP(AM3,DATE(YEAR(AM3)+{-1;0;1},1,3)-WEEKDAY(DATE(YEAR(AM3)+{-1;0;1},1,3))+2))/7)+1,"00")</f>
        <v>Semaine 05</v>
      </c>
      <c r="AN1" s="168"/>
      <c r="AO1" s="168"/>
      <c r="AP1" s="168"/>
      <c r="AQ1" s="168"/>
      <c r="AR1" s="168"/>
      <c r="AS1" s="168"/>
      <c r="AT1" s="167" t="str">
        <f>"Semaine "&amp;TEXT(INT((AT3-LOOKUP(AT3,DATE(YEAR(AT3)+{-1;0;1},1,3)-WEEKDAY(DATE(YEAR(AT3)+{-1;0;1},1,3))+2))/7)+1,"00")</f>
        <v>Semaine 06</v>
      </c>
      <c r="AU1" s="168"/>
      <c r="AV1" s="168"/>
      <c r="AW1" s="168"/>
      <c r="AX1" s="168"/>
      <c r="AY1" s="168"/>
      <c r="AZ1" s="168"/>
      <c r="BA1" s="167" t="str">
        <f>"Semaine "&amp;TEXT(INT((BA3-LOOKUP(BA3,DATE(YEAR(BA3)+{-1;0;1},1,3)-WEEKDAY(DATE(YEAR(BA3)+{-1;0;1},1,3))+2))/7)+1,"00")</f>
        <v>Semaine 07</v>
      </c>
      <c r="BB1" s="168"/>
      <c r="BC1" s="168"/>
      <c r="BD1" s="168"/>
      <c r="BE1" s="168"/>
      <c r="BF1" s="168"/>
      <c r="BG1" s="168"/>
      <c r="BH1" s="167" t="str">
        <f>"Semaine "&amp;TEXT(INT((BH3-LOOKUP(BH3,DATE(YEAR(BH3)+{-1;0;1},1,3)-WEEKDAY(DATE(YEAR(BH3)+{-1;0;1},1,3))+2))/7)+1,"00")</f>
        <v>Semaine 08</v>
      </c>
      <c r="BI1" s="168"/>
      <c r="BJ1" s="168"/>
      <c r="BK1" s="168"/>
      <c r="BL1" s="168"/>
      <c r="BM1" s="168"/>
      <c r="BN1" s="168"/>
      <c r="BO1" s="167" t="str">
        <f>"Semaine "&amp;TEXT(INT((BO3-LOOKUP(BO3,DATE(YEAR(BO3)+{-1;0;1},1,3)-WEEKDAY(DATE(YEAR(BO3)+{-1;0;1},1,3))+2))/7)+1,"00")</f>
        <v>Semaine 09</v>
      </c>
      <c r="BP1" s="168"/>
      <c r="BQ1" s="168"/>
      <c r="BR1" s="168"/>
      <c r="BS1" s="168"/>
      <c r="BT1" s="168"/>
      <c r="BU1" s="168"/>
      <c r="BV1" s="167" t="str">
        <f>"Semaine "&amp;TEXT(INT((BV3-LOOKUP(BV3,DATE(YEAR(BV3)+{-1;0;1},1,3)-WEEKDAY(DATE(YEAR(BV3)+{-1;0;1},1,3))+2))/7)+1,"00")</f>
        <v>Semaine 10</v>
      </c>
      <c r="BW1" s="168"/>
      <c r="BX1" s="168"/>
      <c r="BY1" s="168"/>
      <c r="BZ1" s="168"/>
      <c r="CA1" s="168"/>
      <c r="CB1" s="168"/>
      <c r="CC1" s="167" t="str">
        <f>"Semaine "&amp;TEXT(INT((CC3-LOOKUP(CC3,DATE(YEAR(CC3)+{-1;0;1},1,3)-WEEKDAY(DATE(YEAR(CC3)+{-1;0;1},1,3))+2))/7)+1,"00")</f>
        <v>Semaine 11</v>
      </c>
      <c r="CD1" s="168"/>
      <c r="CE1" s="168"/>
      <c r="CF1" s="168"/>
      <c r="CG1" s="168"/>
      <c r="CH1" s="168"/>
      <c r="CI1" s="168"/>
      <c r="CJ1" s="167" t="str">
        <f>"Semaine "&amp;TEXT(INT((CJ3-LOOKUP(CJ3,DATE(YEAR(CJ3)+{-1;0;1},1,3)-WEEKDAY(DATE(YEAR(CJ3)+{-1;0;1},1,3))+2))/7)+1,"00")</f>
        <v>Semaine 12</v>
      </c>
      <c r="CK1" s="168"/>
      <c r="CL1" s="168"/>
      <c r="CM1" s="168"/>
      <c r="CN1" s="168"/>
      <c r="CO1" s="168"/>
      <c r="CP1" s="168"/>
      <c r="CQ1" s="167" t="str">
        <f>"Semaine "&amp;TEXT(INT((CQ3-LOOKUP(CQ3,DATE(YEAR(CQ3)+{-1;0;1},1,3)-WEEKDAY(DATE(YEAR(CQ3)+{-1;0;1},1,3))+2))/7)+1,"00")</f>
        <v>Semaine 13</v>
      </c>
      <c r="CR1" s="168"/>
      <c r="CS1" s="168"/>
      <c r="CT1" s="168"/>
      <c r="CU1" s="168"/>
      <c r="CV1" s="168"/>
      <c r="CW1" s="168"/>
      <c r="CX1" s="167" t="str">
        <f>"Semaine "&amp;TEXT(INT((CX3-LOOKUP(CX3,DATE(YEAR(CX3)+{-1;0;1},1,3)-WEEKDAY(DATE(YEAR(CX3)+{-1;0;1},1,3))+2))/7)+1,"00")</f>
        <v>Semaine 14</v>
      </c>
      <c r="CY1" s="168"/>
      <c r="CZ1" s="168"/>
      <c r="DA1" s="168"/>
      <c r="DB1" s="168"/>
      <c r="DC1" s="168"/>
      <c r="DD1" s="168"/>
      <c r="DE1" s="167" t="str">
        <f>"Semaine "&amp;TEXT(INT((DE3-LOOKUP(DE3,DATE(YEAR(DE3)+{-1;0;1},1,3)-WEEKDAY(DATE(YEAR(DE3)+{-1;0;1},1,3))+2))/7)+1,"00")</f>
        <v>Semaine 15</v>
      </c>
      <c r="DF1" s="168"/>
      <c r="DG1" s="168"/>
      <c r="DH1" s="168"/>
      <c r="DI1" s="168"/>
      <c r="DJ1" s="168"/>
      <c r="DK1" s="168"/>
      <c r="DL1" s="167" t="str">
        <f>"Semaine "&amp;TEXT(INT((DL3-LOOKUP(DL3,DATE(YEAR(DL3)+{-1;0;1},1,3)-WEEKDAY(DATE(YEAR(DL3)+{-1;0;1},1,3))+2))/7)+1,"00")</f>
        <v>Semaine 16</v>
      </c>
      <c r="DM1" s="168"/>
      <c r="DN1" s="168"/>
      <c r="DO1" s="168"/>
      <c r="DP1" s="168"/>
      <c r="DQ1" s="168"/>
      <c r="DR1" s="168"/>
      <c r="DS1" s="167" t="str">
        <f>"Semaine "&amp;TEXT(INT((DS3-LOOKUP(DS3,DATE(YEAR(DS3)+{-1;0;1},1,3)-WEEKDAY(DATE(YEAR(DS3)+{-1;0;1},1,3))+2))/7)+1,"00")</f>
        <v>Semaine 17</v>
      </c>
      <c r="DT1" s="168"/>
      <c r="DU1" s="168"/>
      <c r="DV1" s="168"/>
      <c r="DW1" s="168"/>
      <c r="DX1" s="168"/>
      <c r="DY1" s="168"/>
      <c r="DZ1" s="167" t="str">
        <f>"Semaine "&amp;TEXT(INT((DZ3-LOOKUP(DZ3,DATE(YEAR(DZ3)+{-1;0;1},1,3)-WEEKDAY(DATE(YEAR(DZ3)+{-1;0;1},1,3))+2))/7)+1,"00")</f>
        <v>Semaine 18</v>
      </c>
      <c r="EA1" s="168"/>
      <c r="EB1" s="168"/>
      <c r="EC1" s="168"/>
      <c r="ED1" s="168"/>
      <c r="EE1" s="168"/>
      <c r="EF1" s="168"/>
      <c r="EG1" s="167" t="str">
        <f>"Semaine "&amp;TEXT(INT((EG3-LOOKUP(EG3,DATE(YEAR(EG3)+{-1;0;1},1,3)-WEEKDAY(DATE(YEAR(EG3)+{-1;0;1},1,3))+2))/7)+1,"00")</f>
        <v>Semaine 19</v>
      </c>
      <c r="EH1" s="168"/>
      <c r="EI1" s="168"/>
      <c r="EJ1" s="168"/>
      <c r="EK1" s="168"/>
      <c r="EL1" s="168"/>
      <c r="EM1" s="168"/>
      <c r="EN1" s="167" t="str">
        <f>"Semaine "&amp;TEXT(INT((EN3-LOOKUP(EN3,DATE(YEAR(EN3)+{-1;0;1},1,3)-WEEKDAY(DATE(YEAR(EN3)+{-1;0;1},1,3))+2))/7)+1,"00")</f>
        <v>Semaine 20</v>
      </c>
      <c r="EO1" s="168"/>
      <c r="EP1" s="168"/>
      <c r="EQ1" s="168"/>
      <c r="ER1" s="168"/>
      <c r="ES1" s="168"/>
      <c r="ET1" s="168"/>
      <c r="EU1" s="167" t="str">
        <f>"Semaine "&amp;TEXT(INT((EU3-LOOKUP(EU3,DATE(YEAR(EU3)+{-1;0;1},1,3)-WEEKDAY(DATE(YEAR(EU3)+{-1;0;1},1,3))+2))/7)+1,"00")</f>
        <v>Semaine 21</v>
      </c>
      <c r="EV1" s="168"/>
      <c r="EW1" s="168"/>
      <c r="EX1" s="168"/>
      <c r="EY1" s="168"/>
      <c r="EZ1" s="168"/>
      <c r="FA1" s="168"/>
      <c r="FB1" s="167" t="str">
        <f>"Semaine "&amp;TEXT(INT((FB3-LOOKUP(FB3,DATE(YEAR(FB3)+{-1;0;1},1,3)-WEEKDAY(DATE(YEAR(FB3)+{-1;0;1},1,3))+2))/7)+1,"00")</f>
        <v>Semaine 22</v>
      </c>
      <c r="FC1" s="168"/>
      <c r="FD1" s="168"/>
      <c r="FE1" s="168"/>
      <c r="FF1" s="168"/>
      <c r="FG1" s="168"/>
      <c r="FH1" s="168"/>
      <c r="FI1" s="167" t="str">
        <f>"Semaine "&amp;TEXT(INT((FI3-LOOKUP(FI3,DATE(YEAR(FI3)+{-1;0;1},1,3)-WEEKDAY(DATE(YEAR(FI3)+{-1;0;1},1,3))+2))/7)+1,"00")</f>
        <v>Semaine 23</v>
      </c>
      <c r="FJ1" s="168"/>
      <c r="FK1" s="168"/>
      <c r="FL1" s="168"/>
      <c r="FM1" s="168"/>
      <c r="FN1" s="168"/>
      <c r="FO1" s="168"/>
      <c r="FP1" s="167" t="str">
        <f>"Semaine "&amp;TEXT(INT((FP3-LOOKUP(FP3,DATE(YEAR(FP3)+{-1;0;1},1,3)-WEEKDAY(DATE(YEAR(FP3)+{-1;0;1},1,3))+2))/7)+1,"00")</f>
        <v>Semaine 24</v>
      </c>
      <c r="FQ1" s="168"/>
      <c r="FR1" s="168"/>
      <c r="FS1" s="168"/>
      <c r="FT1" s="168"/>
      <c r="FU1" s="168"/>
      <c r="FV1" s="168"/>
      <c r="FW1" s="167" t="str">
        <f>"Semaine "&amp;TEXT(INT((FW3-LOOKUP(FW3,DATE(YEAR(FW3)+{-1;0;1},1,3)-WEEKDAY(DATE(YEAR(FW3)+{-1;0;1},1,3))+2))/7)+1,"00")</f>
        <v>Semaine 25</v>
      </c>
      <c r="FX1" s="168"/>
      <c r="FY1" s="168"/>
      <c r="FZ1" s="168"/>
      <c r="GA1" s="168"/>
      <c r="GB1" s="168"/>
      <c r="GC1" s="168"/>
      <c r="GD1" s="167" t="str">
        <f>"Semaine "&amp;TEXT(INT((GD3-LOOKUP(GD3,DATE(YEAR(GD3)+{-1;0;1},1,3)-WEEKDAY(DATE(YEAR(GD3)+{-1;0;1},1,3))+2))/7)+1,"00")</f>
        <v>Semaine 26</v>
      </c>
      <c r="GE1" s="168"/>
      <c r="GF1" s="168"/>
      <c r="GG1" s="168"/>
      <c r="GH1" s="168"/>
      <c r="GI1" s="168"/>
      <c r="GJ1" s="168"/>
      <c r="GK1" s="167" t="str">
        <f>"Semaine "&amp;TEXT(INT((GK3-LOOKUP(GK3,DATE(YEAR(GK3)+{-1;0;1},1,3)-WEEKDAY(DATE(YEAR(GK3)+{-1;0;1},1,3))+2))/7)+1,"00")</f>
        <v>Semaine 27</v>
      </c>
      <c r="GL1" s="168"/>
      <c r="GM1" s="168"/>
      <c r="GN1" s="168"/>
      <c r="GO1" s="168"/>
      <c r="GP1" s="168"/>
      <c r="GQ1" s="168"/>
      <c r="GR1" s="167" t="str">
        <f>"Semaine "&amp;TEXT(INT((GR3-LOOKUP(GR3,DATE(YEAR(GR3)+{-1;0;1},1,3)-WEEKDAY(DATE(YEAR(GR3)+{-1;0;1},1,3))+2))/7)+1,"00")</f>
        <v>Semaine 28</v>
      </c>
      <c r="GS1" s="168"/>
      <c r="GT1" s="168"/>
      <c r="GU1" s="168"/>
      <c r="GV1" s="168"/>
      <c r="GW1" s="168"/>
      <c r="GX1" s="168"/>
      <c r="GY1" s="167" t="str">
        <f>"Semaine "&amp;TEXT(INT((GY3-LOOKUP(GY3,DATE(YEAR(GY3)+{-1;0;1},1,3)-WEEKDAY(DATE(YEAR(GY3)+{-1;0;1},1,3))+2))/7)+1,"00")</f>
        <v>Semaine 29</v>
      </c>
      <c r="GZ1" s="168"/>
      <c r="HA1" s="168"/>
      <c r="HB1" s="168"/>
      <c r="HC1" s="168"/>
      <c r="HD1" s="168"/>
      <c r="HE1" s="168"/>
      <c r="HF1" s="167" t="str">
        <f>"Semaine "&amp;TEXT(INT((HF3-LOOKUP(HF3,DATE(YEAR(HF3)+{-1;0;1},1,3)-WEEKDAY(DATE(YEAR(HF3)+{-1;0;1},1,3))+2))/7)+1,"00")</f>
        <v>Semaine 30</v>
      </c>
      <c r="HG1" s="168"/>
      <c r="HH1" s="168"/>
      <c r="HI1" s="168"/>
      <c r="HJ1" s="168"/>
      <c r="HK1" s="168"/>
      <c r="HL1" s="168"/>
      <c r="HM1" s="167" t="str">
        <f>"Semaine "&amp;TEXT(INT((HM3-LOOKUP(HM3,DATE(YEAR(HM3)+{-1;0;1},1,3)-WEEKDAY(DATE(YEAR(HM3)+{-1;0;1},1,3))+2))/7)+1,"00")</f>
        <v>Semaine 31</v>
      </c>
      <c r="HN1" s="168"/>
      <c r="HO1" s="168"/>
      <c r="HP1" s="168"/>
      <c r="HQ1" s="168"/>
      <c r="HR1" s="168"/>
      <c r="HS1" s="168"/>
      <c r="HT1" s="167" t="str">
        <f>"Semaine "&amp;TEXT(INT((HT3-LOOKUP(HT3,DATE(YEAR(HT3)+{-1;0;1},1,3)-WEEKDAY(DATE(YEAR(HT3)+{-1;0;1},1,3))+2))/7)+1,"00")</f>
        <v>Semaine 32</v>
      </c>
      <c r="HU1" s="168"/>
      <c r="HV1" s="168"/>
      <c r="HW1" s="168"/>
      <c r="HX1" s="168"/>
      <c r="HY1" s="168"/>
      <c r="HZ1" s="168"/>
      <c r="IA1" s="167" t="str">
        <f>"Semaine "&amp;TEXT(INT((IA3-LOOKUP(IA3,DATE(YEAR(IA3)+{-1;0;1},1,3)-WEEKDAY(DATE(YEAR(IA3)+{-1;0;1},1,3))+2))/7)+1,"00")</f>
        <v>Semaine 33</v>
      </c>
      <c r="IB1" s="168"/>
      <c r="IC1" s="168"/>
      <c r="ID1" s="168"/>
      <c r="IE1" s="168"/>
      <c r="IF1" s="168"/>
      <c r="IG1" s="168"/>
      <c r="IH1" s="167" t="str">
        <f>"Semaine "&amp;TEXT(INT((IH3-LOOKUP(IH3,DATE(YEAR(IH3)+{-1;0;1},1,3)-WEEKDAY(DATE(YEAR(IH3)+{-1;0;1},1,3))+2))/7)+1,"00")</f>
        <v>Semaine 34</v>
      </c>
      <c r="II1" s="168"/>
      <c r="IJ1" s="168"/>
      <c r="IK1" s="168"/>
      <c r="IL1" s="168"/>
      <c r="IM1" s="168"/>
      <c r="IN1" s="168"/>
      <c r="IO1" s="167" t="str">
        <f>"Semaine "&amp;TEXT(INT((IO3-LOOKUP(IO3,DATE(YEAR(IO3)+{-1;0;1},1,3)-WEEKDAY(DATE(YEAR(IO3)+{-1;0;1},1,3))+2))/7)+1,"00")</f>
        <v>Semaine 35</v>
      </c>
      <c r="IP1" s="168"/>
      <c r="IQ1" s="168"/>
      <c r="IR1" s="168"/>
      <c r="IS1" s="168"/>
      <c r="IT1" s="168"/>
      <c r="IU1" s="168"/>
      <c r="IV1" s="167" t="str">
        <f>"Semaine "&amp;TEXT(INT((IV3-LOOKUP(IV3,DATE(YEAR(IV3)+{-1;0;1},1,3)-WEEKDAY(DATE(YEAR(IV3)+{-1;0;1},1,3))+2))/7)+1,"00")</f>
        <v>Semaine 36</v>
      </c>
      <c r="IW1" s="168"/>
      <c r="IX1" s="168"/>
      <c r="IY1" s="168"/>
      <c r="IZ1" s="168"/>
      <c r="JA1" s="168"/>
      <c r="JB1" s="168"/>
      <c r="JC1" s="167" t="str">
        <f>"Semaine "&amp;TEXT(INT((JC3-LOOKUP(JC3,DATE(YEAR(JC3)+{-1;0;1},1,3)-WEEKDAY(DATE(YEAR(JC3)+{-1;0;1},1,3))+2))/7)+1,"00")</f>
        <v>Semaine 37</v>
      </c>
      <c r="JD1" s="168"/>
      <c r="JE1" s="168"/>
      <c r="JF1" s="168"/>
      <c r="JG1" s="168"/>
      <c r="JH1" s="168"/>
      <c r="JI1" s="168"/>
      <c r="JJ1" s="167" t="str">
        <f>"Semaine "&amp;TEXT(INT((JJ3-LOOKUP(JJ3,DATE(YEAR(JJ3)+{-1;0;1},1,3)-WEEKDAY(DATE(YEAR(JJ3)+{-1;0;1},1,3))+2))/7)+1,"00")</f>
        <v>Semaine 38</v>
      </c>
      <c r="JK1" s="168"/>
      <c r="JL1" s="168"/>
      <c r="JM1" s="168"/>
      <c r="JN1" s="168"/>
      <c r="JO1" s="168"/>
      <c r="JP1" s="168"/>
      <c r="JQ1" s="167" t="str">
        <f>"Semaine "&amp;TEXT(INT((JQ3-LOOKUP(JQ3,DATE(YEAR(JQ3)+{-1;0;1},1,3)-WEEKDAY(DATE(YEAR(JQ3)+{-1;0;1},1,3))+2))/7)+1,"00")</f>
        <v>Semaine 39</v>
      </c>
      <c r="JR1" s="168"/>
      <c r="JS1" s="168"/>
      <c r="JT1" s="168"/>
      <c r="JU1" s="168"/>
      <c r="JV1" s="168"/>
      <c r="JW1" s="168"/>
      <c r="JX1" s="167" t="str">
        <f>"Semaine "&amp;TEXT(INT((JX3-LOOKUP(JX3,DATE(YEAR(JX3)+{-1;0;1},1,3)-WEEKDAY(DATE(YEAR(JX3)+{-1;0;1},1,3))+2))/7)+1,"00")</f>
        <v>Semaine 40</v>
      </c>
      <c r="JY1" s="168"/>
      <c r="JZ1" s="168"/>
      <c r="KA1" s="168"/>
      <c r="KB1" s="168"/>
      <c r="KC1" s="168"/>
      <c r="KD1" s="168"/>
      <c r="KE1" s="167" t="str">
        <f>"Semaine "&amp;TEXT(INT((KE3-LOOKUP(KE3,DATE(YEAR(KE3)+{-1;0;1},1,3)-WEEKDAY(DATE(YEAR(KE3)+{-1;0;1},1,3))+2))/7)+1,"00")</f>
        <v>Semaine 41</v>
      </c>
      <c r="KF1" s="168"/>
      <c r="KG1" s="168"/>
      <c r="KH1" s="168"/>
      <c r="KI1" s="168"/>
      <c r="KJ1" s="168"/>
      <c r="KK1" s="168"/>
      <c r="KL1" s="167" t="str">
        <f>"Semaine "&amp;TEXT(INT((KL3-LOOKUP(KL3,DATE(YEAR(KL3)+{-1;0;1},1,3)-WEEKDAY(DATE(YEAR(KL3)+{-1;0;1},1,3))+2))/7)+1,"00")</f>
        <v>Semaine 42</v>
      </c>
      <c r="KM1" s="168"/>
      <c r="KN1" s="168"/>
      <c r="KO1" s="168"/>
      <c r="KP1" s="168"/>
      <c r="KQ1" s="168"/>
      <c r="KR1" s="168"/>
      <c r="KS1" s="167" t="str">
        <f>"Semaine "&amp;TEXT(INT((KS3-LOOKUP(KS3,DATE(YEAR(KS3)+{-1;0;1},1,3)-WEEKDAY(DATE(YEAR(KS3)+{-1;0;1},1,3))+2))/7)+1,"00")</f>
        <v>Semaine 43</v>
      </c>
      <c r="KT1" s="168"/>
      <c r="KU1" s="168"/>
      <c r="KV1" s="168"/>
      <c r="KW1" s="168"/>
      <c r="KX1" s="168"/>
      <c r="KY1" s="168"/>
      <c r="KZ1" s="167" t="str">
        <f>"Semaine "&amp;TEXT(INT((KZ3-LOOKUP(KZ3,DATE(YEAR(KZ3)+{-1;0;1},1,3)-WEEKDAY(DATE(YEAR(KZ3)+{-1;0;1},1,3))+2))/7)+1,"00")</f>
        <v>Semaine 44</v>
      </c>
      <c r="LA1" s="168"/>
      <c r="LB1" s="168"/>
      <c r="LC1" s="168"/>
      <c r="LD1" s="168"/>
      <c r="LE1" s="168"/>
      <c r="LF1" s="168"/>
      <c r="LG1" s="167" t="str">
        <f>"Semaine "&amp;TEXT(INT((LG3-LOOKUP(LG3,DATE(YEAR(LG3)+{-1;0;1},1,3)-WEEKDAY(DATE(YEAR(LG3)+{-1;0;1},1,3))+2))/7)+1,"00")</f>
        <v>Semaine 45</v>
      </c>
      <c r="LH1" s="168"/>
      <c r="LI1" s="168"/>
      <c r="LJ1" s="168"/>
      <c r="LK1" s="168"/>
      <c r="LL1" s="168"/>
      <c r="LM1" s="168"/>
      <c r="LN1" s="167" t="str">
        <f>"Semaine "&amp;TEXT(INT((LN3-LOOKUP(LN3,DATE(YEAR(LN3)+{-1;0;1},1,3)-WEEKDAY(DATE(YEAR(LN3)+{-1;0;1},1,3))+2))/7)+1,"00")</f>
        <v>Semaine 46</v>
      </c>
      <c r="LO1" s="168"/>
      <c r="LP1" s="168"/>
      <c r="LQ1" s="168"/>
      <c r="LR1" s="168"/>
      <c r="LS1" s="168"/>
      <c r="LT1" s="168"/>
      <c r="LU1" s="167" t="str">
        <f>"Semaine "&amp;TEXT(INT((LU3-LOOKUP(LU3,DATE(YEAR(LU3)+{-1;0;1},1,3)-WEEKDAY(DATE(YEAR(LU3)+{-1;0;1},1,3))+2))/7)+1,"00")</f>
        <v>Semaine 47</v>
      </c>
      <c r="LV1" s="168"/>
      <c r="LW1" s="168"/>
      <c r="LX1" s="168"/>
      <c r="LY1" s="168"/>
      <c r="LZ1" s="168"/>
      <c r="MA1" s="168"/>
      <c r="MB1" s="167" t="str">
        <f>"Semaine "&amp;TEXT(INT((MB3-LOOKUP(MB3,DATE(YEAR(MB3)+{-1;0;1},1,3)-WEEKDAY(DATE(YEAR(MB3)+{-1;0;1},1,3))+2))/7)+1,"00")</f>
        <v>Semaine 48</v>
      </c>
      <c r="MC1" s="168"/>
      <c r="MD1" s="168"/>
      <c r="ME1" s="168"/>
      <c r="MF1" s="168"/>
      <c r="MG1" s="168"/>
      <c r="MH1" s="168"/>
      <c r="MI1" s="167" t="str">
        <f>"Semaine "&amp;TEXT(INT((MI3-LOOKUP(MI3,DATE(YEAR(MI3)+{-1;0;1},1,3)-WEEKDAY(DATE(YEAR(MI3)+{-1;0;1},1,3))+2))/7)+1,"00")</f>
        <v>Semaine 49</v>
      </c>
      <c r="MJ1" s="168"/>
      <c r="MK1" s="168"/>
      <c r="ML1" s="168"/>
      <c r="MM1" s="168"/>
      <c r="MN1" s="168"/>
      <c r="MO1" s="168"/>
      <c r="MP1" s="167" t="str">
        <f>"Semaine "&amp;TEXT(INT((MP3-LOOKUP(MP3,DATE(YEAR(MP3)+{-1;0;1},1,3)-WEEKDAY(DATE(YEAR(MP3)+{-1;0;1},1,3))+2))/7)+1,"00")</f>
        <v>Semaine 50</v>
      </c>
      <c r="MQ1" s="168"/>
      <c r="MR1" s="168"/>
      <c r="MS1" s="168"/>
      <c r="MT1" s="168"/>
      <c r="MU1" s="168"/>
      <c r="MV1" s="168"/>
      <c r="MW1" s="167" t="str">
        <f>"Semaine "&amp;TEXT(INT((MW3-LOOKUP(MW3,DATE(YEAR(MW3)+{-1;0;1},1,3)-WEEKDAY(DATE(YEAR(MW3)+{-1;0;1},1,3))+2))/7)+1,"00")</f>
        <v>Semaine 51</v>
      </c>
      <c r="MX1" s="168"/>
      <c r="MY1" s="168"/>
      <c r="MZ1" s="168"/>
      <c r="NA1" s="168"/>
      <c r="NB1" s="168"/>
      <c r="NC1" s="168"/>
      <c r="ND1" s="167" t="str">
        <f>"Semaine "&amp;TEXT(INT((ND3-LOOKUP(ND3,DATE(YEAR(ND3)+{-1;0;1},1,3)-WEEKDAY(DATE(YEAR(ND3)+{-1;0;1},1,3))+2))/7)+1,"00")</f>
        <v>Semaine 52</v>
      </c>
      <c r="NE1" s="168"/>
      <c r="NF1" s="168"/>
      <c r="NG1" s="168"/>
      <c r="NH1" s="168"/>
      <c r="NI1" s="168"/>
      <c r="NJ1" s="168"/>
      <c r="NK1" s="167" t="str">
        <f>"Semaine "&amp;TEXT(INT((NK3-LOOKUP(NK3,DATE(YEAR(NK3)+{-1;0;1},1,3)-WEEKDAY(DATE(YEAR(NK3)+{-1;0;1},1,3))+2))/7)+1,"00")</f>
        <v>Semaine 01</v>
      </c>
      <c r="NL1" s="168"/>
      <c r="NM1" s="168"/>
      <c r="NN1" s="168"/>
      <c r="NO1" s="168"/>
      <c r="NP1" s="168"/>
      <c r="NQ1" s="168"/>
      <c r="NR1" s="167" t="str">
        <f>"Semaine "&amp;TEXT(INT((NR3-LOOKUP(NR3,DATE(YEAR(NR3)+{-1;0;1},1,3)-WEEKDAY(DATE(YEAR(NR3)+{-1;0;1},1,3))+2))/7)+1,"00")</f>
        <v>Semaine 02</v>
      </c>
      <c r="NS1" s="168"/>
      <c r="NT1" s="168"/>
      <c r="NU1" s="168"/>
      <c r="NV1" s="168"/>
      <c r="NW1" s="168"/>
      <c r="NX1" s="168"/>
    </row>
    <row r="2" spans="1:388" s="25" customFormat="1" ht="27" customHeight="1">
      <c r="A2" s="26"/>
      <c r="B2" s="27"/>
      <c r="C2" s="28"/>
      <c r="D2" s="44" t="s">
        <v>13</v>
      </c>
      <c r="E2" s="44" t="s">
        <v>14</v>
      </c>
      <c r="F2" s="44" t="s">
        <v>15</v>
      </c>
      <c r="G2" s="44" t="s">
        <v>16</v>
      </c>
      <c r="H2" s="44" t="s">
        <v>17</v>
      </c>
      <c r="I2" s="44" t="s">
        <v>18</v>
      </c>
      <c r="J2" s="44" t="s">
        <v>19</v>
      </c>
      <c r="K2" s="44" t="s">
        <v>13</v>
      </c>
      <c r="L2" s="44" t="s">
        <v>14</v>
      </c>
      <c r="M2" s="44" t="s">
        <v>15</v>
      </c>
      <c r="N2" s="44" t="s">
        <v>16</v>
      </c>
      <c r="O2" s="44" t="s">
        <v>17</v>
      </c>
      <c r="P2" s="44" t="s">
        <v>18</v>
      </c>
      <c r="Q2" s="44" t="s">
        <v>19</v>
      </c>
      <c r="R2" s="44" t="s">
        <v>13</v>
      </c>
      <c r="S2" s="44" t="s">
        <v>14</v>
      </c>
      <c r="T2" s="44" t="s">
        <v>15</v>
      </c>
      <c r="U2" s="44" t="s">
        <v>16</v>
      </c>
      <c r="V2" s="44" t="s">
        <v>17</v>
      </c>
      <c r="W2" s="44" t="s">
        <v>18</v>
      </c>
      <c r="X2" s="44" t="s">
        <v>19</v>
      </c>
      <c r="Y2" s="44" t="s">
        <v>13</v>
      </c>
      <c r="Z2" s="44" t="s">
        <v>14</v>
      </c>
      <c r="AA2" s="44" t="s">
        <v>15</v>
      </c>
      <c r="AB2" s="44" t="s">
        <v>16</v>
      </c>
      <c r="AC2" s="44" t="s">
        <v>17</v>
      </c>
      <c r="AD2" s="44" t="s">
        <v>18</v>
      </c>
      <c r="AE2" s="44" t="s">
        <v>19</v>
      </c>
      <c r="AF2" s="44" t="s">
        <v>13</v>
      </c>
      <c r="AG2" s="44" t="s">
        <v>14</v>
      </c>
      <c r="AH2" s="44" t="s">
        <v>15</v>
      </c>
      <c r="AI2" s="44" t="s">
        <v>16</v>
      </c>
      <c r="AJ2" s="44" t="s">
        <v>17</v>
      </c>
      <c r="AK2" s="44" t="s">
        <v>18</v>
      </c>
      <c r="AL2" s="44" t="s">
        <v>19</v>
      </c>
      <c r="AM2" s="44" t="s">
        <v>13</v>
      </c>
      <c r="AN2" s="44" t="s">
        <v>14</v>
      </c>
      <c r="AO2" s="44" t="s">
        <v>15</v>
      </c>
      <c r="AP2" s="44" t="s">
        <v>16</v>
      </c>
      <c r="AQ2" s="44" t="s">
        <v>17</v>
      </c>
      <c r="AR2" s="44" t="s">
        <v>18</v>
      </c>
      <c r="AS2" s="44" t="s">
        <v>19</v>
      </c>
      <c r="AT2" s="44" t="s">
        <v>13</v>
      </c>
      <c r="AU2" s="44" t="s">
        <v>14</v>
      </c>
      <c r="AV2" s="44" t="s">
        <v>15</v>
      </c>
      <c r="AW2" s="44" t="s">
        <v>16</v>
      </c>
      <c r="AX2" s="44" t="s">
        <v>17</v>
      </c>
      <c r="AY2" s="44" t="s">
        <v>18</v>
      </c>
      <c r="AZ2" s="44" t="s">
        <v>19</v>
      </c>
      <c r="BA2" s="44" t="s">
        <v>13</v>
      </c>
      <c r="BB2" s="44" t="s">
        <v>14</v>
      </c>
      <c r="BC2" s="44" t="s">
        <v>15</v>
      </c>
      <c r="BD2" s="44" t="s">
        <v>16</v>
      </c>
      <c r="BE2" s="44" t="s">
        <v>17</v>
      </c>
      <c r="BF2" s="44" t="s">
        <v>18</v>
      </c>
      <c r="BG2" s="44" t="s">
        <v>19</v>
      </c>
      <c r="BH2" s="44" t="s">
        <v>13</v>
      </c>
      <c r="BI2" s="44" t="s">
        <v>14</v>
      </c>
      <c r="BJ2" s="44" t="s">
        <v>15</v>
      </c>
      <c r="BK2" s="44" t="s">
        <v>16</v>
      </c>
      <c r="BL2" s="44" t="s">
        <v>17</v>
      </c>
      <c r="BM2" s="44" t="s">
        <v>18</v>
      </c>
      <c r="BN2" s="44" t="s">
        <v>19</v>
      </c>
      <c r="BO2" s="44" t="s">
        <v>13</v>
      </c>
      <c r="BP2" s="44" t="s">
        <v>14</v>
      </c>
      <c r="BQ2" s="44" t="s">
        <v>15</v>
      </c>
      <c r="BR2" s="44" t="s">
        <v>16</v>
      </c>
      <c r="BS2" s="44" t="s">
        <v>17</v>
      </c>
      <c r="BT2" s="44" t="s">
        <v>18</v>
      </c>
      <c r="BU2" s="44" t="s">
        <v>19</v>
      </c>
      <c r="BV2" s="44" t="s">
        <v>13</v>
      </c>
      <c r="BW2" s="44" t="s">
        <v>14</v>
      </c>
      <c r="BX2" s="44" t="s">
        <v>15</v>
      </c>
      <c r="BY2" s="44" t="s">
        <v>16</v>
      </c>
      <c r="BZ2" s="44" t="s">
        <v>17</v>
      </c>
      <c r="CA2" s="44" t="s">
        <v>18</v>
      </c>
      <c r="CB2" s="44" t="s">
        <v>19</v>
      </c>
      <c r="CC2" s="44" t="s">
        <v>13</v>
      </c>
      <c r="CD2" s="44" t="s">
        <v>14</v>
      </c>
      <c r="CE2" s="44" t="s">
        <v>15</v>
      </c>
      <c r="CF2" s="44" t="s">
        <v>16</v>
      </c>
      <c r="CG2" s="44" t="s">
        <v>17</v>
      </c>
      <c r="CH2" s="44" t="s">
        <v>18</v>
      </c>
      <c r="CI2" s="44" t="s">
        <v>19</v>
      </c>
      <c r="CJ2" s="44" t="s">
        <v>13</v>
      </c>
      <c r="CK2" s="44" t="s">
        <v>14</v>
      </c>
      <c r="CL2" s="44" t="s">
        <v>15</v>
      </c>
      <c r="CM2" s="44" t="s">
        <v>16</v>
      </c>
      <c r="CN2" s="44" t="s">
        <v>17</v>
      </c>
      <c r="CO2" s="44" t="s">
        <v>18</v>
      </c>
      <c r="CP2" s="44" t="s">
        <v>19</v>
      </c>
      <c r="CQ2" s="44" t="s">
        <v>13</v>
      </c>
      <c r="CR2" s="44" t="s">
        <v>14</v>
      </c>
      <c r="CS2" s="44" t="s">
        <v>15</v>
      </c>
      <c r="CT2" s="44" t="s">
        <v>16</v>
      </c>
      <c r="CU2" s="44" t="s">
        <v>17</v>
      </c>
      <c r="CV2" s="44" t="s">
        <v>18</v>
      </c>
      <c r="CW2" s="44" t="s">
        <v>19</v>
      </c>
      <c r="CX2" s="44" t="s">
        <v>13</v>
      </c>
      <c r="CY2" s="44" t="s">
        <v>14</v>
      </c>
      <c r="CZ2" s="44" t="s">
        <v>15</v>
      </c>
      <c r="DA2" s="44" t="s">
        <v>16</v>
      </c>
      <c r="DB2" s="44" t="s">
        <v>17</v>
      </c>
      <c r="DC2" s="44" t="s">
        <v>18</v>
      </c>
      <c r="DD2" s="44" t="s">
        <v>19</v>
      </c>
      <c r="DE2" s="44" t="s">
        <v>13</v>
      </c>
      <c r="DF2" s="44" t="s">
        <v>14</v>
      </c>
      <c r="DG2" s="44" t="s">
        <v>15</v>
      </c>
      <c r="DH2" s="44" t="s">
        <v>16</v>
      </c>
      <c r="DI2" s="44" t="s">
        <v>17</v>
      </c>
      <c r="DJ2" s="44" t="s">
        <v>18</v>
      </c>
      <c r="DK2" s="44" t="s">
        <v>19</v>
      </c>
      <c r="DL2" s="44" t="s">
        <v>13</v>
      </c>
      <c r="DM2" s="44" t="s">
        <v>14</v>
      </c>
      <c r="DN2" s="44" t="s">
        <v>15</v>
      </c>
      <c r="DO2" s="44" t="s">
        <v>16</v>
      </c>
      <c r="DP2" s="44" t="s">
        <v>17</v>
      </c>
      <c r="DQ2" s="44" t="s">
        <v>18</v>
      </c>
      <c r="DR2" s="44" t="s">
        <v>19</v>
      </c>
      <c r="DS2" s="44" t="s">
        <v>13</v>
      </c>
      <c r="DT2" s="44" t="s">
        <v>14</v>
      </c>
      <c r="DU2" s="44" t="s">
        <v>15</v>
      </c>
      <c r="DV2" s="44" t="s">
        <v>16</v>
      </c>
      <c r="DW2" s="44" t="s">
        <v>17</v>
      </c>
      <c r="DX2" s="44" t="s">
        <v>18</v>
      </c>
      <c r="DY2" s="44" t="s">
        <v>19</v>
      </c>
      <c r="DZ2" s="44" t="s">
        <v>13</v>
      </c>
      <c r="EA2" s="44" t="s">
        <v>14</v>
      </c>
      <c r="EB2" s="44" t="s">
        <v>15</v>
      </c>
      <c r="EC2" s="44" t="s">
        <v>16</v>
      </c>
      <c r="ED2" s="44" t="s">
        <v>17</v>
      </c>
      <c r="EE2" s="44" t="s">
        <v>18</v>
      </c>
      <c r="EF2" s="44" t="s">
        <v>19</v>
      </c>
      <c r="EG2" s="44" t="s">
        <v>13</v>
      </c>
      <c r="EH2" s="44" t="s">
        <v>14</v>
      </c>
      <c r="EI2" s="44" t="s">
        <v>15</v>
      </c>
      <c r="EJ2" s="44" t="s">
        <v>16</v>
      </c>
      <c r="EK2" s="44" t="s">
        <v>17</v>
      </c>
      <c r="EL2" s="44" t="s">
        <v>18</v>
      </c>
      <c r="EM2" s="44" t="s">
        <v>19</v>
      </c>
      <c r="EN2" s="44" t="s">
        <v>13</v>
      </c>
      <c r="EO2" s="44" t="s">
        <v>14</v>
      </c>
      <c r="EP2" s="44" t="s">
        <v>15</v>
      </c>
      <c r="EQ2" s="44" t="s">
        <v>16</v>
      </c>
      <c r="ER2" s="44" t="s">
        <v>17</v>
      </c>
      <c r="ES2" s="44" t="s">
        <v>18</v>
      </c>
      <c r="ET2" s="44" t="s">
        <v>19</v>
      </c>
      <c r="EU2" s="44" t="s">
        <v>13</v>
      </c>
      <c r="EV2" s="44" t="s">
        <v>14</v>
      </c>
      <c r="EW2" s="44" t="s">
        <v>15</v>
      </c>
      <c r="EX2" s="44" t="s">
        <v>16</v>
      </c>
      <c r="EY2" s="44" t="s">
        <v>17</v>
      </c>
      <c r="EZ2" s="44" t="s">
        <v>18</v>
      </c>
      <c r="FA2" s="44" t="s">
        <v>19</v>
      </c>
      <c r="FB2" s="44" t="s">
        <v>13</v>
      </c>
      <c r="FC2" s="44" t="s">
        <v>14</v>
      </c>
      <c r="FD2" s="44" t="s">
        <v>15</v>
      </c>
      <c r="FE2" s="44" t="s">
        <v>16</v>
      </c>
      <c r="FF2" s="44" t="s">
        <v>17</v>
      </c>
      <c r="FG2" s="44" t="s">
        <v>18</v>
      </c>
      <c r="FH2" s="44" t="s">
        <v>19</v>
      </c>
      <c r="FI2" s="44" t="s">
        <v>13</v>
      </c>
      <c r="FJ2" s="44" t="s">
        <v>14</v>
      </c>
      <c r="FK2" s="44" t="s">
        <v>15</v>
      </c>
      <c r="FL2" s="44" t="s">
        <v>16</v>
      </c>
      <c r="FM2" s="44" t="s">
        <v>17</v>
      </c>
      <c r="FN2" s="44" t="s">
        <v>18</v>
      </c>
      <c r="FO2" s="44" t="s">
        <v>19</v>
      </c>
      <c r="FP2" s="44" t="s">
        <v>13</v>
      </c>
      <c r="FQ2" s="44" t="s">
        <v>14</v>
      </c>
      <c r="FR2" s="44" t="s">
        <v>15</v>
      </c>
      <c r="FS2" s="44" t="s">
        <v>16</v>
      </c>
      <c r="FT2" s="44" t="s">
        <v>17</v>
      </c>
      <c r="FU2" s="44" t="s">
        <v>18</v>
      </c>
      <c r="FV2" s="44" t="s">
        <v>19</v>
      </c>
      <c r="FW2" s="44" t="s">
        <v>13</v>
      </c>
      <c r="FX2" s="44" t="s">
        <v>14</v>
      </c>
      <c r="FY2" s="44" t="s">
        <v>15</v>
      </c>
      <c r="FZ2" s="44" t="s">
        <v>16</v>
      </c>
      <c r="GA2" s="44" t="s">
        <v>17</v>
      </c>
      <c r="GB2" s="44" t="s">
        <v>18</v>
      </c>
      <c r="GC2" s="44" t="s">
        <v>19</v>
      </c>
      <c r="GD2" s="44" t="s">
        <v>13</v>
      </c>
      <c r="GE2" s="44" t="s">
        <v>14</v>
      </c>
      <c r="GF2" s="44" t="s">
        <v>15</v>
      </c>
      <c r="GG2" s="44" t="s">
        <v>16</v>
      </c>
      <c r="GH2" s="44" t="s">
        <v>17</v>
      </c>
      <c r="GI2" s="44" t="s">
        <v>18</v>
      </c>
      <c r="GJ2" s="44" t="s">
        <v>19</v>
      </c>
      <c r="GK2" s="44" t="s">
        <v>13</v>
      </c>
      <c r="GL2" s="44" t="s">
        <v>14</v>
      </c>
      <c r="GM2" s="44" t="s">
        <v>15</v>
      </c>
      <c r="GN2" s="44" t="s">
        <v>16</v>
      </c>
      <c r="GO2" s="44" t="s">
        <v>17</v>
      </c>
      <c r="GP2" s="44" t="s">
        <v>18</v>
      </c>
      <c r="GQ2" s="44" t="s">
        <v>19</v>
      </c>
      <c r="GR2" s="44" t="s">
        <v>13</v>
      </c>
      <c r="GS2" s="44" t="s">
        <v>14</v>
      </c>
      <c r="GT2" s="44" t="s">
        <v>15</v>
      </c>
      <c r="GU2" s="44" t="s">
        <v>16</v>
      </c>
      <c r="GV2" s="44" t="s">
        <v>17</v>
      </c>
      <c r="GW2" s="44" t="s">
        <v>18</v>
      </c>
      <c r="GX2" s="44" t="s">
        <v>19</v>
      </c>
      <c r="GY2" s="44" t="s">
        <v>13</v>
      </c>
      <c r="GZ2" s="44" t="s">
        <v>14</v>
      </c>
      <c r="HA2" s="44" t="s">
        <v>15</v>
      </c>
      <c r="HB2" s="44" t="s">
        <v>16</v>
      </c>
      <c r="HC2" s="44" t="s">
        <v>17</v>
      </c>
      <c r="HD2" s="44" t="s">
        <v>18</v>
      </c>
      <c r="HE2" s="44" t="s">
        <v>19</v>
      </c>
      <c r="HF2" s="44" t="s">
        <v>13</v>
      </c>
      <c r="HG2" s="44" t="s">
        <v>14</v>
      </c>
      <c r="HH2" s="44" t="s">
        <v>15</v>
      </c>
      <c r="HI2" s="44" t="s">
        <v>16</v>
      </c>
      <c r="HJ2" s="44" t="s">
        <v>17</v>
      </c>
      <c r="HK2" s="44" t="s">
        <v>18</v>
      </c>
      <c r="HL2" s="44" t="s">
        <v>19</v>
      </c>
      <c r="HM2" s="44" t="s">
        <v>13</v>
      </c>
      <c r="HN2" s="44" t="s">
        <v>14</v>
      </c>
      <c r="HO2" s="44" t="s">
        <v>15</v>
      </c>
      <c r="HP2" s="44" t="s">
        <v>16</v>
      </c>
      <c r="HQ2" s="44" t="s">
        <v>17</v>
      </c>
      <c r="HR2" s="44" t="s">
        <v>18</v>
      </c>
      <c r="HS2" s="44" t="s">
        <v>19</v>
      </c>
      <c r="HT2" s="44" t="s">
        <v>13</v>
      </c>
      <c r="HU2" s="44" t="s">
        <v>14</v>
      </c>
      <c r="HV2" s="44" t="s">
        <v>15</v>
      </c>
      <c r="HW2" s="44" t="s">
        <v>16</v>
      </c>
      <c r="HX2" s="44" t="s">
        <v>17</v>
      </c>
      <c r="HY2" s="44" t="s">
        <v>18</v>
      </c>
      <c r="HZ2" s="44" t="s">
        <v>19</v>
      </c>
      <c r="IA2" s="44" t="s">
        <v>13</v>
      </c>
      <c r="IB2" s="44" t="s">
        <v>14</v>
      </c>
      <c r="IC2" s="44" t="s">
        <v>15</v>
      </c>
      <c r="ID2" s="44" t="s">
        <v>16</v>
      </c>
      <c r="IE2" s="44" t="s">
        <v>17</v>
      </c>
      <c r="IF2" s="44" t="s">
        <v>18</v>
      </c>
      <c r="IG2" s="44" t="s">
        <v>19</v>
      </c>
      <c r="IH2" s="44" t="s">
        <v>13</v>
      </c>
      <c r="II2" s="44" t="s">
        <v>14</v>
      </c>
      <c r="IJ2" s="44" t="s">
        <v>15</v>
      </c>
      <c r="IK2" s="44" t="s">
        <v>16</v>
      </c>
      <c r="IL2" s="44" t="s">
        <v>17</v>
      </c>
      <c r="IM2" s="44" t="s">
        <v>18</v>
      </c>
      <c r="IN2" s="44" t="s">
        <v>19</v>
      </c>
      <c r="IO2" s="44" t="s">
        <v>13</v>
      </c>
      <c r="IP2" s="44" t="s">
        <v>14</v>
      </c>
      <c r="IQ2" s="44" t="s">
        <v>15</v>
      </c>
      <c r="IR2" s="44" t="s">
        <v>16</v>
      </c>
      <c r="IS2" s="44" t="s">
        <v>17</v>
      </c>
      <c r="IT2" s="44" t="s">
        <v>18</v>
      </c>
      <c r="IU2" s="44" t="s">
        <v>19</v>
      </c>
      <c r="IV2" s="44" t="s">
        <v>13</v>
      </c>
      <c r="IW2" s="44" t="s">
        <v>14</v>
      </c>
      <c r="IX2" s="44" t="s">
        <v>15</v>
      </c>
      <c r="IY2" s="44" t="s">
        <v>16</v>
      </c>
      <c r="IZ2" s="44" t="s">
        <v>17</v>
      </c>
      <c r="JA2" s="44" t="s">
        <v>18</v>
      </c>
      <c r="JB2" s="44" t="s">
        <v>19</v>
      </c>
      <c r="JC2" s="44" t="s">
        <v>13</v>
      </c>
      <c r="JD2" s="44" t="s">
        <v>14</v>
      </c>
      <c r="JE2" s="44" t="s">
        <v>15</v>
      </c>
      <c r="JF2" s="44" t="s">
        <v>16</v>
      </c>
      <c r="JG2" s="44" t="s">
        <v>17</v>
      </c>
      <c r="JH2" s="44" t="s">
        <v>18</v>
      </c>
      <c r="JI2" s="44" t="s">
        <v>19</v>
      </c>
      <c r="JJ2" s="44" t="s">
        <v>13</v>
      </c>
      <c r="JK2" s="44" t="s">
        <v>14</v>
      </c>
      <c r="JL2" s="44" t="s">
        <v>15</v>
      </c>
      <c r="JM2" s="44" t="s">
        <v>16</v>
      </c>
      <c r="JN2" s="44" t="s">
        <v>17</v>
      </c>
      <c r="JO2" s="44" t="s">
        <v>18</v>
      </c>
      <c r="JP2" s="44" t="s">
        <v>19</v>
      </c>
      <c r="JQ2" s="44" t="s">
        <v>13</v>
      </c>
      <c r="JR2" s="44" t="s">
        <v>14</v>
      </c>
      <c r="JS2" s="44" t="s">
        <v>15</v>
      </c>
      <c r="JT2" s="44" t="s">
        <v>16</v>
      </c>
      <c r="JU2" s="44" t="s">
        <v>17</v>
      </c>
      <c r="JV2" s="44" t="s">
        <v>18</v>
      </c>
      <c r="JW2" s="44" t="s">
        <v>19</v>
      </c>
      <c r="JX2" s="44" t="s">
        <v>13</v>
      </c>
      <c r="JY2" s="44" t="s">
        <v>14</v>
      </c>
      <c r="JZ2" s="44" t="s">
        <v>15</v>
      </c>
      <c r="KA2" s="44" t="s">
        <v>16</v>
      </c>
      <c r="KB2" s="44" t="s">
        <v>17</v>
      </c>
      <c r="KC2" s="44" t="s">
        <v>18</v>
      </c>
      <c r="KD2" s="44" t="s">
        <v>19</v>
      </c>
      <c r="KE2" s="44" t="s">
        <v>13</v>
      </c>
      <c r="KF2" s="44" t="s">
        <v>14</v>
      </c>
      <c r="KG2" s="44" t="s">
        <v>15</v>
      </c>
      <c r="KH2" s="44" t="s">
        <v>16</v>
      </c>
      <c r="KI2" s="44" t="s">
        <v>17</v>
      </c>
      <c r="KJ2" s="44" t="s">
        <v>18</v>
      </c>
      <c r="KK2" s="44" t="s">
        <v>19</v>
      </c>
      <c r="KL2" s="44" t="s">
        <v>13</v>
      </c>
      <c r="KM2" s="44" t="s">
        <v>14</v>
      </c>
      <c r="KN2" s="44" t="s">
        <v>15</v>
      </c>
      <c r="KO2" s="44" t="s">
        <v>16</v>
      </c>
      <c r="KP2" s="44" t="s">
        <v>17</v>
      </c>
      <c r="KQ2" s="44" t="s">
        <v>18</v>
      </c>
      <c r="KR2" s="44" t="s">
        <v>19</v>
      </c>
      <c r="KS2" s="44" t="s">
        <v>13</v>
      </c>
      <c r="KT2" s="44" t="s">
        <v>14</v>
      </c>
      <c r="KU2" s="44" t="s">
        <v>15</v>
      </c>
      <c r="KV2" s="44" t="s">
        <v>16</v>
      </c>
      <c r="KW2" s="44" t="s">
        <v>17</v>
      </c>
      <c r="KX2" s="44" t="s">
        <v>18</v>
      </c>
      <c r="KY2" s="44" t="s">
        <v>19</v>
      </c>
      <c r="KZ2" s="44" t="s">
        <v>13</v>
      </c>
      <c r="LA2" s="44" t="s">
        <v>14</v>
      </c>
      <c r="LB2" s="44" t="s">
        <v>15</v>
      </c>
      <c r="LC2" s="44" t="s">
        <v>16</v>
      </c>
      <c r="LD2" s="44" t="s">
        <v>17</v>
      </c>
      <c r="LE2" s="44" t="s">
        <v>18</v>
      </c>
      <c r="LF2" s="44" t="s">
        <v>19</v>
      </c>
      <c r="LG2" s="44" t="s">
        <v>13</v>
      </c>
      <c r="LH2" s="44" t="s">
        <v>14</v>
      </c>
      <c r="LI2" s="44" t="s">
        <v>15</v>
      </c>
      <c r="LJ2" s="44" t="s">
        <v>16</v>
      </c>
      <c r="LK2" s="44" t="s">
        <v>17</v>
      </c>
      <c r="LL2" s="44" t="s">
        <v>18</v>
      </c>
      <c r="LM2" s="44" t="s">
        <v>19</v>
      </c>
      <c r="LN2" s="44" t="s">
        <v>13</v>
      </c>
      <c r="LO2" s="44" t="s">
        <v>14</v>
      </c>
      <c r="LP2" s="44" t="s">
        <v>15</v>
      </c>
      <c r="LQ2" s="44" t="s">
        <v>16</v>
      </c>
      <c r="LR2" s="44" t="s">
        <v>17</v>
      </c>
      <c r="LS2" s="44" t="s">
        <v>18</v>
      </c>
      <c r="LT2" s="44" t="s">
        <v>19</v>
      </c>
      <c r="LU2" s="44" t="s">
        <v>13</v>
      </c>
      <c r="LV2" s="44" t="s">
        <v>14</v>
      </c>
      <c r="LW2" s="44" t="s">
        <v>15</v>
      </c>
      <c r="LX2" s="44" t="s">
        <v>16</v>
      </c>
      <c r="LY2" s="44" t="s">
        <v>17</v>
      </c>
      <c r="LZ2" s="44" t="s">
        <v>18</v>
      </c>
      <c r="MA2" s="44" t="s">
        <v>19</v>
      </c>
      <c r="MB2" s="44" t="s">
        <v>13</v>
      </c>
      <c r="MC2" s="44" t="s">
        <v>14</v>
      </c>
      <c r="MD2" s="44" t="s">
        <v>15</v>
      </c>
      <c r="ME2" s="44" t="s">
        <v>16</v>
      </c>
      <c r="MF2" s="44" t="s">
        <v>17</v>
      </c>
      <c r="MG2" s="44" t="s">
        <v>18</v>
      </c>
      <c r="MH2" s="44" t="s">
        <v>19</v>
      </c>
      <c r="MI2" s="44" t="s">
        <v>13</v>
      </c>
      <c r="MJ2" s="44" t="s">
        <v>14</v>
      </c>
      <c r="MK2" s="44" t="s">
        <v>15</v>
      </c>
      <c r="ML2" s="44" t="s">
        <v>16</v>
      </c>
      <c r="MM2" s="44" t="s">
        <v>17</v>
      </c>
      <c r="MN2" s="44" t="s">
        <v>18</v>
      </c>
      <c r="MO2" s="44" t="s">
        <v>19</v>
      </c>
      <c r="MP2" s="44" t="s">
        <v>13</v>
      </c>
      <c r="MQ2" s="44" t="s">
        <v>14</v>
      </c>
      <c r="MR2" s="44" t="s">
        <v>15</v>
      </c>
      <c r="MS2" s="44" t="s">
        <v>16</v>
      </c>
      <c r="MT2" s="44" t="s">
        <v>17</v>
      </c>
      <c r="MU2" s="44" t="s">
        <v>18</v>
      </c>
      <c r="MV2" s="44" t="s">
        <v>19</v>
      </c>
      <c r="MW2" s="44" t="s">
        <v>13</v>
      </c>
      <c r="MX2" s="44" t="s">
        <v>14</v>
      </c>
      <c r="MY2" s="44" t="s">
        <v>15</v>
      </c>
      <c r="MZ2" s="44" t="s">
        <v>16</v>
      </c>
      <c r="NA2" s="44" t="s">
        <v>17</v>
      </c>
      <c r="NB2" s="44" t="s">
        <v>18</v>
      </c>
      <c r="NC2" s="44" t="s">
        <v>19</v>
      </c>
      <c r="ND2" s="44" t="s">
        <v>13</v>
      </c>
      <c r="NE2" s="44" t="s">
        <v>14</v>
      </c>
      <c r="NF2" s="44" t="s">
        <v>15</v>
      </c>
      <c r="NG2" s="44" t="s">
        <v>16</v>
      </c>
      <c r="NH2" s="44" t="s">
        <v>17</v>
      </c>
      <c r="NI2" s="44" t="s">
        <v>18</v>
      </c>
      <c r="NJ2" s="44" t="s">
        <v>19</v>
      </c>
      <c r="NK2" s="44" t="s">
        <v>13</v>
      </c>
      <c r="NL2" s="44" t="s">
        <v>14</v>
      </c>
      <c r="NM2" s="44" t="s">
        <v>15</v>
      </c>
      <c r="NN2" s="44" t="s">
        <v>16</v>
      </c>
      <c r="NO2" s="44" t="s">
        <v>17</v>
      </c>
      <c r="NP2" s="44" t="s">
        <v>18</v>
      </c>
      <c r="NQ2" s="44" t="s">
        <v>19</v>
      </c>
      <c r="NR2" s="44" t="s">
        <v>13</v>
      </c>
      <c r="NS2" s="44" t="s">
        <v>14</v>
      </c>
      <c r="NT2" s="44" t="s">
        <v>15</v>
      </c>
      <c r="NU2" s="44" t="s">
        <v>16</v>
      </c>
      <c r="NV2" s="44" t="s">
        <v>17</v>
      </c>
      <c r="NW2" s="44" t="s">
        <v>18</v>
      </c>
      <c r="NX2" s="44" t="s">
        <v>19</v>
      </c>
    </row>
    <row r="3" spans="1:388" s="32" customFormat="1" ht="27" customHeight="1">
      <c r="A3" s="29"/>
      <c r="B3" s="30"/>
      <c r="C3" s="31"/>
      <c r="D3" s="45">
        <f t="shared" ref="D3:I3" si="0">E3-1</f>
        <v>42730</v>
      </c>
      <c r="E3" s="45">
        <f t="shared" si="0"/>
        <v>42731</v>
      </c>
      <c r="F3" s="45">
        <f t="shared" si="0"/>
        <v>42732</v>
      </c>
      <c r="G3" s="45">
        <f t="shared" si="0"/>
        <v>42733</v>
      </c>
      <c r="H3" s="45">
        <f t="shared" si="0"/>
        <v>42734</v>
      </c>
      <c r="I3" s="45">
        <f t="shared" si="0"/>
        <v>42735</v>
      </c>
      <c r="J3" s="45">
        <f>K3-1</f>
        <v>42736</v>
      </c>
      <c r="K3" s="45">
        <f>DATE(An,MONTH(1&amp;Premier_mois),7)-MOD(DATE(An,MONTH(1&amp;Premier_mois),7)-2,7)</f>
        <v>42737</v>
      </c>
      <c r="L3" s="45">
        <f t="shared" ref="L3:BW3" si="1">K3+1</f>
        <v>42738</v>
      </c>
      <c r="M3" s="45">
        <f t="shared" si="1"/>
        <v>42739</v>
      </c>
      <c r="N3" s="45">
        <f t="shared" si="1"/>
        <v>42740</v>
      </c>
      <c r="O3" s="45">
        <f t="shared" si="1"/>
        <v>42741</v>
      </c>
      <c r="P3" s="45">
        <f t="shared" si="1"/>
        <v>42742</v>
      </c>
      <c r="Q3" s="45">
        <f t="shared" si="1"/>
        <v>42743</v>
      </c>
      <c r="R3" s="45">
        <f t="shared" si="1"/>
        <v>42744</v>
      </c>
      <c r="S3" s="45">
        <f t="shared" si="1"/>
        <v>42745</v>
      </c>
      <c r="T3" s="45">
        <f t="shared" si="1"/>
        <v>42746</v>
      </c>
      <c r="U3" s="45">
        <f t="shared" si="1"/>
        <v>42747</v>
      </c>
      <c r="V3" s="45">
        <f t="shared" si="1"/>
        <v>42748</v>
      </c>
      <c r="W3" s="45">
        <f t="shared" si="1"/>
        <v>42749</v>
      </c>
      <c r="X3" s="45">
        <f t="shared" si="1"/>
        <v>42750</v>
      </c>
      <c r="Y3" s="45">
        <f t="shared" si="1"/>
        <v>42751</v>
      </c>
      <c r="Z3" s="45">
        <f t="shared" si="1"/>
        <v>42752</v>
      </c>
      <c r="AA3" s="45">
        <f t="shared" si="1"/>
        <v>42753</v>
      </c>
      <c r="AB3" s="45">
        <f t="shared" si="1"/>
        <v>42754</v>
      </c>
      <c r="AC3" s="45">
        <f t="shared" si="1"/>
        <v>42755</v>
      </c>
      <c r="AD3" s="45">
        <f t="shared" si="1"/>
        <v>42756</v>
      </c>
      <c r="AE3" s="45">
        <f t="shared" si="1"/>
        <v>42757</v>
      </c>
      <c r="AF3" s="45">
        <f t="shared" si="1"/>
        <v>42758</v>
      </c>
      <c r="AG3" s="45">
        <f t="shared" si="1"/>
        <v>42759</v>
      </c>
      <c r="AH3" s="45">
        <f t="shared" si="1"/>
        <v>42760</v>
      </c>
      <c r="AI3" s="45">
        <f t="shared" si="1"/>
        <v>42761</v>
      </c>
      <c r="AJ3" s="45">
        <f t="shared" si="1"/>
        <v>42762</v>
      </c>
      <c r="AK3" s="45">
        <f t="shared" si="1"/>
        <v>42763</v>
      </c>
      <c r="AL3" s="45">
        <f t="shared" si="1"/>
        <v>42764</v>
      </c>
      <c r="AM3" s="45">
        <f t="shared" si="1"/>
        <v>42765</v>
      </c>
      <c r="AN3" s="45">
        <f t="shared" si="1"/>
        <v>42766</v>
      </c>
      <c r="AO3" s="45">
        <f t="shared" si="1"/>
        <v>42767</v>
      </c>
      <c r="AP3" s="45">
        <f t="shared" si="1"/>
        <v>42768</v>
      </c>
      <c r="AQ3" s="45">
        <f t="shared" si="1"/>
        <v>42769</v>
      </c>
      <c r="AR3" s="45">
        <f t="shared" si="1"/>
        <v>42770</v>
      </c>
      <c r="AS3" s="45">
        <f t="shared" si="1"/>
        <v>42771</v>
      </c>
      <c r="AT3" s="45">
        <f t="shared" si="1"/>
        <v>42772</v>
      </c>
      <c r="AU3" s="45">
        <f t="shared" si="1"/>
        <v>42773</v>
      </c>
      <c r="AV3" s="45">
        <f t="shared" si="1"/>
        <v>42774</v>
      </c>
      <c r="AW3" s="45">
        <f t="shared" si="1"/>
        <v>42775</v>
      </c>
      <c r="AX3" s="45">
        <f t="shared" si="1"/>
        <v>42776</v>
      </c>
      <c r="AY3" s="45">
        <f t="shared" si="1"/>
        <v>42777</v>
      </c>
      <c r="AZ3" s="45">
        <f t="shared" si="1"/>
        <v>42778</v>
      </c>
      <c r="BA3" s="45">
        <f t="shared" si="1"/>
        <v>42779</v>
      </c>
      <c r="BB3" s="45">
        <f t="shared" si="1"/>
        <v>42780</v>
      </c>
      <c r="BC3" s="45">
        <f t="shared" si="1"/>
        <v>42781</v>
      </c>
      <c r="BD3" s="45">
        <f t="shared" si="1"/>
        <v>42782</v>
      </c>
      <c r="BE3" s="45">
        <f t="shared" si="1"/>
        <v>42783</v>
      </c>
      <c r="BF3" s="45">
        <f t="shared" si="1"/>
        <v>42784</v>
      </c>
      <c r="BG3" s="45">
        <f t="shared" si="1"/>
        <v>42785</v>
      </c>
      <c r="BH3" s="45">
        <f t="shared" si="1"/>
        <v>42786</v>
      </c>
      <c r="BI3" s="45">
        <f t="shared" si="1"/>
        <v>42787</v>
      </c>
      <c r="BJ3" s="45">
        <f t="shared" si="1"/>
        <v>42788</v>
      </c>
      <c r="BK3" s="45">
        <f t="shared" si="1"/>
        <v>42789</v>
      </c>
      <c r="BL3" s="45">
        <f t="shared" si="1"/>
        <v>42790</v>
      </c>
      <c r="BM3" s="45">
        <f t="shared" si="1"/>
        <v>42791</v>
      </c>
      <c r="BN3" s="45">
        <f t="shared" si="1"/>
        <v>42792</v>
      </c>
      <c r="BO3" s="45">
        <f t="shared" si="1"/>
        <v>42793</v>
      </c>
      <c r="BP3" s="45">
        <f t="shared" si="1"/>
        <v>42794</v>
      </c>
      <c r="BQ3" s="45">
        <f t="shared" si="1"/>
        <v>42795</v>
      </c>
      <c r="BR3" s="45">
        <f t="shared" si="1"/>
        <v>42796</v>
      </c>
      <c r="BS3" s="45">
        <f t="shared" si="1"/>
        <v>42797</v>
      </c>
      <c r="BT3" s="45">
        <f t="shared" si="1"/>
        <v>42798</v>
      </c>
      <c r="BU3" s="45">
        <f t="shared" si="1"/>
        <v>42799</v>
      </c>
      <c r="BV3" s="45">
        <f t="shared" si="1"/>
        <v>42800</v>
      </c>
      <c r="BW3" s="45">
        <f t="shared" si="1"/>
        <v>42801</v>
      </c>
      <c r="BX3" s="45">
        <f t="shared" ref="BX3:EI3" si="2">BW3+1</f>
        <v>42802</v>
      </c>
      <c r="BY3" s="45">
        <f t="shared" si="2"/>
        <v>42803</v>
      </c>
      <c r="BZ3" s="45">
        <f t="shared" si="2"/>
        <v>42804</v>
      </c>
      <c r="CA3" s="45">
        <f t="shared" si="2"/>
        <v>42805</v>
      </c>
      <c r="CB3" s="45">
        <f t="shared" si="2"/>
        <v>42806</v>
      </c>
      <c r="CC3" s="45">
        <f t="shared" si="2"/>
        <v>42807</v>
      </c>
      <c r="CD3" s="45">
        <f t="shared" si="2"/>
        <v>42808</v>
      </c>
      <c r="CE3" s="45">
        <f t="shared" si="2"/>
        <v>42809</v>
      </c>
      <c r="CF3" s="45">
        <f t="shared" si="2"/>
        <v>42810</v>
      </c>
      <c r="CG3" s="45">
        <f t="shared" si="2"/>
        <v>42811</v>
      </c>
      <c r="CH3" s="45">
        <f t="shared" si="2"/>
        <v>42812</v>
      </c>
      <c r="CI3" s="45">
        <f t="shared" si="2"/>
        <v>42813</v>
      </c>
      <c r="CJ3" s="45">
        <f t="shared" si="2"/>
        <v>42814</v>
      </c>
      <c r="CK3" s="45">
        <f t="shared" si="2"/>
        <v>42815</v>
      </c>
      <c r="CL3" s="45">
        <f t="shared" si="2"/>
        <v>42816</v>
      </c>
      <c r="CM3" s="45">
        <f t="shared" si="2"/>
        <v>42817</v>
      </c>
      <c r="CN3" s="45">
        <f t="shared" si="2"/>
        <v>42818</v>
      </c>
      <c r="CO3" s="45">
        <f t="shared" si="2"/>
        <v>42819</v>
      </c>
      <c r="CP3" s="45">
        <f t="shared" si="2"/>
        <v>42820</v>
      </c>
      <c r="CQ3" s="45">
        <f t="shared" si="2"/>
        <v>42821</v>
      </c>
      <c r="CR3" s="45">
        <f t="shared" si="2"/>
        <v>42822</v>
      </c>
      <c r="CS3" s="45">
        <f t="shared" si="2"/>
        <v>42823</v>
      </c>
      <c r="CT3" s="45">
        <f t="shared" si="2"/>
        <v>42824</v>
      </c>
      <c r="CU3" s="45">
        <f t="shared" si="2"/>
        <v>42825</v>
      </c>
      <c r="CV3" s="45">
        <f t="shared" si="2"/>
        <v>42826</v>
      </c>
      <c r="CW3" s="45">
        <f t="shared" si="2"/>
        <v>42827</v>
      </c>
      <c r="CX3" s="45">
        <f t="shared" si="2"/>
        <v>42828</v>
      </c>
      <c r="CY3" s="45">
        <f t="shared" si="2"/>
        <v>42829</v>
      </c>
      <c r="CZ3" s="45">
        <f t="shared" si="2"/>
        <v>42830</v>
      </c>
      <c r="DA3" s="45">
        <f t="shared" si="2"/>
        <v>42831</v>
      </c>
      <c r="DB3" s="45">
        <f t="shared" si="2"/>
        <v>42832</v>
      </c>
      <c r="DC3" s="45">
        <f t="shared" si="2"/>
        <v>42833</v>
      </c>
      <c r="DD3" s="45">
        <f t="shared" si="2"/>
        <v>42834</v>
      </c>
      <c r="DE3" s="45">
        <f t="shared" si="2"/>
        <v>42835</v>
      </c>
      <c r="DF3" s="45">
        <f t="shared" si="2"/>
        <v>42836</v>
      </c>
      <c r="DG3" s="45">
        <f t="shared" si="2"/>
        <v>42837</v>
      </c>
      <c r="DH3" s="45">
        <f t="shared" si="2"/>
        <v>42838</v>
      </c>
      <c r="DI3" s="45">
        <f t="shared" si="2"/>
        <v>42839</v>
      </c>
      <c r="DJ3" s="45">
        <f t="shared" si="2"/>
        <v>42840</v>
      </c>
      <c r="DK3" s="45">
        <f t="shared" si="2"/>
        <v>42841</v>
      </c>
      <c r="DL3" s="45">
        <f t="shared" si="2"/>
        <v>42842</v>
      </c>
      <c r="DM3" s="45">
        <f t="shared" si="2"/>
        <v>42843</v>
      </c>
      <c r="DN3" s="45">
        <f t="shared" si="2"/>
        <v>42844</v>
      </c>
      <c r="DO3" s="45">
        <f t="shared" si="2"/>
        <v>42845</v>
      </c>
      <c r="DP3" s="45">
        <f t="shared" si="2"/>
        <v>42846</v>
      </c>
      <c r="DQ3" s="45">
        <f t="shared" si="2"/>
        <v>42847</v>
      </c>
      <c r="DR3" s="45">
        <f t="shared" si="2"/>
        <v>42848</v>
      </c>
      <c r="DS3" s="45">
        <f t="shared" si="2"/>
        <v>42849</v>
      </c>
      <c r="DT3" s="45">
        <f t="shared" si="2"/>
        <v>42850</v>
      </c>
      <c r="DU3" s="45">
        <f t="shared" si="2"/>
        <v>42851</v>
      </c>
      <c r="DV3" s="45">
        <f t="shared" si="2"/>
        <v>42852</v>
      </c>
      <c r="DW3" s="45">
        <f t="shared" si="2"/>
        <v>42853</v>
      </c>
      <c r="DX3" s="45">
        <f t="shared" si="2"/>
        <v>42854</v>
      </c>
      <c r="DY3" s="45">
        <f t="shared" si="2"/>
        <v>42855</v>
      </c>
      <c r="DZ3" s="45">
        <f t="shared" si="2"/>
        <v>42856</v>
      </c>
      <c r="EA3" s="45">
        <f t="shared" si="2"/>
        <v>42857</v>
      </c>
      <c r="EB3" s="45">
        <f t="shared" si="2"/>
        <v>42858</v>
      </c>
      <c r="EC3" s="45">
        <f t="shared" si="2"/>
        <v>42859</v>
      </c>
      <c r="ED3" s="45">
        <f t="shared" si="2"/>
        <v>42860</v>
      </c>
      <c r="EE3" s="45">
        <f t="shared" si="2"/>
        <v>42861</v>
      </c>
      <c r="EF3" s="45">
        <f t="shared" si="2"/>
        <v>42862</v>
      </c>
      <c r="EG3" s="45">
        <f t="shared" si="2"/>
        <v>42863</v>
      </c>
      <c r="EH3" s="45">
        <f t="shared" si="2"/>
        <v>42864</v>
      </c>
      <c r="EI3" s="45">
        <f t="shared" si="2"/>
        <v>42865</v>
      </c>
      <c r="EJ3" s="45">
        <f t="shared" ref="EJ3:GU3" si="3">EI3+1</f>
        <v>42866</v>
      </c>
      <c r="EK3" s="45">
        <f t="shared" si="3"/>
        <v>42867</v>
      </c>
      <c r="EL3" s="45">
        <f t="shared" si="3"/>
        <v>42868</v>
      </c>
      <c r="EM3" s="45">
        <f t="shared" si="3"/>
        <v>42869</v>
      </c>
      <c r="EN3" s="45">
        <f t="shared" si="3"/>
        <v>42870</v>
      </c>
      <c r="EO3" s="45">
        <f t="shared" si="3"/>
        <v>42871</v>
      </c>
      <c r="EP3" s="45">
        <f t="shared" si="3"/>
        <v>42872</v>
      </c>
      <c r="EQ3" s="45">
        <f t="shared" si="3"/>
        <v>42873</v>
      </c>
      <c r="ER3" s="45">
        <f t="shared" si="3"/>
        <v>42874</v>
      </c>
      <c r="ES3" s="45">
        <f t="shared" si="3"/>
        <v>42875</v>
      </c>
      <c r="ET3" s="45">
        <f t="shared" si="3"/>
        <v>42876</v>
      </c>
      <c r="EU3" s="45">
        <f t="shared" si="3"/>
        <v>42877</v>
      </c>
      <c r="EV3" s="45">
        <f t="shared" si="3"/>
        <v>42878</v>
      </c>
      <c r="EW3" s="45">
        <f t="shared" si="3"/>
        <v>42879</v>
      </c>
      <c r="EX3" s="45">
        <f t="shared" si="3"/>
        <v>42880</v>
      </c>
      <c r="EY3" s="45">
        <f t="shared" si="3"/>
        <v>42881</v>
      </c>
      <c r="EZ3" s="45">
        <f t="shared" si="3"/>
        <v>42882</v>
      </c>
      <c r="FA3" s="45">
        <f t="shared" si="3"/>
        <v>42883</v>
      </c>
      <c r="FB3" s="45">
        <f t="shared" si="3"/>
        <v>42884</v>
      </c>
      <c r="FC3" s="45">
        <f t="shared" si="3"/>
        <v>42885</v>
      </c>
      <c r="FD3" s="45">
        <f t="shared" si="3"/>
        <v>42886</v>
      </c>
      <c r="FE3" s="45">
        <f t="shared" si="3"/>
        <v>42887</v>
      </c>
      <c r="FF3" s="45">
        <f t="shared" si="3"/>
        <v>42888</v>
      </c>
      <c r="FG3" s="45">
        <f t="shared" si="3"/>
        <v>42889</v>
      </c>
      <c r="FH3" s="45">
        <f t="shared" si="3"/>
        <v>42890</v>
      </c>
      <c r="FI3" s="45">
        <f t="shared" si="3"/>
        <v>42891</v>
      </c>
      <c r="FJ3" s="45">
        <f t="shared" si="3"/>
        <v>42892</v>
      </c>
      <c r="FK3" s="45">
        <f t="shared" si="3"/>
        <v>42893</v>
      </c>
      <c r="FL3" s="45">
        <f t="shared" si="3"/>
        <v>42894</v>
      </c>
      <c r="FM3" s="45">
        <f t="shared" si="3"/>
        <v>42895</v>
      </c>
      <c r="FN3" s="45">
        <f t="shared" si="3"/>
        <v>42896</v>
      </c>
      <c r="FO3" s="45">
        <f t="shared" si="3"/>
        <v>42897</v>
      </c>
      <c r="FP3" s="45">
        <f t="shared" si="3"/>
        <v>42898</v>
      </c>
      <c r="FQ3" s="45">
        <f t="shared" si="3"/>
        <v>42899</v>
      </c>
      <c r="FR3" s="45">
        <f t="shared" si="3"/>
        <v>42900</v>
      </c>
      <c r="FS3" s="45">
        <f t="shared" si="3"/>
        <v>42901</v>
      </c>
      <c r="FT3" s="45">
        <f t="shared" si="3"/>
        <v>42902</v>
      </c>
      <c r="FU3" s="45">
        <f t="shared" si="3"/>
        <v>42903</v>
      </c>
      <c r="FV3" s="45">
        <f t="shared" si="3"/>
        <v>42904</v>
      </c>
      <c r="FW3" s="45">
        <f t="shared" si="3"/>
        <v>42905</v>
      </c>
      <c r="FX3" s="45">
        <f t="shared" si="3"/>
        <v>42906</v>
      </c>
      <c r="FY3" s="45">
        <f t="shared" si="3"/>
        <v>42907</v>
      </c>
      <c r="FZ3" s="45">
        <f t="shared" si="3"/>
        <v>42908</v>
      </c>
      <c r="GA3" s="45">
        <f t="shared" si="3"/>
        <v>42909</v>
      </c>
      <c r="GB3" s="45">
        <f t="shared" si="3"/>
        <v>42910</v>
      </c>
      <c r="GC3" s="45">
        <f t="shared" si="3"/>
        <v>42911</v>
      </c>
      <c r="GD3" s="45">
        <f t="shared" si="3"/>
        <v>42912</v>
      </c>
      <c r="GE3" s="45">
        <f t="shared" si="3"/>
        <v>42913</v>
      </c>
      <c r="GF3" s="45">
        <f t="shared" si="3"/>
        <v>42914</v>
      </c>
      <c r="GG3" s="45">
        <f t="shared" si="3"/>
        <v>42915</v>
      </c>
      <c r="GH3" s="45">
        <f t="shared" si="3"/>
        <v>42916</v>
      </c>
      <c r="GI3" s="45">
        <f t="shared" si="3"/>
        <v>42917</v>
      </c>
      <c r="GJ3" s="45">
        <f t="shared" si="3"/>
        <v>42918</v>
      </c>
      <c r="GK3" s="45">
        <f t="shared" si="3"/>
        <v>42919</v>
      </c>
      <c r="GL3" s="45">
        <f t="shared" si="3"/>
        <v>42920</v>
      </c>
      <c r="GM3" s="45">
        <f t="shared" si="3"/>
        <v>42921</v>
      </c>
      <c r="GN3" s="45">
        <f t="shared" si="3"/>
        <v>42922</v>
      </c>
      <c r="GO3" s="45">
        <f t="shared" si="3"/>
        <v>42923</v>
      </c>
      <c r="GP3" s="45">
        <f t="shared" si="3"/>
        <v>42924</v>
      </c>
      <c r="GQ3" s="45">
        <f t="shared" si="3"/>
        <v>42925</v>
      </c>
      <c r="GR3" s="45">
        <f t="shared" si="3"/>
        <v>42926</v>
      </c>
      <c r="GS3" s="45">
        <f t="shared" si="3"/>
        <v>42927</v>
      </c>
      <c r="GT3" s="45">
        <f t="shared" si="3"/>
        <v>42928</v>
      </c>
      <c r="GU3" s="45">
        <f t="shared" si="3"/>
        <v>42929</v>
      </c>
      <c r="GV3" s="45">
        <f t="shared" ref="GV3:JG3" si="4">GU3+1</f>
        <v>42930</v>
      </c>
      <c r="GW3" s="45">
        <f t="shared" si="4"/>
        <v>42931</v>
      </c>
      <c r="GX3" s="45">
        <f t="shared" si="4"/>
        <v>42932</v>
      </c>
      <c r="GY3" s="45">
        <f t="shared" si="4"/>
        <v>42933</v>
      </c>
      <c r="GZ3" s="45">
        <f t="shared" si="4"/>
        <v>42934</v>
      </c>
      <c r="HA3" s="45">
        <f t="shared" si="4"/>
        <v>42935</v>
      </c>
      <c r="HB3" s="45">
        <f t="shared" si="4"/>
        <v>42936</v>
      </c>
      <c r="HC3" s="45">
        <f t="shared" si="4"/>
        <v>42937</v>
      </c>
      <c r="HD3" s="45">
        <f t="shared" si="4"/>
        <v>42938</v>
      </c>
      <c r="HE3" s="45">
        <f t="shared" si="4"/>
        <v>42939</v>
      </c>
      <c r="HF3" s="45">
        <f t="shared" si="4"/>
        <v>42940</v>
      </c>
      <c r="HG3" s="45">
        <f t="shared" si="4"/>
        <v>42941</v>
      </c>
      <c r="HH3" s="45">
        <f t="shared" si="4"/>
        <v>42942</v>
      </c>
      <c r="HI3" s="45">
        <f t="shared" si="4"/>
        <v>42943</v>
      </c>
      <c r="HJ3" s="45">
        <f t="shared" si="4"/>
        <v>42944</v>
      </c>
      <c r="HK3" s="45">
        <f t="shared" si="4"/>
        <v>42945</v>
      </c>
      <c r="HL3" s="45">
        <f t="shared" si="4"/>
        <v>42946</v>
      </c>
      <c r="HM3" s="45">
        <f t="shared" si="4"/>
        <v>42947</v>
      </c>
      <c r="HN3" s="45">
        <f t="shared" si="4"/>
        <v>42948</v>
      </c>
      <c r="HO3" s="45">
        <f t="shared" si="4"/>
        <v>42949</v>
      </c>
      <c r="HP3" s="45">
        <f t="shared" si="4"/>
        <v>42950</v>
      </c>
      <c r="HQ3" s="45">
        <f t="shared" si="4"/>
        <v>42951</v>
      </c>
      <c r="HR3" s="45">
        <f t="shared" si="4"/>
        <v>42952</v>
      </c>
      <c r="HS3" s="45">
        <f t="shared" si="4"/>
        <v>42953</v>
      </c>
      <c r="HT3" s="45">
        <f t="shared" si="4"/>
        <v>42954</v>
      </c>
      <c r="HU3" s="45">
        <f t="shared" si="4"/>
        <v>42955</v>
      </c>
      <c r="HV3" s="45">
        <f t="shared" si="4"/>
        <v>42956</v>
      </c>
      <c r="HW3" s="45">
        <f t="shared" si="4"/>
        <v>42957</v>
      </c>
      <c r="HX3" s="45">
        <f t="shared" si="4"/>
        <v>42958</v>
      </c>
      <c r="HY3" s="45">
        <f t="shared" si="4"/>
        <v>42959</v>
      </c>
      <c r="HZ3" s="45">
        <f t="shared" si="4"/>
        <v>42960</v>
      </c>
      <c r="IA3" s="45">
        <f t="shared" si="4"/>
        <v>42961</v>
      </c>
      <c r="IB3" s="45">
        <f t="shared" si="4"/>
        <v>42962</v>
      </c>
      <c r="IC3" s="45">
        <f t="shared" si="4"/>
        <v>42963</v>
      </c>
      <c r="ID3" s="45">
        <f t="shared" si="4"/>
        <v>42964</v>
      </c>
      <c r="IE3" s="45">
        <f t="shared" si="4"/>
        <v>42965</v>
      </c>
      <c r="IF3" s="45">
        <f t="shared" si="4"/>
        <v>42966</v>
      </c>
      <c r="IG3" s="45">
        <f t="shared" si="4"/>
        <v>42967</v>
      </c>
      <c r="IH3" s="45">
        <f t="shared" si="4"/>
        <v>42968</v>
      </c>
      <c r="II3" s="45">
        <f t="shared" si="4"/>
        <v>42969</v>
      </c>
      <c r="IJ3" s="45">
        <f t="shared" si="4"/>
        <v>42970</v>
      </c>
      <c r="IK3" s="45">
        <f t="shared" si="4"/>
        <v>42971</v>
      </c>
      <c r="IL3" s="45">
        <f t="shared" si="4"/>
        <v>42972</v>
      </c>
      <c r="IM3" s="45">
        <f t="shared" si="4"/>
        <v>42973</v>
      </c>
      <c r="IN3" s="45">
        <f t="shared" si="4"/>
        <v>42974</v>
      </c>
      <c r="IO3" s="45">
        <f t="shared" si="4"/>
        <v>42975</v>
      </c>
      <c r="IP3" s="45">
        <f t="shared" si="4"/>
        <v>42976</v>
      </c>
      <c r="IQ3" s="45">
        <f t="shared" si="4"/>
        <v>42977</v>
      </c>
      <c r="IR3" s="45">
        <f t="shared" si="4"/>
        <v>42978</v>
      </c>
      <c r="IS3" s="45">
        <f t="shared" si="4"/>
        <v>42979</v>
      </c>
      <c r="IT3" s="45">
        <f t="shared" si="4"/>
        <v>42980</v>
      </c>
      <c r="IU3" s="45">
        <f t="shared" si="4"/>
        <v>42981</v>
      </c>
      <c r="IV3" s="45">
        <f t="shared" si="4"/>
        <v>42982</v>
      </c>
      <c r="IW3" s="45">
        <f t="shared" si="4"/>
        <v>42983</v>
      </c>
      <c r="IX3" s="45">
        <f t="shared" si="4"/>
        <v>42984</v>
      </c>
      <c r="IY3" s="45">
        <f t="shared" si="4"/>
        <v>42985</v>
      </c>
      <c r="IZ3" s="45">
        <f t="shared" si="4"/>
        <v>42986</v>
      </c>
      <c r="JA3" s="45">
        <f t="shared" si="4"/>
        <v>42987</v>
      </c>
      <c r="JB3" s="45">
        <f t="shared" si="4"/>
        <v>42988</v>
      </c>
      <c r="JC3" s="45">
        <f t="shared" si="4"/>
        <v>42989</v>
      </c>
      <c r="JD3" s="45">
        <f t="shared" si="4"/>
        <v>42990</v>
      </c>
      <c r="JE3" s="45">
        <f t="shared" si="4"/>
        <v>42991</v>
      </c>
      <c r="JF3" s="45">
        <f t="shared" si="4"/>
        <v>42992</v>
      </c>
      <c r="JG3" s="45">
        <f t="shared" si="4"/>
        <v>42993</v>
      </c>
      <c r="JH3" s="45">
        <f t="shared" ref="JH3:LS3" si="5">JG3+1</f>
        <v>42994</v>
      </c>
      <c r="JI3" s="45">
        <f t="shared" si="5"/>
        <v>42995</v>
      </c>
      <c r="JJ3" s="45">
        <f t="shared" si="5"/>
        <v>42996</v>
      </c>
      <c r="JK3" s="45">
        <f t="shared" si="5"/>
        <v>42997</v>
      </c>
      <c r="JL3" s="45">
        <f t="shared" si="5"/>
        <v>42998</v>
      </c>
      <c r="JM3" s="45">
        <f t="shared" si="5"/>
        <v>42999</v>
      </c>
      <c r="JN3" s="45">
        <f t="shared" si="5"/>
        <v>43000</v>
      </c>
      <c r="JO3" s="45">
        <f t="shared" si="5"/>
        <v>43001</v>
      </c>
      <c r="JP3" s="45">
        <f t="shared" si="5"/>
        <v>43002</v>
      </c>
      <c r="JQ3" s="45">
        <f t="shared" si="5"/>
        <v>43003</v>
      </c>
      <c r="JR3" s="45">
        <f t="shared" si="5"/>
        <v>43004</v>
      </c>
      <c r="JS3" s="45">
        <f t="shared" si="5"/>
        <v>43005</v>
      </c>
      <c r="JT3" s="45">
        <f t="shared" si="5"/>
        <v>43006</v>
      </c>
      <c r="JU3" s="45">
        <f t="shared" si="5"/>
        <v>43007</v>
      </c>
      <c r="JV3" s="45">
        <f t="shared" si="5"/>
        <v>43008</v>
      </c>
      <c r="JW3" s="45">
        <f t="shared" si="5"/>
        <v>43009</v>
      </c>
      <c r="JX3" s="45">
        <f t="shared" si="5"/>
        <v>43010</v>
      </c>
      <c r="JY3" s="45">
        <f t="shared" si="5"/>
        <v>43011</v>
      </c>
      <c r="JZ3" s="45">
        <f t="shared" si="5"/>
        <v>43012</v>
      </c>
      <c r="KA3" s="45">
        <f t="shared" si="5"/>
        <v>43013</v>
      </c>
      <c r="KB3" s="45">
        <f t="shared" si="5"/>
        <v>43014</v>
      </c>
      <c r="KC3" s="45">
        <f t="shared" si="5"/>
        <v>43015</v>
      </c>
      <c r="KD3" s="45">
        <f t="shared" si="5"/>
        <v>43016</v>
      </c>
      <c r="KE3" s="45">
        <f t="shared" si="5"/>
        <v>43017</v>
      </c>
      <c r="KF3" s="45">
        <f t="shared" si="5"/>
        <v>43018</v>
      </c>
      <c r="KG3" s="45">
        <f t="shared" si="5"/>
        <v>43019</v>
      </c>
      <c r="KH3" s="45">
        <f t="shared" si="5"/>
        <v>43020</v>
      </c>
      <c r="KI3" s="45">
        <f t="shared" si="5"/>
        <v>43021</v>
      </c>
      <c r="KJ3" s="45">
        <f t="shared" si="5"/>
        <v>43022</v>
      </c>
      <c r="KK3" s="45">
        <f t="shared" si="5"/>
        <v>43023</v>
      </c>
      <c r="KL3" s="45">
        <f t="shared" si="5"/>
        <v>43024</v>
      </c>
      <c r="KM3" s="45">
        <f t="shared" si="5"/>
        <v>43025</v>
      </c>
      <c r="KN3" s="45">
        <f t="shared" si="5"/>
        <v>43026</v>
      </c>
      <c r="KO3" s="45">
        <f t="shared" si="5"/>
        <v>43027</v>
      </c>
      <c r="KP3" s="45">
        <f t="shared" si="5"/>
        <v>43028</v>
      </c>
      <c r="KQ3" s="45">
        <f t="shared" si="5"/>
        <v>43029</v>
      </c>
      <c r="KR3" s="45">
        <f t="shared" si="5"/>
        <v>43030</v>
      </c>
      <c r="KS3" s="45">
        <f t="shared" si="5"/>
        <v>43031</v>
      </c>
      <c r="KT3" s="45">
        <f t="shared" si="5"/>
        <v>43032</v>
      </c>
      <c r="KU3" s="45">
        <f t="shared" si="5"/>
        <v>43033</v>
      </c>
      <c r="KV3" s="45">
        <f t="shared" si="5"/>
        <v>43034</v>
      </c>
      <c r="KW3" s="45">
        <f t="shared" si="5"/>
        <v>43035</v>
      </c>
      <c r="KX3" s="45">
        <f t="shared" si="5"/>
        <v>43036</v>
      </c>
      <c r="KY3" s="45">
        <f t="shared" si="5"/>
        <v>43037</v>
      </c>
      <c r="KZ3" s="45">
        <f t="shared" si="5"/>
        <v>43038</v>
      </c>
      <c r="LA3" s="45">
        <f t="shared" si="5"/>
        <v>43039</v>
      </c>
      <c r="LB3" s="45">
        <f t="shared" si="5"/>
        <v>43040</v>
      </c>
      <c r="LC3" s="45">
        <f t="shared" si="5"/>
        <v>43041</v>
      </c>
      <c r="LD3" s="45">
        <f t="shared" si="5"/>
        <v>43042</v>
      </c>
      <c r="LE3" s="45">
        <f t="shared" si="5"/>
        <v>43043</v>
      </c>
      <c r="LF3" s="45">
        <f t="shared" si="5"/>
        <v>43044</v>
      </c>
      <c r="LG3" s="45">
        <f t="shared" si="5"/>
        <v>43045</v>
      </c>
      <c r="LH3" s="45">
        <f t="shared" si="5"/>
        <v>43046</v>
      </c>
      <c r="LI3" s="45">
        <f t="shared" si="5"/>
        <v>43047</v>
      </c>
      <c r="LJ3" s="45">
        <f t="shared" si="5"/>
        <v>43048</v>
      </c>
      <c r="LK3" s="45">
        <f t="shared" si="5"/>
        <v>43049</v>
      </c>
      <c r="LL3" s="45">
        <f t="shared" si="5"/>
        <v>43050</v>
      </c>
      <c r="LM3" s="45">
        <f t="shared" si="5"/>
        <v>43051</v>
      </c>
      <c r="LN3" s="45">
        <f t="shared" si="5"/>
        <v>43052</v>
      </c>
      <c r="LO3" s="45">
        <f t="shared" si="5"/>
        <v>43053</v>
      </c>
      <c r="LP3" s="45">
        <f t="shared" si="5"/>
        <v>43054</v>
      </c>
      <c r="LQ3" s="45">
        <f t="shared" si="5"/>
        <v>43055</v>
      </c>
      <c r="LR3" s="45">
        <f t="shared" si="5"/>
        <v>43056</v>
      </c>
      <c r="LS3" s="45">
        <f t="shared" si="5"/>
        <v>43057</v>
      </c>
      <c r="LT3" s="45">
        <f t="shared" ref="LT3:NX3" si="6">LS3+1</f>
        <v>43058</v>
      </c>
      <c r="LU3" s="45">
        <f t="shared" si="6"/>
        <v>43059</v>
      </c>
      <c r="LV3" s="45">
        <f t="shared" si="6"/>
        <v>43060</v>
      </c>
      <c r="LW3" s="45">
        <f t="shared" si="6"/>
        <v>43061</v>
      </c>
      <c r="LX3" s="45">
        <f t="shared" si="6"/>
        <v>43062</v>
      </c>
      <c r="LY3" s="45">
        <f t="shared" si="6"/>
        <v>43063</v>
      </c>
      <c r="LZ3" s="45">
        <f t="shared" si="6"/>
        <v>43064</v>
      </c>
      <c r="MA3" s="45">
        <f t="shared" si="6"/>
        <v>43065</v>
      </c>
      <c r="MB3" s="45">
        <f t="shared" si="6"/>
        <v>43066</v>
      </c>
      <c r="MC3" s="45">
        <f t="shared" si="6"/>
        <v>43067</v>
      </c>
      <c r="MD3" s="45">
        <f t="shared" si="6"/>
        <v>43068</v>
      </c>
      <c r="ME3" s="45">
        <f t="shared" si="6"/>
        <v>43069</v>
      </c>
      <c r="MF3" s="45">
        <f t="shared" si="6"/>
        <v>43070</v>
      </c>
      <c r="MG3" s="45">
        <f t="shared" si="6"/>
        <v>43071</v>
      </c>
      <c r="MH3" s="45">
        <f t="shared" si="6"/>
        <v>43072</v>
      </c>
      <c r="MI3" s="45">
        <f t="shared" si="6"/>
        <v>43073</v>
      </c>
      <c r="MJ3" s="45">
        <f t="shared" si="6"/>
        <v>43074</v>
      </c>
      <c r="MK3" s="45">
        <f t="shared" si="6"/>
        <v>43075</v>
      </c>
      <c r="ML3" s="45">
        <f t="shared" si="6"/>
        <v>43076</v>
      </c>
      <c r="MM3" s="45">
        <f t="shared" si="6"/>
        <v>43077</v>
      </c>
      <c r="MN3" s="45">
        <f t="shared" si="6"/>
        <v>43078</v>
      </c>
      <c r="MO3" s="45">
        <f t="shared" si="6"/>
        <v>43079</v>
      </c>
      <c r="MP3" s="45">
        <f t="shared" si="6"/>
        <v>43080</v>
      </c>
      <c r="MQ3" s="45">
        <f t="shared" si="6"/>
        <v>43081</v>
      </c>
      <c r="MR3" s="45">
        <f t="shared" si="6"/>
        <v>43082</v>
      </c>
      <c r="MS3" s="45">
        <f t="shared" si="6"/>
        <v>43083</v>
      </c>
      <c r="MT3" s="45">
        <f t="shared" si="6"/>
        <v>43084</v>
      </c>
      <c r="MU3" s="45">
        <f t="shared" si="6"/>
        <v>43085</v>
      </c>
      <c r="MV3" s="45">
        <f t="shared" si="6"/>
        <v>43086</v>
      </c>
      <c r="MW3" s="45">
        <f t="shared" si="6"/>
        <v>43087</v>
      </c>
      <c r="MX3" s="45">
        <f t="shared" si="6"/>
        <v>43088</v>
      </c>
      <c r="MY3" s="45">
        <f t="shared" si="6"/>
        <v>43089</v>
      </c>
      <c r="MZ3" s="45">
        <f t="shared" si="6"/>
        <v>43090</v>
      </c>
      <c r="NA3" s="45">
        <f t="shared" si="6"/>
        <v>43091</v>
      </c>
      <c r="NB3" s="45">
        <f t="shared" si="6"/>
        <v>43092</v>
      </c>
      <c r="NC3" s="45">
        <f t="shared" si="6"/>
        <v>43093</v>
      </c>
      <c r="ND3" s="45">
        <f t="shared" si="6"/>
        <v>43094</v>
      </c>
      <c r="NE3" s="45">
        <f t="shared" si="6"/>
        <v>43095</v>
      </c>
      <c r="NF3" s="45">
        <f t="shared" si="6"/>
        <v>43096</v>
      </c>
      <c r="NG3" s="45">
        <f t="shared" si="6"/>
        <v>43097</v>
      </c>
      <c r="NH3" s="45">
        <f t="shared" si="6"/>
        <v>43098</v>
      </c>
      <c r="NI3" s="45">
        <f t="shared" si="6"/>
        <v>43099</v>
      </c>
      <c r="NJ3" s="45">
        <f t="shared" si="6"/>
        <v>43100</v>
      </c>
      <c r="NK3" s="45">
        <f t="shared" si="6"/>
        <v>43101</v>
      </c>
      <c r="NL3" s="45">
        <f t="shared" si="6"/>
        <v>43102</v>
      </c>
      <c r="NM3" s="45">
        <f t="shared" si="6"/>
        <v>43103</v>
      </c>
      <c r="NN3" s="45">
        <f t="shared" si="6"/>
        <v>43104</v>
      </c>
      <c r="NO3" s="45">
        <f t="shared" si="6"/>
        <v>43105</v>
      </c>
      <c r="NP3" s="45">
        <f t="shared" si="6"/>
        <v>43106</v>
      </c>
      <c r="NQ3" s="45">
        <f t="shared" si="6"/>
        <v>43107</v>
      </c>
      <c r="NR3" s="45">
        <f t="shared" si="6"/>
        <v>43108</v>
      </c>
      <c r="NS3" s="45">
        <f t="shared" si="6"/>
        <v>43109</v>
      </c>
      <c r="NT3" s="45">
        <f t="shared" si="6"/>
        <v>43110</v>
      </c>
      <c r="NU3" s="45">
        <f t="shared" si="6"/>
        <v>43111</v>
      </c>
      <c r="NV3" s="45">
        <f t="shared" si="6"/>
        <v>43112</v>
      </c>
      <c r="NW3" s="45">
        <f t="shared" si="6"/>
        <v>43113</v>
      </c>
      <c r="NX3" s="45">
        <f t="shared" si="6"/>
        <v>43114</v>
      </c>
    </row>
    <row r="4" spans="1:388" ht="30" customHeight="1">
      <c r="A4" s="164" t="s">
        <v>41</v>
      </c>
      <c r="B4" s="165" t="s">
        <v>25</v>
      </c>
      <c r="C4" s="33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  <c r="JI4" s="34"/>
      <c r="JJ4" s="34"/>
      <c r="JK4" s="34"/>
      <c r="JL4" s="34"/>
      <c r="JM4" s="34"/>
      <c r="JN4" s="34"/>
      <c r="JO4" s="34"/>
      <c r="JP4" s="34"/>
      <c r="JQ4" s="34"/>
      <c r="JR4" s="34"/>
      <c r="JS4" s="34"/>
      <c r="JT4" s="34"/>
      <c r="JU4" s="34"/>
      <c r="JV4" s="34"/>
      <c r="JW4" s="34"/>
      <c r="JX4" s="34"/>
      <c r="JY4" s="34"/>
      <c r="JZ4" s="34"/>
      <c r="KA4" s="34"/>
      <c r="KB4" s="34"/>
      <c r="KC4" s="34"/>
      <c r="KD4" s="34"/>
      <c r="KE4" s="34"/>
      <c r="KF4" s="34"/>
      <c r="KG4" s="34"/>
      <c r="KH4" s="34"/>
      <c r="KI4" s="34"/>
      <c r="KJ4" s="34"/>
      <c r="KK4" s="34"/>
      <c r="KL4" s="34"/>
      <c r="KM4" s="34"/>
      <c r="KN4" s="34"/>
      <c r="KO4" s="34"/>
      <c r="KP4" s="34"/>
      <c r="KQ4" s="34"/>
      <c r="KR4" s="34"/>
      <c r="KS4" s="34"/>
      <c r="KT4" s="34"/>
      <c r="KU4" s="34"/>
      <c r="KV4" s="34"/>
      <c r="KW4" s="34"/>
      <c r="KX4" s="34"/>
      <c r="KY4" s="34"/>
      <c r="KZ4" s="34"/>
      <c r="LA4" s="34"/>
      <c r="LB4" s="34"/>
      <c r="LC4" s="34"/>
      <c r="LD4" s="34"/>
      <c r="LE4" s="34"/>
      <c r="LF4" s="34"/>
      <c r="LG4" s="34"/>
      <c r="LH4" s="34"/>
      <c r="LI4" s="34"/>
      <c r="LJ4" s="34"/>
      <c r="LK4" s="34"/>
      <c r="LL4" s="34"/>
      <c r="LM4" s="34"/>
      <c r="LN4" s="34"/>
      <c r="LO4" s="34"/>
      <c r="LP4" s="34"/>
      <c r="LQ4" s="34"/>
      <c r="LR4" s="34"/>
      <c r="LS4" s="34"/>
      <c r="LT4" s="34"/>
      <c r="LU4" s="34"/>
      <c r="LV4" s="34"/>
      <c r="LW4" s="34"/>
      <c r="LX4" s="34"/>
      <c r="LY4" s="34"/>
      <c r="LZ4" s="34"/>
      <c r="MA4" s="34"/>
      <c r="MB4" s="34"/>
      <c r="MC4" s="34"/>
      <c r="MD4" s="34"/>
      <c r="ME4" s="34"/>
      <c r="MF4" s="34"/>
      <c r="MG4" s="34"/>
      <c r="MH4" s="34"/>
      <c r="MI4" s="34"/>
      <c r="MJ4" s="34"/>
      <c r="MK4" s="34"/>
      <c r="ML4" s="34"/>
      <c r="MM4" s="34"/>
      <c r="MN4" s="34"/>
      <c r="MO4" s="34"/>
      <c r="MP4" s="34"/>
      <c r="MQ4" s="34"/>
      <c r="MR4" s="34"/>
      <c r="MS4" s="34"/>
      <c r="MT4" s="34"/>
      <c r="MU4" s="34"/>
      <c r="MV4" s="34"/>
      <c r="MW4" s="34"/>
      <c r="MX4" s="34"/>
      <c r="MY4" s="34"/>
      <c r="MZ4" s="34"/>
      <c r="NA4" s="34"/>
      <c r="NB4" s="34"/>
      <c r="NC4" s="34"/>
      <c r="ND4" s="34"/>
      <c r="NE4" s="34"/>
      <c r="NF4" s="34"/>
      <c r="NG4" s="34"/>
      <c r="NH4" s="34"/>
      <c r="NI4" s="34"/>
      <c r="NJ4" s="34"/>
      <c r="NK4" s="34"/>
      <c r="NL4" s="34"/>
      <c r="NM4" s="34"/>
      <c r="NN4" s="34"/>
      <c r="NO4" s="34"/>
      <c r="NP4" s="34"/>
      <c r="NQ4" s="34"/>
      <c r="NR4" s="34"/>
      <c r="NS4" s="34"/>
      <c r="NT4" s="34"/>
      <c r="NU4" s="34"/>
      <c r="NV4" s="34"/>
      <c r="NW4" s="34"/>
      <c r="NX4" s="34"/>
    </row>
    <row r="5" spans="1:388" ht="30" customHeight="1">
      <c r="A5" s="164"/>
      <c r="B5" s="166"/>
      <c r="C5" s="35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  <c r="CY5" s="36"/>
      <c r="CZ5" s="36"/>
      <c r="DA5" s="36"/>
      <c r="DB5" s="36"/>
      <c r="DC5" s="36"/>
      <c r="DD5" s="36"/>
      <c r="DE5" s="36"/>
      <c r="DF5" s="36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36"/>
      <c r="EB5" s="36"/>
      <c r="EC5" s="36"/>
      <c r="ED5" s="36"/>
      <c r="EE5" s="36"/>
      <c r="EF5" s="36"/>
      <c r="EG5" s="36"/>
      <c r="EH5" s="36"/>
      <c r="EI5" s="36"/>
      <c r="EJ5" s="36"/>
      <c r="EK5" s="36"/>
      <c r="EL5" s="36"/>
      <c r="EM5" s="36"/>
      <c r="EN5" s="36"/>
      <c r="EO5" s="36"/>
      <c r="EP5" s="36"/>
      <c r="EQ5" s="36"/>
      <c r="ER5" s="36"/>
      <c r="ES5" s="36"/>
      <c r="ET5" s="36"/>
      <c r="EU5" s="36"/>
      <c r="EV5" s="36"/>
      <c r="EW5" s="36"/>
      <c r="EX5" s="36"/>
      <c r="EY5" s="36"/>
      <c r="EZ5" s="36"/>
      <c r="FA5" s="36"/>
      <c r="FB5" s="36"/>
      <c r="FC5" s="36"/>
      <c r="FD5" s="36"/>
      <c r="FE5" s="36"/>
      <c r="FF5" s="36"/>
      <c r="FG5" s="36"/>
      <c r="FH5" s="36"/>
      <c r="FI5" s="36"/>
      <c r="FJ5" s="36"/>
      <c r="FK5" s="36"/>
      <c r="FL5" s="36"/>
      <c r="FM5" s="36"/>
      <c r="FN5" s="36"/>
      <c r="FO5" s="36"/>
      <c r="FP5" s="36"/>
      <c r="FQ5" s="36"/>
      <c r="FR5" s="36"/>
      <c r="FS5" s="36"/>
      <c r="FT5" s="36"/>
      <c r="FU5" s="36"/>
      <c r="FV5" s="36"/>
      <c r="FW5" s="36"/>
      <c r="FX5" s="36"/>
      <c r="FY5" s="36"/>
      <c r="FZ5" s="36"/>
      <c r="GA5" s="36"/>
      <c r="GB5" s="36"/>
      <c r="GC5" s="36"/>
      <c r="GD5" s="36"/>
      <c r="GE5" s="36"/>
      <c r="GF5" s="36"/>
      <c r="GG5" s="36"/>
      <c r="GH5" s="36"/>
      <c r="GI5" s="36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  <c r="IG5" s="36"/>
      <c r="IH5" s="36"/>
      <c r="II5" s="36"/>
      <c r="IJ5" s="36"/>
      <c r="IK5" s="36"/>
      <c r="IL5" s="36"/>
      <c r="IM5" s="36"/>
      <c r="IN5" s="36"/>
      <c r="IO5" s="36"/>
      <c r="IP5" s="36"/>
      <c r="IQ5" s="36"/>
      <c r="IR5" s="36"/>
      <c r="IS5" s="36"/>
      <c r="IT5" s="36"/>
      <c r="IU5" s="36"/>
      <c r="IV5" s="36"/>
      <c r="IW5" s="36"/>
      <c r="IX5" s="36"/>
      <c r="IY5" s="36"/>
      <c r="IZ5" s="36"/>
      <c r="JA5" s="36"/>
      <c r="JB5" s="36"/>
      <c r="JC5" s="36"/>
      <c r="JD5" s="36"/>
      <c r="JE5" s="36"/>
      <c r="JF5" s="36"/>
      <c r="JG5" s="36"/>
      <c r="JH5" s="36"/>
      <c r="JI5" s="36"/>
      <c r="JJ5" s="36"/>
      <c r="JK5" s="36"/>
      <c r="JL5" s="36"/>
      <c r="JM5" s="36"/>
      <c r="JN5" s="36"/>
      <c r="JO5" s="36"/>
      <c r="JP5" s="36"/>
      <c r="JQ5" s="36"/>
      <c r="JR5" s="36"/>
      <c r="JS5" s="36"/>
      <c r="JT5" s="36"/>
      <c r="JU5" s="36"/>
      <c r="JV5" s="36"/>
      <c r="JW5" s="36"/>
      <c r="JX5" s="36"/>
      <c r="JY5" s="36"/>
      <c r="JZ5" s="36"/>
      <c r="KA5" s="36"/>
      <c r="KB5" s="36"/>
      <c r="KC5" s="36"/>
      <c r="KD5" s="36"/>
      <c r="KE5" s="36"/>
      <c r="KF5" s="36"/>
      <c r="KG5" s="36"/>
      <c r="KH5" s="36"/>
      <c r="KI5" s="36"/>
      <c r="KJ5" s="36"/>
      <c r="KK5" s="36"/>
      <c r="KL5" s="36"/>
      <c r="KM5" s="36"/>
      <c r="KN5" s="36"/>
      <c r="KO5" s="36"/>
      <c r="KP5" s="36"/>
      <c r="KQ5" s="36"/>
      <c r="KR5" s="36"/>
      <c r="KS5" s="36"/>
      <c r="KT5" s="36"/>
      <c r="KU5" s="36"/>
      <c r="KV5" s="36"/>
      <c r="KW5" s="36"/>
      <c r="KX5" s="36"/>
      <c r="KY5" s="36"/>
      <c r="KZ5" s="36"/>
      <c r="LA5" s="36"/>
      <c r="LB5" s="36"/>
      <c r="LC5" s="36"/>
      <c r="LD5" s="36"/>
      <c r="LE5" s="36"/>
      <c r="LF5" s="36"/>
      <c r="LG5" s="36"/>
      <c r="LH5" s="36"/>
      <c r="LI5" s="36"/>
      <c r="LJ5" s="36"/>
      <c r="LK5" s="36"/>
      <c r="LL5" s="36"/>
      <c r="LM5" s="36"/>
      <c r="LN5" s="36"/>
      <c r="LO5" s="36"/>
      <c r="LP5" s="36"/>
      <c r="LQ5" s="36"/>
      <c r="LR5" s="36"/>
      <c r="LS5" s="36"/>
      <c r="LT5" s="36"/>
      <c r="LU5" s="36"/>
      <c r="LV5" s="36"/>
      <c r="LW5" s="36"/>
      <c r="LX5" s="36"/>
      <c r="LY5" s="36"/>
      <c r="LZ5" s="36"/>
      <c r="MA5" s="36"/>
      <c r="MB5" s="36"/>
      <c r="MC5" s="36"/>
      <c r="MD5" s="36"/>
      <c r="ME5" s="36"/>
      <c r="MF5" s="36"/>
      <c r="MG5" s="36"/>
      <c r="MH5" s="36"/>
      <c r="MI5" s="36"/>
      <c r="MJ5" s="36"/>
      <c r="MK5" s="36"/>
      <c r="ML5" s="36"/>
      <c r="MM5" s="36"/>
      <c r="MN5" s="36"/>
      <c r="MO5" s="36"/>
      <c r="MP5" s="36"/>
      <c r="MQ5" s="36"/>
      <c r="MR5" s="36"/>
      <c r="MS5" s="36"/>
      <c r="MT5" s="36"/>
      <c r="MU5" s="36"/>
      <c r="MV5" s="36"/>
      <c r="MW5" s="36"/>
      <c r="MX5" s="36"/>
      <c r="MY5" s="36"/>
      <c r="MZ5" s="36"/>
      <c r="NA5" s="36"/>
      <c r="NB5" s="36"/>
      <c r="NC5" s="36"/>
      <c r="ND5" s="36"/>
      <c r="NE5" s="36"/>
      <c r="NF5" s="36"/>
      <c r="NG5" s="36"/>
      <c r="NH5" s="36"/>
      <c r="NI5" s="36"/>
      <c r="NJ5" s="36"/>
      <c r="NK5" s="36"/>
      <c r="NL5" s="36"/>
      <c r="NM5" s="36"/>
      <c r="NN5" s="36"/>
      <c r="NO5" s="36"/>
      <c r="NP5" s="36"/>
      <c r="NQ5" s="36"/>
      <c r="NR5" s="36"/>
      <c r="NS5" s="36"/>
      <c r="NT5" s="36"/>
      <c r="NU5" s="36"/>
      <c r="NV5" s="36"/>
      <c r="NW5" s="36"/>
      <c r="NX5" s="36"/>
    </row>
    <row r="6" spans="1:388" ht="30" customHeight="1">
      <c r="A6" s="161">
        <v>0</v>
      </c>
      <c r="B6" s="162">
        <v>30</v>
      </c>
      <c r="C6" s="33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  <c r="EZ6" s="34"/>
      <c r="FA6" s="34"/>
      <c r="FB6" s="34"/>
      <c r="FC6" s="34"/>
      <c r="FD6" s="34"/>
      <c r="FE6" s="34"/>
      <c r="FF6" s="34"/>
      <c r="FG6" s="34"/>
      <c r="FH6" s="34"/>
      <c r="FI6" s="34"/>
      <c r="FJ6" s="34"/>
      <c r="FK6" s="34"/>
      <c r="FL6" s="34"/>
      <c r="FM6" s="34"/>
      <c r="FN6" s="34"/>
      <c r="FO6" s="34"/>
      <c r="FP6" s="34"/>
      <c r="FQ6" s="34"/>
      <c r="FR6" s="34"/>
      <c r="FS6" s="34"/>
      <c r="FT6" s="34"/>
      <c r="FU6" s="34"/>
      <c r="FV6" s="34"/>
      <c r="FW6" s="34"/>
      <c r="FX6" s="34"/>
      <c r="FY6" s="34"/>
      <c r="FZ6" s="34"/>
      <c r="GA6" s="34"/>
      <c r="GB6" s="34"/>
      <c r="GC6" s="34"/>
      <c r="GD6" s="34"/>
      <c r="GE6" s="34"/>
      <c r="GF6" s="34"/>
      <c r="GG6" s="34"/>
      <c r="GH6" s="34"/>
      <c r="GI6" s="34"/>
      <c r="GJ6" s="34"/>
      <c r="GK6" s="34"/>
      <c r="GL6" s="34"/>
      <c r="GM6" s="34"/>
      <c r="GN6" s="34"/>
      <c r="GO6" s="34"/>
      <c r="GP6" s="34"/>
      <c r="GQ6" s="34"/>
      <c r="GR6" s="34"/>
      <c r="GS6" s="34"/>
      <c r="GT6" s="34"/>
      <c r="GU6" s="34"/>
      <c r="GV6" s="34"/>
      <c r="GW6" s="34"/>
      <c r="GX6" s="34"/>
      <c r="GY6" s="34"/>
      <c r="GZ6" s="34"/>
      <c r="HA6" s="34"/>
      <c r="HB6" s="34"/>
      <c r="HC6" s="34"/>
      <c r="HD6" s="34"/>
      <c r="HE6" s="34"/>
      <c r="HF6" s="34"/>
      <c r="HG6" s="34"/>
      <c r="HH6" s="34"/>
      <c r="HI6" s="34"/>
      <c r="HJ6" s="34"/>
      <c r="HK6" s="34"/>
      <c r="HL6" s="34"/>
      <c r="HM6" s="34"/>
      <c r="HN6" s="34"/>
      <c r="HO6" s="34"/>
      <c r="HP6" s="34"/>
      <c r="HQ6" s="34"/>
      <c r="HR6" s="34"/>
      <c r="HS6" s="34"/>
      <c r="HT6" s="34"/>
      <c r="HU6" s="34"/>
      <c r="HV6" s="34"/>
      <c r="HW6" s="34"/>
      <c r="HX6" s="34"/>
      <c r="HY6" s="34"/>
      <c r="HZ6" s="34"/>
      <c r="IA6" s="34"/>
      <c r="IB6" s="34"/>
      <c r="IC6" s="34"/>
      <c r="ID6" s="34"/>
      <c r="IE6" s="34"/>
      <c r="IF6" s="34"/>
      <c r="IG6" s="34"/>
      <c r="IH6" s="34"/>
      <c r="II6" s="34"/>
      <c r="IJ6" s="34"/>
      <c r="IK6" s="34"/>
      <c r="IL6" s="34"/>
      <c r="IM6" s="34"/>
      <c r="IN6" s="34"/>
      <c r="IO6" s="34"/>
      <c r="IP6" s="34"/>
      <c r="IQ6" s="34"/>
      <c r="IR6" s="34"/>
      <c r="IS6" s="34"/>
      <c r="IT6" s="34"/>
      <c r="IU6" s="34"/>
      <c r="IV6" s="34"/>
      <c r="IW6" s="34"/>
      <c r="IX6" s="34"/>
      <c r="IY6" s="34"/>
      <c r="IZ6" s="34"/>
      <c r="JA6" s="34"/>
      <c r="JB6" s="34"/>
      <c r="JC6" s="34"/>
      <c r="JD6" s="34"/>
      <c r="JE6" s="34"/>
      <c r="JF6" s="34"/>
      <c r="JG6" s="34"/>
      <c r="JH6" s="34"/>
      <c r="JI6" s="34"/>
      <c r="JJ6" s="34"/>
      <c r="JK6" s="34"/>
      <c r="JL6" s="34"/>
      <c r="JM6" s="34"/>
      <c r="JN6" s="34"/>
      <c r="JO6" s="34"/>
      <c r="JP6" s="34"/>
      <c r="JQ6" s="34"/>
      <c r="JR6" s="34"/>
      <c r="JS6" s="34"/>
      <c r="JT6" s="34"/>
      <c r="JU6" s="34"/>
      <c r="JV6" s="34"/>
      <c r="JW6" s="34"/>
      <c r="JX6" s="34"/>
      <c r="JY6" s="34"/>
      <c r="JZ6" s="34"/>
      <c r="KA6" s="34"/>
      <c r="KB6" s="34"/>
      <c r="KC6" s="34"/>
      <c r="KD6" s="34"/>
      <c r="KE6" s="34"/>
      <c r="KF6" s="34"/>
      <c r="KG6" s="34"/>
      <c r="KH6" s="34"/>
      <c r="KI6" s="34"/>
      <c r="KJ6" s="34"/>
      <c r="KK6" s="34"/>
      <c r="KL6" s="34"/>
      <c r="KM6" s="34"/>
      <c r="KN6" s="34"/>
      <c r="KO6" s="34"/>
      <c r="KP6" s="34"/>
      <c r="KQ6" s="34"/>
      <c r="KR6" s="34"/>
      <c r="KS6" s="34"/>
      <c r="KT6" s="34"/>
      <c r="KU6" s="34"/>
      <c r="KV6" s="34"/>
      <c r="KW6" s="34"/>
      <c r="KX6" s="34"/>
      <c r="KY6" s="34"/>
      <c r="KZ6" s="34"/>
      <c r="LA6" s="34"/>
      <c r="LB6" s="34"/>
      <c r="LC6" s="34"/>
      <c r="LD6" s="34"/>
      <c r="LE6" s="34"/>
      <c r="LF6" s="34"/>
      <c r="LG6" s="34"/>
      <c r="LH6" s="34"/>
      <c r="LI6" s="34"/>
      <c r="LJ6" s="34"/>
      <c r="LK6" s="34"/>
      <c r="LL6" s="34"/>
      <c r="LM6" s="34"/>
      <c r="LN6" s="34"/>
      <c r="LO6" s="34"/>
      <c r="LP6" s="34"/>
      <c r="LQ6" s="34"/>
      <c r="LR6" s="34"/>
      <c r="LS6" s="34"/>
      <c r="LT6" s="34"/>
      <c r="LU6" s="34"/>
      <c r="LV6" s="34"/>
      <c r="LW6" s="34"/>
      <c r="LX6" s="34"/>
      <c r="LY6" s="34"/>
      <c r="LZ6" s="34"/>
      <c r="MA6" s="34"/>
      <c r="MB6" s="34"/>
      <c r="MC6" s="34"/>
      <c r="MD6" s="34"/>
      <c r="ME6" s="34"/>
      <c r="MF6" s="34"/>
      <c r="MG6" s="34"/>
      <c r="MH6" s="34"/>
      <c r="MI6" s="34"/>
      <c r="MJ6" s="34"/>
      <c r="MK6" s="34"/>
      <c r="ML6" s="34"/>
      <c r="MM6" s="34"/>
      <c r="MN6" s="34"/>
      <c r="MO6" s="34"/>
      <c r="MP6" s="34"/>
      <c r="MQ6" s="34"/>
      <c r="MR6" s="34"/>
      <c r="MS6" s="34"/>
      <c r="MT6" s="34"/>
      <c r="MU6" s="34"/>
      <c r="MV6" s="34"/>
      <c r="MW6" s="34"/>
      <c r="MX6" s="34"/>
      <c r="MY6" s="34"/>
      <c r="MZ6" s="34"/>
      <c r="NA6" s="34"/>
      <c r="NB6" s="34"/>
      <c r="NC6" s="34"/>
      <c r="ND6" s="34"/>
      <c r="NE6" s="34"/>
      <c r="NF6" s="34"/>
      <c r="NG6" s="34"/>
      <c r="NH6" s="34"/>
      <c r="NI6" s="34"/>
      <c r="NJ6" s="34"/>
      <c r="NK6" s="34"/>
      <c r="NL6" s="34"/>
      <c r="NM6" s="34"/>
      <c r="NN6" s="34"/>
      <c r="NO6" s="34"/>
      <c r="NP6" s="34"/>
      <c r="NQ6" s="34"/>
      <c r="NR6" s="34"/>
      <c r="NS6" s="34"/>
      <c r="NT6" s="34"/>
      <c r="NU6" s="34"/>
      <c r="NV6" s="34"/>
      <c r="NW6" s="34"/>
      <c r="NX6" s="34"/>
    </row>
    <row r="7" spans="1:388" ht="30" customHeight="1">
      <c r="A7" s="161"/>
      <c r="B7" s="163"/>
      <c r="C7" s="35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36"/>
      <c r="BM7" s="36"/>
      <c r="BN7" s="36"/>
      <c r="BO7" s="36"/>
      <c r="BP7" s="36"/>
      <c r="BQ7" s="36"/>
      <c r="BR7" s="36"/>
      <c r="BS7" s="36"/>
      <c r="BT7" s="36"/>
      <c r="BU7" s="36"/>
      <c r="BV7" s="36"/>
      <c r="BW7" s="36"/>
      <c r="BX7" s="36"/>
      <c r="BY7" s="36"/>
      <c r="BZ7" s="36"/>
      <c r="CA7" s="36"/>
      <c r="CB7" s="36"/>
      <c r="CC7" s="36"/>
      <c r="CD7" s="36"/>
      <c r="CE7" s="36"/>
      <c r="CF7" s="36"/>
      <c r="CG7" s="36"/>
      <c r="CH7" s="36"/>
      <c r="CI7" s="36"/>
      <c r="CJ7" s="36"/>
      <c r="CK7" s="36"/>
      <c r="CL7" s="36"/>
      <c r="CM7" s="36"/>
      <c r="CN7" s="36"/>
      <c r="CO7" s="36"/>
      <c r="CP7" s="36"/>
      <c r="CQ7" s="36"/>
      <c r="CR7" s="36"/>
      <c r="CS7" s="36"/>
      <c r="CT7" s="36"/>
      <c r="CU7" s="36"/>
      <c r="CV7" s="36"/>
      <c r="CW7" s="36"/>
      <c r="CX7" s="36"/>
      <c r="CY7" s="36"/>
      <c r="CZ7" s="36"/>
      <c r="DA7" s="36"/>
      <c r="DB7" s="36"/>
      <c r="DC7" s="36"/>
      <c r="DD7" s="36"/>
      <c r="DE7" s="36"/>
      <c r="DF7" s="36"/>
      <c r="DG7" s="36"/>
      <c r="DH7" s="36"/>
      <c r="DI7" s="36"/>
      <c r="DJ7" s="36"/>
      <c r="DK7" s="36"/>
      <c r="DL7" s="36"/>
      <c r="DM7" s="36"/>
      <c r="DN7" s="36"/>
      <c r="DO7" s="36"/>
      <c r="DP7" s="36"/>
      <c r="DQ7" s="36"/>
      <c r="DR7" s="36"/>
      <c r="DS7" s="36"/>
      <c r="DT7" s="36"/>
      <c r="DU7" s="36"/>
      <c r="DV7" s="36"/>
      <c r="DW7" s="36"/>
      <c r="DX7" s="36"/>
      <c r="DY7" s="36"/>
      <c r="DZ7" s="36"/>
      <c r="EA7" s="36"/>
      <c r="EB7" s="36"/>
      <c r="EC7" s="36"/>
      <c r="ED7" s="36"/>
      <c r="EE7" s="36"/>
      <c r="EF7" s="36"/>
      <c r="EG7" s="36"/>
      <c r="EH7" s="36"/>
      <c r="EI7" s="36"/>
      <c r="EJ7" s="36"/>
      <c r="EK7" s="36"/>
      <c r="EL7" s="36"/>
      <c r="EM7" s="36"/>
      <c r="EN7" s="36"/>
      <c r="EO7" s="36"/>
      <c r="EP7" s="36"/>
      <c r="EQ7" s="36"/>
      <c r="ER7" s="36"/>
      <c r="ES7" s="36"/>
      <c r="ET7" s="36"/>
      <c r="EU7" s="36"/>
      <c r="EV7" s="36"/>
      <c r="EW7" s="36"/>
      <c r="EX7" s="36"/>
      <c r="EY7" s="36"/>
      <c r="EZ7" s="36"/>
      <c r="FA7" s="36"/>
      <c r="FB7" s="36"/>
      <c r="FC7" s="36"/>
      <c r="FD7" s="36"/>
      <c r="FE7" s="36"/>
      <c r="FF7" s="36"/>
      <c r="FG7" s="36"/>
      <c r="FH7" s="36"/>
      <c r="FI7" s="36"/>
      <c r="FJ7" s="36"/>
      <c r="FK7" s="36"/>
      <c r="FL7" s="36"/>
      <c r="FM7" s="36"/>
      <c r="FN7" s="36"/>
      <c r="FO7" s="36"/>
      <c r="FP7" s="36"/>
      <c r="FQ7" s="36"/>
      <c r="FR7" s="36"/>
      <c r="FS7" s="36"/>
      <c r="FT7" s="36"/>
      <c r="FU7" s="36"/>
      <c r="FV7" s="36"/>
      <c r="FW7" s="36"/>
      <c r="FX7" s="36"/>
      <c r="FY7" s="36"/>
      <c r="FZ7" s="36"/>
      <c r="GA7" s="36"/>
      <c r="GB7" s="36"/>
      <c r="GC7" s="36"/>
      <c r="GD7" s="36"/>
      <c r="GE7" s="36"/>
      <c r="GF7" s="36"/>
      <c r="GG7" s="36"/>
      <c r="GH7" s="36"/>
      <c r="GI7" s="36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  <c r="IG7" s="36"/>
      <c r="IH7" s="36"/>
      <c r="II7" s="36"/>
      <c r="IJ7" s="36"/>
      <c r="IK7" s="36"/>
      <c r="IL7" s="36"/>
      <c r="IM7" s="36"/>
      <c r="IN7" s="36"/>
      <c r="IO7" s="36"/>
      <c r="IP7" s="36"/>
      <c r="IQ7" s="36"/>
      <c r="IR7" s="36"/>
      <c r="IS7" s="36"/>
      <c r="IT7" s="36"/>
      <c r="IU7" s="36"/>
      <c r="IV7" s="36"/>
      <c r="IW7" s="36"/>
      <c r="IX7" s="36"/>
      <c r="IY7" s="36"/>
      <c r="IZ7" s="36"/>
      <c r="JA7" s="36"/>
      <c r="JB7" s="36"/>
      <c r="JC7" s="36"/>
      <c r="JD7" s="36"/>
      <c r="JE7" s="36"/>
      <c r="JF7" s="36"/>
      <c r="JG7" s="36"/>
      <c r="JH7" s="36"/>
      <c r="JI7" s="36"/>
      <c r="JJ7" s="36"/>
      <c r="JK7" s="36"/>
      <c r="JL7" s="36"/>
      <c r="JM7" s="36"/>
      <c r="JN7" s="36"/>
      <c r="JO7" s="36"/>
      <c r="JP7" s="36"/>
      <c r="JQ7" s="36"/>
      <c r="JR7" s="36"/>
      <c r="JS7" s="36"/>
      <c r="JT7" s="36"/>
      <c r="JU7" s="36"/>
      <c r="JV7" s="36"/>
      <c r="JW7" s="36"/>
      <c r="JX7" s="36"/>
      <c r="JY7" s="36"/>
      <c r="JZ7" s="36"/>
      <c r="KA7" s="36"/>
      <c r="KB7" s="36"/>
      <c r="KC7" s="36"/>
      <c r="KD7" s="36"/>
      <c r="KE7" s="36"/>
      <c r="KF7" s="36"/>
      <c r="KG7" s="36"/>
      <c r="KH7" s="36"/>
      <c r="KI7" s="36"/>
      <c r="KJ7" s="36"/>
      <c r="KK7" s="36"/>
      <c r="KL7" s="36"/>
      <c r="KM7" s="36"/>
      <c r="KN7" s="36"/>
      <c r="KO7" s="36"/>
      <c r="KP7" s="36"/>
      <c r="KQ7" s="36"/>
      <c r="KR7" s="36"/>
      <c r="KS7" s="36"/>
      <c r="KT7" s="36"/>
      <c r="KU7" s="36"/>
      <c r="KV7" s="36"/>
      <c r="KW7" s="36"/>
      <c r="KX7" s="36"/>
      <c r="KY7" s="36"/>
      <c r="KZ7" s="36"/>
      <c r="LA7" s="36"/>
      <c r="LB7" s="36"/>
      <c r="LC7" s="36"/>
      <c r="LD7" s="36"/>
      <c r="LE7" s="36"/>
      <c r="LF7" s="36"/>
      <c r="LG7" s="36"/>
      <c r="LH7" s="36"/>
      <c r="LI7" s="36"/>
      <c r="LJ7" s="36"/>
      <c r="LK7" s="36"/>
      <c r="LL7" s="36"/>
      <c r="LM7" s="36"/>
      <c r="LN7" s="36"/>
      <c r="LO7" s="36"/>
      <c r="LP7" s="36"/>
      <c r="LQ7" s="36"/>
      <c r="LR7" s="36"/>
      <c r="LS7" s="36"/>
      <c r="LT7" s="36"/>
      <c r="LU7" s="36"/>
      <c r="LV7" s="36"/>
      <c r="LW7" s="36"/>
      <c r="LX7" s="36"/>
      <c r="LY7" s="36"/>
      <c r="LZ7" s="36"/>
      <c r="MA7" s="36"/>
      <c r="MB7" s="36"/>
      <c r="MC7" s="36"/>
      <c r="MD7" s="36"/>
      <c r="ME7" s="36"/>
      <c r="MF7" s="36"/>
      <c r="MG7" s="36"/>
      <c r="MH7" s="36"/>
      <c r="MI7" s="36"/>
      <c r="MJ7" s="36"/>
      <c r="MK7" s="36"/>
      <c r="ML7" s="36"/>
      <c r="MM7" s="36"/>
      <c r="MN7" s="36"/>
      <c r="MO7" s="36"/>
      <c r="MP7" s="36"/>
      <c r="MQ7" s="36"/>
      <c r="MR7" s="36"/>
      <c r="MS7" s="36"/>
      <c r="MT7" s="36"/>
      <c r="MU7" s="36"/>
      <c r="MV7" s="36"/>
      <c r="MW7" s="36"/>
      <c r="MX7" s="36"/>
      <c r="MY7" s="36"/>
      <c r="MZ7" s="36"/>
      <c r="NA7" s="36"/>
      <c r="NB7" s="36"/>
      <c r="NC7" s="36"/>
      <c r="ND7" s="36"/>
      <c r="NE7" s="36"/>
      <c r="NF7" s="36"/>
      <c r="NG7" s="36"/>
      <c r="NH7" s="36"/>
      <c r="NI7" s="36"/>
      <c r="NJ7" s="36"/>
      <c r="NK7" s="36"/>
      <c r="NL7" s="36"/>
      <c r="NM7" s="36"/>
      <c r="NN7" s="36"/>
      <c r="NO7" s="36"/>
      <c r="NP7" s="36"/>
      <c r="NQ7" s="36"/>
      <c r="NR7" s="36"/>
      <c r="NS7" s="36"/>
      <c r="NT7" s="36"/>
      <c r="NU7" s="36"/>
      <c r="NV7" s="36"/>
      <c r="NW7" s="36"/>
      <c r="NX7" s="36"/>
    </row>
    <row r="8" spans="1:388" ht="30" customHeight="1">
      <c r="A8" s="164" t="s">
        <v>42</v>
      </c>
      <c r="B8" s="162" t="s">
        <v>25</v>
      </c>
      <c r="C8" s="3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  <c r="GB8" s="34"/>
      <c r="GC8" s="34"/>
      <c r="GD8" s="34"/>
      <c r="GE8" s="34"/>
      <c r="GF8" s="34"/>
      <c r="GG8" s="34"/>
      <c r="GH8" s="34"/>
      <c r="GI8" s="34"/>
      <c r="GJ8" s="34"/>
      <c r="GK8" s="34"/>
      <c r="GL8" s="34"/>
      <c r="GM8" s="34"/>
      <c r="GN8" s="34"/>
      <c r="GO8" s="34"/>
      <c r="GP8" s="34"/>
      <c r="GQ8" s="34"/>
      <c r="GR8" s="34"/>
      <c r="GS8" s="34"/>
      <c r="GT8" s="34"/>
      <c r="GU8" s="34"/>
      <c r="GV8" s="34"/>
      <c r="GW8" s="34"/>
      <c r="GX8" s="34"/>
      <c r="GY8" s="34"/>
      <c r="GZ8" s="34"/>
      <c r="HA8" s="34"/>
      <c r="HB8" s="34"/>
      <c r="HC8" s="34"/>
      <c r="HD8" s="34"/>
      <c r="HE8" s="34"/>
      <c r="HF8" s="34"/>
      <c r="HG8" s="34"/>
      <c r="HH8" s="34"/>
      <c r="HI8" s="34"/>
      <c r="HJ8" s="34"/>
      <c r="HK8" s="34"/>
      <c r="HL8" s="34"/>
      <c r="HM8" s="34"/>
      <c r="HN8" s="34"/>
      <c r="HO8" s="34"/>
      <c r="HP8" s="34"/>
      <c r="HQ8" s="34"/>
      <c r="HR8" s="34"/>
      <c r="HS8" s="34"/>
      <c r="HT8" s="34"/>
      <c r="HU8" s="34"/>
      <c r="HV8" s="34"/>
      <c r="HW8" s="34"/>
      <c r="HX8" s="34"/>
      <c r="HY8" s="34"/>
      <c r="HZ8" s="34"/>
      <c r="IA8" s="34"/>
      <c r="IB8" s="34"/>
      <c r="IC8" s="34"/>
      <c r="ID8" s="34"/>
      <c r="IE8" s="34"/>
      <c r="IF8" s="34"/>
      <c r="IG8" s="34"/>
      <c r="IH8" s="34"/>
      <c r="II8" s="34"/>
      <c r="IJ8" s="34"/>
      <c r="IK8" s="34"/>
      <c r="IL8" s="34"/>
      <c r="IM8" s="34"/>
      <c r="IN8" s="34"/>
      <c r="IO8" s="34"/>
      <c r="IP8" s="34"/>
      <c r="IQ8" s="34"/>
      <c r="IR8" s="34"/>
      <c r="IS8" s="34"/>
      <c r="IT8" s="34"/>
      <c r="IU8" s="34"/>
      <c r="IV8" s="34"/>
      <c r="IW8" s="34"/>
      <c r="IX8" s="34"/>
      <c r="IY8" s="34"/>
      <c r="IZ8" s="34"/>
      <c r="JA8" s="34"/>
      <c r="JB8" s="34"/>
      <c r="JC8" s="34"/>
      <c r="JD8" s="34"/>
      <c r="JE8" s="34"/>
      <c r="JF8" s="34"/>
      <c r="JG8" s="34"/>
      <c r="JH8" s="34"/>
      <c r="JI8" s="34"/>
      <c r="JJ8" s="34"/>
      <c r="JK8" s="34"/>
      <c r="JL8" s="34"/>
      <c r="JM8" s="34"/>
      <c r="JN8" s="34"/>
      <c r="JO8" s="34"/>
      <c r="JP8" s="34"/>
      <c r="JQ8" s="34"/>
      <c r="JR8" s="34"/>
      <c r="JS8" s="34"/>
      <c r="JT8" s="34"/>
      <c r="JU8" s="34"/>
      <c r="JV8" s="34"/>
      <c r="JW8" s="34"/>
      <c r="JX8" s="34"/>
      <c r="JY8" s="34"/>
      <c r="JZ8" s="34"/>
      <c r="KA8" s="34"/>
      <c r="KB8" s="34"/>
      <c r="KC8" s="34"/>
      <c r="KD8" s="34"/>
      <c r="KE8" s="34"/>
      <c r="KF8" s="34"/>
      <c r="KG8" s="34"/>
      <c r="KH8" s="34"/>
      <c r="KI8" s="34"/>
      <c r="KJ8" s="34"/>
      <c r="KK8" s="34"/>
      <c r="KL8" s="34"/>
      <c r="KM8" s="34"/>
      <c r="KN8" s="34"/>
      <c r="KO8" s="34"/>
      <c r="KP8" s="34"/>
      <c r="KQ8" s="34"/>
      <c r="KR8" s="34"/>
      <c r="KS8" s="34"/>
      <c r="KT8" s="34"/>
      <c r="KU8" s="34"/>
      <c r="KV8" s="34"/>
      <c r="KW8" s="34"/>
      <c r="KX8" s="34"/>
      <c r="KY8" s="34"/>
      <c r="KZ8" s="34"/>
      <c r="LA8" s="34"/>
      <c r="LB8" s="34"/>
      <c r="LC8" s="34"/>
      <c r="LD8" s="34"/>
      <c r="LE8" s="34"/>
      <c r="LF8" s="34"/>
      <c r="LG8" s="34"/>
      <c r="LH8" s="34"/>
      <c r="LI8" s="34"/>
      <c r="LJ8" s="34"/>
      <c r="LK8" s="34"/>
      <c r="LL8" s="34"/>
      <c r="LM8" s="34"/>
      <c r="LN8" s="34"/>
      <c r="LO8" s="34"/>
      <c r="LP8" s="34"/>
      <c r="LQ8" s="34"/>
      <c r="LR8" s="34"/>
      <c r="LS8" s="34"/>
      <c r="LT8" s="34"/>
      <c r="LU8" s="34"/>
      <c r="LV8" s="34"/>
      <c r="LW8" s="34"/>
      <c r="LX8" s="34"/>
      <c r="LY8" s="34"/>
      <c r="LZ8" s="34"/>
      <c r="MA8" s="34"/>
      <c r="MB8" s="34"/>
      <c r="MC8" s="34"/>
      <c r="MD8" s="34"/>
      <c r="ME8" s="34"/>
      <c r="MF8" s="34"/>
      <c r="MG8" s="34"/>
      <c r="MH8" s="34"/>
      <c r="MI8" s="34"/>
      <c r="MJ8" s="34"/>
      <c r="MK8" s="34"/>
      <c r="ML8" s="34"/>
      <c r="MM8" s="34"/>
      <c r="MN8" s="34"/>
      <c r="MO8" s="34"/>
      <c r="MP8" s="34"/>
      <c r="MQ8" s="34"/>
      <c r="MR8" s="34"/>
      <c r="MS8" s="34"/>
      <c r="MT8" s="34"/>
      <c r="MU8" s="34"/>
      <c r="MV8" s="34"/>
      <c r="MW8" s="34"/>
      <c r="MX8" s="34"/>
      <c r="MY8" s="34"/>
      <c r="MZ8" s="34"/>
      <c r="NA8" s="34"/>
      <c r="NB8" s="34"/>
      <c r="NC8" s="34"/>
      <c r="ND8" s="34"/>
      <c r="NE8" s="34"/>
      <c r="NF8" s="34"/>
      <c r="NG8" s="34"/>
      <c r="NH8" s="34"/>
      <c r="NI8" s="34"/>
      <c r="NJ8" s="34"/>
      <c r="NK8" s="34"/>
      <c r="NL8" s="34"/>
      <c r="NM8" s="34"/>
      <c r="NN8" s="34"/>
      <c r="NO8" s="34"/>
      <c r="NP8" s="34"/>
      <c r="NQ8" s="34"/>
      <c r="NR8" s="34"/>
      <c r="NS8" s="34"/>
      <c r="NT8" s="34"/>
      <c r="NU8" s="34"/>
      <c r="NV8" s="34"/>
      <c r="NW8" s="34"/>
      <c r="NX8" s="34"/>
    </row>
    <row r="9" spans="1:388" ht="30" customHeight="1">
      <c r="A9" s="164"/>
      <c r="B9" s="163"/>
      <c r="C9" s="35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6"/>
      <c r="CN9" s="36"/>
      <c r="CO9" s="36"/>
      <c r="CP9" s="36"/>
      <c r="CQ9" s="36"/>
      <c r="CR9" s="36"/>
      <c r="CS9" s="36"/>
      <c r="CT9" s="36"/>
      <c r="CU9" s="36"/>
      <c r="CV9" s="36"/>
      <c r="CW9" s="36"/>
      <c r="CX9" s="36"/>
      <c r="CY9" s="36"/>
      <c r="CZ9" s="36"/>
      <c r="DA9" s="36"/>
      <c r="DB9" s="36"/>
      <c r="DC9" s="36"/>
      <c r="DD9" s="36"/>
      <c r="DE9" s="36"/>
      <c r="DF9" s="36"/>
      <c r="DG9" s="36"/>
      <c r="DH9" s="36"/>
      <c r="DI9" s="36"/>
      <c r="DJ9" s="36"/>
      <c r="DK9" s="36"/>
      <c r="DL9" s="36"/>
      <c r="DM9" s="36"/>
      <c r="DN9" s="36"/>
      <c r="DO9" s="36"/>
      <c r="DP9" s="36"/>
      <c r="DQ9" s="36"/>
      <c r="DR9" s="36"/>
      <c r="DS9" s="36"/>
      <c r="DT9" s="36"/>
      <c r="DU9" s="36"/>
      <c r="DV9" s="36"/>
      <c r="DW9" s="36"/>
      <c r="DX9" s="36"/>
      <c r="DY9" s="36"/>
      <c r="DZ9" s="36"/>
      <c r="EA9" s="36"/>
      <c r="EB9" s="36"/>
      <c r="EC9" s="36"/>
      <c r="ED9" s="36"/>
      <c r="EE9" s="36"/>
      <c r="EF9" s="36"/>
      <c r="EG9" s="36"/>
      <c r="EH9" s="36"/>
      <c r="EI9" s="36"/>
      <c r="EJ9" s="36"/>
      <c r="EK9" s="36"/>
      <c r="EL9" s="36"/>
      <c r="EM9" s="36"/>
      <c r="EN9" s="36"/>
      <c r="EO9" s="36"/>
      <c r="EP9" s="36"/>
      <c r="EQ9" s="36"/>
      <c r="ER9" s="36"/>
      <c r="ES9" s="36"/>
      <c r="ET9" s="36"/>
      <c r="EU9" s="36"/>
      <c r="EV9" s="36"/>
      <c r="EW9" s="36"/>
      <c r="EX9" s="36"/>
      <c r="EY9" s="36"/>
      <c r="EZ9" s="36"/>
      <c r="FA9" s="36"/>
      <c r="FB9" s="36"/>
      <c r="FC9" s="36"/>
      <c r="FD9" s="36"/>
      <c r="FE9" s="36"/>
      <c r="FF9" s="36"/>
      <c r="FG9" s="36"/>
      <c r="FH9" s="36"/>
      <c r="FI9" s="36"/>
      <c r="FJ9" s="36"/>
      <c r="FK9" s="36"/>
      <c r="FL9" s="36"/>
      <c r="FM9" s="36"/>
      <c r="FN9" s="36"/>
      <c r="FO9" s="36"/>
      <c r="FP9" s="36"/>
      <c r="FQ9" s="36"/>
      <c r="FR9" s="36"/>
      <c r="FS9" s="36"/>
      <c r="FT9" s="36"/>
      <c r="FU9" s="36"/>
      <c r="FV9" s="36"/>
      <c r="FW9" s="36"/>
      <c r="FX9" s="36"/>
      <c r="FY9" s="36"/>
      <c r="FZ9" s="36"/>
      <c r="GA9" s="36"/>
      <c r="GB9" s="36"/>
      <c r="GC9" s="36"/>
      <c r="GD9" s="36"/>
      <c r="GE9" s="36"/>
      <c r="GF9" s="36"/>
      <c r="GG9" s="36"/>
      <c r="GH9" s="36"/>
      <c r="GI9" s="36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  <c r="IG9" s="36"/>
      <c r="IH9" s="36"/>
      <c r="II9" s="36"/>
      <c r="IJ9" s="36"/>
      <c r="IK9" s="36"/>
      <c r="IL9" s="36"/>
      <c r="IM9" s="36"/>
      <c r="IN9" s="36"/>
      <c r="IO9" s="36"/>
      <c r="IP9" s="36"/>
      <c r="IQ9" s="36"/>
      <c r="IR9" s="36"/>
      <c r="IS9" s="36"/>
      <c r="IT9" s="36"/>
      <c r="IU9" s="36"/>
      <c r="IV9" s="36"/>
      <c r="IW9" s="36"/>
      <c r="IX9" s="36"/>
      <c r="IY9" s="36"/>
      <c r="IZ9" s="36"/>
      <c r="JA9" s="36"/>
      <c r="JB9" s="36"/>
      <c r="JC9" s="36"/>
      <c r="JD9" s="36"/>
      <c r="JE9" s="36"/>
      <c r="JF9" s="36"/>
      <c r="JG9" s="36"/>
      <c r="JH9" s="36"/>
      <c r="JI9" s="36"/>
      <c r="JJ9" s="36"/>
      <c r="JK9" s="36"/>
      <c r="JL9" s="36"/>
      <c r="JM9" s="36"/>
      <c r="JN9" s="36"/>
      <c r="JO9" s="36"/>
      <c r="JP9" s="36"/>
      <c r="JQ9" s="36"/>
      <c r="JR9" s="36"/>
      <c r="JS9" s="36"/>
      <c r="JT9" s="36"/>
      <c r="JU9" s="36"/>
      <c r="JV9" s="36"/>
      <c r="JW9" s="36"/>
      <c r="JX9" s="36"/>
      <c r="JY9" s="36"/>
      <c r="JZ9" s="36"/>
      <c r="KA9" s="36"/>
      <c r="KB9" s="36"/>
      <c r="KC9" s="36"/>
      <c r="KD9" s="36"/>
      <c r="KE9" s="36"/>
      <c r="KF9" s="36"/>
      <c r="KG9" s="36"/>
      <c r="KH9" s="36"/>
      <c r="KI9" s="36"/>
      <c r="KJ9" s="36"/>
      <c r="KK9" s="36"/>
      <c r="KL9" s="36"/>
      <c r="KM9" s="36"/>
      <c r="KN9" s="36"/>
      <c r="KO9" s="36"/>
      <c r="KP9" s="36"/>
      <c r="KQ9" s="36"/>
      <c r="KR9" s="36"/>
      <c r="KS9" s="36"/>
      <c r="KT9" s="36"/>
      <c r="KU9" s="36"/>
      <c r="KV9" s="36"/>
      <c r="KW9" s="36"/>
      <c r="KX9" s="36"/>
      <c r="KY9" s="36"/>
      <c r="KZ9" s="36"/>
      <c r="LA9" s="36"/>
      <c r="LB9" s="36"/>
      <c r="LC9" s="36"/>
      <c r="LD9" s="36"/>
      <c r="LE9" s="36"/>
      <c r="LF9" s="36"/>
      <c r="LG9" s="36"/>
      <c r="LH9" s="36"/>
      <c r="LI9" s="36"/>
      <c r="LJ9" s="36"/>
      <c r="LK9" s="36"/>
      <c r="LL9" s="36"/>
      <c r="LM9" s="36"/>
      <c r="LN9" s="36"/>
      <c r="LO9" s="36"/>
      <c r="LP9" s="36"/>
      <c r="LQ9" s="36"/>
      <c r="LR9" s="36"/>
      <c r="LS9" s="36"/>
      <c r="LT9" s="36"/>
      <c r="LU9" s="36"/>
      <c r="LV9" s="36"/>
      <c r="LW9" s="36"/>
      <c r="LX9" s="36"/>
      <c r="LY9" s="36"/>
      <c r="LZ9" s="36"/>
      <c r="MA9" s="36"/>
      <c r="MB9" s="36"/>
      <c r="MC9" s="36"/>
      <c r="MD9" s="36"/>
      <c r="ME9" s="36"/>
      <c r="MF9" s="36"/>
      <c r="MG9" s="36"/>
      <c r="MH9" s="36"/>
      <c r="MI9" s="36"/>
      <c r="MJ9" s="36"/>
      <c r="MK9" s="36"/>
      <c r="ML9" s="36"/>
      <c r="MM9" s="36"/>
      <c r="MN9" s="36"/>
      <c r="MO9" s="36"/>
      <c r="MP9" s="36"/>
      <c r="MQ9" s="36"/>
      <c r="MR9" s="36"/>
      <c r="MS9" s="36"/>
      <c r="MT9" s="36"/>
      <c r="MU9" s="36"/>
      <c r="MV9" s="36"/>
      <c r="MW9" s="36"/>
      <c r="MX9" s="36"/>
      <c r="MY9" s="36"/>
      <c r="MZ9" s="36"/>
      <c r="NA9" s="36"/>
      <c r="NB9" s="36"/>
      <c r="NC9" s="36"/>
      <c r="ND9" s="36"/>
      <c r="NE9" s="36"/>
      <c r="NF9" s="36"/>
      <c r="NG9" s="36"/>
      <c r="NH9" s="36"/>
      <c r="NI9" s="36"/>
      <c r="NJ9" s="36"/>
      <c r="NK9" s="36"/>
      <c r="NL9" s="36"/>
      <c r="NM9" s="36"/>
      <c r="NN9" s="36"/>
      <c r="NO9" s="36"/>
      <c r="NP9" s="36"/>
      <c r="NQ9" s="36"/>
      <c r="NR9" s="36"/>
      <c r="NS9" s="36"/>
      <c r="NT9" s="36"/>
      <c r="NU9" s="36"/>
      <c r="NV9" s="36"/>
      <c r="NW9" s="36"/>
      <c r="NX9" s="36"/>
    </row>
    <row r="10" spans="1:388" ht="30" customHeight="1">
      <c r="A10" s="161">
        <v>1</v>
      </c>
      <c r="B10" s="162">
        <v>30</v>
      </c>
      <c r="C10" s="33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  <c r="EZ10" s="34"/>
      <c r="FA10" s="34"/>
      <c r="FB10" s="34"/>
      <c r="FC10" s="34"/>
      <c r="FD10" s="34"/>
      <c r="FE10" s="34"/>
      <c r="FF10" s="34"/>
      <c r="FG10" s="34"/>
      <c r="FH10" s="34"/>
      <c r="FI10" s="34"/>
      <c r="FJ10" s="34"/>
      <c r="FK10" s="34"/>
      <c r="FL10" s="34"/>
      <c r="FM10" s="34"/>
      <c r="FN10" s="34"/>
      <c r="FO10" s="34"/>
      <c r="FP10" s="34"/>
      <c r="FQ10" s="34"/>
      <c r="FR10" s="34"/>
      <c r="FS10" s="34"/>
      <c r="FT10" s="34"/>
      <c r="FU10" s="34"/>
      <c r="FV10" s="34"/>
      <c r="FW10" s="34"/>
      <c r="FX10" s="34"/>
      <c r="FY10" s="34"/>
      <c r="FZ10" s="34"/>
      <c r="GA10" s="34"/>
      <c r="GB10" s="34"/>
      <c r="GC10" s="34"/>
      <c r="GD10" s="34"/>
      <c r="GE10" s="34"/>
      <c r="GF10" s="34"/>
      <c r="GG10" s="34"/>
      <c r="GH10" s="34"/>
      <c r="GI10" s="34"/>
      <c r="GJ10" s="34"/>
      <c r="GK10" s="34"/>
      <c r="GL10" s="34"/>
      <c r="GM10" s="34"/>
      <c r="GN10" s="34"/>
      <c r="GO10" s="34"/>
      <c r="GP10" s="34"/>
      <c r="GQ10" s="34"/>
      <c r="GR10" s="34"/>
      <c r="GS10" s="34"/>
      <c r="GT10" s="34"/>
      <c r="GU10" s="34"/>
      <c r="GV10" s="34"/>
      <c r="GW10" s="34"/>
      <c r="GX10" s="34"/>
      <c r="GY10" s="34"/>
      <c r="GZ10" s="34"/>
      <c r="HA10" s="34"/>
      <c r="HB10" s="34"/>
      <c r="HC10" s="34"/>
      <c r="HD10" s="34"/>
      <c r="HE10" s="34"/>
      <c r="HF10" s="34"/>
      <c r="HG10" s="34"/>
      <c r="HH10" s="34"/>
      <c r="HI10" s="34"/>
      <c r="HJ10" s="34"/>
      <c r="HK10" s="34"/>
      <c r="HL10" s="34"/>
      <c r="HM10" s="34"/>
      <c r="HN10" s="34"/>
      <c r="HO10" s="34"/>
      <c r="HP10" s="34"/>
      <c r="HQ10" s="34"/>
      <c r="HR10" s="34"/>
      <c r="HS10" s="34"/>
      <c r="HT10" s="34"/>
      <c r="HU10" s="34"/>
      <c r="HV10" s="34"/>
      <c r="HW10" s="34"/>
      <c r="HX10" s="34"/>
      <c r="HY10" s="34"/>
      <c r="HZ10" s="34"/>
      <c r="IA10" s="34"/>
      <c r="IB10" s="34"/>
      <c r="IC10" s="34"/>
      <c r="ID10" s="34"/>
      <c r="IE10" s="34"/>
      <c r="IF10" s="34"/>
      <c r="IG10" s="34"/>
      <c r="IH10" s="34"/>
      <c r="II10" s="34"/>
      <c r="IJ10" s="34"/>
      <c r="IK10" s="34"/>
      <c r="IL10" s="34"/>
      <c r="IM10" s="34"/>
      <c r="IN10" s="34"/>
      <c r="IO10" s="34"/>
      <c r="IP10" s="34"/>
      <c r="IQ10" s="34"/>
      <c r="IR10" s="34"/>
      <c r="IS10" s="34"/>
      <c r="IT10" s="34"/>
      <c r="IU10" s="34"/>
      <c r="IV10" s="34"/>
      <c r="IW10" s="34"/>
      <c r="IX10" s="34"/>
      <c r="IY10" s="34"/>
      <c r="IZ10" s="34"/>
      <c r="JA10" s="34"/>
      <c r="JB10" s="34"/>
      <c r="JC10" s="34"/>
      <c r="JD10" s="34"/>
      <c r="JE10" s="34"/>
      <c r="JF10" s="34"/>
      <c r="JG10" s="34"/>
      <c r="JH10" s="34"/>
      <c r="JI10" s="34"/>
      <c r="JJ10" s="34"/>
      <c r="JK10" s="34"/>
      <c r="JL10" s="34"/>
      <c r="JM10" s="34"/>
      <c r="JN10" s="34"/>
      <c r="JO10" s="34"/>
      <c r="JP10" s="34"/>
      <c r="JQ10" s="34"/>
      <c r="JR10" s="34"/>
      <c r="JS10" s="34"/>
      <c r="JT10" s="34"/>
      <c r="JU10" s="34"/>
      <c r="JV10" s="34"/>
      <c r="JW10" s="34"/>
      <c r="JX10" s="34"/>
      <c r="JY10" s="34"/>
      <c r="JZ10" s="34"/>
      <c r="KA10" s="34"/>
      <c r="KB10" s="34"/>
      <c r="KC10" s="34"/>
      <c r="KD10" s="34"/>
      <c r="KE10" s="34"/>
      <c r="KF10" s="34"/>
      <c r="KG10" s="34"/>
      <c r="KH10" s="34"/>
      <c r="KI10" s="34"/>
      <c r="KJ10" s="34"/>
      <c r="KK10" s="34"/>
      <c r="KL10" s="34"/>
      <c r="KM10" s="34"/>
      <c r="KN10" s="34"/>
      <c r="KO10" s="34"/>
      <c r="KP10" s="34"/>
      <c r="KQ10" s="34"/>
      <c r="KR10" s="34"/>
      <c r="KS10" s="34"/>
      <c r="KT10" s="34"/>
      <c r="KU10" s="34"/>
      <c r="KV10" s="34"/>
      <c r="KW10" s="34"/>
      <c r="KX10" s="34"/>
      <c r="KY10" s="34"/>
      <c r="KZ10" s="34"/>
      <c r="LA10" s="34"/>
      <c r="LB10" s="34"/>
      <c r="LC10" s="34"/>
      <c r="LD10" s="34"/>
      <c r="LE10" s="34"/>
      <c r="LF10" s="34"/>
      <c r="LG10" s="34"/>
      <c r="LH10" s="34"/>
      <c r="LI10" s="34"/>
      <c r="LJ10" s="34"/>
      <c r="LK10" s="34"/>
      <c r="LL10" s="34"/>
      <c r="LM10" s="34"/>
      <c r="LN10" s="34"/>
      <c r="LO10" s="34"/>
      <c r="LP10" s="34"/>
      <c r="LQ10" s="34"/>
      <c r="LR10" s="34"/>
      <c r="LS10" s="34"/>
      <c r="LT10" s="34"/>
      <c r="LU10" s="34"/>
      <c r="LV10" s="34"/>
      <c r="LW10" s="34"/>
      <c r="LX10" s="34"/>
      <c r="LY10" s="34"/>
      <c r="LZ10" s="34"/>
      <c r="MA10" s="34"/>
      <c r="MB10" s="34"/>
      <c r="MC10" s="34"/>
      <c r="MD10" s="34"/>
      <c r="ME10" s="34"/>
      <c r="MF10" s="34"/>
      <c r="MG10" s="34"/>
      <c r="MH10" s="34"/>
      <c r="MI10" s="34"/>
      <c r="MJ10" s="34"/>
      <c r="MK10" s="34"/>
      <c r="ML10" s="34"/>
      <c r="MM10" s="34"/>
      <c r="MN10" s="34"/>
      <c r="MO10" s="34"/>
      <c r="MP10" s="34"/>
      <c r="MQ10" s="34"/>
      <c r="MR10" s="34"/>
      <c r="MS10" s="34"/>
      <c r="MT10" s="34"/>
      <c r="MU10" s="34"/>
      <c r="MV10" s="34"/>
      <c r="MW10" s="34"/>
      <c r="MX10" s="34"/>
      <c r="MY10" s="34"/>
      <c r="MZ10" s="34"/>
      <c r="NA10" s="34"/>
      <c r="NB10" s="34"/>
      <c r="NC10" s="34"/>
      <c r="ND10" s="34"/>
      <c r="NE10" s="34"/>
      <c r="NF10" s="34"/>
      <c r="NG10" s="34"/>
      <c r="NH10" s="34"/>
      <c r="NI10" s="34"/>
      <c r="NJ10" s="34"/>
      <c r="NK10" s="34"/>
      <c r="NL10" s="34"/>
      <c r="NM10" s="34"/>
      <c r="NN10" s="34"/>
      <c r="NO10" s="34"/>
      <c r="NP10" s="34"/>
      <c r="NQ10" s="34"/>
      <c r="NR10" s="34"/>
      <c r="NS10" s="34"/>
      <c r="NT10" s="34"/>
      <c r="NU10" s="34"/>
      <c r="NV10" s="34"/>
      <c r="NW10" s="34"/>
      <c r="NX10" s="34"/>
    </row>
    <row r="11" spans="1:388" ht="30" customHeight="1">
      <c r="A11" s="161"/>
      <c r="B11" s="163"/>
      <c r="C11" s="35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/>
      <c r="DM11" s="36"/>
      <c r="DN11" s="36"/>
      <c r="DO11" s="36"/>
      <c r="DP11" s="36"/>
      <c r="DQ11" s="36"/>
      <c r="DR11" s="36"/>
      <c r="DS11" s="36"/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H11" s="36"/>
      <c r="EI11" s="36"/>
      <c r="EJ11" s="36"/>
      <c r="EK11" s="36"/>
      <c r="EL11" s="36"/>
      <c r="EM11" s="36"/>
      <c r="EN11" s="36"/>
      <c r="EO11" s="36"/>
      <c r="EP11" s="36"/>
      <c r="EQ11" s="36"/>
      <c r="ER11" s="36"/>
      <c r="ES11" s="36"/>
      <c r="ET11" s="36"/>
      <c r="EU11" s="36"/>
      <c r="EV11" s="36"/>
      <c r="EW11" s="36"/>
      <c r="EX11" s="36"/>
      <c r="EY11" s="36"/>
      <c r="EZ11" s="36"/>
      <c r="FA11" s="36"/>
      <c r="FB11" s="36"/>
      <c r="FC11" s="36"/>
      <c r="FD11" s="36"/>
      <c r="FE11" s="36"/>
      <c r="FF11" s="36"/>
      <c r="FG11" s="36"/>
      <c r="FH11" s="36"/>
      <c r="FI11" s="36"/>
      <c r="FJ11" s="36"/>
      <c r="FK11" s="36"/>
      <c r="FL11" s="36"/>
      <c r="FM11" s="36"/>
      <c r="FN11" s="36"/>
      <c r="FO11" s="36"/>
      <c r="FP11" s="36"/>
      <c r="FQ11" s="36"/>
      <c r="FR11" s="36"/>
      <c r="FS11" s="36"/>
      <c r="FT11" s="36"/>
      <c r="FU11" s="36"/>
      <c r="FV11" s="36"/>
      <c r="FW11" s="36"/>
      <c r="FX11" s="36"/>
      <c r="FY11" s="36"/>
      <c r="FZ11" s="36"/>
      <c r="GA11" s="36"/>
      <c r="GB11" s="36"/>
      <c r="GC11" s="36"/>
      <c r="GD11" s="36"/>
      <c r="GE11" s="36"/>
      <c r="GF11" s="36"/>
      <c r="GG11" s="36"/>
      <c r="GH11" s="36"/>
      <c r="GI11" s="36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  <c r="IG11" s="36"/>
      <c r="IH11" s="36"/>
      <c r="II11" s="36"/>
      <c r="IJ11" s="36"/>
      <c r="IK11" s="36"/>
      <c r="IL11" s="36"/>
      <c r="IM11" s="36"/>
      <c r="IN11" s="36"/>
      <c r="IO11" s="36"/>
      <c r="IP11" s="36"/>
      <c r="IQ11" s="36"/>
      <c r="IR11" s="36"/>
      <c r="IS11" s="36"/>
      <c r="IT11" s="36"/>
      <c r="IU11" s="36"/>
      <c r="IV11" s="36"/>
      <c r="IW11" s="36"/>
      <c r="IX11" s="36"/>
      <c r="IY11" s="36"/>
      <c r="IZ11" s="36"/>
      <c r="JA11" s="36"/>
      <c r="JB11" s="36"/>
      <c r="JC11" s="36"/>
      <c r="JD11" s="36"/>
      <c r="JE11" s="36"/>
      <c r="JF11" s="36"/>
      <c r="JG11" s="36"/>
      <c r="JH11" s="36"/>
      <c r="JI11" s="36"/>
      <c r="JJ11" s="36"/>
      <c r="JK11" s="36"/>
      <c r="JL11" s="36"/>
      <c r="JM11" s="36"/>
      <c r="JN11" s="36"/>
      <c r="JO11" s="36"/>
      <c r="JP11" s="36"/>
      <c r="JQ11" s="36"/>
      <c r="JR11" s="36"/>
      <c r="JS11" s="36"/>
      <c r="JT11" s="36"/>
      <c r="JU11" s="36"/>
      <c r="JV11" s="36"/>
      <c r="JW11" s="36"/>
      <c r="JX11" s="36"/>
      <c r="JY11" s="36"/>
      <c r="JZ11" s="36"/>
      <c r="KA11" s="36"/>
      <c r="KB11" s="36"/>
      <c r="KC11" s="36"/>
      <c r="KD11" s="36"/>
      <c r="KE11" s="36"/>
      <c r="KF11" s="36"/>
      <c r="KG11" s="36"/>
      <c r="KH11" s="36"/>
      <c r="KI11" s="36"/>
      <c r="KJ11" s="36"/>
      <c r="KK11" s="36"/>
      <c r="KL11" s="36"/>
      <c r="KM11" s="36"/>
      <c r="KN11" s="36"/>
      <c r="KO11" s="36"/>
      <c r="KP11" s="36"/>
      <c r="KQ11" s="36"/>
      <c r="KR11" s="36"/>
      <c r="KS11" s="36"/>
      <c r="KT11" s="36"/>
      <c r="KU11" s="36"/>
      <c r="KV11" s="36"/>
      <c r="KW11" s="36"/>
      <c r="KX11" s="36"/>
      <c r="KY11" s="36"/>
      <c r="KZ11" s="36"/>
      <c r="LA11" s="36"/>
      <c r="LB11" s="36"/>
      <c r="LC11" s="36"/>
      <c r="LD11" s="36"/>
      <c r="LE11" s="36"/>
      <c r="LF11" s="36"/>
      <c r="LG11" s="36"/>
      <c r="LH11" s="36"/>
      <c r="LI11" s="36"/>
      <c r="LJ11" s="36"/>
      <c r="LK11" s="36"/>
      <c r="LL11" s="36"/>
      <c r="LM11" s="36"/>
      <c r="LN11" s="36"/>
      <c r="LO11" s="36"/>
      <c r="LP11" s="36"/>
      <c r="LQ11" s="36"/>
      <c r="LR11" s="36"/>
      <c r="LS11" s="36"/>
      <c r="LT11" s="36"/>
      <c r="LU11" s="36"/>
      <c r="LV11" s="36"/>
      <c r="LW11" s="36"/>
      <c r="LX11" s="36"/>
      <c r="LY11" s="36"/>
      <c r="LZ11" s="36"/>
      <c r="MA11" s="36"/>
      <c r="MB11" s="36"/>
      <c r="MC11" s="36"/>
      <c r="MD11" s="36"/>
      <c r="ME11" s="36"/>
      <c r="MF11" s="36"/>
      <c r="MG11" s="36"/>
      <c r="MH11" s="36"/>
      <c r="MI11" s="36"/>
      <c r="MJ11" s="36"/>
      <c r="MK11" s="36"/>
      <c r="ML11" s="36"/>
      <c r="MM11" s="36"/>
      <c r="MN11" s="36"/>
      <c r="MO11" s="36"/>
      <c r="MP11" s="36"/>
      <c r="MQ11" s="36"/>
      <c r="MR11" s="36"/>
      <c r="MS11" s="36"/>
      <c r="MT11" s="36"/>
      <c r="MU11" s="36"/>
      <c r="MV11" s="36"/>
      <c r="MW11" s="36"/>
      <c r="MX11" s="36"/>
      <c r="MY11" s="36"/>
      <c r="MZ11" s="36"/>
      <c r="NA11" s="36"/>
      <c r="NB11" s="36"/>
      <c r="NC11" s="36"/>
      <c r="ND11" s="36"/>
      <c r="NE11" s="36"/>
      <c r="NF11" s="36"/>
      <c r="NG11" s="36"/>
      <c r="NH11" s="36"/>
      <c r="NI11" s="36"/>
      <c r="NJ11" s="36"/>
      <c r="NK11" s="36"/>
      <c r="NL11" s="36"/>
      <c r="NM11" s="36"/>
      <c r="NN11" s="36"/>
      <c r="NO11" s="36"/>
      <c r="NP11" s="36"/>
      <c r="NQ11" s="36"/>
      <c r="NR11" s="36"/>
      <c r="NS11" s="36"/>
      <c r="NT11" s="36"/>
      <c r="NU11" s="36"/>
      <c r="NV11" s="36"/>
      <c r="NW11" s="36"/>
      <c r="NX11" s="36"/>
    </row>
    <row r="12" spans="1:388" ht="30" customHeight="1">
      <c r="A12" s="164" t="s">
        <v>43</v>
      </c>
      <c r="B12" s="165" t="s">
        <v>25</v>
      </c>
      <c r="C12" s="33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  <c r="EY12" s="34"/>
      <c r="EZ12" s="34"/>
      <c r="FA12" s="34"/>
      <c r="FB12" s="34"/>
      <c r="FC12" s="34"/>
      <c r="FD12" s="34"/>
      <c r="FE12" s="34"/>
      <c r="FF12" s="34"/>
      <c r="FG12" s="34"/>
      <c r="FH12" s="34"/>
      <c r="FI12" s="34"/>
      <c r="FJ12" s="34"/>
      <c r="FK12" s="34"/>
      <c r="FL12" s="34"/>
      <c r="FM12" s="34"/>
      <c r="FN12" s="34"/>
      <c r="FO12" s="34"/>
      <c r="FP12" s="34"/>
      <c r="FQ12" s="34"/>
      <c r="FR12" s="34"/>
      <c r="FS12" s="34"/>
      <c r="FT12" s="34"/>
      <c r="FU12" s="34"/>
      <c r="FV12" s="34"/>
      <c r="FW12" s="34"/>
      <c r="FX12" s="34"/>
      <c r="FY12" s="34"/>
      <c r="FZ12" s="34"/>
      <c r="GA12" s="34"/>
      <c r="GB12" s="34"/>
      <c r="GC12" s="34"/>
      <c r="GD12" s="34"/>
      <c r="GE12" s="34"/>
      <c r="GF12" s="34"/>
      <c r="GG12" s="34"/>
      <c r="GH12" s="34"/>
      <c r="GI12" s="34"/>
      <c r="GJ12" s="34"/>
      <c r="GK12" s="34"/>
      <c r="GL12" s="34"/>
      <c r="GM12" s="34"/>
      <c r="GN12" s="34"/>
      <c r="GO12" s="34"/>
      <c r="GP12" s="34"/>
      <c r="GQ12" s="34"/>
      <c r="GR12" s="34"/>
      <c r="GS12" s="34"/>
      <c r="GT12" s="34"/>
      <c r="GU12" s="34"/>
      <c r="GV12" s="34"/>
      <c r="GW12" s="34"/>
      <c r="GX12" s="34"/>
      <c r="GY12" s="34"/>
      <c r="GZ12" s="34"/>
      <c r="HA12" s="34"/>
      <c r="HB12" s="34"/>
      <c r="HC12" s="34"/>
      <c r="HD12" s="34"/>
      <c r="HE12" s="34"/>
      <c r="HF12" s="34"/>
      <c r="HG12" s="34"/>
      <c r="HH12" s="34"/>
      <c r="HI12" s="34"/>
      <c r="HJ12" s="34"/>
      <c r="HK12" s="34"/>
      <c r="HL12" s="34"/>
      <c r="HM12" s="34"/>
      <c r="HN12" s="34"/>
      <c r="HO12" s="34"/>
      <c r="HP12" s="34"/>
      <c r="HQ12" s="34"/>
      <c r="HR12" s="34"/>
      <c r="HS12" s="34"/>
      <c r="HT12" s="34"/>
      <c r="HU12" s="34"/>
      <c r="HV12" s="34"/>
      <c r="HW12" s="34"/>
      <c r="HX12" s="34"/>
      <c r="HY12" s="34"/>
      <c r="HZ12" s="34"/>
      <c r="IA12" s="34"/>
      <c r="IB12" s="34"/>
      <c r="IC12" s="34"/>
      <c r="ID12" s="34"/>
      <c r="IE12" s="34"/>
      <c r="IF12" s="34"/>
      <c r="IG12" s="34"/>
      <c r="IH12" s="34"/>
      <c r="II12" s="34"/>
      <c r="IJ12" s="34"/>
      <c r="IK12" s="34"/>
      <c r="IL12" s="34"/>
      <c r="IM12" s="34"/>
      <c r="IN12" s="34"/>
      <c r="IO12" s="34"/>
      <c r="IP12" s="34"/>
      <c r="IQ12" s="34"/>
      <c r="IR12" s="34"/>
      <c r="IS12" s="34"/>
      <c r="IT12" s="34"/>
      <c r="IU12" s="34"/>
      <c r="IV12" s="34"/>
      <c r="IW12" s="34"/>
      <c r="IX12" s="34"/>
      <c r="IY12" s="34"/>
      <c r="IZ12" s="34"/>
      <c r="JA12" s="34"/>
      <c r="JB12" s="34"/>
      <c r="JC12" s="34"/>
      <c r="JD12" s="34"/>
      <c r="JE12" s="34"/>
      <c r="JF12" s="34"/>
      <c r="JG12" s="34"/>
      <c r="JH12" s="34"/>
      <c r="JI12" s="34"/>
      <c r="JJ12" s="34"/>
      <c r="JK12" s="34"/>
      <c r="JL12" s="34"/>
      <c r="JM12" s="34"/>
      <c r="JN12" s="34"/>
      <c r="JO12" s="34"/>
      <c r="JP12" s="34"/>
      <c r="JQ12" s="34"/>
      <c r="JR12" s="34"/>
      <c r="JS12" s="34"/>
      <c r="JT12" s="34"/>
      <c r="JU12" s="34"/>
      <c r="JV12" s="34"/>
      <c r="JW12" s="34"/>
      <c r="JX12" s="34"/>
      <c r="JY12" s="34"/>
      <c r="JZ12" s="34"/>
      <c r="KA12" s="34"/>
      <c r="KB12" s="34"/>
      <c r="KC12" s="34"/>
      <c r="KD12" s="34"/>
      <c r="KE12" s="34"/>
      <c r="KF12" s="34"/>
      <c r="KG12" s="34"/>
      <c r="KH12" s="34"/>
      <c r="KI12" s="34"/>
      <c r="KJ12" s="34"/>
      <c r="KK12" s="34"/>
      <c r="KL12" s="34"/>
      <c r="KM12" s="34"/>
      <c r="KN12" s="34"/>
      <c r="KO12" s="34"/>
      <c r="KP12" s="34"/>
      <c r="KQ12" s="34"/>
      <c r="KR12" s="34"/>
      <c r="KS12" s="34"/>
      <c r="KT12" s="34"/>
      <c r="KU12" s="34"/>
      <c r="KV12" s="34"/>
      <c r="KW12" s="34"/>
      <c r="KX12" s="34"/>
      <c r="KY12" s="34"/>
      <c r="KZ12" s="34"/>
      <c r="LA12" s="34"/>
      <c r="LB12" s="34"/>
      <c r="LC12" s="34"/>
      <c r="LD12" s="34"/>
      <c r="LE12" s="34"/>
      <c r="LF12" s="34"/>
      <c r="LG12" s="34"/>
      <c r="LH12" s="34"/>
      <c r="LI12" s="34"/>
      <c r="LJ12" s="34"/>
      <c r="LK12" s="34"/>
      <c r="LL12" s="34"/>
      <c r="LM12" s="34"/>
      <c r="LN12" s="34"/>
      <c r="LO12" s="34"/>
      <c r="LP12" s="34"/>
      <c r="LQ12" s="34"/>
      <c r="LR12" s="34"/>
      <c r="LS12" s="34"/>
      <c r="LT12" s="34"/>
      <c r="LU12" s="34"/>
      <c r="LV12" s="34"/>
      <c r="LW12" s="34"/>
      <c r="LX12" s="34"/>
      <c r="LY12" s="34"/>
      <c r="LZ12" s="34"/>
      <c r="MA12" s="34"/>
      <c r="MB12" s="34"/>
      <c r="MC12" s="34"/>
      <c r="MD12" s="34"/>
      <c r="ME12" s="34"/>
      <c r="MF12" s="34"/>
      <c r="MG12" s="34"/>
      <c r="MH12" s="34"/>
      <c r="MI12" s="34"/>
      <c r="MJ12" s="34"/>
      <c r="MK12" s="34"/>
      <c r="ML12" s="34"/>
      <c r="MM12" s="34"/>
      <c r="MN12" s="34"/>
      <c r="MO12" s="34"/>
      <c r="MP12" s="34"/>
      <c r="MQ12" s="34"/>
      <c r="MR12" s="34"/>
      <c r="MS12" s="34"/>
      <c r="MT12" s="34"/>
      <c r="MU12" s="34"/>
      <c r="MV12" s="34"/>
      <c r="MW12" s="34"/>
      <c r="MX12" s="34"/>
      <c r="MY12" s="34"/>
      <c r="MZ12" s="34"/>
      <c r="NA12" s="34"/>
      <c r="NB12" s="34"/>
      <c r="NC12" s="34"/>
      <c r="ND12" s="34"/>
      <c r="NE12" s="34"/>
      <c r="NF12" s="34"/>
      <c r="NG12" s="34"/>
      <c r="NH12" s="34"/>
      <c r="NI12" s="34"/>
      <c r="NJ12" s="34"/>
      <c r="NK12" s="34"/>
      <c r="NL12" s="34"/>
      <c r="NM12" s="34"/>
      <c r="NN12" s="34"/>
      <c r="NO12" s="34"/>
      <c r="NP12" s="34"/>
      <c r="NQ12" s="34"/>
      <c r="NR12" s="34"/>
      <c r="NS12" s="34"/>
      <c r="NT12" s="34"/>
      <c r="NU12" s="34"/>
      <c r="NV12" s="34"/>
      <c r="NW12" s="34"/>
      <c r="NX12" s="34"/>
    </row>
    <row r="13" spans="1:388" ht="30" customHeight="1">
      <c r="A13" s="164"/>
      <c r="B13" s="166"/>
      <c r="C13" s="35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  <c r="GB13" s="36"/>
      <c r="GC13" s="36"/>
      <c r="GD13" s="36"/>
      <c r="GE13" s="36"/>
      <c r="GF13" s="36"/>
      <c r="GG13" s="36"/>
      <c r="GH13" s="36"/>
      <c r="GI13" s="36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  <c r="IG13" s="36"/>
      <c r="IH13" s="36"/>
      <c r="II13" s="36"/>
      <c r="IJ13" s="36"/>
      <c r="IK13" s="36"/>
      <c r="IL13" s="36"/>
      <c r="IM13" s="36"/>
      <c r="IN13" s="36"/>
      <c r="IO13" s="36"/>
      <c r="IP13" s="36"/>
      <c r="IQ13" s="36"/>
      <c r="IR13" s="36"/>
      <c r="IS13" s="36"/>
      <c r="IT13" s="36"/>
      <c r="IU13" s="36"/>
      <c r="IV13" s="36"/>
      <c r="IW13" s="36"/>
      <c r="IX13" s="36"/>
      <c r="IY13" s="36"/>
      <c r="IZ13" s="36"/>
      <c r="JA13" s="36"/>
      <c r="JB13" s="36"/>
      <c r="JC13" s="36"/>
      <c r="JD13" s="36"/>
      <c r="JE13" s="36"/>
      <c r="JF13" s="36"/>
      <c r="JG13" s="36"/>
      <c r="JH13" s="36"/>
      <c r="JI13" s="36"/>
      <c r="JJ13" s="36"/>
      <c r="JK13" s="36"/>
      <c r="JL13" s="36"/>
      <c r="JM13" s="36"/>
      <c r="JN13" s="36"/>
      <c r="JO13" s="36"/>
      <c r="JP13" s="36"/>
      <c r="JQ13" s="36"/>
      <c r="JR13" s="36"/>
      <c r="JS13" s="36"/>
      <c r="JT13" s="36"/>
      <c r="JU13" s="36"/>
      <c r="JV13" s="36"/>
      <c r="JW13" s="36"/>
      <c r="JX13" s="36"/>
      <c r="JY13" s="36"/>
      <c r="JZ13" s="36"/>
      <c r="KA13" s="36"/>
      <c r="KB13" s="36"/>
      <c r="KC13" s="36"/>
      <c r="KD13" s="36"/>
      <c r="KE13" s="36"/>
      <c r="KF13" s="36"/>
      <c r="KG13" s="36"/>
      <c r="KH13" s="36"/>
      <c r="KI13" s="36"/>
      <c r="KJ13" s="36"/>
      <c r="KK13" s="36"/>
      <c r="KL13" s="36"/>
      <c r="KM13" s="36"/>
      <c r="KN13" s="36"/>
      <c r="KO13" s="36"/>
      <c r="KP13" s="36"/>
      <c r="KQ13" s="36"/>
      <c r="KR13" s="36"/>
      <c r="KS13" s="36"/>
      <c r="KT13" s="36"/>
      <c r="KU13" s="36"/>
      <c r="KV13" s="36"/>
      <c r="KW13" s="36"/>
      <c r="KX13" s="36"/>
      <c r="KY13" s="36"/>
      <c r="KZ13" s="36"/>
      <c r="LA13" s="36"/>
      <c r="LB13" s="36"/>
      <c r="LC13" s="36"/>
      <c r="LD13" s="36"/>
      <c r="LE13" s="36"/>
      <c r="LF13" s="36"/>
      <c r="LG13" s="36"/>
      <c r="LH13" s="36"/>
      <c r="LI13" s="36"/>
      <c r="LJ13" s="36"/>
      <c r="LK13" s="36"/>
      <c r="LL13" s="36"/>
      <c r="LM13" s="36"/>
      <c r="LN13" s="36"/>
      <c r="LO13" s="36"/>
      <c r="LP13" s="36"/>
      <c r="LQ13" s="36"/>
      <c r="LR13" s="36"/>
      <c r="LS13" s="36"/>
      <c r="LT13" s="36"/>
      <c r="LU13" s="36"/>
      <c r="LV13" s="36"/>
      <c r="LW13" s="36"/>
      <c r="LX13" s="36"/>
      <c r="LY13" s="36"/>
      <c r="LZ13" s="36"/>
      <c r="MA13" s="36"/>
      <c r="MB13" s="36"/>
      <c r="MC13" s="36"/>
      <c r="MD13" s="36"/>
      <c r="ME13" s="36"/>
      <c r="MF13" s="36"/>
      <c r="MG13" s="36"/>
      <c r="MH13" s="36"/>
      <c r="MI13" s="36"/>
      <c r="MJ13" s="36"/>
      <c r="MK13" s="36"/>
      <c r="ML13" s="36"/>
      <c r="MM13" s="36"/>
      <c r="MN13" s="36"/>
      <c r="MO13" s="36"/>
      <c r="MP13" s="36"/>
      <c r="MQ13" s="36"/>
      <c r="MR13" s="36"/>
      <c r="MS13" s="36"/>
      <c r="MT13" s="36"/>
      <c r="MU13" s="36"/>
      <c r="MV13" s="36"/>
      <c r="MW13" s="36"/>
      <c r="MX13" s="36"/>
      <c r="MY13" s="36"/>
      <c r="MZ13" s="36"/>
      <c r="NA13" s="36"/>
      <c r="NB13" s="36"/>
      <c r="NC13" s="36"/>
      <c r="ND13" s="36"/>
      <c r="NE13" s="36"/>
      <c r="NF13" s="36"/>
      <c r="NG13" s="36"/>
      <c r="NH13" s="36"/>
      <c r="NI13" s="36"/>
      <c r="NJ13" s="36"/>
      <c r="NK13" s="36"/>
      <c r="NL13" s="36"/>
      <c r="NM13" s="36"/>
      <c r="NN13" s="36"/>
      <c r="NO13" s="36"/>
      <c r="NP13" s="36"/>
      <c r="NQ13" s="36"/>
      <c r="NR13" s="36"/>
      <c r="NS13" s="36"/>
      <c r="NT13" s="36"/>
      <c r="NU13" s="36"/>
      <c r="NV13" s="36"/>
      <c r="NW13" s="36"/>
      <c r="NX13" s="36"/>
    </row>
    <row r="14" spans="1:388" ht="30" customHeight="1">
      <c r="A14" s="161">
        <v>2</v>
      </c>
      <c r="B14" s="162">
        <v>30</v>
      </c>
      <c r="C14" s="33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  <c r="EY14" s="34"/>
      <c r="EZ14" s="34"/>
      <c r="FA14" s="34"/>
      <c r="FB14" s="34"/>
      <c r="FC14" s="34"/>
      <c r="FD14" s="34"/>
      <c r="FE14" s="34"/>
      <c r="FF14" s="34"/>
      <c r="FG14" s="34"/>
      <c r="FH14" s="34"/>
      <c r="FI14" s="34"/>
      <c r="FJ14" s="34"/>
      <c r="FK14" s="34"/>
      <c r="FL14" s="34"/>
      <c r="FM14" s="34"/>
      <c r="FN14" s="34"/>
      <c r="FO14" s="34"/>
      <c r="FP14" s="34"/>
      <c r="FQ14" s="34"/>
      <c r="FR14" s="34"/>
      <c r="FS14" s="34"/>
      <c r="FT14" s="34"/>
      <c r="FU14" s="34"/>
      <c r="FV14" s="34"/>
      <c r="FW14" s="34"/>
      <c r="FX14" s="34"/>
      <c r="FY14" s="34"/>
      <c r="FZ14" s="34"/>
      <c r="GA14" s="34"/>
      <c r="GB14" s="34"/>
      <c r="GC14" s="34"/>
      <c r="GD14" s="34"/>
      <c r="GE14" s="34"/>
      <c r="GF14" s="34"/>
      <c r="GG14" s="34"/>
      <c r="GH14" s="34"/>
      <c r="GI14" s="34"/>
      <c r="GJ14" s="34"/>
      <c r="GK14" s="34"/>
      <c r="GL14" s="34"/>
      <c r="GM14" s="34"/>
      <c r="GN14" s="34"/>
      <c r="GO14" s="34"/>
      <c r="GP14" s="34"/>
      <c r="GQ14" s="34"/>
      <c r="GR14" s="34"/>
      <c r="GS14" s="34"/>
      <c r="GT14" s="34"/>
      <c r="GU14" s="34"/>
      <c r="GV14" s="34"/>
      <c r="GW14" s="34"/>
      <c r="GX14" s="34"/>
      <c r="GY14" s="34"/>
      <c r="GZ14" s="34"/>
      <c r="HA14" s="34"/>
      <c r="HB14" s="34"/>
      <c r="HC14" s="34"/>
      <c r="HD14" s="34"/>
      <c r="HE14" s="34"/>
      <c r="HF14" s="34"/>
      <c r="HG14" s="34"/>
      <c r="HH14" s="34"/>
      <c r="HI14" s="34"/>
      <c r="HJ14" s="34"/>
      <c r="HK14" s="34"/>
      <c r="HL14" s="34"/>
      <c r="HM14" s="34"/>
      <c r="HN14" s="34"/>
      <c r="HO14" s="34"/>
      <c r="HP14" s="34"/>
      <c r="HQ14" s="34"/>
      <c r="HR14" s="34"/>
      <c r="HS14" s="34"/>
      <c r="HT14" s="34"/>
      <c r="HU14" s="34"/>
      <c r="HV14" s="34"/>
      <c r="HW14" s="34"/>
      <c r="HX14" s="34"/>
      <c r="HY14" s="34"/>
      <c r="HZ14" s="34"/>
      <c r="IA14" s="34"/>
      <c r="IB14" s="34"/>
      <c r="IC14" s="34"/>
      <c r="ID14" s="34"/>
      <c r="IE14" s="34"/>
      <c r="IF14" s="34"/>
      <c r="IG14" s="34"/>
      <c r="IH14" s="34"/>
      <c r="II14" s="34"/>
      <c r="IJ14" s="34"/>
      <c r="IK14" s="34"/>
      <c r="IL14" s="34"/>
      <c r="IM14" s="34"/>
      <c r="IN14" s="34"/>
      <c r="IO14" s="34"/>
      <c r="IP14" s="34"/>
      <c r="IQ14" s="34"/>
      <c r="IR14" s="34"/>
      <c r="IS14" s="34"/>
      <c r="IT14" s="34"/>
      <c r="IU14" s="34"/>
      <c r="IV14" s="34"/>
      <c r="IW14" s="34"/>
      <c r="IX14" s="34"/>
      <c r="IY14" s="34"/>
      <c r="IZ14" s="34"/>
      <c r="JA14" s="34"/>
      <c r="JB14" s="34"/>
      <c r="JC14" s="34"/>
      <c r="JD14" s="34"/>
      <c r="JE14" s="34"/>
      <c r="JF14" s="34"/>
      <c r="JG14" s="34"/>
      <c r="JH14" s="34"/>
      <c r="JI14" s="34"/>
      <c r="JJ14" s="34"/>
      <c r="JK14" s="34"/>
      <c r="JL14" s="34"/>
      <c r="JM14" s="34"/>
      <c r="JN14" s="34"/>
      <c r="JO14" s="34"/>
      <c r="JP14" s="34"/>
      <c r="JQ14" s="34"/>
      <c r="JR14" s="34"/>
      <c r="JS14" s="34"/>
      <c r="JT14" s="34"/>
      <c r="JU14" s="34"/>
      <c r="JV14" s="34"/>
      <c r="JW14" s="34"/>
      <c r="JX14" s="34"/>
      <c r="JY14" s="34"/>
      <c r="JZ14" s="34"/>
      <c r="KA14" s="34"/>
      <c r="KB14" s="34"/>
      <c r="KC14" s="34"/>
      <c r="KD14" s="34"/>
      <c r="KE14" s="34"/>
      <c r="KF14" s="34"/>
      <c r="KG14" s="34"/>
      <c r="KH14" s="34"/>
      <c r="KI14" s="34"/>
      <c r="KJ14" s="34"/>
      <c r="KK14" s="34"/>
      <c r="KL14" s="34"/>
      <c r="KM14" s="34"/>
      <c r="KN14" s="34"/>
      <c r="KO14" s="34"/>
      <c r="KP14" s="34"/>
      <c r="KQ14" s="34"/>
      <c r="KR14" s="34"/>
      <c r="KS14" s="34"/>
      <c r="KT14" s="34"/>
      <c r="KU14" s="34"/>
      <c r="KV14" s="34"/>
      <c r="KW14" s="34"/>
      <c r="KX14" s="34"/>
      <c r="KY14" s="34"/>
      <c r="KZ14" s="34"/>
      <c r="LA14" s="34"/>
      <c r="LB14" s="34"/>
      <c r="LC14" s="34"/>
      <c r="LD14" s="34"/>
      <c r="LE14" s="34"/>
      <c r="LF14" s="34"/>
      <c r="LG14" s="34"/>
      <c r="LH14" s="34"/>
      <c r="LI14" s="34"/>
      <c r="LJ14" s="34"/>
      <c r="LK14" s="34"/>
      <c r="LL14" s="34"/>
      <c r="LM14" s="34"/>
      <c r="LN14" s="34"/>
      <c r="LO14" s="34"/>
      <c r="LP14" s="34"/>
      <c r="LQ14" s="34"/>
      <c r="LR14" s="34"/>
      <c r="LS14" s="34"/>
      <c r="LT14" s="34"/>
      <c r="LU14" s="34"/>
      <c r="LV14" s="34"/>
      <c r="LW14" s="34"/>
      <c r="LX14" s="34"/>
      <c r="LY14" s="34"/>
      <c r="LZ14" s="34"/>
      <c r="MA14" s="34"/>
      <c r="MB14" s="34"/>
      <c r="MC14" s="34"/>
      <c r="MD14" s="34"/>
      <c r="ME14" s="34"/>
      <c r="MF14" s="34"/>
      <c r="MG14" s="34"/>
      <c r="MH14" s="34"/>
      <c r="MI14" s="34"/>
      <c r="MJ14" s="34"/>
      <c r="MK14" s="34"/>
      <c r="ML14" s="34"/>
      <c r="MM14" s="34"/>
      <c r="MN14" s="34"/>
      <c r="MO14" s="34"/>
      <c r="MP14" s="34"/>
      <c r="MQ14" s="34"/>
      <c r="MR14" s="34"/>
      <c r="MS14" s="34"/>
      <c r="MT14" s="34"/>
      <c r="MU14" s="34"/>
      <c r="MV14" s="34"/>
      <c r="MW14" s="34"/>
      <c r="MX14" s="34"/>
      <c r="MY14" s="34"/>
      <c r="MZ14" s="34"/>
      <c r="NA14" s="34"/>
      <c r="NB14" s="34"/>
      <c r="NC14" s="34"/>
      <c r="ND14" s="34"/>
      <c r="NE14" s="34"/>
      <c r="NF14" s="34"/>
      <c r="NG14" s="34"/>
      <c r="NH14" s="34"/>
      <c r="NI14" s="34"/>
      <c r="NJ14" s="34"/>
      <c r="NK14" s="34"/>
      <c r="NL14" s="34"/>
      <c r="NM14" s="34"/>
      <c r="NN14" s="34"/>
      <c r="NO14" s="34"/>
      <c r="NP14" s="34"/>
      <c r="NQ14" s="34"/>
      <c r="NR14" s="34"/>
      <c r="NS14" s="34"/>
      <c r="NT14" s="34"/>
      <c r="NU14" s="34"/>
      <c r="NV14" s="34"/>
      <c r="NW14" s="34"/>
      <c r="NX14" s="34"/>
    </row>
    <row r="15" spans="1:388" ht="30" customHeight="1">
      <c r="A15" s="161"/>
      <c r="B15" s="163"/>
      <c r="C15" s="35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/>
      <c r="CU15" s="36"/>
      <c r="CV15" s="36"/>
      <c r="CW15" s="36"/>
      <c r="CX15" s="36"/>
      <c r="CY15" s="36"/>
      <c r="CZ15" s="36"/>
      <c r="DA15" s="36"/>
      <c r="DB15" s="36"/>
      <c r="DC15" s="36"/>
      <c r="DD15" s="36"/>
      <c r="DE15" s="36"/>
      <c r="DF15" s="36"/>
      <c r="DG15" s="36"/>
      <c r="DH15" s="36"/>
      <c r="DI15" s="36"/>
      <c r="DJ15" s="36"/>
      <c r="DK15" s="36"/>
      <c r="DL15" s="36"/>
      <c r="DM15" s="36"/>
      <c r="DN15" s="36"/>
      <c r="DO15" s="36"/>
      <c r="DP15" s="36"/>
      <c r="DQ15" s="36"/>
      <c r="DR15" s="36"/>
      <c r="DS15" s="36"/>
      <c r="DT15" s="36"/>
      <c r="DU15" s="36"/>
      <c r="DV15" s="36"/>
      <c r="DW15" s="36"/>
      <c r="DX15" s="36"/>
      <c r="DY15" s="36"/>
      <c r="DZ15" s="36"/>
      <c r="EA15" s="36"/>
      <c r="EB15" s="36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6"/>
      <c r="EV15" s="36"/>
      <c r="EW15" s="36"/>
      <c r="EX15" s="36"/>
      <c r="EY15" s="36"/>
      <c r="EZ15" s="36"/>
      <c r="FA15" s="36"/>
      <c r="FB15" s="36"/>
      <c r="FC15" s="36"/>
      <c r="FD15" s="36"/>
      <c r="FE15" s="36"/>
      <c r="FF15" s="36"/>
      <c r="FG15" s="36"/>
      <c r="FH15" s="36"/>
      <c r="FI15" s="36"/>
      <c r="FJ15" s="36"/>
      <c r="FK15" s="36"/>
      <c r="FL15" s="36"/>
      <c r="FM15" s="36"/>
      <c r="FN15" s="36"/>
      <c r="FO15" s="36"/>
      <c r="FP15" s="36"/>
      <c r="FQ15" s="36"/>
      <c r="FR15" s="36"/>
      <c r="FS15" s="36"/>
      <c r="FT15" s="36"/>
      <c r="FU15" s="36"/>
      <c r="FV15" s="36"/>
      <c r="FW15" s="36"/>
      <c r="FX15" s="36"/>
      <c r="FY15" s="36"/>
      <c r="FZ15" s="36"/>
      <c r="GA15" s="36"/>
      <c r="GB15" s="36"/>
      <c r="GC15" s="36"/>
      <c r="GD15" s="36"/>
      <c r="GE15" s="36"/>
      <c r="GF15" s="36"/>
      <c r="GG15" s="36"/>
      <c r="GH15" s="36"/>
      <c r="GI15" s="36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  <c r="IG15" s="36"/>
      <c r="IH15" s="36"/>
      <c r="II15" s="36"/>
      <c r="IJ15" s="36"/>
      <c r="IK15" s="36"/>
      <c r="IL15" s="36"/>
      <c r="IM15" s="36"/>
      <c r="IN15" s="36"/>
      <c r="IO15" s="36"/>
      <c r="IP15" s="36"/>
      <c r="IQ15" s="36"/>
      <c r="IR15" s="36"/>
      <c r="IS15" s="36"/>
      <c r="IT15" s="36"/>
      <c r="IU15" s="36"/>
      <c r="IV15" s="36"/>
      <c r="IW15" s="36"/>
      <c r="IX15" s="36"/>
      <c r="IY15" s="36"/>
      <c r="IZ15" s="36"/>
      <c r="JA15" s="36"/>
      <c r="JB15" s="36"/>
      <c r="JC15" s="36"/>
      <c r="JD15" s="36"/>
      <c r="JE15" s="36"/>
      <c r="JF15" s="36"/>
      <c r="JG15" s="36"/>
      <c r="JH15" s="36"/>
      <c r="JI15" s="36"/>
      <c r="JJ15" s="36"/>
      <c r="JK15" s="36"/>
      <c r="JL15" s="36"/>
      <c r="JM15" s="36"/>
      <c r="JN15" s="36"/>
      <c r="JO15" s="36"/>
      <c r="JP15" s="36"/>
      <c r="JQ15" s="36"/>
      <c r="JR15" s="36"/>
      <c r="JS15" s="36"/>
      <c r="JT15" s="36"/>
      <c r="JU15" s="36"/>
      <c r="JV15" s="36"/>
      <c r="JW15" s="36"/>
      <c r="JX15" s="36"/>
      <c r="JY15" s="36"/>
      <c r="JZ15" s="36"/>
      <c r="KA15" s="36"/>
      <c r="KB15" s="36"/>
      <c r="KC15" s="36"/>
      <c r="KD15" s="36"/>
      <c r="KE15" s="36"/>
      <c r="KF15" s="36"/>
      <c r="KG15" s="36"/>
      <c r="KH15" s="36"/>
      <c r="KI15" s="36"/>
      <c r="KJ15" s="36"/>
      <c r="KK15" s="36"/>
      <c r="KL15" s="36"/>
      <c r="KM15" s="36"/>
      <c r="KN15" s="36"/>
      <c r="KO15" s="36"/>
      <c r="KP15" s="36"/>
      <c r="KQ15" s="36"/>
      <c r="KR15" s="36"/>
      <c r="KS15" s="36"/>
      <c r="KT15" s="36"/>
      <c r="KU15" s="36"/>
      <c r="KV15" s="36"/>
      <c r="KW15" s="36"/>
      <c r="KX15" s="36"/>
      <c r="KY15" s="36"/>
      <c r="KZ15" s="36"/>
      <c r="LA15" s="36"/>
      <c r="LB15" s="36"/>
      <c r="LC15" s="36"/>
      <c r="LD15" s="36"/>
      <c r="LE15" s="36"/>
      <c r="LF15" s="36"/>
      <c r="LG15" s="36"/>
      <c r="LH15" s="36"/>
      <c r="LI15" s="36"/>
      <c r="LJ15" s="36"/>
      <c r="LK15" s="36"/>
      <c r="LL15" s="36"/>
      <c r="LM15" s="36"/>
      <c r="LN15" s="36"/>
      <c r="LO15" s="36"/>
      <c r="LP15" s="36"/>
      <c r="LQ15" s="36"/>
      <c r="LR15" s="36"/>
      <c r="LS15" s="36"/>
      <c r="LT15" s="36"/>
      <c r="LU15" s="36"/>
      <c r="LV15" s="36"/>
      <c r="LW15" s="36"/>
      <c r="LX15" s="36"/>
      <c r="LY15" s="36"/>
      <c r="LZ15" s="36"/>
      <c r="MA15" s="36"/>
      <c r="MB15" s="36"/>
      <c r="MC15" s="36"/>
      <c r="MD15" s="36"/>
      <c r="ME15" s="36"/>
      <c r="MF15" s="36"/>
      <c r="MG15" s="36"/>
      <c r="MH15" s="36"/>
      <c r="MI15" s="36"/>
      <c r="MJ15" s="36"/>
      <c r="MK15" s="36"/>
      <c r="ML15" s="36"/>
      <c r="MM15" s="36"/>
      <c r="MN15" s="36"/>
      <c r="MO15" s="36"/>
      <c r="MP15" s="36"/>
      <c r="MQ15" s="36"/>
      <c r="MR15" s="36"/>
      <c r="MS15" s="36"/>
      <c r="MT15" s="36"/>
      <c r="MU15" s="36"/>
      <c r="MV15" s="36"/>
      <c r="MW15" s="36"/>
      <c r="MX15" s="36"/>
      <c r="MY15" s="36"/>
      <c r="MZ15" s="36"/>
      <c r="NA15" s="36"/>
      <c r="NB15" s="36"/>
      <c r="NC15" s="36"/>
      <c r="ND15" s="36"/>
      <c r="NE15" s="36"/>
      <c r="NF15" s="36"/>
      <c r="NG15" s="36"/>
      <c r="NH15" s="36"/>
      <c r="NI15" s="36"/>
      <c r="NJ15" s="36"/>
      <c r="NK15" s="36"/>
      <c r="NL15" s="36"/>
      <c r="NM15" s="36"/>
      <c r="NN15" s="36"/>
      <c r="NO15" s="36"/>
      <c r="NP15" s="36"/>
      <c r="NQ15" s="36"/>
      <c r="NR15" s="36"/>
      <c r="NS15" s="36"/>
      <c r="NT15" s="36"/>
      <c r="NU15" s="36"/>
      <c r="NV15" s="36"/>
      <c r="NW15" s="36"/>
      <c r="NX15" s="36"/>
    </row>
    <row r="16" spans="1:388" ht="30" customHeight="1">
      <c r="A16" s="164" t="s">
        <v>44</v>
      </c>
      <c r="B16" s="162" t="s">
        <v>25</v>
      </c>
      <c r="C16" s="33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34"/>
      <c r="BH16" s="34"/>
      <c r="BI16" s="34"/>
      <c r="BJ16" s="34"/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  <c r="CW16" s="34"/>
      <c r="CX16" s="34"/>
      <c r="CY16" s="34"/>
      <c r="CZ16" s="34"/>
      <c r="DA16" s="34"/>
      <c r="DB16" s="34"/>
      <c r="DC16" s="34"/>
      <c r="DD16" s="34"/>
      <c r="DE16" s="34"/>
      <c r="DF16" s="34"/>
      <c r="DG16" s="34"/>
      <c r="DH16" s="34"/>
      <c r="DI16" s="34"/>
      <c r="DJ16" s="34"/>
      <c r="DK16" s="34"/>
      <c r="DL16" s="34"/>
      <c r="DM16" s="34"/>
      <c r="DN16" s="34"/>
      <c r="DO16" s="34"/>
      <c r="DP16" s="34"/>
      <c r="DQ16" s="34"/>
      <c r="DR16" s="34"/>
      <c r="DS16" s="34"/>
      <c r="DT16" s="34"/>
      <c r="DU16" s="34"/>
      <c r="DV16" s="34"/>
      <c r="DW16" s="34"/>
      <c r="DX16" s="34"/>
      <c r="DY16" s="34"/>
      <c r="DZ16" s="34"/>
      <c r="EA16" s="34"/>
      <c r="EB16" s="34"/>
      <c r="EC16" s="34"/>
      <c r="ED16" s="34"/>
      <c r="EE16" s="34"/>
      <c r="EF16" s="34"/>
      <c r="EG16" s="34"/>
      <c r="EH16" s="34"/>
      <c r="EI16" s="34"/>
      <c r="EJ16" s="34"/>
      <c r="EK16" s="34"/>
      <c r="EL16" s="34"/>
      <c r="EM16" s="34"/>
      <c r="EN16" s="34"/>
      <c r="EO16" s="34"/>
      <c r="EP16" s="34"/>
      <c r="EQ16" s="34"/>
      <c r="ER16" s="34"/>
      <c r="ES16" s="34"/>
      <c r="ET16" s="34"/>
      <c r="EU16" s="34"/>
      <c r="EV16" s="34"/>
      <c r="EW16" s="34"/>
      <c r="EX16" s="34"/>
      <c r="EY16" s="34"/>
      <c r="EZ16" s="34"/>
      <c r="FA16" s="34"/>
      <c r="FB16" s="34"/>
      <c r="FC16" s="34"/>
      <c r="FD16" s="34"/>
      <c r="FE16" s="34"/>
      <c r="FF16" s="34"/>
      <c r="FG16" s="34"/>
      <c r="FH16" s="34"/>
      <c r="FI16" s="34"/>
      <c r="FJ16" s="34"/>
      <c r="FK16" s="34"/>
      <c r="FL16" s="34"/>
      <c r="FM16" s="34"/>
      <c r="FN16" s="34"/>
      <c r="FO16" s="34"/>
      <c r="FP16" s="34"/>
      <c r="FQ16" s="34"/>
      <c r="FR16" s="34"/>
      <c r="FS16" s="34"/>
      <c r="FT16" s="34"/>
      <c r="FU16" s="34"/>
      <c r="FV16" s="34"/>
      <c r="FW16" s="34"/>
      <c r="FX16" s="34"/>
      <c r="FY16" s="34"/>
      <c r="FZ16" s="34"/>
      <c r="GA16" s="34"/>
      <c r="GB16" s="34"/>
      <c r="GC16" s="34"/>
      <c r="GD16" s="34"/>
      <c r="GE16" s="34"/>
      <c r="GF16" s="34"/>
      <c r="GG16" s="34"/>
      <c r="GH16" s="34"/>
      <c r="GI16" s="34"/>
      <c r="GJ16" s="34"/>
      <c r="GK16" s="34"/>
      <c r="GL16" s="34"/>
      <c r="GM16" s="34"/>
      <c r="GN16" s="34"/>
      <c r="GO16" s="34"/>
      <c r="GP16" s="34"/>
      <c r="GQ16" s="34"/>
      <c r="GR16" s="34"/>
      <c r="GS16" s="34"/>
      <c r="GT16" s="34"/>
      <c r="GU16" s="34"/>
      <c r="GV16" s="34"/>
      <c r="GW16" s="34"/>
      <c r="GX16" s="34"/>
      <c r="GY16" s="34"/>
      <c r="GZ16" s="34"/>
      <c r="HA16" s="34"/>
      <c r="HB16" s="34"/>
      <c r="HC16" s="34"/>
      <c r="HD16" s="34"/>
      <c r="HE16" s="34"/>
      <c r="HF16" s="34"/>
      <c r="HG16" s="34"/>
      <c r="HH16" s="34"/>
      <c r="HI16" s="34"/>
      <c r="HJ16" s="34"/>
      <c r="HK16" s="34"/>
      <c r="HL16" s="34"/>
      <c r="HM16" s="34"/>
      <c r="HN16" s="34"/>
      <c r="HO16" s="34"/>
      <c r="HP16" s="34"/>
      <c r="HQ16" s="34"/>
      <c r="HR16" s="34"/>
      <c r="HS16" s="34"/>
      <c r="HT16" s="34"/>
      <c r="HU16" s="34"/>
      <c r="HV16" s="34"/>
      <c r="HW16" s="34"/>
      <c r="HX16" s="34"/>
      <c r="HY16" s="34"/>
      <c r="HZ16" s="34"/>
      <c r="IA16" s="34"/>
      <c r="IB16" s="34"/>
      <c r="IC16" s="34"/>
      <c r="ID16" s="34"/>
      <c r="IE16" s="34"/>
      <c r="IF16" s="34"/>
      <c r="IG16" s="34"/>
      <c r="IH16" s="34"/>
      <c r="II16" s="34"/>
      <c r="IJ16" s="34"/>
      <c r="IK16" s="34"/>
      <c r="IL16" s="34"/>
      <c r="IM16" s="34"/>
      <c r="IN16" s="34"/>
      <c r="IO16" s="34"/>
      <c r="IP16" s="34"/>
      <c r="IQ16" s="34"/>
      <c r="IR16" s="34"/>
      <c r="IS16" s="34"/>
      <c r="IT16" s="34"/>
      <c r="IU16" s="34"/>
      <c r="IV16" s="34"/>
      <c r="IW16" s="34"/>
      <c r="IX16" s="34"/>
      <c r="IY16" s="34"/>
      <c r="IZ16" s="34"/>
      <c r="JA16" s="34"/>
      <c r="JB16" s="34"/>
      <c r="JC16" s="34"/>
      <c r="JD16" s="34"/>
      <c r="JE16" s="34"/>
      <c r="JF16" s="34"/>
      <c r="JG16" s="34"/>
      <c r="JH16" s="34"/>
      <c r="JI16" s="34"/>
      <c r="JJ16" s="34"/>
      <c r="JK16" s="34"/>
      <c r="JL16" s="34"/>
      <c r="JM16" s="34"/>
      <c r="JN16" s="34"/>
      <c r="JO16" s="34"/>
      <c r="JP16" s="34"/>
      <c r="JQ16" s="34"/>
      <c r="JR16" s="34"/>
      <c r="JS16" s="34"/>
      <c r="JT16" s="34"/>
      <c r="JU16" s="34"/>
      <c r="JV16" s="34"/>
      <c r="JW16" s="34"/>
      <c r="JX16" s="34"/>
      <c r="JY16" s="34"/>
      <c r="JZ16" s="34"/>
      <c r="KA16" s="34"/>
      <c r="KB16" s="34"/>
      <c r="KC16" s="34"/>
      <c r="KD16" s="34"/>
      <c r="KE16" s="34"/>
      <c r="KF16" s="34"/>
      <c r="KG16" s="34"/>
      <c r="KH16" s="34"/>
      <c r="KI16" s="34"/>
      <c r="KJ16" s="34"/>
      <c r="KK16" s="34"/>
      <c r="KL16" s="34"/>
      <c r="KM16" s="34"/>
      <c r="KN16" s="34"/>
      <c r="KO16" s="34"/>
      <c r="KP16" s="34"/>
      <c r="KQ16" s="34"/>
      <c r="KR16" s="34"/>
      <c r="KS16" s="34"/>
      <c r="KT16" s="34"/>
      <c r="KU16" s="34"/>
      <c r="KV16" s="34"/>
      <c r="KW16" s="34"/>
      <c r="KX16" s="34"/>
      <c r="KY16" s="34"/>
      <c r="KZ16" s="34"/>
      <c r="LA16" s="34"/>
      <c r="LB16" s="34"/>
      <c r="LC16" s="34"/>
      <c r="LD16" s="34"/>
      <c r="LE16" s="34"/>
      <c r="LF16" s="34"/>
      <c r="LG16" s="34"/>
      <c r="LH16" s="34"/>
      <c r="LI16" s="34"/>
      <c r="LJ16" s="34"/>
      <c r="LK16" s="34"/>
      <c r="LL16" s="34"/>
      <c r="LM16" s="34"/>
      <c r="LN16" s="34"/>
      <c r="LO16" s="34"/>
      <c r="LP16" s="34"/>
      <c r="LQ16" s="34"/>
      <c r="LR16" s="34"/>
      <c r="LS16" s="34"/>
      <c r="LT16" s="34"/>
      <c r="LU16" s="34"/>
      <c r="LV16" s="34"/>
      <c r="LW16" s="34"/>
      <c r="LX16" s="34"/>
      <c r="LY16" s="34"/>
      <c r="LZ16" s="34"/>
      <c r="MA16" s="34"/>
      <c r="MB16" s="34"/>
      <c r="MC16" s="34"/>
      <c r="MD16" s="34"/>
      <c r="ME16" s="34"/>
      <c r="MF16" s="34"/>
      <c r="MG16" s="34"/>
      <c r="MH16" s="34"/>
      <c r="MI16" s="34"/>
      <c r="MJ16" s="34"/>
      <c r="MK16" s="34"/>
      <c r="ML16" s="34"/>
      <c r="MM16" s="34"/>
      <c r="MN16" s="34"/>
      <c r="MO16" s="34"/>
      <c r="MP16" s="34"/>
      <c r="MQ16" s="34"/>
      <c r="MR16" s="34"/>
      <c r="MS16" s="34"/>
      <c r="MT16" s="34"/>
      <c r="MU16" s="34"/>
      <c r="MV16" s="34"/>
      <c r="MW16" s="34"/>
      <c r="MX16" s="34"/>
      <c r="MY16" s="34"/>
      <c r="MZ16" s="34"/>
      <c r="NA16" s="34"/>
      <c r="NB16" s="34"/>
      <c r="NC16" s="34"/>
      <c r="ND16" s="34"/>
      <c r="NE16" s="34"/>
      <c r="NF16" s="34"/>
      <c r="NG16" s="34"/>
      <c r="NH16" s="34"/>
      <c r="NI16" s="34"/>
      <c r="NJ16" s="34"/>
      <c r="NK16" s="34"/>
      <c r="NL16" s="34"/>
      <c r="NM16" s="34"/>
      <c r="NN16" s="34"/>
      <c r="NO16" s="34"/>
      <c r="NP16" s="34"/>
      <c r="NQ16" s="34"/>
      <c r="NR16" s="34"/>
      <c r="NS16" s="34"/>
      <c r="NT16" s="34"/>
      <c r="NU16" s="34"/>
      <c r="NV16" s="34"/>
      <c r="NW16" s="34"/>
      <c r="NX16" s="34"/>
    </row>
    <row r="17" spans="1:388" ht="30" customHeight="1">
      <c r="A17" s="164"/>
      <c r="B17" s="163"/>
      <c r="C17" s="35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/>
      <c r="CO17" s="36"/>
      <c r="CP17" s="36"/>
      <c r="CQ17" s="36"/>
      <c r="CR17" s="36"/>
      <c r="CS17" s="36"/>
      <c r="CT17" s="36"/>
      <c r="CU17" s="36"/>
      <c r="CV17" s="36"/>
      <c r="CW17" s="36"/>
      <c r="CX17" s="36"/>
      <c r="CY17" s="36"/>
      <c r="CZ17" s="36"/>
      <c r="DA17" s="36"/>
      <c r="DB17" s="36"/>
      <c r="DC17" s="36"/>
      <c r="DD17" s="36"/>
      <c r="DE17" s="36"/>
      <c r="DF17" s="36"/>
      <c r="DG17" s="36"/>
      <c r="DH17" s="36"/>
      <c r="DI17" s="36"/>
      <c r="DJ17" s="36"/>
      <c r="DK17" s="36"/>
      <c r="DL17" s="36"/>
      <c r="DM17" s="36"/>
      <c r="DN17" s="36"/>
      <c r="DO17" s="36"/>
      <c r="DP17" s="36"/>
      <c r="DQ17" s="36"/>
      <c r="DR17" s="36"/>
      <c r="DS17" s="36"/>
      <c r="DT17" s="36"/>
      <c r="DU17" s="36"/>
      <c r="DV17" s="36"/>
      <c r="DW17" s="36"/>
      <c r="DX17" s="36"/>
      <c r="DY17" s="36"/>
      <c r="DZ17" s="36"/>
      <c r="EA17" s="36"/>
      <c r="EB17" s="36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6"/>
      <c r="EV17" s="36"/>
      <c r="EW17" s="36"/>
      <c r="EX17" s="36"/>
      <c r="EY17" s="36"/>
      <c r="EZ17" s="36"/>
      <c r="FA17" s="36"/>
      <c r="FB17" s="36"/>
      <c r="FC17" s="36"/>
      <c r="FD17" s="36"/>
      <c r="FE17" s="36"/>
      <c r="FF17" s="36"/>
      <c r="FG17" s="36"/>
      <c r="FH17" s="36"/>
      <c r="FI17" s="36"/>
      <c r="FJ17" s="36"/>
      <c r="FK17" s="36"/>
      <c r="FL17" s="36"/>
      <c r="FM17" s="36"/>
      <c r="FN17" s="36"/>
      <c r="FO17" s="36"/>
      <c r="FP17" s="36"/>
      <c r="FQ17" s="36"/>
      <c r="FR17" s="36"/>
      <c r="FS17" s="36"/>
      <c r="FT17" s="36"/>
      <c r="FU17" s="36"/>
      <c r="FV17" s="36"/>
      <c r="FW17" s="36"/>
      <c r="FX17" s="36"/>
      <c r="FY17" s="36"/>
      <c r="FZ17" s="36"/>
      <c r="GA17" s="36"/>
      <c r="GB17" s="36"/>
      <c r="GC17" s="36"/>
      <c r="GD17" s="36"/>
      <c r="GE17" s="36"/>
      <c r="GF17" s="36"/>
      <c r="GG17" s="36"/>
      <c r="GH17" s="36"/>
      <c r="GI17" s="36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  <c r="IG17" s="36"/>
      <c r="IH17" s="36"/>
      <c r="II17" s="36"/>
      <c r="IJ17" s="36"/>
      <c r="IK17" s="36"/>
      <c r="IL17" s="36"/>
      <c r="IM17" s="36"/>
      <c r="IN17" s="36"/>
      <c r="IO17" s="36"/>
      <c r="IP17" s="36"/>
      <c r="IQ17" s="36"/>
      <c r="IR17" s="36"/>
      <c r="IS17" s="36"/>
      <c r="IT17" s="36"/>
      <c r="IU17" s="36"/>
      <c r="IV17" s="36"/>
      <c r="IW17" s="36"/>
      <c r="IX17" s="36"/>
      <c r="IY17" s="36"/>
      <c r="IZ17" s="36"/>
      <c r="JA17" s="36"/>
      <c r="JB17" s="36"/>
      <c r="JC17" s="36"/>
      <c r="JD17" s="36"/>
      <c r="JE17" s="36"/>
      <c r="JF17" s="36"/>
      <c r="JG17" s="36"/>
      <c r="JH17" s="36"/>
      <c r="JI17" s="36"/>
      <c r="JJ17" s="36"/>
      <c r="JK17" s="36"/>
      <c r="JL17" s="36"/>
      <c r="JM17" s="36"/>
      <c r="JN17" s="36"/>
      <c r="JO17" s="36"/>
      <c r="JP17" s="36"/>
      <c r="JQ17" s="36"/>
      <c r="JR17" s="36"/>
      <c r="JS17" s="36"/>
      <c r="JT17" s="36"/>
      <c r="JU17" s="36"/>
      <c r="JV17" s="36"/>
      <c r="JW17" s="36"/>
      <c r="JX17" s="36"/>
      <c r="JY17" s="36"/>
      <c r="JZ17" s="36"/>
      <c r="KA17" s="36"/>
      <c r="KB17" s="36"/>
      <c r="KC17" s="36"/>
      <c r="KD17" s="36"/>
      <c r="KE17" s="36"/>
      <c r="KF17" s="36"/>
      <c r="KG17" s="36"/>
      <c r="KH17" s="36"/>
      <c r="KI17" s="36"/>
      <c r="KJ17" s="36"/>
      <c r="KK17" s="36"/>
      <c r="KL17" s="36"/>
      <c r="KM17" s="36"/>
      <c r="KN17" s="36"/>
      <c r="KO17" s="36"/>
      <c r="KP17" s="36"/>
      <c r="KQ17" s="36"/>
      <c r="KR17" s="36"/>
      <c r="KS17" s="36"/>
      <c r="KT17" s="36"/>
      <c r="KU17" s="36"/>
      <c r="KV17" s="36"/>
      <c r="KW17" s="36"/>
      <c r="KX17" s="36"/>
      <c r="KY17" s="36"/>
      <c r="KZ17" s="36"/>
      <c r="LA17" s="36"/>
      <c r="LB17" s="36"/>
      <c r="LC17" s="36"/>
      <c r="LD17" s="36"/>
      <c r="LE17" s="36"/>
      <c r="LF17" s="36"/>
      <c r="LG17" s="36"/>
      <c r="LH17" s="36"/>
      <c r="LI17" s="36"/>
      <c r="LJ17" s="36"/>
      <c r="LK17" s="36"/>
      <c r="LL17" s="36"/>
      <c r="LM17" s="36"/>
      <c r="LN17" s="36"/>
      <c r="LO17" s="36"/>
      <c r="LP17" s="36"/>
      <c r="LQ17" s="36"/>
      <c r="LR17" s="36"/>
      <c r="LS17" s="36"/>
      <c r="LT17" s="36"/>
      <c r="LU17" s="36"/>
      <c r="LV17" s="36"/>
      <c r="LW17" s="36"/>
      <c r="LX17" s="36"/>
      <c r="LY17" s="36"/>
      <c r="LZ17" s="36"/>
      <c r="MA17" s="36"/>
      <c r="MB17" s="36"/>
      <c r="MC17" s="36"/>
      <c r="MD17" s="36"/>
      <c r="ME17" s="36"/>
      <c r="MF17" s="36"/>
      <c r="MG17" s="36"/>
      <c r="MH17" s="36"/>
      <c r="MI17" s="36"/>
      <c r="MJ17" s="36"/>
      <c r="MK17" s="36"/>
      <c r="ML17" s="36"/>
      <c r="MM17" s="36"/>
      <c r="MN17" s="36"/>
      <c r="MO17" s="36"/>
      <c r="MP17" s="36"/>
      <c r="MQ17" s="36"/>
      <c r="MR17" s="36"/>
      <c r="MS17" s="36"/>
      <c r="MT17" s="36"/>
      <c r="MU17" s="36"/>
      <c r="MV17" s="36"/>
      <c r="MW17" s="36"/>
      <c r="MX17" s="36"/>
      <c r="MY17" s="36"/>
      <c r="MZ17" s="36"/>
      <c r="NA17" s="36"/>
      <c r="NB17" s="36"/>
      <c r="NC17" s="36"/>
      <c r="ND17" s="36"/>
      <c r="NE17" s="36"/>
      <c r="NF17" s="36"/>
      <c r="NG17" s="36"/>
      <c r="NH17" s="36"/>
      <c r="NI17" s="36"/>
      <c r="NJ17" s="36"/>
      <c r="NK17" s="36"/>
      <c r="NL17" s="36"/>
      <c r="NM17" s="36"/>
      <c r="NN17" s="36"/>
      <c r="NO17" s="36"/>
      <c r="NP17" s="36"/>
      <c r="NQ17" s="36"/>
      <c r="NR17" s="36"/>
      <c r="NS17" s="36"/>
      <c r="NT17" s="36"/>
      <c r="NU17" s="36"/>
      <c r="NV17" s="36"/>
      <c r="NW17" s="36"/>
      <c r="NX17" s="36"/>
    </row>
    <row r="18" spans="1:388" ht="30" customHeight="1">
      <c r="A18" s="161">
        <v>3</v>
      </c>
      <c r="B18" s="162">
        <v>30</v>
      </c>
      <c r="C18" s="33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4"/>
      <c r="CG18" s="34"/>
      <c r="CH18" s="34"/>
      <c r="CI18" s="34"/>
      <c r="CJ18" s="34"/>
      <c r="CK18" s="34"/>
      <c r="CL18" s="34"/>
      <c r="CM18" s="34"/>
      <c r="CN18" s="34"/>
      <c r="CO18" s="34"/>
      <c r="CP18" s="34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4"/>
      <c r="DB18" s="34"/>
      <c r="DC18" s="34"/>
      <c r="DD18" s="34"/>
      <c r="DE18" s="34"/>
      <c r="DF18" s="34"/>
      <c r="DG18" s="34"/>
      <c r="DH18" s="34"/>
      <c r="DI18" s="34"/>
      <c r="DJ18" s="34"/>
      <c r="DK18" s="34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4"/>
      <c r="DW18" s="34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  <c r="EZ18" s="34"/>
      <c r="FA18" s="34"/>
      <c r="FB18" s="34"/>
      <c r="FC18" s="34"/>
      <c r="FD18" s="34"/>
      <c r="FE18" s="34"/>
      <c r="FF18" s="34"/>
      <c r="FG18" s="34"/>
      <c r="FH18" s="34"/>
      <c r="FI18" s="34"/>
      <c r="FJ18" s="34"/>
      <c r="FK18" s="34"/>
      <c r="FL18" s="34"/>
      <c r="FM18" s="34"/>
      <c r="FN18" s="34"/>
      <c r="FO18" s="34"/>
      <c r="FP18" s="34"/>
      <c r="FQ18" s="34"/>
      <c r="FR18" s="34"/>
      <c r="FS18" s="34"/>
      <c r="FT18" s="34"/>
      <c r="FU18" s="34"/>
      <c r="FV18" s="34"/>
      <c r="FW18" s="34"/>
      <c r="FX18" s="34"/>
      <c r="FY18" s="34"/>
      <c r="FZ18" s="34"/>
      <c r="GA18" s="34"/>
      <c r="GB18" s="34"/>
      <c r="GC18" s="34"/>
      <c r="GD18" s="34"/>
      <c r="GE18" s="34"/>
      <c r="GF18" s="34"/>
      <c r="GG18" s="34"/>
      <c r="GH18" s="34"/>
      <c r="GI18" s="34"/>
      <c r="GJ18" s="34"/>
      <c r="GK18" s="34"/>
      <c r="GL18" s="34"/>
      <c r="GM18" s="34"/>
      <c r="GN18" s="34"/>
      <c r="GO18" s="34"/>
      <c r="GP18" s="34"/>
      <c r="GQ18" s="34"/>
      <c r="GR18" s="34"/>
      <c r="GS18" s="34"/>
      <c r="GT18" s="34"/>
      <c r="GU18" s="34"/>
      <c r="GV18" s="34"/>
      <c r="GW18" s="34"/>
      <c r="GX18" s="34"/>
      <c r="GY18" s="34"/>
      <c r="GZ18" s="34"/>
      <c r="HA18" s="34"/>
      <c r="HB18" s="34"/>
      <c r="HC18" s="34"/>
      <c r="HD18" s="34"/>
      <c r="HE18" s="34"/>
      <c r="HF18" s="34"/>
      <c r="HG18" s="34"/>
      <c r="HH18" s="34"/>
      <c r="HI18" s="34"/>
      <c r="HJ18" s="34"/>
      <c r="HK18" s="34"/>
      <c r="HL18" s="34"/>
      <c r="HM18" s="34"/>
      <c r="HN18" s="34"/>
      <c r="HO18" s="34"/>
      <c r="HP18" s="34"/>
      <c r="HQ18" s="34"/>
      <c r="HR18" s="34"/>
      <c r="HS18" s="34"/>
      <c r="HT18" s="34"/>
      <c r="HU18" s="34"/>
      <c r="HV18" s="34"/>
      <c r="HW18" s="34"/>
      <c r="HX18" s="34"/>
      <c r="HY18" s="34"/>
      <c r="HZ18" s="34"/>
      <c r="IA18" s="34"/>
      <c r="IB18" s="34"/>
      <c r="IC18" s="34"/>
      <c r="ID18" s="34"/>
      <c r="IE18" s="34"/>
      <c r="IF18" s="34"/>
      <c r="IG18" s="34"/>
      <c r="IH18" s="34"/>
      <c r="II18" s="34"/>
      <c r="IJ18" s="34"/>
      <c r="IK18" s="34"/>
      <c r="IL18" s="34"/>
      <c r="IM18" s="34"/>
      <c r="IN18" s="34"/>
      <c r="IO18" s="34"/>
      <c r="IP18" s="34"/>
      <c r="IQ18" s="34"/>
      <c r="IR18" s="34"/>
      <c r="IS18" s="34"/>
      <c r="IT18" s="34"/>
      <c r="IU18" s="34"/>
      <c r="IV18" s="34"/>
      <c r="IW18" s="34"/>
      <c r="IX18" s="34"/>
      <c r="IY18" s="34"/>
      <c r="IZ18" s="34"/>
      <c r="JA18" s="34"/>
      <c r="JB18" s="34"/>
      <c r="JC18" s="34"/>
      <c r="JD18" s="34"/>
      <c r="JE18" s="34"/>
      <c r="JF18" s="34"/>
      <c r="JG18" s="34"/>
      <c r="JH18" s="34"/>
      <c r="JI18" s="34"/>
      <c r="JJ18" s="34"/>
      <c r="JK18" s="34"/>
      <c r="JL18" s="34"/>
      <c r="JM18" s="34"/>
      <c r="JN18" s="34"/>
      <c r="JO18" s="34"/>
      <c r="JP18" s="34"/>
      <c r="JQ18" s="34"/>
      <c r="JR18" s="34"/>
      <c r="JS18" s="34"/>
      <c r="JT18" s="34"/>
      <c r="JU18" s="34"/>
      <c r="JV18" s="34"/>
      <c r="JW18" s="34"/>
      <c r="JX18" s="34"/>
      <c r="JY18" s="34"/>
      <c r="JZ18" s="34"/>
      <c r="KA18" s="34"/>
      <c r="KB18" s="34"/>
      <c r="KC18" s="34"/>
      <c r="KD18" s="34"/>
      <c r="KE18" s="34"/>
      <c r="KF18" s="34"/>
      <c r="KG18" s="34"/>
      <c r="KH18" s="34"/>
      <c r="KI18" s="34"/>
      <c r="KJ18" s="34"/>
      <c r="KK18" s="34"/>
      <c r="KL18" s="34"/>
      <c r="KM18" s="34"/>
      <c r="KN18" s="34"/>
      <c r="KO18" s="34"/>
      <c r="KP18" s="34"/>
      <c r="KQ18" s="34"/>
      <c r="KR18" s="34"/>
      <c r="KS18" s="34"/>
      <c r="KT18" s="34"/>
      <c r="KU18" s="34"/>
      <c r="KV18" s="34"/>
      <c r="KW18" s="34"/>
      <c r="KX18" s="34"/>
      <c r="KY18" s="34"/>
      <c r="KZ18" s="34"/>
      <c r="LA18" s="34"/>
      <c r="LB18" s="34"/>
      <c r="LC18" s="34"/>
      <c r="LD18" s="34"/>
      <c r="LE18" s="34"/>
      <c r="LF18" s="34"/>
      <c r="LG18" s="34"/>
      <c r="LH18" s="34"/>
      <c r="LI18" s="34"/>
      <c r="LJ18" s="34"/>
      <c r="LK18" s="34"/>
      <c r="LL18" s="34"/>
      <c r="LM18" s="34"/>
      <c r="LN18" s="34"/>
      <c r="LO18" s="34"/>
      <c r="LP18" s="34"/>
      <c r="LQ18" s="34"/>
      <c r="LR18" s="34"/>
      <c r="LS18" s="34"/>
      <c r="LT18" s="34"/>
      <c r="LU18" s="34"/>
      <c r="LV18" s="34"/>
      <c r="LW18" s="34"/>
      <c r="LX18" s="34"/>
      <c r="LY18" s="34"/>
      <c r="LZ18" s="34"/>
      <c r="MA18" s="34"/>
      <c r="MB18" s="34"/>
      <c r="MC18" s="34"/>
      <c r="MD18" s="34"/>
      <c r="ME18" s="34"/>
      <c r="MF18" s="34"/>
      <c r="MG18" s="34"/>
      <c r="MH18" s="34"/>
      <c r="MI18" s="34"/>
      <c r="MJ18" s="34"/>
      <c r="MK18" s="34"/>
      <c r="ML18" s="34"/>
      <c r="MM18" s="34"/>
      <c r="MN18" s="34"/>
      <c r="MO18" s="34"/>
      <c r="MP18" s="34"/>
      <c r="MQ18" s="34"/>
      <c r="MR18" s="34"/>
      <c r="MS18" s="34"/>
      <c r="MT18" s="34"/>
      <c r="MU18" s="34"/>
      <c r="MV18" s="34"/>
      <c r="MW18" s="34"/>
      <c r="MX18" s="34"/>
      <c r="MY18" s="34"/>
      <c r="MZ18" s="34"/>
      <c r="NA18" s="34"/>
      <c r="NB18" s="34"/>
      <c r="NC18" s="34"/>
      <c r="ND18" s="34"/>
      <c r="NE18" s="34"/>
      <c r="NF18" s="34"/>
      <c r="NG18" s="34"/>
      <c r="NH18" s="34"/>
      <c r="NI18" s="34"/>
      <c r="NJ18" s="34"/>
      <c r="NK18" s="34"/>
      <c r="NL18" s="34"/>
      <c r="NM18" s="34"/>
      <c r="NN18" s="34"/>
      <c r="NO18" s="34"/>
      <c r="NP18" s="34"/>
      <c r="NQ18" s="34"/>
      <c r="NR18" s="34"/>
      <c r="NS18" s="34"/>
      <c r="NT18" s="34"/>
      <c r="NU18" s="34"/>
      <c r="NV18" s="34"/>
      <c r="NW18" s="34"/>
      <c r="NX18" s="34"/>
    </row>
    <row r="19" spans="1:388" ht="30" customHeight="1">
      <c r="A19" s="161"/>
      <c r="B19" s="163"/>
      <c r="C19" s="35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  <c r="CA19" s="36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6"/>
      <c r="CN19" s="36"/>
      <c r="CO19" s="36"/>
      <c r="CP19" s="36"/>
      <c r="CQ19" s="36"/>
      <c r="CR19" s="36"/>
      <c r="CS19" s="36"/>
      <c r="CT19" s="36"/>
      <c r="CU19" s="36"/>
      <c r="CV19" s="36"/>
      <c r="CW19" s="36"/>
      <c r="CX19" s="36"/>
      <c r="CY19" s="36"/>
      <c r="CZ19" s="36"/>
      <c r="DA19" s="36"/>
      <c r="DB19" s="36"/>
      <c r="DC19" s="36"/>
      <c r="DD19" s="36"/>
      <c r="DE19" s="36"/>
      <c r="DF19" s="36"/>
      <c r="DG19" s="36"/>
      <c r="DH19" s="36"/>
      <c r="DI19" s="36"/>
      <c r="DJ19" s="36"/>
      <c r="DK19" s="36"/>
      <c r="DL19" s="36"/>
      <c r="DM19" s="36"/>
      <c r="DN19" s="36"/>
      <c r="DO19" s="36"/>
      <c r="DP19" s="36"/>
      <c r="DQ19" s="36"/>
      <c r="DR19" s="36"/>
      <c r="DS19" s="36"/>
      <c r="DT19" s="36"/>
      <c r="DU19" s="36"/>
      <c r="DV19" s="36"/>
      <c r="DW19" s="36"/>
      <c r="DX19" s="36"/>
      <c r="DY19" s="36"/>
      <c r="DZ19" s="36"/>
      <c r="EA19" s="36"/>
      <c r="EB19" s="36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6"/>
      <c r="EV19" s="36"/>
      <c r="EW19" s="36"/>
      <c r="EX19" s="36"/>
      <c r="EY19" s="36"/>
      <c r="EZ19" s="36"/>
      <c r="FA19" s="36"/>
      <c r="FB19" s="36"/>
      <c r="FC19" s="36"/>
      <c r="FD19" s="36"/>
      <c r="FE19" s="36"/>
      <c r="FF19" s="36"/>
      <c r="FG19" s="36"/>
      <c r="FH19" s="36"/>
      <c r="FI19" s="36"/>
      <c r="FJ19" s="36"/>
      <c r="FK19" s="36"/>
      <c r="FL19" s="36"/>
      <c r="FM19" s="36"/>
      <c r="FN19" s="36"/>
      <c r="FO19" s="36"/>
      <c r="FP19" s="36"/>
      <c r="FQ19" s="36"/>
      <c r="FR19" s="36"/>
      <c r="FS19" s="36"/>
      <c r="FT19" s="36"/>
      <c r="FU19" s="36"/>
      <c r="FV19" s="36"/>
      <c r="FW19" s="36"/>
      <c r="FX19" s="36"/>
      <c r="FY19" s="36"/>
      <c r="FZ19" s="36"/>
      <c r="GA19" s="36"/>
      <c r="GB19" s="36"/>
      <c r="GC19" s="36"/>
      <c r="GD19" s="36"/>
      <c r="GE19" s="36"/>
      <c r="GF19" s="36"/>
      <c r="GG19" s="36"/>
      <c r="GH19" s="36"/>
      <c r="GI19" s="36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  <c r="IG19" s="36"/>
      <c r="IH19" s="36"/>
      <c r="II19" s="36"/>
      <c r="IJ19" s="36"/>
      <c r="IK19" s="36"/>
      <c r="IL19" s="36"/>
      <c r="IM19" s="36"/>
      <c r="IN19" s="36"/>
      <c r="IO19" s="36"/>
      <c r="IP19" s="36"/>
      <c r="IQ19" s="36"/>
      <c r="IR19" s="36"/>
      <c r="IS19" s="36"/>
      <c r="IT19" s="36"/>
      <c r="IU19" s="36"/>
      <c r="IV19" s="36"/>
      <c r="IW19" s="36"/>
      <c r="IX19" s="36"/>
      <c r="IY19" s="36"/>
      <c r="IZ19" s="36"/>
      <c r="JA19" s="36"/>
      <c r="JB19" s="36"/>
      <c r="JC19" s="36"/>
      <c r="JD19" s="36"/>
      <c r="JE19" s="36"/>
      <c r="JF19" s="36"/>
      <c r="JG19" s="36"/>
      <c r="JH19" s="36"/>
      <c r="JI19" s="36"/>
      <c r="JJ19" s="36"/>
      <c r="JK19" s="36"/>
      <c r="JL19" s="36"/>
      <c r="JM19" s="36"/>
      <c r="JN19" s="36"/>
      <c r="JO19" s="36"/>
      <c r="JP19" s="36"/>
      <c r="JQ19" s="36"/>
      <c r="JR19" s="36"/>
      <c r="JS19" s="36"/>
      <c r="JT19" s="36"/>
      <c r="JU19" s="36"/>
      <c r="JV19" s="36"/>
      <c r="JW19" s="36"/>
      <c r="JX19" s="36"/>
      <c r="JY19" s="36"/>
      <c r="JZ19" s="36"/>
      <c r="KA19" s="36"/>
      <c r="KB19" s="36"/>
      <c r="KC19" s="36"/>
      <c r="KD19" s="36"/>
      <c r="KE19" s="36"/>
      <c r="KF19" s="36"/>
      <c r="KG19" s="36"/>
      <c r="KH19" s="36"/>
      <c r="KI19" s="36"/>
      <c r="KJ19" s="36"/>
      <c r="KK19" s="36"/>
      <c r="KL19" s="36"/>
      <c r="KM19" s="36"/>
      <c r="KN19" s="36"/>
      <c r="KO19" s="36"/>
      <c r="KP19" s="36"/>
      <c r="KQ19" s="36"/>
      <c r="KR19" s="36"/>
      <c r="KS19" s="36"/>
      <c r="KT19" s="36"/>
      <c r="KU19" s="36"/>
      <c r="KV19" s="36"/>
      <c r="KW19" s="36"/>
      <c r="KX19" s="36"/>
      <c r="KY19" s="36"/>
      <c r="KZ19" s="36"/>
      <c r="LA19" s="36"/>
      <c r="LB19" s="36"/>
      <c r="LC19" s="36"/>
      <c r="LD19" s="36"/>
      <c r="LE19" s="36"/>
      <c r="LF19" s="36"/>
      <c r="LG19" s="36"/>
      <c r="LH19" s="36"/>
      <c r="LI19" s="36"/>
      <c r="LJ19" s="36"/>
      <c r="LK19" s="36"/>
      <c r="LL19" s="36"/>
      <c r="LM19" s="36"/>
      <c r="LN19" s="36"/>
      <c r="LO19" s="36"/>
      <c r="LP19" s="36"/>
      <c r="LQ19" s="36"/>
      <c r="LR19" s="36"/>
      <c r="LS19" s="36"/>
      <c r="LT19" s="36"/>
      <c r="LU19" s="36"/>
      <c r="LV19" s="36"/>
      <c r="LW19" s="36"/>
      <c r="LX19" s="36"/>
      <c r="LY19" s="36"/>
      <c r="LZ19" s="36"/>
      <c r="MA19" s="36"/>
      <c r="MB19" s="36"/>
      <c r="MC19" s="36"/>
      <c r="MD19" s="36"/>
      <c r="ME19" s="36"/>
      <c r="MF19" s="36"/>
      <c r="MG19" s="36"/>
      <c r="MH19" s="36"/>
      <c r="MI19" s="36"/>
      <c r="MJ19" s="36"/>
      <c r="MK19" s="36"/>
      <c r="ML19" s="36"/>
      <c r="MM19" s="36"/>
      <c r="MN19" s="36"/>
      <c r="MO19" s="36"/>
      <c r="MP19" s="36"/>
      <c r="MQ19" s="36"/>
      <c r="MR19" s="36"/>
      <c r="MS19" s="36"/>
      <c r="MT19" s="36"/>
      <c r="MU19" s="36"/>
      <c r="MV19" s="36"/>
      <c r="MW19" s="36"/>
      <c r="MX19" s="36"/>
      <c r="MY19" s="36"/>
      <c r="MZ19" s="36"/>
      <c r="NA19" s="36"/>
      <c r="NB19" s="36"/>
      <c r="NC19" s="36"/>
      <c r="ND19" s="36"/>
      <c r="NE19" s="36"/>
      <c r="NF19" s="36"/>
      <c r="NG19" s="36"/>
      <c r="NH19" s="36"/>
      <c r="NI19" s="36"/>
      <c r="NJ19" s="36"/>
      <c r="NK19" s="36"/>
      <c r="NL19" s="36"/>
      <c r="NM19" s="36"/>
      <c r="NN19" s="36"/>
      <c r="NO19" s="36"/>
      <c r="NP19" s="36"/>
      <c r="NQ19" s="36"/>
      <c r="NR19" s="36"/>
      <c r="NS19" s="36"/>
      <c r="NT19" s="36"/>
      <c r="NU19" s="36"/>
      <c r="NV19" s="36"/>
      <c r="NW19" s="36"/>
      <c r="NX19" s="36"/>
    </row>
    <row r="20" spans="1:388" ht="30" customHeight="1">
      <c r="A20" s="164" t="s">
        <v>45</v>
      </c>
      <c r="B20" s="162" t="s">
        <v>25</v>
      </c>
      <c r="C20" s="33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  <c r="EZ20" s="34"/>
      <c r="FA20" s="34"/>
      <c r="FB20" s="34"/>
      <c r="FC20" s="34"/>
      <c r="FD20" s="34"/>
      <c r="FE20" s="34"/>
      <c r="FF20" s="34"/>
      <c r="FG20" s="34"/>
      <c r="FH20" s="34"/>
      <c r="FI20" s="34"/>
      <c r="FJ20" s="34"/>
      <c r="FK20" s="34"/>
      <c r="FL20" s="34"/>
      <c r="FM20" s="34"/>
      <c r="FN20" s="34"/>
      <c r="FO20" s="34"/>
      <c r="FP20" s="34"/>
      <c r="FQ20" s="34"/>
      <c r="FR20" s="34"/>
      <c r="FS20" s="34"/>
      <c r="FT20" s="34"/>
      <c r="FU20" s="34"/>
      <c r="FV20" s="34"/>
      <c r="FW20" s="34"/>
      <c r="FX20" s="34"/>
      <c r="FY20" s="34"/>
      <c r="FZ20" s="34"/>
      <c r="GA20" s="34"/>
      <c r="GB20" s="34"/>
      <c r="GC20" s="34"/>
      <c r="GD20" s="34"/>
      <c r="GE20" s="34"/>
      <c r="GF20" s="34"/>
      <c r="GG20" s="34"/>
      <c r="GH20" s="34"/>
      <c r="GI20" s="34"/>
      <c r="GJ20" s="34"/>
      <c r="GK20" s="34"/>
      <c r="GL20" s="34"/>
      <c r="GM20" s="34"/>
      <c r="GN20" s="34"/>
      <c r="GO20" s="34"/>
      <c r="GP20" s="34"/>
      <c r="GQ20" s="34"/>
      <c r="GR20" s="34"/>
      <c r="GS20" s="34"/>
      <c r="GT20" s="34"/>
      <c r="GU20" s="34"/>
      <c r="GV20" s="34"/>
      <c r="GW20" s="34"/>
      <c r="GX20" s="34"/>
      <c r="GY20" s="34"/>
      <c r="GZ20" s="34"/>
      <c r="HA20" s="34"/>
      <c r="HB20" s="34"/>
      <c r="HC20" s="34"/>
      <c r="HD20" s="34"/>
      <c r="HE20" s="34"/>
      <c r="HF20" s="34"/>
      <c r="HG20" s="34"/>
      <c r="HH20" s="34"/>
      <c r="HI20" s="34"/>
      <c r="HJ20" s="34"/>
      <c r="HK20" s="34"/>
      <c r="HL20" s="34"/>
      <c r="HM20" s="34"/>
      <c r="HN20" s="34"/>
      <c r="HO20" s="34"/>
      <c r="HP20" s="34"/>
      <c r="HQ20" s="34"/>
      <c r="HR20" s="34"/>
      <c r="HS20" s="34"/>
      <c r="HT20" s="34"/>
      <c r="HU20" s="34"/>
      <c r="HV20" s="34"/>
      <c r="HW20" s="34"/>
      <c r="HX20" s="34"/>
      <c r="HY20" s="34"/>
      <c r="HZ20" s="34"/>
      <c r="IA20" s="34"/>
      <c r="IB20" s="34"/>
      <c r="IC20" s="34"/>
      <c r="ID20" s="34"/>
      <c r="IE20" s="34"/>
      <c r="IF20" s="34"/>
      <c r="IG20" s="34"/>
      <c r="IH20" s="34"/>
      <c r="II20" s="34"/>
      <c r="IJ20" s="34"/>
      <c r="IK20" s="34"/>
      <c r="IL20" s="34"/>
      <c r="IM20" s="34"/>
      <c r="IN20" s="34"/>
      <c r="IO20" s="34"/>
      <c r="IP20" s="34"/>
      <c r="IQ20" s="34"/>
      <c r="IR20" s="34"/>
      <c r="IS20" s="34"/>
      <c r="IT20" s="34"/>
      <c r="IU20" s="34"/>
      <c r="IV20" s="34"/>
      <c r="IW20" s="34"/>
      <c r="IX20" s="34"/>
      <c r="IY20" s="34"/>
      <c r="IZ20" s="34"/>
      <c r="JA20" s="34"/>
      <c r="JB20" s="34"/>
      <c r="JC20" s="34"/>
      <c r="JD20" s="34"/>
      <c r="JE20" s="34"/>
      <c r="JF20" s="34"/>
      <c r="JG20" s="34"/>
      <c r="JH20" s="34"/>
      <c r="JI20" s="34"/>
      <c r="JJ20" s="34"/>
      <c r="JK20" s="34"/>
      <c r="JL20" s="34"/>
      <c r="JM20" s="34"/>
      <c r="JN20" s="34"/>
      <c r="JO20" s="34"/>
      <c r="JP20" s="34"/>
      <c r="JQ20" s="34"/>
      <c r="JR20" s="34"/>
      <c r="JS20" s="34"/>
      <c r="JT20" s="34"/>
      <c r="JU20" s="34"/>
      <c r="JV20" s="34"/>
      <c r="JW20" s="34"/>
      <c r="JX20" s="34"/>
      <c r="JY20" s="34"/>
      <c r="JZ20" s="34"/>
      <c r="KA20" s="34"/>
      <c r="KB20" s="34"/>
      <c r="KC20" s="34"/>
      <c r="KD20" s="34"/>
      <c r="KE20" s="34"/>
      <c r="KF20" s="34"/>
      <c r="KG20" s="34"/>
      <c r="KH20" s="34"/>
      <c r="KI20" s="34"/>
      <c r="KJ20" s="34"/>
      <c r="KK20" s="34"/>
      <c r="KL20" s="34"/>
      <c r="KM20" s="34"/>
      <c r="KN20" s="34"/>
      <c r="KO20" s="34"/>
      <c r="KP20" s="34"/>
      <c r="KQ20" s="34"/>
      <c r="KR20" s="34"/>
      <c r="KS20" s="34"/>
      <c r="KT20" s="34"/>
      <c r="KU20" s="34"/>
      <c r="KV20" s="34"/>
      <c r="KW20" s="34"/>
      <c r="KX20" s="34"/>
      <c r="KY20" s="34"/>
      <c r="KZ20" s="34"/>
      <c r="LA20" s="34"/>
      <c r="LB20" s="34"/>
      <c r="LC20" s="34"/>
      <c r="LD20" s="34"/>
      <c r="LE20" s="34"/>
      <c r="LF20" s="34"/>
      <c r="LG20" s="34"/>
      <c r="LH20" s="34"/>
      <c r="LI20" s="34"/>
      <c r="LJ20" s="34"/>
      <c r="LK20" s="34"/>
      <c r="LL20" s="34"/>
      <c r="LM20" s="34"/>
      <c r="LN20" s="34"/>
      <c r="LO20" s="34"/>
      <c r="LP20" s="34"/>
      <c r="LQ20" s="34"/>
      <c r="LR20" s="34"/>
      <c r="LS20" s="34"/>
      <c r="LT20" s="34"/>
      <c r="LU20" s="34"/>
      <c r="LV20" s="34"/>
      <c r="LW20" s="34"/>
      <c r="LX20" s="34"/>
      <c r="LY20" s="34"/>
      <c r="LZ20" s="34"/>
      <c r="MA20" s="34"/>
      <c r="MB20" s="34"/>
      <c r="MC20" s="34"/>
      <c r="MD20" s="34"/>
      <c r="ME20" s="34"/>
      <c r="MF20" s="34"/>
      <c r="MG20" s="34"/>
      <c r="MH20" s="34"/>
      <c r="MI20" s="34"/>
      <c r="MJ20" s="34"/>
      <c r="MK20" s="34"/>
      <c r="ML20" s="34"/>
      <c r="MM20" s="34"/>
      <c r="MN20" s="34"/>
      <c r="MO20" s="34"/>
      <c r="MP20" s="34"/>
      <c r="MQ20" s="34"/>
      <c r="MR20" s="34"/>
      <c r="MS20" s="34"/>
      <c r="MT20" s="34"/>
      <c r="MU20" s="34"/>
      <c r="MV20" s="34"/>
      <c r="MW20" s="34"/>
      <c r="MX20" s="34"/>
      <c r="MY20" s="34"/>
      <c r="MZ20" s="34"/>
      <c r="NA20" s="34"/>
      <c r="NB20" s="34"/>
      <c r="NC20" s="34"/>
      <c r="ND20" s="34"/>
      <c r="NE20" s="34"/>
      <c r="NF20" s="34"/>
      <c r="NG20" s="34"/>
      <c r="NH20" s="34"/>
      <c r="NI20" s="34"/>
      <c r="NJ20" s="34"/>
      <c r="NK20" s="34"/>
      <c r="NL20" s="34"/>
      <c r="NM20" s="34"/>
      <c r="NN20" s="34"/>
      <c r="NO20" s="34"/>
      <c r="NP20" s="34"/>
      <c r="NQ20" s="34"/>
      <c r="NR20" s="34"/>
      <c r="NS20" s="34"/>
      <c r="NT20" s="34"/>
      <c r="NU20" s="34"/>
      <c r="NV20" s="34"/>
      <c r="NW20" s="34"/>
      <c r="NX20" s="34"/>
    </row>
    <row r="21" spans="1:388" ht="30" customHeight="1">
      <c r="A21" s="164"/>
      <c r="B21" s="163"/>
      <c r="C21" s="35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  <c r="CA21" s="36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6"/>
      <c r="CN21" s="36"/>
      <c r="CO21" s="36"/>
      <c r="CP21" s="36"/>
      <c r="CQ21" s="36"/>
      <c r="CR21" s="36"/>
      <c r="CS21" s="36"/>
      <c r="CT21" s="36"/>
      <c r="CU21" s="36"/>
      <c r="CV21" s="36"/>
      <c r="CW21" s="36"/>
      <c r="CX21" s="36"/>
      <c r="CY21" s="36"/>
      <c r="CZ21" s="36"/>
      <c r="DA21" s="36"/>
      <c r="DB21" s="36"/>
      <c r="DC21" s="36"/>
      <c r="DD21" s="36"/>
      <c r="DE21" s="36"/>
      <c r="DF21" s="36"/>
      <c r="DG21" s="36"/>
      <c r="DH21" s="36"/>
      <c r="DI21" s="36"/>
      <c r="DJ21" s="36"/>
      <c r="DK21" s="36"/>
      <c r="DL21" s="36"/>
      <c r="DM21" s="36"/>
      <c r="DN21" s="36"/>
      <c r="DO21" s="36"/>
      <c r="DP21" s="36"/>
      <c r="DQ21" s="36"/>
      <c r="DR21" s="36"/>
      <c r="DS21" s="36"/>
      <c r="DT21" s="36"/>
      <c r="DU21" s="36"/>
      <c r="DV21" s="36"/>
      <c r="DW21" s="36"/>
      <c r="DX21" s="36"/>
      <c r="DY21" s="36"/>
      <c r="DZ21" s="36"/>
      <c r="EA21" s="36"/>
      <c r="EB21" s="36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36"/>
      <c r="EQ21" s="36"/>
      <c r="ER21" s="36"/>
      <c r="ES21" s="36"/>
      <c r="ET21" s="36"/>
      <c r="EU21" s="36"/>
      <c r="EV21" s="36"/>
      <c r="EW21" s="36"/>
      <c r="EX21" s="36"/>
      <c r="EY21" s="36"/>
      <c r="EZ21" s="36"/>
      <c r="FA21" s="36"/>
      <c r="FB21" s="36"/>
      <c r="FC21" s="36"/>
      <c r="FD21" s="36"/>
      <c r="FE21" s="36"/>
      <c r="FF21" s="36"/>
      <c r="FG21" s="36"/>
      <c r="FH21" s="36"/>
      <c r="FI21" s="36"/>
      <c r="FJ21" s="36"/>
      <c r="FK21" s="36"/>
      <c r="FL21" s="36"/>
      <c r="FM21" s="36"/>
      <c r="FN21" s="36"/>
      <c r="FO21" s="36"/>
      <c r="FP21" s="36"/>
      <c r="FQ21" s="36"/>
      <c r="FR21" s="36"/>
      <c r="FS21" s="36"/>
      <c r="FT21" s="36"/>
      <c r="FU21" s="36"/>
      <c r="FV21" s="36"/>
      <c r="FW21" s="36"/>
      <c r="FX21" s="36"/>
      <c r="FY21" s="36"/>
      <c r="FZ21" s="36"/>
      <c r="GA21" s="36"/>
      <c r="GB21" s="36"/>
      <c r="GC21" s="36"/>
      <c r="GD21" s="36"/>
      <c r="GE21" s="36"/>
      <c r="GF21" s="36"/>
      <c r="GG21" s="36"/>
      <c r="GH21" s="36"/>
      <c r="GI21" s="36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  <c r="IG21" s="36"/>
      <c r="IH21" s="36"/>
      <c r="II21" s="36"/>
      <c r="IJ21" s="36"/>
      <c r="IK21" s="36"/>
      <c r="IL21" s="36"/>
      <c r="IM21" s="36"/>
      <c r="IN21" s="36"/>
      <c r="IO21" s="36"/>
      <c r="IP21" s="36"/>
      <c r="IQ21" s="36"/>
      <c r="IR21" s="36"/>
      <c r="IS21" s="36"/>
      <c r="IT21" s="36"/>
      <c r="IU21" s="36"/>
      <c r="IV21" s="36"/>
      <c r="IW21" s="36"/>
      <c r="IX21" s="36"/>
      <c r="IY21" s="36"/>
      <c r="IZ21" s="36"/>
      <c r="JA21" s="36"/>
      <c r="JB21" s="36"/>
      <c r="JC21" s="36"/>
      <c r="JD21" s="36"/>
      <c r="JE21" s="36"/>
      <c r="JF21" s="36"/>
      <c r="JG21" s="36"/>
      <c r="JH21" s="36"/>
      <c r="JI21" s="36"/>
      <c r="JJ21" s="36"/>
      <c r="JK21" s="36"/>
      <c r="JL21" s="36"/>
      <c r="JM21" s="36"/>
      <c r="JN21" s="36"/>
      <c r="JO21" s="36"/>
      <c r="JP21" s="36"/>
      <c r="JQ21" s="36"/>
      <c r="JR21" s="36"/>
      <c r="JS21" s="36"/>
      <c r="JT21" s="36"/>
      <c r="JU21" s="36"/>
      <c r="JV21" s="36"/>
      <c r="JW21" s="36"/>
      <c r="JX21" s="36"/>
      <c r="JY21" s="36"/>
      <c r="JZ21" s="36"/>
      <c r="KA21" s="36"/>
      <c r="KB21" s="36"/>
      <c r="KC21" s="36"/>
      <c r="KD21" s="36"/>
      <c r="KE21" s="36"/>
      <c r="KF21" s="36"/>
      <c r="KG21" s="36"/>
      <c r="KH21" s="36"/>
      <c r="KI21" s="36"/>
      <c r="KJ21" s="36"/>
      <c r="KK21" s="36"/>
      <c r="KL21" s="36"/>
      <c r="KM21" s="36"/>
      <c r="KN21" s="36"/>
      <c r="KO21" s="36"/>
      <c r="KP21" s="36"/>
      <c r="KQ21" s="36"/>
      <c r="KR21" s="36"/>
      <c r="KS21" s="36"/>
      <c r="KT21" s="36"/>
      <c r="KU21" s="36"/>
      <c r="KV21" s="36"/>
      <c r="KW21" s="36"/>
      <c r="KX21" s="36"/>
      <c r="KY21" s="36"/>
      <c r="KZ21" s="36"/>
      <c r="LA21" s="36"/>
      <c r="LB21" s="36"/>
      <c r="LC21" s="36"/>
      <c r="LD21" s="36"/>
      <c r="LE21" s="36"/>
      <c r="LF21" s="36"/>
      <c r="LG21" s="36"/>
      <c r="LH21" s="36"/>
      <c r="LI21" s="36"/>
      <c r="LJ21" s="36"/>
      <c r="LK21" s="36"/>
      <c r="LL21" s="36"/>
      <c r="LM21" s="36"/>
      <c r="LN21" s="36"/>
      <c r="LO21" s="36"/>
      <c r="LP21" s="36"/>
      <c r="LQ21" s="36"/>
      <c r="LR21" s="36"/>
      <c r="LS21" s="36"/>
      <c r="LT21" s="36"/>
      <c r="LU21" s="36"/>
      <c r="LV21" s="36"/>
      <c r="LW21" s="36"/>
      <c r="LX21" s="36"/>
      <c r="LY21" s="36"/>
      <c r="LZ21" s="36"/>
      <c r="MA21" s="36"/>
      <c r="MB21" s="36"/>
      <c r="MC21" s="36"/>
      <c r="MD21" s="36"/>
      <c r="ME21" s="36"/>
      <c r="MF21" s="36"/>
      <c r="MG21" s="36"/>
      <c r="MH21" s="36"/>
      <c r="MI21" s="36"/>
      <c r="MJ21" s="36"/>
      <c r="MK21" s="36"/>
      <c r="ML21" s="36"/>
      <c r="MM21" s="36"/>
      <c r="MN21" s="36"/>
      <c r="MO21" s="36"/>
      <c r="MP21" s="36"/>
      <c r="MQ21" s="36"/>
      <c r="MR21" s="36"/>
      <c r="MS21" s="36"/>
      <c r="MT21" s="36"/>
      <c r="MU21" s="36"/>
      <c r="MV21" s="36"/>
      <c r="MW21" s="36"/>
      <c r="MX21" s="36"/>
      <c r="MY21" s="36"/>
      <c r="MZ21" s="36"/>
      <c r="NA21" s="36"/>
      <c r="NB21" s="36"/>
      <c r="NC21" s="36"/>
      <c r="ND21" s="36"/>
      <c r="NE21" s="36"/>
      <c r="NF21" s="36"/>
      <c r="NG21" s="36"/>
      <c r="NH21" s="36"/>
      <c r="NI21" s="36"/>
      <c r="NJ21" s="36"/>
      <c r="NK21" s="36"/>
      <c r="NL21" s="36"/>
      <c r="NM21" s="36"/>
      <c r="NN21" s="36"/>
      <c r="NO21" s="36"/>
      <c r="NP21" s="36"/>
      <c r="NQ21" s="36"/>
      <c r="NR21" s="36"/>
      <c r="NS21" s="36"/>
      <c r="NT21" s="36"/>
      <c r="NU21" s="36"/>
      <c r="NV21" s="36"/>
      <c r="NW21" s="36"/>
      <c r="NX21" s="36"/>
    </row>
    <row r="22" spans="1:388" ht="30" customHeight="1">
      <c r="A22" s="161">
        <v>4</v>
      </c>
      <c r="B22" s="162">
        <v>30</v>
      </c>
      <c r="C22" s="33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4"/>
      <c r="CG22" s="34"/>
      <c r="CH22" s="34"/>
      <c r="CI22" s="34"/>
      <c r="CJ22" s="34"/>
      <c r="CK22" s="34"/>
      <c r="CL22" s="34"/>
      <c r="CM22" s="34"/>
      <c r="CN22" s="34"/>
      <c r="CO22" s="34"/>
      <c r="CP22" s="34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4"/>
      <c r="DB22" s="34"/>
      <c r="DC22" s="34"/>
      <c r="DD22" s="34"/>
      <c r="DE22" s="34"/>
      <c r="DF22" s="34"/>
      <c r="DG22" s="34"/>
      <c r="DH22" s="34"/>
      <c r="DI22" s="34"/>
      <c r="DJ22" s="34"/>
      <c r="DK22" s="34"/>
      <c r="DL22" s="34"/>
      <c r="DM22" s="34"/>
      <c r="DN22" s="34"/>
      <c r="DO22" s="34"/>
      <c r="DP22" s="34"/>
      <c r="DQ22" s="34"/>
      <c r="DR22" s="34"/>
      <c r="DS22" s="34"/>
      <c r="DT22" s="34"/>
      <c r="DU22" s="34"/>
      <c r="DV22" s="34"/>
      <c r="DW22" s="34"/>
      <c r="DX22" s="34"/>
      <c r="DY22" s="34"/>
      <c r="DZ22" s="34"/>
      <c r="EA22" s="34"/>
      <c r="EB22" s="34"/>
      <c r="EC22" s="34"/>
      <c r="ED22" s="34"/>
      <c r="EE22" s="34"/>
      <c r="EF22" s="34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4"/>
      <c r="ER22" s="34"/>
      <c r="ES22" s="34"/>
      <c r="ET22" s="34"/>
      <c r="EU22" s="34"/>
      <c r="EV22" s="34"/>
      <c r="EW22" s="34"/>
      <c r="EX22" s="34"/>
      <c r="EY22" s="34"/>
      <c r="EZ22" s="34"/>
      <c r="FA22" s="34"/>
      <c r="FB22" s="34"/>
      <c r="FC22" s="34"/>
      <c r="FD22" s="34"/>
      <c r="FE22" s="34"/>
      <c r="FF22" s="34"/>
      <c r="FG22" s="34"/>
      <c r="FH22" s="34"/>
      <c r="FI22" s="34"/>
      <c r="FJ22" s="34"/>
      <c r="FK22" s="34"/>
      <c r="FL22" s="34"/>
      <c r="FM22" s="34"/>
      <c r="FN22" s="34"/>
      <c r="FO22" s="34"/>
      <c r="FP22" s="34"/>
      <c r="FQ22" s="34"/>
      <c r="FR22" s="34"/>
      <c r="FS22" s="34"/>
      <c r="FT22" s="34"/>
      <c r="FU22" s="34"/>
      <c r="FV22" s="34"/>
      <c r="FW22" s="34"/>
      <c r="FX22" s="34"/>
      <c r="FY22" s="34"/>
      <c r="FZ22" s="34"/>
      <c r="GA22" s="34"/>
      <c r="GB22" s="34"/>
      <c r="GC22" s="34"/>
      <c r="GD22" s="34"/>
      <c r="GE22" s="34"/>
      <c r="GF22" s="34"/>
      <c r="GG22" s="34"/>
      <c r="GH22" s="34"/>
      <c r="GI22" s="34"/>
      <c r="GJ22" s="34"/>
      <c r="GK22" s="34"/>
      <c r="GL22" s="34"/>
      <c r="GM22" s="34"/>
      <c r="GN22" s="34"/>
      <c r="GO22" s="34"/>
      <c r="GP22" s="34"/>
      <c r="GQ22" s="34"/>
      <c r="GR22" s="34"/>
      <c r="GS22" s="34"/>
      <c r="GT22" s="34"/>
      <c r="GU22" s="34"/>
      <c r="GV22" s="34"/>
      <c r="GW22" s="34"/>
      <c r="GX22" s="34"/>
      <c r="GY22" s="34"/>
      <c r="GZ22" s="34"/>
      <c r="HA22" s="34"/>
      <c r="HB22" s="34"/>
      <c r="HC22" s="34"/>
      <c r="HD22" s="34"/>
      <c r="HE22" s="34"/>
      <c r="HF22" s="34"/>
      <c r="HG22" s="34"/>
      <c r="HH22" s="34"/>
      <c r="HI22" s="34"/>
      <c r="HJ22" s="34"/>
      <c r="HK22" s="34"/>
      <c r="HL22" s="34"/>
      <c r="HM22" s="34"/>
      <c r="HN22" s="34"/>
      <c r="HO22" s="34"/>
      <c r="HP22" s="34"/>
      <c r="HQ22" s="34"/>
      <c r="HR22" s="34"/>
      <c r="HS22" s="34"/>
      <c r="HT22" s="34"/>
      <c r="HU22" s="34"/>
      <c r="HV22" s="34"/>
      <c r="HW22" s="34"/>
      <c r="HX22" s="34"/>
      <c r="HY22" s="34"/>
      <c r="HZ22" s="34"/>
      <c r="IA22" s="34"/>
      <c r="IB22" s="34"/>
      <c r="IC22" s="34"/>
      <c r="ID22" s="34"/>
      <c r="IE22" s="34"/>
      <c r="IF22" s="34"/>
      <c r="IG22" s="34"/>
      <c r="IH22" s="34"/>
      <c r="II22" s="34"/>
      <c r="IJ22" s="34"/>
      <c r="IK22" s="34"/>
      <c r="IL22" s="34"/>
      <c r="IM22" s="34"/>
      <c r="IN22" s="34"/>
      <c r="IO22" s="34"/>
      <c r="IP22" s="34"/>
      <c r="IQ22" s="34"/>
      <c r="IR22" s="34"/>
      <c r="IS22" s="34"/>
      <c r="IT22" s="34"/>
      <c r="IU22" s="34"/>
      <c r="IV22" s="34"/>
      <c r="IW22" s="34"/>
      <c r="IX22" s="34"/>
      <c r="IY22" s="34"/>
      <c r="IZ22" s="34"/>
      <c r="JA22" s="34"/>
      <c r="JB22" s="34"/>
      <c r="JC22" s="34"/>
      <c r="JD22" s="34"/>
      <c r="JE22" s="34"/>
      <c r="JF22" s="34"/>
      <c r="JG22" s="34"/>
      <c r="JH22" s="34"/>
      <c r="JI22" s="34"/>
      <c r="JJ22" s="34"/>
      <c r="JK22" s="34"/>
      <c r="JL22" s="34"/>
      <c r="JM22" s="34"/>
      <c r="JN22" s="34"/>
      <c r="JO22" s="34"/>
      <c r="JP22" s="34"/>
      <c r="JQ22" s="34"/>
      <c r="JR22" s="34"/>
      <c r="JS22" s="34"/>
      <c r="JT22" s="34"/>
      <c r="JU22" s="34"/>
      <c r="JV22" s="34"/>
      <c r="JW22" s="34"/>
      <c r="JX22" s="34"/>
      <c r="JY22" s="34"/>
      <c r="JZ22" s="34"/>
      <c r="KA22" s="34"/>
      <c r="KB22" s="34"/>
      <c r="KC22" s="34"/>
      <c r="KD22" s="34"/>
      <c r="KE22" s="34"/>
      <c r="KF22" s="34"/>
      <c r="KG22" s="34"/>
      <c r="KH22" s="34"/>
      <c r="KI22" s="34"/>
      <c r="KJ22" s="34"/>
      <c r="KK22" s="34"/>
      <c r="KL22" s="34"/>
      <c r="KM22" s="34"/>
      <c r="KN22" s="34"/>
      <c r="KO22" s="34"/>
      <c r="KP22" s="34"/>
      <c r="KQ22" s="34"/>
      <c r="KR22" s="34"/>
      <c r="KS22" s="34"/>
      <c r="KT22" s="34"/>
      <c r="KU22" s="34"/>
      <c r="KV22" s="34"/>
      <c r="KW22" s="34"/>
      <c r="KX22" s="34"/>
      <c r="KY22" s="34"/>
      <c r="KZ22" s="34"/>
      <c r="LA22" s="34"/>
      <c r="LB22" s="34"/>
      <c r="LC22" s="34"/>
      <c r="LD22" s="34"/>
      <c r="LE22" s="34"/>
      <c r="LF22" s="34"/>
      <c r="LG22" s="34"/>
      <c r="LH22" s="34"/>
      <c r="LI22" s="34"/>
      <c r="LJ22" s="34"/>
      <c r="LK22" s="34"/>
      <c r="LL22" s="34"/>
      <c r="LM22" s="34"/>
      <c r="LN22" s="34"/>
      <c r="LO22" s="34"/>
      <c r="LP22" s="34"/>
      <c r="LQ22" s="34"/>
      <c r="LR22" s="34"/>
      <c r="LS22" s="34"/>
      <c r="LT22" s="34"/>
      <c r="LU22" s="34"/>
      <c r="LV22" s="34"/>
      <c r="LW22" s="34"/>
      <c r="LX22" s="34"/>
      <c r="LY22" s="34"/>
      <c r="LZ22" s="34"/>
      <c r="MA22" s="34"/>
      <c r="MB22" s="34"/>
      <c r="MC22" s="34"/>
      <c r="MD22" s="34"/>
      <c r="ME22" s="34"/>
      <c r="MF22" s="34"/>
      <c r="MG22" s="34"/>
      <c r="MH22" s="34"/>
      <c r="MI22" s="34"/>
      <c r="MJ22" s="34"/>
      <c r="MK22" s="34"/>
      <c r="ML22" s="34"/>
      <c r="MM22" s="34"/>
      <c r="MN22" s="34"/>
      <c r="MO22" s="34"/>
      <c r="MP22" s="34"/>
      <c r="MQ22" s="34"/>
      <c r="MR22" s="34"/>
      <c r="MS22" s="34"/>
      <c r="MT22" s="34"/>
      <c r="MU22" s="34"/>
      <c r="MV22" s="34"/>
      <c r="MW22" s="34"/>
      <c r="MX22" s="34"/>
      <c r="MY22" s="34"/>
      <c r="MZ22" s="34"/>
      <c r="NA22" s="34"/>
      <c r="NB22" s="34"/>
      <c r="NC22" s="34"/>
      <c r="ND22" s="34"/>
      <c r="NE22" s="34"/>
      <c r="NF22" s="34"/>
      <c r="NG22" s="34"/>
      <c r="NH22" s="34"/>
      <c r="NI22" s="34"/>
      <c r="NJ22" s="34"/>
      <c r="NK22" s="34"/>
      <c r="NL22" s="34"/>
      <c r="NM22" s="34"/>
      <c r="NN22" s="34"/>
      <c r="NO22" s="34"/>
      <c r="NP22" s="34"/>
      <c r="NQ22" s="34"/>
      <c r="NR22" s="34"/>
      <c r="NS22" s="34"/>
      <c r="NT22" s="34"/>
      <c r="NU22" s="34"/>
      <c r="NV22" s="34"/>
      <c r="NW22" s="34"/>
      <c r="NX22" s="34"/>
    </row>
    <row r="23" spans="1:388" ht="30" customHeight="1">
      <c r="A23" s="161"/>
      <c r="B23" s="163"/>
      <c r="C23" s="35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  <c r="CY23" s="36"/>
      <c r="CZ23" s="36"/>
      <c r="DA23" s="36"/>
      <c r="DB23" s="36"/>
      <c r="DC23" s="36"/>
      <c r="DD23" s="36"/>
      <c r="DE23" s="36"/>
      <c r="DF23" s="36"/>
      <c r="DG23" s="36"/>
      <c r="DH23" s="36"/>
      <c r="DI23" s="36"/>
      <c r="DJ23" s="36"/>
      <c r="DK23" s="36"/>
      <c r="DL23" s="36"/>
      <c r="DM23" s="36"/>
      <c r="DN23" s="36"/>
      <c r="DO23" s="36"/>
      <c r="DP23" s="36"/>
      <c r="DQ23" s="36"/>
      <c r="DR23" s="36"/>
      <c r="DS23" s="36"/>
      <c r="DT23" s="36"/>
      <c r="DU23" s="36"/>
      <c r="DV23" s="36"/>
      <c r="DW23" s="36"/>
      <c r="DX23" s="36"/>
      <c r="DY23" s="36"/>
      <c r="DZ23" s="36"/>
      <c r="EA23" s="36"/>
      <c r="EB23" s="36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6"/>
      <c r="EV23" s="36"/>
      <c r="EW23" s="36"/>
      <c r="EX23" s="36"/>
      <c r="EY23" s="36"/>
      <c r="EZ23" s="36"/>
      <c r="FA23" s="36"/>
      <c r="FB23" s="36"/>
      <c r="FC23" s="36"/>
      <c r="FD23" s="36"/>
      <c r="FE23" s="36"/>
      <c r="FF23" s="36"/>
      <c r="FG23" s="36"/>
      <c r="FH23" s="36"/>
      <c r="FI23" s="36"/>
      <c r="FJ23" s="36"/>
      <c r="FK23" s="36"/>
      <c r="FL23" s="36"/>
      <c r="FM23" s="36"/>
      <c r="FN23" s="36"/>
      <c r="FO23" s="36"/>
      <c r="FP23" s="36"/>
      <c r="FQ23" s="36"/>
      <c r="FR23" s="36"/>
      <c r="FS23" s="36"/>
      <c r="FT23" s="36"/>
      <c r="FU23" s="36"/>
      <c r="FV23" s="36"/>
      <c r="FW23" s="36"/>
      <c r="FX23" s="36"/>
      <c r="FY23" s="36"/>
      <c r="FZ23" s="36"/>
      <c r="GA23" s="36"/>
      <c r="GB23" s="36"/>
      <c r="GC23" s="36"/>
      <c r="GD23" s="36"/>
      <c r="GE23" s="36"/>
      <c r="GF23" s="36"/>
      <c r="GG23" s="36"/>
      <c r="GH23" s="36"/>
      <c r="GI23" s="36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  <c r="IG23" s="36"/>
      <c r="IH23" s="36"/>
      <c r="II23" s="36"/>
      <c r="IJ23" s="36"/>
      <c r="IK23" s="36"/>
      <c r="IL23" s="36"/>
      <c r="IM23" s="36"/>
      <c r="IN23" s="36"/>
      <c r="IO23" s="36"/>
      <c r="IP23" s="36"/>
      <c r="IQ23" s="36"/>
      <c r="IR23" s="36"/>
      <c r="IS23" s="36"/>
      <c r="IT23" s="36"/>
      <c r="IU23" s="36"/>
      <c r="IV23" s="36"/>
      <c r="IW23" s="36"/>
      <c r="IX23" s="36"/>
      <c r="IY23" s="36"/>
      <c r="IZ23" s="36"/>
      <c r="JA23" s="36"/>
      <c r="JB23" s="36"/>
      <c r="JC23" s="36"/>
      <c r="JD23" s="36"/>
      <c r="JE23" s="36"/>
      <c r="JF23" s="36"/>
      <c r="JG23" s="36"/>
      <c r="JH23" s="36"/>
      <c r="JI23" s="36"/>
      <c r="JJ23" s="36"/>
      <c r="JK23" s="36"/>
      <c r="JL23" s="36"/>
      <c r="JM23" s="36"/>
      <c r="JN23" s="36"/>
      <c r="JO23" s="36"/>
      <c r="JP23" s="36"/>
      <c r="JQ23" s="36"/>
      <c r="JR23" s="36"/>
      <c r="JS23" s="36"/>
      <c r="JT23" s="36"/>
      <c r="JU23" s="36"/>
      <c r="JV23" s="36"/>
      <c r="JW23" s="36"/>
      <c r="JX23" s="36"/>
      <c r="JY23" s="36"/>
      <c r="JZ23" s="36"/>
      <c r="KA23" s="36"/>
      <c r="KB23" s="36"/>
      <c r="KC23" s="36"/>
      <c r="KD23" s="36"/>
      <c r="KE23" s="36"/>
      <c r="KF23" s="36"/>
      <c r="KG23" s="36"/>
      <c r="KH23" s="36"/>
      <c r="KI23" s="36"/>
      <c r="KJ23" s="36"/>
      <c r="KK23" s="36"/>
      <c r="KL23" s="36"/>
      <c r="KM23" s="36"/>
      <c r="KN23" s="36"/>
      <c r="KO23" s="36"/>
      <c r="KP23" s="36"/>
      <c r="KQ23" s="36"/>
      <c r="KR23" s="36"/>
      <c r="KS23" s="36"/>
      <c r="KT23" s="36"/>
      <c r="KU23" s="36"/>
      <c r="KV23" s="36"/>
      <c r="KW23" s="36"/>
      <c r="KX23" s="36"/>
      <c r="KY23" s="36"/>
      <c r="KZ23" s="36"/>
      <c r="LA23" s="36"/>
      <c r="LB23" s="36"/>
      <c r="LC23" s="36"/>
      <c r="LD23" s="36"/>
      <c r="LE23" s="36"/>
      <c r="LF23" s="36"/>
      <c r="LG23" s="36"/>
      <c r="LH23" s="36"/>
      <c r="LI23" s="36"/>
      <c r="LJ23" s="36"/>
      <c r="LK23" s="36"/>
      <c r="LL23" s="36"/>
      <c r="LM23" s="36"/>
      <c r="LN23" s="36"/>
      <c r="LO23" s="36"/>
      <c r="LP23" s="36"/>
      <c r="LQ23" s="36"/>
      <c r="LR23" s="36"/>
      <c r="LS23" s="36"/>
      <c r="LT23" s="36"/>
      <c r="LU23" s="36"/>
      <c r="LV23" s="36"/>
      <c r="LW23" s="36"/>
      <c r="LX23" s="36"/>
      <c r="LY23" s="36"/>
      <c r="LZ23" s="36"/>
      <c r="MA23" s="36"/>
      <c r="MB23" s="36"/>
      <c r="MC23" s="36"/>
      <c r="MD23" s="36"/>
      <c r="ME23" s="36"/>
      <c r="MF23" s="36"/>
      <c r="MG23" s="36"/>
      <c r="MH23" s="36"/>
      <c r="MI23" s="36"/>
      <c r="MJ23" s="36"/>
      <c r="MK23" s="36"/>
      <c r="ML23" s="36"/>
      <c r="MM23" s="36"/>
      <c r="MN23" s="36"/>
      <c r="MO23" s="36"/>
      <c r="MP23" s="36"/>
      <c r="MQ23" s="36"/>
      <c r="MR23" s="36"/>
      <c r="MS23" s="36"/>
      <c r="MT23" s="36"/>
      <c r="MU23" s="36"/>
      <c r="MV23" s="36"/>
      <c r="MW23" s="36"/>
      <c r="MX23" s="36"/>
      <c r="MY23" s="36"/>
      <c r="MZ23" s="36"/>
      <c r="NA23" s="36"/>
      <c r="NB23" s="36"/>
      <c r="NC23" s="36"/>
      <c r="ND23" s="36"/>
      <c r="NE23" s="36"/>
      <c r="NF23" s="36"/>
      <c r="NG23" s="36"/>
      <c r="NH23" s="36"/>
      <c r="NI23" s="36"/>
      <c r="NJ23" s="36"/>
      <c r="NK23" s="36"/>
      <c r="NL23" s="36"/>
      <c r="NM23" s="36"/>
      <c r="NN23" s="36"/>
      <c r="NO23" s="36"/>
      <c r="NP23" s="36"/>
      <c r="NQ23" s="36"/>
      <c r="NR23" s="36"/>
      <c r="NS23" s="36"/>
      <c r="NT23" s="36"/>
      <c r="NU23" s="36"/>
      <c r="NV23" s="36"/>
      <c r="NW23" s="36"/>
      <c r="NX23" s="36"/>
    </row>
    <row r="24" spans="1:388" ht="30" customHeight="1">
      <c r="A24" s="164" t="s">
        <v>46</v>
      </c>
      <c r="B24" s="162" t="s">
        <v>25</v>
      </c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  <c r="CI24" s="34"/>
      <c r="CJ24" s="34"/>
      <c r="CK24" s="34"/>
      <c r="CL24" s="34"/>
      <c r="CM24" s="34"/>
      <c r="CN24" s="34"/>
      <c r="CO24" s="34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34"/>
      <c r="EO24" s="34"/>
      <c r="EP24" s="34"/>
      <c r="EQ24" s="34"/>
      <c r="ER24" s="34"/>
      <c r="ES24" s="34"/>
      <c r="ET24" s="34"/>
      <c r="EU24" s="34"/>
      <c r="EV24" s="34"/>
      <c r="EW24" s="34"/>
      <c r="EX24" s="34"/>
      <c r="EY24" s="34"/>
      <c r="EZ24" s="34"/>
      <c r="FA24" s="34"/>
      <c r="FB24" s="34"/>
      <c r="FC24" s="34"/>
      <c r="FD24" s="34"/>
      <c r="FE24" s="34"/>
      <c r="FF24" s="34"/>
      <c r="FG24" s="34"/>
      <c r="FH24" s="34"/>
      <c r="FI24" s="34"/>
      <c r="FJ24" s="34"/>
      <c r="FK24" s="34"/>
      <c r="FL24" s="34"/>
      <c r="FM24" s="34"/>
      <c r="FN24" s="34"/>
      <c r="FO24" s="34"/>
      <c r="FP24" s="34"/>
      <c r="FQ24" s="34"/>
      <c r="FR24" s="34"/>
      <c r="FS24" s="34"/>
      <c r="FT24" s="34"/>
      <c r="FU24" s="34"/>
      <c r="FV24" s="34"/>
      <c r="FW24" s="34"/>
      <c r="FX24" s="34"/>
      <c r="FY24" s="34"/>
      <c r="FZ24" s="34"/>
      <c r="GA24" s="34"/>
      <c r="GB24" s="34"/>
      <c r="GC24" s="34"/>
      <c r="GD24" s="34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34"/>
      <c r="GP24" s="34"/>
      <c r="GQ24" s="34"/>
      <c r="GR24" s="34"/>
      <c r="GS24" s="34"/>
      <c r="GT24" s="34"/>
      <c r="GU24" s="34"/>
      <c r="GV24" s="34"/>
      <c r="GW24" s="34"/>
      <c r="GX24" s="34"/>
      <c r="GY24" s="34"/>
      <c r="GZ24" s="34"/>
      <c r="HA24" s="34"/>
      <c r="HB24" s="34"/>
      <c r="HC24" s="34"/>
      <c r="HD24" s="34"/>
      <c r="HE24" s="34"/>
      <c r="HF24" s="34"/>
      <c r="HG24" s="34"/>
      <c r="HH24" s="34"/>
      <c r="HI24" s="34"/>
      <c r="HJ24" s="34"/>
      <c r="HK24" s="34"/>
      <c r="HL24" s="34"/>
      <c r="HM24" s="34"/>
      <c r="HN24" s="34"/>
      <c r="HO24" s="34"/>
      <c r="HP24" s="34"/>
      <c r="HQ24" s="34"/>
      <c r="HR24" s="34"/>
      <c r="HS24" s="34"/>
      <c r="HT24" s="34"/>
      <c r="HU24" s="34"/>
      <c r="HV24" s="34"/>
      <c r="HW24" s="34"/>
      <c r="HX24" s="34"/>
      <c r="HY24" s="34"/>
      <c r="HZ24" s="34"/>
      <c r="IA24" s="34"/>
      <c r="IB24" s="34"/>
      <c r="IC24" s="34"/>
      <c r="ID24" s="34"/>
      <c r="IE24" s="34"/>
      <c r="IF24" s="34"/>
      <c r="IG24" s="34"/>
      <c r="IH24" s="34"/>
      <c r="II24" s="34"/>
      <c r="IJ24" s="34"/>
      <c r="IK24" s="34"/>
      <c r="IL24" s="34"/>
      <c r="IM24" s="34"/>
      <c r="IN24" s="34"/>
      <c r="IO24" s="34"/>
      <c r="IP24" s="34"/>
      <c r="IQ24" s="34"/>
      <c r="IR24" s="34"/>
      <c r="IS24" s="34"/>
      <c r="IT24" s="34"/>
      <c r="IU24" s="34"/>
      <c r="IV24" s="34"/>
      <c r="IW24" s="34"/>
      <c r="IX24" s="34"/>
      <c r="IY24" s="34"/>
      <c r="IZ24" s="34"/>
      <c r="JA24" s="34"/>
      <c r="JB24" s="34"/>
      <c r="JC24" s="34"/>
      <c r="JD24" s="34"/>
      <c r="JE24" s="34"/>
      <c r="JF24" s="34"/>
      <c r="JG24" s="34"/>
      <c r="JH24" s="34"/>
      <c r="JI24" s="34"/>
      <c r="JJ24" s="34"/>
      <c r="JK24" s="34"/>
      <c r="JL24" s="34"/>
      <c r="JM24" s="34"/>
      <c r="JN24" s="34"/>
      <c r="JO24" s="34"/>
      <c r="JP24" s="34"/>
      <c r="JQ24" s="34"/>
      <c r="JR24" s="34"/>
      <c r="JS24" s="34"/>
      <c r="JT24" s="34"/>
      <c r="JU24" s="34"/>
      <c r="JV24" s="34"/>
      <c r="JW24" s="34"/>
      <c r="JX24" s="34"/>
      <c r="JY24" s="34"/>
      <c r="JZ24" s="34"/>
      <c r="KA24" s="34"/>
      <c r="KB24" s="34"/>
      <c r="KC24" s="34"/>
      <c r="KD24" s="34"/>
      <c r="KE24" s="34"/>
      <c r="KF24" s="34"/>
      <c r="KG24" s="34"/>
      <c r="KH24" s="34"/>
      <c r="KI24" s="34"/>
      <c r="KJ24" s="34"/>
      <c r="KK24" s="34"/>
      <c r="KL24" s="34"/>
      <c r="KM24" s="34"/>
      <c r="KN24" s="34"/>
      <c r="KO24" s="34"/>
      <c r="KP24" s="34"/>
      <c r="KQ24" s="34"/>
      <c r="KR24" s="34"/>
      <c r="KS24" s="34"/>
      <c r="KT24" s="34"/>
      <c r="KU24" s="34"/>
      <c r="KV24" s="34"/>
      <c r="KW24" s="34"/>
      <c r="KX24" s="34"/>
      <c r="KY24" s="34"/>
      <c r="KZ24" s="34"/>
      <c r="LA24" s="34"/>
      <c r="LB24" s="34"/>
      <c r="LC24" s="34"/>
      <c r="LD24" s="34"/>
      <c r="LE24" s="34"/>
      <c r="LF24" s="34"/>
      <c r="LG24" s="34"/>
      <c r="LH24" s="34"/>
      <c r="LI24" s="34"/>
      <c r="LJ24" s="34"/>
      <c r="LK24" s="34"/>
      <c r="LL24" s="34"/>
      <c r="LM24" s="34"/>
      <c r="LN24" s="34"/>
      <c r="LO24" s="34"/>
      <c r="LP24" s="34"/>
      <c r="LQ24" s="34"/>
      <c r="LR24" s="34"/>
      <c r="LS24" s="34"/>
      <c r="LT24" s="34"/>
      <c r="LU24" s="34"/>
      <c r="LV24" s="34"/>
      <c r="LW24" s="34"/>
      <c r="LX24" s="34"/>
      <c r="LY24" s="34"/>
      <c r="LZ24" s="34"/>
      <c r="MA24" s="34"/>
      <c r="MB24" s="34"/>
      <c r="MC24" s="34"/>
      <c r="MD24" s="34"/>
      <c r="ME24" s="34"/>
      <c r="MF24" s="34"/>
      <c r="MG24" s="34"/>
      <c r="MH24" s="34"/>
      <c r="MI24" s="34"/>
      <c r="MJ24" s="34"/>
      <c r="MK24" s="34"/>
      <c r="ML24" s="34"/>
      <c r="MM24" s="34"/>
      <c r="MN24" s="34"/>
      <c r="MO24" s="34"/>
      <c r="MP24" s="34"/>
      <c r="MQ24" s="34"/>
      <c r="MR24" s="34"/>
      <c r="MS24" s="34"/>
      <c r="MT24" s="34"/>
      <c r="MU24" s="34"/>
      <c r="MV24" s="34"/>
      <c r="MW24" s="34"/>
      <c r="MX24" s="34"/>
      <c r="MY24" s="34"/>
      <c r="MZ24" s="34"/>
      <c r="NA24" s="34"/>
      <c r="NB24" s="34"/>
      <c r="NC24" s="34"/>
      <c r="ND24" s="34"/>
      <c r="NE24" s="34"/>
      <c r="NF24" s="34"/>
      <c r="NG24" s="34"/>
      <c r="NH24" s="34"/>
      <c r="NI24" s="34"/>
      <c r="NJ24" s="34"/>
      <c r="NK24" s="34"/>
      <c r="NL24" s="34"/>
      <c r="NM24" s="34"/>
      <c r="NN24" s="34"/>
      <c r="NO24" s="34"/>
      <c r="NP24" s="34"/>
      <c r="NQ24" s="34"/>
      <c r="NR24" s="34"/>
      <c r="NS24" s="34"/>
      <c r="NT24" s="34"/>
      <c r="NU24" s="34"/>
      <c r="NV24" s="34"/>
      <c r="NW24" s="34"/>
      <c r="NX24" s="34"/>
    </row>
    <row r="25" spans="1:388" ht="30" customHeight="1">
      <c r="A25" s="164"/>
      <c r="B25" s="163"/>
      <c r="C25" s="35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/>
      <c r="CO25" s="36"/>
      <c r="CP25" s="36"/>
      <c r="CQ25" s="36"/>
      <c r="CR25" s="36"/>
      <c r="CS25" s="36"/>
      <c r="CT25" s="36"/>
      <c r="CU25" s="36"/>
      <c r="CV25" s="36"/>
      <c r="CW25" s="36"/>
      <c r="CX25" s="36"/>
      <c r="CY25" s="36"/>
      <c r="CZ25" s="36"/>
      <c r="DA25" s="36"/>
      <c r="DB25" s="36"/>
      <c r="DC25" s="36"/>
      <c r="DD25" s="36"/>
      <c r="DE25" s="36"/>
      <c r="DF25" s="36"/>
      <c r="DG25" s="36"/>
      <c r="DH25" s="36"/>
      <c r="DI25" s="36"/>
      <c r="DJ25" s="36"/>
      <c r="DK25" s="36"/>
      <c r="DL25" s="36"/>
      <c r="DM25" s="36"/>
      <c r="DN25" s="36"/>
      <c r="DO25" s="36"/>
      <c r="DP25" s="36"/>
      <c r="DQ25" s="36"/>
      <c r="DR25" s="36"/>
      <c r="DS25" s="36"/>
      <c r="DT25" s="36"/>
      <c r="DU25" s="36"/>
      <c r="DV25" s="36"/>
      <c r="DW25" s="36"/>
      <c r="DX25" s="36"/>
      <c r="DY25" s="36"/>
      <c r="DZ25" s="36"/>
      <c r="EA25" s="36"/>
      <c r="EB25" s="36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6"/>
      <c r="EV25" s="36"/>
      <c r="EW25" s="36"/>
      <c r="EX25" s="36"/>
      <c r="EY25" s="36"/>
      <c r="EZ25" s="36"/>
      <c r="FA25" s="36"/>
      <c r="FB25" s="36"/>
      <c r="FC25" s="36"/>
      <c r="FD25" s="36"/>
      <c r="FE25" s="36"/>
      <c r="FF25" s="36"/>
      <c r="FG25" s="36"/>
      <c r="FH25" s="36"/>
      <c r="FI25" s="36"/>
      <c r="FJ25" s="36"/>
      <c r="FK25" s="36"/>
      <c r="FL25" s="36"/>
      <c r="FM25" s="36"/>
      <c r="FN25" s="36"/>
      <c r="FO25" s="36"/>
      <c r="FP25" s="36"/>
      <c r="FQ25" s="36"/>
      <c r="FR25" s="36"/>
      <c r="FS25" s="36"/>
      <c r="FT25" s="36"/>
      <c r="FU25" s="36"/>
      <c r="FV25" s="36"/>
      <c r="FW25" s="36"/>
      <c r="FX25" s="36"/>
      <c r="FY25" s="36"/>
      <c r="FZ25" s="36"/>
      <c r="GA25" s="36"/>
      <c r="GB25" s="36"/>
      <c r="GC25" s="36"/>
      <c r="GD25" s="36"/>
      <c r="GE25" s="36"/>
      <c r="GF25" s="36"/>
      <c r="GG25" s="36"/>
      <c r="GH25" s="36"/>
      <c r="GI25" s="36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  <c r="IG25" s="36"/>
      <c r="IH25" s="36"/>
      <c r="II25" s="36"/>
      <c r="IJ25" s="36"/>
      <c r="IK25" s="36"/>
      <c r="IL25" s="36"/>
      <c r="IM25" s="36"/>
      <c r="IN25" s="36"/>
      <c r="IO25" s="36"/>
      <c r="IP25" s="36"/>
      <c r="IQ25" s="36"/>
      <c r="IR25" s="36"/>
      <c r="IS25" s="36"/>
      <c r="IT25" s="36"/>
      <c r="IU25" s="36"/>
      <c r="IV25" s="36"/>
      <c r="IW25" s="36"/>
      <c r="IX25" s="36"/>
      <c r="IY25" s="36"/>
      <c r="IZ25" s="36"/>
      <c r="JA25" s="36"/>
      <c r="JB25" s="36"/>
      <c r="JC25" s="36"/>
      <c r="JD25" s="36"/>
      <c r="JE25" s="36"/>
      <c r="JF25" s="36"/>
      <c r="JG25" s="36"/>
      <c r="JH25" s="36"/>
      <c r="JI25" s="36"/>
      <c r="JJ25" s="36"/>
      <c r="JK25" s="36"/>
      <c r="JL25" s="36"/>
      <c r="JM25" s="36"/>
      <c r="JN25" s="36"/>
      <c r="JO25" s="36"/>
      <c r="JP25" s="36"/>
      <c r="JQ25" s="36"/>
      <c r="JR25" s="36"/>
      <c r="JS25" s="36"/>
      <c r="JT25" s="36"/>
      <c r="JU25" s="36"/>
      <c r="JV25" s="36"/>
      <c r="JW25" s="36"/>
      <c r="JX25" s="36"/>
      <c r="JY25" s="36"/>
      <c r="JZ25" s="36"/>
      <c r="KA25" s="36"/>
      <c r="KB25" s="36"/>
      <c r="KC25" s="36"/>
      <c r="KD25" s="36"/>
      <c r="KE25" s="36"/>
      <c r="KF25" s="36"/>
      <c r="KG25" s="36"/>
      <c r="KH25" s="36"/>
      <c r="KI25" s="36"/>
      <c r="KJ25" s="36"/>
      <c r="KK25" s="36"/>
      <c r="KL25" s="36"/>
      <c r="KM25" s="36"/>
      <c r="KN25" s="36"/>
      <c r="KO25" s="36"/>
      <c r="KP25" s="36"/>
      <c r="KQ25" s="36"/>
      <c r="KR25" s="36"/>
      <c r="KS25" s="36"/>
      <c r="KT25" s="36"/>
      <c r="KU25" s="36"/>
      <c r="KV25" s="36"/>
      <c r="KW25" s="36"/>
      <c r="KX25" s="36"/>
      <c r="KY25" s="36"/>
      <c r="KZ25" s="36"/>
      <c r="LA25" s="36"/>
      <c r="LB25" s="36"/>
      <c r="LC25" s="36"/>
      <c r="LD25" s="36"/>
      <c r="LE25" s="36"/>
      <c r="LF25" s="36"/>
      <c r="LG25" s="36"/>
      <c r="LH25" s="36"/>
      <c r="LI25" s="36"/>
      <c r="LJ25" s="36"/>
      <c r="LK25" s="36"/>
      <c r="LL25" s="36"/>
      <c r="LM25" s="36"/>
      <c r="LN25" s="36"/>
      <c r="LO25" s="36"/>
      <c r="LP25" s="36"/>
      <c r="LQ25" s="36"/>
      <c r="LR25" s="36"/>
      <c r="LS25" s="36"/>
      <c r="LT25" s="36"/>
      <c r="LU25" s="36"/>
      <c r="LV25" s="36"/>
      <c r="LW25" s="36"/>
      <c r="LX25" s="36"/>
      <c r="LY25" s="36"/>
      <c r="LZ25" s="36"/>
      <c r="MA25" s="36"/>
      <c r="MB25" s="36"/>
      <c r="MC25" s="36"/>
      <c r="MD25" s="36"/>
      <c r="ME25" s="36"/>
      <c r="MF25" s="36"/>
      <c r="MG25" s="36"/>
      <c r="MH25" s="36"/>
      <c r="MI25" s="36"/>
      <c r="MJ25" s="36"/>
      <c r="MK25" s="36"/>
      <c r="ML25" s="36"/>
      <c r="MM25" s="36"/>
      <c r="MN25" s="36"/>
      <c r="MO25" s="36"/>
      <c r="MP25" s="36"/>
      <c r="MQ25" s="36"/>
      <c r="MR25" s="36"/>
      <c r="MS25" s="36"/>
      <c r="MT25" s="36"/>
      <c r="MU25" s="36"/>
      <c r="MV25" s="36"/>
      <c r="MW25" s="36"/>
      <c r="MX25" s="36"/>
      <c r="MY25" s="36"/>
      <c r="MZ25" s="36"/>
      <c r="NA25" s="36"/>
      <c r="NB25" s="36"/>
      <c r="NC25" s="36"/>
      <c r="ND25" s="36"/>
      <c r="NE25" s="36"/>
      <c r="NF25" s="36"/>
      <c r="NG25" s="36"/>
      <c r="NH25" s="36"/>
      <c r="NI25" s="36"/>
      <c r="NJ25" s="36"/>
      <c r="NK25" s="36"/>
      <c r="NL25" s="36"/>
      <c r="NM25" s="36"/>
      <c r="NN25" s="36"/>
      <c r="NO25" s="36"/>
      <c r="NP25" s="36"/>
      <c r="NQ25" s="36"/>
      <c r="NR25" s="36"/>
      <c r="NS25" s="36"/>
      <c r="NT25" s="36"/>
      <c r="NU25" s="36"/>
      <c r="NV25" s="36"/>
      <c r="NW25" s="36"/>
      <c r="NX25" s="36"/>
    </row>
    <row r="26" spans="1:388" ht="30" customHeight="1">
      <c r="A26" s="161">
        <v>5</v>
      </c>
      <c r="B26" s="162">
        <v>30</v>
      </c>
      <c r="C26" s="33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  <c r="AQ26" s="34"/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  <c r="CI26" s="34"/>
      <c r="CJ26" s="34"/>
      <c r="CK26" s="34"/>
      <c r="CL26" s="34"/>
      <c r="CM26" s="34"/>
      <c r="CN26" s="34"/>
      <c r="CO26" s="34"/>
      <c r="CP26" s="34"/>
      <c r="CQ26" s="34"/>
      <c r="CR26" s="34"/>
      <c r="CS26" s="34"/>
      <c r="CT26" s="34"/>
      <c r="CU26" s="34"/>
      <c r="CV26" s="34"/>
      <c r="CW26" s="34"/>
      <c r="CX26" s="34"/>
      <c r="CY26" s="34"/>
      <c r="CZ26" s="34"/>
      <c r="DA26" s="34"/>
      <c r="DB26" s="34"/>
      <c r="DC26" s="34"/>
      <c r="DD26" s="34"/>
      <c r="DE26" s="34"/>
      <c r="DF26" s="34"/>
      <c r="DG26" s="34"/>
      <c r="DH26" s="34"/>
      <c r="DI26" s="34"/>
      <c r="DJ26" s="34"/>
      <c r="DK26" s="34"/>
      <c r="DL26" s="34"/>
      <c r="DM26" s="34"/>
      <c r="DN26" s="34"/>
      <c r="DO26" s="34"/>
      <c r="DP26" s="34"/>
      <c r="DQ26" s="34"/>
      <c r="DR26" s="34"/>
      <c r="DS26" s="34"/>
      <c r="DT26" s="34"/>
      <c r="DU26" s="34"/>
      <c r="DV26" s="34"/>
      <c r="DW26" s="34"/>
      <c r="DX26" s="34"/>
      <c r="DY26" s="34"/>
      <c r="DZ26" s="34"/>
      <c r="EA26" s="34"/>
      <c r="EB26" s="34"/>
      <c r="EC26" s="34"/>
      <c r="ED26" s="34"/>
      <c r="EE26" s="34"/>
      <c r="EF26" s="34"/>
      <c r="EG26" s="34"/>
      <c r="EH26" s="34"/>
      <c r="EI26" s="34"/>
      <c r="EJ26" s="34"/>
      <c r="EK26" s="34"/>
      <c r="EL26" s="34"/>
      <c r="EM26" s="34"/>
      <c r="EN26" s="34"/>
      <c r="EO26" s="34"/>
      <c r="EP26" s="34"/>
      <c r="EQ26" s="34"/>
      <c r="ER26" s="34"/>
      <c r="ES26" s="34"/>
      <c r="ET26" s="34"/>
      <c r="EU26" s="34"/>
      <c r="EV26" s="34"/>
      <c r="EW26" s="34"/>
      <c r="EX26" s="34"/>
      <c r="EY26" s="34"/>
      <c r="EZ26" s="34"/>
      <c r="FA26" s="34"/>
      <c r="FB26" s="34"/>
      <c r="FC26" s="34"/>
      <c r="FD26" s="34"/>
      <c r="FE26" s="34"/>
      <c r="FF26" s="34"/>
      <c r="FG26" s="34"/>
      <c r="FH26" s="34"/>
      <c r="FI26" s="34"/>
      <c r="FJ26" s="34"/>
      <c r="FK26" s="34"/>
      <c r="FL26" s="34"/>
      <c r="FM26" s="34"/>
      <c r="FN26" s="34"/>
      <c r="FO26" s="34"/>
      <c r="FP26" s="34"/>
      <c r="FQ26" s="34"/>
      <c r="FR26" s="34"/>
      <c r="FS26" s="34"/>
      <c r="FT26" s="34"/>
      <c r="FU26" s="34"/>
      <c r="FV26" s="34"/>
      <c r="FW26" s="34"/>
      <c r="FX26" s="34"/>
      <c r="FY26" s="34"/>
      <c r="FZ26" s="34"/>
      <c r="GA26" s="34"/>
      <c r="GB26" s="34"/>
      <c r="GC26" s="34"/>
      <c r="GD26" s="34"/>
      <c r="GE26" s="34"/>
      <c r="GF26" s="34"/>
      <c r="GG26" s="34"/>
      <c r="GH26" s="34"/>
      <c r="GI26" s="34"/>
      <c r="GJ26" s="34"/>
      <c r="GK26" s="34"/>
      <c r="GL26" s="34"/>
      <c r="GM26" s="34"/>
      <c r="GN26" s="34"/>
      <c r="GO26" s="34"/>
      <c r="GP26" s="34"/>
      <c r="GQ26" s="34"/>
      <c r="GR26" s="34"/>
      <c r="GS26" s="34"/>
      <c r="GT26" s="34"/>
      <c r="GU26" s="34"/>
      <c r="GV26" s="34"/>
      <c r="GW26" s="34"/>
      <c r="GX26" s="34"/>
      <c r="GY26" s="34"/>
      <c r="GZ26" s="34"/>
      <c r="HA26" s="34"/>
      <c r="HB26" s="34"/>
      <c r="HC26" s="34"/>
      <c r="HD26" s="34"/>
      <c r="HE26" s="34"/>
      <c r="HF26" s="34"/>
      <c r="HG26" s="34"/>
      <c r="HH26" s="34"/>
      <c r="HI26" s="34"/>
      <c r="HJ26" s="34"/>
      <c r="HK26" s="34"/>
      <c r="HL26" s="34"/>
      <c r="HM26" s="34"/>
      <c r="HN26" s="34"/>
      <c r="HO26" s="34"/>
      <c r="HP26" s="34"/>
      <c r="HQ26" s="34"/>
      <c r="HR26" s="34"/>
      <c r="HS26" s="34"/>
      <c r="HT26" s="34"/>
      <c r="HU26" s="34"/>
      <c r="HV26" s="34"/>
      <c r="HW26" s="34"/>
      <c r="HX26" s="34"/>
      <c r="HY26" s="34"/>
      <c r="HZ26" s="34"/>
      <c r="IA26" s="34"/>
      <c r="IB26" s="34"/>
      <c r="IC26" s="34"/>
      <c r="ID26" s="34"/>
      <c r="IE26" s="34"/>
      <c r="IF26" s="34"/>
      <c r="IG26" s="34"/>
      <c r="IH26" s="34"/>
      <c r="II26" s="34"/>
      <c r="IJ26" s="34"/>
      <c r="IK26" s="34"/>
      <c r="IL26" s="34"/>
      <c r="IM26" s="34"/>
      <c r="IN26" s="34"/>
      <c r="IO26" s="34"/>
      <c r="IP26" s="34"/>
      <c r="IQ26" s="34"/>
      <c r="IR26" s="34"/>
      <c r="IS26" s="34"/>
      <c r="IT26" s="34"/>
      <c r="IU26" s="34"/>
      <c r="IV26" s="34"/>
      <c r="IW26" s="34"/>
      <c r="IX26" s="34"/>
      <c r="IY26" s="34"/>
      <c r="IZ26" s="34"/>
      <c r="JA26" s="34"/>
      <c r="JB26" s="34"/>
      <c r="JC26" s="34"/>
      <c r="JD26" s="34"/>
      <c r="JE26" s="34"/>
      <c r="JF26" s="34"/>
      <c r="JG26" s="34"/>
      <c r="JH26" s="34"/>
      <c r="JI26" s="34"/>
      <c r="JJ26" s="34"/>
      <c r="JK26" s="34"/>
      <c r="JL26" s="34"/>
      <c r="JM26" s="34"/>
      <c r="JN26" s="34"/>
      <c r="JO26" s="34"/>
      <c r="JP26" s="34"/>
      <c r="JQ26" s="34"/>
      <c r="JR26" s="34"/>
      <c r="JS26" s="34"/>
      <c r="JT26" s="34"/>
      <c r="JU26" s="34"/>
      <c r="JV26" s="34"/>
      <c r="JW26" s="34"/>
      <c r="JX26" s="34"/>
      <c r="JY26" s="34"/>
      <c r="JZ26" s="34"/>
      <c r="KA26" s="34"/>
      <c r="KB26" s="34"/>
      <c r="KC26" s="34"/>
      <c r="KD26" s="34"/>
      <c r="KE26" s="34"/>
      <c r="KF26" s="34"/>
      <c r="KG26" s="34"/>
      <c r="KH26" s="34"/>
      <c r="KI26" s="34"/>
      <c r="KJ26" s="34"/>
      <c r="KK26" s="34"/>
      <c r="KL26" s="34"/>
      <c r="KM26" s="34"/>
      <c r="KN26" s="34"/>
      <c r="KO26" s="34"/>
      <c r="KP26" s="34"/>
      <c r="KQ26" s="34"/>
      <c r="KR26" s="34"/>
      <c r="KS26" s="34"/>
      <c r="KT26" s="34"/>
      <c r="KU26" s="34"/>
      <c r="KV26" s="34"/>
      <c r="KW26" s="34"/>
      <c r="KX26" s="34"/>
      <c r="KY26" s="34"/>
      <c r="KZ26" s="34"/>
      <c r="LA26" s="34"/>
      <c r="LB26" s="34"/>
      <c r="LC26" s="34"/>
      <c r="LD26" s="34"/>
      <c r="LE26" s="34"/>
      <c r="LF26" s="34"/>
      <c r="LG26" s="34"/>
      <c r="LH26" s="34"/>
      <c r="LI26" s="34"/>
      <c r="LJ26" s="34"/>
      <c r="LK26" s="34"/>
      <c r="LL26" s="34"/>
      <c r="LM26" s="34"/>
      <c r="LN26" s="34"/>
      <c r="LO26" s="34"/>
      <c r="LP26" s="34"/>
      <c r="LQ26" s="34"/>
      <c r="LR26" s="34"/>
      <c r="LS26" s="34"/>
      <c r="LT26" s="34"/>
      <c r="LU26" s="34"/>
      <c r="LV26" s="34"/>
      <c r="LW26" s="34"/>
      <c r="LX26" s="34"/>
      <c r="LY26" s="34"/>
      <c r="LZ26" s="34"/>
      <c r="MA26" s="34"/>
      <c r="MB26" s="34"/>
      <c r="MC26" s="34"/>
      <c r="MD26" s="34"/>
      <c r="ME26" s="34"/>
      <c r="MF26" s="34"/>
      <c r="MG26" s="34"/>
      <c r="MH26" s="34"/>
      <c r="MI26" s="34"/>
      <c r="MJ26" s="34"/>
      <c r="MK26" s="34"/>
      <c r="ML26" s="34"/>
      <c r="MM26" s="34"/>
      <c r="MN26" s="34"/>
      <c r="MO26" s="34"/>
      <c r="MP26" s="34"/>
      <c r="MQ26" s="34"/>
      <c r="MR26" s="34"/>
      <c r="MS26" s="34"/>
      <c r="MT26" s="34"/>
      <c r="MU26" s="34"/>
      <c r="MV26" s="34"/>
      <c r="MW26" s="34"/>
      <c r="MX26" s="34"/>
      <c r="MY26" s="34"/>
      <c r="MZ26" s="34"/>
      <c r="NA26" s="34"/>
      <c r="NB26" s="34"/>
      <c r="NC26" s="34"/>
      <c r="ND26" s="34"/>
      <c r="NE26" s="34"/>
      <c r="NF26" s="34"/>
      <c r="NG26" s="34"/>
      <c r="NH26" s="34"/>
      <c r="NI26" s="34"/>
      <c r="NJ26" s="34"/>
      <c r="NK26" s="34"/>
      <c r="NL26" s="34"/>
      <c r="NM26" s="34"/>
      <c r="NN26" s="34"/>
      <c r="NO26" s="34"/>
      <c r="NP26" s="34"/>
      <c r="NQ26" s="34"/>
      <c r="NR26" s="34"/>
      <c r="NS26" s="34"/>
      <c r="NT26" s="34"/>
      <c r="NU26" s="34"/>
      <c r="NV26" s="34"/>
      <c r="NW26" s="34"/>
      <c r="NX26" s="34"/>
    </row>
    <row r="27" spans="1:388" ht="30" customHeight="1">
      <c r="A27" s="161"/>
      <c r="B27" s="163"/>
      <c r="C27" s="37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6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  <c r="IG27" s="36"/>
      <c r="IH27" s="36"/>
      <c r="II27" s="36"/>
      <c r="IJ27" s="36"/>
      <c r="IK27" s="36"/>
      <c r="IL27" s="36"/>
      <c r="IM27" s="36"/>
      <c r="IN27" s="36"/>
      <c r="IO27" s="36"/>
      <c r="IP27" s="36"/>
      <c r="IQ27" s="36"/>
      <c r="IR27" s="36"/>
      <c r="IS27" s="36"/>
      <c r="IT27" s="36"/>
      <c r="IU27" s="36"/>
      <c r="IV27" s="36"/>
      <c r="IW27" s="36"/>
      <c r="IX27" s="36"/>
      <c r="IY27" s="36"/>
      <c r="IZ27" s="36"/>
      <c r="JA27" s="36"/>
      <c r="JB27" s="36"/>
      <c r="JC27" s="36"/>
      <c r="JD27" s="36"/>
      <c r="JE27" s="36"/>
      <c r="JF27" s="36"/>
      <c r="JG27" s="36"/>
      <c r="JH27" s="36"/>
      <c r="JI27" s="36"/>
      <c r="JJ27" s="36"/>
      <c r="JK27" s="36"/>
      <c r="JL27" s="36"/>
      <c r="JM27" s="36"/>
      <c r="JN27" s="36"/>
      <c r="JO27" s="36"/>
      <c r="JP27" s="36"/>
      <c r="JQ27" s="36"/>
      <c r="JR27" s="36"/>
      <c r="JS27" s="36"/>
      <c r="JT27" s="36"/>
      <c r="JU27" s="36"/>
      <c r="JV27" s="36"/>
      <c r="JW27" s="36"/>
      <c r="JX27" s="36"/>
      <c r="JY27" s="36"/>
      <c r="JZ27" s="36"/>
      <c r="KA27" s="36"/>
      <c r="KB27" s="36"/>
      <c r="KC27" s="36"/>
      <c r="KD27" s="36"/>
      <c r="KE27" s="36"/>
      <c r="KF27" s="36"/>
      <c r="KG27" s="36"/>
      <c r="KH27" s="36"/>
      <c r="KI27" s="36"/>
      <c r="KJ27" s="36"/>
      <c r="KK27" s="36"/>
      <c r="KL27" s="36"/>
      <c r="KM27" s="36"/>
      <c r="KN27" s="36"/>
      <c r="KO27" s="36"/>
      <c r="KP27" s="36"/>
      <c r="KQ27" s="36"/>
      <c r="KR27" s="36"/>
      <c r="KS27" s="36"/>
      <c r="KT27" s="36"/>
      <c r="KU27" s="36"/>
      <c r="KV27" s="36"/>
      <c r="KW27" s="36"/>
      <c r="KX27" s="36"/>
      <c r="KY27" s="36"/>
      <c r="KZ27" s="36"/>
      <c r="LA27" s="36"/>
      <c r="LB27" s="36"/>
      <c r="LC27" s="36"/>
      <c r="LD27" s="36"/>
      <c r="LE27" s="36"/>
      <c r="LF27" s="36"/>
      <c r="LG27" s="36"/>
      <c r="LH27" s="36"/>
      <c r="LI27" s="36"/>
      <c r="LJ27" s="36"/>
      <c r="LK27" s="36"/>
      <c r="LL27" s="36"/>
      <c r="LM27" s="36"/>
      <c r="LN27" s="36"/>
      <c r="LO27" s="36"/>
      <c r="LP27" s="36"/>
      <c r="LQ27" s="36"/>
      <c r="LR27" s="36"/>
      <c r="LS27" s="36"/>
      <c r="LT27" s="36"/>
      <c r="LU27" s="36"/>
      <c r="LV27" s="36"/>
      <c r="LW27" s="36"/>
      <c r="LX27" s="36"/>
      <c r="LY27" s="36"/>
      <c r="LZ27" s="36"/>
      <c r="MA27" s="36"/>
      <c r="MB27" s="36"/>
      <c r="MC27" s="36"/>
      <c r="MD27" s="36"/>
      <c r="ME27" s="36"/>
      <c r="MF27" s="36"/>
      <c r="MG27" s="36"/>
      <c r="MH27" s="36"/>
      <c r="MI27" s="36"/>
      <c r="MJ27" s="36"/>
      <c r="MK27" s="36"/>
      <c r="ML27" s="36"/>
      <c r="MM27" s="36"/>
      <c r="MN27" s="36"/>
      <c r="MO27" s="36"/>
      <c r="MP27" s="36"/>
      <c r="MQ27" s="36"/>
      <c r="MR27" s="36"/>
      <c r="MS27" s="36"/>
      <c r="MT27" s="36"/>
      <c r="MU27" s="36"/>
      <c r="MV27" s="36"/>
      <c r="MW27" s="36"/>
      <c r="MX27" s="36"/>
      <c r="MY27" s="36"/>
      <c r="MZ27" s="36"/>
      <c r="NA27" s="36"/>
      <c r="NB27" s="36"/>
      <c r="NC27" s="36"/>
      <c r="ND27" s="36"/>
      <c r="NE27" s="36"/>
      <c r="NF27" s="36"/>
      <c r="NG27" s="36"/>
      <c r="NH27" s="36"/>
      <c r="NI27" s="36"/>
      <c r="NJ27" s="36"/>
      <c r="NK27" s="36"/>
      <c r="NL27" s="36"/>
      <c r="NM27" s="36"/>
      <c r="NN27" s="36"/>
      <c r="NO27" s="36"/>
      <c r="NP27" s="36"/>
      <c r="NQ27" s="36"/>
      <c r="NR27" s="36"/>
      <c r="NS27" s="36"/>
      <c r="NT27" s="36"/>
      <c r="NU27" s="36"/>
      <c r="NV27" s="36"/>
      <c r="NW27" s="36"/>
      <c r="NX27" s="36"/>
    </row>
    <row r="28" spans="1:388" ht="30" customHeight="1">
      <c r="A28" s="164" t="s">
        <v>40</v>
      </c>
      <c r="B28" s="162" t="s">
        <v>25</v>
      </c>
      <c r="C28" s="33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34"/>
      <c r="CZ28" s="34"/>
      <c r="DA28" s="34"/>
      <c r="DB28" s="34"/>
      <c r="DC28" s="34"/>
      <c r="DD28" s="34"/>
      <c r="DE28" s="34"/>
      <c r="DF28" s="34"/>
      <c r="DG28" s="34"/>
      <c r="DH28" s="34"/>
      <c r="DI28" s="34"/>
      <c r="DJ28" s="34"/>
      <c r="DK28" s="34"/>
      <c r="DL28" s="34"/>
      <c r="DM28" s="34"/>
      <c r="DN28" s="34"/>
      <c r="DO28" s="34"/>
      <c r="DP28" s="34"/>
      <c r="DQ28" s="34"/>
      <c r="DR28" s="34"/>
      <c r="DS28" s="34"/>
      <c r="DT28" s="34"/>
      <c r="DU28" s="34"/>
      <c r="DV28" s="34"/>
      <c r="DW28" s="34"/>
      <c r="DX28" s="34"/>
      <c r="DY28" s="34"/>
      <c r="DZ28" s="34"/>
      <c r="EA28" s="34"/>
      <c r="EB28" s="34"/>
      <c r="EC28" s="34"/>
      <c r="ED28" s="34"/>
      <c r="EE28" s="34"/>
      <c r="EF28" s="34"/>
      <c r="EG28" s="34"/>
      <c r="EH28" s="34"/>
      <c r="EI28" s="34"/>
      <c r="EJ28" s="34"/>
      <c r="EK28" s="34"/>
      <c r="EL28" s="34"/>
      <c r="EM28" s="34"/>
      <c r="EN28" s="34"/>
      <c r="EO28" s="34"/>
      <c r="EP28" s="34"/>
      <c r="EQ28" s="34"/>
      <c r="ER28" s="34"/>
      <c r="ES28" s="34"/>
      <c r="ET28" s="34"/>
      <c r="EU28" s="34"/>
      <c r="EV28" s="34"/>
      <c r="EW28" s="34"/>
      <c r="EX28" s="34"/>
      <c r="EY28" s="34"/>
      <c r="EZ28" s="34"/>
      <c r="FA28" s="34"/>
      <c r="FB28" s="34"/>
      <c r="FC28" s="34"/>
      <c r="FD28" s="34"/>
      <c r="FE28" s="34"/>
      <c r="FF28" s="34"/>
      <c r="FG28" s="34"/>
      <c r="FH28" s="34"/>
      <c r="FI28" s="34"/>
      <c r="FJ28" s="34"/>
      <c r="FK28" s="34"/>
      <c r="FL28" s="34"/>
      <c r="FM28" s="34"/>
      <c r="FN28" s="34"/>
      <c r="FO28" s="34"/>
      <c r="FP28" s="34"/>
      <c r="FQ28" s="34"/>
      <c r="FR28" s="34"/>
      <c r="FS28" s="34"/>
      <c r="FT28" s="34"/>
      <c r="FU28" s="34"/>
      <c r="FV28" s="34"/>
      <c r="FW28" s="34"/>
      <c r="FX28" s="34"/>
      <c r="FY28" s="34"/>
      <c r="FZ28" s="34"/>
      <c r="GA28" s="34"/>
      <c r="GB28" s="34"/>
      <c r="GC28" s="34"/>
      <c r="GD28" s="34"/>
      <c r="GE28" s="34"/>
      <c r="GF28" s="34"/>
      <c r="GG28" s="34"/>
      <c r="GH28" s="34"/>
      <c r="GI28" s="34"/>
      <c r="GJ28" s="34"/>
      <c r="GK28" s="34"/>
      <c r="GL28" s="34"/>
      <c r="GM28" s="34"/>
      <c r="GN28" s="34"/>
      <c r="GO28" s="34"/>
      <c r="GP28" s="34"/>
      <c r="GQ28" s="34"/>
      <c r="GR28" s="34"/>
      <c r="GS28" s="34"/>
      <c r="GT28" s="34"/>
      <c r="GU28" s="34"/>
      <c r="GV28" s="34"/>
      <c r="GW28" s="34"/>
      <c r="GX28" s="34"/>
      <c r="GY28" s="34"/>
      <c r="GZ28" s="34"/>
      <c r="HA28" s="34"/>
      <c r="HB28" s="34"/>
      <c r="HC28" s="34"/>
      <c r="HD28" s="34"/>
      <c r="HE28" s="34"/>
      <c r="HF28" s="34"/>
      <c r="HG28" s="34"/>
      <c r="HH28" s="34"/>
      <c r="HI28" s="34"/>
      <c r="HJ28" s="34"/>
      <c r="HK28" s="34"/>
      <c r="HL28" s="34"/>
      <c r="HM28" s="34"/>
      <c r="HN28" s="34"/>
      <c r="HO28" s="34"/>
      <c r="HP28" s="34"/>
      <c r="HQ28" s="34"/>
      <c r="HR28" s="34"/>
      <c r="HS28" s="34"/>
      <c r="HT28" s="34"/>
      <c r="HU28" s="34"/>
      <c r="HV28" s="34"/>
      <c r="HW28" s="34"/>
      <c r="HX28" s="34"/>
      <c r="HY28" s="34"/>
      <c r="HZ28" s="34"/>
      <c r="IA28" s="34"/>
      <c r="IB28" s="34"/>
      <c r="IC28" s="34"/>
      <c r="ID28" s="34"/>
      <c r="IE28" s="34"/>
      <c r="IF28" s="34"/>
      <c r="IG28" s="34"/>
      <c r="IH28" s="34"/>
      <c r="II28" s="34"/>
      <c r="IJ28" s="34"/>
      <c r="IK28" s="34"/>
      <c r="IL28" s="34"/>
      <c r="IM28" s="34"/>
      <c r="IN28" s="34"/>
      <c r="IO28" s="34"/>
      <c r="IP28" s="34"/>
      <c r="IQ28" s="34"/>
      <c r="IR28" s="34"/>
      <c r="IS28" s="34"/>
      <c r="IT28" s="34"/>
      <c r="IU28" s="34"/>
      <c r="IV28" s="34"/>
      <c r="IW28" s="34"/>
      <c r="IX28" s="34"/>
      <c r="IY28" s="34"/>
      <c r="IZ28" s="34"/>
      <c r="JA28" s="34"/>
      <c r="JB28" s="34"/>
      <c r="JC28" s="34"/>
      <c r="JD28" s="34"/>
      <c r="JE28" s="34"/>
      <c r="JF28" s="34"/>
      <c r="JG28" s="34"/>
      <c r="JH28" s="34"/>
      <c r="JI28" s="34"/>
      <c r="JJ28" s="34"/>
      <c r="JK28" s="34"/>
      <c r="JL28" s="34"/>
      <c r="JM28" s="34"/>
      <c r="JN28" s="34"/>
      <c r="JO28" s="34"/>
      <c r="JP28" s="34"/>
      <c r="JQ28" s="34"/>
      <c r="JR28" s="34"/>
      <c r="JS28" s="34"/>
      <c r="JT28" s="34"/>
      <c r="JU28" s="34"/>
      <c r="JV28" s="34"/>
      <c r="JW28" s="34"/>
      <c r="JX28" s="34"/>
      <c r="JY28" s="34"/>
      <c r="JZ28" s="34"/>
      <c r="KA28" s="34"/>
      <c r="KB28" s="34"/>
      <c r="KC28" s="34"/>
      <c r="KD28" s="34"/>
      <c r="KE28" s="34"/>
      <c r="KF28" s="34"/>
      <c r="KG28" s="34"/>
      <c r="KH28" s="34"/>
      <c r="KI28" s="34"/>
      <c r="KJ28" s="34"/>
      <c r="KK28" s="34"/>
      <c r="KL28" s="34"/>
      <c r="KM28" s="34"/>
      <c r="KN28" s="34"/>
      <c r="KO28" s="34"/>
      <c r="KP28" s="34"/>
      <c r="KQ28" s="34"/>
      <c r="KR28" s="34"/>
      <c r="KS28" s="34"/>
      <c r="KT28" s="34"/>
      <c r="KU28" s="34"/>
      <c r="KV28" s="34"/>
      <c r="KW28" s="34"/>
      <c r="KX28" s="34"/>
      <c r="KY28" s="34"/>
      <c r="KZ28" s="34"/>
      <c r="LA28" s="34"/>
      <c r="LB28" s="34"/>
      <c r="LC28" s="34"/>
      <c r="LD28" s="34"/>
      <c r="LE28" s="34"/>
      <c r="LF28" s="34"/>
      <c r="LG28" s="34"/>
      <c r="LH28" s="34"/>
      <c r="LI28" s="34"/>
      <c r="LJ28" s="34"/>
      <c r="LK28" s="34"/>
      <c r="LL28" s="34"/>
      <c r="LM28" s="34"/>
      <c r="LN28" s="34"/>
      <c r="LO28" s="34"/>
      <c r="LP28" s="34"/>
      <c r="LQ28" s="34"/>
      <c r="LR28" s="34"/>
      <c r="LS28" s="34"/>
      <c r="LT28" s="34"/>
      <c r="LU28" s="34"/>
      <c r="LV28" s="34"/>
      <c r="LW28" s="34"/>
      <c r="LX28" s="34"/>
      <c r="LY28" s="34"/>
      <c r="LZ28" s="34"/>
      <c r="MA28" s="34"/>
      <c r="MB28" s="34"/>
      <c r="MC28" s="34"/>
      <c r="MD28" s="34"/>
      <c r="ME28" s="34"/>
      <c r="MF28" s="34"/>
      <c r="MG28" s="34"/>
      <c r="MH28" s="34"/>
      <c r="MI28" s="34"/>
      <c r="MJ28" s="34"/>
      <c r="MK28" s="34"/>
      <c r="ML28" s="34"/>
      <c r="MM28" s="34"/>
      <c r="MN28" s="34"/>
      <c r="MO28" s="34"/>
      <c r="MP28" s="34"/>
      <c r="MQ28" s="34"/>
      <c r="MR28" s="34"/>
      <c r="MS28" s="34"/>
      <c r="MT28" s="34"/>
      <c r="MU28" s="34"/>
      <c r="MV28" s="34"/>
      <c r="MW28" s="34"/>
      <c r="MX28" s="34"/>
      <c r="MY28" s="34"/>
      <c r="MZ28" s="34"/>
      <c r="NA28" s="34"/>
      <c r="NB28" s="34"/>
      <c r="NC28" s="34"/>
      <c r="ND28" s="34"/>
      <c r="NE28" s="34"/>
      <c r="NF28" s="34"/>
      <c r="NG28" s="34"/>
      <c r="NH28" s="34"/>
      <c r="NI28" s="34"/>
      <c r="NJ28" s="34"/>
      <c r="NK28" s="34"/>
      <c r="NL28" s="34"/>
      <c r="NM28" s="34"/>
      <c r="NN28" s="34"/>
      <c r="NO28" s="34"/>
      <c r="NP28" s="34"/>
      <c r="NQ28" s="34"/>
      <c r="NR28" s="34"/>
      <c r="NS28" s="34"/>
      <c r="NT28" s="34"/>
      <c r="NU28" s="34"/>
      <c r="NV28" s="34"/>
      <c r="NW28" s="34"/>
      <c r="NX28" s="34"/>
    </row>
    <row r="29" spans="1:388" ht="30" customHeight="1">
      <c r="A29" s="164"/>
      <c r="B29" s="163"/>
      <c r="C29" s="35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6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6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  <c r="IG29" s="36"/>
      <c r="IH29" s="36"/>
      <c r="II29" s="36"/>
      <c r="IJ29" s="36"/>
      <c r="IK29" s="36"/>
      <c r="IL29" s="36"/>
      <c r="IM29" s="36"/>
      <c r="IN29" s="36"/>
      <c r="IO29" s="36"/>
      <c r="IP29" s="36"/>
      <c r="IQ29" s="36"/>
      <c r="IR29" s="36"/>
      <c r="IS29" s="36"/>
      <c r="IT29" s="36"/>
      <c r="IU29" s="36"/>
      <c r="IV29" s="36"/>
      <c r="IW29" s="36"/>
      <c r="IX29" s="36"/>
      <c r="IY29" s="36"/>
      <c r="IZ29" s="36"/>
      <c r="JA29" s="36"/>
      <c r="JB29" s="36"/>
      <c r="JC29" s="36"/>
      <c r="JD29" s="36"/>
      <c r="JE29" s="36"/>
      <c r="JF29" s="36"/>
      <c r="JG29" s="36"/>
      <c r="JH29" s="36"/>
      <c r="JI29" s="36"/>
      <c r="JJ29" s="36"/>
      <c r="JK29" s="36"/>
      <c r="JL29" s="36"/>
      <c r="JM29" s="36"/>
      <c r="JN29" s="36"/>
      <c r="JO29" s="36"/>
      <c r="JP29" s="36"/>
      <c r="JQ29" s="36"/>
      <c r="JR29" s="36"/>
      <c r="JS29" s="36"/>
      <c r="JT29" s="36"/>
      <c r="JU29" s="36"/>
      <c r="JV29" s="36"/>
      <c r="JW29" s="36"/>
      <c r="JX29" s="36"/>
      <c r="JY29" s="36"/>
      <c r="JZ29" s="36"/>
      <c r="KA29" s="36"/>
      <c r="KB29" s="36"/>
      <c r="KC29" s="36"/>
      <c r="KD29" s="36"/>
      <c r="KE29" s="36"/>
      <c r="KF29" s="36"/>
      <c r="KG29" s="36"/>
      <c r="KH29" s="36"/>
      <c r="KI29" s="36"/>
      <c r="KJ29" s="36"/>
      <c r="KK29" s="36"/>
      <c r="KL29" s="36"/>
      <c r="KM29" s="36"/>
      <c r="KN29" s="36"/>
      <c r="KO29" s="36"/>
      <c r="KP29" s="36"/>
      <c r="KQ29" s="36"/>
      <c r="KR29" s="36"/>
      <c r="KS29" s="36"/>
      <c r="KT29" s="36"/>
      <c r="KU29" s="36"/>
      <c r="KV29" s="36"/>
      <c r="KW29" s="36"/>
      <c r="KX29" s="36"/>
      <c r="KY29" s="36"/>
      <c r="KZ29" s="36"/>
      <c r="LA29" s="36"/>
      <c r="LB29" s="36"/>
      <c r="LC29" s="36"/>
      <c r="LD29" s="36"/>
      <c r="LE29" s="36"/>
      <c r="LF29" s="36"/>
      <c r="LG29" s="36"/>
      <c r="LH29" s="36"/>
      <c r="LI29" s="36"/>
      <c r="LJ29" s="36"/>
      <c r="LK29" s="36"/>
      <c r="LL29" s="36"/>
      <c r="LM29" s="36"/>
      <c r="LN29" s="36"/>
      <c r="LO29" s="36"/>
      <c r="LP29" s="36"/>
      <c r="LQ29" s="36"/>
      <c r="LR29" s="36"/>
      <c r="LS29" s="36"/>
      <c r="LT29" s="36"/>
      <c r="LU29" s="36"/>
      <c r="LV29" s="36"/>
      <c r="LW29" s="36"/>
      <c r="LX29" s="36"/>
      <c r="LY29" s="36"/>
      <c r="LZ29" s="36"/>
      <c r="MA29" s="36"/>
      <c r="MB29" s="36"/>
      <c r="MC29" s="36"/>
      <c r="MD29" s="36"/>
      <c r="ME29" s="36"/>
      <c r="MF29" s="36"/>
      <c r="MG29" s="36"/>
      <c r="MH29" s="36"/>
      <c r="MI29" s="36"/>
      <c r="MJ29" s="36"/>
      <c r="MK29" s="36"/>
      <c r="ML29" s="36"/>
      <c r="MM29" s="36"/>
      <c r="MN29" s="36"/>
      <c r="MO29" s="36"/>
      <c r="MP29" s="36"/>
      <c r="MQ29" s="36"/>
      <c r="MR29" s="36"/>
      <c r="MS29" s="36"/>
      <c r="MT29" s="36"/>
      <c r="MU29" s="36"/>
      <c r="MV29" s="36"/>
      <c r="MW29" s="36"/>
      <c r="MX29" s="36"/>
      <c r="MY29" s="36"/>
      <c r="MZ29" s="36"/>
      <c r="NA29" s="36"/>
      <c r="NB29" s="36"/>
      <c r="NC29" s="36"/>
      <c r="ND29" s="36"/>
      <c r="NE29" s="36"/>
      <c r="NF29" s="36"/>
      <c r="NG29" s="36"/>
      <c r="NH29" s="36"/>
      <c r="NI29" s="36"/>
      <c r="NJ29" s="36"/>
      <c r="NK29" s="36"/>
      <c r="NL29" s="36"/>
      <c r="NM29" s="36"/>
      <c r="NN29" s="36"/>
      <c r="NO29" s="36"/>
      <c r="NP29" s="36"/>
      <c r="NQ29" s="36"/>
      <c r="NR29" s="36"/>
      <c r="NS29" s="36"/>
      <c r="NT29" s="36"/>
      <c r="NU29" s="36"/>
      <c r="NV29" s="36"/>
      <c r="NW29" s="36"/>
      <c r="NX29" s="36"/>
    </row>
    <row r="30" spans="1:388" ht="30" customHeight="1">
      <c r="A30" s="161">
        <v>6</v>
      </c>
      <c r="B30" s="162">
        <v>30</v>
      </c>
      <c r="C30" s="33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  <c r="DY30" s="34"/>
      <c r="DZ30" s="34"/>
      <c r="EA30" s="34"/>
      <c r="EB30" s="34"/>
      <c r="EC30" s="34"/>
      <c r="ED30" s="34"/>
      <c r="EE30" s="34"/>
      <c r="EF30" s="34"/>
      <c r="EG30" s="34"/>
      <c r="EH30" s="34"/>
      <c r="EI30" s="34"/>
      <c r="EJ30" s="34"/>
      <c r="EK30" s="34"/>
      <c r="EL30" s="34"/>
      <c r="EM30" s="34"/>
      <c r="EN30" s="34"/>
      <c r="EO30" s="34"/>
      <c r="EP30" s="34"/>
      <c r="EQ30" s="34"/>
      <c r="ER30" s="34"/>
      <c r="ES30" s="34"/>
      <c r="ET30" s="34"/>
      <c r="EU30" s="34"/>
      <c r="EV30" s="34"/>
      <c r="EW30" s="34"/>
      <c r="EX30" s="34"/>
      <c r="EY30" s="34"/>
      <c r="EZ30" s="34"/>
      <c r="FA30" s="34"/>
      <c r="FB30" s="34"/>
      <c r="FC30" s="34"/>
      <c r="FD30" s="34"/>
      <c r="FE30" s="34"/>
      <c r="FF30" s="34"/>
      <c r="FG30" s="34"/>
      <c r="FH30" s="34"/>
      <c r="FI30" s="34"/>
      <c r="FJ30" s="34"/>
      <c r="FK30" s="34"/>
      <c r="FL30" s="34"/>
      <c r="FM30" s="34"/>
      <c r="FN30" s="34"/>
      <c r="FO30" s="34"/>
      <c r="FP30" s="34"/>
      <c r="FQ30" s="34"/>
      <c r="FR30" s="34"/>
      <c r="FS30" s="34"/>
      <c r="FT30" s="34"/>
      <c r="FU30" s="34"/>
      <c r="FV30" s="34"/>
      <c r="FW30" s="34"/>
      <c r="FX30" s="34"/>
      <c r="FY30" s="34"/>
      <c r="FZ30" s="34"/>
      <c r="GA30" s="34"/>
      <c r="GB30" s="34"/>
      <c r="GC30" s="34"/>
      <c r="GD30" s="34"/>
      <c r="GE30" s="34"/>
      <c r="GF30" s="34"/>
      <c r="GG30" s="34"/>
      <c r="GH30" s="34"/>
      <c r="GI30" s="34"/>
      <c r="GJ30" s="34"/>
      <c r="GK30" s="34"/>
      <c r="GL30" s="34"/>
      <c r="GM30" s="34"/>
      <c r="GN30" s="34"/>
      <c r="GO30" s="34"/>
      <c r="GP30" s="34"/>
      <c r="GQ30" s="34"/>
      <c r="GR30" s="34"/>
      <c r="GS30" s="34"/>
      <c r="GT30" s="34"/>
      <c r="GU30" s="34"/>
      <c r="GV30" s="34"/>
      <c r="GW30" s="34"/>
      <c r="GX30" s="34"/>
      <c r="GY30" s="34"/>
      <c r="GZ30" s="34"/>
      <c r="HA30" s="34"/>
      <c r="HB30" s="34"/>
      <c r="HC30" s="34"/>
      <c r="HD30" s="34"/>
      <c r="HE30" s="34"/>
      <c r="HF30" s="34"/>
      <c r="HG30" s="34"/>
      <c r="HH30" s="34"/>
      <c r="HI30" s="34"/>
      <c r="HJ30" s="34"/>
      <c r="HK30" s="34"/>
      <c r="HL30" s="34"/>
      <c r="HM30" s="34"/>
      <c r="HN30" s="34"/>
      <c r="HO30" s="34"/>
      <c r="HP30" s="34"/>
      <c r="HQ30" s="34"/>
      <c r="HR30" s="34"/>
      <c r="HS30" s="34"/>
      <c r="HT30" s="34"/>
      <c r="HU30" s="34"/>
      <c r="HV30" s="34"/>
      <c r="HW30" s="34"/>
      <c r="HX30" s="34"/>
      <c r="HY30" s="34"/>
      <c r="HZ30" s="34"/>
      <c r="IA30" s="34"/>
      <c r="IB30" s="34"/>
      <c r="IC30" s="34"/>
      <c r="ID30" s="34"/>
      <c r="IE30" s="34"/>
      <c r="IF30" s="34"/>
      <c r="IG30" s="34"/>
      <c r="IH30" s="34"/>
      <c r="II30" s="34"/>
      <c r="IJ30" s="34"/>
      <c r="IK30" s="34"/>
      <c r="IL30" s="34"/>
      <c r="IM30" s="34"/>
      <c r="IN30" s="34"/>
      <c r="IO30" s="34"/>
      <c r="IP30" s="34"/>
      <c r="IQ30" s="34"/>
      <c r="IR30" s="34"/>
      <c r="IS30" s="34"/>
      <c r="IT30" s="34"/>
      <c r="IU30" s="34"/>
      <c r="IV30" s="34"/>
      <c r="IW30" s="34"/>
      <c r="IX30" s="34"/>
      <c r="IY30" s="34"/>
      <c r="IZ30" s="34"/>
      <c r="JA30" s="34"/>
      <c r="JB30" s="34"/>
      <c r="JC30" s="34"/>
      <c r="JD30" s="34"/>
      <c r="JE30" s="34"/>
      <c r="JF30" s="34"/>
      <c r="JG30" s="34"/>
      <c r="JH30" s="34"/>
      <c r="JI30" s="34"/>
      <c r="JJ30" s="34"/>
      <c r="JK30" s="34"/>
      <c r="JL30" s="34"/>
      <c r="JM30" s="34"/>
      <c r="JN30" s="34"/>
      <c r="JO30" s="34"/>
      <c r="JP30" s="34"/>
      <c r="JQ30" s="34"/>
      <c r="JR30" s="34"/>
      <c r="JS30" s="34"/>
      <c r="JT30" s="34"/>
      <c r="JU30" s="34"/>
      <c r="JV30" s="34"/>
      <c r="JW30" s="34"/>
      <c r="JX30" s="34"/>
      <c r="JY30" s="34"/>
      <c r="JZ30" s="34"/>
      <c r="KA30" s="34"/>
      <c r="KB30" s="34"/>
      <c r="KC30" s="34"/>
      <c r="KD30" s="34"/>
      <c r="KE30" s="34"/>
      <c r="KF30" s="34"/>
      <c r="KG30" s="34"/>
      <c r="KH30" s="34"/>
      <c r="KI30" s="34"/>
      <c r="KJ30" s="34"/>
      <c r="KK30" s="34"/>
      <c r="KL30" s="34"/>
      <c r="KM30" s="34"/>
      <c r="KN30" s="34"/>
      <c r="KO30" s="34"/>
      <c r="KP30" s="34"/>
      <c r="KQ30" s="34"/>
      <c r="KR30" s="34"/>
      <c r="KS30" s="34"/>
      <c r="KT30" s="34"/>
      <c r="KU30" s="34"/>
      <c r="KV30" s="34"/>
      <c r="KW30" s="34"/>
      <c r="KX30" s="34"/>
      <c r="KY30" s="34"/>
      <c r="KZ30" s="34"/>
      <c r="LA30" s="34"/>
      <c r="LB30" s="34"/>
      <c r="LC30" s="34"/>
      <c r="LD30" s="34"/>
      <c r="LE30" s="34"/>
      <c r="LF30" s="34"/>
      <c r="LG30" s="34"/>
      <c r="LH30" s="34"/>
      <c r="LI30" s="34"/>
      <c r="LJ30" s="34"/>
      <c r="LK30" s="34"/>
      <c r="LL30" s="34"/>
      <c r="LM30" s="34"/>
      <c r="LN30" s="34"/>
      <c r="LO30" s="34"/>
      <c r="LP30" s="34"/>
      <c r="LQ30" s="34"/>
      <c r="LR30" s="34"/>
      <c r="LS30" s="34"/>
      <c r="LT30" s="34"/>
      <c r="LU30" s="34"/>
      <c r="LV30" s="34"/>
      <c r="LW30" s="34"/>
      <c r="LX30" s="34"/>
      <c r="LY30" s="34"/>
      <c r="LZ30" s="34"/>
      <c r="MA30" s="34"/>
      <c r="MB30" s="34"/>
      <c r="MC30" s="34"/>
      <c r="MD30" s="34"/>
      <c r="ME30" s="34"/>
      <c r="MF30" s="34"/>
      <c r="MG30" s="34"/>
      <c r="MH30" s="34"/>
      <c r="MI30" s="34"/>
      <c r="MJ30" s="34"/>
      <c r="MK30" s="34"/>
      <c r="ML30" s="34"/>
      <c r="MM30" s="34"/>
      <c r="MN30" s="34"/>
      <c r="MO30" s="34"/>
      <c r="MP30" s="34"/>
      <c r="MQ30" s="34"/>
      <c r="MR30" s="34"/>
      <c r="MS30" s="34"/>
      <c r="MT30" s="34"/>
      <c r="MU30" s="34"/>
      <c r="MV30" s="34"/>
      <c r="MW30" s="34"/>
      <c r="MX30" s="34"/>
      <c r="MY30" s="34"/>
      <c r="MZ30" s="34"/>
      <c r="NA30" s="34"/>
      <c r="NB30" s="34"/>
      <c r="NC30" s="34"/>
      <c r="ND30" s="34"/>
      <c r="NE30" s="34"/>
      <c r="NF30" s="34"/>
      <c r="NG30" s="34"/>
      <c r="NH30" s="34"/>
      <c r="NI30" s="34"/>
      <c r="NJ30" s="34"/>
      <c r="NK30" s="34"/>
      <c r="NL30" s="34"/>
      <c r="NM30" s="34"/>
      <c r="NN30" s="34"/>
      <c r="NO30" s="34"/>
      <c r="NP30" s="34"/>
      <c r="NQ30" s="34"/>
      <c r="NR30" s="34"/>
      <c r="NS30" s="34"/>
      <c r="NT30" s="34"/>
      <c r="NU30" s="34"/>
      <c r="NV30" s="34"/>
      <c r="NW30" s="34"/>
      <c r="NX30" s="34"/>
    </row>
    <row r="31" spans="1:388" ht="30" customHeight="1">
      <c r="A31" s="161"/>
      <c r="B31" s="163"/>
      <c r="C31" s="35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6"/>
      <c r="DX31" s="36"/>
      <c r="DY31" s="36"/>
      <c r="DZ31" s="36"/>
      <c r="EA31" s="36"/>
      <c r="EB31" s="36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6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6"/>
      <c r="FM31" s="36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6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  <c r="IG31" s="36"/>
      <c r="IH31" s="36"/>
      <c r="II31" s="36"/>
      <c r="IJ31" s="36"/>
      <c r="IK31" s="36"/>
      <c r="IL31" s="36"/>
      <c r="IM31" s="36"/>
      <c r="IN31" s="36"/>
      <c r="IO31" s="36"/>
      <c r="IP31" s="36"/>
      <c r="IQ31" s="36"/>
      <c r="IR31" s="36"/>
      <c r="IS31" s="36"/>
      <c r="IT31" s="36"/>
      <c r="IU31" s="36"/>
      <c r="IV31" s="36"/>
      <c r="IW31" s="36"/>
      <c r="IX31" s="36"/>
      <c r="IY31" s="36"/>
      <c r="IZ31" s="36"/>
      <c r="JA31" s="36"/>
      <c r="JB31" s="36"/>
      <c r="JC31" s="36"/>
      <c r="JD31" s="36"/>
      <c r="JE31" s="36"/>
      <c r="JF31" s="36"/>
      <c r="JG31" s="36"/>
      <c r="JH31" s="36"/>
      <c r="JI31" s="36"/>
      <c r="JJ31" s="36"/>
      <c r="JK31" s="36"/>
      <c r="JL31" s="36"/>
      <c r="JM31" s="36"/>
      <c r="JN31" s="36"/>
      <c r="JO31" s="36"/>
      <c r="JP31" s="36"/>
      <c r="JQ31" s="36"/>
      <c r="JR31" s="36"/>
      <c r="JS31" s="36"/>
      <c r="JT31" s="36"/>
      <c r="JU31" s="36"/>
      <c r="JV31" s="36"/>
      <c r="JW31" s="36"/>
      <c r="JX31" s="36"/>
      <c r="JY31" s="36"/>
      <c r="JZ31" s="36"/>
      <c r="KA31" s="36"/>
      <c r="KB31" s="36"/>
      <c r="KC31" s="36"/>
      <c r="KD31" s="36"/>
      <c r="KE31" s="36"/>
      <c r="KF31" s="36"/>
      <c r="KG31" s="36"/>
      <c r="KH31" s="36"/>
      <c r="KI31" s="36"/>
      <c r="KJ31" s="36"/>
      <c r="KK31" s="36"/>
      <c r="KL31" s="36"/>
      <c r="KM31" s="36"/>
      <c r="KN31" s="36"/>
      <c r="KO31" s="36"/>
      <c r="KP31" s="36"/>
      <c r="KQ31" s="36"/>
      <c r="KR31" s="36"/>
      <c r="KS31" s="36"/>
      <c r="KT31" s="36"/>
      <c r="KU31" s="36"/>
      <c r="KV31" s="36"/>
      <c r="KW31" s="36"/>
      <c r="KX31" s="36"/>
      <c r="KY31" s="36"/>
      <c r="KZ31" s="36"/>
      <c r="LA31" s="36"/>
      <c r="LB31" s="36"/>
      <c r="LC31" s="36"/>
      <c r="LD31" s="36"/>
      <c r="LE31" s="36"/>
      <c r="LF31" s="36"/>
      <c r="LG31" s="36"/>
      <c r="LH31" s="36"/>
      <c r="LI31" s="36"/>
      <c r="LJ31" s="36"/>
      <c r="LK31" s="36"/>
      <c r="LL31" s="36"/>
      <c r="LM31" s="36"/>
      <c r="LN31" s="36"/>
      <c r="LO31" s="36"/>
      <c r="LP31" s="36"/>
      <c r="LQ31" s="36"/>
      <c r="LR31" s="36"/>
      <c r="LS31" s="36"/>
      <c r="LT31" s="36"/>
      <c r="LU31" s="36"/>
      <c r="LV31" s="36"/>
      <c r="LW31" s="36"/>
      <c r="LX31" s="36"/>
      <c r="LY31" s="36"/>
      <c r="LZ31" s="36"/>
      <c r="MA31" s="36"/>
      <c r="MB31" s="36"/>
      <c r="MC31" s="36"/>
      <c r="MD31" s="36"/>
      <c r="ME31" s="36"/>
      <c r="MF31" s="36"/>
      <c r="MG31" s="36"/>
      <c r="MH31" s="36"/>
      <c r="MI31" s="36"/>
      <c r="MJ31" s="36"/>
      <c r="MK31" s="36"/>
      <c r="ML31" s="36"/>
      <c r="MM31" s="36"/>
      <c r="MN31" s="36"/>
      <c r="MO31" s="36"/>
      <c r="MP31" s="36"/>
      <c r="MQ31" s="36"/>
      <c r="MR31" s="36"/>
      <c r="MS31" s="36"/>
      <c r="MT31" s="36"/>
      <c r="MU31" s="36"/>
      <c r="MV31" s="36"/>
      <c r="MW31" s="36"/>
      <c r="MX31" s="36"/>
      <c r="MY31" s="36"/>
      <c r="MZ31" s="36"/>
      <c r="NA31" s="36"/>
      <c r="NB31" s="36"/>
      <c r="NC31" s="36"/>
      <c r="ND31" s="36"/>
      <c r="NE31" s="36"/>
      <c r="NF31" s="36"/>
      <c r="NG31" s="36"/>
      <c r="NH31" s="36"/>
      <c r="NI31" s="36"/>
      <c r="NJ31" s="36"/>
      <c r="NK31" s="36"/>
      <c r="NL31" s="36"/>
      <c r="NM31" s="36"/>
      <c r="NN31" s="36"/>
      <c r="NO31" s="36"/>
      <c r="NP31" s="36"/>
      <c r="NQ31" s="36"/>
      <c r="NR31" s="36"/>
      <c r="NS31" s="36"/>
      <c r="NT31" s="36"/>
      <c r="NU31" s="36"/>
      <c r="NV31" s="36"/>
      <c r="NW31" s="36"/>
      <c r="NX31" s="36"/>
    </row>
    <row r="32" spans="1:388" ht="30" customHeight="1">
      <c r="A32" s="164" t="s">
        <v>39</v>
      </c>
      <c r="B32" s="162" t="s">
        <v>25</v>
      </c>
      <c r="C32" s="3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  <c r="AQ32" s="3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34"/>
      <c r="BG32" s="34"/>
      <c r="BH32" s="34"/>
      <c r="BI32" s="34"/>
      <c r="BJ32" s="34"/>
      <c r="BK32" s="34"/>
      <c r="BL32" s="34"/>
      <c r="BM32" s="34"/>
      <c r="BN32" s="34"/>
      <c r="BO32" s="34"/>
      <c r="BP32" s="34"/>
      <c r="BQ32" s="34"/>
      <c r="BR32" s="34"/>
      <c r="BS32" s="34"/>
      <c r="BT32" s="34"/>
      <c r="BU32" s="34"/>
      <c r="BV32" s="34"/>
      <c r="BW32" s="34"/>
      <c r="BX32" s="34"/>
      <c r="BY32" s="34"/>
      <c r="BZ32" s="34"/>
      <c r="CA32" s="34"/>
      <c r="CB32" s="34"/>
      <c r="CC32" s="34"/>
      <c r="CD32" s="34"/>
      <c r="CE32" s="34"/>
      <c r="CF32" s="34"/>
      <c r="CG32" s="34"/>
      <c r="CH32" s="34"/>
      <c r="CI32" s="34"/>
      <c r="CJ32" s="34"/>
      <c r="CK32" s="34"/>
      <c r="CL32" s="34"/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34"/>
      <c r="CZ32" s="34"/>
      <c r="DA32" s="34"/>
      <c r="DB32" s="34"/>
      <c r="DC32" s="34"/>
      <c r="DD32" s="34"/>
      <c r="DE32" s="34"/>
      <c r="DF32" s="34"/>
      <c r="DG32" s="34"/>
      <c r="DH32" s="34"/>
      <c r="DI32" s="34"/>
      <c r="DJ32" s="34"/>
      <c r="DK32" s="34"/>
      <c r="DL32" s="34"/>
      <c r="DM32" s="34"/>
      <c r="DN32" s="34"/>
      <c r="DO32" s="34"/>
      <c r="DP32" s="34"/>
      <c r="DQ32" s="34"/>
      <c r="DR32" s="34"/>
      <c r="DS32" s="34"/>
      <c r="DT32" s="34"/>
      <c r="DU32" s="34"/>
      <c r="DV32" s="34"/>
      <c r="DW32" s="34"/>
      <c r="DX32" s="34"/>
      <c r="DY32" s="34"/>
      <c r="DZ32" s="34"/>
      <c r="EA32" s="34"/>
      <c r="EB32" s="34"/>
      <c r="EC32" s="34"/>
      <c r="ED32" s="34"/>
      <c r="EE32" s="34"/>
      <c r="EF32" s="34"/>
      <c r="EG32" s="34"/>
      <c r="EH32" s="34"/>
      <c r="EI32" s="34"/>
      <c r="EJ32" s="34"/>
      <c r="EK32" s="34"/>
      <c r="EL32" s="34"/>
      <c r="EM32" s="34"/>
      <c r="EN32" s="34"/>
      <c r="EO32" s="34"/>
      <c r="EP32" s="34"/>
      <c r="EQ32" s="34"/>
      <c r="ER32" s="34"/>
      <c r="ES32" s="34"/>
      <c r="ET32" s="34"/>
      <c r="EU32" s="34"/>
      <c r="EV32" s="34"/>
      <c r="EW32" s="34"/>
      <c r="EX32" s="34"/>
      <c r="EY32" s="34"/>
      <c r="EZ32" s="34"/>
      <c r="FA32" s="34"/>
      <c r="FB32" s="34"/>
      <c r="FC32" s="34"/>
      <c r="FD32" s="34"/>
      <c r="FE32" s="34"/>
      <c r="FF32" s="34"/>
      <c r="FG32" s="34"/>
      <c r="FH32" s="34"/>
      <c r="FI32" s="34"/>
      <c r="FJ32" s="34"/>
      <c r="FK32" s="34"/>
      <c r="FL32" s="34"/>
      <c r="FM32" s="34"/>
      <c r="FN32" s="34"/>
      <c r="FO32" s="34"/>
      <c r="FP32" s="34"/>
      <c r="FQ32" s="34"/>
      <c r="FR32" s="34"/>
      <c r="FS32" s="34"/>
      <c r="FT32" s="34"/>
      <c r="FU32" s="34"/>
      <c r="FV32" s="34"/>
      <c r="FW32" s="34"/>
      <c r="FX32" s="34"/>
      <c r="FY32" s="34"/>
      <c r="FZ32" s="34"/>
      <c r="GA32" s="34"/>
      <c r="GB32" s="34"/>
      <c r="GC32" s="34"/>
      <c r="GD32" s="34"/>
      <c r="GE32" s="34"/>
      <c r="GF32" s="34"/>
      <c r="GG32" s="34"/>
      <c r="GH32" s="34"/>
      <c r="GI32" s="34"/>
      <c r="GJ32" s="34"/>
      <c r="GK32" s="34"/>
      <c r="GL32" s="34"/>
      <c r="GM32" s="34"/>
      <c r="GN32" s="34"/>
      <c r="GO32" s="34"/>
      <c r="GP32" s="34"/>
      <c r="GQ32" s="34"/>
      <c r="GR32" s="34"/>
      <c r="GS32" s="34"/>
      <c r="GT32" s="34"/>
      <c r="GU32" s="34"/>
      <c r="GV32" s="34"/>
      <c r="GW32" s="34"/>
      <c r="GX32" s="34"/>
      <c r="GY32" s="34"/>
      <c r="GZ32" s="34"/>
      <c r="HA32" s="34"/>
      <c r="HB32" s="34"/>
      <c r="HC32" s="34"/>
      <c r="HD32" s="34"/>
      <c r="HE32" s="34"/>
      <c r="HF32" s="34"/>
      <c r="HG32" s="34"/>
      <c r="HH32" s="34"/>
      <c r="HI32" s="34"/>
      <c r="HJ32" s="34"/>
      <c r="HK32" s="34"/>
      <c r="HL32" s="34"/>
      <c r="HM32" s="34"/>
      <c r="HN32" s="34"/>
      <c r="HO32" s="34"/>
      <c r="HP32" s="34"/>
      <c r="HQ32" s="34"/>
      <c r="HR32" s="34"/>
      <c r="HS32" s="34"/>
      <c r="HT32" s="34"/>
      <c r="HU32" s="34"/>
      <c r="HV32" s="34"/>
      <c r="HW32" s="34"/>
      <c r="HX32" s="34"/>
      <c r="HY32" s="34"/>
      <c r="HZ32" s="34"/>
      <c r="IA32" s="34"/>
      <c r="IB32" s="34"/>
      <c r="IC32" s="34"/>
      <c r="ID32" s="34"/>
      <c r="IE32" s="34"/>
      <c r="IF32" s="34"/>
      <c r="IG32" s="34"/>
      <c r="IH32" s="34"/>
      <c r="II32" s="34"/>
      <c r="IJ32" s="34"/>
      <c r="IK32" s="34"/>
      <c r="IL32" s="34"/>
      <c r="IM32" s="34"/>
      <c r="IN32" s="34"/>
      <c r="IO32" s="34"/>
      <c r="IP32" s="34"/>
      <c r="IQ32" s="34"/>
      <c r="IR32" s="34"/>
      <c r="IS32" s="34"/>
      <c r="IT32" s="34"/>
      <c r="IU32" s="34"/>
      <c r="IV32" s="34"/>
      <c r="IW32" s="34"/>
      <c r="IX32" s="34"/>
      <c r="IY32" s="34"/>
      <c r="IZ32" s="34"/>
      <c r="JA32" s="34"/>
      <c r="JB32" s="34"/>
      <c r="JC32" s="34"/>
      <c r="JD32" s="34"/>
      <c r="JE32" s="34"/>
      <c r="JF32" s="34"/>
      <c r="JG32" s="34"/>
      <c r="JH32" s="34"/>
      <c r="JI32" s="34"/>
      <c r="JJ32" s="34"/>
      <c r="JK32" s="34"/>
      <c r="JL32" s="34"/>
      <c r="JM32" s="34"/>
      <c r="JN32" s="34"/>
      <c r="JO32" s="34"/>
      <c r="JP32" s="34"/>
      <c r="JQ32" s="34"/>
      <c r="JR32" s="34"/>
      <c r="JS32" s="34"/>
      <c r="JT32" s="34"/>
      <c r="JU32" s="34"/>
      <c r="JV32" s="34"/>
      <c r="JW32" s="34"/>
      <c r="JX32" s="34"/>
      <c r="JY32" s="34"/>
      <c r="JZ32" s="34"/>
      <c r="KA32" s="34"/>
      <c r="KB32" s="34"/>
      <c r="KC32" s="34"/>
      <c r="KD32" s="34"/>
      <c r="KE32" s="34"/>
      <c r="KF32" s="34"/>
      <c r="KG32" s="34"/>
      <c r="KH32" s="34"/>
      <c r="KI32" s="34"/>
      <c r="KJ32" s="34"/>
      <c r="KK32" s="34"/>
      <c r="KL32" s="34"/>
      <c r="KM32" s="34"/>
      <c r="KN32" s="34"/>
      <c r="KO32" s="34"/>
      <c r="KP32" s="34"/>
      <c r="KQ32" s="34"/>
      <c r="KR32" s="34"/>
      <c r="KS32" s="34"/>
      <c r="KT32" s="34"/>
      <c r="KU32" s="34"/>
      <c r="KV32" s="34"/>
      <c r="KW32" s="34"/>
      <c r="KX32" s="34"/>
      <c r="KY32" s="34"/>
      <c r="KZ32" s="34"/>
      <c r="LA32" s="34"/>
      <c r="LB32" s="34"/>
      <c r="LC32" s="34"/>
      <c r="LD32" s="34"/>
      <c r="LE32" s="34"/>
      <c r="LF32" s="34"/>
      <c r="LG32" s="34"/>
      <c r="LH32" s="34"/>
      <c r="LI32" s="34"/>
      <c r="LJ32" s="34"/>
      <c r="LK32" s="34"/>
      <c r="LL32" s="34"/>
      <c r="LM32" s="34"/>
      <c r="LN32" s="34"/>
      <c r="LO32" s="34"/>
      <c r="LP32" s="34"/>
      <c r="LQ32" s="34"/>
      <c r="LR32" s="34"/>
      <c r="LS32" s="34"/>
      <c r="LT32" s="34"/>
      <c r="LU32" s="34"/>
      <c r="LV32" s="34"/>
      <c r="LW32" s="34"/>
      <c r="LX32" s="34"/>
      <c r="LY32" s="34"/>
      <c r="LZ32" s="34"/>
      <c r="MA32" s="34"/>
      <c r="MB32" s="34"/>
      <c r="MC32" s="34"/>
      <c r="MD32" s="34"/>
      <c r="ME32" s="34"/>
      <c r="MF32" s="34"/>
      <c r="MG32" s="34"/>
      <c r="MH32" s="34"/>
      <c r="MI32" s="34"/>
      <c r="MJ32" s="34"/>
      <c r="MK32" s="34"/>
      <c r="ML32" s="34"/>
      <c r="MM32" s="34"/>
      <c r="MN32" s="34"/>
      <c r="MO32" s="34"/>
      <c r="MP32" s="34"/>
      <c r="MQ32" s="34"/>
      <c r="MR32" s="34"/>
      <c r="MS32" s="34"/>
      <c r="MT32" s="34"/>
      <c r="MU32" s="34"/>
      <c r="MV32" s="34"/>
      <c r="MW32" s="34"/>
      <c r="MX32" s="34"/>
      <c r="MY32" s="34"/>
      <c r="MZ32" s="34"/>
      <c r="NA32" s="34"/>
      <c r="NB32" s="34"/>
      <c r="NC32" s="34"/>
      <c r="ND32" s="34"/>
      <c r="NE32" s="34"/>
      <c r="NF32" s="34"/>
      <c r="NG32" s="34"/>
      <c r="NH32" s="34"/>
      <c r="NI32" s="34"/>
      <c r="NJ32" s="34"/>
      <c r="NK32" s="34"/>
      <c r="NL32" s="34"/>
      <c r="NM32" s="34"/>
      <c r="NN32" s="34"/>
      <c r="NO32" s="34"/>
      <c r="NP32" s="34"/>
      <c r="NQ32" s="34"/>
      <c r="NR32" s="34"/>
      <c r="NS32" s="34"/>
      <c r="NT32" s="34"/>
      <c r="NU32" s="34"/>
      <c r="NV32" s="34"/>
      <c r="NW32" s="34"/>
      <c r="NX32" s="34"/>
    </row>
    <row r="33" spans="1:388" ht="30" customHeight="1">
      <c r="A33" s="164"/>
      <c r="B33" s="163"/>
      <c r="C33" s="35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6"/>
      <c r="DX33" s="36"/>
      <c r="DY33" s="36"/>
      <c r="DZ33" s="36"/>
      <c r="EA33" s="36"/>
      <c r="EB33" s="36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6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6"/>
      <c r="FM33" s="36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6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  <c r="IG33" s="36"/>
      <c r="IH33" s="36"/>
      <c r="II33" s="36"/>
      <c r="IJ33" s="36"/>
      <c r="IK33" s="36"/>
      <c r="IL33" s="36"/>
      <c r="IM33" s="36"/>
      <c r="IN33" s="36"/>
      <c r="IO33" s="36"/>
      <c r="IP33" s="36"/>
      <c r="IQ33" s="36"/>
      <c r="IR33" s="36"/>
      <c r="IS33" s="36"/>
      <c r="IT33" s="36"/>
      <c r="IU33" s="36"/>
      <c r="IV33" s="36"/>
      <c r="IW33" s="36"/>
      <c r="IX33" s="36"/>
      <c r="IY33" s="36"/>
      <c r="IZ33" s="36"/>
      <c r="JA33" s="36"/>
      <c r="JB33" s="36"/>
      <c r="JC33" s="36"/>
      <c r="JD33" s="36"/>
      <c r="JE33" s="36"/>
      <c r="JF33" s="36"/>
      <c r="JG33" s="36"/>
      <c r="JH33" s="36"/>
      <c r="JI33" s="36"/>
      <c r="JJ33" s="36"/>
      <c r="JK33" s="36"/>
      <c r="JL33" s="36"/>
      <c r="JM33" s="36"/>
      <c r="JN33" s="36"/>
      <c r="JO33" s="36"/>
      <c r="JP33" s="36"/>
      <c r="JQ33" s="36"/>
      <c r="JR33" s="36"/>
      <c r="JS33" s="36"/>
      <c r="JT33" s="36"/>
      <c r="JU33" s="36"/>
      <c r="JV33" s="36"/>
      <c r="JW33" s="36"/>
      <c r="JX33" s="36"/>
      <c r="JY33" s="36"/>
      <c r="JZ33" s="36"/>
      <c r="KA33" s="36"/>
      <c r="KB33" s="36"/>
      <c r="KC33" s="36"/>
      <c r="KD33" s="36"/>
      <c r="KE33" s="36"/>
      <c r="KF33" s="36"/>
      <c r="KG33" s="36"/>
      <c r="KH33" s="36"/>
      <c r="KI33" s="36"/>
      <c r="KJ33" s="36"/>
      <c r="KK33" s="36"/>
      <c r="KL33" s="36"/>
      <c r="KM33" s="36"/>
      <c r="KN33" s="36"/>
      <c r="KO33" s="36"/>
      <c r="KP33" s="36"/>
      <c r="KQ33" s="36"/>
      <c r="KR33" s="36"/>
      <c r="KS33" s="36"/>
      <c r="KT33" s="36"/>
      <c r="KU33" s="36"/>
      <c r="KV33" s="36"/>
      <c r="KW33" s="36"/>
      <c r="KX33" s="36"/>
      <c r="KY33" s="36"/>
      <c r="KZ33" s="36"/>
      <c r="LA33" s="36"/>
      <c r="LB33" s="36"/>
      <c r="LC33" s="36"/>
      <c r="LD33" s="36"/>
      <c r="LE33" s="36"/>
      <c r="LF33" s="36"/>
      <c r="LG33" s="36"/>
      <c r="LH33" s="36"/>
      <c r="LI33" s="36"/>
      <c r="LJ33" s="36"/>
      <c r="LK33" s="36"/>
      <c r="LL33" s="36"/>
      <c r="LM33" s="36"/>
      <c r="LN33" s="36"/>
      <c r="LO33" s="36"/>
      <c r="LP33" s="36"/>
      <c r="LQ33" s="36"/>
      <c r="LR33" s="36"/>
      <c r="LS33" s="36"/>
      <c r="LT33" s="36"/>
      <c r="LU33" s="36"/>
      <c r="LV33" s="36"/>
      <c r="LW33" s="36"/>
      <c r="LX33" s="36"/>
      <c r="LY33" s="36"/>
      <c r="LZ33" s="36"/>
      <c r="MA33" s="36"/>
      <c r="MB33" s="36"/>
      <c r="MC33" s="36"/>
      <c r="MD33" s="36"/>
      <c r="ME33" s="36"/>
      <c r="MF33" s="36"/>
      <c r="MG33" s="36"/>
      <c r="MH33" s="36"/>
      <c r="MI33" s="36"/>
      <c r="MJ33" s="36"/>
      <c r="MK33" s="36"/>
      <c r="ML33" s="36"/>
      <c r="MM33" s="36"/>
      <c r="MN33" s="36"/>
      <c r="MO33" s="36"/>
      <c r="MP33" s="36"/>
      <c r="MQ33" s="36"/>
      <c r="MR33" s="36"/>
      <c r="MS33" s="36"/>
      <c r="MT33" s="36"/>
      <c r="MU33" s="36"/>
      <c r="MV33" s="36"/>
      <c r="MW33" s="36"/>
      <c r="MX33" s="36"/>
      <c r="MY33" s="36"/>
      <c r="MZ33" s="36"/>
      <c r="NA33" s="36"/>
      <c r="NB33" s="36"/>
      <c r="NC33" s="36"/>
      <c r="ND33" s="36"/>
      <c r="NE33" s="36"/>
      <c r="NF33" s="36"/>
      <c r="NG33" s="36"/>
      <c r="NH33" s="36"/>
      <c r="NI33" s="36"/>
      <c r="NJ33" s="36"/>
      <c r="NK33" s="36"/>
      <c r="NL33" s="36"/>
      <c r="NM33" s="36"/>
      <c r="NN33" s="36"/>
      <c r="NO33" s="36"/>
      <c r="NP33" s="36"/>
      <c r="NQ33" s="36"/>
      <c r="NR33" s="36"/>
      <c r="NS33" s="36"/>
      <c r="NT33" s="36"/>
      <c r="NU33" s="36"/>
      <c r="NV33" s="36"/>
      <c r="NW33" s="36"/>
      <c r="NX33" s="36"/>
    </row>
    <row r="34" spans="1:388" ht="30" customHeight="1">
      <c r="A34" s="161">
        <v>7</v>
      </c>
      <c r="B34" s="162">
        <v>30</v>
      </c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4"/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34"/>
      <c r="CZ34" s="34"/>
      <c r="DA34" s="34"/>
      <c r="DB34" s="34"/>
      <c r="DC34" s="34"/>
      <c r="DD34" s="34"/>
      <c r="DE34" s="34"/>
      <c r="DF34" s="34"/>
      <c r="DG34" s="34"/>
      <c r="DH34" s="34"/>
      <c r="DI34" s="34"/>
      <c r="DJ34" s="34"/>
      <c r="DK34" s="34"/>
      <c r="DL34" s="34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4"/>
      <c r="DY34" s="34"/>
      <c r="DZ34" s="34"/>
      <c r="EA34" s="34"/>
      <c r="EB34" s="34"/>
      <c r="EC34" s="34"/>
      <c r="ED34" s="34"/>
      <c r="EE34" s="34"/>
      <c r="EF34" s="34"/>
      <c r="EG34" s="34"/>
      <c r="EH34" s="34"/>
      <c r="EI34" s="34"/>
      <c r="EJ34" s="34"/>
      <c r="EK34" s="34"/>
      <c r="EL34" s="34"/>
      <c r="EM34" s="34"/>
      <c r="EN34" s="34"/>
      <c r="EO34" s="34"/>
      <c r="EP34" s="34"/>
      <c r="EQ34" s="34"/>
      <c r="ER34" s="34"/>
      <c r="ES34" s="34"/>
      <c r="ET34" s="34"/>
      <c r="EU34" s="34"/>
      <c r="EV34" s="34"/>
      <c r="EW34" s="34"/>
      <c r="EX34" s="34"/>
      <c r="EY34" s="34"/>
      <c r="EZ34" s="34"/>
      <c r="FA34" s="34"/>
      <c r="FB34" s="34"/>
      <c r="FC34" s="34"/>
      <c r="FD34" s="34"/>
      <c r="FE34" s="34"/>
      <c r="FF34" s="34"/>
      <c r="FG34" s="34"/>
      <c r="FH34" s="34"/>
      <c r="FI34" s="34"/>
      <c r="FJ34" s="34"/>
      <c r="FK34" s="34"/>
      <c r="FL34" s="34"/>
      <c r="FM34" s="34"/>
      <c r="FN34" s="34"/>
      <c r="FO34" s="34"/>
      <c r="FP34" s="34"/>
      <c r="FQ34" s="34"/>
      <c r="FR34" s="34"/>
      <c r="FS34" s="34"/>
      <c r="FT34" s="34"/>
      <c r="FU34" s="34"/>
      <c r="FV34" s="34"/>
      <c r="FW34" s="34"/>
      <c r="FX34" s="34"/>
      <c r="FY34" s="34"/>
      <c r="FZ34" s="34"/>
      <c r="GA34" s="34"/>
      <c r="GB34" s="34"/>
      <c r="GC34" s="34"/>
      <c r="GD34" s="34"/>
      <c r="GE34" s="34"/>
      <c r="GF34" s="34"/>
      <c r="GG34" s="34"/>
      <c r="GH34" s="34"/>
      <c r="GI34" s="34"/>
      <c r="GJ34" s="34"/>
      <c r="GK34" s="34"/>
      <c r="GL34" s="34"/>
      <c r="GM34" s="34"/>
      <c r="GN34" s="34"/>
      <c r="GO34" s="34"/>
      <c r="GP34" s="34"/>
      <c r="GQ34" s="34"/>
      <c r="GR34" s="34"/>
      <c r="GS34" s="34"/>
      <c r="GT34" s="34"/>
      <c r="GU34" s="34"/>
      <c r="GV34" s="34"/>
      <c r="GW34" s="34"/>
      <c r="GX34" s="34"/>
      <c r="GY34" s="34"/>
      <c r="GZ34" s="34"/>
      <c r="HA34" s="34"/>
      <c r="HB34" s="34"/>
      <c r="HC34" s="34"/>
      <c r="HD34" s="34"/>
      <c r="HE34" s="34"/>
      <c r="HF34" s="34"/>
      <c r="HG34" s="34"/>
      <c r="HH34" s="34"/>
      <c r="HI34" s="34"/>
      <c r="HJ34" s="34"/>
      <c r="HK34" s="34"/>
      <c r="HL34" s="34"/>
      <c r="HM34" s="34"/>
      <c r="HN34" s="34"/>
      <c r="HO34" s="34"/>
      <c r="HP34" s="34"/>
      <c r="HQ34" s="34"/>
      <c r="HR34" s="34"/>
      <c r="HS34" s="34"/>
      <c r="HT34" s="34"/>
      <c r="HU34" s="34"/>
      <c r="HV34" s="34"/>
      <c r="HW34" s="34"/>
      <c r="HX34" s="34"/>
      <c r="HY34" s="34"/>
      <c r="HZ34" s="34"/>
      <c r="IA34" s="34"/>
      <c r="IB34" s="34"/>
      <c r="IC34" s="34"/>
      <c r="ID34" s="34"/>
      <c r="IE34" s="34"/>
      <c r="IF34" s="34"/>
      <c r="IG34" s="34"/>
      <c r="IH34" s="34"/>
      <c r="II34" s="34"/>
      <c r="IJ34" s="34"/>
      <c r="IK34" s="34"/>
      <c r="IL34" s="34"/>
      <c r="IM34" s="34"/>
      <c r="IN34" s="34"/>
      <c r="IO34" s="34"/>
      <c r="IP34" s="34"/>
      <c r="IQ34" s="34"/>
      <c r="IR34" s="34"/>
      <c r="IS34" s="34"/>
      <c r="IT34" s="34"/>
      <c r="IU34" s="34"/>
      <c r="IV34" s="34"/>
      <c r="IW34" s="34"/>
      <c r="IX34" s="34"/>
      <c r="IY34" s="34"/>
      <c r="IZ34" s="34"/>
      <c r="JA34" s="34"/>
      <c r="JB34" s="34"/>
      <c r="JC34" s="34"/>
      <c r="JD34" s="34"/>
      <c r="JE34" s="34"/>
      <c r="JF34" s="34"/>
      <c r="JG34" s="34"/>
      <c r="JH34" s="34"/>
      <c r="JI34" s="34"/>
      <c r="JJ34" s="34"/>
      <c r="JK34" s="34"/>
      <c r="JL34" s="34"/>
      <c r="JM34" s="34"/>
      <c r="JN34" s="34"/>
      <c r="JO34" s="34"/>
      <c r="JP34" s="34"/>
      <c r="JQ34" s="34"/>
      <c r="JR34" s="34"/>
      <c r="JS34" s="34"/>
      <c r="JT34" s="34"/>
      <c r="JU34" s="34"/>
      <c r="JV34" s="34"/>
      <c r="JW34" s="34"/>
      <c r="JX34" s="34"/>
      <c r="JY34" s="34"/>
      <c r="JZ34" s="34"/>
      <c r="KA34" s="34"/>
      <c r="KB34" s="34"/>
      <c r="KC34" s="34"/>
      <c r="KD34" s="34"/>
      <c r="KE34" s="34"/>
      <c r="KF34" s="34"/>
      <c r="KG34" s="34"/>
      <c r="KH34" s="34"/>
      <c r="KI34" s="34"/>
      <c r="KJ34" s="34"/>
      <c r="KK34" s="34"/>
      <c r="KL34" s="34"/>
      <c r="KM34" s="34"/>
      <c r="KN34" s="34"/>
      <c r="KO34" s="34"/>
      <c r="KP34" s="34"/>
      <c r="KQ34" s="34"/>
      <c r="KR34" s="34"/>
      <c r="KS34" s="34"/>
      <c r="KT34" s="34"/>
      <c r="KU34" s="34"/>
      <c r="KV34" s="34"/>
      <c r="KW34" s="34"/>
      <c r="KX34" s="34"/>
      <c r="KY34" s="34"/>
      <c r="KZ34" s="34"/>
      <c r="LA34" s="34"/>
      <c r="LB34" s="34"/>
      <c r="LC34" s="34"/>
      <c r="LD34" s="34"/>
      <c r="LE34" s="34"/>
      <c r="LF34" s="34"/>
      <c r="LG34" s="34"/>
      <c r="LH34" s="34"/>
      <c r="LI34" s="34"/>
      <c r="LJ34" s="34"/>
      <c r="LK34" s="34"/>
      <c r="LL34" s="34"/>
      <c r="LM34" s="34"/>
      <c r="LN34" s="34"/>
      <c r="LO34" s="34"/>
      <c r="LP34" s="34"/>
      <c r="LQ34" s="34"/>
      <c r="LR34" s="34"/>
      <c r="LS34" s="34"/>
      <c r="LT34" s="34"/>
      <c r="LU34" s="34"/>
      <c r="LV34" s="34"/>
      <c r="LW34" s="34"/>
      <c r="LX34" s="34"/>
      <c r="LY34" s="34"/>
      <c r="LZ34" s="34"/>
      <c r="MA34" s="34"/>
      <c r="MB34" s="34"/>
      <c r="MC34" s="34"/>
      <c r="MD34" s="34"/>
      <c r="ME34" s="34"/>
      <c r="MF34" s="34"/>
      <c r="MG34" s="34"/>
      <c r="MH34" s="34"/>
      <c r="MI34" s="34"/>
      <c r="MJ34" s="34"/>
      <c r="MK34" s="34"/>
      <c r="ML34" s="34"/>
      <c r="MM34" s="34"/>
      <c r="MN34" s="34"/>
      <c r="MO34" s="34"/>
      <c r="MP34" s="34"/>
      <c r="MQ34" s="34"/>
      <c r="MR34" s="34"/>
      <c r="MS34" s="34"/>
      <c r="MT34" s="34"/>
      <c r="MU34" s="34"/>
      <c r="MV34" s="34"/>
      <c r="MW34" s="34"/>
      <c r="MX34" s="34"/>
      <c r="MY34" s="34"/>
      <c r="MZ34" s="34"/>
      <c r="NA34" s="34"/>
      <c r="NB34" s="34"/>
      <c r="NC34" s="34"/>
      <c r="ND34" s="34"/>
      <c r="NE34" s="34"/>
      <c r="NF34" s="34"/>
      <c r="NG34" s="34"/>
      <c r="NH34" s="34"/>
      <c r="NI34" s="34"/>
      <c r="NJ34" s="34"/>
      <c r="NK34" s="34"/>
      <c r="NL34" s="34"/>
      <c r="NM34" s="34"/>
      <c r="NN34" s="34"/>
      <c r="NO34" s="34"/>
      <c r="NP34" s="34"/>
      <c r="NQ34" s="34"/>
      <c r="NR34" s="34"/>
      <c r="NS34" s="34"/>
      <c r="NT34" s="34"/>
      <c r="NU34" s="34"/>
      <c r="NV34" s="34"/>
      <c r="NW34" s="34"/>
      <c r="NX34" s="34"/>
    </row>
    <row r="35" spans="1:388" ht="30" customHeight="1">
      <c r="A35" s="161"/>
      <c r="B35" s="163"/>
      <c r="C35" s="35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6"/>
      <c r="DX35" s="36"/>
      <c r="DY35" s="36"/>
      <c r="DZ35" s="36"/>
      <c r="EA35" s="36"/>
      <c r="EB35" s="36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6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6"/>
      <c r="FM35" s="36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6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  <c r="IG35" s="36"/>
      <c r="IH35" s="36"/>
      <c r="II35" s="36"/>
      <c r="IJ35" s="36"/>
      <c r="IK35" s="36"/>
      <c r="IL35" s="36"/>
      <c r="IM35" s="36"/>
      <c r="IN35" s="36"/>
      <c r="IO35" s="36"/>
      <c r="IP35" s="36"/>
      <c r="IQ35" s="36"/>
      <c r="IR35" s="36"/>
      <c r="IS35" s="36"/>
      <c r="IT35" s="36"/>
      <c r="IU35" s="36"/>
      <c r="IV35" s="36"/>
      <c r="IW35" s="36"/>
      <c r="IX35" s="36"/>
      <c r="IY35" s="36"/>
      <c r="IZ35" s="36"/>
      <c r="JA35" s="36"/>
      <c r="JB35" s="36"/>
      <c r="JC35" s="36"/>
      <c r="JD35" s="36"/>
      <c r="JE35" s="36"/>
      <c r="JF35" s="36"/>
      <c r="JG35" s="36"/>
      <c r="JH35" s="36"/>
      <c r="JI35" s="36"/>
      <c r="JJ35" s="36"/>
      <c r="JK35" s="36"/>
      <c r="JL35" s="36"/>
      <c r="JM35" s="36"/>
      <c r="JN35" s="36"/>
      <c r="JO35" s="36"/>
      <c r="JP35" s="36"/>
      <c r="JQ35" s="36"/>
      <c r="JR35" s="36"/>
      <c r="JS35" s="36"/>
      <c r="JT35" s="36"/>
      <c r="JU35" s="36"/>
      <c r="JV35" s="36"/>
      <c r="JW35" s="36"/>
      <c r="JX35" s="36"/>
      <c r="JY35" s="36"/>
      <c r="JZ35" s="36"/>
      <c r="KA35" s="36"/>
      <c r="KB35" s="36"/>
      <c r="KC35" s="36"/>
      <c r="KD35" s="36"/>
      <c r="KE35" s="36"/>
      <c r="KF35" s="36"/>
      <c r="KG35" s="36"/>
      <c r="KH35" s="36"/>
      <c r="KI35" s="36"/>
      <c r="KJ35" s="36"/>
      <c r="KK35" s="36"/>
      <c r="KL35" s="36"/>
      <c r="KM35" s="36"/>
      <c r="KN35" s="36"/>
      <c r="KO35" s="36"/>
      <c r="KP35" s="36"/>
      <c r="KQ35" s="36"/>
      <c r="KR35" s="36"/>
      <c r="KS35" s="36"/>
      <c r="KT35" s="36"/>
      <c r="KU35" s="36"/>
      <c r="KV35" s="36"/>
      <c r="KW35" s="36"/>
      <c r="KX35" s="36"/>
      <c r="KY35" s="36"/>
      <c r="KZ35" s="36"/>
      <c r="LA35" s="36"/>
      <c r="LB35" s="36"/>
      <c r="LC35" s="36"/>
      <c r="LD35" s="36"/>
      <c r="LE35" s="36"/>
      <c r="LF35" s="36"/>
      <c r="LG35" s="36"/>
      <c r="LH35" s="36"/>
      <c r="LI35" s="36"/>
      <c r="LJ35" s="36"/>
      <c r="LK35" s="36"/>
      <c r="LL35" s="36"/>
      <c r="LM35" s="36"/>
      <c r="LN35" s="36"/>
      <c r="LO35" s="36"/>
      <c r="LP35" s="36"/>
      <c r="LQ35" s="36"/>
      <c r="LR35" s="36"/>
      <c r="LS35" s="36"/>
      <c r="LT35" s="36"/>
      <c r="LU35" s="36"/>
      <c r="LV35" s="36"/>
      <c r="LW35" s="36"/>
      <c r="LX35" s="36"/>
      <c r="LY35" s="36"/>
      <c r="LZ35" s="36"/>
      <c r="MA35" s="36"/>
      <c r="MB35" s="36"/>
      <c r="MC35" s="36"/>
      <c r="MD35" s="36"/>
      <c r="ME35" s="36"/>
      <c r="MF35" s="36"/>
      <c r="MG35" s="36"/>
      <c r="MH35" s="36"/>
      <c r="MI35" s="36"/>
      <c r="MJ35" s="36"/>
      <c r="MK35" s="36"/>
      <c r="ML35" s="36"/>
      <c r="MM35" s="36"/>
      <c r="MN35" s="36"/>
      <c r="MO35" s="36"/>
      <c r="MP35" s="36"/>
      <c r="MQ35" s="36"/>
      <c r="MR35" s="36"/>
      <c r="MS35" s="36"/>
      <c r="MT35" s="36"/>
      <c r="MU35" s="36"/>
      <c r="MV35" s="36"/>
      <c r="MW35" s="36"/>
      <c r="MX35" s="36"/>
      <c r="MY35" s="36"/>
      <c r="MZ35" s="36"/>
      <c r="NA35" s="36"/>
      <c r="NB35" s="36"/>
      <c r="NC35" s="36"/>
      <c r="ND35" s="36"/>
      <c r="NE35" s="36"/>
      <c r="NF35" s="36"/>
      <c r="NG35" s="36"/>
      <c r="NH35" s="36"/>
      <c r="NI35" s="36"/>
      <c r="NJ35" s="36"/>
      <c r="NK35" s="36"/>
      <c r="NL35" s="36"/>
      <c r="NM35" s="36"/>
      <c r="NN35" s="36"/>
      <c r="NO35" s="36"/>
      <c r="NP35" s="36"/>
      <c r="NQ35" s="36"/>
      <c r="NR35" s="36"/>
      <c r="NS35" s="36"/>
      <c r="NT35" s="36"/>
      <c r="NU35" s="36"/>
      <c r="NV35" s="36"/>
      <c r="NW35" s="36"/>
      <c r="NX35" s="36"/>
    </row>
    <row r="36" spans="1:388" ht="30" customHeight="1">
      <c r="A36" s="164" t="s">
        <v>24</v>
      </c>
      <c r="B36" s="165" t="s">
        <v>25</v>
      </c>
      <c r="C36" s="33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  <c r="AQ36" s="34"/>
      <c r="AR36" s="34"/>
      <c r="AS36" s="34"/>
      <c r="AT36" s="34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4"/>
      <c r="BZ36" s="34"/>
      <c r="CA36" s="34"/>
      <c r="CB36" s="34"/>
      <c r="CC36" s="34"/>
      <c r="CD36" s="34"/>
      <c r="CE36" s="34"/>
      <c r="CF36" s="34"/>
      <c r="CG36" s="34"/>
      <c r="CH36" s="34"/>
      <c r="CI36" s="34"/>
      <c r="CJ36" s="34"/>
      <c r="CK36" s="34"/>
      <c r="CL36" s="34"/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34"/>
      <c r="CZ36" s="34"/>
      <c r="DA36" s="34"/>
      <c r="DB36" s="34"/>
      <c r="DC36" s="34"/>
      <c r="DD36" s="34"/>
      <c r="DE36" s="34"/>
      <c r="DF36" s="34"/>
      <c r="DG36" s="34"/>
      <c r="DH36" s="34"/>
      <c r="DI36" s="34"/>
      <c r="DJ36" s="34"/>
      <c r="DK36" s="34"/>
      <c r="DL36" s="34"/>
      <c r="DM36" s="34"/>
      <c r="DN36" s="34"/>
      <c r="DO36" s="34"/>
      <c r="DP36" s="34"/>
      <c r="DQ36" s="34"/>
      <c r="DR36" s="34"/>
      <c r="DS36" s="34"/>
      <c r="DT36" s="34"/>
      <c r="DU36" s="34"/>
      <c r="DV36" s="34"/>
      <c r="DW36" s="34"/>
      <c r="DX36" s="34"/>
      <c r="DY36" s="34"/>
      <c r="DZ36" s="34"/>
      <c r="EA36" s="34"/>
      <c r="EB36" s="34"/>
      <c r="EC36" s="34"/>
      <c r="ED36" s="34"/>
      <c r="EE36" s="34"/>
      <c r="EF36" s="34"/>
      <c r="EG36" s="34"/>
      <c r="EH36" s="34"/>
      <c r="EI36" s="34"/>
      <c r="EJ36" s="34"/>
      <c r="EK36" s="34"/>
      <c r="EL36" s="34"/>
      <c r="EM36" s="34"/>
      <c r="EN36" s="34"/>
      <c r="EO36" s="34"/>
      <c r="EP36" s="34"/>
      <c r="EQ36" s="34"/>
      <c r="ER36" s="34"/>
      <c r="ES36" s="34"/>
      <c r="ET36" s="34"/>
      <c r="EU36" s="34"/>
      <c r="EV36" s="34"/>
      <c r="EW36" s="34"/>
      <c r="EX36" s="34"/>
      <c r="EY36" s="34"/>
      <c r="EZ36" s="34"/>
      <c r="FA36" s="34"/>
      <c r="FB36" s="34"/>
      <c r="FC36" s="34"/>
      <c r="FD36" s="34"/>
      <c r="FE36" s="34"/>
      <c r="FF36" s="34"/>
      <c r="FG36" s="34"/>
      <c r="FH36" s="34"/>
      <c r="FI36" s="34"/>
      <c r="FJ36" s="34"/>
      <c r="FK36" s="34"/>
      <c r="FL36" s="34"/>
      <c r="FM36" s="34"/>
      <c r="FN36" s="34"/>
      <c r="FO36" s="34"/>
      <c r="FP36" s="34"/>
      <c r="FQ36" s="34"/>
      <c r="FR36" s="34"/>
      <c r="FS36" s="34"/>
      <c r="FT36" s="34"/>
      <c r="FU36" s="34"/>
      <c r="FV36" s="34"/>
      <c r="FW36" s="34"/>
      <c r="FX36" s="34"/>
      <c r="FY36" s="34"/>
      <c r="FZ36" s="34"/>
      <c r="GA36" s="34"/>
      <c r="GB36" s="34"/>
      <c r="GC36" s="34"/>
      <c r="GD36" s="34"/>
      <c r="GE36" s="34"/>
      <c r="GF36" s="34"/>
      <c r="GG36" s="34"/>
      <c r="GH36" s="34"/>
      <c r="GI36" s="34"/>
      <c r="GJ36" s="34"/>
      <c r="GK36" s="34"/>
      <c r="GL36" s="34"/>
      <c r="GM36" s="34"/>
      <c r="GN36" s="34"/>
      <c r="GO36" s="34"/>
      <c r="GP36" s="34"/>
      <c r="GQ36" s="34"/>
      <c r="GR36" s="34"/>
      <c r="GS36" s="34"/>
      <c r="GT36" s="34"/>
      <c r="GU36" s="34"/>
      <c r="GV36" s="34"/>
      <c r="GW36" s="34"/>
      <c r="GX36" s="34"/>
      <c r="GY36" s="34"/>
      <c r="GZ36" s="34"/>
      <c r="HA36" s="34"/>
      <c r="HB36" s="34"/>
      <c r="HC36" s="34"/>
      <c r="HD36" s="34"/>
      <c r="HE36" s="34"/>
      <c r="HF36" s="34"/>
      <c r="HG36" s="34"/>
      <c r="HH36" s="34"/>
      <c r="HI36" s="34"/>
      <c r="HJ36" s="34"/>
      <c r="HK36" s="34"/>
      <c r="HL36" s="34"/>
      <c r="HM36" s="34"/>
      <c r="HN36" s="34"/>
      <c r="HO36" s="34"/>
      <c r="HP36" s="34"/>
      <c r="HQ36" s="34"/>
      <c r="HR36" s="34"/>
      <c r="HS36" s="34"/>
      <c r="HT36" s="34"/>
      <c r="HU36" s="34"/>
      <c r="HV36" s="34"/>
      <c r="HW36" s="34"/>
      <c r="HX36" s="34"/>
      <c r="HY36" s="34"/>
      <c r="HZ36" s="34"/>
      <c r="IA36" s="34"/>
      <c r="IB36" s="34"/>
      <c r="IC36" s="34"/>
      <c r="ID36" s="34"/>
      <c r="IE36" s="34"/>
      <c r="IF36" s="34"/>
      <c r="IG36" s="34"/>
      <c r="IH36" s="34"/>
      <c r="II36" s="34"/>
      <c r="IJ36" s="34"/>
      <c r="IK36" s="34"/>
      <c r="IL36" s="34"/>
      <c r="IM36" s="34"/>
      <c r="IN36" s="34"/>
      <c r="IO36" s="34"/>
      <c r="IP36" s="34"/>
      <c r="IQ36" s="34"/>
      <c r="IR36" s="34"/>
      <c r="IS36" s="34"/>
      <c r="IT36" s="34"/>
      <c r="IU36" s="34"/>
      <c r="IV36" s="34"/>
      <c r="IW36" s="34"/>
      <c r="IX36" s="34"/>
      <c r="IY36" s="34"/>
      <c r="IZ36" s="34"/>
      <c r="JA36" s="34"/>
      <c r="JB36" s="34"/>
      <c r="JC36" s="34"/>
      <c r="JD36" s="34"/>
      <c r="JE36" s="34"/>
      <c r="JF36" s="34"/>
      <c r="JG36" s="34"/>
      <c r="JH36" s="34"/>
      <c r="JI36" s="34"/>
      <c r="JJ36" s="34"/>
      <c r="JK36" s="34"/>
      <c r="JL36" s="34"/>
      <c r="JM36" s="34"/>
      <c r="JN36" s="34"/>
      <c r="JO36" s="34"/>
      <c r="JP36" s="34"/>
      <c r="JQ36" s="34"/>
      <c r="JR36" s="34"/>
      <c r="JS36" s="34"/>
      <c r="JT36" s="34"/>
      <c r="JU36" s="34"/>
      <c r="JV36" s="34"/>
      <c r="JW36" s="34"/>
      <c r="JX36" s="34"/>
      <c r="JY36" s="34"/>
      <c r="JZ36" s="34"/>
      <c r="KA36" s="34"/>
      <c r="KB36" s="34"/>
      <c r="KC36" s="34"/>
      <c r="KD36" s="34"/>
      <c r="KE36" s="34"/>
      <c r="KF36" s="34"/>
      <c r="KG36" s="34"/>
      <c r="KH36" s="34"/>
      <c r="KI36" s="34"/>
      <c r="KJ36" s="34"/>
      <c r="KK36" s="34"/>
      <c r="KL36" s="34"/>
      <c r="KM36" s="34"/>
      <c r="KN36" s="34"/>
      <c r="KO36" s="34"/>
      <c r="KP36" s="34"/>
      <c r="KQ36" s="34"/>
      <c r="KR36" s="34"/>
      <c r="KS36" s="34"/>
      <c r="KT36" s="34"/>
      <c r="KU36" s="34"/>
      <c r="KV36" s="34"/>
      <c r="KW36" s="34"/>
      <c r="KX36" s="34"/>
      <c r="KY36" s="34"/>
      <c r="KZ36" s="34"/>
      <c r="LA36" s="34"/>
      <c r="LB36" s="34"/>
      <c r="LC36" s="34"/>
      <c r="LD36" s="34"/>
      <c r="LE36" s="34"/>
      <c r="LF36" s="34"/>
      <c r="LG36" s="34"/>
      <c r="LH36" s="34"/>
      <c r="LI36" s="34"/>
      <c r="LJ36" s="34"/>
      <c r="LK36" s="34"/>
      <c r="LL36" s="34"/>
      <c r="LM36" s="34"/>
      <c r="LN36" s="34"/>
      <c r="LO36" s="34"/>
      <c r="LP36" s="34"/>
      <c r="LQ36" s="34"/>
      <c r="LR36" s="34"/>
      <c r="LS36" s="34"/>
      <c r="LT36" s="34"/>
      <c r="LU36" s="34"/>
      <c r="LV36" s="34"/>
      <c r="LW36" s="34"/>
      <c r="LX36" s="34"/>
      <c r="LY36" s="34"/>
      <c r="LZ36" s="34"/>
      <c r="MA36" s="34"/>
      <c r="MB36" s="34"/>
      <c r="MC36" s="34"/>
      <c r="MD36" s="34"/>
      <c r="ME36" s="34"/>
      <c r="MF36" s="34"/>
      <c r="MG36" s="34"/>
      <c r="MH36" s="34"/>
      <c r="MI36" s="34"/>
      <c r="MJ36" s="34"/>
      <c r="MK36" s="34"/>
      <c r="ML36" s="34"/>
      <c r="MM36" s="34"/>
      <c r="MN36" s="34"/>
      <c r="MO36" s="34"/>
      <c r="MP36" s="34"/>
      <c r="MQ36" s="34"/>
      <c r="MR36" s="34"/>
      <c r="MS36" s="34"/>
      <c r="MT36" s="34"/>
      <c r="MU36" s="34"/>
      <c r="MV36" s="34"/>
      <c r="MW36" s="34"/>
      <c r="MX36" s="34"/>
      <c r="MY36" s="34"/>
      <c r="MZ36" s="34"/>
      <c r="NA36" s="34"/>
      <c r="NB36" s="34"/>
      <c r="NC36" s="34"/>
      <c r="ND36" s="34"/>
      <c r="NE36" s="34"/>
      <c r="NF36" s="34"/>
      <c r="NG36" s="34"/>
      <c r="NH36" s="34"/>
      <c r="NI36" s="34"/>
      <c r="NJ36" s="34"/>
      <c r="NK36" s="34"/>
      <c r="NL36" s="34"/>
      <c r="NM36" s="34"/>
      <c r="NN36" s="34"/>
      <c r="NO36" s="34"/>
      <c r="NP36" s="34"/>
      <c r="NQ36" s="34"/>
      <c r="NR36" s="34"/>
      <c r="NS36" s="34"/>
      <c r="NT36" s="34"/>
      <c r="NU36" s="34"/>
      <c r="NV36" s="34"/>
      <c r="NW36" s="34"/>
      <c r="NX36" s="34"/>
    </row>
    <row r="37" spans="1:388" ht="30" customHeight="1">
      <c r="A37" s="164"/>
      <c r="B37" s="166"/>
      <c r="C37" s="35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6"/>
      <c r="DX37" s="36"/>
      <c r="DY37" s="36"/>
      <c r="DZ37" s="36"/>
      <c r="EA37" s="36"/>
      <c r="EB37" s="36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6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6"/>
      <c r="FM37" s="36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6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  <c r="IG37" s="36"/>
      <c r="IH37" s="36"/>
      <c r="II37" s="36"/>
      <c r="IJ37" s="36"/>
      <c r="IK37" s="36"/>
      <c r="IL37" s="36"/>
      <c r="IM37" s="36"/>
      <c r="IN37" s="36"/>
      <c r="IO37" s="36"/>
      <c r="IP37" s="36"/>
      <c r="IQ37" s="36"/>
      <c r="IR37" s="36"/>
      <c r="IS37" s="36"/>
      <c r="IT37" s="36"/>
      <c r="IU37" s="36"/>
      <c r="IV37" s="36"/>
      <c r="IW37" s="36"/>
      <c r="IX37" s="36"/>
      <c r="IY37" s="36"/>
      <c r="IZ37" s="36"/>
      <c r="JA37" s="36"/>
      <c r="JB37" s="36"/>
      <c r="JC37" s="36"/>
      <c r="JD37" s="36"/>
      <c r="JE37" s="36"/>
      <c r="JF37" s="36"/>
      <c r="JG37" s="36"/>
      <c r="JH37" s="36"/>
      <c r="JI37" s="36"/>
      <c r="JJ37" s="36"/>
      <c r="JK37" s="36"/>
      <c r="JL37" s="36"/>
      <c r="JM37" s="36"/>
      <c r="JN37" s="36"/>
      <c r="JO37" s="36"/>
      <c r="JP37" s="36"/>
      <c r="JQ37" s="36"/>
      <c r="JR37" s="36"/>
      <c r="JS37" s="36"/>
      <c r="JT37" s="36"/>
      <c r="JU37" s="36"/>
      <c r="JV37" s="36"/>
      <c r="JW37" s="36"/>
      <c r="JX37" s="36"/>
      <c r="JY37" s="36"/>
      <c r="JZ37" s="36"/>
      <c r="KA37" s="36"/>
      <c r="KB37" s="36"/>
      <c r="KC37" s="36"/>
      <c r="KD37" s="36"/>
      <c r="KE37" s="36"/>
      <c r="KF37" s="36"/>
      <c r="KG37" s="36"/>
      <c r="KH37" s="36"/>
      <c r="KI37" s="36"/>
      <c r="KJ37" s="36"/>
      <c r="KK37" s="36"/>
      <c r="KL37" s="36"/>
      <c r="KM37" s="36"/>
      <c r="KN37" s="36"/>
      <c r="KO37" s="36"/>
      <c r="KP37" s="36"/>
      <c r="KQ37" s="36"/>
      <c r="KR37" s="36"/>
      <c r="KS37" s="36"/>
      <c r="KT37" s="36"/>
      <c r="KU37" s="36"/>
      <c r="KV37" s="36"/>
      <c r="KW37" s="36"/>
      <c r="KX37" s="36"/>
      <c r="KY37" s="36"/>
      <c r="KZ37" s="36"/>
      <c r="LA37" s="36"/>
      <c r="LB37" s="36"/>
      <c r="LC37" s="36"/>
      <c r="LD37" s="36"/>
      <c r="LE37" s="36"/>
      <c r="LF37" s="36"/>
      <c r="LG37" s="36"/>
      <c r="LH37" s="36"/>
      <c r="LI37" s="36"/>
      <c r="LJ37" s="36"/>
      <c r="LK37" s="36"/>
      <c r="LL37" s="36"/>
      <c r="LM37" s="36"/>
      <c r="LN37" s="36"/>
      <c r="LO37" s="36"/>
      <c r="LP37" s="36"/>
      <c r="LQ37" s="36"/>
      <c r="LR37" s="36"/>
      <c r="LS37" s="36"/>
      <c r="LT37" s="36"/>
      <c r="LU37" s="36"/>
      <c r="LV37" s="36"/>
      <c r="LW37" s="36"/>
      <c r="LX37" s="36"/>
      <c r="LY37" s="36"/>
      <c r="LZ37" s="36"/>
      <c r="MA37" s="36"/>
      <c r="MB37" s="36"/>
      <c r="MC37" s="36"/>
      <c r="MD37" s="36"/>
      <c r="ME37" s="36"/>
      <c r="MF37" s="36"/>
      <c r="MG37" s="36"/>
      <c r="MH37" s="36"/>
      <c r="MI37" s="36"/>
      <c r="MJ37" s="36"/>
      <c r="MK37" s="36"/>
      <c r="ML37" s="36"/>
      <c r="MM37" s="36"/>
      <c r="MN37" s="36"/>
      <c r="MO37" s="36"/>
      <c r="MP37" s="36"/>
      <c r="MQ37" s="36"/>
      <c r="MR37" s="36"/>
      <c r="MS37" s="36"/>
      <c r="MT37" s="36"/>
      <c r="MU37" s="36"/>
      <c r="MV37" s="36"/>
      <c r="MW37" s="36"/>
      <c r="MX37" s="36"/>
      <c r="MY37" s="36"/>
      <c r="MZ37" s="36"/>
      <c r="NA37" s="36"/>
      <c r="NB37" s="36"/>
      <c r="NC37" s="36"/>
      <c r="ND37" s="36"/>
      <c r="NE37" s="36"/>
      <c r="NF37" s="36"/>
      <c r="NG37" s="36"/>
      <c r="NH37" s="36"/>
      <c r="NI37" s="36"/>
      <c r="NJ37" s="36"/>
      <c r="NK37" s="36"/>
      <c r="NL37" s="36"/>
      <c r="NM37" s="36"/>
      <c r="NN37" s="36"/>
      <c r="NO37" s="36"/>
      <c r="NP37" s="36"/>
      <c r="NQ37" s="36"/>
      <c r="NR37" s="36"/>
      <c r="NS37" s="36"/>
      <c r="NT37" s="36"/>
      <c r="NU37" s="36"/>
      <c r="NV37" s="36"/>
      <c r="NW37" s="36"/>
      <c r="NX37" s="36"/>
    </row>
    <row r="38" spans="1:388" ht="30" customHeight="1">
      <c r="A38" s="161">
        <v>8</v>
      </c>
      <c r="B38" s="162">
        <v>30</v>
      </c>
      <c r="C38" s="33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  <c r="EZ38" s="34"/>
      <c r="FA38" s="34"/>
      <c r="FB38" s="34"/>
      <c r="FC38" s="34"/>
      <c r="FD38" s="34"/>
      <c r="FE38" s="34"/>
      <c r="FF38" s="34"/>
      <c r="FG38" s="34"/>
      <c r="FH38" s="34"/>
      <c r="FI38" s="34"/>
      <c r="FJ38" s="34"/>
      <c r="FK38" s="34"/>
      <c r="FL38" s="34"/>
      <c r="FM38" s="34"/>
      <c r="FN38" s="34"/>
      <c r="FO38" s="34"/>
      <c r="FP38" s="34"/>
      <c r="FQ38" s="34"/>
      <c r="FR38" s="34"/>
      <c r="FS38" s="34"/>
      <c r="FT38" s="34"/>
      <c r="FU38" s="34"/>
      <c r="FV38" s="34"/>
      <c r="FW38" s="34"/>
      <c r="FX38" s="34"/>
      <c r="FY38" s="34"/>
      <c r="FZ38" s="34"/>
      <c r="GA38" s="34"/>
      <c r="GB38" s="34"/>
      <c r="GC38" s="34"/>
      <c r="GD38" s="34"/>
      <c r="GE38" s="34"/>
      <c r="GF38" s="34"/>
      <c r="GG38" s="34"/>
      <c r="GH38" s="34"/>
      <c r="GI38" s="34"/>
      <c r="GJ38" s="34"/>
      <c r="GK38" s="34"/>
      <c r="GL38" s="34"/>
      <c r="GM38" s="34"/>
      <c r="GN38" s="34"/>
      <c r="GO38" s="34"/>
      <c r="GP38" s="34"/>
      <c r="GQ38" s="34"/>
      <c r="GR38" s="34"/>
      <c r="GS38" s="34"/>
      <c r="GT38" s="34"/>
      <c r="GU38" s="34"/>
      <c r="GV38" s="34"/>
      <c r="GW38" s="34"/>
      <c r="GX38" s="34"/>
      <c r="GY38" s="34"/>
      <c r="GZ38" s="34"/>
      <c r="HA38" s="34"/>
      <c r="HB38" s="34"/>
      <c r="HC38" s="34"/>
      <c r="HD38" s="34"/>
      <c r="HE38" s="34"/>
      <c r="HF38" s="34"/>
      <c r="HG38" s="34"/>
      <c r="HH38" s="34"/>
      <c r="HI38" s="34"/>
      <c r="HJ38" s="34"/>
      <c r="HK38" s="34"/>
      <c r="HL38" s="34"/>
      <c r="HM38" s="34"/>
      <c r="HN38" s="34"/>
      <c r="HO38" s="34"/>
      <c r="HP38" s="34"/>
      <c r="HQ38" s="34"/>
      <c r="HR38" s="34"/>
      <c r="HS38" s="34"/>
      <c r="HT38" s="34"/>
      <c r="HU38" s="34"/>
      <c r="HV38" s="34"/>
      <c r="HW38" s="34"/>
      <c r="HX38" s="34"/>
      <c r="HY38" s="34"/>
      <c r="HZ38" s="34"/>
      <c r="IA38" s="34"/>
      <c r="IB38" s="34"/>
      <c r="IC38" s="34"/>
      <c r="ID38" s="34"/>
      <c r="IE38" s="34"/>
      <c r="IF38" s="34"/>
      <c r="IG38" s="34"/>
      <c r="IH38" s="34"/>
      <c r="II38" s="34"/>
      <c r="IJ38" s="34"/>
      <c r="IK38" s="34"/>
      <c r="IL38" s="34"/>
      <c r="IM38" s="34"/>
      <c r="IN38" s="34"/>
      <c r="IO38" s="34"/>
      <c r="IP38" s="34"/>
      <c r="IQ38" s="34"/>
      <c r="IR38" s="34"/>
      <c r="IS38" s="34"/>
      <c r="IT38" s="34"/>
      <c r="IU38" s="34"/>
      <c r="IV38" s="34"/>
      <c r="IW38" s="34"/>
      <c r="IX38" s="34"/>
      <c r="IY38" s="34"/>
      <c r="IZ38" s="34"/>
      <c r="JA38" s="34"/>
      <c r="JB38" s="34"/>
      <c r="JC38" s="34"/>
      <c r="JD38" s="34"/>
      <c r="JE38" s="34"/>
      <c r="JF38" s="34"/>
      <c r="JG38" s="34"/>
      <c r="JH38" s="34"/>
      <c r="JI38" s="34"/>
      <c r="JJ38" s="34"/>
      <c r="JK38" s="34"/>
      <c r="JL38" s="34"/>
      <c r="JM38" s="34"/>
      <c r="JN38" s="34"/>
      <c r="JO38" s="34"/>
      <c r="JP38" s="34"/>
      <c r="JQ38" s="34"/>
      <c r="JR38" s="34"/>
      <c r="JS38" s="34"/>
      <c r="JT38" s="34"/>
      <c r="JU38" s="34"/>
      <c r="JV38" s="34"/>
      <c r="JW38" s="34"/>
      <c r="JX38" s="34"/>
      <c r="JY38" s="34"/>
      <c r="JZ38" s="34"/>
      <c r="KA38" s="34"/>
      <c r="KB38" s="34"/>
      <c r="KC38" s="34"/>
      <c r="KD38" s="34"/>
      <c r="KE38" s="34"/>
      <c r="KF38" s="34"/>
      <c r="KG38" s="34"/>
      <c r="KH38" s="34"/>
      <c r="KI38" s="34"/>
      <c r="KJ38" s="34"/>
      <c r="KK38" s="34"/>
      <c r="KL38" s="34"/>
      <c r="KM38" s="34"/>
      <c r="KN38" s="34"/>
      <c r="KO38" s="34"/>
      <c r="KP38" s="34"/>
      <c r="KQ38" s="34"/>
      <c r="KR38" s="34"/>
      <c r="KS38" s="34"/>
      <c r="KT38" s="34"/>
      <c r="KU38" s="34"/>
      <c r="KV38" s="34"/>
      <c r="KW38" s="34"/>
      <c r="KX38" s="34"/>
      <c r="KY38" s="34"/>
      <c r="KZ38" s="34"/>
      <c r="LA38" s="34"/>
      <c r="LB38" s="34"/>
      <c r="LC38" s="34"/>
      <c r="LD38" s="34"/>
      <c r="LE38" s="34"/>
      <c r="LF38" s="34"/>
      <c r="LG38" s="34"/>
      <c r="LH38" s="34"/>
      <c r="LI38" s="34"/>
      <c r="LJ38" s="34"/>
      <c r="LK38" s="34"/>
      <c r="LL38" s="34"/>
      <c r="LM38" s="34"/>
      <c r="LN38" s="34"/>
      <c r="LO38" s="34"/>
      <c r="LP38" s="34"/>
      <c r="LQ38" s="34"/>
      <c r="LR38" s="34"/>
      <c r="LS38" s="34"/>
      <c r="LT38" s="34"/>
      <c r="LU38" s="34"/>
      <c r="LV38" s="34"/>
      <c r="LW38" s="34"/>
      <c r="LX38" s="34"/>
      <c r="LY38" s="34"/>
      <c r="LZ38" s="34"/>
      <c r="MA38" s="34"/>
      <c r="MB38" s="34"/>
      <c r="MC38" s="34"/>
      <c r="MD38" s="34"/>
      <c r="ME38" s="34"/>
      <c r="MF38" s="34"/>
      <c r="MG38" s="34"/>
      <c r="MH38" s="34"/>
      <c r="MI38" s="34"/>
      <c r="MJ38" s="34"/>
      <c r="MK38" s="34"/>
      <c r="ML38" s="34"/>
      <c r="MM38" s="34"/>
      <c r="MN38" s="34"/>
      <c r="MO38" s="34"/>
      <c r="MP38" s="34"/>
      <c r="MQ38" s="34"/>
      <c r="MR38" s="34"/>
      <c r="MS38" s="34"/>
      <c r="MT38" s="34"/>
      <c r="MU38" s="34"/>
      <c r="MV38" s="34"/>
      <c r="MW38" s="34"/>
      <c r="MX38" s="34"/>
      <c r="MY38" s="34"/>
      <c r="MZ38" s="34"/>
      <c r="NA38" s="34"/>
      <c r="NB38" s="34"/>
      <c r="NC38" s="34"/>
      <c r="ND38" s="34"/>
      <c r="NE38" s="34"/>
      <c r="NF38" s="34"/>
      <c r="NG38" s="34"/>
      <c r="NH38" s="34"/>
      <c r="NI38" s="34"/>
      <c r="NJ38" s="34"/>
      <c r="NK38" s="34"/>
      <c r="NL38" s="34"/>
      <c r="NM38" s="34"/>
      <c r="NN38" s="34"/>
      <c r="NO38" s="34"/>
      <c r="NP38" s="34"/>
      <c r="NQ38" s="34"/>
      <c r="NR38" s="34"/>
      <c r="NS38" s="34"/>
      <c r="NT38" s="34"/>
      <c r="NU38" s="34"/>
      <c r="NV38" s="34"/>
      <c r="NW38" s="34"/>
      <c r="NX38" s="34"/>
    </row>
    <row r="39" spans="1:388" ht="30" customHeight="1">
      <c r="A39" s="161"/>
      <c r="B39" s="163"/>
      <c r="C39" s="35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6"/>
      <c r="DX39" s="36"/>
      <c r="DY39" s="36"/>
      <c r="DZ39" s="36"/>
      <c r="EA39" s="36"/>
      <c r="EB39" s="36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6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6"/>
      <c r="FM39" s="36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6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  <c r="IG39" s="36"/>
      <c r="IH39" s="36"/>
      <c r="II39" s="36"/>
      <c r="IJ39" s="36"/>
      <c r="IK39" s="36"/>
      <c r="IL39" s="36"/>
      <c r="IM39" s="36"/>
      <c r="IN39" s="36"/>
      <c r="IO39" s="36"/>
      <c r="IP39" s="36"/>
      <c r="IQ39" s="36"/>
      <c r="IR39" s="36"/>
      <c r="IS39" s="36"/>
      <c r="IT39" s="36"/>
      <c r="IU39" s="36"/>
      <c r="IV39" s="36"/>
      <c r="IW39" s="36"/>
      <c r="IX39" s="36"/>
      <c r="IY39" s="36"/>
      <c r="IZ39" s="36"/>
      <c r="JA39" s="36"/>
      <c r="JB39" s="36"/>
      <c r="JC39" s="36"/>
      <c r="JD39" s="36"/>
      <c r="JE39" s="36"/>
      <c r="JF39" s="36"/>
      <c r="JG39" s="36"/>
      <c r="JH39" s="36"/>
      <c r="JI39" s="36"/>
      <c r="JJ39" s="36"/>
      <c r="JK39" s="36"/>
      <c r="JL39" s="36"/>
      <c r="JM39" s="36"/>
      <c r="JN39" s="36"/>
      <c r="JO39" s="36"/>
      <c r="JP39" s="36"/>
      <c r="JQ39" s="36"/>
      <c r="JR39" s="36"/>
      <c r="JS39" s="36"/>
      <c r="JT39" s="36"/>
      <c r="JU39" s="36"/>
      <c r="JV39" s="36"/>
      <c r="JW39" s="36"/>
      <c r="JX39" s="36"/>
      <c r="JY39" s="36"/>
      <c r="JZ39" s="36"/>
      <c r="KA39" s="36"/>
      <c r="KB39" s="36"/>
      <c r="KC39" s="36"/>
      <c r="KD39" s="36"/>
      <c r="KE39" s="36"/>
      <c r="KF39" s="36"/>
      <c r="KG39" s="36"/>
      <c r="KH39" s="36"/>
      <c r="KI39" s="36"/>
      <c r="KJ39" s="36"/>
      <c r="KK39" s="36"/>
      <c r="KL39" s="36"/>
      <c r="KM39" s="36"/>
      <c r="KN39" s="36"/>
      <c r="KO39" s="36"/>
      <c r="KP39" s="36"/>
      <c r="KQ39" s="36"/>
      <c r="KR39" s="36"/>
      <c r="KS39" s="36"/>
      <c r="KT39" s="36"/>
      <c r="KU39" s="36"/>
      <c r="KV39" s="36"/>
      <c r="KW39" s="36"/>
      <c r="KX39" s="36"/>
      <c r="KY39" s="36"/>
      <c r="KZ39" s="36"/>
      <c r="LA39" s="36"/>
      <c r="LB39" s="36"/>
      <c r="LC39" s="36"/>
      <c r="LD39" s="36"/>
      <c r="LE39" s="36"/>
      <c r="LF39" s="36"/>
      <c r="LG39" s="36"/>
      <c r="LH39" s="36"/>
      <c r="LI39" s="36"/>
      <c r="LJ39" s="36"/>
      <c r="LK39" s="36"/>
      <c r="LL39" s="36"/>
      <c r="LM39" s="36"/>
      <c r="LN39" s="36"/>
      <c r="LO39" s="36"/>
      <c r="LP39" s="36"/>
      <c r="LQ39" s="36"/>
      <c r="LR39" s="36"/>
      <c r="LS39" s="36"/>
      <c r="LT39" s="36"/>
      <c r="LU39" s="36"/>
      <c r="LV39" s="36"/>
      <c r="LW39" s="36"/>
      <c r="LX39" s="36"/>
      <c r="LY39" s="36"/>
      <c r="LZ39" s="36"/>
      <c r="MA39" s="36"/>
      <c r="MB39" s="36"/>
      <c r="MC39" s="36"/>
      <c r="MD39" s="36"/>
      <c r="ME39" s="36"/>
      <c r="MF39" s="36"/>
      <c r="MG39" s="36"/>
      <c r="MH39" s="36"/>
      <c r="MI39" s="36"/>
      <c r="MJ39" s="36"/>
      <c r="MK39" s="36"/>
      <c r="ML39" s="36"/>
      <c r="MM39" s="36"/>
      <c r="MN39" s="36"/>
      <c r="MO39" s="36"/>
      <c r="MP39" s="36"/>
      <c r="MQ39" s="36"/>
      <c r="MR39" s="36"/>
      <c r="MS39" s="36"/>
      <c r="MT39" s="36"/>
      <c r="MU39" s="36"/>
      <c r="MV39" s="36"/>
      <c r="MW39" s="36"/>
      <c r="MX39" s="36"/>
      <c r="MY39" s="36"/>
      <c r="MZ39" s="36"/>
      <c r="NA39" s="36"/>
      <c r="NB39" s="36"/>
      <c r="NC39" s="36"/>
      <c r="ND39" s="36"/>
      <c r="NE39" s="36"/>
      <c r="NF39" s="36"/>
      <c r="NG39" s="36"/>
      <c r="NH39" s="36"/>
      <c r="NI39" s="36"/>
      <c r="NJ39" s="36"/>
      <c r="NK39" s="36"/>
      <c r="NL39" s="36"/>
      <c r="NM39" s="36"/>
      <c r="NN39" s="36"/>
      <c r="NO39" s="36"/>
      <c r="NP39" s="36"/>
      <c r="NQ39" s="36"/>
      <c r="NR39" s="36"/>
      <c r="NS39" s="36"/>
      <c r="NT39" s="36"/>
      <c r="NU39" s="36"/>
      <c r="NV39" s="36"/>
      <c r="NW39" s="36"/>
      <c r="NX39" s="36"/>
    </row>
    <row r="40" spans="1:388" ht="30" customHeight="1">
      <c r="A40" s="164" t="s">
        <v>26</v>
      </c>
      <c r="B40" s="162" t="s">
        <v>25</v>
      </c>
      <c r="C40" s="33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  <c r="AQ40" s="3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34"/>
      <c r="BG40" s="34"/>
      <c r="BH40" s="34"/>
      <c r="BI40" s="34"/>
      <c r="BJ40" s="34"/>
      <c r="BK40" s="34"/>
      <c r="BL40" s="34"/>
      <c r="BM40" s="34"/>
      <c r="BN40" s="34"/>
      <c r="BO40" s="34"/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34"/>
      <c r="CZ40" s="34"/>
      <c r="DA40" s="34"/>
      <c r="DB40" s="34"/>
      <c r="DC40" s="34"/>
      <c r="DD40" s="34"/>
      <c r="DE40" s="34"/>
      <c r="DF40" s="34"/>
      <c r="DG40" s="34"/>
      <c r="DH40" s="34"/>
      <c r="DI40" s="34"/>
      <c r="DJ40" s="34"/>
      <c r="DK40" s="34"/>
      <c r="DL40" s="34"/>
      <c r="DM40" s="34"/>
      <c r="DN40" s="34"/>
      <c r="DO40" s="34"/>
      <c r="DP40" s="34"/>
      <c r="DQ40" s="34"/>
      <c r="DR40" s="34"/>
      <c r="DS40" s="34"/>
      <c r="DT40" s="34"/>
      <c r="DU40" s="34"/>
      <c r="DV40" s="34"/>
      <c r="DW40" s="34"/>
      <c r="DX40" s="34"/>
      <c r="DY40" s="34"/>
      <c r="DZ40" s="34"/>
      <c r="EA40" s="34"/>
      <c r="EB40" s="34"/>
      <c r="EC40" s="34"/>
      <c r="ED40" s="34"/>
      <c r="EE40" s="34"/>
      <c r="EF40" s="34"/>
      <c r="EG40" s="34"/>
      <c r="EH40" s="34"/>
      <c r="EI40" s="34"/>
      <c r="EJ40" s="34"/>
      <c r="EK40" s="34"/>
      <c r="EL40" s="34"/>
      <c r="EM40" s="34"/>
      <c r="EN40" s="34"/>
      <c r="EO40" s="34"/>
      <c r="EP40" s="34"/>
      <c r="EQ40" s="34"/>
      <c r="ER40" s="34"/>
      <c r="ES40" s="34"/>
      <c r="ET40" s="34"/>
      <c r="EU40" s="34"/>
      <c r="EV40" s="34"/>
      <c r="EW40" s="34"/>
      <c r="EX40" s="34"/>
      <c r="EY40" s="34"/>
      <c r="EZ40" s="34"/>
      <c r="FA40" s="34"/>
      <c r="FB40" s="34"/>
      <c r="FC40" s="34"/>
      <c r="FD40" s="34"/>
      <c r="FE40" s="34"/>
      <c r="FF40" s="34"/>
      <c r="FG40" s="34"/>
      <c r="FH40" s="34"/>
      <c r="FI40" s="34"/>
      <c r="FJ40" s="34"/>
      <c r="FK40" s="34"/>
      <c r="FL40" s="34"/>
      <c r="FM40" s="34"/>
      <c r="FN40" s="34"/>
      <c r="FO40" s="34"/>
      <c r="FP40" s="34"/>
      <c r="FQ40" s="34"/>
      <c r="FR40" s="34"/>
      <c r="FS40" s="34"/>
      <c r="FT40" s="34"/>
      <c r="FU40" s="34"/>
      <c r="FV40" s="34"/>
      <c r="FW40" s="34"/>
      <c r="FX40" s="34"/>
      <c r="FY40" s="34"/>
      <c r="FZ40" s="34"/>
      <c r="GA40" s="34"/>
      <c r="GB40" s="34"/>
      <c r="GC40" s="34"/>
      <c r="GD40" s="34"/>
      <c r="GE40" s="34"/>
      <c r="GF40" s="34"/>
      <c r="GG40" s="34"/>
      <c r="GH40" s="34"/>
      <c r="GI40" s="34"/>
      <c r="GJ40" s="34"/>
      <c r="GK40" s="34"/>
      <c r="GL40" s="34"/>
      <c r="GM40" s="34"/>
      <c r="GN40" s="34"/>
      <c r="GO40" s="34"/>
      <c r="GP40" s="34"/>
      <c r="GQ40" s="34"/>
      <c r="GR40" s="34"/>
      <c r="GS40" s="34"/>
      <c r="GT40" s="34"/>
      <c r="GU40" s="34"/>
      <c r="GV40" s="34"/>
      <c r="GW40" s="34"/>
      <c r="GX40" s="34"/>
      <c r="GY40" s="34"/>
      <c r="GZ40" s="34"/>
      <c r="HA40" s="34"/>
      <c r="HB40" s="34"/>
      <c r="HC40" s="34"/>
      <c r="HD40" s="34"/>
      <c r="HE40" s="34"/>
      <c r="HF40" s="34"/>
      <c r="HG40" s="34"/>
      <c r="HH40" s="34"/>
      <c r="HI40" s="34"/>
      <c r="HJ40" s="34"/>
      <c r="HK40" s="34"/>
      <c r="HL40" s="34"/>
      <c r="HM40" s="34"/>
      <c r="HN40" s="34"/>
      <c r="HO40" s="34"/>
      <c r="HP40" s="34"/>
      <c r="HQ40" s="34"/>
      <c r="HR40" s="34"/>
      <c r="HS40" s="34"/>
      <c r="HT40" s="34"/>
      <c r="HU40" s="34"/>
      <c r="HV40" s="34"/>
      <c r="HW40" s="34"/>
      <c r="HX40" s="34"/>
      <c r="HY40" s="34"/>
      <c r="HZ40" s="34"/>
      <c r="IA40" s="34"/>
      <c r="IB40" s="34"/>
      <c r="IC40" s="34"/>
      <c r="ID40" s="34"/>
      <c r="IE40" s="34"/>
      <c r="IF40" s="34"/>
      <c r="IG40" s="34"/>
      <c r="IH40" s="34"/>
      <c r="II40" s="34"/>
      <c r="IJ40" s="34"/>
      <c r="IK40" s="34"/>
      <c r="IL40" s="34"/>
      <c r="IM40" s="34"/>
      <c r="IN40" s="34"/>
      <c r="IO40" s="34"/>
      <c r="IP40" s="34"/>
      <c r="IQ40" s="34"/>
      <c r="IR40" s="34"/>
      <c r="IS40" s="34"/>
      <c r="IT40" s="34"/>
      <c r="IU40" s="34"/>
      <c r="IV40" s="34"/>
      <c r="IW40" s="34"/>
      <c r="IX40" s="34"/>
      <c r="IY40" s="34"/>
      <c r="IZ40" s="34"/>
      <c r="JA40" s="34"/>
      <c r="JB40" s="34"/>
      <c r="JC40" s="34"/>
      <c r="JD40" s="34"/>
      <c r="JE40" s="34"/>
      <c r="JF40" s="34"/>
      <c r="JG40" s="34"/>
      <c r="JH40" s="34"/>
      <c r="JI40" s="34"/>
      <c r="JJ40" s="34"/>
      <c r="JK40" s="34"/>
      <c r="JL40" s="34"/>
      <c r="JM40" s="34"/>
      <c r="JN40" s="34"/>
      <c r="JO40" s="34"/>
      <c r="JP40" s="34"/>
      <c r="JQ40" s="34"/>
      <c r="JR40" s="34"/>
      <c r="JS40" s="34"/>
      <c r="JT40" s="34"/>
      <c r="JU40" s="34"/>
      <c r="JV40" s="34"/>
      <c r="JW40" s="34"/>
      <c r="JX40" s="34"/>
      <c r="JY40" s="34"/>
      <c r="JZ40" s="34"/>
      <c r="KA40" s="34"/>
      <c r="KB40" s="34"/>
      <c r="KC40" s="34"/>
      <c r="KD40" s="34"/>
      <c r="KE40" s="34"/>
      <c r="KF40" s="34"/>
      <c r="KG40" s="34"/>
      <c r="KH40" s="34"/>
      <c r="KI40" s="34"/>
      <c r="KJ40" s="34"/>
      <c r="KK40" s="34"/>
      <c r="KL40" s="34"/>
      <c r="KM40" s="34"/>
      <c r="KN40" s="34"/>
      <c r="KO40" s="34"/>
      <c r="KP40" s="34"/>
      <c r="KQ40" s="34"/>
      <c r="KR40" s="34"/>
      <c r="KS40" s="34"/>
      <c r="KT40" s="34"/>
      <c r="KU40" s="34"/>
      <c r="KV40" s="34"/>
      <c r="KW40" s="34"/>
      <c r="KX40" s="34"/>
      <c r="KY40" s="34"/>
      <c r="KZ40" s="34"/>
      <c r="LA40" s="34"/>
      <c r="LB40" s="34"/>
      <c r="LC40" s="34"/>
      <c r="LD40" s="34"/>
      <c r="LE40" s="34"/>
      <c r="LF40" s="34"/>
      <c r="LG40" s="34"/>
      <c r="LH40" s="34"/>
      <c r="LI40" s="34"/>
      <c r="LJ40" s="34"/>
      <c r="LK40" s="34"/>
      <c r="LL40" s="34"/>
      <c r="LM40" s="34"/>
      <c r="LN40" s="34"/>
      <c r="LO40" s="34"/>
      <c r="LP40" s="34"/>
      <c r="LQ40" s="34"/>
      <c r="LR40" s="34"/>
      <c r="LS40" s="34"/>
      <c r="LT40" s="34"/>
      <c r="LU40" s="34"/>
      <c r="LV40" s="34"/>
      <c r="LW40" s="34"/>
      <c r="LX40" s="34"/>
      <c r="LY40" s="34"/>
      <c r="LZ40" s="34"/>
      <c r="MA40" s="34"/>
      <c r="MB40" s="34"/>
      <c r="MC40" s="34"/>
      <c r="MD40" s="34"/>
      <c r="ME40" s="34"/>
      <c r="MF40" s="34"/>
      <c r="MG40" s="34"/>
      <c r="MH40" s="34"/>
      <c r="MI40" s="34"/>
      <c r="MJ40" s="34"/>
      <c r="MK40" s="34"/>
      <c r="ML40" s="34"/>
      <c r="MM40" s="34"/>
      <c r="MN40" s="34"/>
      <c r="MO40" s="34"/>
      <c r="MP40" s="34"/>
      <c r="MQ40" s="34"/>
      <c r="MR40" s="34"/>
      <c r="MS40" s="34"/>
      <c r="MT40" s="34"/>
      <c r="MU40" s="34"/>
      <c r="MV40" s="34"/>
      <c r="MW40" s="34"/>
      <c r="MX40" s="34"/>
      <c r="MY40" s="34"/>
      <c r="MZ40" s="34"/>
      <c r="NA40" s="34"/>
      <c r="NB40" s="34"/>
      <c r="NC40" s="34"/>
      <c r="ND40" s="34"/>
      <c r="NE40" s="34"/>
      <c r="NF40" s="34"/>
      <c r="NG40" s="34"/>
      <c r="NH40" s="34"/>
      <c r="NI40" s="34"/>
      <c r="NJ40" s="34"/>
      <c r="NK40" s="34"/>
      <c r="NL40" s="34"/>
      <c r="NM40" s="34"/>
      <c r="NN40" s="34"/>
      <c r="NO40" s="34"/>
      <c r="NP40" s="34"/>
      <c r="NQ40" s="34"/>
      <c r="NR40" s="34"/>
      <c r="NS40" s="34"/>
      <c r="NT40" s="34"/>
      <c r="NU40" s="34"/>
      <c r="NV40" s="34"/>
      <c r="NW40" s="34"/>
      <c r="NX40" s="34"/>
    </row>
    <row r="41" spans="1:388" ht="30" customHeight="1">
      <c r="A41" s="164"/>
      <c r="B41" s="163"/>
      <c r="C41" s="35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6"/>
      <c r="DX41" s="36"/>
      <c r="DY41" s="36"/>
      <c r="DZ41" s="36"/>
      <c r="EA41" s="36"/>
      <c r="EB41" s="36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6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6"/>
      <c r="FM41" s="36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6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  <c r="IG41" s="36"/>
      <c r="IH41" s="36"/>
      <c r="II41" s="36"/>
      <c r="IJ41" s="36"/>
      <c r="IK41" s="36"/>
      <c r="IL41" s="36"/>
      <c r="IM41" s="36"/>
      <c r="IN41" s="36"/>
      <c r="IO41" s="36"/>
      <c r="IP41" s="36"/>
      <c r="IQ41" s="36"/>
      <c r="IR41" s="36"/>
      <c r="IS41" s="36"/>
      <c r="IT41" s="36"/>
      <c r="IU41" s="36"/>
      <c r="IV41" s="36"/>
      <c r="IW41" s="36"/>
      <c r="IX41" s="36"/>
      <c r="IY41" s="36"/>
      <c r="IZ41" s="36"/>
      <c r="JA41" s="36"/>
      <c r="JB41" s="36"/>
      <c r="JC41" s="36"/>
      <c r="JD41" s="36"/>
      <c r="JE41" s="36"/>
      <c r="JF41" s="36"/>
      <c r="JG41" s="36"/>
      <c r="JH41" s="36"/>
      <c r="JI41" s="36"/>
      <c r="JJ41" s="36"/>
      <c r="JK41" s="36"/>
      <c r="JL41" s="36"/>
      <c r="JM41" s="36"/>
      <c r="JN41" s="36"/>
      <c r="JO41" s="36"/>
      <c r="JP41" s="36"/>
      <c r="JQ41" s="36"/>
      <c r="JR41" s="36"/>
      <c r="JS41" s="36"/>
      <c r="JT41" s="36"/>
      <c r="JU41" s="36"/>
      <c r="JV41" s="36"/>
      <c r="JW41" s="36"/>
      <c r="JX41" s="36"/>
      <c r="JY41" s="36"/>
      <c r="JZ41" s="36"/>
      <c r="KA41" s="36"/>
      <c r="KB41" s="36"/>
      <c r="KC41" s="36"/>
      <c r="KD41" s="36"/>
      <c r="KE41" s="36"/>
      <c r="KF41" s="36"/>
      <c r="KG41" s="36"/>
      <c r="KH41" s="36"/>
      <c r="KI41" s="36"/>
      <c r="KJ41" s="36"/>
      <c r="KK41" s="36"/>
      <c r="KL41" s="36"/>
      <c r="KM41" s="36"/>
      <c r="KN41" s="36"/>
      <c r="KO41" s="36"/>
      <c r="KP41" s="36"/>
      <c r="KQ41" s="36"/>
      <c r="KR41" s="36"/>
      <c r="KS41" s="36"/>
      <c r="KT41" s="36"/>
      <c r="KU41" s="36"/>
      <c r="KV41" s="36"/>
      <c r="KW41" s="36"/>
      <c r="KX41" s="36"/>
      <c r="KY41" s="36"/>
      <c r="KZ41" s="36"/>
      <c r="LA41" s="36"/>
      <c r="LB41" s="36"/>
      <c r="LC41" s="36"/>
      <c r="LD41" s="36"/>
      <c r="LE41" s="36"/>
      <c r="LF41" s="36"/>
      <c r="LG41" s="36"/>
      <c r="LH41" s="36"/>
      <c r="LI41" s="36"/>
      <c r="LJ41" s="36"/>
      <c r="LK41" s="36"/>
      <c r="LL41" s="36"/>
      <c r="LM41" s="36"/>
      <c r="LN41" s="36"/>
      <c r="LO41" s="36"/>
      <c r="LP41" s="36"/>
      <c r="LQ41" s="36"/>
      <c r="LR41" s="36"/>
      <c r="LS41" s="36"/>
      <c r="LT41" s="36"/>
      <c r="LU41" s="36"/>
      <c r="LV41" s="36"/>
      <c r="LW41" s="36"/>
      <c r="LX41" s="36"/>
      <c r="LY41" s="36"/>
      <c r="LZ41" s="36"/>
      <c r="MA41" s="36"/>
      <c r="MB41" s="36"/>
      <c r="MC41" s="36"/>
      <c r="MD41" s="36"/>
      <c r="ME41" s="36"/>
      <c r="MF41" s="36"/>
      <c r="MG41" s="36"/>
      <c r="MH41" s="36"/>
      <c r="MI41" s="36"/>
      <c r="MJ41" s="36"/>
      <c r="MK41" s="36"/>
      <c r="ML41" s="36"/>
      <c r="MM41" s="36"/>
      <c r="MN41" s="36"/>
      <c r="MO41" s="36"/>
      <c r="MP41" s="36"/>
      <c r="MQ41" s="36"/>
      <c r="MR41" s="36"/>
      <c r="MS41" s="36"/>
      <c r="MT41" s="36"/>
      <c r="MU41" s="36"/>
      <c r="MV41" s="36"/>
      <c r="MW41" s="36"/>
      <c r="MX41" s="36"/>
      <c r="MY41" s="36"/>
      <c r="MZ41" s="36"/>
      <c r="NA41" s="36"/>
      <c r="NB41" s="36"/>
      <c r="NC41" s="36"/>
      <c r="ND41" s="36"/>
      <c r="NE41" s="36"/>
      <c r="NF41" s="36"/>
      <c r="NG41" s="36"/>
      <c r="NH41" s="36"/>
      <c r="NI41" s="36"/>
      <c r="NJ41" s="36"/>
      <c r="NK41" s="36"/>
      <c r="NL41" s="36"/>
      <c r="NM41" s="36"/>
      <c r="NN41" s="36"/>
      <c r="NO41" s="36"/>
      <c r="NP41" s="36"/>
      <c r="NQ41" s="36"/>
      <c r="NR41" s="36"/>
      <c r="NS41" s="36"/>
      <c r="NT41" s="36"/>
      <c r="NU41" s="36"/>
      <c r="NV41" s="36"/>
      <c r="NW41" s="36"/>
      <c r="NX41" s="36"/>
    </row>
    <row r="42" spans="1:388" ht="30" customHeight="1">
      <c r="A42" s="161">
        <v>9</v>
      </c>
      <c r="B42" s="162">
        <v>30</v>
      </c>
      <c r="C42" s="33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34"/>
      <c r="CZ42" s="34"/>
      <c r="DA42" s="34"/>
      <c r="DB42" s="34"/>
      <c r="DC42" s="34"/>
      <c r="DD42" s="34"/>
      <c r="DE42" s="34"/>
      <c r="DF42" s="34"/>
      <c r="DG42" s="34"/>
      <c r="DH42" s="34"/>
      <c r="DI42" s="34"/>
      <c r="DJ42" s="34"/>
      <c r="DK42" s="34"/>
      <c r="DL42" s="34"/>
      <c r="DM42" s="34"/>
      <c r="DN42" s="34"/>
      <c r="DO42" s="34"/>
      <c r="DP42" s="34"/>
      <c r="DQ42" s="34"/>
      <c r="DR42" s="34"/>
      <c r="DS42" s="34"/>
      <c r="DT42" s="34"/>
      <c r="DU42" s="34"/>
      <c r="DV42" s="34"/>
      <c r="DW42" s="34"/>
      <c r="DX42" s="34"/>
      <c r="DY42" s="34"/>
      <c r="DZ42" s="34"/>
      <c r="EA42" s="34"/>
      <c r="EB42" s="34"/>
      <c r="EC42" s="34"/>
      <c r="ED42" s="34"/>
      <c r="EE42" s="34"/>
      <c r="EF42" s="34"/>
      <c r="EG42" s="34"/>
      <c r="EH42" s="34"/>
      <c r="EI42" s="34"/>
      <c r="EJ42" s="34"/>
      <c r="EK42" s="34"/>
      <c r="EL42" s="34"/>
      <c r="EM42" s="34"/>
      <c r="EN42" s="34"/>
      <c r="EO42" s="34"/>
      <c r="EP42" s="34"/>
      <c r="EQ42" s="34"/>
      <c r="ER42" s="34"/>
      <c r="ES42" s="34"/>
      <c r="ET42" s="34"/>
      <c r="EU42" s="34"/>
      <c r="EV42" s="34"/>
      <c r="EW42" s="34"/>
      <c r="EX42" s="34"/>
      <c r="EY42" s="34"/>
      <c r="EZ42" s="34"/>
      <c r="FA42" s="34"/>
      <c r="FB42" s="34"/>
      <c r="FC42" s="34"/>
      <c r="FD42" s="34"/>
      <c r="FE42" s="34"/>
      <c r="FF42" s="34"/>
      <c r="FG42" s="34"/>
      <c r="FH42" s="34"/>
      <c r="FI42" s="34"/>
      <c r="FJ42" s="34"/>
      <c r="FK42" s="34"/>
      <c r="FL42" s="34"/>
      <c r="FM42" s="34"/>
      <c r="FN42" s="34"/>
      <c r="FO42" s="34"/>
      <c r="FP42" s="34"/>
      <c r="FQ42" s="34"/>
      <c r="FR42" s="34"/>
      <c r="FS42" s="34"/>
      <c r="FT42" s="34"/>
      <c r="FU42" s="34"/>
      <c r="FV42" s="34"/>
      <c r="FW42" s="34"/>
      <c r="FX42" s="34"/>
      <c r="FY42" s="34"/>
      <c r="FZ42" s="34"/>
      <c r="GA42" s="34"/>
      <c r="GB42" s="34"/>
      <c r="GC42" s="34"/>
      <c r="GD42" s="34"/>
      <c r="GE42" s="34"/>
      <c r="GF42" s="34"/>
      <c r="GG42" s="34"/>
      <c r="GH42" s="34"/>
      <c r="GI42" s="34"/>
      <c r="GJ42" s="34"/>
      <c r="GK42" s="34"/>
      <c r="GL42" s="34"/>
      <c r="GM42" s="34"/>
      <c r="GN42" s="34"/>
      <c r="GO42" s="34"/>
      <c r="GP42" s="34"/>
      <c r="GQ42" s="34"/>
      <c r="GR42" s="34"/>
      <c r="GS42" s="34"/>
      <c r="GT42" s="34"/>
      <c r="GU42" s="34"/>
      <c r="GV42" s="34"/>
      <c r="GW42" s="34"/>
      <c r="GX42" s="34"/>
      <c r="GY42" s="34"/>
      <c r="GZ42" s="34"/>
      <c r="HA42" s="34"/>
      <c r="HB42" s="34"/>
      <c r="HC42" s="34"/>
      <c r="HD42" s="34"/>
      <c r="HE42" s="34"/>
      <c r="HF42" s="34"/>
      <c r="HG42" s="34"/>
      <c r="HH42" s="34"/>
      <c r="HI42" s="34"/>
      <c r="HJ42" s="34"/>
      <c r="HK42" s="34"/>
      <c r="HL42" s="34"/>
      <c r="HM42" s="34"/>
      <c r="HN42" s="34"/>
      <c r="HO42" s="34"/>
      <c r="HP42" s="34"/>
      <c r="HQ42" s="34"/>
      <c r="HR42" s="34"/>
      <c r="HS42" s="34"/>
      <c r="HT42" s="34"/>
      <c r="HU42" s="34"/>
      <c r="HV42" s="34"/>
      <c r="HW42" s="34"/>
      <c r="HX42" s="34"/>
      <c r="HY42" s="34"/>
      <c r="HZ42" s="34"/>
      <c r="IA42" s="34"/>
      <c r="IB42" s="34"/>
      <c r="IC42" s="34"/>
      <c r="ID42" s="34"/>
      <c r="IE42" s="34"/>
      <c r="IF42" s="34"/>
      <c r="IG42" s="34"/>
      <c r="IH42" s="34"/>
      <c r="II42" s="34"/>
      <c r="IJ42" s="34"/>
      <c r="IK42" s="34"/>
      <c r="IL42" s="34"/>
      <c r="IM42" s="34"/>
      <c r="IN42" s="34"/>
      <c r="IO42" s="34"/>
      <c r="IP42" s="34"/>
      <c r="IQ42" s="34"/>
      <c r="IR42" s="34"/>
      <c r="IS42" s="34"/>
      <c r="IT42" s="34"/>
      <c r="IU42" s="34"/>
      <c r="IV42" s="34"/>
      <c r="IW42" s="34"/>
      <c r="IX42" s="34"/>
      <c r="IY42" s="34"/>
      <c r="IZ42" s="34"/>
      <c r="JA42" s="34"/>
      <c r="JB42" s="34"/>
      <c r="JC42" s="34"/>
      <c r="JD42" s="34"/>
      <c r="JE42" s="34"/>
      <c r="JF42" s="34"/>
      <c r="JG42" s="34"/>
      <c r="JH42" s="34"/>
      <c r="JI42" s="34"/>
      <c r="JJ42" s="34"/>
      <c r="JK42" s="34"/>
      <c r="JL42" s="34"/>
      <c r="JM42" s="34"/>
      <c r="JN42" s="34"/>
      <c r="JO42" s="34"/>
      <c r="JP42" s="34"/>
      <c r="JQ42" s="34"/>
      <c r="JR42" s="34"/>
      <c r="JS42" s="34"/>
      <c r="JT42" s="34"/>
      <c r="JU42" s="34"/>
      <c r="JV42" s="34"/>
      <c r="JW42" s="34"/>
      <c r="JX42" s="34"/>
      <c r="JY42" s="34"/>
      <c r="JZ42" s="34"/>
      <c r="KA42" s="34"/>
      <c r="KB42" s="34"/>
      <c r="KC42" s="34"/>
      <c r="KD42" s="34"/>
      <c r="KE42" s="34"/>
      <c r="KF42" s="34"/>
      <c r="KG42" s="34"/>
      <c r="KH42" s="34"/>
      <c r="KI42" s="34"/>
      <c r="KJ42" s="34"/>
      <c r="KK42" s="34"/>
      <c r="KL42" s="34"/>
      <c r="KM42" s="34"/>
      <c r="KN42" s="34"/>
      <c r="KO42" s="34"/>
      <c r="KP42" s="34"/>
      <c r="KQ42" s="34"/>
      <c r="KR42" s="34"/>
      <c r="KS42" s="34"/>
      <c r="KT42" s="34"/>
      <c r="KU42" s="34"/>
      <c r="KV42" s="34"/>
      <c r="KW42" s="34"/>
      <c r="KX42" s="34"/>
      <c r="KY42" s="34"/>
      <c r="KZ42" s="34"/>
      <c r="LA42" s="34"/>
      <c r="LB42" s="34"/>
      <c r="LC42" s="34"/>
      <c r="LD42" s="34"/>
      <c r="LE42" s="34"/>
      <c r="LF42" s="34"/>
      <c r="LG42" s="34"/>
      <c r="LH42" s="34"/>
      <c r="LI42" s="34"/>
      <c r="LJ42" s="34"/>
      <c r="LK42" s="34"/>
      <c r="LL42" s="34"/>
      <c r="LM42" s="34"/>
      <c r="LN42" s="34"/>
      <c r="LO42" s="34"/>
      <c r="LP42" s="34"/>
      <c r="LQ42" s="34"/>
      <c r="LR42" s="34"/>
      <c r="LS42" s="34"/>
      <c r="LT42" s="34"/>
      <c r="LU42" s="34"/>
      <c r="LV42" s="34"/>
      <c r="LW42" s="34"/>
      <c r="LX42" s="34"/>
      <c r="LY42" s="34"/>
      <c r="LZ42" s="34"/>
      <c r="MA42" s="34"/>
      <c r="MB42" s="34"/>
      <c r="MC42" s="34"/>
      <c r="MD42" s="34"/>
      <c r="ME42" s="34"/>
      <c r="MF42" s="34"/>
      <c r="MG42" s="34"/>
      <c r="MH42" s="34"/>
      <c r="MI42" s="34"/>
      <c r="MJ42" s="34"/>
      <c r="MK42" s="34"/>
      <c r="ML42" s="34"/>
      <c r="MM42" s="34"/>
      <c r="MN42" s="34"/>
      <c r="MO42" s="34"/>
      <c r="MP42" s="34"/>
      <c r="MQ42" s="34"/>
      <c r="MR42" s="34"/>
      <c r="MS42" s="34"/>
      <c r="MT42" s="34"/>
      <c r="MU42" s="34"/>
      <c r="MV42" s="34"/>
      <c r="MW42" s="34"/>
      <c r="MX42" s="34"/>
      <c r="MY42" s="34"/>
      <c r="MZ42" s="34"/>
      <c r="NA42" s="34"/>
      <c r="NB42" s="34"/>
      <c r="NC42" s="34"/>
      <c r="ND42" s="34"/>
      <c r="NE42" s="34"/>
      <c r="NF42" s="34"/>
      <c r="NG42" s="34"/>
      <c r="NH42" s="34"/>
      <c r="NI42" s="34"/>
      <c r="NJ42" s="34"/>
      <c r="NK42" s="34"/>
      <c r="NL42" s="34"/>
      <c r="NM42" s="34"/>
      <c r="NN42" s="34"/>
      <c r="NO42" s="34"/>
      <c r="NP42" s="34"/>
      <c r="NQ42" s="34"/>
      <c r="NR42" s="34"/>
      <c r="NS42" s="34"/>
      <c r="NT42" s="34"/>
      <c r="NU42" s="34"/>
      <c r="NV42" s="34"/>
      <c r="NW42" s="34"/>
      <c r="NX42" s="34"/>
    </row>
    <row r="43" spans="1:388" ht="30" customHeight="1">
      <c r="A43" s="161"/>
      <c r="B43" s="163"/>
      <c r="C43" s="35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6"/>
      <c r="DX43" s="36"/>
      <c r="DY43" s="36"/>
      <c r="DZ43" s="36"/>
      <c r="EA43" s="36"/>
      <c r="EB43" s="36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6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6"/>
      <c r="FM43" s="36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6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  <c r="IG43" s="36"/>
      <c r="IH43" s="36"/>
      <c r="II43" s="36"/>
      <c r="IJ43" s="36"/>
      <c r="IK43" s="36"/>
      <c r="IL43" s="36"/>
      <c r="IM43" s="36"/>
      <c r="IN43" s="36"/>
      <c r="IO43" s="36"/>
      <c r="IP43" s="36"/>
      <c r="IQ43" s="36"/>
      <c r="IR43" s="36"/>
      <c r="IS43" s="36"/>
      <c r="IT43" s="36"/>
      <c r="IU43" s="36"/>
      <c r="IV43" s="36"/>
      <c r="IW43" s="36"/>
      <c r="IX43" s="36"/>
      <c r="IY43" s="36"/>
      <c r="IZ43" s="36"/>
      <c r="JA43" s="36"/>
      <c r="JB43" s="36"/>
      <c r="JC43" s="36"/>
      <c r="JD43" s="36"/>
      <c r="JE43" s="36"/>
      <c r="JF43" s="36"/>
      <c r="JG43" s="36"/>
      <c r="JH43" s="36"/>
      <c r="JI43" s="36"/>
      <c r="JJ43" s="36"/>
      <c r="JK43" s="36"/>
      <c r="JL43" s="36"/>
      <c r="JM43" s="36"/>
      <c r="JN43" s="36"/>
      <c r="JO43" s="36"/>
      <c r="JP43" s="36"/>
      <c r="JQ43" s="36"/>
      <c r="JR43" s="36"/>
      <c r="JS43" s="36"/>
      <c r="JT43" s="36"/>
      <c r="JU43" s="36"/>
      <c r="JV43" s="36"/>
      <c r="JW43" s="36"/>
      <c r="JX43" s="36"/>
      <c r="JY43" s="36"/>
      <c r="JZ43" s="36"/>
      <c r="KA43" s="36"/>
      <c r="KB43" s="36"/>
      <c r="KC43" s="36"/>
      <c r="KD43" s="36"/>
      <c r="KE43" s="36"/>
      <c r="KF43" s="36"/>
      <c r="KG43" s="36"/>
      <c r="KH43" s="36"/>
      <c r="KI43" s="36"/>
      <c r="KJ43" s="36"/>
      <c r="KK43" s="36"/>
      <c r="KL43" s="36"/>
      <c r="KM43" s="36"/>
      <c r="KN43" s="36"/>
      <c r="KO43" s="36"/>
      <c r="KP43" s="36"/>
      <c r="KQ43" s="36"/>
      <c r="KR43" s="36"/>
      <c r="KS43" s="36"/>
      <c r="KT43" s="36"/>
      <c r="KU43" s="36"/>
      <c r="KV43" s="36"/>
      <c r="KW43" s="36"/>
      <c r="KX43" s="36"/>
      <c r="KY43" s="36"/>
      <c r="KZ43" s="36"/>
      <c r="LA43" s="36"/>
      <c r="LB43" s="36"/>
      <c r="LC43" s="36"/>
      <c r="LD43" s="36"/>
      <c r="LE43" s="36"/>
      <c r="LF43" s="36"/>
      <c r="LG43" s="36"/>
      <c r="LH43" s="36"/>
      <c r="LI43" s="36"/>
      <c r="LJ43" s="36"/>
      <c r="LK43" s="36"/>
      <c r="LL43" s="36"/>
      <c r="LM43" s="36"/>
      <c r="LN43" s="36"/>
      <c r="LO43" s="36"/>
      <c r="LP43" s="36"/>
      <c r="LQ43" s="36"/>
      <c r="LR43" s="36"/>
      <c r="LS43" s="36"/>
      <c r="LT43" s="36"/>
      <c r="LU43" s="36"/>
      <c r="LV43" s="36"/>
      <c r="LW43" s="36"/>
      <c r="LX43" s="36"/>
      <c r="LY43" s="36"/>
      <c r="LZ43" s="36"/>
      <c r="MA43" s="36"/>
      <c r="MB43" s="36"/>
      <c r="MC43" s="36"/>
      <c r="MD43" s="36"/>
      <c r="ME43" s="36"/>
      <c r="MF43" s="36"/>
      <c r="MG43" s="36"/>
      <c r="MH43" s="36"/>
      <c r="MI43" s="36"/>
      <c r="MJ43" s="36"/>
      <c r="MK43" s="36"/>
      <c r="ML43" s="36"/>
      <c r="MM43" s="36"/>
      <c r="MN43" s="36"/>
      <c r="MO43" s="36"/>
      <c r="MP43" s="36"/>
      <c r="MQ43" s="36"/>
      <c r="MR43" s="36"/>
      <c r="MS43" s="36"/>
      <c r="MT43" s="36"/>
      <c r="MU43" s="36"/>
      <c r="MV43" s="36"/>
      <c r="MW43" s="36"/>
      <c r="MX43" s="36"/>
      <c r="MY43" s="36"/>
      <c r="MZ43" s="36"/>
      <c r="NA43" s="36"/>
      <c r="NB43" s="36"/>
      <c r="NC43" s="36"/>
      <c r="ND43" s="36"/>
      <c r="NE43" s="36"/>
      <c r="NF43" s="36"/>
      <c r="NG43" s="36"/>
      <c r="NH43" s="36"/>
      <c r="NI43" s="36"/>
      <c r="NJ43" s="36"/>
      <c r="NK43" s="36"/>
      <c r="NL43" s="36"/>
      <c r="NM43" s="36"/>
      <c r="NN43" s="36"/>
      <c r="NO43" s="36"/>
      <c r="NP43" s="36"/>
      <c r="NQ43" s="36"/>
      <c r="NR43" s="36"/>
      <c r="NS43" s="36"/>
      <c r="NT43" s="36"/>
      <c r="NU43" s="36"/>
      <c r="NV43" s="36"/>
      <c r="NW43" s="36"/>
      <c r="NX43" s="36"/>
    </row>
    <row r="44" spans="1:388" ht="30" customHeight="1">
      <c r="A44" s="164" t="s">
        <v>27</v>
      </c>
      <c r="B44" s="162" t="s">
        <v>25</v>
      </c>
      <c r="C44" s="33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  <c r="AQ44" s="34"/>
      <c r="AR44" s="34"/>
      <c r="AS44" s="34"/>
      <c r="AT44" s="34"/>
      <c r="AU44" s="34"/>
      <c r="AV44" s="34"/>
      <c r="AW44" s="34"/>
      <c r="AX44" s="34"/>
      <c r="AY44" s="34"/>
      <c r="AZ44" s="34"/>
      <c r="BA44" s="34"/>
      <c r="BB44" s="34"/>
      <c r="BC44" s="34"/>
      <c r="BD44" s="34"/>
      <c r="BE44" s="34"/>
      <c r="BF44" s="34"/>
      <c r="BG44" s="34"/>
      <c r="BH44" s="34"/>
      <c r="BI44" s="34"/>
      <c r="BJ44" s="34"/>
      <c r="BK44" s="34"/>
      <c r="BL44" s="34"/>
      <c r="BM44" s="34"/>
      <c r="BN44" s="34"/>
      <c r="BO44" s="34"/>
      <c r="BP44" s="34"/>
      <c r="BQ44" s="34"/>
      <c r="BR44" s="34"/>
      <c r="BS44" s="34"/>
      <c r="BT44" s="34"/>
      <c r="BU44" s="34"/>
      <c r="BV44" s="34"/>
      <c r="BW44" s="34"/>
      <c r="BX44" s="34"/>
      <c r="BY44" s="34"/>
      <c r="BZ44" s="34"/>
      <c r="CA44" s="34"/>
      <c r="CB44" s="34"/>
      <c r="CC44" s="34"/>
      <c r="CD44" s="34"/>
      <c r="CE44" s="34"/>
      <c r="CF44" s="34"/>
      <c r="CG44" s="34"/>
      <c r="CH44" s="34"/>
      <c r="CI44" s="34"/>
      <c r="CJ44" s="34"/>
      <c r="CK44" s="34"/>
      <c r="CL44" s="34"/>
      <c r="CM44" s="34"/>
      <c r="CN44" s="34"/>
      <c r="CO44" s="34"/>
      <c r="CP44" s="34"/>
      <c r="CQ44" s="34"/>
      <c r="CR44" s="34"/>
      <c r="CS44" s="34"/>
      <c r="CT44" s="34"/>
      <c r="CU44" s="34"/>
      <c r="CV44" s="34"/>
      <c r="CW44" s="34"/>
      <c r="CX44" s="34"/>
      <c r="CY44" s="34"/>
      <c r="CZ44" s="34"/>
      <c r="DA44" s="34"/>
      <c r="DB44" s="34"/>
      <c r="DC44" s="34"/>
      <c r="DD44" s="34"/>
      <c r="DE44" s="34"/>
      <c r="DF44" s="34"/>
      <c r="DG44" s="34"/>
      <c r="DH44" s="34"/>
      <c r="DI44" s="34"/>
      <c r="DJ44" s="34"/>
      <c r="DK44" s="34"/>
      <c r="DL44" s="34"/>
      <c r="DM44" s="34"/>
      <c r="DN44" s="34"/>
      <c r="DO44" s="34"/>
      <c r="DP44" s="34"/>
      <c r="DQ44" s="34"/>
      <c r="DR44" s="34"/>
      <c r="DS44" s="34"/>
      <c r="DT44" s="34"/>
      <c r="DU44" s="34"/>
      <c r="DV44" s="34"/>
      <c r="DW44" s="34"/>
      <c r="DX44" s="34"/>
      <c r="DY44" s="34"/>
      <c r="DZ44" s="34"/>
      <c r="EA44" s="34"/>
      <c r="EB44" s="34"/>
      <c r="EC44" s="34"/>
      <c r="ED44" s="34"/>
      <c r="EE44" s="34"/>
      <c r="EF44" s="34"/>
      <c r="EG44" s="34"/>
      <c r="EH44" s="34"/>
      <c r="EI44" s="34"/>
      <c r="EJ44" s="34"/>
      <c r="EK44" s="34"/>
      <c r="EL44" s="34"/>
      <c r="EM44" s="34"/>
      <c r="EN44" s="34"/>
      <c r="EO44" s="34"/>
      <c r="EP44" s="34"/>
      <c r="EQ44" s="34"/>
      <c r="ER44" s="34"/>
      <c r="ES44" s="34"/>
      <c r="ET44" s="34"/>
      <c r="EU44" s="34"/>
      <c r="EV44" s="34"/>
      <c r="EW44" s="34"/>
      <c r="EX44" s="34"/>
      <c r="EY44" s="34"/>
      <c r="EZ44" s="34"/>
      <c r="FA44" s="34"/>
      <c r="FB44" s="34"/>
      <c r="FC44" s="34"/>
      <c r="FD44" s="34"/>
      <c r="FE44" s="34"/>
      <c r="FF44" s="34"/>
      <c r="FG44" s="34"/>
      <c r="FH44" s="34"/>
      <c r="FI44" s="34"/>
      <c r="FJ44" s="34"/>
      <c r="FK44" s="34"/>
      <c r="FL44" s="34"/>
      <c r="FM44" s="34"/>
      <c r="FN44" s="34"/>
      <c r="FO44" s="34"/>
      <c r="FP44" s="34"/>
      <c r="FQ44" s="34"/>
      <c r="FR44" s="34"/>
      <c r="FS44" s="34"/>
      <c r="FT44" s="34"/>
      <c r="FU44" s="34"/>
      <c r="FV44" s="34"/>
      <c r="FW44" s="34"/>
      <c r="FX44" s="34"/>
      <c r="FY44" s="34"/>
      <c r="FZ44" s="34"/>
      <c r="GA44" s="34"/>
      <c r="GB44" s="34"/>
      <c r="GC44" s="34"/>
      <c r="GD44" s="34"/>
      <c r="GE44" s="34"/>
      <c r="GF44" s="34"/>
      <c r="GG44" s="34"/>
      <c r="GH44" s="34"/>
      <c r="GI44" s="34"/>
      <c r="GJ44" s="34"/>
      <c r="GK44" s="34"/>
      <c r="GL44" s="34"/>
      <c r="GM44" s="34"/>
      <c r="GN44" s="34"/>
      <c r="GO44" s="34"/>
      <c r="GP44" s="34"/>
      <c r="GQ44" s="34"/>
      <c r="GR44" s="34"/>
      <c r="GS44" s="34"/>
      <c r="GT44" s="34"/>
      <c r="GU44" s="34"/>
      <c r="GV44" s="34"/>
      <c r="GW44" s="34"/>
      <c r="GX44" s="34"/>
      <c r="GY44" s="34"/>
      <c r="GZ44" s="34"/>
      <c r="HA44" s="34"/>
      <c r="HB44" s="34"/>
      <c r="HC44" s="34"/>
      <c r="HD44" s="34"/>
      <c r="HE44" s="34"/>
      <c r="HF44" s="34"/>
      <c r="HG44" s="34"/>
      <c r="HH44" s="34"/>
      <c r="HI44" s="34"/>
      <c r="HJ44" s="34"/>
      <c r="HK44" s="34"/>
      <c r="HL44" s="34"/>
      <c r="HM44" s="34"/>
      <c r="HN44" s="34"/>
      <c r="HO44" s="34"/>
      <c r="HP44" s="34"/>
      <c r="HQ44" s="34"/>
      <c r="HR44" s="34"/>
      <c r="HS44" s="34"/>
      <c r="HT44" s="34"/>
      <c r="HU44" s="34"/>
      <c r="HV44" s="34"/>
      <c r="HW44" s="34"/>
      <c r="HX44" s="34"/>
      <c r="HY44" s="34"/>
      <c r="HZ44" s="34"/>
      <c r="IA44" s="34"/>
      <c r="IB44" s="34"/>
      <c r="IC44" s="34"/>
      <c r="ID44" s="34"/>
      <c r="IE44" s="34"/>
      <c r="IF44" s="34"/>
      <c r="IG44" s="34"/>
      <c r="IH44" s="34"/>
      <c r="II44" s="34"/>
      <c r="IJ44" s="34"/>
      <c r="IK44" s="34"/>
      <c r="IL44" s="34"/>
      <c r="IM44" s="34"/>
      <c r="IN44" s="34"/>
      <c r="IO44" s="34"/>
      <c r="IP44" s="34"/>
      <c r="IQ44" s="34"/>
      <c r="IR44" s="34"/>
      <c r="IS44" s="34"/>
      <c r="IT44" s="34"/>
      <c r="IU44" s="34"/>
      <c r="IV44" s="34"/>
      <c r="IW44" s="34"/>
      <c r="IX44" s="34"/>
      <c r="IY44" s="34"/>
      <c r="IZ44" s="34"/>
      <c r="JA44" s="34"/>
      <c r="JB44" s="34"/>
      <c r="JC44" s="34"/>
      <c r="JD44" s="34"/>
      <c r="JE44" s="34"/>
      <c r="JF44" s="34"/>
      <c r="JG44" s="34"/>
      <c r="JH44" s="34"/>
      <c r="JI44" s="34"/>
      <c r="JJ44" s="34"/>
      <c r="JK44" s="34"/>
      <c r="JL44" s="34"/>
      <c r="JM44" s="34"/>
      <c r="JN44" s="34"/>
      <c r="JO44" s="34"/>
      <c r="JP44" s="34"/>
      <c r="JQ44" s="34"/>
      <c r="JR44" s="34"/>
      <c r="JS44" s="34"/>
      <c r="JT44" s="34"/>
      <c r="JU44" s="34"/>
      <c r="JV44" s="34"/>
      <c r="JW44" s="34"/>
      <c r="JX44" s="34"/>
      <c r="JY44" s="34"/>
      <c r="JZ44" s="34"/>
      <c r="KA44" s="34"/>
      <c r="KB44" s="34"/>
      <c r="KC44" s="34"/>
      <c r="KD44" s="34"/>
      <c r="KE44" s="34"/>
      <c r="KF44" s="34"/>
      <c r="KG44" s="34"/>
      <c r="KH44" s="34"/>
      <c r="KI44" s="34"/>
      <c r="KJ44" s="34"/>
      <c r="KK44" s="34"/>
      <c r="KL44" s="34"/>
      <c r="KM44" s="34"/>
      <c r="KN44" s="34"/>
      <c r="KO44" s="34"/>
      <c r="KP44" s="34"/>
      <c r="KQ44" s="34"/>
      <c r="KR44" s="34"/>
      <c r="KS44" s="34"/>
      <c r="KT44" s="34"/>
      <c r="KU44" s="34"/>
      <c r="KV44" s="34"/>
      <c r="KW44" s="34"/>
      <c r="KX44" s="34"/>
      <c r="KY44" s="34"/>
      <c r="KZ44" s="34"/>
      <c r="LA44" s="34"/>
      <c r="LB44" s="34"/>
      <c r="LC44" s="34"/>
      <c r="LD44" s="34"/>
      <c r="LE44" s="34"/>
      <c r="LF44" s="34"/>
      <c r="LG44" s="34"/>
      <c r="LH44" s="34"/>
      <c r="LI44" s="34"/>
      <c r="LJ44" s="34"/>
      <c r="LK44" s="34"/>
      <c r="LL44" s="34"/>
      <c r="LM44" s="34"/>
      <c r="LN44" s="34"/>
      <c r="LO44" s="34"/>
      <c r="LP44" s="34"/>
      <c r="LQ44" s="34"/>
      <c r="LR44" s="34"/>
      <c r="LS44" s="34"/>
      <c r="LT44" s="34"/>
      <c r="LU44" s="34"/>
      <c r="LV44" s="34"/>
      <c r="LW44" s="34"/>
      <c r="LX44" s="34"/>
      <c r="LY44" s="34"/>
      <c r="LZ44" s="34"/>
      <c r="MA44" s="34"/>
      <c r="MB44" s="34"/>
      <c r="MC44" s="34"/>
      <c r="MD44" s="34"/>
      <c r="ME44" s="34"/>
      <c r="MF44" s="34"/>
      <c r="MG44" s="34"/>
      <c r="MH44" s="34"/>
      <c r="MI44" s="34"/>
      <c r="MJ44" s="34"/>
      <c r="MK44" s="34"/>
      <c r="ML44" s="34"/>
      <c r="MM44" s="34"/>
      <c r="MN44" s="34"/>
      <c r="MO44" s="34"/>
      <c r="MP44" s="34"/>
      <c r="MQ44" s="34"/>
      <c r="MR44" s="34"/>
      <c r="MS44" s="34"/>
      <c r="MT44" s="34"/>
      <c r="MU44" s="34"/>
      <c r="MV44" s="34"/>
      <c r="MW44" s="34"/>
      <c r="MX44" s="34"/>
      <c r="MY44" s="34"/>
      <c r="MZ44" s="34"/>
      <c r="NA44" s="34"/>
      <c r="NB44" s="34"/>
      <c r="NC44" s="34"/>
      <c r="ND44" s="34"/>
      <c r="NE44" s="34"/>
      <c r="NF44" s="34"/>
      <c r="NG44" s="34"/>
      <c r="NH44" s="34"/>
      <c r="NI44" s="34"/>
      <c r="NJ44" s="34"/>
      <c r="NK44" s="34"/>
      <c r="NL44" s="34"/>
      <c r="NM44" s="34"/>
      <c r="NN44" s="34"/>
      <c r="NO44" s="34"/>
      <c r="NP44" s="34"/>
      <c r="NQ44" s="34"/>
      <c r="NR44" s="34"/>
      <c r="NS44" s="34"/>
      <c r="NT44" s="34"/>
      <c r="NU44" s="34"/>
      <c r="NV44" s="34"/>
      <c r="NW44" s="34"/>
      <c r="NX44" s="34"/>
    </row>
    <row r="45" spans="1:388" ht="30" customHeight="1">
      <c r="A45" s="164"/>
      <c r="B45" s="163"/>
      <c r="C45" s="35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6"/>
      <c r="DX45" s="36"/>
      <c r="DY45" s="36"/>
      <c r="DZ45" s="36"/>
      <c r="EA45" s="36"/>
      <c r="EB45" s="36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6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6"/>
      <c r="FM45" s="36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6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  <c r="IG45" s="36"/>
      <c r="IH45" s="36"/>
      <c r="II45" s="36"/>
      <c r="IJ45" s="36"/>
      <c r="IK45" s="36"/>
      <c r="IL45" s="36"/>
      <c r="IM45" s="36"/>
      <c r="IN45" s="36"/>
      <c r="IO45" s="36"/>
      <c r="IP45" s="36"/>
      <c r="IQ45" s="36"/>
      <c r="IR45" s="36"/>
      <c r="IS45" s="36"/>
      <c r="IT45" s="36"/>
      <c r="IU45" s="36"/>
      <c r="IV45" s="36"/>
      <c r="IW45" s="36"/>
      <c r="IX45" s="36"/>
      <c r="IY45" s="36"/>
      <c r="IZ45" s="36"/>
      <c r="JA45" s="36"/>
      <c r="JB45" s="36"/>
      <c r="JC45" s="36"/>
      <c r="JD45" s="36"/>
      <c r="JE45" s="36"/>
      <c r="JF45" s="36"/>
      <c r="JG45" s="36"/>
      <c r="JH45" s="36"/>
      <c r="JI45" s="36"/>
      <c r="JJ45" s="36"/>
      <c r="JK45" s="36"/>
      <c r="JL45" s="36"/>
      <c r="JM45" s="36"/>
      <c r="JN45" s="36"/>
      <c r="JO45" s="36"/>
      <c r="JP45" s="36"/>
      <c r="JQ45" s="36"/>
      <c r="JR45" s="36"/>
      <c r="JS45" s="36"/>
      <c r="JT45" s="36"/>
      <c r="JU45" s="36"/>
      <c r="JV45" s="36"/>
      <c r="JW45" s="36"/>
      <c r="JX45" s="36"/>
      <c r="JY45" s="36"/>
      <c r="JZ45" s="36"/>
      <c r="KA45" s="36"/>
      <c r="KB45" s="36"/>
      <c r="KC45" s="36"/>
      <c r="KD45" s="36"/>
      <c r="KE45" s="36"/>
      <c r="KF45" s="36"/>
      <c r="KG45" s="36"/>
      <c r="KH45" s="36"/>
      <c r="KI45" s="36"/>
      <c r="KJ45" s="36"/>
      <c r="KK45" s="36"/>
      <c r="KL45" s="36"/>
      <c r="KM45" s="36"/>
      <c r="KN45" s="36"/>
      <c r="KO45" s="36"/>
      <c r="KP45" s="36"/>
      <c r="KQ45" s="36"/>
      <c r="KR45" s="36"/>
      <c r="KS45" s="36"/>
      <c r="KT45" s="36"/>
      <c r="KU45" s="36"/>
      <c r="KV45" s="36"/>
      <c r="KW45" s="36"/>
      <c r="KX45" s="36"/>
      <c r="KY45" s="36"/>
      <c r="KZ45" s="36"/>
      <c r="LA45" s="36"/>
      <c r="LB45" s="36"/>
      <c r="LC45" s="36"/>
      <c r="LD45" s="36"/>
      <c r="LE45" s="36"/>
      <c r="LF45" s="36"/>
      <c r="LG45" s="36"/>
      <c r="LH45" s="36"/>
      <c r="LI45" s="36"/>
      <c r="LJ45" s="36"/>
      <c r="LK45" s="36"/>
      <c r="LL45" s="36"/>
      <c r="LM45" s="36"/>
      <c r="LN45" s="36"/>
      <c r="LO45" s="36"/>
      <c r="LP45" s="36"/>
      <c r="LQ45" s="36"/>
      <c r="LR45" s="36"/>
      <c r="LS45" s="36"/>
      <c r="LT45" s="36"/>
      <c r="LU45" s="36"/>
      <c r="LV45" s="36"/>
      <c r="LW45" s="36"/>
      <c r="LX45" s="36"/>
      <c r="LY45" s="36"/>
      <c r="LZ45" s="36"/>
      <c r="MA45" s="36"/>
      <c r="MB45" s="36"/>
      <c r="MC45" s="36"/>
      <c r="MD45" s="36"/>
      <c r="ME45" s="36"/>
      <c r="MF45" s="36"/>
      <c r="MG45" s="36"/>
      <c r="MH45" s="36"/>
      <c r="MI45" s="36"/>
      <c r="MJ45" s="36"/>
      <c r="MK45" s="36"/>
      <c r="ML45" s="36"/>
      <c r="MM45" s="36"/>
      <c r="MN45" s="36"/>
      <c r="MO45" s="36"/>
      <c r="MP45" s="36"/>
      <c r="MQ45" s="36"/>
      <c r="MR45" s="36"/>
      <c r="MS45" s="36"/>
      <c r="MT45" s="36"/>
      <c r="MU45" s="36"/>
      <c r="MV45" s="36"/>
      <c r="MW45" s="36"/>
      <c r="MX45" s="36"/>
      <c r="MY45" s="36"/>
      <c r="MZ45" s="36"/>
      <c r="NA45" s="36"/>
      <c r="NB45" s="36"/>
      <c r="NC45" s="36"/>
      <c r="ND45" s="36"/>
      <c r="NE45" s="36"/>
      <c r="NF45" s="36"/>
      <c r="NG45" s="36"/>
      <c r="NH45" s="36"/>
      <c r="NI45" s="36"/>
      <c r="NJ45" s="36"/>
      <c r="NK45" s="36"/>
      <c r="NL45" s="36"/>
      <c r="NM45" s="36"/>
      <c r="NN45" s="36"/>
      <c r="NO45" s="36"/>
      <c r="NP45" s="36"/>
      <c r="NQ45" s="36"/>
      <c r="NR45" s="36"/>
      <c r="NS45" s="36"/>
      <c r="NT45" s="36"/>
      <c r="NU45" s="36"/>
      <c r="NV45" s="36"/>
      <c r="NW45" s="36"/>
      <c r="NX45" s="36"/>
    </row>
    <row r="46" spans="1:388" ht="30" customHeight="1">
      <c r="A46" s="161">
        <v>10</v>
      </c>
      <c r="B46" s="162">
        <v>30</v>
      </c>
      <c r="C46" s="33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34"/>
      <c r="CZ46" s="34"/>
      <c r="DA46" s="34"/>
      <c r="DB46" s="34"/>
      <c r="DC46" s="34"/>
      <c r="DD46" s="34"/>
      <c r="DE46" s="34"/>
      <c r="DF46" s="34"/>
      <c r="DG46" s="34"/>
      <c r="DH46" s="34"/>
      <c r="DI46" s="34"/>
      <c r="DJ46" s="34"/>
      <c r="DK46" s="34"/>
      <c r="DL46" s="34"/>
      <c r="DM46" s="34"/>
      <c r="DN46" s="34"/>
      <c r="DO46" s="34"/>
      <c r="DP46" s="34"/>
      <c r="DQ46" s="34"/>
      <c r="DR46" s="34"/>
      <c r="DS46" s="34"/>
      <c r="DT46" s="34"/>
      <c r="DU46" s="34"/>
      <c r="DV46" s="34"/>
      <c r="DW46" s="34"/>
      <c r="DX46" s="34"/>
      <c r="DY46" s="34"/>
      <c r="DZ46" s="34"/>
      <c r="EA46" s="34"/>
      <c r="EB46" s="34"/>
      <c r="EC46" s="34"/>
      <c r="ED46" s="34"/>
      <c r="EE46" s="34"/>
      <c r="EF46" s="34"/>
      <c r="EG46" s="34"/>
      <c r="EH46" s="34"/>
      <c r="EI46" s="34"/>
      <c r="EJ46" s="34"/>
      <c r="EK46" s="34"/>
      <c r="EL46" s="34"/>
      <c r="EM46" s="34"/>
      <c r="EN46" s="34"/>
      <c r="EO46" s="34"/>
      <c r="EP46" s="34"/>
      <c r="EQ46" s="34"/>
      <c r="ER46" s="34"/>
      <c r="ES46" s="34"/>
      <c r="ET46" s="34"/>
      <c r="EU46" s="34"/>
      <c r="EV46" s="34"/>
      <c r="EW46" s="34"/>
      <c r="EX46" s="34"/>
      <c r="EY46" s="34"/>
      <c r="EZ46" s="34"/>
      <c r="FA46" s="34"/>
      <c r="FB46" s="34"/>
      <c r="FC46" s="34"/>
      <c r="FD46" s="34"/>
      <c r="FE46" s="34"/>
      <c r="FF46" s="34"/>
      <c r="FG46" s="34"/>
      <c r="FH46" s="34"/>
      <c r="FI46" s="34"/>
      <c r="FJ46" s="34"/>
      <c r="FK46" s="34"/>
      <c r="FL46" s="34"/>
      <c r="FM46" s="34"/>
      <c r="FN46" s="34"/>
      <c r="FO46" s="34"/>
      <c r="FP46" s="34"/>
      <c r="FQ46" s="34"/>
      <c r="FR46" s="34"/>
      <c r="FS46" s="34"/>
      <c r="FT46" s="34"/>
      <c r="FU46" s="34"/>
      <c r="FV46" s="34"/>
      <c r="FW46" s="34"/>
      <c r="FX46" s="34"/>
      <c r="FY46" s="34"/>
      <c r="FZ46" s="34"/>
      <c r="GA46" s="34"/>
      <c r="GB46" s="34"/>
      <c r="GC46" s="34"/>
      <c r="GD46" s="34"/>
      <c r="GE46" s="34"/>
      <c r="GF46" s="34"/>
      <c r="GG46" s="34"/>
      <c r="GH46" s="34"/>
      <c r="GI46" s="34"/>
      <c r="GJ46" s="34"/>
      <c r="GK46" s="34"/>
      <c r="GL46" s="34"/>
      <c r="GM46" s="34"/>
      <c r="GN46" s="34"/>
      <c r="GO46" s="34"/>
      <c r="GP46" s="34"/>
      <c r="GQ46" s="34"/>
      <c r="GR46" s="34"/>
      <c r="GS46" s="34"/>
      <c r="GT46" s="34"/>
      <c r="GU46" s="34"/>
      <c r="GV46" s="34"/>
      <c r="GW46" s="34"/>
      <c r="GX46" s="34"/>
      <c r="GY46" s="34"/>
      <c r="GZ46" s="34"/>
      <c r="HA46" s="34"/>
      <c r="HB46" s="34"/>
      <c r="HC46" s="34"/>
      <c r="HD46" s="34"/>
      <c r="HE46" s="34"/>
      <c r="HF46" s="34"/>
      <c r="HG46" s="34"/>
      <c r="HH46" s="34"/>
      <c r="HI46" s="34"/>
      <c r="HJ46" s="34"/>
      <c r="HK46" s="34"/>
      <c r="HL46" s="34"/>
      <c r="HM46" s="34"/>
      <c r="HN46" s="34"/>
      <c r="HO46" s="34"/>
      <c r="HP46" s="34"/>
      <c r="HQ46" s="34"/>
      <c r="HR46" s="34"/>
      <c r="HS46" s="34"/>
      <c r="HT46" s="34"/>
      <c r="HU46" s="34"/>
      <c r="HV46" s="34"/>
      <c r="HW46" s="34"/>
      <c r="HX46" s="34"/>
      <c r="HY46" s="34"/>
      <c r="HZ46" s="34"/>
      <c r="IA46" s="34"/>
      <c r="IB46" s="34"/>
      <c r="IC46" s="34"/>
      <c r="ID46" s="34"/>
      <c r="IE46" s="34"/>
      <c r="IF46" s="34"/>
      <c r="IG46" s="34"/>
      <c r="IH46" s="34"/>
      <c r="II46" s="34"/>
      <c r="IJ46" s="34"/>
      <c r="IK46" s="34"/>
      <c r="IL46" s="34"/>
      <c r="IM46" s="34"/>
      <c r="IN46" s="34"/>
      <c r="IO46" s="34"/>
      <c r="IP46" s="34"/>
      <c r="IQ46" s="34"/>
      <c r="IR46" s="34"/>
      <c r="IS46" s="34"/>
      <c r="IT46" s="34"/>
      <c r="IU46" s="34"/>
      <c r="IV46" s="34"/>
      <c r="IW46" s="34"/>
      <c r="IX46" s="34"/>
      <c r="IY46" s="34"/>
      <c r="IZ46" s="34"/>
      <c r="JA46" s="34"/>
      <c r="JB46" s="34"/>
      <c r="JC46" s="34"/>
      <c r="JD46" s="34"/>
      <c r="JE46" s="34"/>
      <c r="JF46" s="34"/>
      <c r="JG46" s="34"/>
      <c r="JH46" s="34"/>
      <c r="JI46" s="34"/>
      <c r="JJ46" s="34"/>
      <c r="JK46" s="34"/>
      <c r="JL46" s="34"/>
      <c r="JM46" s="34"/>
      <c r="JN46" s="34"/>
      <c r="JO46" s="34"/>
      <c r="JP46" s="34"/>
      <c r="JQ46" s="34"/>
      <c r="JR46" s="34"/>
      <c r="JS46" s="34"/>
      <c r="JT46" s="34"/>
      <c r="JU46" s="34"/>
      <c r="JV46" s="34"/>
      <c r="JW46" s="34"/>
      <c r="JX46" s="34"/>
      <c r="JY46" s="34"/>
      <c r="JZ46" s="34"/>
      <c r="KA46" s="34"/>
      <c r="KB46" s="34"/>
      <c r="KC46" s="34"/>
      <c r="KD46" s="34"/>
      <c r="KE46" s="34"/>
      <c r="KF46" s="34"/>
      <c r="KG46" s="34"/>
      <c r="KH46" s="34"/>
      <c r="KI46" s="34"/>
      <c r="KJ46" s="34"/>
      <c r="KK46" s="34"/>
      <c r="KL46" s="34"/>
      <c r="KM46" s="34"/>
      <c r="KN46" s="34"/>
      <c r="KO46" s="34"/>
      <c r="KP46" s="34"/>
      <c r="KQ46" s="34"/>
      <c r="KR46" s="34"/>
      <c r="KS46" s="34"/>
      <c r="KT46" s="34"/>
      <c r="KU46" s="34"/>
      <c r="KV46" s="34"/>
      <c r="KW46" s="34"/>
      <c r="KX46" s="34"/>
      <c r="KY46" s="34"/>
      <c r="KZ46" s="34"/>
      <c r="LA46" s="34"/>
      <c r="LB46" s="34"/>
      <c r="LC46" s="34"/>
      <c r="LD46" s="34"/>
      <c r="LE46" s="34"/>
      <c r="LF46" s="34"/>
      <c r="LG46" s="34"/>
      <c r="LH46" s="34"/>
      <c r="LI46" s="34"/>
      <c r="LJ46" s="34"/>
      <c r="LK46" s="34"/>
      <c r="LL46" s="34"/>
      <c r="LM46" s="34"/>
      <c r="LN46" s="34"/>
      <c r="LO46" s="34"/>
      <c r="LP46" s="34"/>
      <c r="LQ46" s="34"/>
      <c r="LR46" s="34"/>
      <c r="LS46" s="34"/>
      <c r="LT46" s="34"/>
      <c r="LU46" s="34"/>
      <c r="LV46" s="34"/>
      <c r="LW46" s="34"/>
      <c r="LX46" s="34"/>
      <c r="LY46" s="34"/>
      <c r="LZ46" s="34"/>
      <c r="MA46" s="34"/>
      <c r="MB46" s="34"/>
      <c r="MC46" s="34"/>
      <c r="MD46" s="34"/>
      <c r="ME46" s="34"/>
      <c r="MF46" s="34"/>
      <c r="MG46" s="34"/>
      <c r="MH46" s="34"/>
      <c r="MI46" s="34"/>
      <c r="MJ46" s="34"/>
      <c r="MK46" s="34"/>
      <c r="ML46" s="34"/>
      <c r="MM46" s="34"/>
      <c r="MN46" s="34"/>
      <c r="MO46" s="34"/>
      <c r="MP46" s="34"/>
      <c r="MQ46" s="34"/>
      <c r="MR46" s="34"/>
      <c r="MS46" s="34"/>
      <c r="MT46" s="34"/>
      <c r="MU46" s="34"/>
      <c r="MV46" s="34"/>
      <c r="MW46" s="34"/>
      <c r="MX46" s="34"/>
      <c r="MY46" s="34"/>
      <c r="MZ46" s="34"/>
      <c r="NA46" s="34"/>
      <c r="NB46" s="34"/>
      <c r="NC46" s="34"/>
      <c r="ND46" s="34"/>
      <c r="NE46" s="34"/>
      <c r="NF46" s="34"/>
      <c r="NG46" s="34"/>
      <c r="NH46" s="34"/>
      <c r="NI46" s="34"/>
      <c r="NJ46" s="34"/>
      <c r="NK46" s="34"/>
      <c r="NL46" s="34"/>
      <c r="NM46" s="34"/>
      <c r="NN46" s="34"/>
      <c r="NO46" s="34"/>
      <c r="NP46" s="34"/>
      <c r="NQ46" s="34"/>
      <c r="NR46" s="34"/>
      <c r="NS46" s="34"/>
      <c r="NT46" s="34"/>
      <c r="NU46" s="34"/>
      <c r="NV46" s="34"/>
      <c r="NW46" s="34"/>
      <c r="NX46" s="34"/>
    </row>
    <row r="47" spans="1:388" ht="30" customHeight="1">
      <c r="A47" s="161"/>
      <c r="B47" s="163"/>
      <c r="C47" s="35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6"/>
      <c r="DX47" s="36"/>
      <c r="DY47" s="36"/>
      <c r="DZ47" s="36"/>
      <c r="EA47" s="36"/>
      <c r="EB47" s="36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6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6"/>
      <c r="FM47" s="36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6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  <c r="IG47" s="36"/>
      <c r="IH47" s="36"/>
      <c r="II47" s="36"/>
      <c r="IJ47" s="36"/>
      <c r="IK47" s="36"/>
      <c r="IL47" s="36"/>
      <c r="IM47" s="36"/>
      <c r="IN47" s="36"/>
      <c r="IO47" s="36"/>
      <c r="IP47" s="36"/>
      <c r="IQ47" s="36"/>
      <c r="IR47" s="36"/>
      <c r="IS47" s="36"/>
      <c r="IT47" s="36"/>
      <c r="IU47" s="36"/>
      <c r="IV47" s="36"/>
      <c r="IW47" s="36"/>
      <c r="IX47" s="36"/>
      <c r="IY47" s="36"/>
      <c r="IZ47" s="36"/>
      <c r="JA47" s="36"/>
      <c r="JB47" s="36"/>
      <c r="JC47" s="36"/>
      <c r="JD47" s="36"/>
      <c r="JE47" s="36"/>
      <c r="JF47" s="36"/>
      <c r="JG47" s="36"/>
      <c r="JH47" s="36"/>
      <c r="JI47" s="36"/>
      <c r="JJ47" s="36"/>
      <c r="JK47" s="36"/>
      <c r="JL47" s="36"/>
      <c r="JM47" s="36"/>
      <c r="JN47" s="36"/>
      <c r="JO47" s="36"/>
      <c r="JP47" s="36"/>
      <c r="JQ47" s="36"/>
      <c r="JR47" s="36"/>
      <c r="JS47" s="36"/>
      <c r="JT47" s="36"/>
      <c r="JU47" s="36"/>
      <c r="JV47" s="36"/>
      <c r="JW47" s="36"/>
      <c r="JX47" s="36"/>
      <c r="JY47" s="36"/>
      <c r="JZ47" s="36"/>
      <c r="KA47" s="36"/>
      <c r="KB47" s="36"/>
      <c r="KC47" s="36"/>
      <c r="KD47" s="36"/>
      <c r="KE47" s="36"/>
      <c r="KF47" s="36"/>
      <c r="KG47" s="36"/>
      <c r="KH47" s="36"/>
      <c r="KI47" s="36"/>
      <c r="KJ47" s="36"/>
      <c r="KK47" s="36"/>
      <c r="KL47" s="36"/>
      <c r="KM47" s="36"/>
      <c r="KN47" s="36"/>
      <c r="KO47" s="36"/>
      <c r="KP47" s="36"/>
      <c r="KQ47" s="36"/>
      <c r="KR47" s="36"/>
      <c r="KS47" s="36"/>
      <c r="KT47" s="36"/>
      <c r="KU47" s="36"/>
      <c r="KV47" s="36"/>
      <c r="KW47" s="36"/>
      <c r="KX47" s="36"/>
      <c r="KY47" s="36"/>
      <c r="KZ47" s="36"/>
      <c r="LA47" s="36"/>
      <c r="LB47" s="36"/>
      <c r="LC47" s="36"/>
      <c r="LD47" s="36"/>
      <c r="LE47" s="36"/>
      <c r="LF47" s="36"/>
      <c r="LG47" s="36"/>
      <c r="LH47" s="36"/>
      <c r="LI47" s="36"/>
      <c r="LJ47" s="36"/>
      <c r="LK47" s="36"/>
      <c r="LL47" s="36"/>
      <c r="LM47" s="36"/>
      <c r="LN47" s="36"/>
      <c r="LO47" s="36"/>
      <c r="LP47" s="36"/>
      <c r="LQ47" s="36"/>
      <c r="LR47" s="36"/>
      <c r="LS47" s="36"/>
      <c r="LT47" s="36"/>
      <c r="LU47" s="36"/>
      <c r="LV47" s="36"/>
      <c r="LW47" s="36"/>
      <c r="LX47" s="36"/>
      <c r="LY47" s="36"/>
      <c r="LZ47" s="36"/>
      <c r="MA47" s="36"/>
      <c r="MB47" s="36"/>
      <c r="MC47" s="36"/>
      <c r="MD47" s="36"/>
      <c r="ME47" s="36"/>
      <c r="MF47" s="36"/>
      <c r="MG47" s="36"/>
      <c r="MH47" s="36"/>
      <c r="MI47" s="36"/>
      <c r="MJ47" s="36"/>
      <c r="MK47" s="36"/>
      <c r="ML47" s="36"/>
      <c r="MM47" s="36"/>
      <c r="MN47" s="36"/>
      <c r="MO47" s="36"/>
      <c r="MP47" s="36"/>
      <c r="MQ47" s="36"/>
      <c r="MR47" s="36"/>
      <c r="MS47" s="36"/>
      <c r="MT47" s="36"/>
      <c r="MU47" s="36"/>
      <c r="MV47" s="36"/>
      <c r="MW47" s="36"/>
      <c r="MX47" s="36"/>
      <c r="MY47" s="36"/>
      <c r="MZ47" s="36"/>
      <c r="NA47" s="36"/>
      <c r="NB47" s="36"/>
      <c r="NC47" s="36"/>
      <c r="ND47" s="36"/>
      <c r="NE47" s="36"/>
      <c r="NF47" s="36"/>
      <c r="NG47" s="36"/>
      <c r="NH47" s="36"/>
      <c r="NI47" s="36"/>
      <c r="NJ47" s="36"/>
      <c r="NK47" s="36"/>
      <c r="NL47" s="36"/>
      <c r="NM47" s="36"/>
      <c r="NN47" s="36"/>
      <c r="NO47" s="36"/>
      <c r="NP47" s="36"/>
      <c r="NQ47" s="36"/>
      <c r="NR47" s="36"/>
      <c r="NS47" s="36"/>
      <c r="NT47" s="36"/>
      <c r="NU47" s="36"/>
      <c r="NV47" s="36"/>
      <c r="NW47" s="36"/>
      <c r="NX47" s="36"/>
    </row>
    <row r="48" spans="1:388" ht="30" customHeight="1">
      <c r="A48" s="164" t="s">
        <v>28</v>
      </c>
      <c r="B48" s="162" t="s">
        <v>25</v>
      </c>
      <c r="C48" s="33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  <c r="BO48" s="34"/>
      <c r="BP48" s="34"/>
      <c r="BQ48" s="34"/>
      <c r="BR48" s="34"/>
      <c r="BS48" s="34"/>
      <c r="BT48" s="34"/>
      <c r="BU48" s="34"/>
      <c r="BV48" s="34"/>
      <c r="BW48" s="34"/>
      <c r="BX48" s="34"/>
      <c r="BY48" s="34"/>
      <c r="BZ48" s="34"/>
      <c r="CA48" s="34"/>
      <c r="CB48" s="34"/>
      <c r="CC48" s="34"/>
      <c r="CD48" s="34"/>
      <c r="CE48" s="34"/>
      <c r="CF48" s="34"/>
      <c r="CG48" s="34"/>
      <c r="CH48" s="34"/>
      <c r="CI48" s="34"/>
      <c r="CJ48" s="34"/>
      <c r="CK48" s="34"/>
      <c r="CL48" s="34"/>
      <c r="CM48" s="34"/>
      <c r="CN48" s="34"/>
      <c r="CO48" s="34"/>
      <c r="CP48" s="34"/>
      <c r="CQ48" s="34"/>
      <c r="CR48" s="34"/>
      <c r="CS48" s="34"/>
      <c r="CT48" s="34"/>
      <c r="CU48" s="34"/>
      <c r="CV48" s="34"/>
      <c r="CW48" s="34"/>
      <c r="CX48" s="34"/>
      <c r="CY48" s="34"/>
      <c r="CZ48" s="34"/>
      <c r="DA48" s="34"/>
      <c r="DB48" s="34"/>
      <c r="DC48" s="34"/>
      <c r="DD48" s="34"/>
      <c r="DE48" s="34"/>
      <c r="DF48" s="34"/>
      <c r="DG48" s="34"/>
      <c r="DH48" s="34"/>
      <c r="DI48" s="34"/>
      <c r="DJ48" s="34"/>
      <c r="DK48" s="34"/>
      <c r="DL48" s="34"/>
      <c r="DM48" s="34"/>
      <c r="DN48" s="34"/>
      <c r="DO48" s="34"/>
      <c r="DP48" s="34"/>
      <c r="DQ48" s="34"/>
      <c r="DR48" s="34"/>
      <c r="DS48" s="34"/>
      <c r="DT48" s="34"/>
      <c r="DU48" s="34"/>
      <c r="DV48" s="34"/>
      <c r="DW48" s="34"/>
      <c r="DX48" s="34"/>
      <c r="DY48" s="34"/>
      <c r="DZ48" s="34"/>
      <c r="EA48" s="34"/>
      <c r="EB48" s="34"/>
      <c r="EC48" s="34"/>
      <c r="ED48" s="34"/>
      <c r="EE48" s="34"/>
      <c r="EF48" s="34"/>
      <c r="EG48" s="34"/>
      <c r="EH48" s="34"/>
      <c r="EI48" s="34"/>
      <c r="EJ48" s="34"/>
      <c r="EK48" s="34"/>
      <c r="EL48" s="34"/>
      <c r="EM48" s="34"/>
      <c r="EN48" s="34"/>
      <c r="EO48" s="34"/>
      <c r="EP48" s="34"/>
      <c r="EQ48" s="34"/>
      <c r="ER48" s="34"/>
      <c r="ES48" s="34"/>
      <c r="ET48" s="34"/>
      <c r="EU48" s="34"/>
      <c r="EV48" s="34"/>
      <c r="EW48" s="34"/>
      <c r="EX48" s="34"/>
      <c r="EY48" s="34"/>
      <c r="EZ48" s="34"/>
      <c r="FA48" s="34"/>
      <c r="FB48" s="34"/>
      <c r="FC48" s="34"/>
      <c r="FD48" s="34"/>
      <c r="FE48" s="34"/>
      <c r="FF48" s="34"/>
      <c r="FG48" s="34"/>
      <c r="FH48" s="34"/>
      <c r="FI48" s="34"/>
      <c r="FJ48" s="34"/>
      <c r="FK48" s="34"/>
      <c r="FL48" s="34"/>
      <c r="FM48" s="34"/>
      <c r="FN48" s="34"/>
      <c r="FO48" s="34"/>
      <c r="FP48" s="34"/>
      <c r="FQ48" s="34"/>
      <c r="FR48" s="34"/>
      <c r="FS48" s="34"/>
      <c r="FT48" s="34"/>
      <c r="FU48" s="34"/>
      <c r="FV48" s="34"/>
      <c r="FW48" s="34"/>
      <c r="FX48" s="34"/>
      <c r="FY48" s="34"/>
      <c r="FZ48" s="34"/>
      <c r="GA48" s="34"/>
      <c r="GB48" s="34"/>
      <c r="GC48" s="34"/>
      <c r="GD48" s="34"/>
      <c r="GE48" s="34"/>
      <c r="GF48" s="34"/>
      <c r="GG48" s="34"/>
      <c r="GH48" s="34"/>
      <c r="GI48" s="34"/>
      <c r="GJ48" s="34"/>
      <c r="GK48" s="34"/>
      <c r="GL48" s="34"/>
      <c r="GM48" s="34"/>
      <c r="GN48" s="34"/>
      <c r="GO48" s="34"/>
      <c r="GP48" s="34"/>
      <c r="GQ48" s="34"/>
      <c r="GR48" s="34"/>
      <c r="GS48" s="34"/>
      <c r="GT48" s="34"/>
      <c r="GU48" s="34"/>
      <c r="GV48" s="34"/>
      <c r="GW48" s="34"/>
      <c r="GX48" s="34"/>
      <c r="GY48" s="34"/>
      <c r="GZ48" s="34"/>
      <c r="HA48" s="34"/>
      <c r="HB48" s="34"/>
      <c r="HC48" s="34"/>
      <c r="HD48" s="34"/>
      <c r="HE48" s="34"/>
      <c r="HF48" s="34"/>
      <c r="HG48" s="34"/>
      <c r="HH48" s="34"/>
      <c r="HI48" s="34"/>
      <c r="HJ48" s="34"/>
      <c r="HK48" s="34"/>
      <c r="HL48" s="34"/>
      <c r="HM48" s="34"/>
      <c r="HN48" s="34"/>
      <c r="HO48" s="34"/>
      <c r="HP48" s="34"/>
      <c r="HQ48" s="34"/>
      <c r="HR48" s="34"/>
      <c r="HS48" s="34"/>
      <c r="HT48" s="34"/>
      <c r="HU48" s="34"/>
      <c r="HV48" s="34"/>
      <c r="HW48" s="34"/>
      <c r="HX48" s="34"/>
      <c r="HY48" s="34"/>
      <c r="HZ48" s="34"/>
      <c r="IA48" s="34"/>
      <c r="IB48" s="34"/>
      <c r="IC48" s="34"/>
      <c r="ID48" s="34"/>
      <c r="IE48" s="34"/>
      <c r="IF48" s="34"/>
      <c r="IG48" s="34"/>
      <c r="IH48" s="34"/>
      <c r="II48" s="34"/>
      <c r="IJ48" s="34"/>
      <c r="IK48" s="34"/>
      <c r="IL48" s="34"/>
      <c r="IM48" s="34"/>
      <c r="IN48" s="34"/>
      <c r="IO48" s="34"/>
      <c r="IP48" s="34"/>
      <c r="IQ48" s="34"/>
      <c r="IR48" s="34"/>
      <c r="IS48" s="34"/>
      <c r="IT48" s="34"/>
      <c r="IU48" s="34"/>
      <c r="IV48" s="34"/>
      <c r="IW48" s="34"/>
      <c r="IX48" s="34"/>
      <c r="IY48" s="34"/>
      <c r="IZ48" s="34"/>
      <c r="JA48" s="34"/>
      <c r="JB48" s="34"/>
      <c r="JC48" s="34"/>
      <c r="JD48" s="34"/>
      <c r="JE48" s="34"/>
      <c r="JF48" s="34"/>
      <c r="JG48" s="34"/>
      <c r="JH48" s="34"/>
      <c r="JI48" s="34"/>
      <c r="JJ48" s="34"/>
      <c r="JK48" s="34"/>
      <c r="JL48" s="34"/>
      <c r="JM48" s="34"/>
      <c r="JN48" s="34"/>
      <c r="JO48" s="34"/>
      <c r="JP48" s="34"/>
      <c r="JQ48" s="34"/>
      <c r="JR48" s="34"/>
      <c r="JS48" s="34"/>
      <c r="JT48" s="34"/>
      <c r="JU48" s="34"/>
      <c r="JV48" s="34"/>
      <c r="JW48" s="34"/>
      <c r="JX48" s="34"/>
      <c r="JY48" s="34"/>
      <c r="JZ48" s="34"/>
      <c r="KA48" s="34"/>
      <c r="KB48" s="34"/>
      <c r="KC48" s="34"/>
      <c r="KD48" s="34"/>
      <c r="KE48" s="34"/>
      <c r="KF48" s="34"/>
      <c r="KG48" s="34"/>
      <c r="KH48" s="34"/>
      <c r="KI48" s="34"/>
      <c r="KJ48" s="34"/>
      <c r="KK48" s="34"/>
      <c r="KL48" s="34"/>
      <c r="KM48" s="34"/>
      <c r="KN48" s="34"/>
      <c r="KO48" s="34"/>
      <c r="KP48" s="34"/>
      <c r="KQ48" s="34"/>
      <c r="KR48" s="34"/>
      <c r="KS48" s="34"/>
      <c r="KT48" s="34"/>
      <c r="KU48" s="34"/>
      <c r="KV48" s="34"/>
      <c r="KW48" s="34"/>
      <c r="KX48" s="34"/>
      <c r="KY48" s="34"/>
      <c r="KZ48" s="34"/>
      <c r="LA48" s="34"/>
      <c r="LB48" s="34"/>
      <c r="LC48" s="34"/>
      <c r="LD48" s="34"/>
      <c r="LE48" s="34"/>
      <c r="LF48" s="34"/>
      <c r="LG48" s="34"/>
      <c r="LH48" s="34"/>
      <c r="LI48" s="34"/>
      <c r="LJ48" s="34"/>
      <c r="LK48" s="34"/>
      <c r="LL48" s="34"/>
      <c r="LM48" s="34"/>
      <c r="LN48" s="34"/>
      <c r="LO48" s="34"/>
      <c r="LP48" s="34"/>
      <c r="LQ48" s="34"/>
      <c r="LR48" s="34"/>
      <c r="LS48" s="34"/>
      <c r="LT48" s="34"/>
      <c r="LU48" s="34"/>
      <c r="LV48" s="34"/>
      <c r="LW48" s="34"/>
      <c r="LX48" s="34"/>
      <c r="LY48" s="34"/>
      <c r="LZ48" s="34"/>
      <c r="MA48" s="34"/>
      <c r="MB48" s="34"/>
      <c r="MC48" s="34"/>
      <c r="MD48" s="34"/>
      <c r="ME48" s="34"/>
      <c r="MF48" s="34"/>
      <c r="MG48" s="34"/>
      <c r="MH48" s="34"/>
      <c r="MI48" s="34"/>
      <c r="MJ48" s="34"/>
      <c r="MK48" s="34"/>
      <c r="ML48" s="34"/>
      <c r="MM48" s="34"/>
      <c r="MN48" s="34"/>
      <c r="MO48" s="34"/>
      <c r="MP48" s="34"/>
      <c r="MQ48" s="34"/>
      <c r="MR48" s="34"/>
      <c r="MS48" s="34"/>
      <c r="MT48" s="34"/>
      <c r="MU48" s="34"/>
      <c r="MV48" s="34"/>
      <c r="MW48" s="34"/>
      <c r="MX48" s="34"/>
      <c r="MY48" s="34"/>
      <c r="MZ48" s="34"/>
      <c r="NA48" s="34"/>
      <c r="NB48" s="34"/>
      <c r="NC48" s="34"/>
      <c r="ND48" s="34"/>
      <c r="NE48" s="34"/>
      <c r="NF48" s="34"/>
      <c r="NG48" s="34"/>
      <c r="NH48" s="34"/>
      <c r="NI48" s="34"/>
      <c r="NJ48" s="34"/>
      <c r="NK48" s="34"/>
      <c r="NL48" s="34"/>
      <c r="NM48" s="34"/>
      <c r="NN48" s="34"/>
      <c r="NO48" s="34"/>
      <c r="NP48" s="34"/>
      <c r="NQ48" s="34"/>
      <c r="NR48" s="34"/>
      <c r="NS48" s="34"/>
      <c r="NT48" s="34"/>
      <c r="NU48" s="34"/>
      <c r="NV48" s="34"/>
      <c r="NW48" s="34"/>
      <c r="NX48" s="34"/>
    </row>
    <row r="49" spans="1:388" ht="30" customHeight="1">
      <c r="A49" s="164"/>
      <c r="B49" s="163"/>
      <c r="C49" s="35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6"/>
      <c r="DX49" s="36"/>
      <c r="DY49" s="36"/>
      <c r="DZ49" s="36"/>
      <c r="EA49" s="36"/>
      <c r="EB49" s="36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6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6"/>
      <c r="FM49" s="36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6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  <c r="IG49" s="36"/>
      <c r="IH49" s="36"/>
      <c r="II49" s="36"/>
      <c r="IJ49" s="36"/>
      <c r="IK49" s="36"/>
      <c r="IL49" s="36"/>
      <c r="IM49" s="36"/>
      <c r="IN49" s="36"/>
      <c r="IO49" s="36"/>
      <c r="IP49" s="36"/>
      <c r="IQ49" s="36"/>
      <c r="IR49" s="36"/>
      <c r="IS49" s="36"/>
      <c r="IT49" s="36"/>
      <c r="IU49" s="36"/>
      <c r="IV49" s="36"/>
      <c r="IW49" s="36"/>
      <c r="IX49" s="36"/>
      <c r="IY49" s="36"/>
      <c r="IZ49" s="36"/>
      <c r="JA49" s="36"/>
      <c r="JB49" s="36"/>
      <c r="JC49" s="36"/>
      <c r="JD49" s="36"/>
      <c r="JE49" s="36"/>
      <c r="JF49" s="36"/>
      <c r="JG49" s="36"/>
      <c r="JH49" s="36"/>
      <c r="JI49" s="36"/>
      <c r="JJ49" s="36"/>
      <c r="JK49" s="36"/>
      <c r="JL49" s="36"/>
      <c r="JM49" s="36"/>
      <c r="JN49" s="36"/>
      <c r="JO49" s="36"/>
      <c r="JP49" s="36"/>
      <c r="JQ49" s="36"/>
      <c r="JR49" s="36"/>
      <c r="JS49" s="36"/>
      <c r="JT49" s="36"/>
      <c r="JU49" s="36"/>
      <c r="JV49" s="36"/>
      <c r="JW49" s="36"/>
      <c r="JX49" s="36"/>
      <c r="JY49" s="36"/>
      <c r="JZ49" s="36"/>
      <c r="KA49" s="36"/>
      <c r="KB49" s="36"/>
      <c r="KC49" s="36"/>
      <c r="KD49" s="36"/>
      <c r="KE49" s="36"/>
      <c r="KF49" s="36"/>
      <c r="KG49" s="36"/>
      <c r="KH49" s="36"/>
      <c r="KI49" s="36"/>
      <c r="KJ49" s="36"/>
      <c r="KK49" s="36"/>
      <c r="KL49" s="36"/>
      <c r="KM49" s="36"/>
      <c r="KN49" s="36"/>
      <c r="KO49" s="36"/>
      <c r="KP49" s="36"/>
      <c r="KQ49" s="36"/>
      <c r="KR49" s="36"/>
      <c r="KS49" s="36"/>
      <c r="KT49" s="36"/>
      <c r="KU49" s="36"/>
      <c r="KV49" s="36"/>
      <c r="KW49" s="36"/>
      <c r="KX49" s="36"/>
      <c r="KY49" s="36"/>
      <c r="KZ49" s="36"/>
      <c r="LA49" s="36"/>
      <c r="LB49" s="36"/>
      <c r="LC49" s="36"/>
      <c r="LD49" s="36"/>
      <c r="LE49" s="36"/>
      <c r="LF49" s="36"/>
      <c r="LG49" s="36"/>
      <c r="LH49" s="36"/>
      <c r="LI49" s="36"/>
      <c r="LJ49" s="36"/>
      <c r="LK49" s="36"/>
      <c r="LL49" s="36"/>
      <c r="LM49" s="36"/>
      <c r="LN49" s="36"/>
      <c r="LO49" s="36"/>
      <c r="LP49" s="36"/>
      <c r="LQ49" s="36"/>
      <c r="LR49" s="36"/>
      <c r="LS49" s="36"/>
      <c r="LT49" s="36"/>
      <c r="LU49" s="36"/>
      <c r="LV49" s="36"/>
      <c r="LW49" s="36"/>
      <c r="LX49" s="36"/>
      <c r="LY49" s="36"/>
      <c r="LZ49" s="36"/>
      <c r="MA49" s="36"/>
      <c r="MB49" s="36"/>
      <c r="MC49" s="36"/>
      <c r="MD49" s="36"/>
      <c r="ME49" s="36"/>
      <c r="MF49" s="36"/>
      <c r="MG49" s="36"/>
      <c r="MH49" s="36"/>
      <c r="MI49" s="36"/>
      <c r="MJ49" s="36"/>
      <c r="MK49" s="36"/>
      <c r="ML49" s="36"/>
      <c r="MM49" s="36"/>
      <c r="MN49" s="36"/>
      <c r="MO49" s="36"/>
      <c r="MP49" s="36"/>
      <c r="MQ49" s="36"/>
      <c r="MR49" s="36"/>
      <c r="MS49" s="36"/>
      <c r="MT49" s="36"/>
      <c r="MU49" s="36"/>
      <c r="MV49" s="36"/>
      <c r="MW49" s="36"/>
      <c r="MX49" s="36"/>
      <c r="MY49" s="36"/>
      <c r="MZ49" s="36"/>
      <c r="NA49" s="36"/>
      <c r="NB49" s="36"/>
      <c r="NC49" s="36"/>
      <c r="ND49" s="36"/>
      <c r="NE49" s="36"/>
      <c r="NF49" s="36"/>
      <c r="NG49" s="36"/>
      <c r="NH49" s="36"/>
      <c r="NI49" s="36"/>
      <c r="NJ49" s="36"/>
      <c r="NK49" s="36"/>
      <c r="NL49" s="36"/>
      <c r="NM49" s="36"/>
      <c r="NN49" s="36"/>
      <c r="NO49" s="36"/>
      <c r="NP49" s="36"/>
      <c r="NQ49" s="36"/>
      <c r="NR49" s="36"/>
      <c r="NS49" s="36"/>
      <c r="NT49" s="36"/>
      <c r="NU49" s="36"/>
      <c r="NV49" s="36"/>
      <c r="NW49" s="36"/>
      <c r="NX49" s="36"/>
    </row>
    <row r="50" spans="1:388" ht="30" customHeight="1">
      <c r="A50" s="161">
        <v>11</v>
      </c>
      <c r="B50" s="162">
        <v>30</v>
      </c>
      <c r="C50" s="33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4"/>
      <c r="BM50" s="34"/>
      <c r="BN50" s="34"/>
      <c r="BO50" s="34"/>
      <c r="BP50" s="34"/>
      <c r="BQ50" s="34"/>
      <c r="BR50" s="34"/>
      <c r="BS50" s="34"/>
      <c r="BT50" s="34"/>
      <c r="BU50" s="34"/>
      <c r="BV50" s="34"/>
      <c r="BW50" s="34"/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  <c r="CT50" s="34"/>
      <c r="CU50" s="34"/>
      <c r="CV50" s="34"/>
      <c r="CW50" s="34"/>
      <c r="CX50" s="34"/>
      <c r="CY50" s="34"/>
      <c r="CZ50" s="34"/>
      <c r="DA50" s="34"/>
      <c r="DB50" s="34"/>
      <c r="DC50" s="34"/>
      <c r="DD50" s="34"/>
      <c r="DE50" s="34"/>
      <c r="DF50" s="34"/>
      <c r="DG50" s="34"/>
      <c r="DH50" s="34"/>
      <c r="DI50" s="34"/>
      <c r="DJ50" s="34"/>
      <c r="DK50" s="34"/>
      <c r="DL50" s="34"/>
      <c r="DM50" s="34"/>
      <c r="DN50" s="34"/>
      <c r="DO50" s="34"/>
      <c r="DP50" s="34"/>
      <c r="DQ50" s="34"/>
      <c r="DR50" s="34"/>
      <c r="DS50" s="34"/>
      <c r="DT50" s="34"/>
      <c r="DU50" s="34"/>
      <c r="DV50" s="34"/>
      <c r="DW50" s="34"/>
      <c r="DX50" s="34"/>
      <c r="DY50" s="34"/>
      <c r="DZ50" s="34"/>
      <c r="EA50" s="34"/>
      <c r="EB50" s="34"/>
      <c r="EC50" s="34"/>
      <c r="ED50" s="34"/>
      <c r="EE50" s="34"/>
      <c r="EF50" s="34"/>
      <c r="EG50" s="34"/>
      <c r="EH50" s="34"/>
      <c r="EI50" s="34"/>
      <c r="EJ50" s="34"/>
      <c r="EK50" s="34"/>
      <c r="EL50" s="34"/>
      <c r="EM50" s="34"/>
      <c r="EN50" s="34"/>
      <c r="EO50" s="34"/>
      <c r="EP50" s="34"/>
      <c r="EQ50" s="34"/>
      <c r="ER50" s="34"/>
      <c r="ES50" s="34"/>
      <c r="ET50" s="34"/>
      <c r="EU50" s="34"/>
      <c r="EV50" s="34"/>
      <c r="EW50" s="34"/>
      <c r="EX50" s="34"/>
      <c r="EY50" s="34"/>
      <c r="EZ50" s="34"/>
      <c r="FA50" s="34"/>
      <c r="FB50" s="34"/>
      <c r="FC50" s="34"/>
      <c r="FD50" s="34"/>
      <c r="FE50" s="34"/>
      <c r="FF50" s="34"/>
      <c r="FG50" s="34"/>
      <c r="FH50" s="34"/>
      <c r="FI50" s="34"/>
      <c r="FJ50" s="34"/>
      <c r="FK50" s="34"/>
      <c r="FL50" s="34"/>
      <c r="FM50" s="34"/>
      <c r="FN50" s="34"/>
      <c r="FO50" s="34"/>
      <c r="FP50" s="34"/>
      <c r="FQ50" s="34"/>
      <c r="FR50" s="34"/>
      <c r="FS50" s="34"/>
      <c r="FT50" s="34"/>
      <c r="FU50" s="34"/>
      <c r="FV50" s="34"/>
      <c r="FW50" s="34"/>
      <c r="FX50" s="34"/>
      <c r="FY50" s="34"/>
      <c r="FZ50" s="34"/>
      <c r="GA50" s="34"/>
      <c r="GB50" s="34"/>
      <c r="GC50" s="34"/>
      <c r="GD50" s="34"/>
      <c r="GE50" s="34"/>
      <c r="GF50" s="34"/>
      <c r="GG50" s="34"/>
      <c r="GH50" s="34"/>
      <c r="GI50" s="34"/>
      <c r="GJ50" s="34"/>
      <c r="GK50" s="34"/>
      <c r="GL50" s="34"/>
      <c r="GM50" s="34"/>
      <c r="GN50" s="34"/>
      <c r="GO50" s="34"/>
      <c r="GP50" s="34"/>
      <c r="GQ50" s="34"/>
      <c r="GR50" s="34"/>
      <c r="GS50" s="34"/>
      <c r="GT50" s="34"/>
      <c r="GU50" s="34"/>
      <c r="GV50" s="34"/>
      <c r="GW50" s="34"/>
      <c r="GX50" s="34"/>
      <c r="GY50" s="34"/>
      <c r="GZ50" s="34"/>
      <c r="HA50" s="34"/>
      <c r="HB50" s="34"/>
      <c r="HC50" s="34"/>
      <c r="HD50" s="34"/>
      <c r="HE50" s="34"/>
      <c r="HF50" s="34"/>
      <c r="HG50" s="34"/>
      <c r="HH50" s="34"/>
      <c r="HI50" s="34"/>
      <c r="HJ50" s="34"/>
      <c r="HK50" s="34"/>
      <c r="HL50" s="34"/>
      <c r="HM50" s="34"/>
      <c r="HN50" s="34"/>
      <c r="HO50" s="34"/>
      <c r="HP50" s="34"/>
      <c r="HQ50" s="34"/>
      <c r="HR50" s="34"/>
      <c r="HS50" s="34"/>
      <c r="HT50" s="34"/>
      <c r="HU50" s="34"/>
      <c r="HV50" s="34"/>
      <c r="HW50" s="34"/>
      <c r="HX50" s="34"/>
      <c r="HY50" s="34"/>
      <c r="HZ50" s="34"/>
      <c r="IA50" s="34"/>
      <c r="IB50" s="34"/>
      <c r="IC50" s="34"/>
      <c r="ID50" s="34"/>
      <c r="IE50" s="34"/>
      <c r="IF50" s="34"/>
      <c r="IG50" s="34"/>
      <c r="IH50" s="34"/>
      <c r="II50" s="34"/>
      <c r="IJ50" s="34"/>
      <c r="IK50" s="34"/>
      <c r="IL50" s="34"/>
      <c r="IM50" s="34"/>
      <c r="IN50" s="34"/>
      <c r="IO50" s="34"/>
      <c r="IP50" s="34"/>
      <c r="IQ50" s="34"/>
      <c r="IR50" s="34"/>
      <c r="IS50" s="34"/>
      <c r="IT50" s="34"/>
      <c r="IU50" s="34"/>
      <c r="IV50" s="34"/>
      <c r="IW50" s="34"/>
      <c r="IX50" s="34"/>
      <c r="IY50" s="34"/>
      <c r="IZ50" s="34"/>
      <c r="JA50" s="34"/>
      <c r="JB50" s="34"/>
      <c r="JC50" s="34"/>
      <c r="JD50" s="34"/>
      <c r="JE50" s="34"/>
      <c r="JF50" s="34"/>
      <c r="JG50" s="34"/>
      <c r="JH50" s="34"/>
      <c r="JI50" s="34"/>
      <c r="JJ50" s="34"/>
      <c r="JK50" s="34"/>
      <c r="JL50" s="34"/>
      <c r="JM50" s="34"/>
      <c r="JN50" s="34"/>
      <c r="JO50" s="34"/>
      <c r="JP50" s="34"/>
      <c r="JQ50" s="34"/>
      <c r="JR50" s="34"/>
      <c r="JS50" s="34"/>
      <c r="JT50" s="34"/>
      <c r="JU50" s="34"/>
      <c r="JV50" s="34"/>
      <c r="JW50" s="34"/>
      <c r="JX50" s="34"/>
      <c r="JY50" s="34"/>
      <c r="JZ50" s="34"/>
      <c r="KA50" s="34"/>
      <c r="KB50" s="34"/>
      <c r="KC50" s="34"/>
      <c r="KD50" s="34"/>
      <c r="KE50" s="34"/>
      <c r="KF50" s="34"/>
      <c r="KG50" s="34"/>
      <c r="KH50" s="34"/>
      <c r="KI50" s="34"/>
      <c r="KJ50" s="34"/>
      <c r="KK50" s="34"/>
      <c r="KL50" s="34"/>
      <c r="KM50" s="34"/>
      <c r="KN50" s="34"/>
      <c r="KO50" s="34"/>
      <c r="KP50" s="34"/>
      <c r="KQ50" s="34"/>
      <c r="KR50" s="34"/>
      <c r="KS50" s="34"/>
      <c r="KT50" s="34"/>
      <c r="KU50" s="34"/>
      <c r="KV50" s="34"/>
      <c r="KW50" s="34"/>
      <c r="KX50" s="34"/>
      <c r="KY50" s="34"/>
      <c r="KZ50" s="34"/>
      <c r="LA50" s="34"/>
      <c r="LB50" s="34"/>
      <c r="LC50" s="34"/>
      <c r="LD50" s="34"/>
      <c r="LE50" s="34"/>
      <c r="LF50" s="34"/>
      <c r="LG50" s="34"/>
      <c r="LH50" s="34"/>
      <c r="LI50" s="34"/>
      <c r="LJ50" s="34"/>
      <c r="LK50" s="34"/>
      <c r="LL50" s="34"/>
      <c r="LM50" s="34"/>
      <c r="LN50" s="34"/>
      <c r="LO50" s="34"/>
      <c r="LP50" s="34"/>
      <c r="LQ50" s="34"/>
      <c r="LR50" s="34"/>
      <c r="LS50" s="34"/>
      <c r="LT50" s="34"/>
      <c r="LU50" s="34"/>
      <c r="LV50" s="34"/>
      <c r="LW50" s="34"/>
      <c r="LX50" s="34"/>
      <c r="LY50" s="34"/>
      <c r="LZ50" s="34"/>
      <c r="MA50" s="34"/>
      <c r="MB50" s="34"/>
      <c r="MC50" s="34"/>
      <c r="MD50" s="34"/>
      <c r="ME50" s="34"/>
      <c r="MF50" s="34"/>
      <c r="MG50" s="34"/>
      <c r="MH50" s="34"/>
      <c r="MI50" s="34"/>
      <c r="MJ50" s="34"/>
      <c r="MK50" s="34"/>
      <c r="ML50" s="34"/>
      <c r="MM50" s="34"/>
      <c r="MN50" s="34"/>
      <c r="MO50" s="34"/>
      <c r="MP50" s="34"/>
      <c r="MQ50" s="34"/>
      <c r="MR50" s="34"/>
      <c r="MS50" s="34"/>
      <c r="MT50" s="34"/>
      <c r="MU50" s="34"/>
      <c r="MV50" s="34"/>
      <c r="MW50" s="34"/>
      <c r="MX50" s="34"/>
      <c r="MY50" s="34"/>
      <c r="MZ50" s="34"/>
      <c r="NA50" s="34"/>
      <c r="NB50" s="34"/>
      <c r="NC50" s="34"/>
      <c r="ND50" s="34"/>
      <c r="NE50" s="34"/>
      <c r="NF50" s="34"/>
      <c r="NG50" s="34"/>
      <c r="NH50" s="34"/>
      <c r="NI50" s="34"/>
      <c r="NJ50" s="34"/>
      <c r="NK50" s="34"/>
      <c r="NL50" s="34"/>
      <c r="NM50" s="34"/>
      <c r="NN50" s="34"/>
      <c r="NO50" s="34"/>
      <c r="NP50" s="34"/>
      <c r="NQ50" s="34"/>
      <c r="NR50" s="34"/>
      <c r="NS50" s="34"/>
      <c r="NT50" s="34"/>
      <c r="NU50" s="34"/>
      <c r="NV50" s="34"/>
      <c r="NW50" s="34"/>
      <c r="NX50" s="34"/>
    </row>
    <row r="51" spans="1:388" ht="30" customHeight="1">
      <c r="A51" s="161"/>
      <c r="B51" s="163"/>
      <c r="C51" s="37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6"/>
      <c r="DX51" s="36"/>
      <c r="DY51" s="36"/>
      <c r="DZ51" s="36"/>
      <c r="EA51" s="36"/>
      <c r="EB51" s="36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6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6"/>
      <c r="FM51" s="36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6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  <c r="IG51" s="36"/>
      <c r="IH51" s="36"/>
      <c r="II51" s="36"/>
      <c r="IJ51" s="36"/>
      <c r="IK51" s="36"/>
      <c r="IL51" s="36"/>
      <c r="IM51" s="36"/>
      <c r="IN51" s="36"/>
      <c r="IO51" s="36"/>
      <c r="IP51" s="36"/>
      <c r="IQ51" s="36"/>
      <c r="IR51" s="36"/>
      <c r="IS51" s="36"/>
      <c r="IT51" s="36"/>
      <c r="IU51" s="36"/>
      <c r="IV51" s="36"/>
      <c r="IW51" s="36"/>
      <c r="IX51" s="36"/>
      <c r="IY51" s="36"/>
      <c r="IZ51" s="36"/>
      <c r="JA51" s="36"/>
      <c r="JB51" s="36"/>
      <c r="JC51" s="36"/>
      <c r="JD51" s="36"/>
      <c r="JE51" s="36"/>
      <c r="JF51" s="36"/>
      <c r="JG51" s="36"/>
      <c r="JH51" s="36"/>
      <c r="JI51" s="36"/>
      <c r="JJ51" s="36"/>
      <c r="JK51" s="36"/>
      <c r="JL51" s="36"/>
      <c r="JM51" s="36"/>
      <c r="JN51" s="36"/>
      <c r="JO51" s="36"/>
      <c r="JP51" s="36"/>
      <c r="JQ51" s="36"/>
      <c r="JR51" s="36"/>
      <c r="JS51" s="36"/>
      <c r="JT51" s="36"/>
      <c r="JU51" s="36"/>
      <c r="JV51" s="36"/>
      <c r="JW51" s="36"/>
      <c r="JX51" s="36"/>
      <c r="JY51" s="36"/>
      <c r="JZ51" s="36"/>
      <c r="KA51" s="36"/>
      <c r="KB51" s="36"/>
      <c r="KC51" s="36"/>
      <c r="KD51" s="36"/>
      <c r="KE51" s="36"/>
      <c r="KF51" s="36"/>
      <c r="KG51" s="36"/>
      <c r="KH51" s="36"/>
      <c r="KI51" s="36"/>
      <c r="KJ51" s="36"/>
      <c r="KK51" s="36"/>
      <c r="KL51" s="36"/>
      <c r="KM51" s="36"/>
      <c r="KN51" s="36"/>
      <c r="KO51" s="36"/>
      <c r="KP51" s="36"/>
      <c r="KQ51" s="36"/>
      <c r="KR51" s="36"/>
      <c r="KS51" s="36"/>
      <c r="KT51" s="36"/>
      <c r="KU51" s="36"/>
      <c r="KV51" s="36"/>
      <c r="KW51" s="36"/>
      <c r="KX51" s="36"/>
      <c r="KY51" s="36"/>
      <c r="KZ51" s="36"/>
      <c r="LA51" s="36"/>
      <c r="LB51" s="36"/>
      <c r="LC51" s="36"/>
      <c r="LD51" s="36"/>
      <c r="LE51" s="36"/>
      <c r="LF51" s="36"/>
      <c r="LG51" s="36"/>
      <c r="LH51" s="36"/>
      <c r="LI51" s="36"/>
      <c r="LJ51" s="36"/>
      <c r="LK51" s="36"/>
      <c r="LL51" s="36"/>
      <c r="LM51" s="36"/>
      <c r="LN51" s="36"/>
      <c r="LO51" s="36"/>
      <c r="LP51" s="36"/>
      <c r="LQ51" s="36"/>
      <c r="LR51" s="36"/>
      <c r="LS51" s="36"/>
      <c r="LT51" s="36"/>
      <c r="LU51" s="36"/>
      <c r="LV51" s="36"/>
      <c r="LW51" s="36"/>
      <c r="LX51" s="36"/>
      <c r="LY51" s="36"/>
      <c r="LZ51" s="36"/>
      <c r="MA51" s="36"/>
      <c r="MB51" s="36"/>
      <c r="MC51" s="36"/>
      <c r="MD51" s="36"/>
      <c r="ME51" s="36"/>
      <c r="MF51" s="36"/>
      <c r="MG51" s="36"/>
      <c r="MH51" s="36"/>
      <c r="MI51" s="36"/>
      <c r="MJ51" s="36"/>
      <c r="MK51" s="36"/>
      <c r="ML51" s="36"/>
      <c r="MM51" s="36"/>
      <c r="MN51" s="36"/>
      <c r="MO51" s="36"/>
      <c r="MP51" s="36"/>
      <c r="MQ51" s="36"/>
      <c r="MR51" s="36"/>
      <c r="MS51" s="36"/>
      <c r="MT51" s="36"/>
      <c r="MU51" s="36"/>
      <c r="MV51" s="36"/>
      <c r="MW51" s="36"/>
      <c r="MX51" s="36"/>
      <c r="MY51" s="36"/>
      <c r="MZ51" s="36"/>
      <c r="NA51" s="36"/>
      <c r="NB51" s="36"/>
      <c r="NC51" s="36"/>
      <c r="ND51" s="36"/>
      <c r="NE51" s="36"/>
      <c r="NF51" s="36"/>
      <c r="NG51" s="36"/>
      <c r="NH51" s="36"/>
      <c r="NI51" s="36"/>
      <c r="NJ51" s="36"/>
      <c r="NK51" s="36"/>
      <c r="NL51" s="36"/>
      <c r="NM51" s="36"/>
      <c r="NN51" s="36"/>
      <c r="NO51" s="36"/>
      <c r="NP51" s="36"/>
      <c r="NQ51" s="36"/>
      <c r="NR51" s="36"/>
      <c r="NS51" s="36"/>
      <c r="NT51" s="36"/>
      <c r="NU51" s="36"/>
      <c r="NV51" s="36"/>
      <c r="NW51" s="36"/>
      <c r="NX51" s="36"/>
    </row>
    <row r="52" spans="1:388" ht="30" customHeight="1">
      <c r="A52" s="164" t="s">
        <v>29</v>
      </c>
      <c r="B52" s="162" t="s">
        <v>25</v>
      </c>
      <c r="C52" s="33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  <c r="AZ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X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V52" s="34"/>
      <c r="CW52" s="34"/>
      <c r="CX52" s="34"/>
      <c r="CY52" s="34"/>
      <c r="CZ52" s="34"/>
      <c r="DA52" s="34"/>
      <c r="DB52" s="34"/>
      <c r="DC52" s="34"/>
      <c r="DD52" s="34"/>
      <c r="DE52" s="34"/>
      <c r="DF52" s="34"/>
      <c r="DG52" s="34"/>
      <c r="DH52" s="34"/>
      <c r="DI52" s="34"/>
      <c r="DJ52" s="34"/>
      <c r="DK52" s="34"/>
      <c r="DL52" s="34"/>
      <c r="DM52" s="34"/>
      <c r="DN52" s="34"/>
      <c r="DO52" s="34"/>
      <c r="DP52" s="34"/>
      <c r="DQ52" s="34"/>
      <c r="DR52" s="34"/>
      <c r="DS52" s="34"/>
      <c r="DT52" s="34"/>
      <c r="DU52" s="34"/>
      <c r="DV52" s="34"/>
      <c r="DW52" s="34"/>
      <c r="DX52" s="34"/>
      <c r="DY52" s="34"/>
      <c r="DZ52" s="34"/>
      <c r="EA52" s="34"/>
      <c r="EB52" s="34"/>
      <c r="EC52" s="34"/>
      <c r="ED52" s="34"/>
      <c r="EE52" s="34"/>
      <c r="EF52" s="34"/>
      <c r="EG52" s="34"/>
      <c r="EH52" s="34"/>
      <c r="EI52" s="34"/>
      <c r="EJ52" s="34"/>
      <c r="EK52" s="34"/>
      <c r="EL52" s="34"/>
      <c r="EM52" s="34"/>
      <c r="EN52" s="34"/>
      <c r="EO52" s="34"/>
      <c r="EP52" s="34"/>
      <c r="EQ52" s="34"/>
      <c r="ER52" s="34"/>
      <c r="ES52" s="34"/>
      <c r="ET52" s="34"/>
      <c r="EU52" s="34"/>
      <c r="EV52" s="34"/>
      <c r="EW52" s="34"/>
      <c r="EX52" s="34"/>
      <c r="EY52" s="34"/>
      <c r="EZ52" s="34"/>
      <c r="FA52" s="34"/>
      <c r="FB52" s="34"/>
      <c r="FC52" s="34"/>
      <c r="FD52" s="34"/>
      <c r="FE52" s="34"/>
      <c r="FF52" s="34"/>
      <c r="FG52" s="34"/>
      <c r="FH52" s="34"/>
      <c r="FI52" s="34"/>
      <c r="FJ52" s="34"/>
      <c r="FK52" s="34"/>
      <c r="FL52" s="34"/>
      <c r="FM52" s="34"/>
      <c r="FN52" s="34"/>
      <c r="FO52" s="34"/>
      <c r="FP52" s="34"/>
      <c r="FQ52" s="34"/>
      <c r="FR52" s="34"/>
      <c r="FS52" s="34"/>
      <c r="FT52" s="34"/>
      <c r="FU52" s="34"/>
      <c r="FV52" s="34"/>
      <c r="FW52" s="34"/>
      <c r="FX52" s="34"/>
      <c r="FY52" s="34"/>
      <c r="FZ52" s="34"/>
      <c r="GA52" s="34"/>
      <c r="GB52" s="34"/>
      <c r="GC52" s="34"/>
      <c r="GD52" s="34"/>
      <c r="GE52" s="34"/>
      <c r="GF52" s="34"/>
      <c r="GG52" s="34"/>
      <c r="GH52" s="34"/>
      <c r="GI52" s="34"/>
      <c r="GJ52" s="34"/>
      <c r="GK52" s="34"/>
      <c r="GL52" s="34"/>
      <c r="GM52" s="34"/>
      <c r="GN52" s="34"/>
      <c r="GO52" s="34"/>
      <c r="GP52" s="34"/>
      <c r="GQ52" s="34"/>
      <c r="GR52" s="34"/>
      <c r="GS52" s="34"/>
      <c r="GT52" s="34"/>
      <c r="GU52" s="34"/>
      <c r="GV52" s="34"/>
      <c r="GW52" s="34"/>
      <c r="GX52" s="34"/>
      <c r="GY52" s="34"/>
      <c r="GZ52" s="34"/>
      <c r="HA52" s="34"/>
      <c r="HB52" s="34"/>
      <c r="HC52" s="34"/>
      <c r="HD52" s="34"/>
      <c r="HE52" s="34"/>
      <c r="HF52" s="34"/>
      <c r="HG52" s="34"/>
      <c r="HH52" s="34"/>
      <c r="HI52" s="34"/>
      <c r="HJ52" s="34"/>
      <c r="HK52" s="34"/>
      <c r="HL52" s="34"/>
      <c r="HM52" s="34"/>
      <c r="HN52" s="34"/>
      <c r="HO52" s="34"/>
      <c r="HP52" s="34"/>
      <c r="HQ52" s="34"/>
      <c r="HR52" s="34"/>
      <c r="HS52" s="34"/>
      <c r="HT52" s="34"/>
      <c r="HU52" s="34"/>
      <c r="HV52" s="34"/>
      <c r="HW52" s="34"/>
      <c r="HX52" s="34"/>
      <c r="HY52" s="34"/>
      <c r="HZ52" s="34"/>
      <c r="IA52" s="34"/>
      <c r="IB52" s="34"/>
      <c r="IC52" s="34"/>
      <c r="ID52" s="34"/>
      <c r="IE52" s="34"/>
      <c r="IF52" s="34"/>
      <c r="IG52" s="34"/>
      <c r="IH52" s="34"/>
      <c r="II52" s="34"/>
      <c r="IJ52" s="34"/>
      <c r="IK52" s="34"/>
      <c r="IL52" s="34"/>
      <c r="IM52" s="34"/>
      <c r="IN52" s="34"/>
      <c r="IO52" s="34"/>
      <c r="IP52" s="34"/>
      <c r="IQ52" s="34"/>
      <c r="IR52" s="34"/>
      <c r="IS52" s="34"/>
      <c r="IT52" s="34"/>
      <c r="IU52" s="34"/>
      <c r="IV52" s="34"/>
      <c r="IW52" s="34"/>
      <c r="IX52" s="34"/>
      <c r="IY52" s="34"/>
      <c r="IZ52" s="34"/>
      <c r="JA52" s="34"/>
      <c r="JB52" s="34"/>
      <c r="JC52" s="34"/>
      <c r="JD52" s="34"/>
      <c r="JE52" s="34"/>
      <c r="JF52" s="34"/>
      <c r="JG52" s="34"/>
      <c r="JH52" s="34"/>
      <c r="JI52" s="34"/>
      <c r="JJ52" s="34"/>
      <c r="JK52" s="34"/>
      <c r="JL52" s="34"/>
      <c r="JM52" s="34"/>
      <c r="JN52" s="34"/>
      <c r="JO52" s="34"/>
      <c r="JP52" s="34"/>
      <c r="JQ52" s="34"/>
      <c r="JR52" s="34"/>
      <c r="JS52" s="34"/>
      <c r="JT52" s="34"/>
      <c r="JU52" s="34"/>
      <c r="JV52" s="34"/>
      <c r="JW52" s="34"/>
      <c r="JX52" s="34"/>
      <c r="JY52" s="34"/>
      <c r="JZ52" s="34"/>
      <c r="KA52" s="34"/>
      <c r="KB52" s="34"/>
      <c r="KC52" s="34"/>
      <c r="KD52" s="34"/>
      <c r="KE52" s="34"/>
      <c r="KF52" s="34"/>
      <c r="KG52" s="34"/>
      <c r="KH52" s="34"/>
      <c r="KI52" s="34"/>
      <c r="KJ52" s="34"/>
      <c r="KK52" s="34"/>
      <c r="KL52" s="34"/>
      <c r="KM52" s="34"/>
      <c r="KN52" s="34"/>
      <c r="KO52" s="34"/>
      <c r="KP52" s="34"/>
      <c r="KQ52" s="34"/>
      <c r="KR52" s="34"/>
      <c r="KS52" s="34"/>
      <c r="KT52" s="34"/>
      <c r="KU52" s="34"/>
      <c r="KV52" s="34"/>
      <c r="KW52" s="34"/>
      <c r="KX52" s="34"/>
      <c r="KY52" s="34"/>
      <c r="KZ52" s="34"/>
      <c r="LA52" s="34"/>
      <c r="LB52" s="34"/>
      <c r="LC52" s="34"/>
      <c r="LD52" s="34"/>
      <c r="LE52" s="34"/>
      <c r="LF52" s="34"/>
      <c r="LG52" s="34"/>
      <c r="LH52" s="34"/>
      <c r="LI52" s="34"/>
      <c r="LJ52" s="34"/>
      <c r="LK52" s="34"/>
      <c r="LL52" s="34"/>
      <c r="LM52" s="34"/>
      <c r="LN52" s="34"/>
      <c r="LO52" s="34"/>
      <c r="LP52" s="34"/>
      <c r="LQ52" s="34"/>
      <c r="LR52" s="34"/>
      <c r="LS52" s="34"/>
      <c r="LT52" s="34"/>
      <c r="LU52" s="34"/>
      <c r="LV52" s="34"/>
      <c r="LW52" s="34"/>
      <c r="LX52" s="34"/>
      <c r="LY52" s="34"/>
      <c r="LZ52" s="34"/>
      <c r="MA52" s="34"/>
      <c r="MB52" s="34"/>
      <c r="MC52" s="34"/>
      <c r="MD52" s="34"/>
      <c r="ME52" s="34"/>
      <c r="MF52" s="34"/>
      <c r="MG52" s="34"/>
      <c r="MH52" s="34"/>
      <c r="MI52" s="34"/>
      <c r="MJ52" s="34"/>
      <c r="MK52" s="34"/>
      <c r="ML52" s="34"/>
      <c r="MM52" s="34"/>
      <c r="MN52" s="34"/>
      <c r="MO52" s="34"/>
      <c r="MP52" s="34"/>
      <c r="MQ52" s="34"/>
      <c r="MR52" s="34"/>
      <c r="MS52" s="34"/>
      <c r="MT52" s="34"/>
      <c r="MU52" s="34"/>
      <c r="MV52" s="34"/>
      <c r="MW52" s="34"/>
      <c r="MX52" s="34"/>
      <c r="MY52" s="34"/>
      <c r="MZ52" s="34"/>
      <c r="NA52" s="34"/>
      <c r="NB52" s="34"/>
      <c r="NC52" s="34"/>
      <c r="ND52" s="34"/>
      <c r="NE52" s="34"/>
      <c r="NF52" s="34"/>
      <c r="NG52" s="34"/>
      <c r="NH52" s="34"/>
      <c r="NI52" s="34"/>
      <c r="NJ52" s="34"/>
      <c r="NK52" s="34"/>
      <c r="NL52" s="34"/>
      <c r="NM52" s="34"/>
      <c r="NN52" s="34"/>
      <c r="NO52" s="34"/>
      <c r="NP52" s="34"/>
      <c r="NQ52" s="34"/>
      <c r="NR52" s="34"/>
      <c r="NS52" s="34"/>
      <c r="NT52" s="34"/>
      <c r="NU52" s="34"/>
      <c r="NV52" s="34"/>
      <c r="NW52" s="34"/>
      <c r="NX52" s="34"/>
    </row>
    <row r="53" spans="1:388" ht="30" customHeight="1">
      <c r="A53" s="164"/>
      <c r="B53" s="163"/>
      <c r="C53" s="35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6"/>
      <c r="DX53" s="36"/>
      <c r="DY53" s="36"/>
      <c r="DZ53" s="36"/>
      <c r="EA53" s="36"/>
      <c r="EB53" s="36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6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6"/>
      <c r="FM53" s="36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6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  <c r="IG53" s="36"/>
      <c r="IH53" s="36"/>
      <c r="II53" s="36"/>
      <c r="IJ53" s="36"/>
      <c r="IK53" s="36"/>
      <c r="IL53" s="36"/>
      <c r="IM53" s="36"/>
      <c r="IN53" s="36"/>
      <c r="IO53" s="36"/>
      <c r="IP53" s="36"/>
      <c r="IQ53" s="36"/>
      <c r="IR53" s="36"/>
      <c r="IS53" s="36"/>
      <c r="IT53" s="36"/>
      <c r="IU53" s="36"/>
      <c r="IV53" s="36"/>
      <c r="IW53" s="36"/>
      <c r="IX53" s="36"/>
      <c r="IY53" s="36"/>
      <c r="IZ53" s="36"/>
      <c r="JA53" s="36"/>
      <c r="JB53" s="36"/>
      <c r="JC53" s="36"/>
      <c r="JD53" s="36"/>
      <c r="JE53" s="36"/>
      <c r="JF53" s="36"/>
      <c r="JG53" s="36"/>
      <c r="JH53" s="36"/>
      <c r="JI53" s="36"/>
      <c r="JJ53" s="36"/>
      <c r="JK53" s="36"/>
      <c r="JL53" s="36"/>
      <c r="JM53" s="36"/>
      <c r="JN53" s="36"/>
      <c r="JO53" s="36"/>
      <c r="JP53" s="36"/>
      <c r="JQ53" s="36"/>
      <c r="JR53" s="36"/>
      <c r="JS53" s="36"/>
      <c r="JT53" s="36"/>
      <c r="JU53" s="36"/>
      <c r="JV53" s="36"/>
      <c r="JW53" s="36"/>
      <c r="JX53" s="36"/>
      <c r="JY53" s="36"/>
      <c r="JZ53" s="36"/>
      <c r="KA53" s="36"/>
      <c r="KB53" s="36"/>
      <c r="KC53" s="36"/>
      <c r="KD53" s="36"/>
      <c r="KE53" s="36"/>
      <c r="KF53" s="36"/>
      <c r="KG53" s="36"/>
      <c r="KH53" s="36"/>
      <c r="KI53" s="36"/>
      <c r="KJ53" s="36"/>
      <c r="KK53" s="36"/>
      <c r="KL53" s="36"/>
      <c r="KM53" s="36"/>
      <c r="KN53" s="36"/>
      <c r="KO53" s="36"/>
      <c r="KP53" s="36"/>
      <c r="KQ53" s="36"/>
      <c r="KR53" s="36"/>
      <c r="KS53" s="36"/>
      <c r="KT53" s="36"/>
      <c r="KU53" s="36"/>
      <c r="KV53" s="36"/>
      <c r="KW53" s="36"/>
      <c r="KX53" s="36"/>
      <c r="KY53" s="36"/>
      <c r="KZ53" s="36"/>
      <c r="LA53" s="36"/>
      <c r="LB53" s="36"/>
      <c r="LC53" s="36"/>
      <c r="LD53" s="36"/>
      <c r="LE53" s="36"/>
      <c r="LF53" s="36"/>
      <c r="LG53" s="36"/>
      <c r="LH53" s="36"/>
      <c r="LI53" s="36"/>
      <c r="LJ53" s="36"/>
      <c r="LK53" s="36"/>
      <c r="LL53" s="36"/>
      <c r="LM53" s="36"/>
      <c r="LN53" s="36"/>
      <c r="LO53" s="36"/>
      <c r="LP53" s="36"/>
      <c r="LQ53" s="36"/>
      <c r="LR53" s="36"/>
      <c r="LS53" s="36"/>
      <c r="LT53" s="36"/>
      <c r="LU53" s="36"/>
      <c r="LV53" s="36"/>
      <c r="LW53" s="36"/>
      <c r="LX53" s="36"/>
      <c r="LY53" s="36"/>
      <c r="LZ53" s="36"/>
      <c r="MA53" s="36"/>
      <c r="MB53" s="36"/>
      <c r="MC53" s="36"/>
      <c r="MD53" s="36"/>
      <c r="ME53" s="36"/>
      <c r="MF53" s="36"/>
      <c r="MG53" s="36"/>
      <c r="MH53" s="36"/>
      <c r="MI53" s="36"/>
      <c r="MJ53" s="36"/>
      <c r="MK53" s="36"/>
      <c r="ML53" s="36"/>
      <c r="MM53" s="36"/>
      <c r="MN53" s="36"/>
      <c r="MO53" s="36"/>
      <c r="MP53" s="36"/>
      <c r="MQ53" s="36"/>
      <c r="MR53" s="36"/>
      <c r="MS53" s="36"/>
      <c r="MT53" s="36"/>
      <c r="MU53" s="36"/>
      <c r="MV53" s="36"/>
      <c r="MW53" s="36"/>
      <c r="MX53" s="36"/>
      <c r="MY53" s="36"/>
      <c r="MZ53" s="36"/>
      <c r="NA53" s="36"/>
      <c r="NB53" s="36"/>
      <c r="NC53" s="36"/>
      <c r="ND53" s="36"/>
      <c r="NE53" s="36"/>
      <c r="NF53" s="36"/>
      <c r="NG53" s="36"/>
      <c r="NH53" s="36"/>
      <c r="NI53" s="36"/>
      <c r="NJ53" s="36"/>
      <c r="NK53" s="36"/>
      <c r="NL53" s="36"/>
      <c r="NM53" s="36"/>
      <c r="NN53" s="36"/>
      <c r="NO53" s="36"/>
      <c r="NP53" s="36"/>
      <c r="NQ53" s="36"/>
      <c r="NR53" s="36"/>
      <c r="NS53" s="36"/>
      <c r="NT53" s="36"/>
      <c r="NU53" s="36"/>
      <c r="NV53" s="36"/>
      <c r="NW53" s="36"/>
      <c r="NX53" s="36"/>
    </row>
    <row r="54" spans="1:388" ht="30" customHeight="1">
      <c r="A54" s="161">
        <v>12</v>
      </c>
      <c r="B54" s="162">
        <v>30</v>
      </c>
      <c r="C54" s="33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  <c r="AQ54" s="3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34"/>
      <c r="BH54" s="34"/>
      <c r="BI54" s="34"/>
      <c r="BJ54" s="34"/>
      <c r="BK54" s="34"/>
      <c r="BL54" s="34"/>
      <c r="BM54" s="34"/>
      <c r="BN54" s="34"/>
      <c r="BO54" s="34"/>
      <c r="BP54" s="34"/>
      <c r="BQ54" s="34"/>
      <c r="BR54" s="34"/>
      <c r="BS54" s="34"/>
      <c r="BT54" s="34"/>
      <c r="BU54" s="34"/>
      <c r="BV54" s="34"/>
      <c r="BW54" s="34"/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  <c r="CK54" s="34"/>
      <c r="CL54" s="34"/>
      <c r="CM54" s="34"/>
      <c r="CN54" s="34"/>
      <c r="CO54" s="34"/>
      <c r="CP54" s="34"/>
      <c r="CQ54" s="34"/>
      <c r="CR54" s="34"/>
      <c r="CS54" s="34"/>
      <c r="CT54" s="34"/>
      <c r="CU54" s="34"/>
      <c r="CV54" s="34"/>
      <c r="CW54" s="34"/>
      <c r="CX54" s="34"/>
      <c r="CY54" s="34"/>
      <c r="CZ54" s="34"/>
      <c r="DA54" s="34"/>
      <c r="DB54" s="34"/>
      <c r="DC54" s="34"/>
      <c r="DD54" s="34"/>
      <c r="DE54" s="34"/>
      <c r="DF54" s="34"/>
      <c r="DG54" s="34"/>
      <c r="DH54" s="34"/>
      <c r="DI54" s="34"/>
      <c r="DJ54" s="34"/>
      <c r="DK54" s="34"/>
      <c r="DL54" s="34"/>
      <c r="DM54" s="34"/>
      <c r="DN54" s="34"/>
      <c r="DO54" s="34"/>
      <c r="DP54" s="34"/>
      <c r="DQ54" s="34"/>
      <c r="DR54" s="34"/>
      <c r="DS54" s="34"/>
      <c r="DT54" s="34"/>
      <c r="DU54" s="34"/>
      <c r="DV54" s="34"/>
      <c r="DW54" s="34"/>
      <c r="DX54" s="34"/>
      <c r="DY54" s="34"/>
      <c r="DZ54" s="34"/>
      <c r="EA54" s="34"/>
      <c r="EB54" s="34"/>
      <c r="EC54" s="34"/>
      <c r="ED54" s="34"/>
      <c r="EE54" s="34"/>
      <c r="EF54" s="34"/>
      <c r="EG54" s="34"/>
      <c r="EH54" s="34"/>
      <c r="EI54" s="34"/>
      <c r="EJ54" s="34"/>
      <c r="EK54" s="34"/>
      <c r="EL54" s="34"/>
      <c r="EM54" s="34"/>
      <c r="EN54" s="34"/>
      <c r="EO54" s="34"/>
      <c r="EP54" s="34"/>
      <c r="EQ54" s="34"/>
      <c r="ER54" s="34"/>
      <c r="ES54" s="34"/>
      <c r="ET54" s="34"/>
      <c r="EU54" s="34"/>
      <c r="EV54" s="34"/>
      <c r="EW54" s="34"/>
      <c r="EX54" s="34"/>
      <c r="EY54" s="34"/>
      <c r="EZ54" s="34"/>
      <c r="FA54" s="34"/>
      <c r="FB54" s="34"/>
      <c r="FC54" s="34"/>
      <c r="FD54" s="34"/>
      <c r="FE54" s="34"/>
      <c r="FF54" s="34"/>
      <c r="FG54" s="34"/>
      <c r="FH54" s="34"/>
      <c r="FI54" s="34"/>
      <c r="FJ54" s="34"/>
      <c r="FK54" s="34"/>
      <c r="FL54" s="34"/>
      <c r="FM54" s="34"/>
      <c r="FN54" s="34"/>
      <c r="FO54" s="34"/>
      <c r="FP54" s="34"/>
      <c r="FQ54" s="34"/>
      <c r="FR54" s="34"/>
      <c r="FS54" s="34"/>
      <c r="FT54" s="34"/>
      <c r="FU54" s="34"/>
      <c r="FV54" s="34"/>
      <c r="FW54" s="34"/>
      <c r="FX54" s="34"/>
      <c r="FY54" s="34"/>
      <c r="FZ54" s="34"/>
      <c r="GA54" s="34"/>
      <c r="GB54" s="34"/>
      <c r="GC54" s="34"/>
      <c r="GD54" s="34"/>
      <c r="GE54" s="34"/>
      <c r="GF54" s="34"/>
      <c r="GG54" s="34"/>
      <c r="GH54" s="34"/>
      <c r="GI54" s="34"/>
      <c r="GJ54" s="34"/>
      <c r="GK54" s="34"/>
      <c r="GL54" s="34"/>
      <c r="GM54" s="34"/>
      <c r="GN54" s="34"/>
      <c r="GO54" s="34"/>
      <c r="GP54" s="34"/>
      <c r="GQ54" s="34"/>
      <c r="GR54" s="34"/>
      <c r="GS54" s="34"/>
      <c r="GT54" s="34"/>
      <c r="GU54" s="34"/>
      <c r="GV54" s="34"/>
      <c r="GW54" s="34"/>
      <c r="GX54" s="34"/>
      <c r="GY54" s="34"/>
      <c r="GZ54" s="34"/>
      <c r="HA54" s="34"/>
      <c r="HB54" s="34"/>
      <c r="HC54" s="34"/>
      <c r="HD54" s="34"/>
      <c r="HE54" s="34"/>
      <c r="HF54" s="34"/>
      <c r="HG54" s="34"/>
      <c r="HH54" s="34"/>
      <c r="HI54" s="34"/>
      <c r="HJ54" s="34"/>
      <c r="HK54" s="34"/>
      <c r="HL54" s="34"/>
      <c r="HM54" s="34"/>
      <c r="HN54" s="34"/>
      <c r="HO54" s="34"/>
      <c r="HP54" s="34"/>
      <c r="HQ54" s="34"/>
      <c r="HR54" s="34"/>
      <c r="HS54" s="34"/>
      <c r="HT54" s="34"/>
      <c r="HU54" s="34"/>
      <c r="HV54" s="34"/>
      <c r="HW54" s="34"/>
      <c r="HX54" s="34"/>
      <c r="HY54" s="34"/>
      <c r="HZ54" s="34"/>
      <c r="IA54" s="34"/>
      <c r="IB54" s="34"/>
      <c r="IC54" s="34"/>
      <c r="ID54" s="34"/>
      <c r="IE54" s="34"/>
      <c r="IF54" s="34"/>
      <c r="IG54" s="34"/>
      <c r="IH54" s="34"/>
      <c r="II54" s="34"/>
      <c r="IJ54" s="34"/>
      <c r="IK54" s="34"/>
      <c r="IL54" s="34"/>
      <c r="IM54" s="34"/>
      <c r="IN54" s="34"/>
      <c r="IO54" s="34"/>
      <c r="IP54" s="34"/>
      <c r="IQ54" s="34"/>
      <c r="IR54" s="34"/>
      <c r="IS54" s="34"/>
      <c r="IT54" s="34"/>
      <c r="IU54" s="34"/>
      <c r="IV54" s="34"/>
      <c r="IW54" s="34"/>
      <c r="IX54" s="34"/>
      <c r="IY54" s="34"/>
      <c r="IZ54" s="34"/>
      <c r="JA54" s="34"/>
      <c r="JB54" s="34"/>
      <c r="JC54" s="34"/>
      <c r="JD54" s="34"/>
      <c r="JE54" s="34"/>
      <c r="JF54" s="34"/>
      <c r="JG54" s="34"/>
      <c r="JH54" s="34"/>
      <c r="JI54" s="34"/>
      <c r="JJ54" s="34"/>
      <c r="JK54" s="34"/>
      <c r="JL54" s="34"/>
      <c r="JM54" s="34"/>
      <c r="JN54" s="34"/>
      <c r="JO54" s="34"/>
      <c r="JP54" s="34"/>
      <c r="JQ54" s="34"/>
      <c r="JR54" s="34"/>
      <c r="JS54" s="34"/>
      <c r="JT54" s="34"/>
      <c r="JU54" s="34"/>
      <c r="JV54" s="34"/>
      <c r="JW54" s="34"/>
      <c r="JX54" s="34"/>
      <c r="JY54" s="34"/>
      <c r="JZ54" s="34"/>
      <c r="KA54" s="34"/>
      <c r="KB54" s="34"/>
      <c r="KC54" s="34"/>
      <c r="KD54" s="34"/>
      <c r="KE54" s="34"/>
      <c r="KF54" s="34"/>
      <c r="KG54" s="34"/>
      <c r="KH54" s="34"/>
      <c r="KI54" s="34"/>
      <c r="KJ54" s="34"/>
      <c r="KK54" s="34"/>
      <c r="KL54" s="34"/>
      <c r="KM54" s="34"/>
      <c r="KN54" s="34"/>
      <c r="KO54" s="34"/>
      <c r="KP54" s="34"/>
      <c r="KQ54" s="34"/>
      <c r="KR54" s="34"/>
      <c r="KS54" s="34"/>
      <c r="KT54" s="34"/>
      <c r="KU54" s="34"/>
      <c r="KV54" s="34"/>
      <c r="KW54" s="34"/>
      <c r="KX54" s="34"/>
      <c r="KY54" s="34"/>
      <c r="KZ54" s="34"/>
      <c r="LA54" s="34"/>
      <c r="LB54" s="34"/>
      <c r="LC54" s="34"/>
      <c r="LD54" s="34"/>
      <c r="LE54" s="34"/>
      <c r="LF54" s="34"/>
      <c r="LG54" s="34"/>
      <c r="LH54" s="34"/>
      <c r="LI54" s="34"/>
      <c r="LJ54" s="34"/>
      <c r="LK54" s="34"/>
      <c r="LL54" s="34"/>
      <c r="LM54" s="34"/>
      <c r="LN54" s="34"/>
      <c r="LO54" s="34"/>
      <c r="LP54" s="34"/>
      <c r="LQ54" s="34"/>
      <c r="LR54" s="34"/>
      <c r="LS54" s="34"/>
      <c r="LT54" s="34"/>
      <c r="LU54" s="34"/>
      <c r="LV54" s="34"/>
      <c r="LW54" s="34"/>
      <c r="LX54" s="34"/>
      <c r="LY54" s="34"/>
      <c r="LZ54" s="34"/>
      <c r="MA54" s="34"/>
      <c r="MB54" s="34"/>
      <c r="MC54" s="34"/>
      <c r="MD54" s="34"/>
      <c r="ME54" s="34"/>
      <c r="MF54" s="34"/>
      <c r="MG54" s="34"/>
      <c r="MH54" s="34"/>
      <c r="MI54" s="34"/>
      <c r="MJ54" s="34"/>
      <c r="MK54" s="34"/>
      <c r="ML54" s="34"/>
      <c r="MM54" s="34"/>
      <c r="MN54" s="34"/>
      <c r="MO54" s="34"/>
      <c r="MP54" s="34"/>
      <c r="MQ54" s="34"/>
      <c r="MR54" s="34"/>
      <c r="MS54" s="34"/>
      <c r="MT54" s="34"/>
      <c r="MU54" s="34"/>
      <c r="MV54" s="34"/>
      <c r="MW54" s="34"/>
      <c r="MX54" s="34"/>
      <c r="MY54" s="34"/>
      <c r="MZ54" s="34"/>
      <c r="NA54" s="34"/>
      <c r="NB54" s="34"/>
      <c r="NC54" s="34"/>
      <c r="ND54" s="34"/>
      <c r="NE54" s="34"/>
      <c r="NF54" s="34"/>
      <c r="NG54" s="34"/>
      <c r="NH54" s="34"/>
      <c r="NI54" s="34"/>
      <c r="NJ54" s="34"/>
      <c r="NK54" s="34"/>
      <c r="NL54" s="34"/>
      <c r="NM54" s="34"/>
      <c r="NN54" s="34"/>
      <c r="NO54" s="34"/>
      <c r="NP54" s="34"/>
      <c r="NQ54" s="34"/>
      <c r="NR54" s="34"/>
      <c r="NS54" s="34"/>
      <c r="NT54" s="34"/>
      <c r="NU54" s="34"/>
      <c r="NV54" s="34"/>
      <c r="NW54" s="34"/>
      <c r="NX54" s="34"/>
    </row>
    <row r="55" spans="1:388" ht="30" customHeight="1">
      <c r="A55" s="161"/>
      <c r="B55" s="163"/>
      <c r="C55" s="35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6"/>
      <c r="DX55" s="36"/>
      <c r="DY55" s="36"/>
      <c r="DZ55" s="36"/>
      <c r="EA55" s="36"/>
      <c r="EB55" s="36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6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6"/>
      <c r="FM55" s="36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6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  <c r="IG55" s="36"/>
      <c r="IH55" s="36"/>
      <c r="II55" s="36"/>
      <c r="IJ55" s="36"/>
      <c r="IK55" s="36"/>
      <c r="IL55" s="36"/>
      <c r="IM55" s="36"/>
      <c r="IN55" s="36"/>
      <c r="IO55" s="36"/>
      <c r="IP55" s="36"/>
      <c r="IQ55" s="36"/>
      <c r="IR55" s="36"/>
      <c r="IS55" s="36"/>
      <c r="IT55" s="36"/>
      <c r="IU55" s="36"/>
      <c r="IV55" s="36"/>
      <c r="IW55" s="36"/>
      <c r="IX55" s="36"/>
      <c r="IY55" s="36"/>
      <c r="IZ55" s="36"/>
      <c r="JA55" s="36"/>
      <c r="JB55" s="36"/>
      <c r="JC55" s="36"/>
      <c r="JD55" s="36"/>
      <c r="JE55" s="36"/>
      <c r="JF55" s="36"/>
      <c r="JG55" s="36"/>
      <c r="JH55" s="36"/>
      <c r="JI55" s="36"/>
      <c r="JJ55" s="36"/>
      <c r="JK55" s="36"/>
      <c r="JL55" s="36"/>
      <c r="JM55" s="36"/>
      <c r="JN55" s="36"/>
      <c r="JO55" s="36"/>
      <c r="JP55" s="36"/>
      <c r="JQ55" s="36"/>
      <c r="JR55" s="36"/>
      <c r="JS55" s="36"/>
      <c r="JT55" s="36"/>
      <c r="JU55" s="36"/>
      <c r="JV55" s="36"/>
      <c r="JW55" s="36"/>
      <c r="JX55" s="36"/>
      <c r="JY55" s="36"/>
      <c r="JZ55" s="36"/>
      <c r="KA55" s="36"/>
      <c r="KB55" s="36"/>
      <c r="KC55" s="36"/>
      <c r="KD55" s="36"/>
      <c r="KE55" s="36"/>
      <c r="KF55" s="36"/>
      <c r="KG55" s="36"/>
      <c r="KH55" s="36"/>
      <c r="KI55" s="36"/>
      <c r="KJ55" s="36"/>
      <c r="KK55" s="36"/>
      <c r="KL55" s="36"/>
      <c r="KM55" s="36"/>
      <c r="KN55" s="36"/>
      <c r="KO55" s="36"/>
      <c r="KP55" s="36"/>
      <c r="KQ55" s="36"/>
      <c r="KR55" s="36"/>
      <c r="KS55" s="36"/>
      <c r="KT55" s="36"/>
      <c r="KU55" s="36"/>
      <c r="KV55" s="36"/>
      <c r="KW55" s="36"/>
      <c r="KX55" s="36"/>
      <c r="KY55" s="36"/>
      <c r="KZ55" s="36"/>
      <c r="LA55" s="36"/>
      <c r="LB55" s="36"/>
      <c r="LC55" s="36"/>
      <c r="LD55" s="36"/>
      <c r="LE55" s="36"/>
      <c r="LF55" s="36"/>
      <c r="LG55" s="36"/>
      <c r="LH55" s="36"/>
      <c r="LI55" s="36"/>
      <c r="LJ55" s="36"/>
      <c r="LK55" s="36"/>
      <c r="LL55" s="36"/>
      <c r="LM55" s="36"/>
      <c r="LN55" s="36"/>
      <c r="LO55" s="36"/>
      <c r="LP55" s="36"/>
      <c r="LQ55" s="36"/>
      <c r="LR55" s="36"/>
      <c r="LS55" s="36"/>
      <c r="LT55" s="36"/>
      <c r="LU55" s="36"/>
      <c r="LV55" s="36"/>
      <c r="LW55" s="36"/>
      <c r="LX55" s="36"/>
      <c r="LY55" s="36"/>
      <c r="LZ55" s="36"/>
      <c r="MA55" s="36"/>
      <c r="MB55" s="36"/>
      <c r="MC55" s="36"/>
      <c r="MD55" s="36"/>
      <c r="ME55" s="36"/>
      <c r="MF55" s="36"/>
      <c r="MG55" s="36"/>
      <c r="MH55" s="36"/>
      <c r="MI55" s="36"/>
      <c r="MJ55" s="36"/>
      <c r="MK55" s="36"/>
      <c r="ML55" s="36"/>
      <c r="MM55" s="36"/>
      <c r="MN55" s="36"/>
      <c r="MO55" s="36"/>
      <c r="MP55" s="36"/>
      <c r="MQ55" s="36"/>
      <c r="MR55" s="36"/>
      <c r="MS55" s="36"/>
      <c r="MT55" s="36"/>
      <c r="MU55" s="36"/>
      <c r="MV55" s="36"/>
      <c r="MW55" s="36"/>
      <c r="MX55" s="36"/>
      <c r="MY55" s="36"/>
      <c r="MZ55" s="36"/>
      <c r="NA55" s="36"/>
      <c r="NB55" s="36"/>
      <c r="NC55" s="36"/>
      <c r="ND55" s="36"/>
      <c r="NE55" s="36"/>
      <c r="NF55" s="36"/>
      <c r="NG55" s="36"/>
      <c r="NH55" s="36"/>
      <c r="NI55" s="36"/>
      <c r="NJ55" s="36"/>
      <c r="NK55" s="36"/>
      <c r="NL55" s="36"/>
      <c r="NM55" s="36"/>
      <c r="NN55" s="36"/>
      <c r="NO55" s="36"/>
      <c r="NP55" s="36"/>
      <c r="NQ55" s="36"/>
      <c r="NR55" s="36"/>
      <c r="NS55" s="36"/>
      <c r="NT55" s="36"/>
      <c r="NU55" s="36"/>
      <c r="NV55" s="36"/>
      <c r="NW55" s="36"/>
      <c r="NX55" s="36"/>
    </row>
    <row r="56" spans="1:388" ht="30" customHeight="1">
      <c r="A56" s="164" t="s">
        <v>30</v>
      </c>
      <c r="B56" s="162" t="s">
        <v>25</v>
      </c>
      <c r="C56" s="33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O56" s="34"/>
      <c r="CP56" s="34"/>
      <c r="CQ56" s="34"/>
      <c r="CR56" s="34"/>
      <c r="CS56" s="34"/>
      <c r="CT56" s="34"/>
      <c r="CU56" s="34"/>
      <c r="CV56" s="34"/>
      <c r="CW56" s="34"/>
      <c r="CX56" s="34"/>
      <c r="CY56" s="34"/>
      <c r="CZ56" s="34"/>
      <c r="DA56" s="34"/>
      <c r="DB56" s="34"/>
      <c r="DC56" s="34"/>
      <c r="DD56" s="34"/>
      <c r="DE56" s="34"/>
      <c r="DF56" s="34"/>
      <c r="DG56" s="34"/>
      <c r="DH56" s="34"/>
      <c r="DI56" s="34"/>
      <c r="DJ56" s="34"/>
      <c r="DK56" s="34"/>
      <c r="DL56" s="34"/>
      <c r="DM56" s="34"/>
      <c r="DN56" s="34"/>
      <c r="DO56" s="34"/>
      <c r="DP56" s="34"/>
      <c r="DQ56" s="34"/>
      <c r="DR56" s="34"/>
      <c r="DS56" s="34"/>
      <c r="DT56" s="34"/>
      <c r="DU56" s="34"/>
      <c r="DV56" s="34"/>
      <c r="DW56" s="34"/>
      <c r="DX56" s="34"/>
      <c r="DY56" s="34"/>
      <c r="DZ56" s="34"/>
      <c r="EA56" s="34"/>
      <c r="EB56" s="34"/>
      <c r="EC56" s="34"/>
      <c r="ED56" s="34"/>
      <c r="EE56" s="34"/>
      <c r="EF56" s="34"/>
      <c r="EG56" s="34"/>
      <c r="EH56" s="34"/>
      <c r="EI56" s="34"/>
      <c r="EJ56" s="34"/>
      <c r="EK56" s="34"/>
      <c r="EL56" s="34"/>
      <c r="EM56" s="34"/>
      <c r="EN56" s="34"/>
      <c r="EO56" s="34"/>
      <c r="EP56" s="34"/>
      <c r="EQ56" s="34"/>
      <c r="ER56" s="34"/>
      <c r="ES56" s="34"/>
      <c r="ET56" s="34"/>
      <c r="EU56" s="34"/>
      <c r="EV56" s="34"/>
      <c r="EW56" s="34"/>
      <c r="EX56" s="34"/>
      <c r="EY56" s="34"/>
      <c r="EZ56" s="34"/>
      <c r="FA56" s="34"/>
      <c r="FB56" s="34"/>
      <c r="FC56" s="34"/>
      <c r="FD56" s="34"/>
      <c r="FE56" s="34"/>
      <c r="FF56" s="34"/>
      <c r="FG56" s="34"/>
      <c r="FH56" s="34"/>
      <c r="FI56" s="34"/>
      <c r="FJ56" s="34"/>
      <c r="FK56" s="34"/>
      <c r="FL56" s="34"/>
      <c r="FM56" s="34"/>
      <c r="FN56" s="34"/>
      <c r="FO56" s="34"/>
      <c r="FP56" s="34"/>
      <c r="FQ56" s="34"/>
      <c r="FR56" s="34"/>
      <c r="FS56" s="34"/>
      <c r="FT56" s="34"/>
      <c r="FU56" s="34"/>
      <c r="FV56" s="34"/>
      <c r="FW56" s="34"/>
      <c r="FX56" s="34"/>
      <c r="FY56" s="34"/>
      <c r="FZ56" s="34"/>
      <c r="GA56" s="34"/>
      <c r="GB56" s="34"/>
      <c r="GC56" s="34"/>
      <c r="GD56" s="34"/>
      <c r="GE56" s="34"/>
      <c r="GF56" s="34"/>
      <c r="GG56" s="34"/>
      <c r="GH56" s="34"/>
      <c r="GI56" s="34"/>
      <c r="GJ56" s="34"/>
      <c r="GK56" s="34"/>
      <c r="GL56" s="34"/>
      <c r="GM56" s="34"/>
      <c r="GN56" s="34"/>
      <c r="GO56" s="34"/>
      <c r="GP56" s="34"/>
      <c r="GQ56" s="34"/>
      <c r="GR56" s="34"/>
      <c r="GS56" s="34"/>
      <c r="GT56" s="34"/>
      <c r="GU56" s="34"/>
      <c r="GV56" s="34"/>
      <c r="GW56" s="34"/>
      <c r="GX56" s="34"/>
      <c r="GY56" s="34"/>
      <c r="GZ56" s="34"/>
      <c r="HA56" s="34"/>
      <c r="HB56" s="34"/>
      <c r="HC56" s="34"/>
      <c r="HD56" s="34"/>
      <c r="HE56" s="34"/>
      <c r="HF56" s="34"/>
      <c r="HG56" s="34"/>
      <c r="HH56" s="34"/>
      <c r="HI56" s="34"/>
      <c r="HJ56" s="34"/>
      <c r="HK56" s="34"/>
      <c r="HL56" s="34"/>
      <c r="HM56" s="34"/>
      <c r="HN56" s="34"/>
      <c r="HO56" s="34"/>
      <c r="HP56" s="34"/>
      <c r="HQ56" s="34"/>
      <c r="HR56" s="34"/>
      <c r="HS56" s="34"/>
      <c r="HT56" s="34"/>
      <c r="HU56" s="34"/>
      <c r="HV56" s="34"/>
      <c r="HW56" s="34"/>
      <c r="HX56" s="34"/>
      <c r="HY56" s="34"/>
      <c r="HZ56" s="34"/>
      <c r="IA56" s="34"/>
      <c r="IB56" s="34"/>
      <c r="IC56" s="34"/>
      <c r="ID56" s="34"/>
      <c r="IE56" s="34"/>
      <c r="IF56" s="34"/>
      <c r="IG56" s="34"/>
      <c r="IH56" s="34"/>
      <c r="II56" s="34"/>
      <c r="IJ56" s="34"/>
      <c r="IK56" s="34"/>
      <c r="IL56" s="34"/>
      <c r="IM56" s="34"/>
      <c r="IN56" s="34"/>
      <c r="IO56" s="34"/>
      <c r="IP56" s="34"/>
      <c r="IQ56" s="34"/>
      <c r="IR56" s="34"/>
      <c r="IS56" s="34"/>
      <c r="IT56" s="34"/>
      <c r="IU56" s="34"/>
      <c r="IV56" s="34"/>
      <c r="IW56" s="34"/>
      <c r="IX56" s="34"/>
      <c r="IY56" s="34"/>
      <c r="IZ56" s="34"/>
      <c r="JA56" s="34"/>
      <c r="JB56" s="34"/>
      <c r="JC56" s="34"/>
      <c r="JD56" s="34"/>
      <c r="JE56" s="34"/>
      <c r="JF56" s="34"/>
      <c r="JG56" s="34"/>
      <c r="JH56" s="34"/>
      <c r="JI56" s="34"/>
      <c r="JJ56" s="34"/>
      <c r="JK56" s="34"/>
      <c r="JL56" s="34"/>
      <c r="JM56" s="34"/>
      <c r="JN56" s="34"/>
      <c r="JO56" s="34"/>
      <c r="JP56" s="34"/>
      <c r="JQ56" s="34"/>
      <c r="JR56" s="34"/>
      <c r="JS56" s="34"/>
      <c r="JT56" s="34"/>
      <c r="JU56" s="34"/>
      <c r="JV56" s="34"/>
      <c r="JW56" s="34"/>
      <c r="JX56" s="34"/>
      <c r="JY56" s="34"/>
      <c r="JZ56" s="34"/>
      <c r="KA56" s="34"/>
      <c r="KB56" s="34"/>
      <c r="KC56" s="34"/>
      <c r="KD56" s="34"/>
      <c r="KE56" s="34"/>
      <c r="KF56" s="34"/>
      <c r="KG56" s="34"/>
      <c r="KH56" s="34"/>
      <c r="KI56" s="34"/>
      <c r="KJ56" s="34"/>
      <c r="KK56" s="34"/>
      <c r="KL56" s="34"/>
      <c r="KM56" s="34"/>
      <c r="KN56" s="34"/>
      <c r="KO56" s="34"/>
      <c r="KP56" s="34"/>
      <c r="KQ56" s="34"/>
      <c r="KR56" s="34"/>
      <c r="KS56" s="34"/>
      <c r="KT56" s="34"/>
      <c r="KU56" s="34"/>
      <c r="KV56" s="34"/>
      <c r="KW56" s="34"/>
      <c r="KX56" s="34"/>
      <c r="KY56" s="34"/>
      <c r="KZ56" s="34"/>
      <c r="LA56" s="34"/>
      <c r="LB56" s="34"/>
      <c r="LC56" s="34"/>
      <c r="LD56" s="34"/>
      <c r="LE56" s="34"/>
      <c r="LF56" s="34"/>
      <c r="LG56" s="34"/>
      <c r="LH56" s="34"/>
      <c r="LI56" s="34"/>
      <c r="LJ56" s="34"/>
      <c r="LK56" s="34"/>
      <c r="LL56" s="34"/>
      <c r="LM56" s="34"/>
      <c r="LN56" s="34"/>
      <c r="LO56" s="34"/>
      <c r="LP56" s="34"/>
      <c r="LQ56" s="34"/>
      <c r="LR56" s="34"/>
      <c r="LS56" s="34"/>
      <c r="LT56" s="34"/>
      <c r="LU56" s="34"/>
      <c r="LV56" s="34"/>
      <c r="LW56" s="34"/>
      <c r="LX56" s="34"/>
      <c r="LY56" s="34"/>
      <c r="LZ56" s="34"/>
      <c r="MA56" s="34"/>
      <c r="MB56" s="34"/>
      <c r="MC56" s="34"/>
      <c r="MD56" s="34"/>
      <c r="ME56" s="34"/>
      <c r="MF56" s="34"/>
      <c r="MG56" s="34"/>
      <c r="MH56" s="34"/>
      <c r="MI56" s="34"/>
      <c r="MJ56" s="34"/>
      <c r="MK56" s="34"/>
      <c r="ML56" s="34"/>
      <c r="MM56" s="34"/>
      <c r="MN56" s="34"/>
      <c r="MO56" s="34"/>
      <c r="MP56" s="34"/>
      <c r="MQ56" s="34"/>
      <c r="MR56" s="34"/>
      <c r="MS56" s="34"/>
      <c r="MT56" s="34"/>
      <c r="MU56" s="34"/>
      <c r="MV56" s="34"/>
      <c r="MW56" s="34"/>
      <c r="MX56" s="34"/>
      <c r="MY56" s="34"/>
      <c r="MZ56" s="34"/>
      <c r="NA56" s="34"/>
      <c r="NB56" s="34"/>
      <c r="NC56" s="34"/>
      <c r="ND56" s="34"/>
      <c r="NE56" s="34"/>
      <c r="NF56" s="34"/>
      <c r="NG56" s="34"/>
      <c r="NH56" s="34"/>
      <c r="NI56" s="34"/>
      <c r="NJ56" s="34"/>
      <c r="NK56" s="34"/>
      <c r="NL56" s="34"/>
      <c r="NM56" s="34"/>
      <c r="NN56" s="34"/>
      <c r="NO56" s="34"/>
      <c r="NP56" s="34"/>
      <c r="NQ56" s="34"/>
      <c r="NR56" s="34"/>
      <c r="NS56" s="34"/>
      <c r="NT56" s="34"/>
      <c r="NU56" s="34"/>
      <c r="NV56" s="34"/>
      <c r="NW56" s="34"/>
      <c r="NX56" s="34"/>
    </row>
    <row r="57" spans="1:388" ht="30" customHeight="1">
      <c r="A57" s="164"/>
      <c r="B57" s="163"/>
      <c r="C57" s="35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6"/>
      <c r="DX57" s="36"/>
      <c r="DY57" s="36"/>
      <c r="DZ57" s="36"/>
      <c r="EA57" s="36"/>
      <c r="EB57" s="36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6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6"/>
      <c r="FM57" s="36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6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  <c r="IG57" s="36"/>
      <c r="IH57" s="36"/>
      <c r="II57" s="36"/>
      <c r="IJ57" s="36"/>
      <c r="IK57" s="36"/>
      <c r="IL57" s="36"/>
      <c r="IM57" s="36"/>
      <c r="IN57" s="36"/>
      <c r="IO57" s="36"/>
      <c r="IP57" s="36"/>
      <c r="IQ57" s="36"/>
      <c r="IR57" s="36"/>
      <c r="IS57" s="36"/>
      <c r="IT57" s="36"/>
      <c r="IU57" s="36"/>
      <c r="IV57" s="36"/>
      <c r="IW57" s="36"/>
      <c r="IX57" s="36"/>
      <c r="IY57" s="36"/>
      <c r="IZ57" s="36"/>
      <c r="JA57" s="36"/>
      <c r="JB57" s="36"/>
      <c r="JC57" s="36"/>
      <c r="JD57" s="36"/>
      <c r="JE57" s="36"/>
      <c r="JF57" s="36"/>
      <c r="JG57" s="36"/>
      <c r="JH57" s="36"/>
      <c r="JI57" s="36"/>
      <c r="JJ57" s="36"/>
      <c r="JK57" s="36"/>
      <c r="JL57" s="36"/>
      <c r="JM57" s="36"/>
      <c r="JN57" s="36"/>
      <c r="JO57" s="36"/>
      <c r="JP57" s="36"/>
      <c r="JQ57" s="36"/>
      <c r="JR57" s="36"/>
      <c r="JS57" s="36"/>
      <c r="JT57" s="36"/>
      <c r="JU57" s="36"/>
      <c r="JV57" s="36"/>
      <c r="JW57" s="36"/>
      <c r="JX57" s="36"/>
      <c r="JY57" s="36"/>
      <c r="JZ57" s="36"/>
      <c r="KA57" s="36"/>
      <c r="KB57" s="36"/>
      <c r="KC57" s="36"/>
      <c r="KD57" s="36"/>
      <c r="KE57" s="36"/>
      <c r="KF57" s="36"/>
      <c r="KG57" s="36"/>
      <c r="KH57" s="36"/>
      <c r="KI57" s="36"/>
      <c r="KJ57" s="36"/>
      <c r="KK57" s="36"/>
      <c r="KL57" s="36"/>
      <c r="KM57" s="36"/>
      <c r="KN57" s="36"/>
      <c r="KO57" s="36"/>
      <c r="KP57" s="36"/>
      <c r="KQ57" s="36"/>
      <c r="KR57" s="36"/>
      <c r="KS57" s="36"/>
      <c r="KT57" s="36"/>
      <c r="KU57" s="36"/>
      <c r="KV57" s="36"/>
      <c r="KW57" s="36"/>
      <c r="KX57" s="36"/>
      <c r="KY57" s="36"/>
      <c r="KZ57" s="36"/>
      <c r="LA57" s="36"/>
      <c r="LB57" s="36"/>
      <c r="LC57" s="36"/>
      <c r="LD57" s="36"/>
      <c r="LE57" s="36"/>
      <c r="LF57" s="36"/>
      <c r="LG57" s="36"/>
      <c r="LH57" s="36"/>
      <c r="LI57" s="36"/>
      <c r="LJ57" s="36"/>
      <c r="LK57" s="36"/>
      <c r="LL57" s="36"/>
      <c r="LM57" s="36"/>
      <c r="LN57" s="36"/>
      <c r="LO57" s="36"/>
      <c r="LP57" s="36"/>
      <c r="LQ57" s="36"/>
      <c r="LR57" s="36"/>
      <c r="LS57" s="36"/>
      <c r="LT57" s="36"/>
      <c r="LU57" s="36"/>
      <c r="LV57" s="36"/>
      <c r="LW57" s="36"/>
      <c r="LX57" s="36"/>
      <c r="LY57" s="36"/>
      <c r="LZ57" s="36"/>
      <c r="MA57" s="36"/>
      <c r="MB57" s="36"/>
      <c r="MC57" s="36"/>
      <c r="MD57" s="36"/>
      <c r="ME57" s="36"/>
      <c r="MF57" s="36"/>
      <c r="MG57" s="36"/>
      <c r="MH57" s="36"/>
      <c r="MI57" s="36"/>
      <c r="MJ57" s="36"/>
      <c r="MK57" s="36"/>
      <c r="ML57" s="36"/>
      <c r="MM57" s="36"/>
      <c r="MN57" s="36"/>
      <c r="MO57" s="36"/>
      <c r="MP57" s="36"/>
      <c r="MQ57" s="36"/>
      <c r="MR57" s="36"/>
      <c r="MS57" s="36"/>
      <c r="MT57" s="36"/>
      <c r="MU57" s="36"/>
      <c r="MV57" s="36"/>
      <c r="MW57" s="36"/>
      <c r="MX57" s="36"/>
      <c r="MY57" s="36"/>
      <c r="MZ57" s="36"/>
      <c r="NA57" s="36"/>
      <c r="NB57" s="36"/>
      <c r="NC57" s="36"/>
      <c r="ND57" s="36"/>
      <c r="NE57" s="36"/>
      <c r="NF57" s="36"/>
      <c r="NG57" s="36"/>
      <c r="NH57" s="36"/>
      <c r="NI57" s="36"/>
      <c r="NJ57" s="36"/>
      <c r="NK57" s="36"/>
      <c r="NL57" s="36"/>
      <c r="NM57" s="36"/>
      <c r="NN57" s="36"/>
      <c r="NO57" s="36"/>
      <c r="NP57" s="36"/>
      <c r="NQ57" s="36"/>
      <c r="NR57" s="36"/>
      <c r="NS57" s="36"/>
      <c r="NT57" s="36"/>
      <c r="NU57" s="36"/>
      <c r="NV57" s="36"/>
      <c r="NW57" s="36"/>
      <c r="NX57" s="36"/>
    </row>
    <row r="58" spans="1:388" ht="30" customHeight="1">
      <c r="A58" s="161">
        <v>13</v>
      </c>
      <c r="B58" s="162">
        <v>30</v>
      </c>
      <c r="C58" s="33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E58" s="34"/>
      <c r="BF58" s="34"/>
      <c r="BG58" s="34"/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O58" s="34"/>
      <c r="CP58" s="34"/>
      <c r="CQ58" s="34"/>
      <c r="CR58" s="34"/>
      <c r="CS58" s="34"/>
      <c r="CT58" s="34"/>
      <c r="CU58" s="34"/>
      <c r="CV58" s="34"/>
      <c r="CW58" s="34"/>
      <c r="CX58" s="34"/>
      <c r="CY58" s="34"/>
      <c r="CZ58" s="34"/>
      <c r="DA58" s="34"/>
      <c r="DB58" s="34"/>
      <c r="DC58" s="34"/>
      <c r="DD58" s="34"/>
      <c r="DE58" s="34"/>
      <c r="DF58" s="34"/>
      <c r="DG58" s="34"/>
      <c r="DH58" s="34"/>
      <c r="DI58" s="34"/>
      <c r="DJ58" s="34"/>
      <c r="DK58" s="34"/>
      <c r="DL58" s="34"/>
      <c r="DM58" s="34"/>
      <c r="DN58" s="34"/>
      <c r="DO58" s="34"/>
      <c r="DP58" s="34"/>
      <c r="DQ58" s="34"/>
      <c r="DR58" s="34"/>
      <c r="DS58" s="34"/>
      <c r="DT58" s="34"/>
      <c r="DU58" s="34"/>
      <c r="DV58" s="34"/>
      <c r="DW58" s="34"/>
      <c r="DX58" s="34"/>
      <c r="DY58" s="34"/>
      <c r="DZ58" s="34"/>
      <c r="EA58" s="34"/>
      <c r="EB58" s="34"/>
      <c r="EC58" s="34"/>
      <c r="ED58" s="34"/>
      <c r="EE58" s="34"/>
      <c r="EF58" s="34"/>
      <c r="EG58" s="34"/>
      <c r="EH58" s="34"/>
      <c r="EI58" s="34"/>
      <c r="EJ58" s="34"/>
      <c r="EK58" s="34"/>
      <c r="EL58" s="34"/>
      <c r="EM58" s="34"/>
      <c r="EN58" s="34"/>
      <c r="EO58" s="34"/>
      <c r="EP58" s="34"/>
      <c r="EQ58" s="34"/>
      <c r="ER58" s="34"/>
      <c r="ES58" s="34"/>
      <c r="ET58" s="34"/>
      <c r="EU58" s="34"/>
      <c r="EV58" s="34"/>
      <c r="EW58" s="34"/>
      <c r="EX58" s="34"/>
      <c r="EY58" s="34"/>
      <c r="EZ58" s="34"/>
      <c r="FA58" s="34"/>
      <c r="FB58" s="34"/>
      <c r="FC58" s="34"/>
      <c r="FD58" s="34"/>
      <c r="FE58" s="34"/>
      <c r="FF58" s="34"/>
      <c r="FG58" s="34"/>
      <c r="FH58" s="34"/>
      <c r="FI58" s="34"/>
      <c r="FJ58" s="34"/>
      <c r="FK58" s="34"/>
      <c r="FL58" s="34"/>
      <c r="FM58" s="34"/>
      <c r="FN58" s="34"/>
      <c r="FO58" s="34"/>
      <c r="FP58" s="34"/>
      <c r="FQ58" s="34"/>
      <c r="FR58" s="34"/>
      <c r="FS58" s="34"/>
      <c r="FT58" s="34"/>
      <c r="FU58" s="34"/>
      <c r="FV58" s="34"/>
      <c r="FW58" s="34"/>
      <c r="FX58" s="34"/>
      <c r="FY58" s="34"/>
      <c r="FZ58" s="34"/>
      <c r="GA58" s="34"/>
      <c r="GB58" s="34"/>
      <c r="GC58" s="34"/>
      <c r="GD58" s="34"/>
      <c r="GE58" s="34"/>
      <c r="GF58" s="34"/>
      <c r="GG58" s="34"/>
      <c r="GH58" s="34"/>
      <c r="GI58" s="34"/>
      <c r="GJ58" s="34"/>
      <c r="GK58" s="34"/>
      <c r="GL58" s="34"/>
      <c r="GM58" s="34"/>
      <c r="GN58" s="34"/>
      <c r="GO58" s="34"/>
      <c r="GP58" s="34"/>
      <c r="GQ58" s="34"/>
      <c r="GR58" s="34"/>
      <c r="GS58" s="34"/>
      <c r="GT58" s="34"/>
      <c r="GU58" s="34"/>
      <c r="GV58" s="34"/>
      <c r="GW58" s="34"/>
      <c r="GX58" s="34"/>
      <c r="GY58" s="34"/>
      <c r="GZ58" s="34"/>
      <c r="HA58" s="34"/>
      <c r="HB58" s="34"/>
      <c r="HC58" s="34"/>
      <c r="HD58" s="34"/>
      <c r="HE58" s="34"/>
      <c r="HF58" s="34"/>
      <c r="HG58" s="34"/>
      <c r="HH58" s="34"/>
      <c r="HI58" s="34"/>
      <c r="HJ58" s="34"/>
      <c r="HK58" s="34"/>
      <c r="HL58" s="34"/>
      <c r="HM58" s="34"/>
      <c r="HN58" s="34"/>
      <c r="HO58" s="34"/>
      <c r="HP58" s="34"/>
      <c r="HQ58" s="34"/>
      <c r="HR58" s="34"/>
      <c r="HS58" s="34"/>
      <c r="HT58" s="34"/>
      <c r="HU58" s="34"/>
      <c r="HV58" s="34"/>
      <c r="HW58" s="34"/>
      <c r="HX58" s="34"/>
      <c r="HY58" s="34"/>
      <c r="HZ58" s="34"/>
      <c r="IA58" s="34"/>
      <c r="IB58" s="34"/>
      <c r="IC58" s="34"/>
      <c r="ID58" s="34"/>
      <c r="IE58" s="34"/>
      <c r="IF58" s="34"/>
      <c r="IG58" s="34"/>
      <c r="IH58" s="34"/>
      <c r="II58" s="34"/>
      <c r="IJ58" s="34"/>
      <c r="IK58" s="34"/>
      <c r="IL58" s="34"/>
      <c r="IM58" s="34"/>
      <c r="IN58" s="34"/>
      <c r="IO58" s="34"/>
      <c r="IP58" s="34"/>
      <c r="IQ58" s="34"/>
      <c r="IR58" s="34"/>
      <c r="IS58" s="34"/>
      <c r="IT58" s="34"/>
      <c r="IU58" s="34"/>
      <c r="IV58" s="34"/>
      <c r="IW58" s="34"/>
      <c r="IX58" s="34"/>
      <c r="IY58" s="34"/>
      <c r="IZ58" s="34"/>
      <c r="JA58" s="34"/>
      <c r="JB58" s="34"/>
      <c r="JC58" s="34"/>
      <c r="JD58" s="34"/>
      <c r="JE58" s="34"/>
      <c r="JF58" s="34"/>
      <c r="JG58" s="34"/>
      <c r="JH58" s="34"/>
      <c r="JI58" s="34"/>
      <c r="JJ58" s="34"/>
      <c r="JK58" s="34"/>
      <c r="JL58" s="34"/>
      <c r="JM58" s="34"/>
      <c r="JN58" s="34"/>
      <c r="JO58" s="34"/>
      <c r="JP58" s="34"/>
      <c r="JQ58" s="34"/>
      <c r="JR58" s="34"/>
      <c r="JS58" s="34"/>
      <c r="JT58" s="34"/>
      <c r="JU58" s="34"/>
      <c r="JV58" s="34"/>
      <c r="JW58" s="34"/>
      <c r="JX58" s="34"/>
      <c r="JY58" s="34"/>
      <c r="JZ58" s="34"/>
      <c r="KA58" s="34"/>
      <c r="KB58" s="34"/>
      <c r="KC58" s="34"/>
      <c r="KD58" s="34"/>
      <c r="KE58" s="34"/>
      <c r="KF58" s="34"/>
      <c r="KG58" s="34"/>
      <c r="KH58" s="34"/>
      <c r="KI58" s="34"/>
      <c r="KJ58" s="34"/>
      <c r="KK58" s="34"/>
      <c r="KL58" s="34"/>
      <c r="KM58" s="34"/>
      <c r="KN58" s="34"/>
      <c r="KO58" s="34"/>
      <c r="KP58" s="34"/>
      <c r="KQ58" s="34"/>
      <c r="KR58" s="34"/>
      <c r="KS58" s="34"/>
      <c r="KT58" s="34"/>
      <c r="KU58" s="34"/>
      <c r="KV58" s="34"/>
      <c r="KW58" s="34"/>
      <c r="KX58" s="34"/>
      <c r="KY58" s="34"/>
      <c r="KZ58" s="34"/>
      <c r="LA58" s="34"/>
      <c r="LB58" s="34"/>
      <c r="LC58" s="34"/>
      <c r="LD58" s="34"/>
      <c r="LE58" s="34"/>
      <c r="LF58" s="34"/>
      <c r="LG58" s="34"/>
      <c r="LH58" s="34"/>
      <c r="LI58" s="34"/>
      <c r="LJ58" s="34"/>
      <c r="LK58" s="34"/>
      <c r="LL58" s="34"/>
      <c r="LM58" s="34"/>
      <c r="LN58" s="34"/>
      <c r="LO58" s="34"/>
      <c r="LP58" s="34"/>
      <c r="LQ58" s="34"/>
      <c r="LR58" s="34"/>
      <c r="LS58" s="34"/>
      <c r="LT58" s="34"/>
      <c r="LU58" s="34"/>
      <c r="LV58" s="34"/>
      <c r="LW58" s="34"/>
      <c r="LX58" s="34"/>
      <c r="LY58" s="34"/>
      <c r="LZ58" s="34"/>
      <c r="MA58" s="34"/>
      <c r="MB58" s="34"/>
      <c r="MC58" s="34"/>
      <c r="MD58" s="34"/>
      <c r="ME58" s="34"/>
      <c r="MF58" s="34"/>
      <c r="MG58" s="34"/>
      <c r="MH58" s="34"/>
      <c r="MI58" s="34"/>
      <c r="MJ58" s="34"/>
      <c r="MK58" s="34"/>
      <c r="ML58" s="34"/>
      <c r="MM58" s="34"/>
      <c r="MN58" s="34"/>
      <c r="MO58" s="34"/>
      <c r="MP58" s="34"/>
      <c r="MQ58" s="34"/>
      <c r="MR58" s="34"/>
      <c r="MS58" s="34"/>
      <c r="MT58" s="34"/>
      <c r="MU58" s="34"/>
      <c r="MV58" s="34"/>
      <c r="MW58" s="34"/>
      <c r="MX58" s="34"/>
      <c r="MY58" s="34"/>
      <c r="MZ58" s="34"/>
      <c r="NA58" s="34"/>
      <c r="NB58" s="34"/>
      <c r="NC58" s="34"/>
      <c r="ND58" s="34"/>
      <c r="NE58" s="34"/>
      <c r="NF58" s="34"/>
      <c r="NG58" s="34"/>
      <c r="NH58" s="34"/>
      <c r="NI58" s="34"/>
      <c r="NJ58" s="34"/>
      <c r="NK58" s="34"/>
      <c r="NL58" s="34"/>
      <c r="NM58" s="34"/>
      <c r="NN58" s="34"/>
      <c r="NO58" s="34"/>
      <c r="NP58" s="34"/>
      <c r="NQ58" s="34"/>
      <c r="NR58" s="34"/>
      <c r="NS58" s="34"/>
      <c r="NT58" s="34"/>
      <c r="NU58" s="34"/>
      <c r="NV58" s="34"/>
      <c r="NW58" s="34"/>
      <c r="NX58" s="34"/>
    </row>
    <row r="59" spans="1:388" ht="30" customHeight="1">
      <c r="A59" s="161"/>
      <c r="B59" s="163"/>
      <c r="C59" s="35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  <c r="IG59" s="36"/>
      <c r="IH59" s="36"/>
      <c r="II59" s="36"/>
      <c r="IJ59" s="36"/>
      <c r="IK59" s="36"/>
      <c r="IL59" s="36"/>
      <c r="IM59" s="36"/>
      <c r="IN59" s="36"/>
      <c r="IO59" s="36"/>
      <c r="IP59" s="36"/>
      <c r="IQ59" s="36"/>
      <c r="IR59" s="36"/>
      <c r="IS59" s="36"/>
      <c r="IT59" s="36"/>
      <c r="IU59" s="36"/>
      <c r="IV59" s="36"/>
      <c r="IW59" s="36"/>
      <c r="IX59" s="36"/>
      <c r="IY59" s="36"/>
      <c r="IZ59" s="36"/>
      <c r="JA59" s="36"/>
      <c r="JB59" s="36"/>
      <c r="JC59" s="36"/>
      <c r="JD59" s="36"/>
      <c r="JE59" s="36"/>
      <c r="JF59" s="36"/>
      <c r="JG59" s="36"/>
      <c r="JH59" s="36"/>
      <c r="JI59" s="36"/>
      <c r="JJ59" s="36"/>
      <c r="JK59" s="36"/>
      <c r="JL59" s="36"/>
      <c r="JM59" s="36"/>
      <c r="JN59" s="36"/>
      <c r="JO59" s="36"/>
      <c r="JP59" s="36"/>
      <c r="JQ59" s="36"/>
      <c r="JR59" s="36"/>
      <c r="JS59" s="36"/>
      <c r="JT59" s="36"/>
      <c r="JU59" s="36"/>
      <c r="JV59" s="36"/>
      <c r="JW59" s="36"/>
      <c r="JX59" s="36"/>
      <c r="JY59" s="36"/>
      <c r="JZ59" s="36"/>
      <c r="KA59" s="36"/>
      <c r="KB59" s="36"/>
      <c r="KC59" s="36"/>
      <c r="KD59" s="36"/>
      <c r="KE59" s="36"/>
      <c r="KF59" s="36"/>
      <c r="KG59" s="36"/>
      <c r="KH59" s="36"/>
      <c r="KI59" s="36"/>
      <c r="KJ59" s="36"/>
      <c r="KK59" s="36"/>
      <c r="KL59" s="36"/>
      <c r="KM59" s="36"/>
      <c r="KN59" s="36"/>
      <c r="KO59" s="36"/>
      <c r="KP59" s="36"/>
      <c r="KQ59" s="36"/>
      <c r="KR59" s="36"/>
      <c r="KS59" s="36"/>
      <c r="KT59" s="36"/>
      <c r="KU59" s="36"/>
      <c r="KV59" s="36"/>
      <c r="KW59" s="36"/>
      <c r="KX59" s="36"/>
      <c r="KY59" s="36"/>
      <c r="KZ59" s="36"/>
      <c r="LA59" s="36"/>
      <c r="LB59" s="36"/>
      <c r="LC59" s="36"/>
      <c r="LD59" s="36"/>
      <c r="LE59" s="36"/>
      <c r="LF59" s="36"/>
      <c r="LG59" s="36"/>
      <c r="LH59" s="36"/>
      <c r="LI59" s="36"/>
      <c r="LJ59" s="36"/>
      <c r="LK59" s="36"/>
      <c r="LL59" s="36"/>
      <c r="LM59" s="36"/>
      <c r="LN59" s="36"/>
      <c r="LO59" s="36"/>
      <c r="LP59" s="36"/>
      <c r="LQ59" s="36"/>
      <c r="LR59" s="36"/>
      <c r="LS59" s="36"/>
      <c r="LT59" s="36"/>
      <c r="LU59" s="36"/>
      <c r="LV59" s="36"/>
      <c r="LW59" s="36"/>
      <c r="LX59" s="36"/>
      <c r="LY59" s="36"/>
      <c r="LZ59" s="36"/>
      <c r="MA59" s="36"/>
      <c r="MB59" s="36"/>
      <c r="MC59" s="36"/>
      <c r="MD59" s="36"/>
      <c r="ME59" s="36"/>
      <c r="MF59" s="36"/>
      <c r="MG59" s="36"/>
      <c r="MH59" s="36"/>
      <c r="MI59" s="36"/>
      <c r="MJ59" s="36"/>
      <c r="MK59" s="36"/>
      <c r="ML59" s="36"/>
      <c r="MM59" s="36"/>
      <c r="MN59" s="36"/>
      <c r="MO59" s="36"/>
      <c r="MP59" s="36"/>
      <c r="MQ59" s="36"/>
      <c r="MR59" s="36"/>
      <c r="MS59" s="36"/>
      <c r="MT59" s="36"/>
      <c r="MU59" s="36"/>
      <c r="MV59" s="36"/>
      <c r="MW59" s="36"/>
      <c r="MX59" s="36"/>
      <c r="MY59" s="36"/>
      <c r="MZ59" s="36"/>
      <c r="NA59" s="36"/>
      <c r="NB59" s="36"/>
      <c r="NC59" s="36"/>
      <c r="ND59" s="36"/>
      <c r="NE59" s="36"/>
      <c r="NF59" s="36"/>
      <c r="NG59" s="36"/>
      <c r="NH59" s="36"/>
      <c r="NI59" s="36"/>
      <c r="NJ59" s="36"/>
      <c r="NK59" s="36"/>
      <c r="NL59" s="36"/>
      <c r="NM59" s="36"/>
      <c r="NN59" s="36"/>
      <c r="NO59" s="36"/>
      <c r="NP59" s="36"/>
      <c r="NQ59" s="36"/>
      <c r="NR59" s="36"/>
      <c r="NS59" s="36"/>
      <c r="NT59" s="36"/>
      <c r="NU59" s="36"/>
      <c r="NV59" s="36"/>
      <c r="NW59" s="36"/>
      <c r="NX59" s="36"/>
    </row>
    <row r="60" spans="1:388" ht="30" customHeight="1">
      <c r="A60" s="164" t="s">
        <v>31</v>
      </c>
      <c r="B60" s="162" t="s">
        <v>25</v>
      </c>
      <c r="C60" s="33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  <c r="CT60" s="34"/>
      <c r="CU60" s="34"/>
      <c r="CV60" s="34"/>
      <c r="CW60" s="34"/>
      <c r="CX60" s="34"/>
      <c r="CY60" s="34"/>
      <c r="CZ60" s="34"/>
      <c r="DA60" s="34"/>
      <c r="DB60" s="34"/>
      <c r="DC60" s="34"/>
      <c r="DD60" s="34"/>
      <c r="DE60" s="34"/>
      <c r="DF60" s="34"/>
      <c r="DG60" s="34"/>
      <c r="DH60" s="34"/>
      <c r="DI60" s="34"/>
      <c r="DJ60" s="34"/>
      <c r="DK60" s="34"/>
      <c r="DL60" s="34"/>
      <c r="DM60" s="34"/>
      <c r="DN60" s="34"/>
      <c r="DO60" s="34"/>
      <c r="DP60" s="34"/>
      <c r="DQ60" s="34"/>
      <c r="DR60" s="34"/>
      <c r="DS60" s="34"/>
      <c r="DT60" s="34"/>
      <c r="DU60" s="34"/>
      <c r="DV60" s="34"/>
      <c r="DW60" s="34"/>
      <c r="DX60" s="34"/>
      <c r="DY60" s="34"/>
      <c r="DZ60" s="34"/>
      <c r="EA60" s="34"/>
      <c r="EB60" s="34"/>
      <c r="EC60" s="34"/>
      <c r="ED60" s="34"/>
      <c r="EE60" s="34"/>
      <c r="EF60" s="34"/>
      <c r="EG60" s="34"/>
      <c r="EH60" s="34"/>
      <c r="EI60" s="34"/>
      <c r="EJ60" s="34"/>
      <c r="EK60" s="34"/>
      <c r="EL60" s="34"/>
      <c r="EM60" s="34"/>
      <c r="EN60" s="34"/>
      <c r="EO60" s="34"/>
      <c r="EP60" s="34"/>
      <c r="EQ60" s="34"/>
      <c r="ER60" s="34"/>
      <c r="ES60" s="34"/>
      <c r="ET60" s="34"/>
      <c r="EU60" s="34"/>
      <c r="EV60" s="34"/>
      <c r="EW60" s="34"/>
      <c r="EX60" s="34"/>
      <c r="EY60" s="34"/>
      <c r="EZ60" s="34"/>
      <c r="FA60" s="34"/>
      <c r="FB60" s="34"/>
      <c r="FC60" s="34"/>
      <c r="FD60" s="34"/>
      <c r="FE60" s="34"/>
      <c r="FF60" s="34"/>
      <c r="FG60" s="34"/>
      <c r="FH60" s="34"/>
      <c r="FI60" s="34"/>
      <c r="FJ60" s="34"/>
      <c r="FK60" s="34"/>
      <c r="FL60" s="34"/>
      <c r="FM60" s="34"/>
      <c r="FN60" s="34"/>
      <c r="FO60" s="34"/>
      <c r="FP60" s="34"/>
      <c r="FQ60" s="34"/>
      <c r="FR60" s="34"/>
      <c r="FS60" s="34"/>
      <c r="FT60" s="34"/>
      <c r="FU60" s="34"/>
      <c r="FV60" s="34"/>
      <c r="FW60" s="34"/>
      <c r="FX60" s="34"/>
      <c r="FY60" s="34"/>
      <c r="FZ60" s="34"/>
      <c r="GA60" s="34"/>
      <c r="GB60" s="34"/>
      <c r="GC60" s="34"/>
      <c r="GD60" s="34"/>
      <c r="GE60" s="34"/>
      <c r="GF60" s="34"/>
      <c r="GG60" s="34"/>
      <c r="GH60" s="34"/>
      <c r="GI60" s="34"/>
      <c r="GJ60" s="34"/>
      <c r="GK60" s="34"/>
      <c r="GL60" s="34"/>
      <c r="GM60" s="34"/>
      <c r="GN60" s="34"/>
      <c r="GO60" s="34"/>
      <c r="GP60" s="34"/>
      <c r="GQ60" s="34"/>
      <c r="GR60" s="34"/>
      <c r="GS60" s="34"/>
      <c r="GT60" s="34"/>
      <c r="GU60" s="34"/>
      <c r="GV60" s="34"/>
      <c r="GW60" s="34"/>
      <c r="GX60" s="34"/>
      <c r="GY60" s="34"/>
      <c r="GZ60" s="34"/>
      <c r="HA60" s="34"/>
      <c r="HB60" s="34"/>
      <c r="HC60" s="34"/>
      <c r="HD60" s="34"/>
      <c r="HE60" s="34"/>
      <c r="HF60" s="34"/>
      <c r="HG60" s="34"/>
      <c r="HH60" s="34"/>
      <c r="HI60" s="34"/>
      <c r="HJ60" s="34"/>
      <c r="HK60" s="34"/>
      <c r="HL60" s="34"/>
      <c r="HM60" s="34"/>
      <c r="HN60" s="34"/>
      <c r="HO60" s="34"/>
      <c r="HP60" s="34"/>
      <c r="HQ60" s="34"/>
      <c r="HR60" s="34"/>
      <c r="HS60" s="34"/>
      <c r="HT60" s="34"/>
      <c r="HU60" s="34"/>
      <c r="HV60" s="34"/>
      <c r="HW60" s="34"/>
      <c r="HX60" s="34"/>
      <c r="HY60" s="34"/>
      <c r="HZ60" s="34"/>
      <c r="IA60" s="34"/>
      <c r="IB60" s="34"/>
      <c r="IC60" s="34"/>
      <c r="ID60" s="34"/>
      <c r="IE60" s="34"/>
      <c r="IF60" s="34"/>
      <c r="IG60" s="34"/>
      <c r="IH60" s="34"/>
      <c r="II60" s="34"/>
      <c r="IJ60" s="34"/>
      <c r="IK60" s="34"/>
      <c r="IL60" s="34"/>
      <c r="IM60" s="34"/>
      <c r="IN60" s="34"/>
      <c r="IO60" s="34"/>
      <c r="IP60" s="34"/>
      <c r="IQ60" s="34"/>
      <c r="IR60" s="34"/>
      <c r="IS60" s="34"/>
      <c r="IT60" s="34"/>
      <c r="IU60" s="34"/>
      <c r="IV60" s="34"/>
      <c r="IW60" s="34"/>
      <c r="IX60" s="34"/>
      <c r="IY60" s="34"/>
      <c r="IZ60" s="34"/>
      <c r="JA60" s="34"/>
      <c r="JB60" s="34"/>
      <c r="JC60" s="34"/>
      <c r="JD60" s="34"/>
      <c r="JE60" s="34"/>
      <c r="JF60" s="34"/>
      <c r="JG60" s="34"/>
      <c r="JH60" s="34"/>
      <c r="JI60" s="34"/>
      <c r="JJ60" s="34"/>
      <c r="JK60" s="34"/>
      <c r="JL60" s="34"/>
      <c r="JM60" s="34"/>
      <c r="JN60" s="34"/>
      <c r="JO60" s="34"/>
      <c r="JP60" s="34"/>
      <c r="JQ60" s="34"/>
      <c r="JR60" s="34"/>
      <c r="JS60" s="34"/>
      <c r="JT60" s="34"/>
      <c r="JU60" s="34"/>
      <c r="JV60" s="34"/>
      <c r="JW60" s="34"/>
      <c r="JX60" s="34"/>
      <c r="JY60" s="34"/>
      <c r="JZ60" s="34"/>
      <c r="KA60" s="34"/>
      <c r="KB60" s="34"/>
      <c r="KC60" s="34"/>
      <c r="KD60" s="34"/>
      <c r="KE60" s="34"/>
      <c r="KF60" s="34"/>
      <c r="KG60" s="34"/>
      <c r="KH60" s="34"/>
      <c r="KI60" s="34"/>
      <c r="KJ60" s="34"/>
      <c r="KK60" s="34"/>
      <c r="KL60" s="34"/>
      <c r="KM60" s="34"/>
      <c r="KN60" s="34"/>
      <c r="KO60" s="34"/>
      <c r="KP60" s="34"/>
      <c r="KQ60" s="34"/>
      <c r="KR60" s="34"/>
      <c r="KS60" s="34"/>
      <c r="KT60" s="34"/>
      <c r="KU60" s="34"/>
      <c r="KV60" s="34"/>
      <c r="KW60" s="34"/>
      <c r="KX60" s="34"/>
      <c r="KY60" s="34"/>
      <c r="KZ60" s="34"/>
      <c r="LA60" s="34"/>
      <c r="LB60" s="34"/>
      <c r="LC60" s="34"/>
      <c r="LD60" s="34"/>
      <c r="LE60" s="34"/>
      <c r="LF60" s="34"/>
      <c r="LG60" s="34"/>
      <c r="LH60" s="34"/>
      <c r="LI60" s="34"/>
      <c r="LJ60" s="34"/>
      <c r="LK60" s="34"/>
      <c r="LL60" s="34"/>
      <c r="LM60" s="34"/>
      <c r="LN60" s="34"/>
      <c r="LO60" s="34"/>
      <c r="LP60" s="34"/>
      <c r="LQ60" s="34"/>
      <c r="LR60" s="34"/>
      <c r="LS60" s="34"/>
      <c r="LT60" s="34"/>
      <c r="LU60" s="34"/>
      <c r="LV60" s="34"/>
      <c r="LW60" s="34"/>
      <c r="LX60" s="34"/>
      <c r="LY60" s="34"/>
      <c r="LZ60" s="34"/>
      <c r="MA60" s="34"/>
      <c r="MB60" s="34"/>
      <c r="MC60" s="34"/>
      <c r="MD60" s="34"/>
      <c r="ME60" s="34"/>
      <c r="MF60" s="34"/>
      <c r="MG60" s="34"/>
      <c r="MH60" s="34"/>
      <c r="MI60" s="34"/>
      <c r="MJ60" s="34"/>
      <c r="MK60" s="34"/>
      <c r="ML60" s="34"/>
      <c r="MM60" s="34"/>
      <c r="MN60" s="34"/>
      <c r="MO60" s="34"/>
      <c r="MP60" s="34"/>
      <c r="MQ60" s="34"/>
      <c r="MR60" s="34"/>
      <c r="MS60" s="34"/>
      <c r="MT60" s="34"/>
      <c r="MU60" s="34"/>
      <c r="MV60" s="34"/>
      <c r="MW60" s="34"/>
      <c r="MX60" s="34"/>
      <c r="MY60" s="34"/>
      <c r="MZ60" s="34"/>
      <c r="NA60" s="34"/>
      <c r="NB60" s="34"/>
      <c r="NC60" s="34"/>
      <c r="ND60" s="34"/>
      <c r="NE60" s="34"/>
      <c r="NF60" s="34"/>
      <c r="NG60" s="34"/>
      <c r="NH60" s="34"/>
      <c r="NI60" s="34"/>
      <c r="NJ60" s="34"/>
      <c r="NK60" s="34"/>
      <c r="NL60" s="34"/>
      <c r="NM60" s="34"/>
      <c r="NN60" s="34"/>
      <c r="NO60" s="34"/>
      <c r="NP60" s="34"/>
      <c r="NQ60" s="34"/>
      <c r="NR60" s="34"/>
      <c r="NS60" s="34"/>
      <c r="NT60" s="34"/>
      <c r="NU60" s="34"/>
      <c r="NV60" s="34"/>
      <c r="NW60" s="34"/>
      <c r="NX60" s="34"/>
    </row>
    <row r="61" spans="1:388" ht="30" customHeight="1">
      <c r="A61" s="164"/>
      <c r="B61" s="163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B61" s="36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6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6"/>
      <c r="FM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6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  <c r="IG61" s="36"/>
      <c r="IH61" s="36"/>
      <c r="II61" s="36"/>
      <c r="IJ61" s="36"/>
      <c r="IK61" s="36"/>
      <c r="IL61" s="36"/>
      <c r="IM61" s="36"/>
      <c r="IN61" s="36"/>
      <c r="IO61" s="36"/>
      <c r="IP61" s="36"/>
      <c r="IQ61" s="36"/>
      <c r="IR61" s="36"/>
      <c r="IS61" s="36"/>
      <c r="IT61" s="36"/>
      <c r="IU61" s="36"/>
      <c r="IV61" s="36"/>
      <c r="IW61" s="36"/>
      <c r="IX61" s="36"/>
      <c r="IY61" s="36"/>
      <c r="IZ61" s="36"/>
      <c r="JA61" s="36"/>
      <c r="JB61" s="36"/>
      <c r="JC61" s="36"/>
      <c r="JD61" s="36"/>
      <c r="JE61" s="36"/>
      <c r="JF61" s="36"/>
      <c r="JG61" s="36"/>
      <c r="JH61" s="36"/>
      <c r="JI61" s="36"/>
      <c r="JJ61" s="36"/>
      <c r="JK61" s="36"/>
      <c r="JL61" s="36"/>
      <c r="JM61" s="36"/>
      <c r="JN61" s="36"/>
      <c r="JO61" s="36"/>
      <c r="JP61" s="36"/>
      <c r="JQ61" s="36"/>
      <c r="JR61" s="36"/>
      <c r="JS61" s="36"/>
      <c r="JT61" s="36"/>
      <c r="JU61" s="36"/>
      <c r="JV61" s="36"/>
      <c r="JW61" s="36"/>
      <c r="JX61" s="36"/>
      <c r="JY61" s="36"/>
      <c r="JZ61" s="36"/>
      <c r="KA61" s="36"/>
      <c r="KB61" s="36"/>
      <c r="KC61" s="36"/>
      <c r="KD61" s="36"/>
      <c r="KE61" s="36"/>
      <c r="KF61" s="36"/>
      <c r="KG61" s="36"/>
      <c r="KH61" s="36"/>
      <c r="KI61" s="36"/>
      <c r="KJ61" s="36"/>
      <c r="KK61" s="36"/>
      <c r="KL61" s="36"/>
      <c r="KM61" s="36"/>
      <c r="KN61" s="36"/>
      <c r="KO61" s="36"/>
      <c r="KP61" s="36"/>
      <c r="KQ61" s="36"/>
      <c r="KR61" s="36"/>
      <c r="KS61" s="36"/>
      <c r="KT61" s="36"/>
      <c r="KU61" s="36"/>
      <c r="KV61" s="36"/>
      <c r="KW61" s="36"/>
      <c r="KX61" s="36"/>
      <c r="KY61" s="36"/>
      <c r="KZ61" s="36"/>
      <c r="LA61" s="36"/>
      <c r="LB61" s="36"/>
      <c r="LC61" s="36"/>
      <c r="LD61" s="36"/>
      <c r="LE61" s="36"/>
      <c r="LF61" s="36"/>
      <c r="LG61" s="36"/>
      <c r="LH61" s="36"/>
      <c r="LI61" s="36"/>
      <c r="LJ61" s="36"/>
      <c r="LK61" s="36"/>
      <c r="LL61" s="36"/>
      <c r="LM61" s="36"/>
      <c r="LN61" s="36"/>
      <c r="LO61" s="36"/>
      <c r="LP61" s="36"/>
      <c r="LQ61" s="36"/>
      <c r="LR61" s="36"/>
      <c r="LS61" s="36"/>
      <c r="LT61" s="36"/>
      <c r="LU61" s="36"/>
      <c r="LV61" s="36"/>
      <c r="LW61" s="36"/>
      <c r="LX61" s="36"/>
      <c r="LY61" s="36"/>
      <c r="LZ61" s="36"/>
      <c r="MA61" s="36"/>
      <c r="MB61" s="36"/>
      <c r="MC61" s="36"/>
      <c r="MD61" s="36"/>
      <c r="ME61" s="36"/>
      <c r="MF61" s="36"/>
      <c r="MG61" s="36"/>
      <c r="MH61" s="36"/>
      <c r="MI61" s="36"/>
      <c r="MJ61" s="36"/>
      <c r="MK61" s="36"/>
      <c r="ML61" s="36"/>
      <c r="MM61" s="36"/>
      <c r="MN61" s="36"/>
      <c r="MO61" s="36"/>
      <c r="MP61" s="36"/>
      <c r="MQ61" s="36"/>
      <c r="MR61" s="36"/>
      <c r="MS61" s="36"/>
      <c r="MT61" s="36"/>
      <c r="MU61" s="36"/>
      <c r="MV61" s="36"/>
      <c r="MW61" s="36"/>
      <c r="MX61" s="36"/>
      <c r="MY61" s="36"/>
      <c r="MZ61" s="36"/>
      <c r="NA61" s="36"/>
      <c r="NB61" s="36"/>
      <c r="NC61" s="36"/>
      <c r="ND61" s="36"/>
      <c r="NE61" s="36"/>
      <c r="NF61" s="36"/>
      <c r="NG61" s="36"/>
      <c r="NH61" s="36"/>
      <c r="NI61" s="36"/>
      <c r="NJ61" s="36"/>
      <c r="NK61" s="36"/>
      <c r="NL61" s="36"/>
      <c r="NM61" s="36"/>
      <c r="NN61" s="36"/>
      <c r="NO61" s="36"/>
      <c r="NP61" s="36"/>
      <c r="NQ61" s="36"/>
      <c r="NR61" s="36"/>
      <c r="NS61" s="36"/>
      <c r="NT61" s="36"/>
      <c r="NU61" s="36"/>
      <c r="NV61" s="36"/>
      <c r="NW61" s="36"/>
      <c r="NX61" s="36"/>
    </row>
    <row r="62" spans="1:388" ht="30" customHeight="1">
      <c r="A62" s="161">
        <v>14</v>
      </c>
      <c r="B62" s="162">
        <v>30</v>
      </c>
      <c r="C62" s="33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34"/>
      <c r="AQ62" s="34"/>
      <c r="AR62" s="34"/>
      <c r="AS62" s="34"/>
      <c r="AT62" s="34"/>
      <c r="AU62" s="34"/>
      <c r="AV62" s="34"/>
      <c r="AW62" s="34"/>
      <c r="AX62" s="34"/>
      <c r="AY62" s="34"/>
      <c r="AZ62" s="34"/>
      <c r="BA62" s="34"/>
      <c r="BB62" s="34"/>
      <c r="BC62" s="34"/>
      <c r="BD62" s="34"/>
      <c r="BE62" s="34"/>
      <c r="BF62" s="34"/>
      <c r="BG62" s="34"/>
      <c r="BH62" s="34"/>
      <c r="BI62" s="34"/>
      <c r="BJ62" s="34"/>
      <c r="BK62" s="34"/>
      <c r="BL62" s="34"/>
      <c r="BM62" s="34"/>
      <c r="BN62" s="34"/>
      <c r="BO62" s="34"/>
      <c r="BP62" s="34"/>
      <c r="BQ62" s="34"/>
      <c r="BR62" s="34"/>
      <c r="BS62" s="34"/>
      <c r="BT62" s="34"/>
      <c r="BU62" s="34"/>
      <c r="BV62" s="34"/>
      <c r="BW62" s="34"/>
      <c r="BX62" s="34"/>
      <c r="BY62" s="34"/>
      <c r="BZ62" s="34"/>
      <c r="CA62" s="34"/>
      <c r="CB62" s="34"/>
      <c r="CC62" s="34"/>
      <c r="CD62" s="34"/>
      <c r="CE62" s="34"/>
      <c r="CF62" s="34"/>
      <c r="CG62" s="34"/>
      <c r="CH62" s="34"/>
      <c r="CI62" s="34"/>
      <c r="CJ62" s="34"/>
      <c r="CK62" s="34"/>
      <c r="CL62" s="34"/>
      <c r="CM62" s="34"/>
      <c r="CN62" s="34"/>
      <c r="CO62" s="34"/>
      <c r="CP62" s="34"/>
      <c r="CQ62" s="34"/>
      <c r="CR62" s="34"/>
      <c r="CS62" s="34"/>
      <c r="CT62" s="34"/>
      <c r="CU62" s="34"/>
      <c r="CV62" s="34"/>
      <c r="CW62" s="34"/>
      <c r="CX62" s="34"/>
      <c r="CY62" s="34"/>
      <c r="CZ62" s="34"/>
      <c r="DA62" s="34"/>
      <c r="DB62" s="34"/>
      <c r="DC62" s="34"/>
      <c r="DD62" s="34"/>
      <c r="DE62" s="34"/>
      <c r="DF62" s="34"/>
      <c r="DG62" s="34"/>
      <c r="DH62" s="34"/>
      <c r="DI62" s="34"/>
      <c r="DJ62" s="34"/>
      <c r="DK62" s="34"/>
      <c r="DL62" s="34"/>
      <c r="DM62" s="34"/>
      <c r="DN62" s="34"/>
      <c r="DO62" s="34"/>
      <c r="DP62" s="34"/>
      <c r="DQ62" s="34"/>
      <c r="DR62" s="34"/>
      <c r="DS62" s="34"/>
      <c r="DT62" s="34"/>
      <c r="DU62" s="34"/>
      <c r="DV62" s="34"/>
      <c r="DW62" s="34"/>
      <c r="DX62" s="34"/>
      <c r="DY62" s="34"/>
      <c r="DZ62" s="34"/>
      <c r="EA62" s="34"/>
      <c r="EB62" s="34"/>
      <c r="EC62" s="34"/>
      <c r="ED62" s="34"/>
      <c r="EE62" s="34"/>
      <c r="EF62" s="34"/>
      <c r="EG62" s="34"/>
      <c r="EH62" s="34"/>
      <c r="EI62" s="34"/>
      <c r="EJ62" s="34"/>
      <c r="EK62" s="34"/>
      <c r="EL62" s="34"/>
      <c r="EM62" s="34"/>
      <c r="EN62" s="34"/>
      <c r="EO62" s="34"/>
      <c r="EP62" s="34"/>
      <c r="EQ62" s="34"/>
      <c r="ER62" s="34"/>
      <c r="ES62" s="34"/>
      <c r="ET62" s="34"/>
      <c r="EU62" s="34"/>
      <c r="EV62" s="34"/>
      <c r="EW62" s="34"/>
      <c r="EX62" s="34"/>
      <c r="EY62" s="34"/>
      <c r="EZ62" s="34"/>
      <c r="FA62" s="34"/>
      <c r="FB62" s="34"/>
      <c r="FC62" s="34"/>
      <c r="FD62" s="34"/>
      <c r="FE62" s="34"/>
      <c r="FF62" s="34"/>
      <c r="FG62" s="34"/>
      <c r="FH62" s="34"/>
      <c r="FI62" s="34"/>
      <c r="FJ62" s="34"/>
      <c r="FK62" s="34"/>
      <c r="FL62" s="34"/>
      <c r="FM62" s="34"/>
      <c r="FN62" s="34"/>
      <c r="FO62" s="34"/>
      <c r="FP62" s="34"/>
      <c r="FQ62" s="34"/>
      <c r="FR62" s="34"/>
      <c r="FS62" s="34"/>
      <c r="FT62" s="34"/>
      <c r="FU62" s="34"/>
      <c r="FV62" s="34"/>
      <c r="FW62" s="34"/>
      <c r="FX62" s="34"/>
      <c r="FY62" s="34"/>
      <c r="FZ62" s="34"/>
      <c r="GA62" s="34"/>
      <c r="GB62" s="34"/>
      <c r="GC62" s="34"/>
      <c r="GD62" s="34"/>
      <c r="GE62" s="34"/>
      <c r="GF62" s="34"/>
      <c r="GG62" s="34"/>
      <c r="GH62" s="34"/>
      <c r="GI62" s="34"/>
      <c r="GJ62" s="34"/>
      <c r="GK62" s="34"/>
      <c r="GL62" s="34"/>
      <c r="GM62" s="34"/>
      <c r="GN62" s="34"/>
      <c r="GO62" s="34"/>
      <c r="GP62" s="34"/>
      <c r="GQ62" s="34"/>
      <c r="GR62" s="34"/>
      <c r="GS62" s="34"/>
      <c r="GT62" s="34"/>
      <c r="GU62" s="34"/>
      <c r="GV62" s="34"/>
      <c r="GW62" s="34"/>
      <c r="GX62" s="34"/>
      <c r="GY62" s="34"/>
      <c r="GZ62" s="34"/>
      <c r="HA62" s="34"/>
      <c r="HB62" s="34"/>
      <c r="HC62" s="34"/>
      <c r="HD62" s="34"/>
      <c r="HE62" s="34"/>
      <c r="HF62" s="34"/>
      <c r="HG62" s="34"/>
      <c r="HH62" s="34"/>
      <c r="HI62" s="34"/>
      <c r="HJ62" s="34"/>
      <c r="HK62" s="34"/>
      <c r="HL62" s="34"/>
      <c r="HM62" s="34"/>
      <c r="HN62" s="34"/>
      <c r="HO62" s="34"/>
      <c r="HP62" s="34"/>
      <c r="HQ62" s="34"/>
      <c r="HR62" s="34"/>
      <c r="HS62" s="34"/>
      <c r="HT62" s="34"/>
      <c r="HU62" s="34"/>
      <c r="HV62" s="34"/>
      <c r="HW62" s="34"/>
      <c r="HX62" s="34"/>
      <c r="HY62" s="34"/>
      <c r="HZ62" s="34"/>
      <c r="IA62" s="34"/>
      <c r="IB62" s="34"/>
      <c r="IC62" s="34"/>
      <c r="ID62" s="34"/>
      <c r="IE62" s="34"/>
      <c r="IF62" s="34"/>
      <c r="IG62" s="34"/>
      <c r="IH62" s="34"/>
      <c r="II62" s="34"/>
      <c r="IJ62" s="34"/>
      <c r="IK62" s="34"/>
      <c r="IL62" s="34"/>
      <c r="IM62" s="34"/>
      <c r="IN62" s="34"/>
      <c r="IO62" s="34"/>
      <c r="IP62" s="34"/>
      <c r="IQ62" s="34"/>
      <c r="IR62" s="34"/>
      <c r="IS62" s="34"/>
      <c r="IT62" s="34"/>
      <c r="IU62" s="34"/>
      <c r="IV62" s="34"/>
      <c r="IW62" s="34"/>
      <c r="IX62" s="34"/>
      <c r="IY62" s="34"/>
      <c r="IZ62" s="34"/>
      <c r="JA62" s="34"/>
      <c r="JB62" s="34"/>
      <c r="JC62" s="34"/>
      <c r="JD62" s="34"/>
      <c r="JE62" s="34"/>
      <c r="JF62" s="34"/>
      <c r="JG62" s="34"/>
      <c r="JH62" s="34"/>
      <c r="JI62" s="34"/>
      <c r="JJ62" s="34"/>
      <c r="JK62" s="34"/>
      <c r="JL62" s="34"/>
      <c r="JM62" s="34"/>
      <c r="JN62" s="34"/>
      <c r="JO62" s="34"/>
      <c r="JP62" s="34"/>
      <c r="JQ62" s="34"/>
      <c r="JR62" s="34"/>
      <c r="JS62" s="34"/>
      <c r="JT62" s="34"/>
      <c r="JU62" s="34"/>
      <c r="JV62" s="34"/>
      <c r="JW62" s="34"/>
      <c r="JX62" s="34"/>
      <c r="JY62" s="34"/>
      <c r="JZ62" s="34"/>
      <c r="KA62" s="34"/>
      <c r="KB62" s="34"/>
      <c r="KC62" s="34"/>
      <c r="KD62" s="34"/>
      <c r="KE62" s="34"/>
      <c r="KF62" s="34"/>
      <c r="KG62" s="34"/>
      <c r="KH62" s="34"/>
      <c r="KI62" s="34"/>
      <c r="KJ62" s="34"/>
      <c r="KK62" s="34"/>
      <c r="KL62" s="34"/>
      <c r="KM62" s="34"/>
      <c r="KN62" s="34"/>
      <c r="KO62" s="34"/>
      <c r="KP62" s="34"/>
      <c r="KQ62" s="34"/>
      <c r="KR62" s="34"/>
      <c r="KS62" s="34"/>
      <c r="KT62" s="34"/>
      <c r="KU62" s="34"/>
      <c r="KV62" s="34"/>
      <c r="KW62" s="34"/>
      <c r="KX62" s="34"/>
      <c r="KY62" s="34"/>
      <c r="KZ62" s="34"/>
      <c r="LA62" s="34"/>
      <c r="LB62" s="34"/>
      <c r="LC62" s="34"/>
      <c r="LD62" s="34"/>
      <c r="LE62" s="34"/>
      <c r="LF62" s="34"/>
      <c r="LG62" s="34"/>
      <c r="LH62" s="34"/>
      <c r="LI62" s="34"/>
      <c r="LJ62" s="34"/>
      <c r="LK62" s="34"/>
      <c r="LL62" s="34"/>
      <c r="LM62" s="34"/>
      <c r="LN62" s="34"/>
      <c r="LO62" s="34"/>
      <c r="LP62" s="34"/>
      <c r="LQ62" s="34"/>
      <c r="LR62" s="34"/>
      <c r="LS62" s="34"/>
      <c r="LT62" s="34"/>
      <c r="LU62" s="34"/>
      <c r="LV62" s="34"/>
      <c r="LW62" s="34"/>
      <c r="LX62" s="34"/>
      <c r="LY62" s="34"/>
      <c r="LZ62" s="34"/>
      <c r="MA62" s="34"/>
      <c r="MB62" s="34"/>
      <c r="MC62" s="34"/>
      <c r="MD62" s="34"/>
      <c r="ME62" s="34"/>
      <c r="MF62" s="34"/>
      <c r="MG62" s="34"/>
      <c r="MH62" s="34"/>
      <c r="MI62" s="34"/>
      <c r="MJ62" s="34"/>
      <c r="MK62" s="34"/>
      <c r="ML62" s="34"/>
      <c r="MM62" s="34"/>
      <c r="MN62" s="34"/>
      <c r="MO62" s="34"/>
      <c r="MP62" s="34"/>
      <c r="MQ62" s="34"/>
      <c r="MR62" s="34"/>
      <c r="MS62" s="34"/>
      <c r="MT62" s="34"/>
      <c r="MU62" s="34"/>
      <c r="MV62" s="34"/>
      <c r="MW62" s="34"/>
      <c r="MX62" s="34"/>
      <c r="MY62" s="34"/>
      <c r="MZ62" s="34"/>
      <c r="NA62" s="34"/>
      <c r="NB62" s="34"/>
      <c r="NC62" s="34"/>
      <c r="ND62" s="34"/>
      <c r="NE62" s="34"/>
      <c r="NF62" s="34"/>
      <c r="NG62" s="34"/>
      <c r="NH62" s="34"/>
      <c r="NI62" s="34"/>
      <c r="NJ62" s="34"/>
      <c r="NK62" s="34"/>
      <c r="NL62" s="34"/>
      <c r="NM62" s="34"/>
      <c r="NN62" s="34"/>
      <c r="NO62" s="34"/>
      <c r="NP62" s="34"/>
      <c r="NQ62" s="34"/>
      <c r="NR62" s="34"/>
      <c r="NS62" s="34"/>
      <c r="NT62" s="34"/>
      <c r="NU62" s="34"/>
      <c r="NV62" s="34"/>
      <c r="NW62" s="34"/>
      <c r="NX62" s="34"/>
    </row>
    <row r="63" spans="1:388" ht="30" customHeight="1">
      <c r="A63" s="161"/>
      <c r="B63" s="163"/>
      <c r="C63" s="35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6"/>
      <c r="DX63" s="36"/>
      <c r="DY63" s="36"/>
      <c r="DZ63" s="36"/>
      <c r="EA63" s="36"/>
      <c r="EB63" s="36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6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6"/>
      <c r="FM63" s="36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6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  <c r="IG63" s="36"/>
      <c r="IH63" s="36"/>
      <c r="II63" s="36"/>
      <c r="IJ63" s="36"/>
      <c r="IK63" s="36"/>
      <c r="IL63" s="36"/>
      <c r="IM63" s="36"/>
      <c r="IN63" s="36"/>
      <c r="IO63" s="36"/>
      <c r="IP63" s="36"/>
      <c r="IQ63" s="36"/>
      <c r="IR63" s="36"/>
      <c r="IS63" s="36"/>
      <c r="IT63" s="36"/>
      <c r="IU63" s="36"/>
      <c r="IV63" s="36"/>
      <c r="IW63" s="36"/>
      <c r="IX63" s="36"/>
      <c r="IY63" s="36"/>
      <c r="IZ63" s="36"/>
      <c r="JA63" s="36"/>
      <c r="JB63" s="36"/>
      <c r="JC63" s="36"/>
      <c r="JD63" s="36"/>
      <c r="JE63" s="36"/>
      <c r="JF63" s="36"/>
      <c r="JG63" s="36"/>
      <c r="JH63" s="36"/>
      <c r="JI63" s="36"/>
      <c r="JJ63" s="36"/>
      <c r="JK63" s="36"/>
      <c r="JL63" s="36"/>
      <c r="JM63" s="36"/>
      <c r="JN63" s="36"/>
      <c r="JO63" s="36"/>
      <c r="JP63" s="36"/>
      <c r="JQ63" s="36"/>
      <c r="JR63" s="36"/>
      <c r="JS63" s="36"/>
      <c r="JT63" s="36"/>
      <c r="JU63" s="36"/>
      <c r="JV63" s="36"/>
      <c r="JW63" s="36"/>
      <c r="JX63" s="36"/>
      <c r="JY63" s="36"/>
      <c r="JZ63" s="36"/>
      <c r="KA63" s="36"/>
      <c r="KB63" s="36"/>
      <c r="KC63" s="36"/>
      <c r="KD63" s="36"/>
      <c r="KE63" s="36"/>
      <c r="KF63" s="36"/>
      <c r="KG63" s="36"/>
      <c r="KH63" s="36"/>
      <c r="KI63" s="36"/>
      <c r="KJ63" s="36"/>
      <c r="KK63" s="36"/>
      <c r="KL63" s="36"/>
      <c r="KM63" s="36"/>
      <c r="KN63" s="36"/>
      <c r="KO63" s="36"/>
      <c r="KP63" s="36"/>
      <c r="KQ63" s="36"/>
      <c r="KR63" s="36"/>
      <c r="KS63" s="36"/>
      <c r="KT63" s="36"/>
      <c r="KU63" s="36"/>
      <c r="KV63" s="36"/>
      <c r="KW63" s="36"/>
      <c r="KX63" s="36"/>
      <c r="KY63" s="36"/>
      <c r="KZ63" s="36"/>
      <c r="LA63" s="36"/>
      <c r="LB63" s="36"/>
      <c r="LC63" s="36"/>
      <c r="LD63" s="36"/>
      <c r="LE63" s="36"/>
      <c r="LF63" s="36"/>
      <c r="LG63" s="36"/>
      <c r="LH63" s="36"/>
      <c r="LI63" s="36"/>
      <c r="LJ63" s="36"/>
      <c r="LK63" s="36"/>
      <c r="LL63" s="36"/>
      <c r="LM63" s="36"/>
      <c r="LN63" s="36"/>
      <c r="LO63" s="36"/>
      <c r="LP63" s="36"/>
      <c r="LQ63" s="36"/>
      <c r="LR63" s="36"/>
      <c r="LS63" s="36"/>
      <c r="LT63" s="36"/>
      <c r="LU63" s="36"/>
      <c r="LV63" s="36"/>
      <c r="LW63" s="36"/>
      <c r="LX63" s="36"/>
      <c r="LY63" s="36"/>
      <c r="LZ63" s="36"/>
      <c r="MA63" s="36"/>
      <c r="MB63" s="36"/>
      <c r="MC63" s="36"/>
      <c r="MD63" s="36"/>
      <c r="ME63" s="36"/>
      <c r="MF63" s="36"/>
      <c r="MG63" s="36"/>
      <c r="MH63" s="36"/>
      <c r="MI63" s="36"/>
      <c r="MJ63" s="36"/>
      <c r="MK63" s="36"/>
      <c r="ML63" s="36"/>
      <c r="MM63" s="36"/>
      <c r="MN63" s="36"/>
      <c r="MO63" s="36"/>
      <c r="MP63" s="36"/>
      <c r="MQ63" s="36"/>
      <c r="MR63" s="36"/>
      <c r="MS63" s="36"/>
      <c r="MT63" s="36"/>
      <c r="MU63" s="36"/>
      <c r="MV63" s="36"/>
      <c r="MW63" s="36"/>
      <c r="MX63" s="36"/>
      <c r="MY63" s="36"/>
      <c r="MZ63" s="36"/>
      <c r="NA63" s="36"/>
      <c r="NB63" s="36"/>
      <c r="NC63" s="36"/>
      <c r="ND63" s="36"/>
      <c r="NE63" s="36"/>
      <c r="NF63" s="36"/>
      <c r="NG63" s="36"/>
      <c r="NH63" s="36"/>
      <c r="NI63" s="36"/>
      <c r="NJ63" s="36"/>
      <c r="NK63" s="36"/>
      <c r="NL63" s="36"/>
      <c r="NM63" s="36"/>
      <c r="NN63" s="36"/>
      <c r="NO63" s="36"/>
      <c r="NP63" s="36"/>
      <c r="NQ63" s="36"/>
      <c r="NR63" s="36"/>
      <c r="NS63" s="36"/>
      <c r="NT63" s="36"/>
      <c r="NU63" s="36"/>
      <c r="NV63" s="36"/>
      <c r="NW63" s="36"/>
      <c r="NX63" s="36"/>
    </row>
    <row r="64" spans="1:388" ht="30" customHeight="1">
      <c r="A64" s="164" t="s">
        <v>32</v>
      </c>
      <c r="B64" s="162" t="s">
        <v>25</v>
      </c>
      <c r="C64" s="33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  <c r="AQ64" s="34"/>
      <c r="AR64" s="34"/>
      <c r="AS64" s="34"/>
      <c r="AT64" s="34"/>
      <c r="AU64" s="34"/>
      <c r="AV64" s="34"/>
      <c r="AW64" s="34"/>
      <c r="AX64" s="34"/>
      <c r="AY64" s="34"/>
      <c r="AZ64" s="34"/>
      <c r="BA64" s="34"/>
      <c r="BB64" s="34"/>
      <c r="BC64" s="34"/>
      <c r="BD64" s="34"/>
      <c r="BE64" s="34"/>
      <c r="BF64" s="34"/>
      <c r="BG64" s="34"/>
      <c r="BH64" s="34"/>
      <c r="BI64" s="34"/>
      <c r="BJ64" s="34"/>
      <c r="BK64" s="34"/>
      <c r="BL64" s="34"/>
      <c r="BM64" s="34"/>
      <c r="BN64" s="34"/>
      <c r="BO64" s="34"/>
      <c r="BP64" s="34"/>
      <c r="BQ64" s="34"/>
      <c r="BR64" s="34"/>
      <c r="BS64" s="34"/>
      <c r="BT64" s="34"/>
      <c r="BU64" s="34"/>
      <c r="BV64" s="34"/>
      <c r="BW64" s="34"/>
      <c r="BX64" s="34"/>
      <c r="BY64" s="34"/>
      <c r="BZ64" s="34"/>
      <c r="CA64" s="34"/>
      <c r="CB64" s="34"/>
      <c r="CC64" s="34"/>
      <c r="CD64" s="34"/>
      <c r="CE64" s="34"/>
      <c r="CF64" s="34"/>
      <c r="CG64" s="34"/>
      <c r="CH64" s="34"/>
      <c r="CI64" s="34"/>
      <c r="CJ64" s="34"/>
      <c r="CK64" s="34"/>
      <c r="CL64" s="34"/>
      <c r="CM64" s="34"/>
      <c r="CN64" s="34"/>
      <c r="CO64" s="34"/>
      <c r="CP64" s="34"/>
      <c r="CQ64" s="34"/>
      <c r="CR64" s="34"/>
      <c r="CS64" s="34"/>
      <c r="CT64" s="34"/>
      <c r="CU64" s="34"/>
      <c r="CV64" s="34"/>
      <c r="CW64" s="34"/>
      <c r="CX64" s="34"/>
      <c r="CY64" s="34"/>
      <c r="CZ64" s="34"/>
      <c r="DA64" s="34"/>
      <c r="DB64" s="34"/>
      <c r="DC64" s="34"/>
      <c r="DD64" s="34"/>
      <c r="DE64" s="34"/>
      <c r="DF64" s="34"/>
      <c r="DG64" s="34"/>
      <c r="DH64" s="34"/>
      <c r="DI64" s="34"/>
      <c r="DJ64" s="34"/>
      <c r="DK64" s="34"/>
      <c r="DL64" s="34"/>
      <c r="DM64" s="34"/>
      <c r="DN64" s="34"/>
      <c r="DO64" s="34"/>
      <c r="DP64" s="34"/>
      <c r="DQ64" s="34"/>
      <c r="DR64" s="34"/>
      <c r="DS64" s="34"/>
      <c r="DT64" s="34"/>
      <c r="DU64" s="34"/>
      <c r="DV64" s="34"/>
      <c r="DW64" s="34"/>
      <c r="DX64" s="34"/>
      <c r="DY64" s="34"/>
      <c r="DZ64" s="34"/>
      <c r="EA64" s="34"/>
      <c r="EB64" s="34"/>
      <c r="EC64" s="34"/>
      <c r="ED64" s="34"/>
      <c r="EE64" s="34"/>
      <c r="EF64" s="34"/>
      <c r="EG64" s="34"/>
      <c r="EH64" s="34"/>
      <c r="EI64" s="34"/>
      <c r="EJ64" s="34"/>
      <c r="EK64" s="34"/>
      <c r="EL64" s="34"/>
      <c r="EM64" s="34"/>
      <c r="EN64" s="34"/>
      <c r="EO64" s="34"/>
      <c r="EP64" s="34"/>
      <c r="EQ64" s="34"/>
      <c r="ER64" s="34"/>
      <c r="ES64" s="34"/>
      <c r="ET64" s="34"/>
      <c r="EU64" s="34"/>
      <c r="EV64" s="34"/>
      <c r="EW64" s="34"/>
      <c r="EX64" s="34"/>
      <c r="EY64" s="34"/>
      <c r="EZ64" s="34"/>
      <c r="FA64" s="34"/>
      <c r="FB64" s="34"/>
      <c r="FC64" s="34"/>
      <c r="FD64" s="34"/>
      <c r="FE64" s="34"/>
      <c r="FF64" s="34"/>
      <c r="FG64" s="34"/>
      <c r="FH64" s="34"/>
      <c r="FI64" s="34"/>
      <c r="FJ64" s="34"/>
      <c r="FK64" s="34"/>
      <c r="FL64" s="34"/>
      <c r="FM64" s="34"/>
      <c r="FN64" s="34"/>
      <c r="FO64" s="34"/>
      <c r="FP64" s="34"/>
      <c r="FQ64" s="34"/>
      <c r="FR64" s="34"/>
      <c r="FS64" s="34"/>
      <c r="FT64" s="34"/>
      <c r="FU64" s="34"/>
      <c r="FV64" s="34"/>
      <c r="FW64" s="34"/>
      <c r="FX64" s="34"/>
      <c r="FY64" s="34"/>
      <c r="FZ64" s="34"/>
      <c r="GA64" s="34"/>
      <c r="GB64" s="34"/>
      <c r="GC64" s="34"/>
      <c r="GD64" s="34"/>
      <c r="GE64" s="34"/>
      <c r="GF64" s="34"/>
      <c r="GG64" s="34"/>
      <c r="GH64" s="34"/>
      <c r="GI64" s="34"/>
      <c r="GJ64" s="34"/>
      <c r="GK64" s="34"/>
      <c r="GL64" s="34"/>
      <c r="GM64" s="34"/>
      <c r="GN64" s="34"/>
      <c r="GO64" s="34"/>
      <c r="GP64" s="34"/>
      <c r="GQ64" s="34"/>
      <c r="GR64" s="34"/>
      <c r="GS64" s="34"/>
      <c r="GT64" s="34"/>
      <c r="GU64" s="34"/>
      <c r="GV64" s="34"/>
      <c r="GW64" s="34"/>
      <c r="GX64" s="34"/>
      <c r="GY64" s="34"/>
      <c r="GZ64" s="34"/>
      <c r="HA64" s="34"/>
      <c r="HB64" s="34"/>
      <c r="HC64" s="34"/>
      <c r="HD64" s="34"/>
      <c r="HE64" s="34"/>
      <c r="HF64" s="34"/>
      <c r="HG64" s="34"/>
      <c r="HH64" s="34"/>
      <c r="HI64" s="34"/>
      <c r="HJ64" s="34"/>
      <c r="HK64" s="34"/>
      <c r="HL64" s="34"/>
      <c r="HM64" s="34"/>
      <c r="HN64" s="34"/>
      <c r="HO64" s="34"/>
      <c r="HP64" s="34"/>
      <c r="HQ64" s="34"/>
      <c r="HR64" s="34"/>
      <c r="HS64" s="34"/>
      <c r="HT64" s="34"/>
      <c r="HU64" s="34"/>
      <c r="HV64" s="34"/>
      <c r="HW64" s="34"/>
      <c r="HX64" s="34"/>
      <c r="HY64" s="34"/>
      <c r="HZ64" s="34"/>
      <c r="IA64" s="34"/>
      <c r="IB64" s="34"/>
      <c r="IC64" s="34"/>
      <c r="ID64" s="34"/>
      <c r="IE64" s="34"/>
      <c r="IF64" s="34"/>
      <c r="IG64" s="34"/>
      <c r="IH64" s="34"/>
      <c r="II64" s="34"/>
      <c r="IJ64" s="34"/>
      <c r="IK64" s="34"/>
      <c r="IL64" s="34"/>
      <c r="IM64" s="34"/>
      <c r="IN64" s="34"/>
      <c r="IO64" s="34"/>
      <c r="IP64" s="34"/>
      <c r="IQ64" s="34"/>
      <c r="IR64" s="34"/>
      <c r="IS64" s="34"/>
      <c r="IT64" s="34"/>
      <c r="IU64" s="34"/>
      <c r="IV64" s="34"/>
      <c r="IW64" s="34"/>
      <c r="IX64" s="34"/>
      <c r="IY64" s="34"/>
      <c r="IZ64" s="34"/>
      <c r="JA64" s="34"/>
      <c r="JB64" s="34"/>
      <c r="JC64" s="34"/>
      <c r="JD64" s="34"/>
      <c r="JE64" s="34"/>
      <c r="JF64" s="34"/>
      <c r="JG64" s="34"/>
      <c r="JH64" s="34"/>
      <c r="JI64" s="34"/>
      <c r="JJ64" s="34"/>
      <c r="JK64" s="34"/>
      <c r="JL64" s="34"/>
      <c r="JM64" s="34"/>
      <c r="JN64" s="34"/>
      <c r="JO64" s="34"/>
      <c r="JP64" s="34"/>
      <c r="JQ64" s="34"/>
      <c r="JR64" s="34"/>
      <c r="JS64" s="34"/>
      <c r="JT64" s="34"/>
      <c r="JU64" s="34"/>
      <c r="JV64" s="34"/>
      <c r="JW64" s="34"/>
      <c r="JX64" s="34"/>
      <c r="JY64" s="34"/>
      <c r="JZ64" s="34"/>
      <c r="KA64" s="34"/>
      <c r="KB64" s="34"/>
      <c r="KC64" s="34"/>
      <c r="KD64" s="34"/>
      <c r="KE64" s="34"/>
      <c r="KF64" s="34"/>
      <c r="KG64" s="34"/>
      <c r="KH64" s="34"/>
      <c r="KI64" s="34"/>
      <c r="KJ64" s="34"/>
      <c r="KK64" s="34"/>
      <c r="KL64" s="34"/>
      <c r="KM64" s="34"/>
      <c r="KN64" s="34"/>
      <c r="KO64" s="34"/>
      <c r="KP64" s="34"/>
      <c r="KQ64" s="34"/>
      <c r="KR64" s="34"/>
      <c r="KS64" s="34"/>
      <c r="KT64" s="34"/>
      <c r="KU64" s="34"/>
      <c r="KV64" s="34"/>
      <c r="KW64" s="34"/>
      <c r="KX64" s="34"/>
      <c r="KY64" s="34"/>
      <c r="KZ64" s="34"/>
      <c r="LA64" s="34"/>
      <c r="LB64" s="34"/>
      <c r="LC64" s="34"/>
      <c r="LD64" s="34"/>
      <c r="LE64" s="34"/>
      <c r="LF64" s="34"/>
      <c r="LG64" s="34"/>
      <c r="LH64" s="34"/>
      <c r="LI64" s="34"/>
      <c r="LJ64" s="34"/>
      <c r="LK64" s="34"/>
      <c r="LL64" s="34"/>
      <c r="LM64" s="34"/>
      <c r="LN64" s="34"/>
      <c r="LO64" s="34"/>
      <c r="LP64" s="34"/>
      <c r="LQ64" s="34"/>
      <c r="LR64" s="34"/>
      <c r="LS64" s="34"/>
      <c r="LT64" s="34"/>
      <c r="LU64" s="34"/>
      <c r="LV64" s="34"/>
      <c r="LW64" s="34"/>
      <c r="LX64" s="34"/>
      <c r="LY64" s="34"/>
      <c r="LZ64" s="34"/>
      <c r="MA64" s="34"/>
      <c r="MB64" s="34"/>
      <c r="MC64" s="34"/>
      <c r="MD64" s="34"/>
      <c r="ME64" s="34"/>
      <c r="MF64" s="34"/>
      <c r="MG64" s="34"/>
      <c r="MH64" s="34"/>
      <c r="MI64" s="34"/>
      <c r="MJ64" s="34"/>
      <c r="MK64" s="34"/>
      <c r="ML64" s="34"/>
      <c r="MM64" s="34"/>
      <c r="MN64" s="34"/>
      <c r="MO64" s="34"/>
      <c r="MP64" s="34"/>
      <c r="MQ64" s="34"/>
      <c r="MR64" s="34"/>
      <c r="MS64" s="34"/>
      <c r="MT64" s="34"/>
      <c r="MU64" s="34"/>
      <c r="MV64" s="34"/>
      <c r="MW64" s="34"/>
      <c r="MX64" s="34"/>
      <c r="MY64" s="34"/>
      <c r="MZ64" s="34"/>
      <c r="NA64" s="34"/>
      <c r="NB64" s="34"/>
      <c r="NC64" s="34"/>
      <c r="ND64" s="34"/>
      <c r="NE64" s="34"/>
      <c r="NF64" s="34"/>
      <c r="NG64" s="34"/>
      <c r="NH64" s="34"/>
      <c r="NI64" s="34"/>
      <c r="NJ64" s="34"/>
      <c r="NK64" s="34"/>
      <c r="NL64" s="34"/>
      <c r="NM64" s="34"/>
      <c r="NN64" s="34"/>
      <c r="NO64" s="34"/>
      <c r="NP64" s="34"/>
      <c r="NQ64" s="34"/>
      <c r="NR64" s="34"/>
      <c r="NS64" s="34"/>
      <c r="NT64" s="34"/>
      <c r="NU64" s="34"/>
      <c r="NV64" s="34"/>
      <c r="NW64" s="34"/>
      <c r="NX64" s="34"/>
    </row>
    <row r="65" spans="1:388" ht="30" customHeight="1">
      <c r="A65" s="164"/>
      <c r="B65" s="163"/>
      <c r="C65" s="35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B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  <c r="IG65" s="36"/>
      <c r="IH65" s="36"/>
      <c r="II65" s="36"/>
      <c r="IJ65" s="36"/>
      <c r="IK65" s="36"/>
      <c r="IL65" s="36"/>
      <c r="IM65" s="36"/>
      <c r="IN65" s="36"/>
      <c r="IO65" s="36"/>
      <c r="IP65" s="36"/>
      <c r="IQ65" s="36"/>
      <c r="IR65" s="36"/>
      <c r="IS65" s="36"/>
      <c r="IT65" s="36"/>
      <c r="IU65" s="36"/>
      <c r="IV65" s="36"/>
      <c r="IW65" s="36"/>
      <c r="IX65" s="36"/>
      <c r="IY65" s="36"/>
      <c r="IZ65" s="36"/>
      <c r="JA65" s="36"/>
      <c r="JB65" s="36"/>
      <c r="JC65" s="36"/>
      <c r="JD65" s="36"/>
      <c r="JE65" s="36"/>
      <c r="JF65" s="36"/>
      <c r="JG65" s="36"/>
      <c r="JH65" s="36"/>
      <c r="JI65" s="36"/>
      <c r="JJ65" s="36"/>
      <c r="JK65" s="36"/>
      <c r="JL65" s="36"/>
      <c r="JM65" s="36"/>
      <c r="JN65" s="36"/>
      <c r="JO65" s="36"/>
      <c r="JP65" s="36"/>
      <c r="JQ65" s="36"/>
      <c r="JR65" s="36"/>
      <c r="JS65" s="36"/>
      <c r="JT65" s="36"/>
      <c r="JU65" s="36"/>
      <c r="JV65" s="36"/>
      <c r="JW65" s="36"/>
      <c r="JX65" s="36"/>
      <c r="JY65" s="36"/>
      <c r="JZ65" s="36"/>
      <c r="KA65" s="36"/>
      <c r="KB65" s="36"/>
      <c r="KC65" s="36"/>
      <c r="KD65" s="36"/>
      <c r="KE65" s="36"/>
      <c r="KF65" s="36"/>
      <c r="KG65" s="36"/>
      <c r="KH65" s="36"/>
      <c r="KI65" s="36"/>
      <c r="KJ65" s="36"/>
      <c r="KK65" s="36"/>
      <c r="KL65" s="36"/>
      <c r="KM65" s="36"/>
      <c r="KN65" s="36"/>
      <c r="KO65" s="36"/>
      <c r="KP65" s="36"/>
      <c r="KQ65" s="36"/>
      <c r="KR65" s="36"/>
      <c r="KS65" s="36"/>
      <c r="KT65" s="36"/>
      <c r="KU65" s="36"/>
      <c r="KV65" s="36"/>
      <c r="KW65" s="36"/>
      <c r="KX65" s="36"/>
      <c r="KY65" s="36"/>
      <c r="KZ65" s="36"/>
      <c r="LA65" s="36"/>
      <c r="LB65" s="36"/>
      <c r="LC65" s="36"/>
      <c r="LD65" s="36"/>
      <c r="LE65" s="36"/>
      <c r="LF65" s="36"/>
      <c r="LG65" s="36"/>
      <c r="LH65" s="36"/>
      <c r="LI65" s="36"/>
      <c r="LJ65" s="36"/>
      <c r="LK65" s="36"/>
      <c r="LL65" s="36"/>
      <c r="LM65" s="36"/>
      <c r="LN65" s="36"/>
      <c r="LO65" s="36"/>
      <c r="LP65" s="36"/>
      <c r="LQ65" s="36"/>
      <c r="LR65" s="36"/>
      <c r="LS65" s="36"/>
      <c r="LT65" s="36"/>
      <c r="LU65" s="36"/>
      <c r="LV65" s="36"/>
      <c r="LW65" s="36"/>
      <c r="LX65" s="36"/>
      <c r="LY65" s="36"/>
      <c r="LZ65" s="36"/>
      <c r="MA65" s="36"/>
      <c r="MB65" s="36"/>
      <c r="MC65" s="36"/>
      <c r="MD65" s="36"/>
      <c r="ME65" s="36"/>
      <c r="MF65" s="36"/>
      <c r="MG65" s="36"/>
      <c r="MH65" s="36"/>
      <c r="MI65" s="36"/>
      <c r="MJ65" s="36"/>
      <c r="MK65" s="36"/>
      <c r="ML65" s="36"/>
      <c r="MM65" s="36"/>
      <c r="MN65" s="36"/>
      <c r="MO65" s="36"/>
      <c r="MP65" s="36"/>
      <c r="MQ65" s="36"/>
      <c r="MR65" s="36"/>
      <c r="MS65" s="36"/>
      <c r="MT65" s="36"/>
      <c r="MU65" s="36"/>
      <c r="MV65" s="36"/>
      <c r="MW65" s="36"/>
      <c r="MX65" s="36"/>
      <c r="MY65" s="36"/>
      <c r="MZ65" s="36"/>
      <c r="NA65" s="36"/>
      <c r="NB65" s="36"/>
      <c r="NC65" s="36"/>
      <c r="ND65" s="36"/>
      <c r="NE65" s="36"/>
      <c r="NF65" s="36"/>
      <c r="NG65" s="36"/>
      <c r="NH65" s="36"/>
      <c r="NI65" s="36"/>
      <c r="NJ65" s="36"/>
      <c r="NK65" s="36"/>
      <c r="NL65" s="36"/>
      <c r="NM65" s="36"/>
      <c r="NN65" s="36"/>
      <c r="NO65" s="36"/>
      <c r="NP65" s="36"/>
      <c r="NQ65" s="36"/>
      <c r="NR65" s="36"/>
      <c r="NS65" s="36"/>
      <c r="NT65" s="36"/>
      <c r="NU65" s="36"/>
      <c r="NV65" s="36"/>
      <c r="NW65" s="36"/>
      <c r="NX65" s="36"/>
    </row>
    <row r="66" spans="1:388" ht="30" customHeight="1">
      <c r="A66" s="161">
        <v>15</v>
      </c>
      <c r="B66" s="162">
        <v>30</v>
      </c>
      <c r="C66" s="33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  <c r="AQ66" s="34"/>
      <c r="AR66" s="34"/>
      <c r="AS66" s="34"/>
      <c r="AT66" s="34"/>
      <c r="AU66" s="34"/>
      <c r="AV66" s="34"/>
      <c r="AW66" s="34"/>
      <c r="AX66" s="34"/>
      <c r="AY66" s="34"/>
      <c r="AZ66" s="34"/>
      <c r="BA66" s="34"/>
      <c r="BB66" s="34"/>
      <c r="BC66" s="34"/>
      <c r="BD66" s="34"/>
      <c r="BE66" s="34"/>
      <c r="BF66" s="34"/>
      <c r="BG66" s="34"/>
      <c r="BH66" s="34"/>
      <c r="BI66" s="34"/>
      <c r="BJ66" s="34"/>
      <c r="BK66" s="34"/>
      <c r="BL66" s="34"/>
      <c r="BM66" s="34"/>
      <c r="BN66" s="34"/>
      <c r="BO66" s="34"/>
      <c r="BP66" s="34"/>
      <c r="BQ66" s="34"/>
      <c r="BR66" s="34"/>
      <c r="BS66" s="34"/>
      <c r="BT66" s="34"/>
      <c r="BU66" s="34"/>
      <c r="BV66" s="34"/>
      <c r="BW66" s="34"/>
      <c r="BX66" s="34"/>
      <c r="BY66" s="34"/>
      <c r="BZ66" s="34"/>
      <c r="CA66" s="34"/>
      <c r="CB66" s="34"/>
      <c r="CC66" s="34"/>
      <c r="CD66" s="34"/>
      <c r="CE66" s="34"/>
      <c r="CF66" s="34"/>
      <c r="CG66" s="34"/>
      <c r="CH66" s="34"/>
      <c r="CI66" s="34"/>
      <c r="CJ66" s="34"/>
      <c r="CK66" s="34"/>
      <c r="CL66" s="34"/>
      <c r="CM66" s="34"/>
      <c r="CN66" s="34"/>
      <c r="CO66" s="34"/>
      <c r="CP66" s="34"/>
      <c r="CQ66" s="34"/>
      <c r="CR66" s="34"/>
      <c r="CS66" s="34"/>
      <c r="CT66" s="34"/>
      <c r="CU66" s="34"/>
      <c r="CV66" s="34"/>
      <c r="CW66" s="34"/>
      <c r="CX66" s="34"/>
      <c r="CY66" s="34"/>
      <c r="CZ66" s="34"/>
      <c r="DA66" s="34"/>
      <c r="DB66" s="34"/>
      <c r="DC66" s="34"/>
      <c r="DD66" s="34"/>
      <c r="DE66" s="34"/>
      <c r="DF66" s="34"/>
      <c r="DG66" s="34"/>
      <c r="DH66" s="34"/>
      <c r="DI66" s="34"/>
      <c r="DJ66" s="34"/>
      <c r="DK66" s="34"/>
      <c r="DL66" s="34"/>
      <c r="DM66" s="34"/>
      <c r="DN66" s="34"/>
      <c r="DO66" s="34"/>
      <c r="DP66" s="34"/>
      <c r="DQ66" s="34"/>
      <c r="DR66" s="34"/>
      <c r="DS66" s="34"/>
      <c r="DT66" s="34"/>
      <c r="DU66" s="34"/>
      <c r="DV66" s="34"/>
      <c r="DW66" s="34"/>
      <c r="DX66" s="34"/>
      <c r="DY66" s="34"/>
      <c r="DZ66" s="34"/>
      <c r="EA66" s="34"/>
      <c r="EB66" s="34"/>
      <c r="EC66" s="34"/>
      <c r="ED66" s="34"/>
      <c r="EE66" s="34"/>
      <c r="EF66" s="34"/>
      <c r="EG66" s="34"/>
      <c r="EH66" s="34"/>
      <c r="EI66" s="34"/>
      <c r="EJ66" s="34"/>
      <c r="EK66" s="34"/>
      <c r="EL66" s="34"/>
      <c r="EM66" s="34"/>
      <c r="EN66" s="34"/>
      <c r="EO66" s="34"/>
      <c r="EP66" s="34"/>
      <c r="EQ66" s="34"/>
      <c r="ER66" s="34"/>
      <c r="ES66" s="34"/>
      <c r="ET66" s="34"/>
      <c r="EU66" s="34"/>
      <c r="EV66" s="34"/>
      <c r="EW66" s="34"/>
      <c r="EX66" s="34"/>
      <c r="EY66" s="34"/>
      <c r="EZ66" s="34"/>
      <c r="FA66" s="34"/>
      <c r="FB66" s="34"/>
      <c r="FC66" s="34"/>
      <c r="FD66" s="34"/>
      <c r="FE66" s="34"/>
      <c r="FF66" s="34"/>
      <c r="FG66" s="34"/>
      <c r="FH66" s="34"/>
      <c r="FI66" s="34"/>
      <c r="FJ66" s="34"/>
      <c r="FK66" s="34"/>
      <c r="FL66" s="34"/>
      <c r="FM66" s="34"/>
      <c r="FN66" s="34"/>
      <c r="FO66" s="34"/>
      <c r="FP66" s="34"/>
      <c r="FQ66" s="34"/>
      <c r="FR66" s="34"/>
      <c r="FS66" s="34"/>
      <c r="FT66" s="34"/>
      <c r="FU66" s="34"/>
      <c r="FV66" s="34"/>
      <c r="FW66" s="34"/>
      <c r="FX66" s="34"/>
      <c r="FY66" s="34"/>
      <c r="FZ66" s="34"/>
      <c r="GA66" s="34"/>
      <c r="GB66" s="34"/>
      <c r="GC66" s="34"/>
      <c r="GD66" s="34"/>
      <c r="GE66" s="34"/>
      <c r="GF66" s="34"/>
      <c r="GG66" s="34"/>
      <c r="GH66" s="34"/>
      <c r="GI66" s="34"/>
      <c r="GJ66" s="34"/>
      <c r="GK66" s="34"/>
      <c r="GL66" s="34"/>
      <c r="GM66" s="34"/>
      <c r="GN66" s="34"/>
      <c r="GO66" s="34"/>
      <c r="GP66" s="34"/>
      <c r="GQ66" s="34"/>
      <c r="GR66" s="34"/>
      <c r="GS66" s="34"/>
      <c r="GT66" s="34"/>
      <c r="GU66" s="34"/>
      <c r="GV66" s="34"/>
      <c r="GW66" s="34"/>
      <c r="GX66" s="34"/>
      <c r="GY66" s="34"/>
      <c r="GZ66" s="34"/>
      <c r="HA66" s="34"/>
      <c r="HB66" s="34"/>
      <c r="HC66" s="34"/>
      <c r="HD66" s="34"/>
      <c r="HE66" s="34"/>
      <c r="HF66" s="34"/>
      <c r="HG66" s="34"/>
      <c r="HH66" s="34"/>
      <c r="HI66" s="34"/>
      <c r="HJ66" s="34"/>
      <c r="HK66" s="34"/>
      <c r="HL66" s="34"/>
      <c r="HM66" s="34"/>
      <c r="HN66" s="34"/>
      <c r="HO66" s="34"/>
      <c r="HP66" s="34"/>
      <c r="HQ66" s="34"/>
      <c r="HR66" s="34"/>
      <c r="HS66" s="34"/>
      <c r="HT66" s="34"/>
      <c r="HU66" s="34"/>
      <c r="HV66" s="34"/>
      <c r="HW66" s="34"/>
      <c r="HX66" s="34"/>
      <c r="HY66" s="34"/>
      <c r="HZ66" s="34"/>
      <c r="IA66" s="34"/>
      <c r="IB66" s="34"/>
      <c r="IC66" s="34"/>
      <c r="ID66" s="34"/>
      <c r="IE66" s="34"/>
      <c r="IF66" s="34"/>
      <c r="IG66" s="34"/>
      <c r="IH66" s="34"/>
      <c r="II66" s="34"/>
      <c r="IJ66" s="34"/>
      <c r="IK66" s="34"/>
      <c r="IL66" s="34"/>
      <c r="IM66" s="34"/>
      <c r="IN66" s="34"/>
      <c r="IO66" s="34"/>
      <c r="IP66" s="34"/>
      <c r="IQ66" s="34"/>
      <c r="IR66" s="34"/>
      <c r="IS66" s="34"/>
      <c r="IT66" s="34"/>
      <c r="IU66" s="34"/>
      <c r="IV66" s="34"/>
      <c r="IW66" s="34"/>
      <c r="IX66" s="34"/>
      <c r="IY66" s="34"/>
      <c r="IZ66" s="34"/>
      <c r="JA66" s="34"/>
      <c r="JB66" s="34"/>
      <c r="JC66" s="34"/>
      <c r="JD66" s="34"/>
      <c r="JE66" s="34"/>
      <c r="JF66" s="34"/>
      <c r="JG66" s="34"/>
      <c r="JH66" s="34"/>
      <c r="JI66" s="34"/>
      <c r="JJ66" s="34"/>
      <c r="JK66" s="34"/>
      <c r="JL66" s="34"/>
      <c r="JM66" s="34"/>
      <c r="JN66" s="34"/>
      <c r="JO66" s="34"/>
      <c r="JP66" s="34"/>
      <c r="JQ66" s="34"/>
      <c r="JR66" s="34"/>
      <c r="JS66" s="34"/>
      <c r="JT66" s="34"/>
      <c r="JU66" s="34"/>
      <c r="JV66" s="34"/>
      <c r="JW66" s="34"/>
      <c r="JX66" s="34"/>
      <c r="JY66" s="34"/>
      <c r="JZ66" s="34"/>
      <c r="KA66" s="34"/>
      <c r="KB66" s="34"/>
      <c r="KC66" s="34"/>
      <c r="KD66" s="34"/>
      <c r="KE66" s="34"/>
      <c r="KF66" s="34"/>
      <c r="KG66" s="34"/>
      <c r="KH66" s="34"/>
      <c r="KI66" s="34"/>
      <c r="KJ66" s="34"/>
      <c r="KK66" s="34"/>
      <c r="KL66" s="34"/>
      <c r="KM66" s="34"/>
      <c r="KN66" s="34"/>
      <c r="KO66" s="34"/>
      <c r="KP66" s="34"/>
      <c r="KQ66" s="34"/>
      <c r="KR66" s="34"/>
      <c r="KS66" s="34"/>
      <c r="KT66" s="34"/>
      <c r="KU66" s="34"/>
      <c r="KV66" s="34"/>
      <c r="KW66" s="34"/>
      <c r="KX66" s="34"/>
      <c r="KY66" s="34"/>
      <c r="KZ66" s="34"/>
      <c r="LA66" s="34"/>
      <c r="LB66" s="34"/>
      <c r="LC66" s="34"/>
      <c r="LD66" s="34"/>
      <c r="LE66" s="34"/>
      <c r="LF66" s="34"/>
      <c r="LG66" s="34"/>
      <c r="LH66" s="34"/>
      <c r="LI66" s="34"/>
      <c r="LJ66" s="34"/>
      <c r="LK66" s="34"/>
      <c r="LL66" s="34"/>
      <c r="LM66" s="34"/>
      <c r="LN66" s="34"/>
      <c r="LO66" s="34"/>
      <c r="LP66" s="34"/>
      <c r="LQ66" s="34"/>
      <c r="LR66" s="34"/>
      <c r="LS66" s="34"/>
      <c r="LT66" s="34"/>
      <c r="LU66" s="34"/>
      <c r="LV66" s="34"/>
      <c r="LW66" s="34"/>
      <c r="LX66" s="34"/>
      <c r="LY66" s="34"/>
      <c r="LZ66" s="34"/>
      <c r="MA66" s="34"/>
      <c r="MB66" s="34"/>
      <c r="MC66" s="34"/>
      <c r="MD66" s="34"/>
      <c r="ME66" s="34"/>
      <c r="MF66" s="34"/>
      <c r="MG66" s="34"/>
      <c r="MH66" s="34"/>
      <c r="MI66" s="34"/>
      <c r="MJ66" s="34"/>
      <c r="MK66" s="34"/>
      <c r="ML66" s="34"/>
      <c r="MM66" s="34"/>
      <c r="MN66" s="34"/>
      <c r="MO66" s="34"/>
      <c r="MP66" s="34"/>
      <c r="MQ66" s="34"/>
      <c r="MR66" s="34"/>
      <c r="MS66" s="34"/>
      <c r="MT66" s="34"/>
      <c r="MU66" s="34"/>
      <c r="MV66" s="34"/>
      <c r="MW66" s="34"/>
      <c r="MX66" s="34"/>
      <c r="MY66" s="34"/>
      <c r="MZ66" s="34"/>
      <c r="NA66" s="34"/>
      <c r="NB66" s="34"/>
      <c r="NC66" s="34"/>
      <c r="ND66" s="34"/>
      <c r="NE66" s="34"/>
      <c r="NF66" s="34"/>
      <c r="NG66" s="34"/>
      <c r="NH66" s="34"/>
      <c r="NI66" s="34"/>
      <c r="NJ66" s="34"/>
      <c r="NK66" s="34"/>
      <c r="NL66" s="34"/>
      <c r="NM66" s="34"/>
      <c r="NN66" s="34"/>
      <c r="NO66" s="34"/>
      <c r="NP66" s="34"/>
      <c r="NQ66" s="34"/>
      <c r="NR66" s="34"/>
      <c r="NS66" s="34"/>
      <c r="NT66" s="34"/>
      <c r="NU66" s="34"/>
      <c r="NV66" s="34"/>
      <c r="NW66" s="34"/>
      <c r="NX66" s="34"/>
    </row>
    <row r="67" spans="1:388" ht="30" customHeight="1">
      <c r="A67" s="161"/>
      <c r="B67" s="163"/>
      <c r="C67" s="35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6"/>
      <c r="DX67" s="36"/>
      <c r="DY67" s="36"/>
      <c r="DZ67" s="36"/>
      <c r="EA67" s="36"/>
      <c r="EB67" s="36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6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6"/>
      <c r="FM67" s="36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6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  <c r="IG67" s="36"/>
      <c r="IH67" s="36"/>
      <c r="II67" s="36"/>
      <c r="IJ67" s="36"/>
      <c r="IK67" s="36"/>
      <c r="IL67" s="36"/>
      <c r="IM67" s="36"/>
      <c r="IN67" s="36"/>
      <c r="IO67" s="36"/>
      <c r="IP67" s="36"/>
      <c r="IQ67" s="36"/>
      <c r="IR67" s="36"/>
      <c r="IS67" s="36"/>
      <c r="IT67" s="36"/>
      <c r="IU67" s="36"/>
      <c r="IV67" s="36"/>
      <c r="IW67" s="36"/>
      <c r="IX67" s="36"/>
      <c r="IY67" s="36"/>
      <c r="IZ67" s="36"/>
      <c r="JA67" s="36"/>
      <c r="JB67" s="36"/>
      <c r="JC67" s="36"/>
      <c r="JD67" s="36"/>
      <c r="JE67" s="36"/>
      <c r="JF67" s="36"/>
      <c r="JG67" s="36"/>
      <c r="JH67" s="36"/>
      <c r="JI67" s="36"/>
      <c r="JJ67" s="36"/>
      <c r="JK67" s="36"/>
      <c r="JL67" s="36"/>
      <c r="JM67" s="36"/>
      <c r="JN67" s="36"/>
      <c r="JO67" s="36"/>
      <c r="JP67" s="36"/>
      <c r="JQ67" s="36"/>
      <c r="JR67" s="36"/>
      <c r="JS67" s="36"/>
      <c r="JT67" s="36"/>
      <c r="JU67" s="36"/>
      <c r="JV67" s="36"/>
      <c r="JW67" s="36"/>
      <c r="JX67" s="36"/>
      <c r="JY67" s="36"/>
      <c r="JZ67" s="36"/>
      <c r="KA67" s="36"/>
      <c r="KB67" s="36"/>
      <c r="KC67" s="36"/>
      <c r="KD67" s="36"/>
      <c r="KE67" s="36"/>
      <c r="KF67" s="36"/>
      <c r="KG67" s="36"/>
      <c r="KH67" s="36"/>
      <c r="KI67" s="36"/>
      <c r="KJ67" s="36"/>
      <c r="KK67" s="36"/>
      <c r="KL67" s="36"/>
      <c r="KM67" s="36"/>
      <c r="KN67" s="36"/>
      <c r="KO67" s="36"/>
      <c r="KP67" s="36"/>
      <c r="KQ67" s="36"/>
      <c r="KR67" s="36"/>
      <c r="KS67" s="36"/>
      <c r="KT67" s="36"/>
      <c r="KU67" s="36"/>
      <c r="KV67" s="36"/>
      <c r="KW67" s="36"/>
      <c r="KX67" s="36"/>
      <c r="KY67" s="36"/>
      <c r="KZ67" s="36"/>
      <c r="LA67" s="36"/>
      <c r="LB67" s="36"/>
      <c r="LC67" s="36"/>
      <c r="LD67" s="36"/>
      <c r="LE67" s="36"/>
      <c r="LF67" s="36"/>
      <c r="LG67" s="36"/>
      <c r="LH67" s="36"/>
      <c r="LI67" s="36"/>
      <c r="LJ67" s="36"/>
      <c r="LK67" s="36"/>
      <c r="LL67" s="36"/>
      <c r="LM67" s="36"/>
      <c r="LN67" s="36"/>
      <c r="LO67" s="36"/>
      <c r="LP67" s="36"/>
      <c r="LQ67" s="36"/>
      <c r="LR67" s="36"/>
      <c r="LS67" s="36"/>
      <c r="LT67" s="36"/>
      <c r="LU67" s="36"/>
      <c r="LV67" s="36"/>
      <c r="LW67" s="36"/>
      <c r="LX67" s="36"/>
      <c r="LY67" s="36"/>
      <c r="LZ67" s="36"/>
      <c r="MA67" s="36"/>
      <c r="MB67" s="36"/>
      <c r="MC67" s="36"/>
      <c r="MD67" s="36"/>
      <c r="ME67" s="36"/>
      <c r="MF67" s="36"/>
      <c r="MG67" s="36"/>
      <c r="MH67" s="36"/>
      <c r="MI67" s="36"/>
      <c r="MJ67" s="36"/>
      <c r="MK67" s="36"/>
      <c r="ML67" s="36"/>
      <c r="MM67" s="36"/>
      <c r="MN67" s="36"/>
      <c r="MO67" s="36"/>
      <c r="MP67" s="36"/>
      <c r="MQ67" s="36"/>
      <c r="MR67" s="36"/>
      <c r="MS67" s="36"/>
      <c r="MT67" s="36"/>
      <c r="MU67" s="36"/>
      <c r="MV67" s="36"/>
      <c r="MW67" s="36"/>
      <c r="MX67" s="36"/>
      <c r="MY67" s="36"/>
      <c r="MZ67" s="36"/>
      <c r="NA67" s="36"/>
      <c r="NB67" s="36"/>
      <c r="NC67" s="36"/>
      <c r="ND67" s="36"/>
      <c r="NE67" s="36"/>
      <c r="NF67" s="36"/>
      <c r="NG67" s="36"/>
      <c r="NH67" s="36"/>
      <c r="NI67" s="36"/>
      <c r="NJ67" s="36"/>
      <c r="NK67" s="36"/>
      <c r="NL67" s="36"/>
      <c r="NM67" s="36"/>
      <c r="NN67" s="36"/>
      <c r="NO67" s="36"/>
      <c r="NP67" s="36"/>
      <c r="NQ67" s="36"/>
      <c r="NR67" s="36"/>
      <c r="NS67" s="36"/>
      <c r="NT67" s="36"/>
      <c r="NU67" s="36"/>
      <c r="NV67" s="36"/>
      <c r="NW67" s="36"/>
      <c r="NX67" s="36"/>
    </row>
    <row r="68" spans="1:388" ht="30" customHeight="1">
      <c r="A68" s="164" t="s">
        <v>33</v>
      </c>
      <c r="B68" s="162" t="s">
        <v>25</v>
      </c>
      <c r="C68" s="33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34"/>
      <c r="AQ68" s="34"/>
      <c r="AR68" s="34"/>
      <c r="AS68" s="34"/>
      <c r="AT68" s="34"/>
      <c r="AU68" s="34"/>
      <c r="AV68" s="34"/>
      <c r="AW68" s="34"/>
      <c r="AX68" s="34"/>
      <c r="AY68" s="34"/>
      <c r="AZ68" s="34"/>
      <c r="BA68" s="34"/>
      <c r="BB68" s="34"/>
      <c r="BC68" s="34"/>
      <c r="BD68" s="34"/>
      <c r="BE68" s="34"/>
      <c r="BF68" s="34"/>
      <c r="BG68" s="34"/>
      <c r="BH68" s="34"/>
      <c r="BI68" s="34"/>
      <c r="BJ68" s="34"/>
      <c r="BK68" s="34"/>
      <c r="BL68" s="34"/>
      <c r="BM68" s="34"/>
      <c r="BN68" s="34"/>
      <c r="BO68" s="34"/>
      <c r="BP68" s="34"/>
      <c r="BQ68" s="34"/>
      <c r="BR68" s="34"/>
      <c r="BS68" s="34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34"/>
      <c r="CP68" s="34"/>
      <c r="CQ68" s="34"/>
      <c r="CR68" s="34"/>
      <c r="CS68" s="34"/>
      <c r="CT68" s="34"/>
      <c r="CU68" s="34"/>
      <c r="CV68" s="34"/>
      <c r="CW68" s="34"/>
      <c r="CX68" s="34"/>
      <c r="CY68" s="34"/>
      <c r="CZ68" s="34"/>
      <c r="DA68" s="34"/>
      <c r="DB68" s="34"/>
      <c r="DC68" s="34"/>
      <c r="DD68" s="34"/>
      <c r="DE68" s="34"/>
      <c r="DF68" s="34"/>
      <c r="DG68" s="34"/>
      <c r="DH68" s="34"/>
      <c r="DI68" s="34"/>
      <c r="DJ68" s="34"/>
      <c r="DK68" s="34"/>
      <c r="DL68" s="34"/>
      <c r="DM68" s="34"/>
      <c r="DN68" s="34"/>
      <c r="DO68" s="34"/>
      <c r="DP68" s="34"/>
      <c r="DQ68" s="34"/>
      <c r="DR68" s="34"/>
      <c r="DS68" s="34"/>
      <c r="DT68" s="34"/>
      <c r="DU68" s="34"/>
      <c r="DV68" s="34"/>
      <c r="DW68" s="34"/>
      <c r="DX68" s="34"/>
      <c r="DY68" s="34"/>
      <c r="DZ68" s="34"/>
      <c r="EA68" s="34"/>
      <c r="EB68" s="34"/>
      <c r="EC68" s="34"/>
      <c r="ED68" s="34"/>
      <c r="EE68" s="34"/>
      <c r="EF68" s="34"/>
      <c r="EG68" s="34"/>
      <c r="EH68" s="34"/>
      <c r="EI68" s="34"/>
      <c r="EJ68" s="34"/>
      <c r="EK68" s="34"/>
      <c r="EL68" s="34"/>
      <c r="EM68" s="34"/>
      <c r="EN68" s="34"/>
      <c r="EO68" s="34"/>
      <c r="EP68" s="34"/>
      <c r="EQ68" s="34"/>
      <c r="ER68" s="34"/>
      <c r="ES68" s="34"/>
      <c r="ET68" s="34"/>
      <c r="EU68" s="34"/>
      <c r="EV68" s="34"/>
      <c r="EW68" s="34"/>
      <c r="EX68" s="34"/>
      <c r="EY68" s="34"/>
      <c r="EZ68" s="34"/>
      <c r="FA68" s="34"/>
      <c r="FB68" s="34"/>
      <c r="FC68" s="34"/>
      <c r="FD68" s="34"/>
      <c r="FE68" s="34"/>
      <c r="FF68" s="34"/>
      <c r="FG68" s="34"/>
      <c r="FH68" s="34"/>
      <c r="FI68" s="34"/>
      <c r="FJ68" s="34"/>
      <c r="FK68" s="34"/>
      <c r="FL68" s="34"/>
      <c r="FM68" s="34"/>
      <c r="FN68" s="34"/>
      <c r="FO68" s="34"/>
      <c r="FP68" s="34"/>
      <c r="FQ68" s="34"/>
      <c r="FR68" s="34"/>
      <c r="FS68" s="34"/>
      <c r="FT68" s="34"/>
      <c r="FU68" s="34"/>
      <c r="FV68" s="34"/>
      <c r="FW68" s="34"/>
      <c r="FX68" s="34"/>
      <c r="FY68" s="34"/>
      <c r="FZ68" s="34"/>
      <c r="GA68" s="34"/>
      <c r="GB68" s="34"/>
      <c r="GC68" s="34"/>
      <c r="GD68" s="34"/>
      <c r="GE68" s="34"/>
      <c r="GF68" s="34"/>
      <c r="GG68" s="34"/>
      <c r="GH68" s="34"/>
      <c r="GI68" s="34"/>
      <c r="GJ68" s="34"/>
      <c r="GK68" s="34"/>
      <c r="GL68" s="34"/>
      <c r="GM68" s="34"/>
      <c r="GN68" s="34"/>
      <c r="GO68" s="34"/>
      <c r="GP68" s="34"/>
      <c r="GQ68" s="34"/>
      <c r="GR68" s="34"/>
      <c r="GS68" s="34"/>
      <c r="GT68" s="34"/>
      <c r="GU68" s="34"/>
      <c r="GV68" s="34"/>
      <c r="GW68" s="34"/>
      <c r="GX68" s="34"/>
      <c r="GY68" s="34"/>
      <c r="GZ68" s="34"/>
      <c r="HA68" s="34"/>
      <c r="HB68" s="34"/>
      <c r="HC68" s="34"/>
      <c r="HD68" s="34"/>
      <c r="HE68" s="34"/>
      <c r="HF68" s="34"/>
      <c r="HG68" s="34"/>
      <c r="HH68" s="34"/>
      <c r="HI68" s="34"/>
      <c r="HJ68" s="34"/>
      <c r="HK68" s="34"/>
      <c r="HL68" s="34"/>
      <c r="HM68" s="34"/>
      <c r="HN68" s="34"/>
      <c r="HO68" s="34"/>
      <c r="HP68" s="34"/>
      <c r="HQ68" s="34"/>
      <c r="HR68" s="34"/>
      <c r="HS68" s="34"/>
      <c r="HT68" s="34"/>
      <c r="HU68" s="34"/>
      <c r="HV68" s="34"/>
      <c r="HW68" s="34"/>
      <c r="HX68" s="34"/>
      <c r="HY68" s="34"/>
      <c r="HZ68" s="34"/>
      <c r="IA68" s="34"/>
      <c r="IB68" s="34"/>
      <c r="IC68" s="34"/>
      <c r="ID68" s="34"/>
      <c r="IE68" s="34"/>
      <c r="IF68" s="34"/>
      <c r="IG68" s="34"/>
      <c r="IH68" s="34"/>
      <c r="II68" s="34"/>
      <c r="IJ68" s="34"/>
      <c r="IK68" s="34"/>
      <c r="IL68" s="34"/>
      <c r="IM68" s="34"/>
      <c r="IN68" s="34"/>
      <c r="IO68" s="34"/>
      <c r="IP68" s="34"/>
      <c r="IQ68" s="34"/>
      <c r="IR68" s="34"/>
      <c r="IS68" s="34"/>
      <c r="IT68" s="34"/>
      <c r="IU68" s="34"/>
      <c r="IV68" s="34"/>
      <c r="IW68" s="34"/>
      <c r="IX68" s="34"/>
      <c r="IY68" s="34"/>
      <c r="IZ68" s="34"/>
      <c r="JA68" s="34"/>
      <c r="JB68" s="34"/>
      <c r="JC68" s="34"/>
      <c r="JD68" s="34"/>
      <c r="JE68" s="34"/>
      <c r="JF68" s="34"/>
      <c r="JG68" s="34"/>
      <c r="JH68" s="34"/>
      <c r="JI68" s="34"/>
      <c r="JJ68" s="34"/>
      <c r="JK68" s="34"/>
      <c r="JL68" s="34"/>
      <c r="JM68" s="34"/>
      <c r="JN68" s="34"/>
      <c r="JO68" s="34"/>
      <c r="JP68" s="34"/>
      <c r="JQ68" s="34"/>
      <c r="JR68" s="34"/>
      <c r="JS68" s="34"/>
      <c r="JT68" s="34"/>
      <c r="JU68" s="34"/>
      <c r="JV68" s="34"/>
      <c r="JW68" s="34"/>
      <c r="JX68" s="34"/>
      <c r="JY68" s="34"/>
      <c r="JZ68" s="34"/>
      <c r="KA68" s="34"/>
      <c r="KB68" s="34"/>
      <c r="KC68" s="34"/>
      <c r="KD68" s="34"/>
      <c r="KE68" s="34"/>
      <c r="KF68" s="34"/>
      <c r="KG68" s="34"/>
      <c r="KH68" s="34"/>
      <c r="KI68" s="34"/>
      <c r="KJ68" s="34"/>
      <c r="KK68" s="34"/>
      <c r="KL68" s="34"/>
      <c r="KM68" s="34"/>
      <c r="KN68" s="34"/>
      <c r="KO68" s="34"/>
      <c r="KP68" s="34"/>
      <c r="KQ68" s="34"/>
      <c r="KR68" s="34"/>
      <c r="KS68" s="34"/>
      <c r="KT68" s="34"/>
      <c r="KU68" s="34"/>
      <c r="KV68" s="34"/>
      <c r="KW68" s="34"/>
      <c r="KX68" s="34"/>
      <c r="KY68" s="34"/>
      <c r="KZ68" s="34"/>
      <c r="LA68" s="34"/>
      <c r="LB68" s="34"/>
      <c r="LC68" s="34"/>
      <c r="LD68" s="34"/>
      <c r="LE68" s="34"/>
      <c r="LF68" s="34"/>
      <c r="LG68" s="34"/>
      <c r="LH68" s="34"/>
      <c r="LI68" s="34"/>
      <c r="LJ68" s="34"/>
      <c r="LK68" s="34"/>
      <c r="LL68" s="34"/>
      <c r="LM68" s="34"/>
      <c r="LN68" s="34"/>
      <c r="LO68" s="34"/>
      <c r="LP68" s="34"/>
      <c r="LQ68" s="34"/>
      <c r="LR68" s="34"/>
      <c r="LS68" s="34"/>
      <c r="LT68" s="34"/>
      <c r="LU68" s="34"/>
      <c r="LV68" s="34"/>
      <c r="LW68" s="34"/>
      <c r="LX68" s="34"/>
      <c r="LY68" s="34"/>
      <c r="LZ68" s="34"/>
      <c r="MA68" s="34"/>
      <c r="MB68" s="34"/>
      <c r="MC68" s="34"/>
      <c r="MD68" s="34"/>
      <c r="ME68" s="34"/>
      <c r="MF68" s="34"/>
      <c r="MG68" s="34"/>
      <c r="MH68" s="34"/>
      <c r="MI68" s="34"/>
      <c r="MJ68" s="34"/>
      <c r="MK68" s="34"/>
      <c r="ML68" s="34"/>
      <c r="MM68" s="34"/>
      <c r="MN68" s="34"/>
      <c r="MO68" s="34"/>
      <c r="MP68" s="34"/>
      <c r="MQ68" s="34"/>
      <c r="MR68" s="34"/>
      <c r="MS68" s="34"/>
      <c r="MT68" s="34"/>
      <c r="MU68" s="34"/>
      <c r="MV68" s="34"/>
      <c r="MW68" s="34"/>
      <c r="MX68" s="34"/>
      <c r="MY68" s="34"/>
      <c r="MZ68" s="34"/>
      <c r="NA68" s="34"/>
      <c r="NB68" s="34"/>
      <c r="NC68" s="34"/>
      <c r="ND68" s="34"/>
      <c r="NE68" s="34"/>
      <c r="NF68" s="34"/>
      <c r="NG68" s="34"/>
      <c r="NH68" s="34"/>
      <c r="NI68" s="34"/>
      <c r="NJ68" s="34"/>
      <c r="NK68" s="34"/>
      <c r="NL68" s="34"/>
      <c r="NM68" s="34"/>
      <c r="NN68" s="34"/>
      <c r="NO68" s="34"/>
      <c r="NP68" s="34"/>
      <c r="NQ68" s="34"/>
      <c r="NR68" s="34"/>
      <c r="NS68" s="34"/>
      <c r="NT68" s="34"/>
      <c r="NU68" s="34"/>
      <c r="NV68" s="34"/>
      <c r="NW68" s="34"/>
      <c r="NX68" s="34"/>
    </row>
    <row r="69" spans="1:388" ht="30" customHeight="1">
      <c r="A69" s="164"/>
      <c r="B69" s="163"/>
      <c r="C69" s="35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6"/>
      <c r="II69" s="36"/>
      <c r="IJ69" s="36"/>
      <c r="IK69" s="36"/>
      <c r="IL69" s="36"/>
      <c r="IM69" s="36"/>
      <c r="IN69" s="36"/>
      <c r="IO69" s="36"/>
      <c r="IP69" s="36"/>
      <c r="IQ69" s="36"/>
      <c r="IR69" s="36"/>
      <c r="IS69" s="36"/>
      <c r="IT69" s="36"/>
      <c r="IU69" s="36"/>
      <c r="IV69" s="36"/>
      <c r="IW69" s="36"/>
      <c r="IX69" s="36"/>
      <c r="IY69" s="36"/>
      <c r="IZ69" s="36"/>
      <c r="JA69" s="36"/>
      <c r="JB69" s="36"/>
      <c r="JC69" s="36"/>
      <c r="JD69" s="36"/>
      <c r="JE69" s="36"/>
      <c r="JF69" s="36"/>
      <c r="JG69" s="36"/>
      <c r="JH69" s="36"/>
      <c r="JI69" s="36"/>
      <c r="JJ69" s="36"/>
      <c r="JK69" s="36"/>
      <c r="JL69" s="36"/>
      <c r="JM69" s="36"/>
      <c r="JN69" s="36"/>
      <c r="JO69" s="36"/>
      <c r="JP69" s="36"/>
      <c r="JQ69" s="36"/>
      <c r="JR69" s="36"/>
      <c r="JS69" s="36"/>
      <c r="JT69" s="36"/>
      <c r="JU69" s="36"/>
      <c r="JV69" s="36"/>
      <c r="JW69" s="36"/>
      <c r="JX69" s="36"/>
      <c r="JY69" s="36"/>
      <c r="JZ69" s="36"/>
      <c r="KA69" s="36"/>
      <c r="KB69" s="36"/>
      <c r="KC69" s="36"/>
      <c r="KD69" s="36"/>
      <c r="KE69" s="36"/>
      <c r="KF69" s="36"/>
      <c r="KG69" s="36"/>
      <c r="KH69" s="36"/>
      <c r="KI69" s="36"/>
      <c r="KJ69" s="36"/>
      <c r="KK69" s="36"/>
      <c r="KL69" s="36"/>
      <c r="KM69" s="36"/>
      <c r="KN69" s="36"/>
      <c r="KO69" s="36"/>
      <c r="KP69" s="36"/>
      <c r="KQ69" s="36"/>
      <c r="KR69" s="36"/>
      <c r="KS69" s="36"/>
      <c r="KT69" s="36"/>
      <c r="KU69" s="36"/>
      <c r="KV69" s="36"/>
      <c r="KW69" s="36"/>
      <c r="KX69" s="36"/>
      <c r="KY69" s="36"/>
      <c r="KZ69" s="36"/>
      <c r="LA69" s="36"/>
      <c r="LB69" s="36"/>
      <c r="LC69" s="36"/>
      <c r="LD69" s="36"/>
      <c r="LE69" s="36"/>
      <c r="LF69" s="36"/>
      <c r="LG69" s="36"/>
      <c r="LH69" s="36"/>
      <c r="LI69" s="36"/>
      <c r="LJ69" s="36"/>
      <c r="LK69" s="36"/>
      <c r="LL69" s="36"/>
      <c r="LM69" s="36"/>
      <c r="LN69" s="36"/>
      <c r="LO69" s="36"/>
      <c r="LP69" s="36"/>
      <c r="LQ69" s="36"/>
      <c r="LR69" s="36"/>
      <c r="LS69" s="36"/>
      <c r="LT69" s="36"/>
      <c r="LU69" s="36"/>
      <c r="LV69" s="36"/>
      <c r="LW69" s="36"/>
      <c r="LX69" s="36"/>
      <c r="LY69" s="36"/>
      <c r="LZ69" s="36"/>
      <c r="MA69" s="36"/>
      <c r="MB69" s="36"/>
      <c r="MC69" s="36"/>
      <c r="MD69" s="36"/>
      <c r="ME69" s="36"/>
      <c r="MF69" s="36"/>
      <c r="MG69" s="36"/>
      <c r="MH69" s="36"/>
      <c r="MI69" s="36"/>
      <c r="MJ69" s="36"/>
      <c r="MK69" s="36"/>
      <c r="ML69" s="36"/>
      <c r="MM69" s="36"/>
      <c r="MN69" s="36"/>
      <c r="MO69" s="36"/>
      <c r="MP69" s="36"/>
      <c r="MQ69" s="36"/>
      <c r="MR69" s="36"/>
      <c r="MS69" s="36"/>
      <c r="MT69" s="36"/>
      <c r="MU69" s="36"/>
      <c r="MV69" s="36"/>
      <c r="MW69" s="36"/>
      <c r="MX69" s="36"/>
      <c r="MY69" s="36"/>
      <c r="MZ69" s="36"/>
      <c r="NA69" s="36"/>
      <c r="NB69" s="36"/>
      <c r="NC69" s="36"/>
      <c r="ND69" s="36"/>
      <c r="NE69" s="36"/>
      <c r="NF69" s="36"/>
      <c r="NG69" s="36"/>
      <c r="NH69" s="36"/>
      <c r="NI69" s="36"/>
      <c r="NJ69" s="36"/>
      <c r="NK69" s="36"/>
      <c r="NL69" s="36"/>
      <c r="NM69" s="36"/>
      <c r="NN69" s="36"/>
      <c r="NO69" s="36"/>
      <c r="NP69" s="36"/>
      <c r="NQ69" s="36"/>
      <c r="NR69" s="36"/>
      <c r="NS69" s="36"/>
      <c r="NT69" s="36"/>
      <c r="NU69" s="36"/>
      <c r="NV69" s="36"/>
      <c r="NW69" s="36"/>
      <c r="NX69" s="36"/>
    </row>
    <row r="70" spans="1:388" ht="30" customHeight="1">
      <c r="A70" s="161">
        <v>16</v>
      </c>
      <c r="B70" s="162">
        <v>30</v>
      </c>
      <c r="C70" s="33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  <c r="AQ70" s="34"/>
      <c r="AR70" s="34"/>
      <c r="AS70" s="34"/>
      <c r="AT70" s="34"/>
      <c r="AU70" s="34"/>
      <c r="AV70" s="34"/>
      <c r="AW70" s="34"/>
      <c r="AX70" s="34"/>
      <c r="AY70" s="34"/>
      <c r="AZ70" s="34"/>
      <c r="BA70" s="34"/>
      <c r="BB70" s="34"/>
      <c r="BC70" s="34"/>
      <c r="BD70" s="34"/>
      <c r="BE70" s="34"/>
      <c r="BF70" s="34"/>
      <c r="BG70" s="34"/>
      <c r="BH70" s="34"/>
      <c r="BI70" s="34"/>
      <c r="BJ70" s="34"/>
      <c r="BK70" s="34"/>
      <c r="BL70" s="34"/>
      <c r="BM70" s="34"/>
      <c r="BN70" s="34"/>
      <c r="BO70" s="34"/>
      <c r="BP70" s="34"/>
      <c r="BQ70" s="34"/>
      <c r="BR70" s="34"/>
      <c r="BS70" s="34"/>
      <c r="BT70" s="34"/>
      <c r="BU70" s="34"/>
      <c r="BV70" s="34"/>
      <c r="BW70" s="34"/>
      <c r="BX70" s="34"/>
      <c r="BY70" s="34"/>
      <c r="BZ70" s="34"/>
      <c r="CA70" s="34"/>
      <c r="CB70" s="34"/>
      <c r="CC70" s="34"/>
      <c r="CD70" s="34"/>
      <c r="CE70" s="34"/>
      <c r="CF70" s="34"/>
      <c r="CG70" s="34"/>
      <c r="CH70" s="34"/>
      <c r="CI70" s="34"/>
      <c r="CJ70" s="34"/>
      <c r="CK70" s="34"/>
      <c r="CL70" s="34"/>
      <c r="CM70" s="34"/>
      <c r="CN70" s="34"/>
      <c r="CO70" s="34"/>
      <c r="CP70" s="34"/>
      <c r="CQ70" s="34"/>
      <c r="CR70" s="34"/>
      <c r="CS70" s="34"/>
      <c r="CT70" s="34"/>
      <c r="CU70" s="34"/>
      <c r="CV70" s="34"/>
      <c r="CW70" s="34"/>
      <c r="CX70" s="34"/>
      <c r="CY70" s="34"/>
      <c r="CZ70" s="34"/>
      <c r="DA70" s="34"/>
      <c r="DB70" s="34"/>
      <c r="DC70" s="34"/>
      <c r="DD70" s="34"/>
      <c r="DE70" s="34"/>
      <c r="DF70" s="34"/>
      <c r="DG70" s="34"/>
      <c r="DH70" s="34"/>
      <c r="DI70" s="34"/>
      <c r="DJ70" s="34"/>
      <c r="DK70" s="34"/>
      <c r="DL70" s="34"/>
      <c r="DM70" s="34"/>
      <c r="DN70" s="34"/>
      <c r="DO70" s="34"/>
      <c r="DP70" s="34"/>
      <c r="DQ70" s="34"/>
      <c r="DR70" s="34"/>
      <c r="DS70" s="34"/>
      <c r="DT70" s="34"/>
      <c r="DU70" s="34"/>
      <c r="DV70" s="34"/>
      <c r="DW70" s="34"/>
      <c r="DX70" s="34"/>
      <c r="DY70" s="34"/>
      <c r="DZ70" s="34"/>
      <c r="EA70" s="34"/>
      <c r="EB70" s="34"/>
      <c r="EC70" s="34"/>
      <c r="ED70" s="34"/>
      <c r="EE70" s="34"/>
      <c r="EF70" s="34"/>
      <c r="EG70" s="34"/>
      <c r="EH70" s="34"/>
      <c r="EI70" s="34"/>
      <c r="EJ70" s="34"/>
      <c r="EK70" s="34"/>
      <c r="EL70" s="34"/>
      <c r="EM70" s="34"/>
      <c r="EN70" s="34"/>
      <c r="EO70" s="34"/>
      <c r="EP70" s="34"/>
      <c r="EQ70" s="34"/>
      <c r="ER70" s="34"/>
      <c r="ES70" s="34"/>
      <c r="ET70" s="34"/>
      <c r="EU70" s="34"/>
      <c r="EV70" s="34"/>
      <c r="EW70" s="34"/>
      <c r="EX70" s="34"/>
      <c r="EY70" s="34"/>
      <c r="EZ70" s="34"/>
      <c r="FA70" s="34"/>
      <c r="FB70" s="34"/>
      <c r="FC70" s="34"/>
      <c r="FD70" s="34"/>
      <c r="FE70" s="34"/>
      <c r="FF70" s="34"/>
      <c r="FG70" s="34"/>
      <c r="FH70" s="34"/>
      <c r="FI70" s="34"/>
      <c r="FJ70" s="34"/>
      <c r="FK70" s="34"/>
      <c r="FL70" s="34"/>
      <c r="FM70" s="34"/>
      <c r="FN70" s="34"/>
      <c r="FO70" s="34"/>
      <c r="FP70" s="34"/>
      <c r="FQ70" s="34"/>
      <c r="FR70" s="34"/>
      <c r="FS70" s="34"/>
      <c r="FT70" s="34"/>
      <c r="FU70" s="34"/>
      <c r="FV70" s="34"/>
      <c r="FW70" s="34"/>
      <c r="FX70" s="34"/>
      <c r="FY70" s="34"/>
      <c r="FZ70" s="34"/>
      <c r="GA70" s="34"/>
      <c r="GB70" s="34"/>
      <c r="GC70" s="34"/>
      <c r="GD70" s="34"/>
      <c r="GE70" s="34"/>
      <c r="GF70" s="34"/>
      <c r="GG70" s="34"/>
      <c r="GH70" s="34"/>
      <c r="GI70" s="34"/>
      <c r="GJ70" s="34"/>
      <c r="GK70" s="34"/>
      <c r="GL70" s="34"/>
      <c r="GM70" s="34"/>
      <c r="GN70" s="34"/>
      <c r="GO70" s="34"/>
      <c r="GP70" s="34"/>
      <c r="GQ70" s="34"/>
      <c r="GR70" s="34"/>
      <c r="GS70" s="34"/>
      <c r="GT70" s="34"/>
      <c r="GU70" s="34"/>
      <c r="GV70" s="34"/>
      <c r="GW70" s="34"/>
      <c r="GX70" s="34"/>
      <c r="GY70" s="34"/>
      <c r="GZ70" s="34"/>
      <c r="HA70" s="34"/>
      <c r="HB70" s="34"/>
      <c r="HC70" s="34"/>
      <c r="HD70" s="34"/>
      <c r="HE70" s="34"/>
      <c r="HF70" s="34"/>
      <c r="HG70" s="34"/>
      <c r="HH70" s="34"/>
      <c r="HI70" s="34"/>
      <c r="HJ70" s="34"/>
      <c r="HK70" s="34"/>
      <c r="HL70" s="34"/>
      <c r="HM70" s="34"/>
      <c r="HN70" s="34"/>
      <c r="HO70" s="34"/>
      <c r="HP70" s="34"/>
      <c r="HQ70" s="34"/>
      <c r="HR70" s="34"/>
      <c r="HS70" s="34"/>
      <c r="HT70" s="34"/>
      <c r="HU70" s="34"/>
      <c r="HV70" s="34"/>
      <c r="HW70" s="34"/>
      <c r="HX70" s="34"/>
      <c r="HY70" s="34"/>
      <c r="HZ70" s="34"/>
      <c r="IA70" s="34"/>
      <c r="IB70" s="34"/>
      <c r="IC70" s="34"/>
      <c r="ID70" s="34"/>
      <c r="IE70" s="34"/>
      <c r="IF70" s="34"/>
      <c r="IG70" s="34"/>
      <c r="IH70" s="34"/>
      <c r="II70" s="34"/>
      <c r="IJ70" s="34"/>
      <c r="IK70" s="34"/>
      <c r="IL70" s="34"/>
      <c r="IM70" s="34"/>
      <c r="IN70" s="34"/>
      <c r="IO70" s="34"/>
      <c r="IP70" s="34"/>
      <c r="IQ70" s="34"/>
      <c r="IR70" s="34"/>
      <c r="IS70" s="34"/>
      <c r="IT70" s="34"/>
      <c r="IU70" s="34"/>
      <c r="IV70" s="34"/>
      <c r="IW70" s="34"/>
      <c r="IX70" s="34"/>
      <c r="IY70" s="34"/>
      <c r="IZ70" s="34"/>
      <c r="JA70" s="34"/>
      <c r="JB70" s="34"/>
      <c r="JC70" s="34"/>
      <c r="JD70" s="34"/>
      <c r="JE70" s="34"/>
      <c r="JF70" s="34"/>
      <c r="JG70" s="34"/>
      <c r="JH70" s="34"/>
      <c r="JI70" s="34"/>
      <c r="JJ70" s="34"/>
      <c r="JK70" s="34"/>
      <c r="JL70" s="34"/>
      <c r="JM70" s="34"/>
      <c r="JN70" s="34"/>
      <c r="JO70" s="34"/>
      <c r="JP70" s="34"/>
      <c r="JQ70" s="34"/>
      <c r="JR70" s="34"/>
      <c r="JS70" s="34"/>
      <c r="JT70" s="34"/>
      <c r="JU70" s="34"/>
      <c r="JV70" s="34"/>
      <c r="JW70" s="34"/>
      <c r="JX70" s="34"/>
      <c r="JY70" s="34"/>
      <c r="JZ70" s="34"/>
      <c r="KA70" s="34"/>
      <c r="KB70" s="34"/>
      <c r="KC70" s="34"/>
      <c r="KD70" s="34"/>
      <c r="KE70" s="34"/>
      <c r="KF70" s="34"/>
      <c r="KG70" s="34"/>
      <c r="KH70" s="34"/>
      <c r="KI70" s="34"/>
      <c r="KJ70" s="34"/>
      <c r="KK70" s="34"/>
      <c r="KL70" s="34"/>
      <c r="KM70" s="34"/>
      <c r="KN70" s="34"/>
      <c r="KO70" s="34"/>
      <c r="KP70" s="34"/>
      <c r="KQ70" s="34"/>
      <c r="KR70" s="34"/>
      <c r="KS70" s="34"/>
      <c r="KT70" s="34"/>
      <c r="KU70" s="34"/>
      <c r="KV70" s="34"/>
      <c r="KW70" s="34"/>
      <c r="KX70" s="34"/>
      <c r="KY70" s="34"/>
      <c r="KZ70" s="34"/>
      <c r="LA70" s="34"/>
      <c r="LB70" s="34"/>
      <c r="LC70" s="34"/>
      <c r="LD70" s="34"/>
      <c r="LE70" s="34"/>
      <c r="LF70" s="34"/>
      <c r="LG70" s="34"/>
      <c r="LH70" s="34"/>
      <c r="LI70" s="34"/>
      <c r="LJ70" s="34"/>
      <c r="LK70" s="34"/>
      <c r="LL70" s="34"/>
      <c r="LM70" s="34"/>
      <c r="LN70" s="34"/>
      <c r="LO70" s="34"/>
      <c r="LP70" s="34"/>
      <c r="LQ70" s="34"/>
      <c r="LR70" s="34"/>
      <c r="LS70" s="34"/>
      <c r="LT70" s="34"/>
      <c r="LU70" s="34"/>
      <c r="LV70" s="34"/>
      <c r="LW70" s="34"/>
      <c r="LX70" s="34"/>
      <c r="LY70" s="34"/>
      <c r="LZ70" s="34"/>
      <c r="MA70" s="34"/>
      <c r="MB70" s="34"/>
      <c r="MC70" s="34"/>
      <c r="MD70" s="34"/>
      <c r="ME70" s="34"/>
      <c r="MF70" s="34"/>
      <c r="MG70" s="34"/>
      <c r="MH70" s="34"/>
      <c r="MI70" s="34"/>
      <c r="MJ70" s="34"/>
      <c r="MK70" s="34"/>
      <c r="ML70" s="34"/>
      <c r="MM70" s="34"/>
      <c r="MN70" s="34"/>
      <c r="MO70" s="34"/>
      <c r="MP70" s="34"/>
      <c r="MQ70" s="34"/>
      <c r="MR70" s="34"/>
      <c r="MS70" s="34"/>
      <c r="MT70" s="34"/>
      <c r="MU70" s="34"/>
      <c r="MV70" s="34"/>
      <c r="MW70" s="34"/>
      <c r="MX70" s="34"/>
      <c r="MY70" s="34"/>
      <c r="MZ70" s="34"/>
      <c r="NA70" s="34"/>
      <c r="NB70" s="34"/>
      <c r="NC70" s="34"/>
      <c r="ND70" s="34"/>
      <c r="NE70" s="34"/>
      <c r="NF70" s="34"/>
      <c r="NG70" s="34"/>
      <c r="NH70" s="34"/>
      <c r="NI70" s="34"/>
      <c r="NJ70" s="34"/>
      <c r="NK70" s="34"/>
      <c r="NL70" s="34"/>
      <c r="NM70" s="34"/>
      <c r="NN70" s="34"/>
      <c r="NO70" s="34"/>
      <c r="NP70" s="34"/>
      <c r="NQ70" s="34"/>
      <c r="NR70" s="34"/>
      <c r="NS70" s="34"/>
      <c r="NT70" s="34"/>
      <c r="NU70" s="34"/>
      <c r="NV70" s="34"/>
      <c r="NW70" s="34"/>
      <c r="NX70" s="34"/>
    </row>
    <row r="71" spans="1:388" ht="30" customHeight="1">
      <c r="A71" s="161"/>
      <c r="B71" s="163"/>
      <c r="C71" s="35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  <c r="NH71" s="36"/>
      <c r="NI71" s="36"/>
      <c r="NJ71" s="36"/>
      <c r="NK71" s="36"/>
      <c r="NL71" s="36"/>
      <c r="NM71" s="36"/>
      <c r="NN71" s="36"/>
      <c r="NO71" s="36"/>
      <c r="NP71" s="36"/>
      <c r="NQ71" s="36"/>
      <c r="NR71" s="36"/>
      <c r="NS71" s="36"/>
      <c r="NT71" s="36"/>
      <c r="NU71" s="36"/>
      <c r="NV71" s="36"/>
      <c r="NW71" s="36"/>
      <c r="NX71" s="36"/>
    </row>
    <row r="72" spans="1:388" ht="30" customHeight="1">
      <c r="A72" s="164" t="s">
        <v>34</v>
      </c>
      <c r="B72" s="162" t="s">
        <v>25</v>
      </c>
      <c r="C72" s="33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  <c r="AQ72" s="34"/>
      <c r="AR72" s="34"/>
      <c r="AS72" s="34"/>
      <c r="AT72" s="34"/>
      <c r="AU72" s="34"/>
      <c r="AV72" s="34"/>
      <c r="AW72" s="34"/>
      <c r="AX72" s="34"/>
      <c r="AY72" s="34"/>
      <c r="AZ72" s="34"/>
      <c r="BA72" s="34"/>
      <c r="BB72" s="34"/>
      <c r="BC72" s="34"/>
      <c r="BD72" s="34"/>
      <c r="BE72" s="34"/>
      <c r="BF72" s="34"/>
      <c r="BG72" s="34"/>
      <c r="BH72" s="34"/>
      <c r="BI72" s="34"/>
      <c r="BJ72" s="34"/>
      <c r="BK72" s="34"/>
      <c r="BL72" s="34"/>
      <c r="BM72" s="34"/>
      <c r="BN72" s="34"/>
      <c r="BO72" s="34"/>
      <c r="BP72" s="34"/>
      <c r="BQ72" s="34"/>
      <c r="BR72" s="34"/>
      <c r="BS72" s="34"/>
      <c r="BT72" s="34"/>
      <c r="BU72" s="34"/>
      <c r="BV72" s="34"/>
      <c r="BW72" s="34"/>
      <c r="BX72" s="34"/>
      <c r="BY72" s="34"/>
      <c r="BZ72" s="34"/>
      <c r="CA72" s="34"/>
      <c r="CB72" s="34"/>
      <c r="CC72" s="34"/>
      <c r="CD72" s="34"/>
      <c r="CE72" s="34"/>
      <c r="CF72" s="34"/>
      <c r="CG72" s="34"/>
      <c r="CH72" s="34"/>
      <c r="CI72" s="34"/>
      <c r="CJ72" s="34"/>
      <c r="CK72" s="34"/>
      <c r="CL72" s="34"/>
      <c r="CM72" s="34"/>
      <c r="CN72" s="34"/>
      <c r="CO72" s="34"/>
      <c r="CP72" s="34"/>
      <c r="CQ72" s="34"/>
      <c r="CR72" s="34"/>
      <c r="CS72" s="34"/>
      <c r="CT72" s="34"/>
      <c r="CU72" s="34"/>
      <c r="CV72" s="34"/>
      <c r="CW72" s="34"/>
      <c r="CX72" s="34"/>
      <c r="CY72" s="34"/>
      <c r="CZ72" s="34"/>
      <c r="DA72" s="34"/>
      <c r="DB72" s="34"/>
      <c r="DC72" s="34"/>
      <c r="DD72" s="34"/>
      <c r="DE72" s="34"/>
      <c r="DF72" s="34"/>
      <c r="DG72" s="34"/>
      <c r="DH72" s="34"/>
      <c r="DI72" s="34"/>
      <c r="DJ72" s="34"/>
      <c r="DK72" s="34"/>
      <c r="DL72" s="34"/>
      <c r="DM72" s="34"/>
      <c r="DN72" s="34"/>
      <c r="DO72" s="34"/>
      <c r="DP72" s="34"/>
      <c r="DQ72" s="34"/>
      <c r="DR72" s="34"/>
      <c r="DS72" s="34"/>
      <c r="DT72" s="34"/>
      <c r="DU72" s="34"/>
      <c r="DV72" s="34"/>
      <c r="DW72" s="34"/>
      <c r="DX72" s="34"/>
      <c r="DY72" s="34"/>
      <c r="DZ72" s="34"/>
      <c r="EA72" s="34"/>
      <c r="EB72" s="34"/>
      <c r="EC72" s="34"/>
      <c r="ED72" s="34"/>
      <c r="EE72" s="34"/>
      <c r="EF72" s="34"/>
      <c r="EG72" s="34"/>
      <c r="EH72" s="34"/>
      <c r="EI72" s="34"/>
      <c r="EJ72" s="34"/>
      <c r="EK72" s="34"/>
      <c r="EL72" s="34"/>
      <c r="EM72" s="34"/>
      <c r="EN72" s="34"/>
      <c r="EO72" s="34"/>
      <c r="EP72" s="34"/>
      <c r="EQ72" s="34"/>
      <c r="ER72" s="34"/>
      <c r="ES72" s="34"/>
      <c r="ET72" s="34"/>
      <c r="EU72" s="34"/>
      <c r="EV72" s="34"/>
      <c r="EW72" s="34"/>
      <c r="EX72" s="34"/>
      <c r="EY72" s="34"/>
      <c r="EZ72" s="34"/>
      <c r="FA72" s="34"/>
      <c r="FB72" s="34"/>
      <c r="FC72" s="34"/>
      <c r="FD72" s="34"/>
      <c r="FE72" s="34"/>
      <c r="FF72" s="34"/>
      <c r="FG72" s="34"/>
      <c r="FH72" s="34"/>
      <c r="FI72" s="34"/>
      <c r="FJ72" s="34"/>
      <c r="FK72" s="34"/>
      <c r="FL72" s="34"/>
      <c r="FM72" s="34"/>
      <c r="FN72" s="34"/>
      <c r="FO72" s="34"/>
      <c r="FP72" s="34"/>
      <c r="FQ72" s="34"/>
      <c r="FR72" s="34"/>
      <c r="FS72" s="34"/>
      <c r="FT72" s="34"/>
      <c r="FU72" s="34"/>
      <c r="FV72" s="34"/>
      <c r="FW72" s="34"/>
      <c r="FX72" s="34"/>
      <c r="FY72" s="34"/>
      <c r="FZ72" s="34"/>
      <c r="GA72" s="34"/>
      <c r="GB72" s="34"/>
      <c r="GC72" s="34"/>
      <c r="GD72" s="34"/>
      <c r="GE72" s="34"/>
      <c r="GF72" s="34"/>
      <c r="GG72" s="34"/>
      <c r="GH72" s="34"/>
      <c r="GI72" s="34"/>
      <c r="GJ72" s="34"/>
      <c r="GK72" s="34"/>
      <c r="GL72" s="34"/>
      <c r="GM72" s="34"/>
      <c r="GN72" s="34"/>
      <c r="GO72" s="34"/>
      <c r="GP72" s="34"/>
      <c r="GQ72" s="34"/>
      <c r="GR72" s="34"/>
      <c r="GS72" s="34"/>
      <c r="GT72" s="34"/>
      <c r="GU72" s="34"/>
      <c r="GV72" s="34"/>
      <c r="GW72" s="34"/>
      <c r="GX72" s="34"/>
      <c r="GY72" s="34"/>
      <c r="GZ72" s="34"/>
      <c r="HA72" s="34"/>
      <c r="HB72" s="34"/>
      <c r="HC72" s="34"/>
      <c r="HD72" s="34"/>
      <c r="HE72" s="34"/>
      <c r="HF72" s="34"/>
      <c r="HG72" s="34"/>
      <c r="HH72" s="34"/>
      <c r="HI72" s="34"/>
      <c r="HJ72" s="34"/>
      <c r="HK72" s="34"/>
      <c r="HL72" s="34"/>
      <c r="HM72" s="34"/>
      <c r="HN72" s="34"/>
      <c r="HO72" s="34"/>
      <c r="HP72" s="34"/>
      <c r="HQ72" s="34"/>
      <c r="HR72" s="34"/>
      <c r="HS72" s="34"/>
      <c r="HT72" s="34"/>
      <c r="HU72" s="34"/>
      <c r="HV72" s="34"/>
      <c r="HW72" s="34"/>
      <c r="HX72" s="34"/>
      <c r="HY72" s="34"/>
      <c r="HZ72" s="34"/>
      <c r="IA72" s="34"/>
      <c r="IB72" s="34"/>
      <c r="IC72" s="34"/>
      <c r="ID72" s="34"/>
      <c r="IE72" s="34"/>
      <c r="IF72" s="34"/>
      <c r="IG72" s="34"/>
      <c r="IH72" s="34"/>
      <c r="II72" s="34"/>
      <c r="IJ72" s="34"/>
      <c r="IK72" s="34"/>
      <c r="IL72" s="34"/>
      <c r="IM72" s="34"/>
      <c r="IN72" s="34"/>
      <c r="IO72" s="34"/>
      <c r="IP72" s="34"/>
      <c r="IQ72" s="34"/>
      <c r="IR72" s="34"/>
      <c r="IS72" s="34"/>
      <c r="IT72" s="34"/>
      <c r="IU72" s="34"/>
      <c r="IV72" s="34"/>
      <c r="IW72" s="34"/>
      <c r="IX72" s="34"/>
      <c r="IY72" s="34"/>
      <c r="IZ72" s="34"/>
      <c r="JA72" s="34"/>
      <c r="JB72" s="34"/>
      <c r="JC72" s="34"/>
      <c r="JD72" s="34"/>
      <c r="JE72" s="34"/>
      <c r="JF72" s="34"/>
      <c r="JG72" s="34"/>
      <c r="JH72" s="34"/>
      <c r="JI72" s="34"/>
      <c r="JJ72" s="34"/>
      <c r="JK72" s="34"/>
      <c r="JL72" s="34"/>
      <c r="JM72" s="34"/>
      <c r="JN72" s="34"/>
      <c r="JO72" s="34"/>
      <c r="JP72" s="34"/>
      <c r="JQ72" s="34"/>
      <c r="JR72" s="34"/>
      <c r="JS72" s="34"/>
      <c r="JT72" s="34"/>
      <c r="JU72" s="34"/>
      <c r="JV72" s="34"/>
      <c r="JW72" s="34"/>
      <c r="JX72" s="34"/>
      <c r="JY72" s="34"/>
      <c r="JZ72" s="34"/>
      <c r="KA72" s="34"/>
      <c r="KB72" s="34"/>
      <c r="KC72" s="34"/>
      <c r="KD72" s="34"/>
      <c r="KE72" s="34"/>
      <c r="KF72" s="34"/>
      <c r="KG72" s="34"/>
      <c r="KH72" s="34"/>
      <c r="KI72" s="34"/>
      <c r="KJ72" s="34"/>
      <c r="KK72" s="34"/>
      <c r="KL72" s="34"/>
      <c r="KM72" s="34"/>
      <c r="KN72" s="34"/>
      <c r="KO72" s="34"/>
      <c r="KP72" s="34"/>
      <c r="KQ72" s="34"/>
      <c r="KR72" s="34"/>
      <c r="KS72" s="34"/>
      <c r="KT72" s="34"/>
      <c r="KU72" s="34"/>
      <c r="KV72" s="34"/>
      <c r="KW72" s="34"/>
      <c r="KX72" s="34"/>
      <c r="KY72" s="34"/>
      <c r="KZ72" s="34"/>
      <c r="LA72" s="34"/>
      <c r="LB72" s="34"/>
      <c r="LC72" s="34"/>
      <c r="LD72" s="34"/>
      <c r="LE72" s="34"/>
      <c r="LF72" s="34"/>
      <c r="LG72" s="34"/>
      <c r="LH72" s="34"/>
      <c r="LI72" s="34"/>
      <c r="LJ72" s="34"/>
      <c r="LK72" s="34"/>
      <c r="LL72" s="34"/>
      <c r="LM72" s="34"/>
      <c r="LN72" s="34"/>
      <c r="LO72" s="34"/>
      <c r="LP72" s="34"/>
      <c r="LQ72" s="34"/>
      <c r="LR72" s="34"/>
      <c r="LS72" s="34"/>
      <c r="LT72" s="34"/>
      <c r="LU72" s="34"/>
      <c r="LV72" s="34"/>
      <c r="LW72" s="34"/>
      <c r="LX72" s="34"/>
      <c r="LY72" s="34"/>
      <c r="LZ72" s="34"/>
      <c r="MA72" s="34"/>
      <c r="MB72" s="34"/>
      <c r="MC72" s="34"/>
      <c r="MD72" s="34"/>
      <c r="ME72" s="34"/>
      <c r="MF72" s="34"/>
      <c r="MG72" s="34"/>
      <c r="MH72" s="34"/>
      <c r="MI72" s="34"/>
      <c r="MJ72" s="34"/>
      <c r="MK72" s="34"/>
      <c r="ML72" s="34"/>
      <c r="MM72" s="34"/>
      <c r="MN72" s="34"/>
      <c r="MO72" s="34"/>
      <c r="MP72" s="34"/>
      <c r="MQ72" s="34"/>
      <c r="MR72" s="34"/>
      <c r="MS72" s="34"/>
      <c r="MT72" s="34"/>
      <c r="MU72" s="34"/>
      <c r="MV72" s="34"/>
      <c r="MW72" s="34"/>
      <c r="MX72" s="34"/>
      <c r="MY72" s="34"/>
      <c r="MZ72" s="34"/>
      <c r="NA72" s="34"/>
      <c r="NB72" s="34"/>
      <c r="NC72" s="34"/>
      <c r="ND72" s="34"/>
      <c r="NE72" s="34"/>
      <c r="NF72" s="34"/>
      <c r="NG72" s="34"/>
      <c r="NH72" s="34"/>
      <c r="NI72" s="34"/>
      <c r="NJ72" s="34"/>
      <c r="NK72" s="34"/>
      <c r="NL72" s="34"/>
      <c r="NM72" s="34"/>
      <c r="NN72" s="34"/>
      <c r="NO72" s="34"/>
      <c r="NP72" s="34"/>
      <c r="NQ72" s="34"/>
      <c r="NR72" s="34"/>
      <c r="NS72" s="34"/>
      <c r="NT72" s="34"/>
      <c r="NU72" s="34"/>
      <c r="NV72" s="34"/>
      <c r="NW72" s="34"/>
      <c r="NX72" s="34"/>
    </row>
    <row r="73" spans="1:388" ht="30" customHeight="1">
      <c r="A73" s="164"/>
      <c r="B73" s="163"/>
      <c r="C73" s="35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6"/>
      <c r="DX73" s="36"/>
      <c r="DY73" s="36"/>
      <c r="DZ73" s="36"/>
      <c r="EA73" s="36"/>
      <c r="EB73" s="36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6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6"/>
      <c r="FM73" s="36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6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  <c r="IG73" s="36"/>
      <c r="IH73" s="36"/>
      <c r="II73" s="36"/>
      <c r="IJ73" s="36"/>
      <c r="IK73" s="36"/>
      <c r="IL73" s="36"/>
      <c r="IM73" s="36"/>
      <c r="IN73" s="36"/>
      <c r="IO73" s="36"/>
      <c r="IP73" s="36"/>
      <c r="IQ73" s="36"/>
      <c r="IR73" s="36"/>
      <c r="IS73" s="36"/>
      <c r="IT73" s="36"/>
      <c r="IU73" s="36"/>
      <c r="IV73" s="36"/>
      <c r="IW73" s="36"/>
      <c r="IX73" s="36"/>
      <c r="IY73" s="36"/>
      <c r="IZ73" s="36"/>
      <c r="JA73" s="36"/>
      <c r="JB73" s="36"/>
      <c r="JC73" s="36"/>
      <c r="JD73" s="36"/>
      <c r="JE73" s="36"/>
      <c r="JF73" s="36"/>
      <c r="JG73" s="36"/>
      <c r="JH73" s="36"/>
      <c r="JI73" s="36"/>
      <c r="JJ73" s="36"/>
      <c r="JK73" s="36"/>
      <c r="JL73" s="36"/>
      <c r="JM73" s="36"/>
      <c r="JN73" s="36"/>
      <c r="JO73" s="36"/>
      <c r="JP73" s="36"/>
      <c r="JQ73" s="36"/>
      <c r="JR73" s="36"/>
      <c r="JS73" s="36"/>
      <c r="JT73" s="36"/>
      <c r="JU73" s="36"/>
      <c r="JV73" s="36"/>
      <c r="JW73" s="36"/>
      <c r="JX73" s="36"/>
      <c r="JY73" s="36"/>
      <c r="JZ73" s="36"/>
      <c r="KA73" s="36"/>
      <c r="KB73" s="36"/>
      <c r="KC73" s="36"/>
      <c r="KD73" s="36"/>
      <c r="KE73" s="36"/>
      <c r="KF73" s="36"/>
      <c r="KG73" s="36"/>
      <c r="KH73" s="36"/>
      <c r="KI73" s="36"/>
      <c r="KJ73" s="36"/>
      <c r="KK73" s="36"/>
      <c r="KL73" s="36"/>
      <c r="KM73" s="36"/>
      <c r="KN73" s="36"/>
      <c r="KO73" s="36"/>
      <c r="KP73" s="36"/>
      <c r="KQ73" s="36"/>
      <c r="KR73" s="36"/>
      <c r="KS73" s="36"/>
      <c r="KT73" s="36"/>
      <c r="KU73" s="36"/>
      <c r="KV73" s="36"/>
      <c r="KW73" s="36"/>
      <c r="KX73" s="36"/>
      <c r="KY73" s="36"/>
      <c r="KZ73" s="36"/>
      <c r="LA73" s="36"/>
      <c r="LB73" s="36"/>
      <c r="LC73" s="36"/>
      <c r="LD73" s="36"/>
      <c r="LE73" s="36"/>
      <c r="LF73" s="36"/>
      <c r="LG73" s="36"/>
      <c r="LH73" s="36"/>
      <c r="LI73" s="36"/>
      <c r="LJ73" s="36"/>
      <c r="LK73" s="36"/>
      <c r="LL73" s="36"/>
      <c r="LM73" s="36"/>
      <c r="LN73" s="36"/>
      <c r="LO73" s="36"/>
      <c r="LP73" s="36"/>
      <c r="LQ73" s="36"/>
      <c r="LR73" s="36"/>
      <c r="LS73" s="36"/>
      <c r="LT73" s="36"/>
      <c r="LU73" s="36"/>
      <c r="LV73" s="36"/>
      <c r="LW73" s="36"/>
      <c r="LX73" s="36"/>
      <c r="LY73" s="36"/>
      <c r="LZ73" s="36"/>
      <c r="MA73" s="36"/>
      <c r="MB73" s="36"/>
      <c r="MC73" s="36"/>
      <c r="MD73" s="36"/>
      <c r="ME73" s="36"/>
      <c r="MF73" s="36"/>
      <c r="MG73" s="36"/>
      <c r="MH73" s="36"/>
      <c r="MI73" s="36"/>
      <c r="MJ73" s="36"/>
      <c r="MK73" s="36"/>
      <c r="ML73" s="36"/>
      <c r="MM73" s="36"/>
      <c r="MN73" s="36"/>
      <c r="MO73" s="36"/>
      <c r="MP73" s="36"/>
      <c r="MQ73" s="36"/>
      <c r="MR73" s="36"/>
      <c r="MS73" s="36"/>
      <c r="MT73" s="36"/>
      <c r="MU73" s="36"/>
      <c r="MV73" s="36"/>
      <c r="MW73" s="36"/>
      <c r="MX73" s="36"/>
      <c r="MY73" s="36"/>
      <c r="MZ73" s="36"/>
      <c r="NA73" s="36"/>
      <c r="NB73" s="36"/>
      <c r="NC73" s="36"/>
      <c r="ND73" s="36"/>
      <c r="NE73" s="36"/>
      <c r="NF73" s="36"/>
      <c r="NG73" s="36"/>
      <c r="NH73" s="36"/>
      <c r="NI73" s="36"/>
      <c r="NJ73" s="36"/>
      <c r="NK73" s="36"/>
      <c r="NL73" s="36"/>
      <c r="NM73" s="36"/>
      <c r="NN73" s="36"/>
      <c r="NO73" s="36"/>
      <c r="NP73" s="36"/>
      <c r="NQ73" s="36"/>
      <c r="NR73" s="36"/>
      <c r="NS73" s="36"/>
      <c r="NT73" s="36"/>
      <c r="NU73" s="36"/>
      <c r="NV73" s="36"/>
      <c r="NW73" s="36"/>
      <c r="NX73" s="36"/>
    </row>
    <row r="74" spans="1:388" ht="30" customHeight="1">
      <c r="A74" s="161">
        <v>17</v>
      </c>
      <c r="B74" s="162">
        <v>30</v>
      </c>
      <c r="C74" s="3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  <c r="AQ74" s="34"/>
      <c r="AR74" s="34"/>
      <c r="AS74" s="34"/>
      <c r="AT74" s="34"/>
      <c r="AU74" s="34"/>
      <c r="AV74" s="34"/>
      <c r="AW74" s="34"/>
      <c r="AX74" s="34"/>
      <c r="AY74" s="34"/>
      <c r="AZ74" s="34"/>
      <c r="BA74" s="34"/>
      <c r="BB74" s="34"/>
      <c r="BC74" s="34"/>
      <c r="BD74" s="34"/>
      <c r="BE74" s="34"/>
      <c r="BF74" s="34"/>
      <c r="BG74" s="34"/>
      <c r="BH74" s="34"/>
      <c r="BI74" s="34"/>
      <c r="BJ74" s="34"/>
      <c r="BK74" s="34"/>
      <c r="BL74" s="34"/>
      <c r="BM74" s="34"/>
      <c r="BN74" s="34"/>
      <c r="BO74" s="34"/>
      <c r="BP74" s="34"/>
      <c r="BQ74" s="34"/>
      <c r="BR74" s="34"/>
      <c r="BS74" s="34"/>
      <c r="BT74" s="34"/>
      <c r="BU74" s="34"/>
      <c r="BV74" s="34"/>
      <c r="BW74" s="34"/>
      <c r="BX74" s="34"/>
      <c r="BY74" s="34"/>
      <c r="BZ74" s="34"/>
      <c r="CA74" s="34"/>
      <c r="CB74" s="34"/>
      <c r="CC74" s="34"/>
      <c r="CD74" s="34"/>
      <c r="CE74" s="34"/>
      <c r="CF74" s="34"/>
      <c r="CG74" s="34"/>
      <c r="CH74" s="34"/>
      <c r="CI74" s="34"/>
      <c r="CJ74" s="34"/>
      <c r="CK74" s="34"/>
      <c r="CL74" s="34"/>
      <c r="CM74" s="34"/>
      <c r="CN74" s="34"/>
      <c r="CO74" s="34"/>
      <c r="CP74" s="34"/>
      <c r="CQ74" s="34"/>
      <c r="CR74" s="34"/>
      <c r="CS74" s="34"/>
      <c r="CT74" s="34"/>
      <c r="CU74" s="34"/>
      <c r="CV74" s="34"/>
      <c r="CW74" s="34"/>
      <c r="CX74" s="34"/>
      <c r="CY74" s="34"/>
      <c r="CZ74" s="34"/>
      <c r="DA74" s="34"/>
      <c r="DB74" s="34"/>
      <c r="DC74" s="34"/>
      <c r="DD74" s="34"/>
      <c r="DE74" s="34"/>
      <c r="DF74" s="34"/>
      <c r="DG74" s="34"/>
      <c r="DH74" s="34"/>
      <c r="DI74" s="34"/>
      <c r="DJ74" s="34"/>
      <c r="DK74" s="34"/>
      <c r="DL74" s="34"/>
      <c r="DM74" s="34"/>
      <c r="DN74" s="34"/>
      <c r="DO74" s="34"/>
      <c r="DP74" s="34"/>
      <c r="DQ74" s="34"/>
      <c r="DR74" s="34"/>
      <c r="DS74" s="34"/>
      <c r="DT74" s="34"/>
      <c r="DU74" s="34"/>
      <c r="DV74" s="34"/>
      <c r="DW74" s="34"/>
      <c r="DX74" s="34"/>
      <c r="DY74" s="34"/>
      <c r="DZ74" s="34"/>
      <c r="EA74" s="34"/>
      <c r="EB74" s="34"/>
      <c r="EC74" s="34"/>
      <c r="ED74" s="34"/>
      <c r="EE74" s="34"/>
      <c r="EF74" s="34"/>
      <c r="EG74" s="34"/>
      <c r="EH74" s="34"/>
      <c r="EI74" s="34"/>
      <c r="EJ74" s="34"/>
      <c r="EK74" s="34"/>
      <c r="EL74" s="34"/>
      <c r="EM74" s="34"/>
      <c r="EN74" s="34"/>
      <c r="EO74" s="34"/>
      <c r="EP74" s="34"/>
      <c r="EQ74" s="34"/>
      <c r="ER74" s="34"/>
      <c r="ES74" s="34"/>
      <c r="ET74" s="34"/>
      <c r="EU74" s="34"/>
      <c r="EV74" s="34"/>
      <c r="EW74" s="34"/>
      <c r="EX74" s="34"/>
      <c r="EY74" s="34"/>
      <c r="EZ74" s="34"/>
      <c r="FA74" s="34"/>
      <c r="FB74" s="34"/>
      <c r="FC74" s="34"/>
      <c r="FD74" s="34"/>
      <c r="FE74" s="34"/>
      <c r="FF74" s="34"/>
      <c r="FG74" s="34"/>
      <c r="FH74" s="34"/>
      <c r="FI74" s="34"/>
      <c r="FJ74" s="34"/>
      <c r="FK74" s="34"/>
      <c r="FL74" s="34"/>
      <c r="FM74" s="34"/>
      <c r="FN74" s="34"/>
      <c r="FO74" s="34"/>
      <c r="FP74" s="34"/>
      <c r="FQ74" s="34"/>
      <c r="FR74" s="34"/>
      <c r="FS74" s="34"/>
      <c r="FT74" s="34"/>
      <c r="FU74" s="34"/>
      <c r="FV74" s="34"/>
      <c r="FW74" s="34"/>
      <c r="FX74" s="34"/>
      <c r="FY74" s="34"/>
      <c r="FZ74" s="34"/>
      <c r="GA74" s="34"/>
      <c r="GB74" s="34"/>
      <c r="GC74" s="34"/>
      <c r="GD74" s="34"/>
      <c r="GE74" s="34"/>
      <c r="GF74" s="34"/>
      <c r="GG74" s="34"/>
      <c r="GH74" s="34"/>
      <c r="GI74" s="34"/>
      <c r="GJ74" s="34"/>
      <c r="GK74" s="34"/>
      <c r="GL74" s="34"/>
      <c r="GM74" s="34"/>
      <c r="GN74" s="34"/>
      <c r="GO74" s="34"/>
      <c r="GP74" s="34"/>
      <c r="GQ74" s="34"/>
      <c r="GR74" s="34"/>
      <c r="GS74" s="34"/>
      <c r="GT74" s="34"/>
      <c r="GU74" s="34"/>
      <c r="GV74" s="34"/>
      <c r="GW74" s="34"/>
      <c r="GX74" s="34"/>
      <c r="GY74" s="34"/>
      <c r="GZ74" s="34"/>
      <c r="HA74" s="34"/>
      <c r="HB74" s="34"/>
      <c r="HC74" s="34"/>
      <c r="HD74" s="34"/>
      <c r="HE74" s="34"/>
      <c r="HF74" s="34"/>
      <c r="HG74" s="34"/>
      <c r="HH74" s="34"/>
      <c r="HI74" s="34"/>
      <c r="HJ74" s="34"/>
      <c r="HK74" s="34"/>
      <c r="HL74" s="34"/>
      <c r="HM74" s="34"/>
      <c r="HN74" s="34"/>
      <c r="HO74" s="34"/>
      <c r="HP74" s="34"/>
      <c r="HQ74" s="34"/>
      <c r="HR74" s="34"/>
      <c r="HS74" s="34"/>
      <c r="HT74" s="34"/>
      <c r="HU74" s="34"/>
      <c r="HV74" s="34"/>
      <c r="HW74" s="34"/>
      <c r="HX74" s="34"/>
      <c r="HY74" s="34"/>
      <c r="HZ74" s="34"/>
      <c r="IA74" s="34"/>
      <c r="IB74" s="34"/>
      <c r="IC74" s="34"/>
      <c r="ID74" s="34"/>
      <c r="IE74" s="34"/>
      <c r="IF74" s="34"/>
      <c r="IG74" s="34"/>
      <c r="IH74" s="34"/>
      <c r="II74" s="34"/>
      <c r="IJ74" s="34"/>
      <c r="IK74" s="34"/>
      <c r="IL74" s="34"/>
      <c r="IM74" s="34"/>
      <c r="IN74" s="34"/>
      <c r="IO74" s="34"/>
      <c r="IP74" s="34"/>
      <c r="IQ74" s="34"/>
      <c r="IR74" s="34"/>
      <c r="IS74" s="34"/>
      <c r="IT74" s="34"/>
      <c r="IU74" s="34"/>
      <c r="IV74" s="34"/>
      <c r="IW74" s="34"/>
      <c r="IX74" s="34"/>
      <c r="IY74" s="34"/>
      <c r="IZ74" s="34"/>
      <c r="JA74" s="34"/>
      <c r="JB74" s="34"/>
      <c r="JC74" s="34"/>
      <c r="JD74" s="34"/>
      <c r="JE74" s="34"/>
      <c r="JF74" s="34"/>
      <c r="JG74" s="34"/>
      <c r="JH74" s="34"/>
      <c r="JI74" s="34"/>
      <c r="JJ74" s="34"/>
      <c r="JK74" s="34"/>
      <c r="JL74" s="34"/>
      <c r="JM74" s="34"/>
      <c r="JN74" s="34"/>
      <c r="JO74" s="34"/>
      <c r="JP74" s="34"/>
      <c r="JQ74" s="34"/>
      <c r="JR74" s="34"/>
      <c r="JS74" s="34"/>
      <c r="JT74" s="34"/>
      <c r="JU74" s="34"/>
      <c r="JV74" s="34"/>
      <c r="JW74" s="34"/>
      <c r="JX74" s="34"/>
      <c r="JY74" s="34"/>
      <c r="JZ74" s="34"/>
      <c r="KA74" s="34"/>
      <c r="KB74" s="34"/>
      <c r="KC74" s="34"/>
      <c r="KD74" s="34"/>
      <c r="KE74" s="34"/>
      <c r="KF74" s="34"/>
      <c r="KG74" s="34"/>
      <c r="KH74" s="34"/>
      <c r="KI74" s="34"/>
      <c r="KJ74" s="34"/>
      <c r="KK74" s="34"/>
      <c r="KL74" s="34"/>
      <c r="KM74" s="34"/>
      <c r="KN74" s="34"/>
      <c r="KO74" s="34"/>
      <c r="KP74" s="34"/>
      <c r="KQ74" s="34"/>
      <c r="KR74" s="34"/>
      <c r="KS74" s="34"/>
      <c r="KT74" s="34"/>
      <c r="KU74" s="34"/>
      <c r="KV74" s="34"/>
      <c r="KW74" s="34"/>
      <c r="KX74" s="34"/>
      <c r="KY74" s="34"/>
      <c r="KZ74" s="34"/>
      <c r="LA74" s="34"/>
      <c r="LB74" s="34"/>
      <c r="LC74" s="34"/>
      <c r="LD74" s="34"/>
      <c r="LE74" s="34"/>
      <c r="LF74" s="34"/>
      <c r="LG74" s="34"/>
      <c r="LH74" s="34"/>
      <c r="LI74" s="34"/>
      <c r="LJ74" s="34"/>
      <c r="LK74" s="34"/>
      <c r="LL74" s="34"/>
      <c r="LM74" s="34"/>
      <c r="LN74" s="34"/>
      <c r="LO74" s="34"/>
      <c r="LP74" s="34"/>
      <c r="LQ74" s="34"/>
      <c r="LR74" s="34"/>
      <c r="LS74" s="34"/>
      <c r="LT74" s="34"/>
      <c r="LU74" s="34"/>
      <c r="LV74" s="34"/>
      <c r="LW74" s="34"/>
      <c r="LX74" s="34"/>
      <c r="LY74" s="34"/>
      <c r="LZ74" s="34"/>
      <c r="MA74" s="34"/>
      <c r="MB74" s="34"/>
      <c r="MC74" s="34"/>
      <c r="MD74" s="34"/>
      <c r="ME74" s="34"/>
      <c r="MF74" s="34"/>
      <c r="MG74" s="34"/>
      <c r="MH74" s="34"/>
      <c r="MI74" s="34"/>
      <c r="MJ74" s="34"/>
      <c r="MK74" s="34"/>
      <c r="ML74" s="34"/>
      <c r="MM74" s="34"/>
      <c r="MN74" s="34"/>
      <c r="MO74" s="34"/>
      <c r="MP74" s="34"/>
      <c r="MQ74" s="34"/>
      <c r="MR74" s="34"/>
      <c r="MS74" s="34"/>
      <c r="MT74" s="34"/>
      <c r="MU74" s="34"/>
      <c r="MV74" s="34"/>
      <c r="MW74" s="34"/>
      <c r="MX74" s="34"/>
      <c r="MY74" s="34"/>
      <c r="MZ74" s="34"/>
      <c r="NA74" s="34"/>
      <c r="NB74" s="34"/>
      <c r="NC74" s="34"/>
      <c r="ND74" s="34"/>
      <c r="NE74" s="34"/>
      <c r="NF74" s="34"/>
      <c r="NG74" s="34"/>
      <c r="NH74" s="34"/>
      <c r="NI74" s="34"/>
      <c r="NJ74" s="34"/>
      <c r="NK74" s="34"/>
      <c r="NL74" s="34"/>
      <c r="NM74" s="34"/>
      <c r="NN74" s="34"/>
      <c r="NO74" s="34"/>
      <c r="NP74" s="34"/>
      <c r="NQ74" s="34"/>
      <c r="NR74" s="34"/>
      <c r="NS74" s="34"/>
      <c r="NT74" s="34"/>
      <c r="NU74" s="34"/>
      <c r="NV74" s="34"/>
      <c r="NW74" s="34"/>
      <c r="NX74" s="34"/>
    </row>
    <row r="75" spans="1:388" ht="30" customHeight="1">
      <c r="A75" s="161"/>
      <c r="B75" s="163"/>
      <c r="C75" s="35"/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36"/>
      <c r="AJ75" s="36"/>
      <c r="AK75" s="36"/>
      <c r="AL75" s="36"/>
      <c r="AM75" s="36"/>
      <c r="AN75" s="36"/>
      <c r="AO75" s="36"/>
      <c r="AP75" s="36"/>
      <c r="AQ75" s="36"/>
      <c r="AR75" s="36"/>
      <c r="AS75" s="36"/>
      <c r="AT75" s="36"/>
      <c r="AU75" s="36"/>
      <c r="AV75" s="36"/>
      <c r="AW75" s="36"/>
      <c r="AX75" s="36"/>
      <c r="AY75" s="36"/>
      <c r="AZ75" s="36"/>
      <c r="BA75" s="36"/>
      <c r="BB75" s="36"/>
      <c r="BC75" s="36"/>
      <c r="BD75" s="36"/>
      <c r="BE75" s="36"/>
      <c r="BF75" s="36"/>
      <c r="BG75" s="36"/>
      <c r="BH75" s="36"/>
      <c r="BI75" s="36"/>
      <c r="BJ75" s="36"/>
      <c r="BK75" s="36"/>
      <c r="BL75" s="36"/>
      <c r="BM75" s="36"/>
      <c r="BN75" s="36"/>
      <c r="BO75" s="36"/>
      <c r="BP75" s="36"/>
      <c r="BQ75" s="36"/>
      <c r="BR75" s="36"/>
      <c r="BS75" s="36"/>
      <c r="BT75" s="36"/>
      <c r="BU75" s="36"/>
      <c r="BV75" s="36"/>
      <c r="BW75" s="36"/>
      <c r="BX75" s="36"/>
      <c r="BY75" s="36"/>
      <c r="BZ75" s="36"/>
      <c r="CA75" s="36"/>
      <c r="CB75" s="36"/>
      <c r="CC75" s="36"/>
      <c r="CD75" s="36"/>
      <c r="CE75" s="36"/>
      <c r="CF75" s="36"/>
      <c r="CG75" s="36"/>
      <c r="CH75" s="36"/>
      <c r="CI75" s="36"/>
      <c r="CJ75" s="36"/>
      <c r="CK75" s="36"/>
      <c r="CL75" s="36"/>
      <c r="CM75" s="36"/>
      <c r="CN75" s="36"/>
      <c r="CO75" s="36"/>
      <c r="CP75" s="36"/>
      <c r="CQ75" s="36"/>
      <c r="CR75" s="36"/>
      <c r="CS75" s="36"/>
      <c r="CT75" s="36"/>
      <c r="CU75" s="36"/>
      <c r="CV75" s="36"/>
      <c r="CW75" s="36"/>
      <c r="CX75" s="36"/>
      <c r="CY75" s="36"/>
      <c r="CZ75" s="36"/>
      <c r="DA75" s="36"/>
      <c r="DB75" s="36"/>
      <c r="DC75" s="36"/>
      <c r="DD75" s="36"/>
      <c r="DE75" s="36"/>
      <c r="DF75" s="36"/>
      <c r="DG75" s="36"/>
      <c r="DH75" s="36"/>
      <c r="DI75" s="36"/>
      <c r="DJ75" s="36"/>
      <c r="DK75" s="36"/>
      <c r="DL75" s="36"/>
      <c r="DM75" s="36"/>
      <c r="DN75" s="36"/>
      <c r="DO75" s="36"/>
      <c r="DP75" s="36"/>
      <c r="DQ75" s="36"/>
      <c r="DR75" s="36"/>
      <c r="DS75" s="36"/>
      <c r="DT75" s="36"/>
      <c r="DU75" s="36"/>
      <c r="DV75" s="36"/>
      <c r="DW75" s="36"/>
      <c r="DX75" s="36"/>
      <c r="DY75" s="36"/>
      <c r="DZ75" s="36"/>
      <c r="EA75" s="36"/>
      <c r="EB75" s="36"/>
      <c r="EC75" s="36"/>
      <c r="ED75" s="36"/>
      <c r="EE75" s="36"/>
      <c r="EF75" s="36"/>
      <c r="EG75" s="36"/>
      <c r="EH75" s="36"/>
      <c r="EI75" s="36"/>
      <c r="EJ75" s="36"/>
      <c r="EK75" s="36"/>
      <c r="EL75" s="36"/>
      <c r="EM75" s="36"/>
      <c r="EN75" s="36"/>
      <c r="EO75" s="36"/>
      <c r="EP75" s="36"/>
      <c r="EQ75" s="36"/>
      <c r="ER75" s="36"/>
      <c r="ES75" s="36"/>
      <c r="ET75" s="36"/>
      <c r="EU75" s="36"/>
      <c r="EV75" s="36"/>
      <c r="EW75" s="36"/>
      <c r="EX75" s="36"/>
      <c r="EY75" s="36"/>
      <c r="EZ75" s="36"/>
      <c r="FA75" s="36"/>
      <c r="FB75" s="36"/>
      <c r="FC75" s="36"/>
      <c r="FD75" s="36"/>
      <c r="FE75" s="36"/>
      <c r="FF75" s="36"/>
      <c r="FG75" s="36"/>
      <c r="FH75" s="36"/>
      <c r="FI75" s="36"/>
      <c r="FJ75" s="36"/>
      <c r="FK75" s="36"/>
      <c r="FL75" s="36"/>
      <c r="FM75" s="36"/>
      <c r="FN75" s="36"/>
      <c r="FO75" s="36"/>
      <c r="FP75" s="36"/>
      <c r="FQ75" s="36"/>
      <c r="FR75" s="36"/>
      <c r="FS75" s="36"/>
      <c r="FT75" s="36"/>
      <c r="FU75" s="36"/>
      <c r="FV75" s="36"/>
      <c r="FW75" s="36"/>
      <c r="FX75" s="36"/>
      <c r="FY75" s="36"/>
      <c r="FZ75" s="36"/>
      <c r="GA75" s="36"/>
      <c r="GB75" s="36"/>
      <c r="GC75" s="36"/>
      <c r="GD75" s="36"/>
      <c r="GE75" s="36"/>
      <c r="GF75" s="36"/>
      <c r="GG75" s="36"/>
      <c r="GH75" s="36"/>
      <c r="GI75" s="36"/>
      <c r="GJ75" s="36"/>
      <c r="GK75" s="36"/>
      <c r="GL75" s="36"/>
      <c r="GM75" s="36"/>
      <c r="GN75" s="36"/>
      <c r="GO75" s="36"/>
      <c r="GP75" s="36"/>
      <c r="GQ75" s="36"/>
      <c r="GR75" s="36"/>
      <c r="GS75" s="36"/>
      <c r="GT75" s="36"/>
      <c r="GU75" s="36"/>
      <c r="GV75" s="36"/>
      <c r="GW75" s="36"/>
      <c r="GX75" s="36"/>
      <c r="GY75" s="36"/>
      <c r="GZ75" s="36"/>
      <c r="HA75" s="36"/>
      <c r="HB75" s="36"/>
      <c r="HC75" s="36"/>
      <c r="HD75" s="36"/>
      <c r="HE75" s="36"/>
      <c r="HF75" s="36"/>
      <c r="HG75" s="36"/>
      <c r="HH75" s="36"/>
      <c r="HI75" s="36"/>
      <c r="HJ75" s="36"/>
      <c r="HK75" s="36"/>
      <c r="HL75" s="36"/>
      <c r="HM75" s="36"/>
      <c r="HN75" s="36"/>
      <c r="HO75" s="36"/>
      <c r="HP75" s="36"/>
      <c r="HQ75" s="36"/>
      <c r="HR75" s="36"/>
      <c r="HS75" s="36"/>
      <c r="HT75" s="36"/>
      <c r="HU75" s="36"/>
      <c r="HV75" s="36"/>
      <c r="HW75" s="36"/>
      <c r="HX75" s="36"/>
      <c r="HY75" s="36"/>
      <c r="HZ75" s="36"/>
      <c r="IA75" s="36"/>
      <c r="IB75" s="36"/>
      <c r="IC75" s="36"/>
      <c r="ID75" s="36"/>
      <c r="IE75" s="36"/>
      <c r="IF75" s="36"/>
      <c r="IG75" s="36"/>
      <c r="IH75" s="36"/>
      <c r="II75" s="36"/>
      <c r="IJ75" s="36"/>
      <c r="IK75" s="36"/>
      <c r="IL75" s="36"/>
      <c r="IM75" s="36"/>
      <c r="IN75" s="36"/>
      <c r="IO75" s="36"/>
      <c r="IP75" s="36"/>
      <c r="IQ75" s="36"/>
      <c r="IR75" s="36"/>
      <c r="IS75" s="36"/>
      <c r="IT75" s="36"/>
      <c r="IU75" s="36"/>
      <c r="IV75" s="36"/>
      <c r="IW75" s="36"/>
      <c r="IX75" s="36"/>
      <c r="IY75" s="36"/>
      <c r="IZ75" s="36"/>
      <c r="JA75" s="36"/>
      <c r="JB75" s="36"/>
      <c r="JC75" s="36"/>
      <c r="JD75" s="36"/>
      <c r="JE75" s="36"/>
      <c r="JF75" s="36"/>
      <c r="JG75" s="36"/>
      <c r="JH75" s="36"/>
      <c r="JI75" s="36"/>
      <c r="JJ75" s="36"/>
      <c r="JK75" s="36"/>
      <c r="JL75" s="36"/>
      <c r="JM75" s="36"/>
      <c r="JN75" s="36"/>
      <c r="JO75" s="36"/>
      <c r="JP75" s="36"/>
      <c r="JQ75" s="36"/>
      <c r="JR75" s="36"/>
      <c r="JS75" s="36"/>
      <c r="JT75" s="36"/>
      <c r="JU75" s="36"/>
      <c r="JV75" s="36"/>
      <c r="JW75" s="36"/>
      <c r="JX75" s="36"/>
      <c r="JY75" s="36"/>
      <c r="JZ75" s="36"/>
      <c r="KA75" s="36"/>
      <c r="KB75" s="36"/>
      <c r="KC75" s="36"/>
      <c r="KD75" s="36"/>
      <c r="KE75" s="36"/>
      <c r="KF75" s="36"/>
      <c r="KG75" s="36"/>
      <c r="KH75" s="36"/>
      <c r="KI75" s="36"/>
      <c r="KJ75" s="36"/>
      <c r="KK75" s="36"/>
      <c r="KL75" s="36"/>
      <c r="KM75" s="36"/>
      <c r="KN75" s="36"/>
      <c r="KO75" s="36"/>
      <c r="KP75" s="36"/>
      <c r="KQ75" s="36"/>
      <c r="KR75" s="36"/>
      <c r="KS75" s="36"/>
      <c r="KT75" s="36"/>
      <c r="KU75" s="36"/>
      <c r="KV75" s="36"/>
      <c r="KW75" s="36"/>
      <c r="KX75" s="36"/>
      <c r="KY75" s="36"/>
      <c r="KZ75" s="36"/>
      <c r="LA75" s="36"/>
      <c r="LB75" s="36"/>
      <c r="LC75" s="36"/>
      <c r="LD75" s="36"/>
      <c r="LE75" s="36"/>
      <c r="LF75" s="36"/>
      <c r="LG75" s="36"/>
      <c r="LH75" s="36"/>
      <c r="LI75" s="36"/>
      <c r="LJ75" s="36"/>
      <c r="LK75" s="36"/>
      <c r="LL75" s="36"/>
      <c r="LM75" s="36"/>
      <c r="LN75" s="36"/>
      <c r="LO75" s="36"/>
      <c r="LP75" s="36"/>
      <c r="LQ75" s="36"/>
      <c r="LR75" s="36"/>
      <c r="LS75" s="36"/>
      <c r="LT75" s="36"/>
      <c r="LU75" s="36"/>
      <c r="LV75" s="36"/>
      <c r="LW75" s="36"/>
      <c r="LX75" s="36"/>
      <c r="LY75" s="36"/>
      <c r="LZ75" s="36"/>
      <c r="MA75" s="36"/>
      <c r="MB75" s="36"/>
      <c r="MC75" s="36"/>
      <c r="MD75" s="36"/>
      <c r="ME75" s="36"/>
      <c r="MF75" s="36"/>
      <c r="MG75" s="36"/>
      <c r="MH75" s="36"/>
      <c r="MI75" s="36"/>
      <c r="MJ75" s="36"/>
      <c r="MK75" s="36"/>
      <c r="ML75" s="36"/>
      <c r="MM75" s="36"/>
      <c r="MN75" s="36"/>
      <c r="MO75" s="36"/>
      <c r="MP75" s="36"/>
      <c r="MQ75" s="36"/>
      <c r="MR75" s="36"/>
      <c r="MS75" s="36"/>
      <c r="MT75" s="36"/>
      <c r="MU75" s="36"/>
      <c r="MV75" s="36"/>
      <c r="MW75" s="36"/>
      <c r="MX75" s="36"/>
      <c r="MY75" s="36"/>
      <c r="MZ75" s="36"/>
      <c r="NA75" s="36"/>
      <c r="NB75" s="36"/>
      <c r="NC75" s="36"/>
      <c r="ND75" s="36"/>
      <c r="NE75" s="36"/>
      <c r="NF75" s="36"/>
      <c r="NG75" s="36"/>
      <c r="NH75" s="36"/>
      <c r="NI75" s="36"/>
      <c r="NJ75" s="36"/>
      <c r="NK75" s="36"/>
      <c r="NL75" s="36"/>
      <c r="NM75" s="36"/>
      <c r="NN75" s="36"/>
      <c r="NO75" s="36"/>
      <c r="NP75" s="36"/>
      <c r="NQ75" s="36"/>
      <c r="NR75" s="36"/>
      <c r="NS75" s="36"/>
      <c r="NT75" s="36"/>
      <c r="NU75" s="36"/>
      <c r="NV75" s="36"/>
      <c r="NW75" s="36"/>
      <c r="NX75" s="36"/>
    </row>
    <row r="76" spans="1:388" ht="30" customHeight="1">
      <c r="A76" s="164" t="s">
        <v>35</v>
      </c>
      <c r="B76" s="162" t="s">
        <v>25</v>
      </c>
      <c r="C76" s="33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  <c r="AP76" s="34"/>
      <c r="AQ76" s="34"/>
      <c r="AR76" s="34"/>
      <c r="AS76" s="34"/>
      <c r="AT76" s="34"/>
      <c r="AU76" s="34"/>
      <c r="AV76" s="34"/>
      <c r="AW76" s="34"/>
      <c r="AX76" s="34"/>
      <c r="AY76" s="34"/>
      <c r="AZ76" s="34"/>
      <c r="BA76" s="34"/>
      <c r="BB76" s="34"/>
      <c r="BC76" s="34"/>
      <c r="BD76" s="34"/>
      <c r="BE76" s="34"/>
      <c r="BF76" s="34"/>
      <c r="BG76" s="34"/>
      <c r="BH76" s="34"/>
      <c r="BI76" s="34"/>
      <c r="BJ76" s="34"/>
      <c r="BK76" s="34"/>
      <c r="BL76" s="34"/>
      <c r="BM76" s="34"/>
      <c r="BN76" s="34"/>
      <c r="BO76" s="34"/>
      <c r="BP76" s="34"/>
      <c r="BQ76" s="34"/>
      <c r="BR76" s="34"/>
      <c r="BS76" s="34"/>
      <c r="BT76" s="34"/>
      <c r="BU76" s="34"/>
      <c r="BV76" s="34"/>
      <c r="BW76" s="34"/>
      <c r="BX76" s="34"/>
      <c r="BY76" s="34"/>
      <c r="BZ76" s="34"/>
      <c r="CA76" s="34"/>
      <c r="CB76" s="34"/>
      <c r="CC76" s="34"/>
      <c r="CD76" s="34"/>
      <c r="CE76" s="34"/>
      <c r="CF76" s="34"/>
      <c r="CG76" s="34"/>
      <c r="CH76" s="34"/>
      <c r="CI76" s="34"/>
      <c r="CJ76" s="34"/>
      <c r="CK76" s="34"/>
      <c r="CL76" s="34"/>
      <c r="CM76" s="34"/>
      <c r="CN76" s="34"/>
      <c r="CO76" s="34"/>
      <c r="CP76" s="34"/>
      <c r="CQ76" s="34"/>
      <c r="CR76" s="34"/>
      <c r="CS76" s="34"/>
      <c r="CT76" s="34"/>
      <c r="CU76" s="34"/>
      <c r="CV76" s="34"/>
      <c r="CW76" s="34"/>
      <c r="CX76" s="34"/>
      <c r="CY76" s="34"/>
      <c r="CZ76" s="34"/>
      <c r="DA76" s="34"/>
      <c r="DB76" s="34"/>
      <c r="DC76" s="34"/>
      <c r="DD76" s="34"/>
      <c r="DE76" s="34"/>
      <c r="DF76" s="34"/>
      <c r="DG76" s="34"/>
      <c r="DH76" s="34"/>
      <c r="DI76" s="34"/>
      <c r="DJ76" s="34"/>
      <c r="DK76" s="34"/>
      <c r="DL76" s="34"/>
      <c r="DM76" s="34"/>
      <c r="DN76" s="34"/>
      <c r="DO76" s="34"/>
      <c r="DP76" s="34"/>
      <c r="DQ76" s="34"/>
      <c r="DR76" s="34"/>
      <c r="DS76" s="34"/>
      <c r="DT76" s="34"/>
      <c r="DU76" s="34"/>
      <c r="DV76" s="34"/>
      <c r="DW76" s="34"/>
      <c r="DX76" s="34"/>
      <c r="DY76" s="34"/>
      <c r="DZ76" s="34"/>
      <c r="EA76" s="34"/>
      <c r="EB76" s="34"/>
      <c r="EC76" s="34"/>
      <c r="ED76" s="34"/>
      <c r="EE76" s="34"/>
      <c r="EF76" s="34"/>
      <c r="EG76" s="34"/>
      <c r="EH76" s="34"/>
      <c r="EI76" s="34"/>
      <c r="EJ76" s="34"/>
      <c r="EK76" s="34"/>
      <c r="EL76" s="34"/>
      <c r="EM76" s="34"/>
      <c r="EN76" s="34"/>
      <c r="EO76" s="34"/>
      <c r="EP76" s="34"/>
      <c r="EQ76" s="34"/>
      <c r="ER76" s="34"/>
      <c r="ES76" s="34"/>
      <c r="ET76" s="34"/>
      <c r="EU76" s="34"/>
      <c r="EV76" s="34"/>
      <c r="EW76" s="34"/>
      <c r="EX76" s="34"/>
      <c r="EY76" s="34"/>
      <c r="EZ76" s="34"/>
      <c r="FA76" s="34"/>
      <c r="FB76" s="34"/>
      <c r="FC76" s="34"/>
      <c r="FD76" s="34"/>
      <c r="FE76" s="34"/>
      <c r="FF76" s="34"/>
      <c r="FG76" s="34"/>
      <c r="FH76" s="34"/>
      <c r="FI76" s="34"/>
      <c r="FJ76" s="34"/>
      <c r="FK76" s="34"/>
      <c r="FL76" s="34"/>
      <c r="FM76" s="34"/>
      <c r="FN76" s="34"/>
      <c r="FO76" s="34"/>
      <c r="FP76" s="34"/>
      <c r="FQ76" s="34"/>
      <c r="FR76" s="34"/>
      <c r="FS76" s="34"/>
      <c r="FT76" s="34"/>
      <c r="FU76" s="34"/>
      <c r="FV76" s="34"/>
      <c r="FW76" s="34"/>
      <c r="FX76" s="34"/>
      <c r="FY76" s="34"/>
      <c r="FZ76" s="34"/>
      <c r="GA76" s="34"/>
      <c r="GB76" s="34"/>
      <c r="GC76" s="34"/>
      <c r="GD76" s="34"/>
      <c r="GE76" s="34"/>
      <c r="GF76" s="34"/>
      <c r="GG76" s="34"/>
      <c r="GH76" s="34"/>
      <c r="GI76" s="34"/>
      <c r="GJ76" s="34"/>
      <c r="GK76" s="34"/>
      <c r="GL76" s="34"/>
      <c r="GM76" s="34"/>
      <c r="GN76" s="34"/>
      <c r="GO76" s="34"/>
      <c r="GP76" s="34"/>
      <c r="GQ76" s="34"/>
      <c r="GR76" s="34"/>
      <c r="GS76" s="34"/>
      <c r="GT76" s="34"/>
      <c r="GU76" s="34"/>
      <c r="GV76" s="34"/>
      <c r="GW76" s="34"/>
      <c r="GX76" s="34"/>
      <c r="GY76" s="34"/>
      <c r="GZ76" s="34"/>
      <c r="HA76" s="34"/>
      <c r="HB76" s="34"/>
      <c r="HC76" s="34"/>
      <c r="HD76" s="34"/>
      <c r="HE76" s="34"/>
      <c r="HF76" s="34"/>
      <c r="HG76" s="34"/>
      <c r="HH76" s="34"/>
      <c r="HI76" s="34"/>
      <c r="HJ76" s="34"/>
      <c r="HK76" s="34"/>
      <c r="HL76" s="34"/>
      <c r="HM76" s="34"/>
      <c r="HN76" s="34"/>
      <c r="HO76" s="34"/>
      <c r="HP76" s="34"/>
      <c r="HQ76" s="34"/>
      <c r="HR76" s="34"/>
      <c r="HS76" s="34"/>
      <c r="HT76" s="34"/>
      <c r="HU76" s="34"/>
      <c r="HV76" s="34"/>
      <c r="HW76" s="34"/>
      <c r="HX76" s="34"/>
      <c r="HY76" s="34"/>
      <c r="HZ76" s="34"/>
      <c r="IA76" s="34"/>
      <c r="IB76" s="34"/>
      <c r="IC76" s="34"/>
      <c r="ID76" s="34"/>
      <c r="IE76" s="34"/>
      <c r="IF76" s="34"/>
      <c r="IG76" s="34"/>
      <c r="IH76" s="34"/>
      <c r="II76" s="34"/>
      <c r="IJ76" s="34"/>
      <c r="IK76" s="34"/>
      <c r="IL76" s="34"/>
      <c r="IM76" s="34"/>
      <c r="IN76" s="34"/>
      <c r="IO76" s="34"/>
      <c r="IP76" s="34"/>
      <c r="IQ76" s="34"/>
      <c r="IR76" s="34"/>
      <c r="IS76" s="34"/>
      <c r="IT76" s="34"/>
      <c r="IU76" s="34"/>
      <c r="IV76" s="34"/>
      <c r="IW76" s="34"/>
      <c r="IX76" s="34"/>
      <c r="IY76" s="34"/>
      <c r="IZ76" s="34"/>
      <c r="JA76" s="34"/>
      <c r="JB76" s="34"/>
      <c r="JC76" s="34"/>
      <c r="JD76" s="34"/>
      <c r="JE76" s="34"/>
      <c r="JF76" s="34"/>
      <c r="JG76" s="34"/>
      <c r="JH76" s="34"/>
      <c r="JI76" s="34"/>
      <c r="JJ76" s="34"/>
      <c r="JK76" s="34"/>
      <c r="JL76" s="34"/>
      <c r="JM76" s="34"/>
      <c r="JN76" s="34"/>
      <c r="JO76" s="34"/>
      <c r="JP76" s="34"/>
      <c r="JQ76" s="34"/>
      <c r="JR76" s="34"/>
      <c r="JS76" s="34"/>
      <c r="JT76" s="34"/>
      <c r="JU76" s="34"/>
      <c r="JV76" s="34"/>
      <c r="JW76" s="34"/>
      <c r="JX76" s="34"/>
      <c r="JY76" s="34"/>
      <c r="JZ76" s="34"/>
      <c r="KA76" s="34"/>
      <c r="KB76" s="34"/>
      <c r="KC76" s="34"/>
      <c r="KD76" s="34"/>
      <c r="KE76" s="34"/>
      <c r="KF76" s="34"/>
      <c r="KG76" s="34"/>
      <c r="KH76" s="34"/>
      <c r="KI76" s="34"/>
      <c r="KJ76" s="34"/>
      <c r="KK76" s="34"/>
      <c r="KL76" s="34"/>
      <c r="KM76" s="34"/>
      <c r="KN76" s="34"/>
      <c r="KO76" s="34"/>
      <c r="KP76" s="34"/>
      <c r="KQ76" s="34"/>
      <c r="KR76" s="34"/>
      <c r="KS76" s="34"/>
      <c r="KT76" s="34"/>
      <c r="KU76" s="34"/>
      <c r="KV76" s="34"/>
      <c r="KW76" s="34"/>
      <c r="KX76" s="34"/>
      <c r="KY76" s="34"/>
      <c r="KZ76" s="34"/>
      <c r="LA76" s="34"/>
      <c r="LB76" s="34"/>
      <c r="LC76" s="34"/>
      <c r="LD76" s="34"/>
      <c r="LE76" s="34"/>
      <c r="LF76" s="34"/>
      <c r="LG76" s="34"/>
      <c r="LH76" s="34"/>
      <c r="LI76" s="34"/>
      <c r="LJ76" s="34"/>
      <c r="LK76" s="34"/>
      <c r="LL76" s="34"/>
      <c r="LM76" s="34"/>
      <c r="LN76" s="34"/>
      <c r="LO76" s="34"/>
      <c r="LP76" s="34"/>
      <c r="LQ76" s="34"/>
      <c r="LR76" s="34"/>
      <c r="LS76" s="34"/>
      <c r="LT76" s="34"/>
      <c r="LU76" s="34"/>
      <c r="LV76" s="34"/>
      <c r="LW76" s="34"/>
      <c r="LX76" s="34"/>
      <c r="LY76" s="34"/>
      <c r="LZ76" s="34"/>
      <c r="MA76" s="34"/>
      <c r="MB76" s="34"/>
      <c r="MC76" s="34"/>
      <c r="MD76" s="34"/>
      <c r="ME76" s="34"/>
      <c r="MF76" s="34"/>
      <c r="MG76" s="34"/>
      <c r="MH76" s="34"/>
      <c r="MI76" s="34"/>
      <c r="MJ76" s="34"/>
      <c r="MK76" s="34"/>
      <c r="ML76" s="34"/>
      <c r="MM76" s="34"/>
      <c r="MN76" s="34"/>
      <c r="MO76" s="34"/>
      <c r="MP76" s="34"/>
      <c r="MQ76" s="34"/>
      <c r="MR76" s="34"/>
      <c r="MS76" s="34"/>
      <c r="MT76" s="34"/>
      <c r="MU76" s="34"/>
      <c r="MV76" s="34"/>
      <c r="MW76" s="34"/>
      <c r="MX76" s="34"/>
      <c r="MY76" s="34"/>
      <c r="MZ76" s="34"/>
      <c r="NA76" s="34"/>
      <c r="NB76" s="34"/>
      <c r="NC76" s="34"/>
      <c r="ND76" s="34"/>
      <c r="NE76" s="34"/>
      <c r="NF76" s="34"/>
      <c r="NG76" s="34"/>
      <c r="NH76" s="34"/>
      <c r="NI76" s="34"/>
      <c r="NJ76" s="34"/>
      <c r="NK76" s="34"/>
      <c r="NL76" s="34"/>
      <c r="NM76" s="34"/>
      <c r="NN76" s="34"/>
      <c r="NO76" s="34"/>
      <c r="NP76" s="34"/>
      <c r="NQ76" s="34"/>
      <c r="NR76" s="34"/>
      <c r="NS76" s="34"/>
      <c r="NT76" s="34"/>
      <c r="NU76" s="34"/>
      <c r="NV76" s="34"/>
      <c r="NW76" s="34"/>
      <c r="NX76" s="34"/>
    </row>
    <row r="77" spans="1:388" ht="30" customHeight="1">
      <c r="A77" s="164"/>
      <c r="B77" s="163"/>
      <c r="C77" s="35"/>
      <c r="D77" s="36"/>
      <c r="E77" s="36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36"/>
      <c r="AJ77" s="36"/>
      <c r="AK77" s="36"/>
      <c r="AL77" s="36"/>
      <c r="AM77" s="36"/>
      <c r="AN77" s="36"/>
      <c r="AO77" s="36"/>
      <c r="AP77" s="36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36"/>
      <c r="BB77" s="36"/>
      <c r="BC77" s="36"/>
      <c r="BD77" s="36"/>
      <c r="BE77" s="36"/>
      <c r="BF77" s="36"/>
      <c r="BG77" s="36"/>
      <c r="BH77" s="36"/>
      <c r="BI77" s="36"/>
      <c r="BJ77" s="36"/>
      <c r="BK77" s="36"/>
      <c r="BL77" s="36"/>
      <c r="BM77" s="36"/>
      <c r="BN77" s="36"/>
      <c r="BO77" s="36"/>
      <c r="BP77" s="36"/>
      <c r="BQ77" s="36"/>
      <c r="BR77" s="36"/>
      <c r="BS77" s="36"/>
      <c r="BT77" s="36"/>
      <c r="BU77" s="36"/>
      <c r="BV77" s="36"/>
      <c r="BW77" s="36"/>
      <c r="BX77" s="36"/>
      <c r="BY77" s="36"/>
      <c r="BZ77" s="36"/>
      <c r="CA77" s="36"/>
      <c r="CB77" s="36"/>
      <c r="CC77" s="36"/>
      <c r="CD77" s="36"/>
      <c r="CE77" s="36"/>
      <c r="CF77" s="36"/>
      <c r="CG77" s="36"/>
      <c r="CH77" s="36"/>
      <c r="CI77" s="36"/>
      <c r="CJ77" s="36"/>
      <c r="CK77" s="36"/>
      <c r="CL77" s="36"/>
      <c r="CM77" s="36"/>
      <c r="CN77" s="36"/>
      <c r="CO77" s="36"/>
      <c r="CP77" s="36"/>
      <c r="CQ77" s="36"/>
      <c r="CR77" s="36"/>
      <c r="CS77" s="36"/>
      <c r="CT77" s="36"/>
      <c r="CU77" s="36"/>
      <c r="CV77" s="36"/>
      <c r="CW77" s="36"/>
      <c r="CX77" s="36"/>
      <c r="CY77" s="36"/>
      <c r="CZ77" s="36"/>
      <c r="DA77" s="36"/>
      <c r="DB77" s="36"/>
      <c r="DC77" s="36"/>
      <c r="DD77" s="36"/>
      <c r="DE77" s="36"/>
      <c r="DF77" s="36"/>
      <c r="DG77" s="36"/>
      <c r="DH77" s="36"/>
      <c r="DI77" s="36"/>
      <c r="DJ77" s="36"/>
      <c r="DK77" s="36"/>
      <c r="DL77" s="36"/>
      <c r="DM77" s="36"/>
      <c r="DN77" s="36"/>
      <c r="DO77" s="36"/>
      <c r="DP77" s="36"/>
      <c r="DQ77" s="36"/>
      <c r="DR77" s="36"/>
      <c r="DS77" s="36"/>
      <c r="DT77" s="36"/>
      <c r="DU77" s="36"/>
      <c r="DV77" s="36"/>
      <c r="DW77" s="36"/>
      <c r="DX77" s="36"/>
      <c r="DY77" s="36"/>
      <c r="DZ77" s="36"/>
      <c r="EA77" s="36"/>
      <c r="EB77" s="36"/>
      <c r="EC77" s="36"/>
      <c r="ED77" s="36"/>
      <c r="EE77" s="36"/>
      <c r="EF77" s="36"/>
      <c r="EG77" s="36"/>
      <c r="EH77" s="36"/>
      <c r="EI77" s="36"/>
      <c r="EJ77" s="36"/>
      <c r="EK77" s="36"/>
      <c r="EL77" s="36"/>
      <c r="EM77" s="36"/>
      <c r="EN77" s="36"/>
      <c r="EO77" s="36"/>
      <c r="EP77" s="36"/>
      <c r="EQ77" s="36"/>
      <c r="ER77" s="36"/>
      <c r="ES77" s="36"/>
      <c r="ET77" s="36"/>
      <c r="EU77" s="36"/>
      <c r="EV77" s="36"/>
      <c r="EW77" s="36"/>
      <c r="EX77" s="36"/>
      <c r="EY77" s="36"/>
      <c r="EZ77" s="36"/>
      <c r="FA77" s="36"/>
      <c r="FB77" s="36"/>
      <c r="FC77" s="36"/>
      <c r="FD77" s="36"/>
      <c r="FE77" s="36"/>
      <c r="FF77" s="36"/>
      <c r="FG77" s="36"/>
      <c r="FH77" s="36"/>
      <c r="FI77" s="36"/>
      <c r="FJ77" s="36"/>
      <c r="FK77" s="36"/>
      <c r="FL77" s="36"/>
      <c r="FM77" s="36"/>
      <c r="FN77" s="36"/>
      <c r="FO77" s="36"/>
      <c r="FP77" s="36"/>
      <c r="FQ77" s="36"/>
      <c r="FR77" s="36"/>
      <c r="FS77" s="36"/>
      <c r="FT77" s="36"/>
      <c r="FU77" s="36"/>
      <c r="FV77" s="36"/>
      <c r="FW77" s="36"/>
      <c r="FX77" s="36"/>
      <c r="FY77" s="36"/>
      <c r="FZ77" s="36"/>
      <c r="GA77" s="36"/>
      <c r="GB77" s="36"/>
      <c r="GC77" s="36"/>
      <c r="GD77" s="36"/>
      <c r="GE77" s="36"/>
      <c r="GF77" s="36"/>
      <c r="GG77" s="36"/>
      <c r="GH77" s="36"/>
      <c r="GI77" s="36"/>
      <c r="GJ77" s="36"/>
      <c r="GK77" s="36"/>
      <c r="GL77" s="36"/>
      <c r="GM77" s="36"/>
      <c r="GN77" s="36"/>
      <c r="GO77" s="36"/>
      <c r="GP77" s="36"/>
      <c r="GQ77" s="36"/>
      <c r="GR77" s="36"/>
      <c r="GS77" s="36"/>
      <c r="GT77" s="36"/>
      <c r="GU77" s="36"/>
      <c r="GV77" s="36"/>
      <c r="GW77" s="36"/>
      <c r="GX77" s="36"/>
      <c r="GY77" s="36"/>
      <c r="GZ77" s="36"/>
      <c r="HA77" s="36"/>
      <c r="HB77" s="36"/>
      <c r="HC77" s="36"/>
      <c r="HD77" s="36"/>
      <c r="HE77" s="36"/>
      <c r="HF77" s="36"/>
      <c r="HG77" s="36"/>
      <c r="HH77" s="36"/>
      <c r="HI77" s="36"/>
      <c r="HJ77" s="36"/>
      <c r="HK77" s="36"/>
      <c r="HL77" s="36"/>
      <c r="HM77" s="36"/>
      <c r="HN77" s="36"/>
      <c r="HO77" s="36"/>
      <c r="HP77" s="36"/>
      <c r="HQ77" s="36"/>
      <c r="HR77" s="36"/>
      <c r="HS77" s="36"/>
      <c r="HT77" s="36"/>
      <c r="HU77" s="36"/>
      <c r="HV77" s="36"/>
      <c r="HW77" s="36"/>
      <c r="HX77" s="36"/>
      <c r="HY77" s="36"/>
      <c r="HZ77" s="36"/>
      <c r="IA77" s="36"/>
      <c r="IB77" s="36"/>
      <c r="IC77" s="36"/>
      <c r="ID77" s="36"/>
      <c r="IE77" s="36"/>
      <c r="IF77" s="36"/>
      <c r="IG77" s="36"/>
      <c r="IH77" s="36"/>
      <c r="II77" s="36"/>
      <c r="IJ77" s="36"/>
      <c r="IK77" s="36"/>
      <c r="IL77" s="36"/>
      <c r="IM77" s="36"/>
      <c r="IN77" s="36"/>
      <c r="IO77" s="36"/>
      <c r="IP77" s="36"/>
      <c r="IQ77" s="36"/>
      <c r="IR77" s="36"/>
      <c r="IS77" s="36"/>
      <c r="IT77" s="36"/>
      <c r="IU77" s="36"/>
      <c r="IV77" s="36"/>
      <c r="IW77" s="36"/>
      <c r="IX77" s="36"/>
      <c r="IY77" s="36"/>
      <c r="IZ77" s="36"/>
      <c r="JA77" s="36"/>
      <c r="JB77" s="36"/>
      <c r="JC77" s="36"/>
      <c r="JD77" s="36"/>
      <c r="JE77" s="36"/>
      <c r="JF77" s="36"/>
      <c r="JG77" s="36"/>
      <c r="JH77" s="36"/>
      <c r="JI77" s="36"/>
      <c r="JJ77" s="36"/>
      <c r="JK77" s="36"/>
      <c r="JL77" s="36"/>
      <c r="JM77" s="36"/>
      <c r="JN77" s="36"/>
      <c r="JO77" s="36"/>
      <c r="JP77" s="36"/>
      <c r="JQ77" s="36"/>
      <c r="JR77" s="36"/>
      <c r="JS77" s="36"/>
      <c r="JT77" s="36"/>
      <c r="JU77" s="36"/>
      <c r="JV77" s="36"/>
      <c r="JW77" s="36"/>
      <c r="JX77" s="36"/>
      <c r="JY77" s="36"/>
      <c r="JZ77" s="36"/>
      <c r="KA77" s="36"/>
      <c r="KB77" s="36"/>
      <c r="KC77" s="36"/>
      <c r="KD77" s="36"/>
      <c r="KE77" s="36"/>
      <c r="KF77" s="36"/>
      <c r="KG77" s="36"/>
      <c r="KH77" s="36"/>
      <c r="KI77" s="36"/>
      <c r="KJ77" s="36"/>
      <c r="KK77" s="36"/>
      <c r="KL77" s="36"/>
      <c r="KM77" s="36"/>
      <c r="KN77" s="36"/>
      <c r="KO77" s="36"/>
      <c r="KP77" s="36"/>
      <c r="KQ77" s="36"/>
      <c r="KR77" s="36"/>
      <c r="KS77" s="36"/>
      <c r="KT77" s="36"/>
      <c r="KU77" s="36"/>
      <c r="KV77" s="36"/>
      <c r="KW77" s="36"/>
      <c r="KX77" s="36"/>
      <c r="KY77" s="36"/>
      <c r="KZ77" s="36"/>
      <c r="LA77" s="36"/>
      <c r="LB77" s="36"/>
      <c r="LC77" s="36"/>
      <c r="LD77" s="36"/>
      <c r="LE77" s="36"/>
      <c r="LF77" s="36"/>
      <c r="LG77" s="36"/>
      <c r="LH77" s="36"/>
      <c r="LI77" s="36"/>
      <c r="LJ77" s="36"/>
      <c r="LK77" s="36"/>
      <c r="LL77" s="36"/>
      <c r="LM77" s="36"/>
      <c r="LN77" s="36"/>
      <c r="LO77" s="36"/>
      <c r="LP77" s="36"/>
      <c r="LQ77" s="36"/>
      <c r="LR77" s="36"/>
      <c r="LS77" s="36"/>
      <c r="LT77" s="36"/>
      <c r="LU77" s="36"/>
      <c r="LV77" s="36"/>
      <c r="LW77" s="36"/>
      <c r="LX77" s="36"/>
      <c r="LY77" s="36"/>
      <c r="LZ77" s="36"/>
      <c r="MA77" s="36"/>
      <c r="MB77" s="36"/>
      <c r="MC77" s="36"/>
      <c r="MD77" s="36"/>
      <c r="ME77" s="36"/>
      <c r="MF77" s="36"/>
      <c r="MG77" s="36"/>
      <c r="MH77" s="36"/>
      <c r="MI77" s="36"/>
      <c r="MJ77" s="36"/>
      <c r="MK77" s="36"/>
      <c r="ML77" s="36"/>
      <c r="MM77" s="36"/>
      <c r="MN77" s="36"/>
      <c r="MO77" s="36"/>
      <c r="MP77" s="36"/>
      <c r="MQ77" s="36"/>
      <c r="MR77" s="36"/>
      <c r="MS77" s="36"/>
      <c r="MT77" s="36"/>
      <c r="MU77" s="36"/>
      <c r="MV77" s="36"/>
      <c r="MW77" s="36"/>
      <c r="MX77" s="36"/>
      <c r="MY77" s="36"/>
      <c r="MZ77" s="36"/>
      <c r="NA77" s="36"/>
      <c r="NB77" s="36"/>
      <c r="NC77" s="36"/>
      <c r="ND77" s="36"/>
      <c r="NE77" s="36"/>
      <c r="NF77" s="36"/>
      <c r="NG77" s="36"/>
      <c r="NH77" s="36"/>
      <c r="NI77" s="36"/>
      <c r="NJ77" s="36"/>
      <c r="NK77" s="36"/>
      <c r="NL77" s="36"/>
      <c r="NM77" s="36"/>
      <c r="NN77" s="36"/>
      <c r="NO77" s="36"/>
      <c r="NP77" s="36"/>
      <c r="NQ77" s="36"/>
      <c r="NR77" s="36"/>
      <c r="NS77" s="36"/>
      <c r="NT77" s="36"/>
      <c r="NU77" s="36"/>
      <c r="NV77" s="36"/>
      <c r="NW77" s="36"/>
      <c r="NX77" s="36"/>
    </row>
    <row r="78" spans="1:388" ht="30" customHeight="1">
      <c r="A78" s="161">
        <v>18</v>
      </c>
      <c r="B78" s="162">
        <v>30</v>
      </c>
      <c r="C78" s="33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  <c r="AQ78" s="34"/>
      <c r="AR78" s="34"/>
      <c r="AS78" s="34"/>
      <c r="AT78" s="34"/>
      <c r="AU78" s="34"/>
      <c r="AV78" s="34"/>
      <c r="AW78" s="34"/>
      <c r="AX78" s="34"/>
      <c r="AY78" s="34"/>
      <c r="AZ78" s="34"/>
      <c r="BA78" s="34"/>
      <c r="BB78" s="34"/>
      <c r="BC78" s="34"/>
      <c r="BD78" s="34"/>
      <c r="BE78" s="34"/>
      <c r="BF78" s="34"/>
      <c r="BG78" s="34"/>
      <c r="BH78" s="34"/>
      <c r="BI78" s="34"/>
      <c r="BJ78" s="34"/>
      <c r="BK78" s="34"/>
      <c r="BL78" s="34"/>
      <c r="BM78" s="34"/>
      <c r="BN78" s="34"/>
      <c r="BO78" s="34"/>
      <c r="BP78" s="34"/>
      <c r="BQ78" s="34"/>
      <c r="BR78" s="34"/>
      <c r="BS78" s="34"/>
      <c r="BT78" s="34"/>
      <c r="BU78" s="34"/>
      <c r="BV78" s="34"/>
      <c r="BW78" s="34"/>
      <c r="BX78" s="34"/>
      <c r="BY78" s="34"/>
      <c r="BZ78" s="34"/>
      <c r="CA78" s="34"/>
      <c r="CB78" s="34"/>
      <c r="CC78" s="34"/>
      <c r="CD78" s="34"/>
      <c r="CE78" s="34"/>
      <c r="CF78" s="34"/>
      <c r="CG78" s="34"/>
      <c r="CH78" s="34"/>
      <c r="CI78" s="34"/>
      <c r="CJ78" s="34"/>
      <c r="CK78" s="34"/>
      <c r="CL78" s="34"/>
      <c r="CM78" s="34"/>
      <c r="CN78" s="34"/>
      <c r="CO78" s="34"/>
      <c r="CP78" s="34"/>
      <c r="CQ78" s="34"/>
      <c r="CR78" s="34"/>
      <c r="CS78" s="34"/>
      <c r="CT78" s="34"/>
      <c r="CU78" s="34"/>
      <c r="CV78" s="34"/>
      <c r="CW78" s="34"/>
      <c r="CX78" s="34"/>
      <c r="CY78" s="34"/>
      <c r="CZ78" s="34"/>
      <c r="DA78" s="34"/>
      <c r="DB78" s="34"/>
      <c r="DC78" s="34"/>
      <c r="DD78" s="34"/>
      <c r="DE78" s="34"/>
      <c r="DF78" s="34"/>
      <c r="DG78" s="34"/>
      <c r="DH78" s="34"/>
      <c r="DI78" s="34"/>
      <c r="DJ78" s="34"/>
      <c r="DK78" s="34"/>
      <c r="DL78" s="34"/>
      <c r="DM78" s="34"/>
      <c r="DN78" s="34"/>
      <c r="DO78" s="34"/>
      <c r="DP78" s="34"/>
      <c r="DQ78" s="34"/>
      <c r="DR78" s="34"/>
      <c r="DS78" s="34"/>
      <c r="DT78" s="34"/>
      <c r="DU78" s="34"/>
      <c r="DV78" s="34"/>
      <c r="DW78" s="34"/>
      <c r="DX78" s="34"/>
      <c r="DY78" s="34"/>
      <c r="DZ78" s="34"/>
      <c r="EA78" s="34"/>
      <c r="EB78" s="34"/>
      <c r="EC78" s="34"/>
      <c r="ED78" s="34"/>
      <c r="EE78" s="34"/>
      <c r="EF78" s="34"/>
      <c r="EG78" s="34"/>
      <c r="EH78" s="34"/>
      <c r="EI78" s="34"/>
      <c r="EJ78" s="34"/>
      <c r="EK78" s="34"/>
      <c r="EL78" s="34"/>
      <c r="EM78" s="34"/>
      <c r="EN78" s="34"/>
      <c r="EO78" s="34"/>
      <c r="EP78" s="34"/>
      <c r="EQ78" s="34"/>
      <c r="ER78" s="34"/>
      <c r="ES78" s="34"/>
      <c r="ET78" s="34"/>
      <c r="EU78" s="34"/>
      <c r="EV78" s="34"/>
      <c r="EW78" s="34"/>
      <c r="EX78" s="34"/>
      <c r="EY78" s="34"/>
      <c r="EZ78" s="34"/>
      <c r="FA78" s="34"/>
      <c r="FB78" s="34"/>
      <c r="FC78" s="34"/>
      <c r="FD78" s="34"/>
      <c r="FE78" s="34"/>
      <c r="FF78" s="34"/>
      <c r="FG78" s="34"/>
      <c r="FH78" s="34"/>
      <c r="FI78" s="34"/>
      <c r="FJ78" s="34"/>
      <c r="FK78" s="34"/>
      <c r="FL78" s="34"/>
      <c r="FM78" s="34"/>
      <c r="FN78" s="34"/>
      <c r="FO78" s="34"/>
      <c r="FP78" s="34"/>
      <c r="FQ78" s="34"/>
      <c r="FR78" s="34"/>
      <c r="FS78" s="34"/>
      <c r="FT78" s="34"/>
      <c r="FU78" s="34"/>
      <c r="FV78" s="34"/>
      <c r="FW78" s="34"/>
      <c r="FX78" s="34"/>
      <c r="FY78" s="34"/>
      <c r="FZ78" s="34"/>
      <c r="GA78" s="34"/>
      <c r="GB78" s="34"/>
      <c r="GC78" s="34"/>
      <c r="GD78" s="34"/>
      <c r="GE78" s="34"/>
      <c r="GF78" s="34"/>
      <c r="GG78" s="34"/>
      <c r="GH78" s="34"/>
      <c r="GI78" s="34"/>
      <c r="GJ78" s="34"/>
      <c r="GK78" s="34"/>
      <c r="GL78" s="34"/>
      <c r="GM78" s="34"/>
      <c r="GN78" s="34"/>
      <c r="GO78" s="34"/>
      <c r="GP78" s="34"/>
      <c r="GQ78" s="34"/>
      <c r="GR78" s="34"/>
      <c r="GS78" s="34"/>
      <c r="GT78" s="34"/>
      <c r="GU78" s="34"/>
      <c r="GV78" s="34"/>
      <c r="GW78" s="34"/>
      <c r="GX78" s="34"/>
      <c r="GY78" s="34"/>
      <c r="GZ78" s="34"/>
      <c r="HA78" s="34"/>
      <c r="HB78" s="34"/>
      <c r="HC78" s="34"/>
      <c r="HD78" s="34"/>
      <c r="HE78" s="34"/>
      <c r="HF78" s="34"/>
      <c r="HG78" s="34"/>
      <c r="HH78" s="34"/>
      <c r="HI78" s="34"/>
      <c r="HJ78" s="34"/>
      <c r="HK78" s="34"/>
      <c r="HL78" s="34"/>
      <c r="HM78" s="34"/>
      <c r="HN78" s="34"/>
      <c r="HO78" s="34"/>
      <c r="HP78" s="34"/>
      <c r="HQ78" s="34"/>
      <c r="HR78" s="34"/>
      <c r="HS78" s="34"/>
      <c r="HT78" s="34"/>
      <c r="HU78" s="34"/>
      <c r="HV78" s="34"/>
      <c r="HW78" s="34"/>
      <c r="HX78" s="34"/>
      <c r="HY78" s="34"/>
      <c r="HZ78" s="34"/>
      <c r="IA78" s="34"/>
      <c r="IB78" s="34"/>
      <c r="IC78" s="34"/>
      <c r="ID78" s="34"/>
      <c r="IE78" s="34"/>
      <c r="IF78" s="34"/>
      <c r="IG78" s="34"/>
      <c r="IH78" s="34"/>
      <c r="II78" s="34"/>
      <c r="IJ78" s="34"/>
      <c r="IK78" s="34"/>
      <c r="IL78" s="34"/>
      <c r="IM78" s="34"/>
      <c r="IN78" s="34"/>
      <c r="IO78" s="34"/>
      <c r="IP78" s="34"/>
      <c r="IQ78" s="34"/>
      <c r="IR78" s="34"/>
      <c r="IS78" s="34"/>
      <c r="IT78" s="34"/>
      <c r="IU78" s="34"/>
      <c r="IV78" s="34"/>
      <c r="IW78" s="34"/>
      <c r="IX78" s="34"/>
      <c r="IY78" s="34"/>
      <c r="IZ78" s="34"/>
      <c r="JA78" s="34"/>
      <c r="JB78" s="34"/>
      <c r="JC78" s="34"/>
      <c r="JD78" s="34"/>
      <c r="JE78" s="34"/>
      <c r="JF78" s="34"/>
      <c r="JG78" s="34"/>
      <c r="JH78" s="34"/>
      <c r="JI78" s="34"/>
      <c r="JJ78" s="34"/>
      <c r="JK78" s="34"/>
      <c r="JL78" s="34"/>
      <c r="JM78" s="34"/>
      <c r="JN78" s="34"/>
      <c r="JO78" s="34"/>
      <c r="JP78" s="34"/>
      <c r="JQ78" s="34"/>
      <c r="JR78" s="34"/>
      <c r="JS78" s="34"/>
      <c r="JT78" s="34"/>
      <c r="JU78" s="34"/>
      <c r="JV78" s="34"/>
      <c r="JW78" s="34"/>
      <c r="JX78" s="34"/>
      <c r="JY78" s="34"/>
      <c r="JZ78" s="34"/>
      <c r="KA78" s="34"/>
      <c r="KB78" s="34"/>
      <c r="KC78" s="34"/>
      <c r="KD78" s="34"/>
      <c r="KE78" s="34"/>
      <c r="KF78" s="34"/>
      <c r="KG78" s="34"/>
      <c r="KH78" s="34"/>
      <c r="KI78" s="34"/>
      <c r="KJ78" s="34"/>
      <c r="KK78" s="34"/>
      <c r="KL78" s="34"/>
      <c r="KM78" s="34"/>
      <c r="KN78" s="34"/>
      <c r="KO78" s="34"/>
      <c r="KP78" s="34"/>
      <c r="KQ78" s="34"/>
      <c r="KR78" s="34"/>
      <c r="KS78" s="34"/>
      <c r="KT78" s="34"/>
      <c r="KU78" s="34"/>
      <c r="KV78" s="34"/>
      <c r="KW78" s="34"/>
      <c r="KX78" s="34"/>
      <c r="KY78" s="34"/>
      <c r="KZ78" s="34"/>
      <c r="LA78" s="34"/>
      <c r="LB78" s="34"/>
      <c r="LC78" s="34"/>
      <c r="LD78" s="34"/>
      <c r="LE78" s="34"/>
      <c r="LF78" s="34"/>
      <c r="LG78" s="34"/>
      <c r="LH78" s="34"/>
      <c r="LI78" s="34"/>
      <c r="LJ78" s="34"/>
      <c r="LK78" s="34"/>
      <c r="LL78" s="34"/>
      <c r="LM78" s="34"/>
      <c r="LN78" s="34"/>
      <c r="LO78" s="34"/>
      <c r="LP78" s="34"/>
      <c r="LQ78" s="34"/>
      <c r="LR78" s="34"/>
      <c r="LS78" s="34"/>
      <c r="LT78" s="34"/>
      <c r="LU78" s="34"/>
      <c r="LV78" s="34"/>
      <c r="LW78" s="34"/>
      <c r="LX78" s="34"/>
      <c r="LY78" s="34"/>
      <c r="LZ78" s="34"/>
      <c r="MA78" s="34"/>
      <c r="MB78" s="34"/>
      <c r="MC78" s="34"/>
      <c r="MD78" s="34"/>
      <c r="ME78" s="34"/>
      <c r="MF78" s="34"/>
      <c r="MG78" s="34"/>
      <c r="MH78" s="34"/>
      <c r="MI78" s="34"/>
      <c r="MJ78" s="34"/>
      <c r="MK78" s="34"/>
      <c r="ML78" s="34"/>
      <c r="MM78" s="34"/>
      <c r="MN78" s="34"/>
      <c r="MO78" s="34"/>
      <c r="MP78" s="34"/>
      <c r="MQ78" s="34"/>
      <c r="MR78" s="34"/>
      <c r="MS78" s="34"/>
      <c r="MT78" s="34"/>
      <c r="MU78" s="34"/>
      <c r="MV78" s="34"/>
      <c r="MW78" s="34"/>
      <c r="MX78" s="34"/>
      <c r="MY78" s="34"/>
      <c r="MZ78" s="34"/>
      <c r="NA78" s="34"/>
      <c r="NB78" s="34"/>
      <c r="NC78" s="34"/>
      <c r="ND78" s="34"/>
      <c r="NE78" s="34"/>
      <c r="NF78" s="34"/>
      <c r="NG78" s="34"/>
      <c r="NH78" s="34"/>
      <c r="NI78" s="34"/>
      <c r="NJ78" s="34"/>
      <c r="NK78" s="34"/>
      <c r="NL78" s="34"/>
      <c r="NM78" s="34"/>
      <c r="NN78" s="34"/>
      <c r="NO78" s="34"/>
      <c r="NP78" s="34"/>
      <c r="NQ78" s="34"/>
      <c r="NR78" s="34"/>
      <c r="NS78" s="34"/>
      <c r="NT78" s="34"/>
      <c r="NU78" s="34"/>
      <c r="NV78" s="34"/>
      <c r="NW78" s="34"/>
      <c r="NX78" s="34"/>
    </row>
    <row r="79" spans="1:388" ht="30" customHeight="1">
      <c r="A79" s="161"/>
      <c r="B79" s="163"/>
      <c r="C79" s="35"/>
      <c r="D79" s="36"/>
      <c r="E79" s="36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  <c r="AH79" s="36"/>
      <c r="AI79" s="36"/>
      <c r="AJ79" s="36"/>
      <c r="AK79" s="36"/>
      <c r="AL79" s="36"/>
      <c r="AM79" s="36"/>
      <c r="AN79" s="36"/>
      <c r="AO79" s="36"/>
      <c r="AP79" s="36"/>
      <c r="AQ79" s="36"/>
      <c r="AR79" s="36"/>
      <c r="AS79" s="36"/>
      <c r="AT79" s="36"/>
      <c r="AU79" s="36"/>
      <c r="AV79" s="36"/>
      <c r="AW79" s="36"/>
      <c r="AX79" s="36"/>
      <c r="AY79" s="36"/>
      <c r="AZ79" s="36"/>
      <c r="BA79" s="36"/>
      <c r="BB79" s="36"/>
      <c r="BC79" s="36"/>
      <c r="BD79" s="36"/>
      <c r="BE79" s="36"/>
      <c r="BF79" s="36"/>
      <c r="BG79" s="36"/>
      <c r="BH79" s="36"/>
      <c r="BI79" s="36"/>
      <c r="BJ79" s="36"/>
      <c r="BK79" s="36"/>
      <c r="BL79" s="36"/>
      <c r="BM79" s="36"/>
      <c r="BN79" s="36"/>
      <c r="BO79" s="36"/>
      <c r="BP79" s="36"/>
      <c r="BQ79" s="36"/>
      <c r="BR79" s="36"/>
      <c r="BS79" s="36"/>
      <c r="BT79" s="36"/>
      <c r="BU79" s="36"/>
      <c r="BV79" s="36"/>
      <c r="BW79" s="36"/>
      <c r="BX79" s="36"/>
      <c r="BY79" s="36"/>
      <c r="BZ79" s="36"/>
      <c r="CA79" s="36"/>
      <c r="CB79" s="36"/>
      <c r="CC79" s="36"/>
      <c r="CD79" s="36"/>
      <c r="CE79" s="36"/>
      <c r="CF79" s="36"/>
      <c r="CG79" s="36"/>
      <c r="CH79" s="36"/>
      <c r="CI79" s="36"/>
      <c r="CJ79" s="36"/>
      <c r="CK79" s="36"/>
      <c r="CL79" s="36"/>
      <c r="CM79" s="36"/>
      <c r="CN79" s="36"/>
      <c r="CO79" s="36"/>
      <c r="CP79" s="36"/>
      <c r="CQ79" s="36"/>
      <c r="CR79" s="36"/>
      <c r="CS79" s="36"/>
      <c r="CT79" s="36"/>
      <c r="CU79" s="36"/>
      <c r="CV79" s="36"/>
      <c r="CW79" s="36"/>
      <c r="CX79" s="36"/>
      <c r="CY79" s="36"/>
      <c r="CZ79" s="36"/>
      <c r="DA79" s="36"/>
      <c r="DB79" s="36"/>
      <c r="DC79" s="36"/>
      <c r="DD79" s="36"/>
      <c r="DE79" s="36"/>
      <c r="DF79" s="36"/>
      <c r="DG79" s="36"/>
      <c r="DH79" s="36"/>
      <c r="DI79" s="36"/>
      <c r="DJ79" s="36"/>
      <c r="DK79" s="36"/>
      <c r="DL79" s="36"/>
      <c r="DM79" s="36"/>
      <c r="DN79" s="36"/>
      <c r="DO79" s="36"/>
      <c r="DP79" s="36"/>
      <c r="DQ79" s="36"/>
      <c r="DR79" s="36"/>
      <c r="DS79" s="36"/>
      <c r="DT79" s="36"/>
      <c r="DU79" s="36"/>
      <c r="DV79" s="36"/>
      <c r="DW79" s="36"/>
      <c r="DX79" s="36"/>
      <c r="DY79" s="36"/>
      <c r="DZ79" s="36"/>
      <c r="EA79" s="36"/>
      <c r="EB79" s="36"/>
      <c r="EC79" s="36"/>
      <c r="ED79" s="36"/>
      <c r="EE79" s="36"/>
      <c r="EF79" s="36"/>
      <c r="EG79" s="36"/>
      <c r="EH79" s="36"/>
      <c r="EI79" s="36"/>
      <c r="EJ79" s="36"/>
      <c r="EK79" s="36"/>
      <c r="EL79" s="36"/>
      <c r="EM79" s="36"/>
      <c r="EN79" s="36"/>
      <c r="EO79" s="36"/>
      <c r="EP79" s="36"/>
      <c r="EQ79" s="36"/>
      <c r="ER79" s="36"/>
      <c r="ES79" s="36"/>
      <c r="ET79" s="36"/>
      <c r="EU79" s="36"/>
      <c r="EV79" s="36"/>
      <c r="EW79" s="36"/>
      <c r="EX79" s="36"/>
      <c r="EY79" s="36"/>
      <c r="EZ79" s="36"/>
      <c r="FA79" s="36"/>
      <c r="FB79" s="36"/>
      <c r="FC79" s="36"/>
      <c r="FD79" s="36"/>
      <c r="FE79" s="36"/>
      <c r="FF79" s="36"/>
      <c r="FG79" s="36"/>
      <c r="FH79" s="36"/>
      <c r="FI79" s="36"/>
      <c r="FJ79" s="36"/>
      <c r="FK79" s="36"/>
      <c r="FL79" s="36"/>
      <c r="FM79" s="36"/>
      <c r="FN79" s="36"/>
      <c r="FO79" s="36"/>
      <c r="FP79" s="36"/>
      <c r="FQ79" s="36"/>
      <c r="FR79" s="36"/>
      <c r="FS79" s="36"/>
      <c r="FT79" s="36"/>
      <c r="FU79" s="36"/>
      <c r="FV79" s="36"/>
      <c r="FW79" s="36"/>
      <c r="FX79" s="36"/>
      <c r="FY79" s="36"/>
      <c r="FZ79" s="36"/>
      <c r="GA79" s="36"/>
      <c r="GB79" s="36"/>
      <c r="GC79" s="36"/>
      <c r="GD79" s="36"/>
      <c r="GE79" s="36"/>
      <c r="GF79" s="36"/>
      <c r="GG79" s="36"/>
      <c r="GH79" s="36"/>
      <c r="GI79" s="36"/>
      <c r="GJ79" s="36"/>
      <c r="GK79" s="36"/>
      <c r="GL79" s="36"/>
      <c r="GM79" s="36"/>
      <c r="GN79" s="36"/>
      <c r="GO79" s="36"/>
      <c r="GP79" s="36"/>
      <c r="GQ79" s="36"/>
      <c r="GR79" s="36"/>
      <c r="GS79" s="36"/>
      <c r="GT79" s="36"/>
      <c r="GU79" s="36"/>
      <c r="GV79" s="36"/>
      <c r="GW79" s="36"/>
      <c r="GX79" s="36"/>
      <c r="GY79" s="36"/>
      <c r="GZ79" s="36"/>
      <c r="HA79" s="36"/>
      <c r="HB79" s="36"/>
      <c r="HC79" s="36"/>
      <c r="HD79" s="36"/>
      <c r="HE79" s="36"/>
      <c r="HF79" s="36"/>
      <c r="HG79" s="36"/>
      <c r="HH79" s="36"/>
      <c r="HI79" s="36"/>
      <c r="HJ79" s="36"/>
      <c r="HK79" s="36"/>
      <c r="HL79" s="36"/>
      <c r="HM79" s="36"/>
      <c r="HN79" s="36"/>
      <c r="HO79" s="36"/>
      <c r="HP79" s="36"/>
      <c r="HQ79" s="36"/>
      <c r="HR79" s="36"/>
      <c r="HS79" s="36"/>
      <c r="HT79" s="36"/>
      <c r="HU79" s="36"/>
      <c r="HV79" s="36"/>
      <c r="HW79" s="36"/>
      <c r="HX79" s="36"/>
      <c r="HY79" s="36"/>
      <c r="HZ79" s="36"/>
      <c r="IA79" s="36"/>
      <c r="IB79" s="36"/>
      <c r="IC79" s="36"/>
      <c r="ID79" s="36"/>
      <c r="IE79" s="36"/>
      <c r="IF79" s="36"/>
      <c r="IG79" s="36"/>
      <c r="IH79" s="36"/>
      <c r="II79" s="36"/>
      <c r="IJ79" s="36"/>
      <c r="IK79" s="36"/>
      <c r="IL79" s="36"/>
      <c r="IM79" s="36"/>
      <c r="IN79" s="36"/>
      <c r="IO79" s="36"/>
      <c r="IP79" s="36"/>
      <c r="IQ79" s="36"/>
      <c r="IR79" s="36"/>
      <c r="IS79" s="36"/>
      <c r="IT79" s="36"/>
      <c r="IU79" s="36"/>
      <c r="IV79" s="36"/>
      <c r="IW79" s="36"/>
      <c r="IX79" s="36"/>
      <c r="IY79" s="36"/>
      <c r="IZ79" s="36"/>
      <c r="JA79" s="36"/>
      <c r="JB79" s="36"/>
      <c r="JC79" s="36"/>
      <c r="JD79" s="36"/>
      <c r="JE79" s="36"/>
      <c r="JF79" s="36"/>
      <c r="JG79" s="36"/>
      <c r="JH79" s="36"/>
      <c r="JI79" s="36"/>
      <c r="JJ79" s="36"/>
      <c r="JK79" s="36"/>
      <c r="JL79" s="36"/>
      <c r="JM79" s="36"/>
      <c r="JN79" s="36"/>
      <c r="JO79" s="36"/>
      <c r="JP79" s="36"/>
      <c r="JQ79" s="36"/>
      <c r="JR79" s="36"/>
      <c r="JS79" s="36"/>
      <c r="JT79" s="36"/>
      <c r="JU79" s="36"/>
      <c r="JV79" s="36"/>
      <c r="JW79" s="36"/>
      <c r="JX79" s="36"/>
      <c r="JY79" s="36"/>
      <c r="JZ79" s="36"/>
      <c r="KA79" s="36"/>
      <c r="KB79" s="36"/>
      <c r="KC79" s="36"/>
      <c r="KD79" s="36"/>
      <c r="KE79" s="36"/>
      <c r="KF79" s="36"/>
      <c r="KG79" s="36"/>
      <c r="KH79" s="36"/>
      <c r="KI79" s="36"/>
      <c r="KJ79" s="36"/>
      <c r="KK79" s="36"/>
      <c r="KL79" s="36"/>
      <c r="KM79" s="36"/>
      <c r="KN79" s="36"/>
      <c r="KO79" s="36"/>
      <c r="KP79" s="36"/>
      <c r="KQ79" s="36"/>
      <c r="KR79" s="36"/>
      <c r="KS79" s="36"/>
      <c r="KT79" s="36"/>
      <c r="KU79" s="36"/>
      <c r="KV79" s="36"/>
      <c r="KW79" s="36"/>
      <c r="KX79" s="36"/>
      <c r="KY79" s="36"/>
      <c r="KZ79" s="36"/>
      <c r="LA79" s="36"/>
      <c r="LB79" s="36"/>
      <c r="LC79" s="36"/>
      <c r="LD79" s="36"/>
      <c r="LE79" s="36"/>
      <c r="LF79" s="36"/>
      <c r="LG79" s="36"/>
      <c r="LH79" s="36"/>
      <c r="LI79" s="36"/>
      <c r="LJ79" s="36"/>
      <c r="LK79" s="36"/>
      <c r="LL79" s="36"/>
      <c r="LM79" s="36"/>
      <c r="LN79" s="36"/>
      <c r="LO79" s="36"/>
      <c r="LP79" s="36"/>
      <c r="LQ79" s="36"/>
      <c r="LR79" s="36"/>
      <c r="LS79" s="36"/>
      <c r="LT79" s="36"/>
      <c r="LU79" s="36"/>
      <c r="LV79" s="36"/>
      <c r="LW79" s="36"/>
      <c r="LX79" s="36"/>
      <c r="LY79" s="36"/>
      <c r="LZ79" s="36"/>
      <c r="MA79" s="36"/>
      <c r="MB79" s="36"/>
      <c r="MC79" s="36"/>
      <c r="MD79" s="36"/>
      <c r="ME79" s="36"/>
      <c r="MF79" s="36"/>
      <c r="MG79" s="36"/>
      <c r="MH79" s="36"/>
      <c r="MI79" s="36"/>
      <c r="MJ79" s="36"/>
      <c r="MK79" s="36"/>
      <c r="ML79" s="36"/>
      <c r="MM79" s="36"/>
      <c r="MN79" s="36"/>
      <c r="MO79" s="36"/>
      <c r="MP79" s="36"/>
      <c r="MQ79" s="36"/>
      <c r="MR79" s="36"/>
      <c r="MS79" s="36"/>
      <c r="MT79" s="36"/>
      <c r="MU79" s="36"/>
      <c r="MV79" s="36"/>
      <c r="MW79" s="36"/>
      <c r="MX79" s="36"/>
      <c r="MY79" s="36"/>
      <c r="MZ79" s="36"/>
      <c r="NA79" s="36"/>
      <c r="NB79" s="36"/>
      <c r="NC79" s="36"/>
      <c r="ND79" s="36"/>
      <c r="NE79" s="36"/>
      <c r="NF79" s="36"/>
      <c r="NG79" s="36"/>
      <c r="NH79" s="36"/>
      <c r="NI79" s="36"/>
      <c r="NJ79" s="36"/>
      <c r="NK79" s="36"/>
      <c r="NL79" s="36"/>
      <c r="NM79" s="36"/>
      <c r="NN79" s="36"/>
      <c r="NO79" s="36"/>
      <c r="NP79" s="36"/>
      <c r="NQ79" s="36"/>
      <c r="NR79" s="36"/>
      <c r="NS79" s="36"/>
      <c r="NT79" s="36"/>
      <c r="NU79" s="36"/>
      <c r="NV79" s="36"/>
      <c r="NW79" s="36"/>
      <c r="NX79" s="36"/>
    </row>
    <row r="80" spans="1:388" ht="30" customHeight="1">
      <c r="A80" s="164" t="s">
        <v>36</v>
      </c>
      <c r="B80" s="162" t="s">
        <v>25</v>
      </c>
      <c r="C80" s="33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4"/>
      <c r="AO80" s="34"/>
      <c r="AP80" s="34"/>
      <c r="AQ80" s="34"/>
      <c r="AR80" s="34"/>
      <c r="AS80" s="34"/>
      <c r="AT80" s="34"/>
      <c r="AU80" s="34"/>
      <c r="AV80" s="34"/>
      <c r="AW80" s="34"/>
      <c r="AX80" s="34"/>
      <c r="AY80" s="34"/>
      <c r="AZ80" s="34"/>
      <c r="BA80" s="34"/>
      <c r="BB80" s="34"/>
      <c r="BC80" s="34"/>
      <c r="BD80" s="34"/>
      <c r="BE80" s="34"/>
      <c r="BF80" s="34"/>
      <c r="BG80" s="34"/>
      <c r="BH80" s="34"/>
      <c r="BI80" s="34"/>
      <c r="BJ80" s="34"/>
      <c r="BK80" s="34"/>
      <c r="BL80" s="34"/>
      <c r="BM80" s="34"/>
      <c r="BN80" s="34"/>
      <c r="BO80" s="34"/>
      <c r="BP80" s="34"/>
      <c r="BQ80" s="34"/>
      <c r="BR80" s="34"/>
      <c r="BS80" s="34"/>
      <c r="BT80" s="34"/>
      <c r="BU80" s="34"/>
      <c r="BV80" s="34"/>
      <c r="BW80" s="34"/>
      <c r="BX80" s="34"/>
      <c r="BY80" s="34"/>
      <c r="BZ80" s="34"/>
      <c r="CA80" s="34"/>
      <c r="CB80" s="34"/>
      <c r="CC80" s="34"/>
      <c r="CD80" s="34"/>
      <c r="CE80" s="34"/>
      <c r="CF80" s="34"/>
      <c r="CG80" s="34"/>
      <c r="CH80" s="34"/>
      <c r="CI80" s="34"/>
      <c r="CJ80" s="34"/>
      <c r="CK80" s="34"/>
      <c r="CL80" s="34"/>
      <c r="CM80" s="34"/>
      <c r="CN80" s="34"/>
      <c r="CO80" s="34"/>
      <c r="CP80" s="34"/>
      <c r="CQ80" s="34"/>
      <c r="CR80" s="34"/>
      <c r="CS80" s="34"/>
      <c r="CT80" s="34"/>
      <c r="CU80" s="34"/>
      <c r="CV80" s="34"/>
      <c r="CW80" s="34"/>
      <c r="CX80" s="34"/>
      <c r="CY80" s="34"/>
      <c r="CZ80" s="34"/>
      <c r="DA80" s="34"/>
      <c r="DB80" s="34"/>
      <c r="DC80" s="34"/>
      <c r="DD80" s="34"/>
      <c r="DE80" s="34"/>
      <c r="DF80" s="34"/>
      <c r="DG80" s="34"/>
      <c r="DH80" s="34"/>
      <c r="DI80" s="34"/>
      <c r="DJ80" s="34"/>
      <c r="DK80" s="34"/>
      <c r="DL80" s="34"/>
      <c r="DM80" s="34"/>
      <c r="DN80" s="34"/>
      <c r="DO80" s="34"/>
      <c r="DP80" s="34"/>
      <c r="DQ80" s="34"/>
      <c r="DR80" s="34"/>
      <c r="DS80" s="34"/>
      <c r="DT80" s="34"/>
      <c r="DU80" s="34"/>
      <c r="DV80" s="34"/>
      <c r="DW80" s="34"/>
      <c r="DX80" s="34"/>
      <c r="DY80" s="34"/>
      <c r="DZ80" s="34"/>
      <c r="EA80" s="34"/>
      <c r="EB80" s="34"/>
      <c r="EC80" s="34"/>
      <c r="ED80" s="34"/>
      <c r="EE80" s="34"/>
      <c r="EF80" s="34"/>
      <c r="EG80" s="34"/>
      <c r="EH80" s="34"/>
      <c r="EI80" s="34"/>
      <c r="EJ80" s="34"/>
      <c r="EK80" s="34"/>
      <c r="EL80" s="34"/>
      <c r="EM80" s="34"/>
      <c r="EN80" s="34"/>
      <c r="EO80" s="34"/>
      <c r="EP80" s="34"/>
      <c r="EQ80" s="34"/>
      <c r="ER80" s="34"/>
      <c r="ES80" s="34"/>
      <c r="ET80" s="34"/>
      <c r="EU80" s="34"/>
      <c r="EV80" s="34"/>
      <c r="EW80" s="34"/>
      <c r="EX80" s="34"/>
      <c r="EY80" s="34"/>
      <c r="EZ80" s="34"/>
      <c r="FA80" s="34"/>
      <c r="FB80" s="34"/>
      <c r="FC80" s="34"/>
      <c r="FD80" s="34"/>
      <c r="FE80" s="34"/>
      <c r="FF80" s="34"/>
      <c r="FG80" s="34"/>
      <c r="FH80" s="34"/>
      <c r="FI80" s="34"/>
      <c r="FJ80" s="34"/>
      <c r="FK80" s="34"/>
      <c r="FL80" s="34"/>
      <c r="FM80" s="34"/>
      <c r="FN80" s="34"/>
      <c r="FO80" s="34"/>
      <c r="FP80" s="34"/>
      <c r="FQ80" s="34"/>
      <c r="FR80" s="34"/>
      <c r="FS80" s="34"/>
      <c r="FT80" s="34"/>
      <c r="FU80" s="34"/>
      <c r="FV80" s="34"/>
      <c r="FW80" s="34"/>
      <c r="FX80" s="34"/>
      <c r="FY80" s="34"/>
      <c r="FZ80" s="34"/>
      <c r="GA80" s="34"/>
      <c r="GB80" s="34"/>
      <c r="GC80" s="34"/>
      <c r="GD80" s="34"/>
      <c r="GE80" s="34"/>
      <c r="GF80" s="34"/>
      <c r="GG80" s="34"/>
      <c r="GH80" s="34"/>
      <c r="GI80" s="34"/>
      <c r="GJ80" s="34"/>
      <c r="GK80" s="34"/>
      <c r="GL80" s="34"/>
      <c r="GM80" s="34"/>
      <c r="GN80" s="34"/>
      <c r="GO80" s="34"/>
      <c r="GP80" s="34"/>
      <c r="GQ80" s="34"/>
      <c r="GR80" s="34"/>
      <c r="GS80" s="34"/>
      <c r="GT80" s="34"/>
      <c r="GU80" s="34"/>
      <c r="GV80" s="34"/>
      <c r="GW80" s="34"/>
      <c r="GX80" s="34"/>
      <c r="GY80" s="34"/>
      <c r="GZ80" s="34"/>
      <c r="HA80" s="34"/>
      <c r="HB80" s="34"/>
      <c r="HC80" s="34"/>
      <c r="HD80" s="34"/>
      <c r="HE80" s="34"/>
      <c r="HF80" s="34"/>
      <c r="HG80" s="34"/>
      <c r="HH80" s="34"/>
      <c r="HI80" s="34"/>
      <c r="HJ80" s="34"/>
      <c r="HK80" s="34"/>
      <c r="HL80" s="34"/>
      <c r="HM80" s="34"/>
      <c r="HN80" s="34"/>
      <c r="HO80" s="34"/>
      <c r="HP80" s="34"/>
      <c r="HQ80" s="34"/>
      <c r="HR80" s="34"/>
      <c r="HS80" s="34"/>
      <c r="HT80" s="34"/>
      <c r="HU80" s="34"/>
      <c r="HV80" s="34"/>
      <c r="HW80" s="34"/>
      <c r="HX80" s="34"/>
      <c r="HY80" s="34"/>
      <c r="HZ80" s="34"/>
      <c r="IA80" s="34"/>
      <c r="IB80" s="34"/>
      <c r="IC80" s="34"/>
      <c r="ID80" s="34"/>
      <c r="IE80" s="34"/>
      <c r="IF80" s="34"/>
      <c r="IG80" s="34"/>
      <c r="IH80" s="34"/>
      <c r="II80" s="34"/>
      <c r="IJ80" s="34"/>
      <c r="IK80" s="34"/>
      <c r="IL80" s="34"/>
      <c r="IM80" s="34"/>
      <c r="IN80" s="34"/>
      <c r="IO80" s="34"/>
      <c r="IP80" s="34"/>
      <c r="IQ80" s="34"/>
      <c r="IR80" s="34"/>
      <c r="IS80" s="34"/>
      <c r="IT80" s="34"/>
      <c r="IU80" s="34"/>
      <c r="IV80" s="34"/>
      <c r="IW80" s="34"/>
      <c r="IX80" s="34"/>
      <c r="IY80" s="34"/>
      <c r="IZ80" s="34"/>
      <c r="JA80" s="34"/>
      <c r="JB80" s="34"/>
      <c r="JC80" s="34"/>
      <c r="JD80" s="34"/>
      <c r="JE80" s="34"/>
      <c r="JF80" s="34"/>
      <c r="JG80" s="34"/>
      <c r="JH80" s="34"/>
      <c r="JI80" s="34"/>
      <c r="JJ80" s="34"/>
      <c r="JK80" s="34"/>
      <c r="JL80" s="34"/>
      <c r="JM80" s="34"/>
      <c r="JN80" s="34"/>
      <c r="JO80" s="34"/>
      <c r="JP80" s="34"/>
      <c r="JQ80" s="34"/>
      <c r="JR80" s="34"/>
      <c r="JS80" s="34"/>
      <c r="JT80" s="34"/>
      <c r="JU80" s="34"/>
      <c r="JV80" s="34"/>
      <c r="JW80" s="34"/>
      <c r="JX80" s="34"/>
      <c r="JY80" s="34"/>
      <c r="JZ80" s="34"/>
      <c r="KA80" s="34"/>
      <c r="KB80" s="34"/>
      <c r="KC80" s="34"/>
      <c r="KD80" s="34"/>
      <c r="KE80" s="34"/>
      <c r="KF80" s="34"/>
      <c r="KG80" s="34"/>
      <c r="KH80" s="34"/>
      <c r="KI80" s="34"/>
      <c r="KJ80" s="34"/>
      <c r="KK80" s="34"/>
      <c r="KL80" s="34"/>
      <c r="KM80" s="34"/>
      <c r="KN80" s="34"/>
      <c r="KO80" s="34"/>
      <c r="KP80" s="34"/>
      <c r="KQ80" s="34"/>
      <c r="KR80" s="34"/>
      <c r="KS80" s="34"/>
      <c r="KT80" s="34"/>
      <c r="KU80" s="34"/>
      <c r="KV80" s="34"/>
      <c r="KW80" s="34"/>
      <c r="KX80" s="34"/>
      <c r="KY80" s="34"/>
      <c r="KZ80" s="34"/>
      <c r="LA80" s="34"/>
      <c r="LB80" s="34"/>
      <c r="LC80" s="34"/>
      <c r="LD80" s="34"/>
      <c r="LE80" s="34"/>
      <c r="LF80" s="34"/>
      <c r="LG80" s="34"/>
      <c r="LH80" s="34"/>
      <c r="LI80" s="34"/>
      <c r="LJ80" s="34"/>
      <c r="LK80" s="34"/>
      <c r="LL80" s="34"/>
      <c r="LM80" s="34"/>
      <c r="LN80" s="34"/>
      <c r="LO80" s="34"/>
      <c r="LP80" s="34"/>
      <c r="LQ80" s="34"/>
      <c r="LR80" s="34"/>
      <c r="LS80" s="34"/>
      <c r="LT80" s="34"/>
      <c r="LU80" s="34"/>
      <c r="LV80" s="34"/>
      <c r="LW80" s="34"/>
      <c r="LX80" s="34"/>
      <c r="LY80" s="34"/>
      <c r="LZ80" s="34"/>
      <c r="MA80" s="34"/>
      <c r="MB80" s="34"/>
      <c r="MC80" s="34"/>
      <c r="MD80" s="34"/>
      <c r="ME80" s="34"/>
      <c r="MF80" s="34"/>
      <c r="MG80" s="34"/>
      <c r="MH80" s="34"/>
      <c r="MI80" s="34"/>
      <c r="MJ80" s="34"/>
      <c r="MK80" s="34"/>
      <c r="ML80" s="34"/>
      <c r="MM80" s="34"/>
      <c r="MN80" s="34"/>
      <c r="MO80" s="34"/>
      <c r="MP80" s="34"/>
      <c r="MQ80" s="34"/>
      <c r="MR80" s="34"/>
      <c r="MS80" s="34"/>
      <c r="MT80" s="34"/>
      <c r="MU80" s="34"/>
      <c r="MV80" s="34"/>
      <c r="MW80" s="34"/>
      <c r="MX80" s="34"/>
      <c r="MY80" s="34"/>
      <c r="MZ80" s="34"/>
      <c r="NA80" s="34"/>
      <c r="NB80" s="34"/>
      <c r="NC80" s="34"/>
      <c r="ND80" s="34"/>
      <c r="NE80" s="34"/>
      <c r="NF80" s="34"/>
      <c r="NG80" s="34"/>
      <c r="NH80" s="34"/>
      <c r="NI80" s="34"/>
      <c r="NJ80" s="34"/>
      <c r="NK80" s="34"/>
      <c r="NL80" s="34"/>
      <c r="NM80" s="34"/>
      <c r="NN80" s="34"/>
      <c r="NO80" s="34"/>
      <c r="NP80" s="34"/>
      <c r="NQ80" s="34"/>
      <c r="NR80" s="34"/>
      <c r="NS80" s="34"/>
      <c r="NT80" s="34"/>
      <c r="NU80" s="34"/>
      <c r="NV80" s="34"/>
      <c r="NW80" s="34"/>
      <c r="NX80" s="34"/>
    </row>
    <row r="81" spans="1:388" ht="30" customHeight="1">
      <c r="A81" s="164"/>
      <c r="B81" s="163"/>
      <c r="C81" s="35"/>
      <c r="D81" s="36"/>
      <c r="E81" s="36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  <c r="AH81" s="36"/>
      <c r="AI81" s="36"/>
      <c r="AJ81" s="36"/>
      <c r="AK81" s="36"/>
      <c r="AL81" s="36"/>
      <c r="AM81" s="36"/>
      <c r="AN81" s="36"/>
      <c r="AO81" s="36"/>
      <c r="AP81" s="36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36"/>
      <c r="BB81" s="36"/>
      <c r="BC81" s="36"/>
      <c r="BD81" s="36"/>
      <c r="BE81" s="36"/>
      <c r="BF81" s="36"/>
      <c r="BG81" s="36"/>
      <c r="BH81" s="36"/>
      <c r="BI81" s="36"/>
      <c r="BJ81" s="36"/>
      <c r="BK81" s="36"/>
      <c r="BL81" s="36"/>
      <c r="BM81" s="36"/>
      <c r="BN81" s="36"/>
      <c r="BO81" s="36"/>
      <c r="BP81" s="36"/>
      <c r="BQ81" s="36"/>
      <c r="BR81" s="36"/>
      <c r="BS81" s="36"/>
      <c r="BT81" s="36"/>
      <c r="BU81" s="36"/>
      <c r="BV81" s="36"/>
      <c r="BW81" s="36"/>
      <c r="BX81" s="36"/>
      <c r="BY81" s="36"/>
      <c r="BZ81" s="36"/>
      <c r="CA81" s="36"/>
      <c r="CB81" s="36"/>
      <c r="CC81" s="36"/>
      <c r="CD81" s="36"/>
      <c r="CE81" s="36"/>
      <c r="CF81" s="36"/>
      <c r="CG81" s="36"/>
      <c r="CH81" s="36"/>
      <c r="CI81" s="36"/>
      <c r="CJ81" s="36"/>
      <c r="CK81" s="36"/>
      <c r="CL81" s="36"/>
      <c r="CM81" s="36"/>
      <c r="CN81" s="36"/>
      <c r="CO81" s="36"/>
      <c r="CP81" s="36"/>
      <c r="CQ81" s="36"/>
      <c r="CR81" s="36"/>
      <c r="CS81" s="36"/>
      <c r="CT81" s="36"/>
      <c r="CU81" s="36"/>
      <c r="CV81" s="36"/>
      <c r="CW81" s="36"/>
      <c r="CX81" s="36"/>
      <c r="CY81" s="36"/>
      <c r="CZ81" s="36"/>
      <c r="DA81" s="36"/>
      <c r="DB81" s="36"/>
      <c r="DC81" s="36"/>
      <c r="DD81" s="36"/>
      <c r="DE81" s="36"/>
      <c r="DF81" s="36"/>
      <c r="DG81" s="36"/>
      <c r="DH81" s="36"/>
      <c r="DI81" s="36"/>
      <c r="DJ81" s="36"/>
      <c r="DK81" s="36"/>
      <c r="DL81" s="36"/>
      <c r="DM81" s="36"/>
      <c r="DN81" s="36"/>
      <c r="DO81" s="36"/>
      <c r="DP81" s="36"/>
      <c r="DQ81" s="36"/>
      <c r="DR81" s="36"/>
      <c r="DS81" s="36"/>
      <c r="DT81" s="36"/>
      <c r="DU81" s="36"/>
      <c r="DV81" s="36"/>
      <c r="DW81" s="36"/>
      <c r="DX81" s="36"/>
      <c r="DY81" s="36"/>
      <c r="DZ81" s="36"/>
      <c r="EA81" s="36"/>
      <c r="EB81" s="36"/>
      <c r="EC81" s="36"/>
      <c r="ED81" s="36"/>
      <c r="EE81" s="36"/>
      <c r="EF81" s="36"/>
      <c r="EG81" s="36"/>
      <c r="EH81" s="36"/>
      <c r="EI81" s="36"/>
      <c r="EJ81" s="36"/>
      <c r="EK81" s="36"/>
      <c r="EL81" s="36"/>
      <c r="EM81" s="36"/>
      <c r="EN81" s="36"/>
      <c r="EO81" s="36"/>
      <c r="EP81" s="36"/>
      <c r="EQ81" s="36"/>
      <c r="ER81" s="36"/>
      <c r="ES81" s="36"/>
      <c r="ET81" s="36"/>
      <c r="EU81" s="36"/>
      <c r="EV81" s="36"/>
      <c r="EW81" s="36"/>
      <c r="EX81" s="36"/>
      <c r="EY81" s="36"/>
      <c r="EZ81" s="36"/>
      <c r="FA81" s="36"/>
      <c r="FB81" s="36"/>
      <c r="FC81" s="36"/>
      <c r="FD81" s="36"/>
      <c r="FE81" s="36"/>
      <c r="FF81" s="36"/>
      <c r="FG81" s="36"/>
      <c r="FH81" s="36"/>
      <c r="FI81" s="36"/>
      <c r="FJ81" s="36"/>
      <c r="FK81" s="36"/>
      <c r="FL81" s="36"/>
      <c r="FM81" s="36"/>
      <c r="FN81" s="36"/>
      <c r="FO81" s="36"/>
      <c r="FP81" s="36"/>
      <c r="FQ81" s="36"/>
      <c r="FR81" s="36"/>
      <c r="FS81" s="36"/>
      <c r="FT81" s="36"/>
      <c r="FU81" s="36"/>
      <c r="FV81" s="36"/>
      <c r="FW81" s="36"/>
      <c r="FX81" s="36"/>
      <c r="FY81" s="36"/>
      <c r="FZ81" s="36"/>
      <c r="GA81" s="36"/>
      <c r="GB81" s="36"/>
      <c r="GC81" s="36"/>
      <c r="GD81" s="36"/>
      <c r="GE81" s="36"/>
      <c r="GF81" s="36"/>
      <c r="GG81" s="36"/>
      <c r="GH81" s="36"/>
      <c r="GI81" s="36"/>
      <c r="GJ81" s="36"/>
      <c r="GK81" s="36"/>
      <c r="GL81" s="36"/>
      <c r="GM81" s="36"/>
      <c r="GN81" s="36"/>
      <c r="GO81" s="36"/>
      <c r="GP81" s="36"/>
      <c r="GQ81" s="36"/>
      <c r="GR81" s="36"/>
      <c r="GS81" s="36"/>
      <c r="GT81" s="36"/>
      <c r="GU81" s="36"/>
      <c r="GV81" s="36"/>
      <c r="GW81" s="36"/>
      <c r="GX81" s="36"/>
      <c r="GY81" s="36"/>
      <c r="GZ81" s="36"/>
      <c r="HA81" s="36"/>
      <c r="HB81" s="36"/>
      <c r="HC81" s="36"/>
      <c r="HD81" s="36"/>
      <c r="HE81" s="36"/>
      <c r="HF81" s="36"/>
      <c r="HG81" s="36"/>
      <c r="HH81" s="36"/>
      <c r="HI81" s="36"/>
      <c r="HJ81" s="36"/>
      <c r="HK81" s="36"/>
      <c r="HL81" s="36"/>
      <c r="HM81" s="36"/>
      <c r="HN81" s="36"/>
      <c r="HO81" s="36"/>
      <c r="HP81" s="36"/>
      <c r="HQ81" s="36"/>
      <c r="HR81" s="36"/>
      <c r="HS81" s="36"/>
      <c r="HT81" s="36"/>
      <c r="HU81" s="36"/>
      <c r="HV81" s="36"/>
      <c r="HW81" s="36"/>
      <c r="HX81" s="36"/>
      <c r="HY81" s="36"/>
      <c r="HZ81" s="36"/>
      <c r="IA81" s="36"/>
      <c r="IB81" s="36"/>
      <c r="IC81" s="36"/>
      <c r="ID81" s="36"/>
      <c r="IE81" s="36"/>
      <c r="IF81" s="36"/>
      <c r="IG81" s="36"/>
      <c r="IH81" s="36"/>
      <c r="II81" s="36"/>
      <c r="IJ81" s="36"/>
      <c r="IK81" s="36"/>
      <c r="IL81" s="36"/>
      <c r="IM81" s="36"/>
      <c r="IN81" s="36"/>
      <c r="IO81" s="36"/>
      <c r="IP81" s="36"/>
      <c r="IQ81" s="36"/>
      <c r="IR81" s="36"/>
      <c r="IS81" s="36"/>
      <c r="IT81" s="36"/>
      <c r="IU81" s="36"/>
      <c r="IV81" s="36"/>
      <c r="IW81" s="36"/>
      <c r="IX81" s="36"/>
      <c r="IY81" s="36"/>
      <c r="IZ81" s="36"/>
      <c r="JA81" s="36"/>
      <c r="JB81" s="36"/>
      <c r="JC81" s="36"/>
      <c r="JD81" s="36"/>
      <c r="JE81" s="36"/>
      <c r="JF81" s="36"/>
      <c r="JG81" s="36"/>
      <c r="JH81" s="36"/>
      <c r="JI81" s="36"/>
      <c r="JJ81" s="36"/>
      <c r="JK81" s="36"/>
      <c r="JL81" s="36"/>
      <c r="JM81" s="36"/>
      <c r="JN81" s="36"/>
      <c r="JO81" s="36"/>
      <c r="JP81" s="36"/>
      <c r="JQ81" s="36"/>
      <c r="JR81" s="36"/>
      <c r="JS81" s="36"/>
      <c r="JT81" s="36"/>
      <c r="JU81" s="36"/>
      <c r="JV81" s="36"/>
      <c r="JW81" s="36"/>
      <c r="JX81" s="36"/>
      <c r="JY81" s="36"/>
      <c r="JZ81" s="36"/>
      <c r="KA81" s="36"/>
      <c r="KB81" s="36"/>
      <c r="KC81" s="36"/>
      <c r="KD81" s="36"/>
      <c r="KE81" s="36"/>
      <c r="KF81" s="36"/>
      <c r="KG81" s="36"/>
      <c r="KH81" s="36"/>
      <c r="KI81" s="36"/>
      <c r="KJ81" s="36"/>
      <c r="KK81" s="36"/>
      <c r="KL81" s="36"/>
      <c r="KM81" s="36"/>
      <c r="KN81" s="36"/>
      <c r="KO81" s="36"/>
      <c r="KP81" s="36"/>
      <c r="KQ81" s="36"/>
      <c r="KR81" s="36"/>
      <c r="KS81" s="36"/>
      <c r="KT81" s="36"/>
      <c r="KU81" s="36"/>
      <c r="KV81" s="36"/>
      <c r="KW81" s="36"/>
      <c r="KX81" s="36"/>
      <c r="KY81" s="36"/>
      <c r="KZ81" s="36"/>
      <c r="LA81" s="36"/>
      <c r="LB81" s="36"/>
      <c r="LC81" s="36"/>
      <c r="LD81" s="36"/>
      <c r="LE81" s="36"/>
      <c r="LF81" s="36"/>
      <c r="LG81" s="36"/>
      <c r="LH81" s="36"/>
      <c r="LI81" s="36"/>
      <c r="LJ81" s="36"/>
      <c r="LK81" s="36"/>
      <c r="LL81" s="36"/>
      <c r="LM81" s="36"/>
      <c r="LN81" s="36"/>
      <c r="LO81" s="36"/>
      <c r="LP81" s="36"/>
      <c r="LQ81" s="36"/>
      <c r="LR81" s="36"/>
      <c r="LS81" s="36"/>
      <c r="LT81" s="36"/>
      <c r="LU81" s="36"/>
      <c r="LV81" s="36"/>
      <c r="LW81" s="36"/>
      <c r="LX81" s="36"/>
      <c r="LY81" s="36"/>
      <c r="LZ81" s="36"/>
      <c r="MA81" s="36"/>
      <c r="MB81" s="36"/>
      <c r="MC81" s="36"/>
      <c r="MD81" s="36"/>
      <c r="ME81" s="36"/>
      <c r="MF81" s="36"/>
      <c r="MG81" s="36"/>
      <c r="MH81" s="36"/>
      <c r="MI81" s="36"/>
      <c r="MJ81" s="36"/>
      <c r="MK81" s="36"/>
      <c r="ML81" s="36"/>
      <c r="MM81" s="36"/>
      <c r="MN81" s="36"/>
      <c r="MO81" s="36"/>
      <c r="MP81" s="36"/>
      <c r="MQ81" s="36"/>
      <c r="MR81" s="36"/>
      <c r="MS81" s="36"/>
      <c r="MT81" s="36"/>
      <c r="MU81" s="36"/>
      <c r="MV81" s="36"/>
      <c r="MW81" s="36"/>
      <c r="MX81" s="36"/>
      <c r="MY81" s="36"/>
      <c r="MZ81" s="36"/>
      <c r="NA81" s="36"/>
      <c r="NB81" s="36"/>
      <c r="NC81" s="36"/>
      <c r="ND81" s="36"/>
      <c r="NE81" s="36"/>
      <c r="NF81" s="36"/>
      <c r="NG81" s="36"/>
      <c r="NH81" s="36"/>
      <c r="NI81" s="36"/>
      <c r="NJ81" s="36"/>
      <c r="NK81" s="36"/>
      <c r="NL81" s="36"/>
      <c r="NM81" s="36"/>
      <c r="NN81" s="36"/>
      <c r="NO81" s="36"/>
      <c r="NP81" s="36"/>
      <c r="NQ81" s="36"/>
      <c r="NR81" s="36"/>
      <c r="NS81" s="36"/>
      <c r="NT81" s="36"/>
      <c r="NU81" s="36"/>
      <c r="NV81" s="36"/>
      <c r="NW81" s="36"/>
      <c r="NX81" s="36"/>
    </row>
    <row r="82" spans="1:388" ht="30" customHeight="1">
      <c r="A82" s="161">
        <v>19</v>
      </c>
      <c r="B82" s="162">
        <v>30</v>
      </c>
      <c r="C82" s="33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4"/>
      <c r="AO82" s="34"/>
      <c r="AP82" s="34"/>
      <c r="AQ82" s="34"/>
      <c r="AR82" s="34"/>
      <c r="AS82" s="34"/>
      <c r="AT82" s="34"/>
      <c r="AU82" s="34"/>
      <c r="AV82" s="34"/>
      <c r="AW82" s="34"/>
      <c r="AX82" s="34"/>
      <c r="AY82" s="34"/>
      <c r="AZ82" s="34"/>
      <c r="BA82" s="34"/>
      <c r="BB82" s="34"/>
      <c r="BC82" s="34"/>
      <c r="BD82" s="34"/>
      <c r="BE82" s="34"/>
      <c r="BF82" s="34"/>
      <c r="BG82" s="34"/>
      <c r="BH82" s="34"/>
      <c r="BI82" s="34"/>
      <c r="BJ82" s="34"/>
      <c r="BK82" s="34"/>
      <c r="BL82" s="34"/>
      <c r="BM82" s="34"/>
      <c r="BN82" s="34"/>
      <c r="BO82" s="34"/>
      <c r="BP82" s="34"/>
      <c r="BQ82" s="34"/>
      <c r="BR82" s="34"/>
      <c r="BS82" s="34"/>
      <c r="BT82" s="34"/>
      <c r="BU82" s="34"/>
      <c r="BV82" s="34"/>
      <c r="BW82" s="34"/>
      <c r="BX82" s="34"/>
      <c r="BY82" s="34"/>
      <c r="BZ82" s="34"/>
      <c r="CA82" s="34"/>
      <c r="CB82" s="34"/>
      <c r="CC82" s="34"/>
      <c r="CD82" s="34"/>
      <c r="CE82" s="34"/>
      <c r="CF82" s="34"/>
      <c r="CG82" s="34"/>
      <c r="CH82" s="34"/>
      <c r="CI82" s="34"/>
      <c r="CJ82" s="34"/>
      <c r="CK82" s="34"/>
      <c r="CL82" s="34"/>
      <c r="CM82" s="34"/>
      <c r="CN82" s="34"/>
      <c r="CO82" s="34"/>
      <c r="CP82" s="34"/>
      <c r="CQ82" s="34"/>
      <c r="CR82" s="34"/>
      <c r="CS82" s="34"/>
      <c r="CT82" s="34"/>
      <c r="CU82" s="34"/>
      <c r="CV82" s="34"/>
      <c r="CW82" s="34"/>
      <c r="CX82" s="34"/>
      <c r="CY82" s="34"/>
      <c r="CZ82" s="34"/>
      <c r="DA82" s="34"/>
      <c r="DB82" s="34"/>
      <c r="DC82" s="34"/>
      <c r="DD82" s="34"/>
      <c r="DE82" s="34"/>
      <c r="DF82" s="34"/>
      <c r="DG82" s="34"/>
      <c r="DH82" s="34"/>
      <c r="DI82" s="34"/>
      <c r="DJ82" s="34"/>
      <c r="DK82" s="34"/>
      <c r="DL82" s="34"/>
      <c r="DM82" s="34"/>
      <c r="DN82" s="34"/>
      <c r="DO82" s="34"/>
      <c r="DP82" s="34"/>
      <c r="DQ82" s="34"/>
      <c r="DR82" s="34"/>
      <c r="DS82" s="34"/>
      <c r="DT82" s="34"/>
      <c r="DU82" s="34"/>
      <c r="DV82" s="34"/>
      <c r="DW82" s="34"/>
      <c r="DX82" s="34"/>
      <c r="DY82" s="34"/>
      <c r="DZ82" s="34"/>
      <c r="EA82" s="34"/>
      <c r="EB82" s="34"/>
      <c r="EC82" s="34"/>
      <c r="ED82" s="34"/>
      <c r="EE82" s="34"/>
      <c r="EF82" s="34"/>
      <c r="EG82" s="34"/>
      <c r="EH82" s="34"/>
      <c r="EI82" s="34"/>
      <c r="EJ82" s="34"/>
      <c r="EK82" s="34"/>
      <c r="EL82" s="34"/>
      <c r="EM82" s="34"/>
      <c r="EN82" s="34"/>
      <c r="EO82" s="34"/>
      <c r="EP82" s="34"/>
      <c r="EQ82" s="34"/>
      <c r="ER82" s="34"/>
      <c r="ES82" s="34"/>
      <c r="ET82" s="34"/>
      <c r="EU82" s="34"/>
      <c r="EV82" s="34"/>
      <c r="EW82" s="34"/>
      <c r="EX82" s="34"/>
      <c r="EY82" s="34"/>
      <c r="EZ82" s="34"/>
      <c r="FA82" s="34"/>
      <c r="FB82" s="34"/>
      <c r="FC82" s="34"/>
      <c r="FD82" s="34"/>
      <c r="FE82" s="34"/>
      <c r="FF82" s="34"/>
      <c r="FG82" s="34"/>
      <c r="FH82" s="34"/>
      <c r="FI82" s="34"/>
      <c r="FJ82" s="34"/>
      <c r="FK82" s="34"/>
      <c r="FL82" s="34"/>
      <c r="FM82" s="34"/>
      <c r="FN82" s="34"/>
      <c r="FO82" s="34"/>
      <c r="FP82" s="34"/>
      <c r="FQ82" s="34"/>
      <c r="FR82" s="34"/>
      <c r="FS82" s="34"/>
      <c r="FT82" s="34"/>
      <c r="FU82" s="34"/>
      <c r="FV82" s="34"/>
      <c r="FW82" s="34"/>
      <c r="FX82" s="34"/>
      <c r="FY82" s="34"/>
      <c r="FZ82" s="34"/>
      <c r="GA82" s="34"/>
      <c r="GB82" s="34"/>
      <c r="GC82" s="34"/>
      <c r="GD82" s="34"/>
      <c r="GE82" s="34"/>
      <c r="GF82" s="34"/>
      <c r="GG82" s="34"/>
      <c r="GH82" s="34"/>
      <c r="GI82" s="34"/>
      <c r="GJ82" s="34"/>
      <c r="GK82" s="34"/>
      <c r="GL82" s="34"/>
      <c r="GM82" s="34"/>
      <c r="GN82" s="34"/>
      <c r="GO82" s="34"/>
      <c r="GP82" s="34"/>
      <c r="GQ82" s="34"/>
      <c r="GR82" s="34"/>
      <c r="GS82" s="34"/>
      <c r="GT82" s="34"/>
      <c r="GU82" s="34"/>
      <c r="GV82" s="34"/>
      <c r="GW82" s="34"/>
      <c r="GX82" s="34"/>
      <c r="GY82" s="34"/>
      <c r="GZ82" s="34"/>
      <c r="HA82" s="34"/>
      <c r="HB82" s="34"/>
      <c r="HC82" s="34"/>
      <c r="HD82" s="34"/>
      <c r="HE82" s="34"/>
      <c r="HF82" s="34"/>
      <c r="HG82" s="34"/>
      <c r="HH82" s="34"/>
      <c r="HI82" s="34"/>
      <c r="HJ82" s="34"/>
      <c r="HK82" s="34"/>
      <c r="HL82" s="34"/>
      <c r="HM82" s="34"/>
      <c r="HN82" s="34"/>
      <c r="HO82" s="34"/>
      <c r="HP82" s="34"/>
      <c r="HQ82" s="34"/>
      <c r="HR82" s="34"/>
      <c r="HS82" s="34"/>
      <c r="HT82" s="34"/>
      <c r="HU82" s="34"/>
      <c r="HV82" s="34"/>
      <c r="HW82" s="34"/>
      <c r="HX82" s="34"/>
      <c r="HY82" s="34"/>
      <c r="HZ82" s="34"/>
      <c r="IA82" s="34"/>
      <c r="IB82" s="34"/>
      <c r="IC82" s="34"/>
      <c r="ID82" s="34"/>
      <c r="IE82" s="34"/>
      <c r="IF82" s="34"/>
      <c r="IG82" s="34"/>
      <c r="IH82" s="34"/>
      <c r="II82" s="34"/>
      <c r="IJ82" s="34"/>
      <c r="IK82" s="34"/>
      <c r="IL82" s="34"/>
      <c r="IM82" s="34"/>
      <c r="IN82" s="34"/>
      <c r="IO82" s="34"/>
      <c r="IP82" s="34"/>
      <c r="IQ82" s="34"/>
      <c r="IR82" s="34"/>
      <c r="IS82" s="34"/>
      <c r="IT82" s="34"/>
      <c r="IU82" s="34"/>
      <c r="IV82" s="34"/>
      <c r="IW82" s="34"/>
      <c r="IX82" s="34"/>
      <c r="IY82" s="34"/>
      <c r="IZ82" s="34"/>
      <c r="JA82" s="34"/>
      <c r="JB82" s="34"/>
      <c r="JC82" s="34"/>
      <c r="JD82" s="34"/>
      <c r="JE82" s="34"/>
      <c r="JF82" s="34"/>
      <c r="JG82" s="34"/>
      <c r="JH82" s="34"/>
      <c r="JI82" s="34"/>
      <c r="JJ82" s="34"/>
      <c r="JK82" s="34"/>
      <c r="JL82" s="34"/>
      <c r="JM82" s="34"/>
      <c r="JN82" s="34"/>
      <c r="JO82" s="34"/>
      <c r="JP82" s="34"/>
      <c r="JQ82" s="34"/>
      <c r="JR82" s="34"/>
      <c r="JS82" s="34"/>
      <c r="JT82" s="34"/>
      <c r="JU82" s="34"/>
      <c r="JV82" s="34"/>
      <c r="JW82" s="34"/>
      <c r="JX82" s="34"/>
      <c r="JY82" s="34"/>
      <c r="JZ82" s="34"/>
      <c r="KA82" s="34"/>
      <c r="KB82" s="34"/>
      <c r="KC82" s="34"/>
      <c r="KD82" s="34"/>
      <c r="KE82" s="34"/>
      <c r="KF82" s="34"/>
      <c r="KG82" s="34"/>
      <c r="KH82" s="34"/>
      <c r="KI82" s="34"/>
      <c r="KJ82" s="34"/>
      <c r="KK82" s="34"/>
      <c r="KL82" s="34"/>
      <c r="KM82" s="34"/>
      <c r="KN82" s="34"/>
      <c r="KO82" s="34"/>
      <c r="KP82" s="34"/>
      <c r="KQ82" s="34"/>
      <c r="KR82" s="34"/>
      <c r="KS82" s="34"/>
      <c r="KT82" s="34"/>
      <c r="KU82" s="34"/>
      <c r="KV82" s="34"/>
      <c r="KW82" s="34"/>
      <c r="KX82" s="34"/>
      <c r="KY82" s="34"/>
      <c r="KZ82" s="34"/>
      <c r="LA82" s="34"/>
      <c r="LB82" s="34"/>
      <c r="LC82" s="34"/>
      <c r="LD82" s="34"/>
      <c r="LE82" s="34"/>
      <c r="LF82" s="34"/>
      <c r="LG82" s="34"/>
      <c r="LH82" s="34"/>
      <c r="LI82" s="34"/>
      <c r="LJ82" s="34"/>
      <c r="LK82" s="34"/>
      <c r="LL82" s="34"/>
      <c r="LM82" s="34"/>
      <c r="LN82" s="34"/>
      <c r="LO82" s="34"/>
      <c r="LP82" s="34"/>
      <c r="LQ82" s="34"/>
      <c r="LR82" s="34"/>
      <c r="LS82" s="34"/>
      <c r="LT82" s="34"/>
      <c r="LU82" s="34"/>
      <c r="LV82" s="34"/>
      <c r="LW82" s="34"/>
      <c r="LX82" s="34"/>
      <c r="LY82" s="34"/>
      <c r="LZ82" s="34"/>
      <c r="MA82" s="34"/>
      <c r="MB82" s="34"/>
      <c r="MC82" s="34"/>
      <c r="MD82" s="34"/>
      <c r="ME82" s="34"/>
      <c r="MF82" s="34"/>
      <c r="MG82" s="34"/>
      <c r="MH82" s="34"/>
      <c r="MI82" s="34"/>
      <c r="MJ82" s="34"/>
      <c r="MK82" s="34"/>
      <c r="ML82" s="34"/>
      <c r="MM82" s="34"/>
      <c r="MN82" s="34"/>
      <c r="MO82" s="34"/>
      <c r="MP82" s="34"/>
      <c r="MQ82" s="34"/>
      <c r="MR82" s="34"/>
      <c r="MS82" s="34"/>
      <c r="MT82" s="34"/>
      <c r="MU82" s="34"/>
      <c r="MV82" s="34"/>
      <c r="MW82" s="34"/>
      <c r="MX82" s="34"/>
      <c r="MY82" s="34"/>
      <c r="MZ82" s="34"/>
      <c r="NA82" s="34"/>
      <c r="NB82" s="34"/>
      <c r="NC82" s="34"/>
      <c r="ND82" s="34"/>
      <c r="NE82" s="34"/>
      <c r="NF82" s="34"/>
      <c r="NG82" s="34"/>
      <c r="NH82" s="34"/>
      <c r="NI82" s="34"/>
      <c r="NJ82" s="34"/>
      <c r="NK82" s="34"/>
      <c r="NL82" s="34"/>
      <c r="NM82" s="34"/>
      <c r="NN82" s="34"/>
      <c r="NO82" s="34"/>
      <c r="NP82" s="34"/>
      <c r="NQ82" s="34"/>
      <c r="NR82" s="34"/>
      <c r="NS82" s="34"/>
      <c r="NT82" s="34"/>
      <c r="NU82" s="34"/>
      <c r="NV82" s="34"/>
      <c r="NW82" s="34"/>
      <c r="NX82" s="34"/>
    </row>
    <row r="83" spans="1:388" ht="30" customHeight="1">
      <c r="A83" s="161"/>
      <c r="B83" s="163"/>
      <c r="C83" s="35"/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/>
      <c r="AM83" s="36"/>
      <c r="AN83" s="36"/>
      <c r="AO83" s="36"/>
      <c r="AP83" s="36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36"/>
      <c r="BB83" s="36"/>
      <c r="BC83" s="36"/>
      <c r="BD83" s="36"/>
      <c r="BE83" s="36"/>
      <c r="BF83" s="36"/>
      <c r="BG83" s="36"/>
      <c r="BH83" s="36"/>
      <c r="BI83" s="36"/>
      <c r="BJ83" s="36"/>
      <c r="BK83" s="36"/>
      <c r="BL83" s="36"/>
      <c r="BM83" s="36"/>
      <c r="BN83" s="36"/>
      <c r="BO83" s="36"/>
      <c r="BP83" s="36"/>
      <c r="BQ83" s="36"/>
      <c r="BR83" s="36"/>
      <c r="BS83" s="36"/>
      <c r="BT83" s="36"/>
      <c r="BU83" s="36"/>
      <c r="BV83" s="36"/>
      <c r="BW83" s="36"/>
      <c r="BX83" s="36"/>
      <c r="BY83" s="36"/>
      <c r="BZ83" s="36"/>
      <c r="CA83" s="36"/>
      <c r="CB83" s="36"/>
      <c r="CC83" s="36"/>
      <c r="CD83" s="36"/>
      <c r="CE83" s="36"/>
      <c r="CF83" s="36"/>
      <c r="CG83" s="36"/>
      <c r="CH83" s="36"/>
      <c r="CI83" s="36"/>
      <c r="CJ83" s="36"/>
      <c r="CK83" s="36"/>
      <c r="CL83" s="36"/>
      <c r="CM83" s="36"/>
      <c r="CN83" s="36"/>
      <c r="CO83" s="36"/>
      <c r="CP83" s="36"/>
      <c r="CQ83" s="36"/>
      <c r="CR83" s="36"/>
      <c r="CS83" s="36"/>
      <c r="CT83" s="36"/>
      <c r="CU83" s="36"/>
      <c r="CV83" s="36"/>
      <c r="CW83" s="36"/>
      <c r="CX83" s="36"/>
      <c r="CY83" s="36"/>
      <c r="CZ83" s="36"/>
      <c r="DA83" s="36"/>
      <c r="DB83" s="36"/>
      <c r="DC83" s="36"/>
      <c r="DD83" s="36"/>
      <c r="DE83" s="36"/>
      <c r="DF83" s="36"/>
      <c r="DG83" s="36"/>
      <c r="DH83" s="36"/>
      <c r="DI83" s="36"/>
      <c r="DJ83" s="36"/>
      <c r="DK83" s="36"/>
      <c r="DL83" s="36"/>
      <c r="DM83" s="36"/>
      <c r="DN83" s="36"/>
      <c r="DO83" s="36"/>
      <c r="DP83" s="36"/>
      <c r="DQ83" s="36"/>
      <c r="DR83" s="36"/>
      <c r="DS83" s="36"/>
      <c r="DT83" s="36"/>
      <c r="DU83" s="36"/>
      <c r="DV83" s="36"/>
      <c r="DW83" s="36"/>
      <c r="DX83" s="36"/>
      <c r="DY83" s="36"/>
      <c r="DZ83" s="36"/>
      <c r="EA83" s="36"/>
      <c r="EB83" s="36"/>
      <c r="EC83" s="36"/>
      <c r="ED83" s="36"/>
      <c r="EE83" s="36"/>
      <c r="EF83" s="36"/>
      <c r="EG83" s="36"/>
      <c r="EH83" s="36"/>
      <c r="EI83" s="36"/>
      <c r="EJ83" s="36"/>
      <c r="EK83" s="36"/>
      <c r="EL83" s="36"/>
      <c r="EM83" s="36"/>
      <c r="EN83" s="36"/>
      <c r="EO83" s="36"/>
      <c r="EP83" s="36"/>
      <c r="EQ83" s="36"/>
      <c r="ER83" s="36"/>
      <c r="ES83" s="36"/>
      <c r="ET83" s="36"/>
      <c r="EU83" s="36"/>
      <c r="EV83" s="36"/>
      <c r="EW83" s="36"/>
      <c r="EX83" s="36"/>
      <c r="EY83" s="36"/>
      <c r="EZ83" s="36"/>
      <c r="FA83" s="36"/>
      <c r="FB83" s="36"/>
      <c r="FC83" s="36"/>
      <c r="FD83" s="36"/>
      <c r="FE83" s="36"/>
      <c r="FF83" s="36"/>
      <c r="FG83" s="36"/>
      <c r="FH83" s="36"/>
      <c r="FI83" s="36"/>
      <c r="FJ83" s="36"/>
      <c r="FK83" s="36"/>
      <c r="FL83" s="36"/>
      <c r="FM83" s="36"/>
      <c r="FN83" s="36"/>
      <c r="FO83" s="36"/>
      <c r="FP83" s="36"/>
      <c r="FQ83" s="36"/>
      <c r="FR83" s="36"/>
      <c r="FS83" s="36"/>
      <c r="FT83" s="36"/>
      <c r="FU83" s="36"/>
      <c r="FV83" s="36"/>
      <c r="FW83" s="36"/>
      <c r="FX83" s="36"/>
      <c r="FY83" s="36"/>
      <c r="FZ83" s="36"/>
      <c r="GA83" s="36"/>
      <c r="GB83" s="36"/>
      <c r="GC83" s="36"/>
      <c r="GD83" s="36"/>
      <c r="GE83" s="36"/>
      <c r="GF83" s="36"/>
      <c r="GG83" s="36"/>
      <c r="GH83" s="36"/>
      <c r="GI83" s="36"/>
      <c r="GJ83" s="36"/>
      <c r="GK83" s="36"/>
      <c r="GL83" s="36"/>
      <c r="GM83" s="36"/>
      <c r="GN83" s="36"/>
      <c r="GO83" s="36"/>
      <c r="GP83" s="36"/>
      <c r="GQ83" s="36"/>
      <c r="GR83" s="36"/>
      <c r="GS83" s="36"/>
      <c r="GT83" s="36"/>
      <c r="GU83" s="36"/>
      <c r="GV83" s="36"/>
      <c r="GW83" s="36"/>
      <c r="GX83" s="36"/>
      <c r="GY83" s="36"/>
      <c r="GZ83" s="36"/>
      <c r="HA83" s="36"/>
      <c r="HB83" s="36"/>
      <c r="HC83" s="36"/>
      <c r="HD83" s="36"/>
      <c r="HE83" s="36"/>
      <c r="HF83" s="36"/>
      <c r="HG83" s="36"/>
      <c r="HH83" s="36"/>
      <c r="HI83" s="36"/>
      <c r="HJ83" s="36"/>
      <c r="HK83" s="36"/>
      <c r="HL83" s="36"/>
      <c r="HM83" s="36"/>
      <c r="HN83" s="36"/>
      <c r="HO83" s="36"/>
      <c r="HP83" s="36"/>
      <c r="HQ83" s="36"/>
      <c r="HR83" s="36"/>
      <c r="HS83" s="36"/>
      <c r="HT83" s="36"/>
      <c r="HU83" s="36"/>
      <c r="HV83" s="36"/>
      <c r="HW83" s="36"/>
      <c r="HX83" s="36"/>
      <c r="HY83" s="36"/>
      <c r="HZ83" s="36"/>
      <c r="IA83" s="36"/>
      <c r="IB83" s="36"/>
      <c r="IC83" s="36"/>
      <c r="ID83" s="36"/>
      <c r="IE83" s="36"/>
      <c r="IF83" s="36"/>
      <c r="IG83" s="36"/>
      <c r="IH83" s="36"/>
      <c r="II83" s="36"/>
      <c r="IJ83" s="36"/>
      <c r="IK83" s="36"/>
      <c r="IL83" s="36"/>
      <c r="IM83" s="36"/>
      <c r="IN83" s="36"/>
      <c r="IO83" s="36"/>
      <c r="IP83" s="36"/>
      <c r="IQ83" s="36"/>
      <c r="IR83" s="36"/>
      <c r="IS83" s="36"/>
      <c r="IT83" s="36"/>
      <c r="IU83" s="36"/>
      <c r="IV83" s="36"/>
      <c r="IW83" s="36"/>
      <c r="IX83" s="36"/>
      <c r="IY83" s="36"/>
      <c r="IZ83" s="36"/>
      <c r="JA83" s="36"/>
      <c r="JB83" s="36"/>
      <c r="JC83" s="36"/>
      <c r="JD83" s="36"/>
      <c r="JE83" s="36"/>
      <c r="JF83" s="36"/>
      <c r="JG83" s="36"/>
      <c r="JH83" s="36"/>
      <c r="JI83" s="36"/>
      <c r="JJ83" s="36"/>
      <c r="JK83" s="36"/>
      <c r="JL83" s="36"/>
      <c r="JM83" s="36"/>
      <c r="JN83" s="36"/>
      <c r="JO83" s="36"/>
      <c r="JP83" s="36"/>
      <c r="JQ83" s="36"/>
      <c r="JR83" s="36"/>
      <c r="JS83" s="36"/>
      <c r="JT83" s="36"/>
      <c r="JU83" s="36"/>
      <c r="JV83" s="36"/>
      <c r="JW83" s="36"/>
      <c r="JX83" s="36"/>
      <c r="JY83" s="36"/>
      <c r="JZ83" s="36"/>
      <c r="KA83" s="36"/>
      <c r="KB83" s="36"/>
      <c r="KC83" s="36"/>
      <c r="KD83" s="36"/>
      <c r="KE83" s="36"/>
      <c r="KF83" s="36"/>
      <c r="KG83" s="36"/>
      <c r="KH83" s="36"/>
      <c r="KI83" s="36"/>
      <c r="KJ83" s="36"/>
      <c r="KK83" s="36"/>
      <c r="KL83" s="36"/>
      <c r="KM83" s="36"/>
      <c r="KN83" s="36"/>
      <c r="KO83" s="36"/>
      <c r="KP83" s="36"/>
      <c r="KQ83" s="36"/>
      <c r="KR83" s="36"/>
      <c r="KS83" s="36"/>
      <c r="KT83" s="36"/>
      <c r="KU83" s="36"/>
      <c r="KV83" s="36"/>
      <c r="KW83" s="36"/>
      <c r="KX83" s="36"/>
      <c r="KY83" s="36"/>
      <c r="KZ83" s="36"/>
      <c r="LA83" s="36"/>
      <c r="LB83" s="36"/>
      <c r="LC83" s="36"/>
      <c r="LD83" s="36"/>
      <c r="LE83" s="36"/>
      <c r="LF83" s="36"/>
      <c r="LG83" s="36"/>
      <c r="LH83" s="36"/>
      <c r="LI83" s="36"/>
      <c r="LJ83" s="36"/>
      <c r="LK83" s="36"/>
      <c r="LL83" s="36"/>
      <c r="LM83" s="36"/>
      <c r="LN83" s="36"/>
      <c r="LO83" s="36"/>
      <c r="LP83" s="36"/>
      <c r="LQ83" s="36"/>
      <c r="LR83" s="36"/>
      <c r="LS83" s="36"/>
      <c r="LT83" s="36"/>
      <c r="LU83" s="36"/>
      <c r="LV83" s="36"/>
      <c r="LW83" s="36"/>
      <c r="LX83" s="36"/>
      <c r="LY83" s="36"/>
      <c r="LZ83" s="36"/>
      <c r="MA83" s="36"/>
      <c r="MB83" s="36"/>
      <c r="MC83" s="36"/>
      <c r="MD83" s="36"/>
      <c r="ME83" s="36"/>
      <c r="MF83" s="36"/>
      <c r="MG83" s="36"/>
      <c r="MH83" s="36"/>
      <c r="MI83" s="36"/>
      <c r="MJ83" s="36"/>
      <c r="MK83" s="36"/>
      <c r="ML83" s="36"/>
      <c r="MM83" s="36"/>
      <c r="MN83" s="36"/>
      <c r="MO83" s="36"/>
      <c r="MP83" s="36"/>
      <c r="MQ83" s="36"/>
      <c r="MR83" s="36"/>
      <c r="MS83" s="36"/>
      <c r="MT83" s="36"/>
      <c r="MU83" s="36"/>
      <c r="MV83" s="36"/>
      <c r="MW83" s="36"/>
      <c r="MX83" s="36"/>
      <c r="MY83" s="36"/>
      <c r="MZ83" s="36"/>
      <c r="NA83" s="36"/>
      <c r="NB83" s="36"/>
      <c r="NC83" s="36"/>
      <c r="ND83" s="36"/>
      <c r="NE83" s="36"/>
      <c r="NF83" s="36"/>
      <c r="NG83" s="36"/>
      <c r="NH83" s="36"/>
      <c r="NI83" s="36"/>
      <c r="NJ83" s="36"/>
      <c r="NK83" s="36"/>
      <c r="NL83" s="36"/>
      <c r="NM83" s="36"/>
      <c r="NN83" s="36"/>
      <c r="NO83" s="36"/>
      <c r="NP83" s="36"/>
      <c r="NQ83" s="36"/>
      <c r="NR83" s="36"/>
      <c r="NS83" s="36"/>
      <c r="NT83" s="36"/>
      <c r="NU83" s="36"/>
      <c r="NV83" s="36"/>
      <c r="NW83" s="36"/>
      <c r="NX83" s="36"/>
    </row>
    <row r="84" spans="1:388" ht="30" customHeight="1">
      <c r="A84" s="164" t="s">
        <v>37</v>
      </c>
      <c r="B84" s="162" t="s">
        <v>25</v>
      </c>
      <c r="C84" s="33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4"/>
      <c r="AO84" s="34"/>
      <c r="AP84" s="34"/>
      <c r="AQ84" s="34"/>
      <c r="AR84" s="34"/>
      <c r="AS84" s="34"/>
      <c r="AT84" s="34"/>
      <c r="AU84" s="34"/>
      <c r="AV84" s="34"/>
      <c r="AW84" s="34"/>
      <c r="AX84" s="34"/>
      <c r="AY84" s="34"/>
      <c r="AZ84" s="34"/>
      <c r="BA84" s="34"/>
      <c r="BB84" s="34"/>
      <c r="BC84" s="34"/>
      <c r="BD84" s="34"/>
      <c r="BE84" s="34"/>
      <c r="BF84" s="34"/>
      <c r="BG84" s="34"/>
      <c r="BH84" s="34"/>
      <c r="BI84" s="34"/>
      <c r="BJ84" s="34"/>
      <c r="BK84" s="34"/>
      <c r="BL84" s="34"/>
      <c r="BM84" s="34"/>
      <c r="BN84" s="34"/>
      <c r="BO84" s="34"/>
      <c r="BP84" s="34"/>
      <c r="BQ84" s="34"/>
      <c r="BR84" s="34"/>
      <c r="BS84" s="34"/>
      <c r="BT84" s="34"/>
      <c r="BU84" s="34"/>
      <c r="BV84" s="34"/>
      <c r="BW84" s="34"/>
      <c r="BX84" s="34"/>
      <c r="BY84" s="34"/>
      <c r="BZ84" s="34"/>
      <c r="CA84" s="34"/>
      <c r="CB84" s="34"/>
      <c r="CC84" s="34"/>
      <c r="CD84" s="34"/>
      <c r="CE84" s="34"/>
      <c r="CF84" s="34"/>
      <c r="CG84" s="34"/>
      <c r="CH84" s="34"/>
      <c r="CI84" s="34"/>
      <c r="CJ84" s="34"/>
      <c r="CK84" s="34"/>
      <c r="CL84" s="34"/>
      <c r="CM84" s="34"/>
      <c r="CN84" s="34"/>
      <c r="CO84" s="34"/>
      <c r="CP84" s="34"/>
      <c r="CQ84" s="34"/>
      <c r="CR84" s="34"/>
      <c r="CS84" s="34"/>
      <c r="CT84" s="34"/>
      <c r="CU84" s="34"/>
      <c r="CV84" s="34"/>
      <c r="CW84" s="34"/>
      <c r="CX84" s="34"/>
      <c r="CY84" s="34"/>
      <c r="CZ84" s="34"/>
      <c r="DA84" s="34"/>
      <c r="DB84" s="34"/>
      <c r="DC84" s="34"/>
      <c r="DD84" s="34"/>
      <c r="DE84" s="34"/>
      <c r="DF84" s="34"/>
      <c r="DG84" s="34"/>
      <c r="DH84" s="34"/>
      <c r="DI84" s="34"/>
      <c r="DJ84" s="34"/>
      <c r="DK84" s="34"/>
      <c r="DL84" s="34"/>
      <c r="DM84" s="34"/>
      <c r="DN84" s="34"/>
      <c r="DO84" s="34"/>
      <c r="DP84" s="34"/>
      <c r="DQ84" s="34"/>
      <c r="DR84" s="34"/>
      <c r="DS84" s="34"/>
      <c r="DT84" s="34"/>
      <c r="DU84" s="34"/>
      <c r="DV84" s="34"/>
      <c r="DW84" s="34"/>
      <c r="DX84" s="34"/>
      <c r="DY84" s="34"/>
      <c r="DZ84" s="34"/>
      <c r="EA84" s="34"/>
      <c r="EB84" s="34"/>
      <c r="EC84" s="34"/>
      <c r="ED84" s="34"/>
      <c r="EE84" s="34"/>
      <c r="EF84" s="34"/>
      <c r="EG84" s="34"/>
      <c r="EH84" s="34"/>
      <c r="EI84" s="34"/>
      <c r="EJ84" s="34"/>
      <c r="EK84" s="34"/>
      <c r="EL84" s="34"/>
      <c r="EM84" s="34"/>
      <c r="EN84" s="34"/>
      <c r="EO84" s="34"/>
      <c r="EP84" s="34"/>
      <c r="EQ84" s="34"/>
      <c r="ER84" s="34"/>
      <c r="ES84" s="34"/>
      <c r="ET84" s="34"/>
      <c r="EU84" s="34"/>
      <c r="EV84" s="34"/>
      <c r="EW84" s="34"/>
      <c r="EX84" s="34"/>
      <c r="EY84" s="34"/>
      <c r="EZ84" s="34"/>
      <c r="FA84" s="34"/>
      <c r="FB84" s="34"/>
      <c r="FC84" s="34"/>
      <c r="FD84" s="34"/>
      <c r="FE84" s="34"/>
      <c r="FF84" s="34"/>
      <c r="FG84" s="34"/>
      <c r="FH84" s="34"/>
      <c r="FI84" s="34"/>
      <c r="FJ84" s="34"/>
      <c r="FK84" s="34"/>
      <c r="FL84" s="34"/>
      <c r="FM84" s="34"/>
      <c r="FN84" s="34"/>
      <c r="FO84" s="34"/>
      <c r="FP84" s="34"/>
      <c r="FQ84" s="34"/>
      <c r="FR84" s="34"/>
      <c r="FS84" s="34"/>
      <c r="FT84" s="34"/>
      <c r="FU84" s="34"/>
      <c r="FV84" s="34"/>
      <c r="FW84" s="34"/>
      <c r="FX84" s="34"/>
      <c r="FY84" s="34"/>
      <c r="FZ84" s="34"/>
      <c r="GA84" s="34"/>
      <c r="GB84" s="34"/>
      <c r="GC84" s="34"/>
      <c r="GD84" s="34"/>
      <c r="GE84" s="34"/>
      <c r="GF84" s="34"/>
      <c r="GG84" s="34"/>
      <c r="GH84" s="34"/>
      <c r="GI84" s="34"/>
      <c r="GJ84" s="34"/>
      <c r="GK84" s="34"/>
      <c r="GL84" s="34"/>
      <c r="GM84" s="34"/>
      <c r="GN84" s="34"/>
      <c r="GO84" s="34"/>
      <c r="GP84" s="34"/>
      <c r="GQ84" s="34"/>
      <c r="GR84" s="34"/>
      <c r="GS84" s="34"/>
      <c r="GT84" s="34"/>
      <c r="GU84" s="34"/>
      <c r="GV84" s="34"/>
      <c r="GW84" s="34"/>
      <c r="GX84" s="34"/>
      <c r="GY84" s="34"/>
      <c r="GZ84" s="34"/>
      <c r="HA84" s="34"/>
      <c r="HB84" s="34"/>
      <c r="HC84" s="34"/>
      <c r="HD84" s="34"/>
      <c r="HE84" s="34"/>
      <c r="HF84" s="34"/>
      <c r="HG84" s="34"/>
      <c r="HH84" s="34"/>
      <c r="HI84" s="34"/>
      <c r="HJ84" s="34"/>
      <c r="HK84" s="34"/>
      <c r="HL84" s="34"/>
      <c r="HM84" s="34"/>
      <c r="HN84" s="34"/>
      <c r="HO84" s="34"/>
      <c r="HP84" s="34"/>
      <c r="HQ84" s="34"/>
      <c r="HR84" s="34"/>
      <c r="HS84" s="34"/>
      <c r="HT84" s="34"/>
      <c r="HU84" s="34"/>
      <c r="HV84" s="34"/>
      <c r="HW84" s="34"/>
      <c r="HX84" s="34"/>
      <c r="HY84" s="34"/>
      <c r="HZ84" s="34"/>
      <c r="IA84" s="34"/>
      <c r="IB84" s="34"/>
      <c r="IC84" s="34"/>
      <c r="ID84" s="34"/>
      <c r="IE84" s="34"/>
      <c r="IF84" s="34"/>
      <c r="IG84" s="34"/>
      <c r="IH84" s="34"/>
      <c r="II84" s="34"/>
      <c r="IJ84" s="34"/>
      <c r="IK84" s="34"/>
      <c r="IL84" s="34"/>
      <c r="IM84" s="34"/>
      <c r="IN84" s="34"/>
      <c r="IO84" s="34"/>
      <c r="IP84" s="34"/>
      <c r="IQ84" s="34"/>
      <c r="IR84" s="34"/>
      <c r="IS84" s="34"/>
      <c r="IT84" s="34"/>
      <c r="IU84" s="34"/>
      <c r="IV84" s="34"/>
      <c r="IW84" s="34"/>
      <c r="IX84" s="34"/>
      <c r="IY84" s="34"/>
      <c r="IZ84" s="34"/>
      <c r="JA84" s="34"/>
      <c r="JB84" s="34"/>
      <c r="JC84" s="34"/>
      <c r="JD84" s="34"/>
      <c r="JE84" s="34"/>
      <c r="JF84" s="34"/>
      <c r="JG84" s="34"/>
      <c r="JH84" s="34"/>
      <c r="JI84" s="34"/>
      <c r="JJ84" s="34"/>
      <c r="JK84" s="34"/>
      <c r="JL84" s="34"/>
      <c r="JM84" s="34"/>
      <c r="JN84" s="34"/>
      <c r="JO84" s="34"/>
      <c r="JP84" s="34"/>
      <c r="JQ84" s="34"/>
      <c r="JR84" s="34"/>
      <c r="JS84" s="34"/>
      <c r="JT84" s="34"/>
      <c r="JU84" s="34"/>
      <c r="JV84" s="34"/>
      <c r="JW84" s="34"/>
      <c r="JX84" s="34"/>
      <c r="JY84" s="34"/>
      <c r="JZ84" s="34"/>
      <c r="KA84" s="34"/>
      <c r="KB84" s="34"/>
      <c r="KC84" s="34"/>
      <c r="KD84" s="34"/>
      <c r="KE84" s="34"/>
      <c r="KF84" s="34"/>
      <c r="KG84" s="34"/>
      <c r="KH84" s="34"/>
      <c r="KI84" s="34"/>
      <c r="KJ84" s="34"/>
      <c r="KK84" s="34"/>
      <c r="KL84" s="34"/>
      <c r="KM84" s="34"/>
      <c r="KN84" s="34"/>
      <c r="KO84" s="34"/>
      <c r="KP84" s="34"/>
      <c r="KQ84" s="34"/>
      <c r="KR84" s="34"/>
      <c r="KS84" s="34"/>
      <c r="KT84" s="34"/>
      <c r="KU84" s="34"/>
      <c r="KV84" s="34"/>
      <c r="KW84" s="34"/>
      <c r="KX84" s="34"/>
      <c r="KY84" s="34"/>
      <c r="KZ84" s="34"/>
      <c r="LA84" s="34"/>
      <c r="LB84" s="34"/>
      <c r="LC84" s="34"/>
      <c r="LD84" s="34"/>
      <c r="LE84" s="34"/>
      <c r="LF84" s="34"/>
      <c r="LG84" s="34"/>
      <c r="LH84" s="34"/>
      <c r="LI84" s="34"/>
      <c r="LJ84" s="34"/>
      <c r="LK84" s="34"/>
      <c r="LL84" s="34"/>
      <c r="LM84" s="34"/>
      <c r="LN84" s="34"/>
      <c r="LO84" s="34"/>
      <c r="LP84" s="34"/>
      <c r="LQ84" s="34"/>
      <c r="LR84" s="34"/>
      <c r="LS84" s="34"/>
      <c r="LT84" s="34"/>
      <c r="LU84" s="34"/>
      <c r="LV84" s="34"/>
      <c r="LW84" s="34"/>
      <c r="LX84" s="34"/>
      <c r="LY84" s="34"/>
      <c r="LZ84" s="34"/>
      <c r="MA84" s="34"/>
      <c r="MB84" s="34"/>
      <c r="MC84" s="34"/>
      <c r="MD84" s="34"/>
      <c r="ME84" s="34"/>
      <c r="MF84" s="34"/>
      <c r="MG84" s="34"/>
      <c r="MH84" s="34"/>
      <c r="MI84" s="34"/>
      <c r="MJ84" s="34"/>
      <c r="MK84" s="34"/>
      <c r="ML84" s="34"/>
      <c r="MM84" s="34"/>
      <c r="MN84" s="34"/>
      <c r="MO84" s="34"/>
      <c r="MP84" s="34"/>
      <c r="MQ84" s="34"/>
      <c r="MR84" s="34"/>
      <c r="MS84" s="34"/>
      <c r="MT84" s="34"/>
      <c r="MU84" s="34"/>
      <c r="MV84" s="34"/>
      <c r="MW84" s="34"/>
      <c r="MX84" s="34"/>
      <c r="MY84" s="34"/>
      <c r="MZ84" s="34"/>
      <c r="NA84" s="34"/>
      <c r="NB84" s="34"/>
      <c r="NC84" s="34"/>
      <c r="ND84" s="34"/>
      <c r="NE84" s="34"/>
      <c r="NF84" s="34"/>
      <c r="NG84" s="34"/>
      <c r="NH84" s="34"/>
      <c r="NI84" s="34"/>
      <c r="NJ84" s="34"/>
      <c r="NK84" s="34"/>
      <c r="NL84" s="34"/>
      <c r="NM84" s="34"/>
      <c r="NN84" s="34"/>
      <c r="NO84" s="34"/>
      <c r="NP84" s="34"/>
      <c r="NQ84" s="34"/>
      <c r="NR84" s="34"/>
      <c r="NS84" s="34"/>
      <c r="NT84" s="34"/>
      <c r="NU84" s="34"/>
      <c r="NV84" s="34"/>
      <c r="NW84" s="34"/>
      <c r="NX84" s="34"/>
    </row>
    <row r="85" spans="1:388" ht="30" customHeight="1">
      <c r="A85" s="164"/>
      <c r="B85" s="163"/>
      <c r="C85" s="35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  <c r="AD85" s="36"/>
      <c r="AE85" s="36"/>
      <c r="AF85" s="36"/>
      <c r="AG85" s="36"/>
      <c r="AH85" s="36"/>
      <c r="AI85" s="36"/>
      <c r="AJ85" s="36"/>
      <c r="AK85" s="36"/>
      <c r="AL85" s="36"/>
      <c r="AM85" s="36"/>
      <c r="AN85" s="36"/>
      <c r="AO85" s="36"/>
      <c r="AP85" s="36"/>
      <c r="AQ85" s="36"/>
      <c r="AR85" s="36"/>
      <c r="AS85" s="36"/>
      <c r="AT85" s="36"/>
      <c r="AU85" s="36"/>
      <c r="AV85" s="36"/>
      <c r="AW85" s="36"/>
      <c r="AX85" s="36"/>
      <c r="AY85" s="36"/>
      <c r="AZ85" s="36"/>
      <c r="BA85" s="36"/>
      <c r="BB85" s="36"/>
      <c r="BC85" s="36"/>
      <c r="BD85" s="36"/>
      <c r="BE85" s="36"/>
      <c r="BF85" s="36"/>
      <c r="BG85" s="36"/>
      <c r="BH85" s="36"/>
      <c r="BI85" s="36"/>
      <c r="BJ85" s="36"/>
      <c r="BK85" s="36"/>
      <c r="BL85" s="36"/>
      <c r="BM85" s="36"/>
      <c r="BN85" s="36"/>
      <c r="BO85" s="36"/>
      <c r="BP85" s="36"/>
      <c r="BQ85" s="36"/>
      <c r="BR85" s="36"/>
      <c r="BS85" s="36"/>
      <c r="BT85" s="36"/>
      <c r="BU85" s="36"/>
      <c r="BV85" s="36"/>
      <c r="BW85" s="36"/>
      <c r="BX85" s="36"/>
      <c r="BY85" s="36"/>
      <c r="BZ85" s="36"/>
      <c r="CA85" s="36"/>
      <c r="CB85" s="36"/>
      <c r="CC85" s="36"/>
      <c r="CD85" s="36"/>
      <c r="CE85" s="36"/>
      <c r="CF85" s="36"/>
      <c r="CG85" s="36"/>
      <c r="CH85" s="36"/>
      <c r="CI85" s="36"/>
      <c r="CJ85" s="36"/>
      <c r="CK85" s="36"/>
      <c r="CL85" s="36"/>
      <c r="CM85" s="36"/>
      <c r="CN85" s="36"/>
      <c r="CO85" s="36"/>
      <c r="CP85" s="36"/>
      <c r="CQ85" s="36"/>
      <c r="CR85" s="36"/>
      <c r="CS85" s="36"/>
      <c r="CT85" s="36"/>
      <c r="CU85" s="36"/>
      <c r="CV85" s="36"/>
      <c r="CW85" s="36"/>
      <c r="CX85" s="36"/>
      <c r="CY85" s="36"/>
      <c r="CZ85" s="36"/>
      <c r="DA85" s="36"/>
      <c r="DB85" s="36"/>
      <c r="DC85" s="36"/>
      <c r="DD85" s="36"/>
      <c r="DE85" s="36"/>
      <c r="DF85" s="36"/>
      <c r="DG85" s="36"/>
      <c r="DH85" s="36"/>
      <c r="DI85" s="36"/>
      <c r="DJ85" s="36"/>
      <c r="DK85" s="36"/>
      <c r="DL85" s="36"/>
      <c r="DM85" s="36"/>
      <c r="DN85" s="36"/>
      <c r="DO85" s="36"/>
      <c r="DP85" s="36"/>
      <c r="DQ85" s="36"/>
      <c r="DR85" s="36"/>
      <c r="DS85" s="36"/>
      <c r="DT85" s="36"/>
      <c r="DU85" s="36"/>
      <c r="DV85" s="36"/>
      <c r="DW85" s="36"/>
      <c r="DX85" s="36"/>
      <c r="DY85" s="36"/>
      <c r="DZ85" s="36"/>
      <c r="EA85" s="36"/>
      <c r="EB85" s="36"/>
      <c r="EC85" s="36"/>
      <c r="ED85" s="36"/>
      <c r="EE85" s="36"/>
      <c r="EF85" s="36"/>
      <c r="EG85" s="36"/>
      <c r="EH85" s="36"/>
      <c r="EI85" s="36"/>
      <c r="EJ85" s="36"/>
      <c r="EK85" s="36"/>
      <c r="EL85" s="36"/>
      <c r="EM85" s="36"/>
      <c r="EN85" s="36"/>
      <c r="EO85" s="36"/>
      <c r="EP85" s="36"/>
      <c r="EQ85" s="36"/>
      <c r="ER85" s="36"/>
      <c r="ES85" s="36"/>
      <c r="ET85" s="36"/>
      <c r="EU85" s="36"/>
      <c r="EV85" s="36"/>
      <c r="EW85" s="36"/>
      <c r="EX85" s="36"/>
      <c r="EY85" s="36"/>
      <c r="EZ85" s="36"/>
      <c r="FA85" s="36"/>
      <c r="FB85" s="36"/>
      <c r="FC85" s="36"/>
      <c r="FD85" s="36"/>
      <c r="FE85" s="36"/>
      <c r="FF85" s="36"/>
      <c r="FG85" s="36"/>
      <c r="FH85" s="36"/>
      <c r="FI85" s="36"/>
      <c r="FJ85" s="36"/>
      <c r="FK85" s="36"/>
      <c r="FL85" s="36"/>
      <c r="FM85" s="36"/>
      <c r="FN85" s="36"/>
      <c r="FO85" s="36"/>
      <c r="FP85" s="36"/>
      <c r="FQ85" s="36"/>
      <c r="FR85" s="36"/>
      <c r="FS85" s="36"/>
      <c r="FT85" s="36"/>
      <c r="FU85" s="36"/>
      <c r="FV85" s="36"/>
      <c r="FW85" s="36"/>
      <c r="FX85" s="36"/>
      <c r="FY85" s="36"/>
      <c r="FZ85" s="36"/>
      <c r="GA85" s="36"/>
      <c r="GB85" s="36"/>
      <c r="GC85" s="36"/>
      <c r="GD85" s="36"/>
      <c r="GE85" s="36"/>
      <c r="GF85" s="36"/>
      <c r="GG85" s="36"/>
      <c r="GH85" s="36"/>
      <c r="GI85" s="36"/>
      <c r="GJ85" s="36"/>
      <c r="GK85" s="36"/>
      <c r="GL85" s="36"/>
      <c r="GM85" s="36"/>
      <c r="GN85" s="36"/>
      <c r="GO85" s="36"/>
      <c r="GP85" s="36"/>
      <c r="GQ85" s="36"/>
      <c r="GR85" s="36"/>
      <c r="GS85" s="36"/>
      <c r="GT85" s="36"/>
      <c r="GU85" s="36"/>
      <c r="GV85" s="36"/>
      <c r="GW85" s="36"/>
      <c r="GX85" s="36"/>
      <c r="GY85" s="36"/>
      <c r="GZ85" s="36"/>
      <c r="HA85" s="36"/>
      <c r="HB85" s="36"/>
      <c r="HC85" s="36"/>
      <c r="HD85" s="36"/>
      <c r="HE85" s="36"/>
      <c r="HF85" s="36"/>
      <c r="HG85" s="36"/>
      <c r="HH85" s="36"/>
      <c r="HI85" s="36"/>
      <c r="HJ85" s="36"/>
      <c r="HK85" s="36"/>
      <c r="HL85" s="36"/>
      <c r="HM85" s="36"/>
      <c r="HN85" s="36"/>
      <c r="HO85" s="36"/>
      <c r="HP85" s="36"/>
      <c r="HQ85" s="36"/>
      <c r="HR85" s="36"/>
      <c r="HS85" s="36"/>
      <c r="HT85" s="36"/>
      <c r="HU85" s="36"/>
      <c r="HV85" s="36"/>
      <c r="HW85" s="36"/>
      <c r="HX85" s="36"/>
      <c r="HY85" s="36"/>
      <c r="HZ85" s="36"/>
      <c r="IA85" s="36"/>
      <c r="IB85" s="36"/>
      <c r="IC85" s="36"/>
      <c r="ID85" s="36"/>
      <c r="IE85" s="36"/>
      <c r="IF85" s="36"/>
      <c r="IG85" s="36"/>
      <c r="IH85" s="36"/>
      <c r="II85" s="36"/>
      <c r="IJ85" s="36"/>
      <c r="IK85" s="36"/>
      <c r="IL85" s="36"/>
      <c r="IM85" s="36"/>
      <c r="IN85" s="36"/>
      <c r="IO85" s="36"/>
      <c r="IP85" s="36"/>
      <c r="IQ85" s="36"/>
      <c r="IR85" s="36"/>
      <c r="IS85" s="36"/>
      <c r="IT85" s="36"/>
      <c r="IU85" s="36"/>
      <c r="IV85" s="36"/>
      <c r="IW85" s="36"/>
      <c r="IX85" s="36"/>
      <c r="IY85" s="36"/>
      <c r="IZ85" s="36"/>
      <c r="JA85" s="36"/>
      <c r="JB85" s="36"/>
      <c r="JC85" s="36"/>
      <c r="JD85" s="36"/>
      <c r="JE85" s="36"/>
      <c r="JF85" s="36"/>
      <c r="JG85" s="36"/>
      <c r="JH85" s="36"/>
      <c r="JI85" s="36"/>
      <c r="JJ85" s="36"/>
      <c r="JK85" s="36"/>
      <c r="JL85" s="36"/>
      <c r="JM85" s="36"/>
      <c r="JN85" s="36"/>
      <c r="JO85" s="36"/>
      <c r="JP85" s="36"/>
      <c r="JQ85" s="36"/>
      <c r="JR85" s="36"/>
      <c r="JS85" s="36"/>
      <c r="JT85" s="36"/>
      <c r="JU85" s="36"/>
      <c r="JV85" s="36"/>
      <c r="JW85" s="36"/>
      <c r="JX85" s="36"/>
      <c r="JY85" s="36"/>
      <c r="JZ85" s="36"/>
      <c r="KA85" s="36"/>
      <c r="KB85" s="36"/>
      <c r="KC85" s="36"/>
      <c r="KD85" s="36"/>
      <c r="KE85" s="36"/>
      <c r="KF85" s="36"/>
      <c r="KG85" s="36"/>
      <c r="KH85" s="36"/>
      <c r="KI85" s="36"/>
      <c r="KJ85" s="36"/>
      <c r="KK85" s="36"/>
      <c r="KL85" s="36"/>
      <c r="KM85" s="36"/>
      <c r="KN85" s="36"/>
      <c r="KO85" s="36"/>
      <c r="KP85" s="36"/>
      <c r="KQ85" s="36"/>
      <c r="KR85" s="36"/>
      <c r="KS85" s="36"/>
      <c r="KT85" s="36"/>
      <c r="KU85" s="36"/>
      <c r="KV85" s="36"/>
      <c r="KW85" s="36"/>
      <c r="KX85" s="36"/>
      <c r="KY85" s="36"/>
      <c r="KZ85" s="36"/>
      <c r="LA85" s="36"/>
      <c r="LB85" s="36"/>
      <c r="LC85" s="36"/>
      <c r="LD85" s="36"/>
      <c r="LE85" s="36"/>
      <c r="LF85" s="36"/>
      <c r="LG85" s="36"/>
      <c r="LH85" s="36"/>
      <c r="LI85" s="36"/>
      <c r="LJ85" s="36"/>
      <c r="LK85" s="36"/>
      <c r="LL85" s="36"/>
      <c r="LM85" s="36"/>
      <c r="LN85" s="36"/>
      <c r="LO85" s="36"/>
      <c r="LP85" s="36"/>
      <c r="LQ85" s="36"/>
      <c r="LR85" s="36"/>
      <c r="LS85" s="36"/>
      <c r="LT85" s="36"/>
      <c r="LU85" s="36"/>
      <c r="LV85" s="36"/>
      <c r="LW85" s="36"/>
      <c r="LX85" s="36"/>
      <c r="LY85" s="36"/>
      <c r="LZ85" s="36"/>
      <c r="MA85" s="36"/>
      <c r="MB85" s="36"/>
      <c r="MC85" s="36"/>
      <c r="MD85" s="36"/>
      <c r="ME85" s="36"/>
      <c r="MF85" s="36"/>
      <c r="MG85" s="36"/>
      <c r="MH85" s="36"/>
      <c r="MI85" s="36"/>
      <c r="MJ85" s="36"/>
      <c r="MK85" s="36"/>
      <c r="ML85" s="36"/>
      <c r="MM85" s="36"/>
      <c r="MN85" s="36"/>
      <c r="MO85" s="36"/>
      <c r="MP85" s="36"/>
      <c r="MQ85" s="36"/>
      <c r="MR85" s="36"/>
      <c r="MS85" s="36"/>
      <c r="MT85" s="36"/>
      <c r="MU85" s="36"/>
      <c r="MV85" s="36"/>
      <c r="MW85" s="36"/>
      <c r="MX85" s="36"/>
      <c r="MY85" s="36"/>
      <c r="MZ85" s="36"/>
      <c r="NA85" s="36"/>
      <c r="NB85" s="36"/>
      <c r="NC85" s="36"/>
      <c r="ND85" s="36"/>
      <c r="NE85" s="36"/>
      <c r="NF85" s="36"/>
      <c r="NG85" s="36"/>
      <c r="NH85" s="36"/>
      <c r="NI85" s="36"/>
      <c r="NJ85" s="36"/>
      <c r="NK85" s="36"/>
      <c r="NL85" s="36"/>
      <c r="NM85" s="36"/>
      <c r="NN85" s="36"/>
      <c r="NO85" s="36"/>
      <c r="NP85" s="36"/>
      <c r="NQ85" s="36"/>
      <c r="NR85" s="36"/>
      <c r="NS85" s="36"/>
      <c r="NT85" s="36"/>
      <c r="NU85" s="36"/>
      <c r="NV85" s="36"/>
      <c r="NW85" s="36"/>
      <c r="NX85" s="36"/>
    </row>
    <row r="86" spans="1:388" ht="30" customHeight="1">
      <c r="A86" s="161">
        <v>20</v>
      </c>
      <c r="B86" s="162">
        <v>30</v>
      </c>
      <c r="C86" s="33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4"/>
      <c r="AO86" s="34"/>
      <c r="AP86" s="34"/>
      <c r="AQ86" s="34"/>
      <c r="AR86" s="34"/>
      <c r="AS86" s="34"/>
      <c r="AT86" s="34"/>
      <c r="AU86" s="34"/>
      <c r="AV86" s="34"/>
      <c r="AW86" s="34"/>
      <c r="AX86" s="34"/>
      <c r="AY86" s="34"/>
      <c r="AZ86" s="34"/>
      <c r="BA86" s="34"/>
      <c r="BB86" s="34"/>
      <c r="BC86" s="34"/>
      <c r="BD86" s="34"/>
      <c r="BE86" s="34"/>
      <c r="BF86" s="34"/>
      <c r="BG86" s="34"/>
      <c r="BH86" s="34"/>
      <c r="BI86" s="34"/>
      <c r="BJ86" s="34"/>
      <c r="BK86" s="34"/>
      <c r="BL86" s="34"/>
      <c r="BM86" s="34"/>
      <c r="BN86" s="34"/>
      <c r="BO86" s="34"/>
      <c r="BP86" s="34"/>
      <c r="BQ86" s="34"/>
      <c r="BR86" s="34"/>
      <c r="BS86" s="34"/>
      <c r="BT86" s="34"/>
      <c r="BU86" s="34"/>
      <c r="BV86" s="34"/>
      <c r="BW86" s="34"/>
      <c r="BX86" s="34"/>
      <c r="BY86" s="34"/>
      <c r="BZ86" s="34"/>
      <c r="CA86" s="34"/>
      <c r="CB86" s="34"/>
      <c r="CC86" s="34"/>
      <c r="CD86" s="34"/>
      <c r="CE86" s="34"/>
      <c r="CF86" s="34"/>
      <c r="CG86" s="34"/>
      <c r="CH86" s="34"/>
      <c r="CI86" s="34"/>
      <c r="CJ86" s="34"/>
      <c r="CK86" s="34"/>
      <c r="CL86" s="34"/>
      <c r="CM86" s="34"/>
      <c r="CN86" s="34"/>
      <c r="CO86" s="34"/>
      <c r="CP86" s="34"/>
      <c r="CQ86" s="34"/>
      <c r="CR86" s="34"/>
      <c r="CS86" s="34"/>
      <c r="CT86" s="34"/>
      <c r="CU86" s="34"/>
      <c r="CV86" s="34"/>
      <c r="CW86" s="34"/>
      <c r="CX86" s="34"/>
      <c r="CY86" s="34"/>
      <c r="CZ86" s="34"/>
      <c r="DA86" s="34"/>
      <c r="DB86" s="34"/>
      <c r="DC86" s="34"/>
      <c r="DD86" s="34"/>
      <c r="DE86" s="34"/>
      <c r="DF86" s="34"/>
      <c r="DG86" s="34"/>
      <c r="DH86" s="34"/>
      <c r="DI86" s="34"/>
      <c r="DJ86" s="34"/>
      <c r="DK86" s="34"/>
      <c r="DL86" s="34"/>
      <c r="DM86" s="34"/>
      <c r="DN86" s="34"/>
      <c r="DO86" s="34"/>
      <c r="DP86" s="34"/>
      <c r="DQ86" s="34"/>
      <c r="DR86" s="34"/>
      <c r="DS86" s="34"/>
      <c r="DT86" s="34"/>
      <c r="DU86" s="34"/>
      <c r="DV86" s="34"/>
      <c r="DW86" s="34"/>
      <c r="DX86" s="34"/>
      <c r="DY86" s="34"/>
      <c r="DZ86" s="34"/>
      <c r="EA86" s="34"/>
      <c r="EB86" s="34"/>
      <c r="EC86" s="34"/>
      <c r="ED86" s="34"/>
      <c r="EE86" s="34"/>
      <c r="EF86" s="34"/>
      <c r="EG86" s="34"/>
      <c r="EH86" s="34"/>
      <c r="EI86" s="34"/>
      <c r="EJ86" s="34"/>
      <c r="EK86" s="34"/>
      <c r="EL86" s="34"/>
      <c r="EM86" s="34"/>
      <c r="EN86" s="34"/>
      <c r="EO86" s="34"/>
      <c r="EP86" s="34"/>
      <c r="EQ86" s="34"/>
      <c r="ER86" s="34"/>
      <c r="ES86" s="34"/>
      <c r="ET86" s="34"/>
      <c r="EU86" s="34"/>
      <c r="EV86" s="34"/>
      <c r="EW86" s="34"/>
      <c r="EX86" s="34"/>
      <c r="EY86" s="34"/>
      <c r="EZ86" s="34"/>
      <c r="FA86" s="34"/>
      <c r="FB86" s="34"/>
      <c r="FC86" s="34"/>
      <c r="FD86" s="34"/>
      <c r="FE86" s="34"/>
      <c r="FF86" s="34"/>
      <c r="FG86" s="34"/>
      <c r="FH86" s="34"/>
      <c r="FI86" s="34"/>
      <c r="FJ86" s="34"/>
      <c r="FK86" s="34"/>
      <c r="FL86" s="34"/>
      <c r="FM86" s="34"/>
      <c r="FN86" s="34"/>
      <c r="FO86" s="34"/>
      <c r="FP86" s="34"/>
      <c r="FQ86" s="34"/>
      <c r="FR86" s="34"/>
      <c r="FS86" s="34"/>
      <c r="FT86" s="34"/>
      <c r="FU86" s="34"/>
      <c r="FV86" s="34"/>
      <c r="FW86" s="34"/>
      <c r="FX86" s="34"/>
      <c r="FY86" s="34"/>
      <c r="FZ86" s="34"/>
      <c r="GA86" s="34"/>
      <c r="GB86" s="34"/>
      <c r="GC86" s="34"/>
      <c r="GD86" s="34"/>
      <c r="GE86" s="34"/>
      <c r="GF86" s="34"/>
      <c r="GG86" s="34"/>
      <c r="GH86" s="34"/>
      <c r="GI86" s="34"/>
      <c r="GJ86" s="34"/>
      <c r="GK86" s="34"/>
      <c r="GL86" s="34"/>
      <c r="GM86" s="34"/>
      <c r="GN86" s="34"/>
      <c r="GO86" s="34"/>
      <c r="GP86" s="34"/>
      <c r="GQ86" s="34"/>
      <c r="GR86" s="34"/>
      <c r="GS86" s="34"/>
      <c r="GT86" s="34"/>
      <c r="GU86" s="34"/>
      <c r="GV86" s="34"/>
      <c r="GW86" s="34"/>
      <c r="GX86" s="34"/>
      <c r="GY86" s="34"/>
      <c r="GZ86" s="34"/>
      <c r="HA86" s="34"/>
      <c r="HB86" s="34"/>
      <c r="HC86" s="34"/>
      <c r="HD86" s="34"/>
      <c r="HE86" s="34"/>
      <c r="HF86" s="34"/>
      <c r="HG86" s="34"/>
      <c r="HH86" s="34"/>
      <c r="HI86" s="34"/>
      <c r="HJ86" s="34"/>
      <c r="HK86" s="34"/>
      <c r="HL86" s="34"/>
      <c r="HM86" s="34"/>
      <c r="HN86" s="34"/>
      <c r="HO86" s="34"/>
      <c r="HP86" s="34"/>
      <c r="HQ86" s="34"/>
      <c r="HR86" s="34"/>
      <c r="HS86" s="34"/>
      <c r="HT86" s="34"/>
      <c r="HU86" s="34"/>
      <c r="HV86" s="34"/>
      <c r="HW86" s="34"/>
      <c r="HX86" s="34"/>
      <c r="HY86" s="34"/>
      <c r="HZ86" s="34"/>
      <c r="IA86" s="34"/>
      <c r="IB86" s="34"/>
      <c r="IC86" s="34"/>
      <c r="ID86" s="34"/>
      <c r="IE86" s="34"/>
      <c r="IF86" s="34"/>
      <c r="IG86" s="34"/>
      <c r="IH86" s="34"/>
      <c r="II86" s="34"/>
      <c r="IJ86" s="34"/>
      <c r="IK86" s="34"/>
      <c r="IL86" s="34"/>
      <c r="IM86" s="34"/>
      <c r="IN86" s="34"/>
      <c r="IO86" s="34"/>
      <c r="IP86" s="34"/>
      <c r="IQ86" s="34"/>
      <c r="IR86" s="34"/>
      <c r="IS86" s="34"/>
      <c r="IT86" s="34"/>
      <c r="IU86" s="34"/>
      <c r="IV86" s="34"/>
      <c r="IW86" s="34"/>
      <c r="IX86" s="34"/>
      <c r="IY86" s="34"/>
      <c r="IZ86" s="34"/>
      <c r="JA86" s="34"/>
      <c r="JB86" s="34"/>
      <c r="JC86" s="34"/>
      <c r="JD86" s="34"/>
      <c r="JE86" s="34"/>
      <c r="JF86" s="34"/>
      <c r="JG86" s="34"/>
      <c r="JH86" s="34"/>
      <c r="JI86" s="34"/>
      <c r="JJ86" s="34"/>
      <c r="JK86" s="34"/>
      <c r="JL86" s="34"/>
      <c r="JM86" s="34"/>
      <c r="JN86" s="34"/>
      <c r="JO86" s="34"/>
      <c r="JP86" s="34"/>
      <c r="JQ86" s="34"/>
      <c r="JR86" s="34"/>
      <c r="JS86" s="34"/>
      <c r="JT86" s="34"/>
      <c r="JU86" s="34"/>
      <c r="JV86" s="34"/>
      <c r="JW86" s="34"/>
      <c r="JX86" s="34"/>
      <c r="JY86" s="34"/>
      <c r="JZ86" s="34"/>
      <c r="KA86" s="34"/>
      <c r="KB86" s="34"/>
      <c r="KC86" s="34"/>
      <c r="KD86" s="34"/>
      <c r="KE86" s="34"/>
      <c r="KF86" s="34"/>
      <c r="KG86" s="34"/>
      <c r="KH86" s="34"/>
      <c r="KI86" s="34"/>
      <c r="KJ86" s="34"/>
      <c r="KK86" s="34"/>
      <c r="KL86" s="34"/>
      <c r="KM86" s="34"/>
      <c r="KN86" s="34"/>
      <c r="KO86" s="34"/>
      <c r="KP86" s="34"/>
      <c r="KQ86" s="34"/>
      <c r="KR86" s="34"/>
      <c r="KS86" s="34"/>
      <c r="KT86" s="34"/>
      <c r="KU86" s="34"/>
      <c r="KV86" s="34"/>
      <c r="KW86" s="34"/>
      <c r="KX86" s="34"/>
      <c r="KY86" s="34"/>
      <c r="KZ86" s="34"/>
      <c r="LA86" s="34"/>
      <c r="LB86" s="34"/>
      <c r="LC86" s="34"/>
      <c r="LD86" s="34"/>
      <c r="LE86" s="34"/>
      <c r="LF86" s="34"/>
      <c r="LG86" s="34"/>
      <c r="LH86" s="34"/>
      <c r="LI86" s="34"/>
      <c r="LJ86" s="34"/>
      <c r="LK86" s="34"/>
      <c r="LL86" s="34"/>
      <c r="LM86" s="34"/>
      <c r="LN86" s="34"/>
      <c r="LO86" s="34"/>
      <c r="LP86" s="34"/>
      <c r="LQ86" s="34"/>
      <c r="LR86" s="34"/>
      <c r="LS86" s="34"/>
      <c r="LT86" s="34"/>
      <c r="LU86" s="34"/>
      <c r="LV86" s="34"/>
      <c r="LW86" s="34"/>
      <c r="LX86" s="34"/>
      <c r="LY86" s="34"/>
      <c r="LZ86" s="34"/>
      <c r="MA86" s="34"/>
      <c r="MB86" s="34"/>
      <c r="MC86" s="34"/>
      <c r="MD86" s="34"/>
      <c r="ME86" s="34"/>
      <c r="MF86" s="34"/>
      <c r="MG86" s="34"/>
      <c r="MH86" s="34"/>
      <c r="MI86" s="34"/>
      <c r="MJ86" s="34"/>
      <c r="MK86" s="34"/>
      <c r="ML86" s="34"/>
      <c r="MM86" s="34"/>
      <c r="MN86" s="34"/>
      <c r="MO86" s="34"/>
      <c r="MP86" s="34"/>
      <c r="MQ86" s="34"/>
      <c r="MR86" s="34"/>
      <c r="MS86" s="34"/>
      <c r="MT86" s="34"/>
      <c r="MU86" s="34"/>
      <c r="MV86" s="34"/>
      <c r="MW86" s="34"/>
      <c r="MX86" s="34"/>
      <c r="MY86" s="34"/>
      <c r="MZ86" s="34"/>
      <c r="NA86" s="34"/>
      <c r="NB86" s="34"/>
      <c r="NC86" s="34"/>
      <c r="ND86" s="34"/>
      <c r="NE86" s="34"/>
      <c r="NF86" s="34"/>
      <c r="NG86" s="34"/>
      <c r="NH86" s="34"/>
      <c r="NI86" s="34"/>
      <c r="NJ86" s="34"/>
      <c r="NK86" s="34"/>
      <c r="NL86" s="34"/>
      <c r="NM86" s="34"/>
      <c r="NN86" s="34"/>
      <c r="NO86" s="34"/>
      <c r="NP86" s="34"/>
      <c r="NQ86" s="34"/>
      <c r="NR86" s="34"/>
      <c r="NS86" s="34"/>
      <c r="NT86" s="34"/>
      <c r="NU86" s="34"/>
      <c r="NV86" s="34"/>
      <c r="NW86" s="34"/>
      <c r="NX86" s="34"/>
    </row>
    <row r="87" spans="1:388" ht="30" customHeight="1">
      <c r="A87" s="161"/>
      <c r="B87" s="163"/>
      <c r="C87" s="35"/>
      <c r="D87" s="36"/>
      <c r="E87" s="36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36"/>
      <c r="AD87" s="36"/>
      <c r="AE87" s="36"/>
      <c r="AF87" s="36"/>
      <c r="AG87" s="36"/>
      <c r="AH87" s="36"/>
      <c r="AI87" s="36"/>
      <c r="AJ87" s="36"/>
      <c r="AK87" s="36"/>
      <c r="AL87" s="36"/>
      <c r="AM87" s="36"/>
      <c r="AN87" s="36"/>
      <c r="AO87" s="36"/>
      <c r="AP87" s="36"/>
      <c r="AQ87" s="36"/>
      <c r="AR87" s="36"/>
      <c r="AS87" s="36"/>
      <c r="AT87" s="36"/>
      <c r="AU87" s="36"/>
      <c r="AV87" s="36"/>
      <c r="AW87" s="36"/>
      <c r="AX87" s="36"/>
      <c r="AY87" s="36"/>
      <c r="AZ87" s="36"/>
      <c r="BA87" s="36"/>
      <c r="BB87" s="36"/>
      <c r="BC87" s="36"/>
      <c r="BD87" s="36"/>
      <c r="BE87" s="36"/>
      <c r="BF87" s="36"/>
      <c r="BG87" s="36"/>
      <c r="BH87" s="36"/>
      <c r="BI87" s="36"/>
      <c r="BJ87" s="36"/>
      <c r="BK87" s="36"/>
      <c r="BL87" s="36"/>
      <c r="BM87" s="36"/>
      <c r="BN87" s="36"/>
      <c r="BO87" s="36"/>
      <c r="BP87" s="36"/>
      <c r="BQ87" s="36"/>
      <c r="BR87" s="36"/>
      <c r="BS87" s="36"/>
      <c r="BT87" s="36"/>
      <c r="BU87" s="36"/>
      <c r="BV87" s="36"/>
      <c r="BW87" s="36"/>
      <c r="BX87" s="36"/>
      <c r="BY87" s="36"/>
      <c r="BZ87" s="36"/>
      <c r="CA87" s="36"/>
      <c r="CB87" s="36"/>
      <c r="CC87" s="36"/>
      <c r="CD87" s="36"/>
      <c r="CE87" s="36"/>
      <c r="CF87" s="36"/>
      <c r="CG87" s="36"/>
      <c r="CH87" s="36"/>
      <c r="CI87" s="36"/>
      <c r="CJ87" s="36"/>
      <c r="CK87" s="36"/>
      <c r="CL87" s="36"/>
      <c r="CM87" s="36"/>
      <c r="CN87" s="36"/>
      <c r="CO87" s="36"/>
      <c r="CP87" s="36"/>
      <c r="CQ87" s="36"/>
      <c r="CR87" s="36"/>
      <c r="CS87" s="36"/>
      <c r="CT87" s="36"/>
      <c r="CU87" s="36"/>
      <c r="CV87" s="36"/>
      <c r="CW87" s="36"/>
      <c r="CX87" s="36"/>
      <c r="CY87" s="36"/>
      <c r="CZ87" s="36"/>
      <c r="DA87" s="36"/>
      <c r="DB87" s="36"/>
      <c r="DC87" s="36"/>
      <c r="DD87" s="36"/>
      <c r="DE87" s="36"/>
      <c r="DF87" s="36"/>
      <c r="DG87" s="36"/>
      <c r="DH87" s="36"/>
      <c r="DI87" s="36"/>
      <c r="DJ87" s="36"/>
      <c r="DK87" s="36"/>
      <c r="DL87" s="36"/>
      <c r="DM87" s="36"/>
      <c r="DN87" s="36"/>
      <c r="DO87" s="36"/>
      <c r="DP87" s="36"/>
      <c r="DQ87" s="36"/>
      <c r="DR87" s="36"/>
      <c r="DS87" s="36"/>
      <c r="DT87" s="36"/>
      <c r="DU87" s="36"/>
      <c r="DV87" s="36"/>
      <c r="DW87" s="36"/>
      <c r="DX87" s="36"/>
      <c r="DY87" s="36"/>
      <c r="DZ87" s="36"/>
      <c r="EA87" s="36"/>
      <c r="EB87" s="36"/>
      <c r="EC87" s="36"/>
      <c r="ED87" s="36"/>
      <c r="EE87" s="36"/>
      <c r="EF87" s="36"/>
      <c r="EG87" s="36"/>
      <c r="EH87" s="36"/>
      <c r="EI87" s="36"/>
      <c r="EJ87" s="36"/>
      <c r="EK87" s="36"/>
      <c r="EL87" s="36"/>
      <c r="EM87" s="36"/>
      <c r="EN87" s="36"/>
      <c r="EO87" s="36"/>
      <c r="EP87" s="36"/>
      <c r="EQ87" s="36"/>
      <c r="ER87" s="36"/>
      <c r="ES87" s="36"/>
      <c r="ET87" s="36"/>
      <c r="EU87" s="36"/>
      <c r="EV87" s="36"/>
      <c r="EW87" s="36"/>
      <c r="EX87" s="36"/>
      <c r="EY87" s="36"/>
      <c r="EZ87" s="36"/>
      <c r="FA87" s="36"/>
      <c r="FB87" s="36"/>
      <c r="FC87" s="36"/>
      <c r="FD87" s="36"/>
      <c r="FE87" s="36"/>
      <c r="FF87" s="36"/>
      <c r="FG87" s="36"/>
      <c r="FH87" s="36"/>
      <c r="FI87" s="36"/>
      <c r="FJ87" s="36"/>
      <c r="FK87" s="36"/>
      <c r="FL87" s="36"/>
      <c r="FM87" s="36"/>
      <c r="FN87" s="36"/>
      <c r="FO87" s="36"/>
      <c r="FP87" s="36"/>
      <c r="FQ87" s="36"/>
      <c r="FR87" s="36"/>
      <c r="FS87" s="36"/>
      <c r="FT87" s="36"/>
      <c r="FU87" s="36"/>
      <c r="FV87" s="36"/>
      <c r="FW87" s="36"/>
      <c r="FX87" s="36"/>
      <c r="FY87" s="36"/>
      <c r="FZ87" s="36"/>
      <c r="GA87" s="36"/>
      <c r="GB87" s="36"/>
      <c r="GC87" s="36"/>
      <c r="GD87" s="36"/>
      <c r="GE87" s="36"/>
      <c r="GF87" s="36"/>
      <c r="GG87" s="36"/>
      <c r="GH87" s="36"/>
      <c r="GI87" s="36"/>
      <c r="GJ87" s="36"/>
      <c r="GK87" s="36"/>
      <c r="GL87" s="36"/>
      <c r="GM87" s="36"/>
      <c r="GN87" s="36"/>
      <c r="GO87" s="36"/>
      <c r="GP87" s="36"/>
      <c r="GQ87" s="36"/>
      <c r="GR87" s="36"/>
      <c r="GS87" s="36"/>
      <c r="GT87" s="36"/>
      <c r="GU87" s="36"/>
      <c r="GV87" s="36"/>
      <c r="GW87" s="36"/>
      <c r="GX87" s="36"/>
      <c r="GY87" s="36"/>
      <c r="GZ87" s="36"/>
      <c r="HA87" s="36"/>
      <c r="HB87" s="36"/>
      <c r="HC87" s="36"/>
      <c r="HD87" s="36"/>
      <c r="HE87" s="36"/>
      <c r="HF87" s="36"/>
      <c r="HG87" s="36"/>
      <c r="HH87" s="36"/>
      <c r="HI87" s="36"/>
      <c r="HJ87" s="36"/>
      <c r="HK87" s="36"/>
      <c r="HL87" s="36"/>
      <c r="HM87" s="36"/>
      <c r="HN87" s="36"/>
      <c r="HO87" s="36"/>
      <c r="HP87" s="36"/>
      <c r="HQ87" s="36"/>
      <c r="HR87" s="36"/>
      <c r="HS87" s="36"/>
      <c r="HT87" s="36"/>
      <c r="HU87" s="36"/>
      <c r="HV87" s="36"/>
      <c r="HW87" s="36"/>
      <c r="HX87" s="36"/>
      <c r="HY87" s="36"/>
      <c r="HZ87" s="36"/>
      <c r="IA87" s="36"/>
      <c r="IB87" s="36"/>
      <c r="IC87" s="36"/>
      <c r="ID87" s="36"/>
      <c r="IE87" s="36"/>
      <c r="IF87" s="36"/>
      <c r="IG87" s="36"/>
      <c r="IH87" s="36"/>
      <c r="II87" s="36"/>
      <c r="IJ87" s="36"/>
      <c r="IK87" s="36"/>
      <c r="IL87" s="36"/>
      <c r="IM87" s="36"/>
      <c r="IN87" s="36"/>
      <c r="IO87" s="36"/>
      <c r="IP87" s="36"/>
      <c r="IQ87" s="36"/>
      <c r="IR87" s="36"/>
      <c r="IS87" s="36"/>
      <c r="IT87" s="36"/>
      <c r="IU87" s="36"/>
      <c r="IV87" s="36"/>
      <c r="IW87" s="36"/>
      <c r="IX87" s="36"/>
      <c r="IY87" s="36"/>
      <c r="IZ87" s="36"/>
      <c r="JA87" s="36"/>
      <c r="JB87" s="36"/>
      <c r="JC87" s="36"/>
      <c r="JD87" s="36"/>
      <c r="JE87" s="36"/>
      <c r="JF87" s="36"/>
      <c r="JG87" s="36"/>
      <c r="JH87" s="36"/>
      <c r="JI87" s="36"/>
      <c r="JJ87" s="36"/>
      <c r="JK87" s="36"/>
      <c r="JL87" s="36"/>
      <c r="JM87" s="36"/>
      <c r="JN87" s="36"/>
      <c r="JO87" s="36"/>
      <c r="JP87" s="36"/>
      <c r="JQ87" s="36"/>
      <c r="JR87" s="36"/>
      <c r="JS87" s="36"/>
      <c r="JT87" s="36"/>
      <c r="JU87" s="36"/>
      <c r="JV87" s="36"/>
      <c r="JW87" s="36"/>
      <c r="JX87" s="36"/>
      <c r="JY87" s="36"/>
      <c r="JZ87" s="36"/>
      <c r="KA87" s="36"/>
      <c r="KB87" s="36"/>
      <c r="KC87" s="36"/>
      <c r="KD87" s="36"/>
      <c r="KE87" s="36"/>
      <c r="KF87" s="36"/>
      <c r="KG87" s="36"/>
      <c r="KH87" s="36"/>
      <c r="KI87" s="36"/>
      <c r="KJ87" s="36"/>
      <c r="KK87" s="36"/>
      <c r="KL87" s="36"/>
      <c r="KM87" s="36"/>
      <c r="KN87" s="36"/>
      <c r="KO87" s="36"/>
      <c r="KP87" s="36"/>
      <c r="KQ87" s="36"/>
      <c r="KR87" s="36"/>
      <c r="KS87" s="36"/>
      <c r="KT87" s="36"/>
      <c r="KU87" s="36"/>
      <c r="KV87" s="36"/>
      <c r="KW87" s="36"/>
      <c r="KX87" s="36"/>
      <c r="KY87" s="36"/>
      <c r="KZ87" s="36"/>
      <c r="LA87" s="36"/>
      <c r="LB87" s="36"/>
      <c r="LC87" s="36"/>
      <c r="LD87" s="36"/>
      <c r="LE87" s="36"/>
      <c r="LF87" s="36"/>
      <c r="LG87" s="36"/>
      <c r="LH87" s="36"/>
      <c r="LI87" s="36"/>
      <c r="LJ87" s="36"/>
      <c r="LK87" s="36"/>
      <c r="LL87" s="36"/>
      <c r="LM87" s="36"/>
      <c r="LN87" s="36"/>
      <c r="LO87" s="36"/>
      <c r="LP87" s="36"/>
      <c r="LQ87" s="36"/>
      <c r="LR87" s="36"/>
      <c r="LS87" s="36"/>
      <c r="LT87" s="36"/>
      <c r="LU87" s="36"/>
      <c r="LV87" s="36"/>
      <c r="LW87" s="36"/>
      <c r="LX87" s="36"/>
      <c r="LY87" s="36"/>
      <c r="LZ87" s="36"/>
      <c r="MA87" s="36"/>
      <c r="MB87" s="36"/>
      <c r="MC87" s="36"/>
      <c r="MD87" s="36"/>
      <c r="ME87" s="36"/>
      <c r="MF87" s="36"/>
      <c r="MG87" s="36"/>
      <c r="MH87" s="36"/>
      <c r="MI87" s="36"/>
      <c r="MJ87" s="36"/>
      <c r="MK87" s="36"/>
      <c r="ML87" s="36"/>
      <c r="MM87" s="36"/>
      <c r="MN87" s="36"/>
      <c r="MO87" s="36"/>
      <c r="MP87" s="36"/>
      <c r="MQ87" s="36"/>
      <c r="MR87" s="36"/>
      <c r="MS87" s="36"/>
      <c r="MT87" s="36"/>
      <c r="MU87" s="36"/>
      <c r="MV87" s="36"/>
      <c r="MW87" s="36"/>
      <c r="MX87" s="36"/>
      <c r="MY87" s="36"/>
      <c r="MZ87" s="36"/>
      <c r="NA87" s="36"/>
      <c r="NB87" s="36"/>
      <c r="NC87" s="36"/>
      <c r="ND87" s="36"/>
      <c r="NE87" s="36"/>
      <c r="NF87" s="36"/>
      <c r="NG87" s="36"/>
      <c r="NH87" s="36"/>
      <c r="NI87" s="36"/>
      <c r="NJ87" s="36"/>
      <c r="NK87" s="36"/>
      <c r="NL87" s="36"/>
      <c r="NM87" s="36"/>
      <c r="NN87" s="36"/>
      <c r="NO87" s="36"/>
      <c r="NP87" s="36"/>
      <c r="NQ87" s="36"/>
      <c r="NR87" s="36"/>
      <c r="NS87" s="36"/>
      <c r="NT87" s="36"/>
      <c r="NU87" s="36"/>
      <c r="NV87" s="36"/>
      <c r="NW87" s="36"/>
      <c r="NX87" s="36"/>
    </row>
    <row r="88" spans="1:388" ht="30" customHeight="1">
      <c r="A88" s="164" t="s">
        <v>47</v>
      </c>
      <c r="B88" s="162" t="s">
        <v>25</v>
      </c>
      <c r="C88" s="33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  <c r="AQ88" s="34"/>
      <c r="AR88" s="34"/>
      <c r="AS88" s="34"/>
      <c r="AT88" s="34"/>
      <c r="AU88" s="34"/>
      <c r="AV88" s="34"/>
      <c r="AW88" s="34"/>
      <c r="AX88" s="34"/>
      <c r="AY88" s="34"/>
      <c r="AZ88" s="34"/>
      <c r="BA88" s="34"/>
      <c r="BB88" s="34"/>
      <c r="BC88" s="34"/>
      <c r="BD88" s="34"/>
      <c r="BE88" s="34"/>
      <c r="BF88" s="34"/>
      <c r="BG88" s="34"/>
      <c r="BH88" s="34"/>
      <c r="BI88" s="34"/>
      <c r="BJ88" s="34"/>
      <c r="BK88" s="34"/>
      <c r="BL88" s="34"/>
      <c r="BM88" s="34"/>
      <c r="BN88" s="34"/>
      <c r="BO88" s="34"/>
      <c r="BP88" s="34"/>
      <c r="BQ88" s="34"/>
      <c r="BR88" s="34"/>
      <c r="BS88" s="34"/>
      <c r="BT88" s="34"/>
      <c r="BU88" s="34"/>
      <c r="BV88" s="34"/>
      <c r="BW88" s="34"/>
      <c r="BX88" s="34"/>
      <c r="BY88" s="34"/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3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34"/>
      <c r="DP88" s="34"/>
      <c r="DQ88" s="34"/>
      <c r="DR88" s="34"/>
      <c r="DS88" s="34"/>
      <c r="DT88" s="34"/>
      <c r="DU88" s="34"/>
      <c r="DV88" s="34"/>
      <c r="DW88" s="34"/>
      <c r="DX88" s="34"/>
      <c r="DY88" s="34"/>
      <c r="DZ88" s="34"/>
      <c r="EA88" s="34"/>
      <c r="EB88" s="34"/>
      <c r="EC88" s="34"/>
      <c r="ED88" s="34"/>
      <c r="EE88" s="34"/>
      <c r="EF88" s="34"/>
      <c r="EG88" s="34"/>
      <c r="EH88" s="34"/>
      <c r="EI88" s="34"/>
      <c r="EJ88" s="34"/>
      <c r="EK88" s="34"/>
      <c r="EL88" s="34"/>
      <c r="EM88" s="34"/>
      <c r="EN88" s="34"/>
      <c r="EO88" s="34"/>
      <c r="EP88" s="34"/>
      <c r="EQ88" s="34"/>
      <c r="ER88" s="34"/>
      <c r="ES88" s="34"/>
      <c r="ET88" s="34"/>
      <c r="EU88" s="34"/>
      <c r="EV88" s="34"/>
      <c r="EW88" s="34"/>
      <c r="EX88" s="34"/>
      <c r="EY88" s="34"/>
      <c r="EZ88" s="34"/>
      <c r="FA88" s="34"/>
      <c r="FB88" s="34"/>
      <c r="FC88" s="34"/>
      <c r="FD88" s="34"/>
      <c r="FE88" s="34"/>
      <c r="FF88" s="34"/>
      <c r="FG88" s="34"/>
      <c r="FH88" s="34"/>
      <c r="FI88" s="34"/>
      <c r="FJ88" s="34"/>
      <c r="FK88" s="34"/>
      <c r="FL88" s="34"/>
      <c r="FM88" s="34"/>
      <c r="FN88" s="34"/>
      <c r="FO88" s="34"/>
      <c r="FP88" s="34"/>
      <c r="FQ88" s="34"/>
      <c r="FR88" s="34"/>
      <c r="FS88" s="34"/>
      <c r="FT88" s="34"/>
      <c r="FU88" s="34"/>
      <c r="FV88" s="34"/>
      <c r="FW88" s="34"/>
      <c r="FX88" s="34"/>
      <c r="FY88" s="34"/>
      <c r="FZ88" s="34"/>
      <c r="GA88" s="34"/>
      <c r="GB88" s="34"/>
      <c r="GC88" s="34"/>
      <c r="GD88" s="34"/>
      <c r="GE88" s="34"/>
      <c r="GF88" s="34"/>
      <c r="GG88" s="34"/>
      <c r="GH88" s="34"/>
      <c r="GI88" s="34"/>
      <c r="GJ88" s="34"/>
      <c r="GK88" s="34"/>
      <c r="GL88" s="34"/>
      <c r="GM88" s="34"/>
      <c r="GN88" s="34"/>
      <c r="GO88" s="34"/>
      <c r="GP88" s="34"/>
      <c r="GQ88" s="34"/>
      <c r="GR88" s="34"/>
      <c r="GS88" s="34"/>
      <c r="GT88" s="34"/>
      <c r="GU88" s="34"/>
      <c r="GV88" s="34"/>
      <c r="GW88" s="34"/>
      <c r="GX88" s="34"/>
      <c r="GY88" s="34"/>
      <c r="GZ88" s="34"/>
      <c r="HA88" s="34"/>
      <c r="HB88" s="34"/>
      <c r="HC88" s="34"/>
      <c r="HD88" s="34"/>
      <c r="HE88" s="34"/>
      <c r="HF88" s="34"/>
      <c r="HG88" s="34"/>
      <c r="HH88" s="34"/>
      <c r="HI88" s="34"/>
      <c r="HJ88" s="34"/>
      <c r="HK88" s="34"/>
      <c r="HL88" s="34"/>
      <c r="HM88" s="34"/>
      <c r="HN88" s="34"/>
      <c r="HO88" s="34"/>
      <c r="HP88" s="34"/>
      <c r="HQ88" s="34"/>
      <c r="HR88" s="34"/>
      <c r="HS88" s="34"/>
      <c r="HT88" s="34"/>
      <c r="HU88" s="34"/>
      <c r="HV88" s="34"/>
      <c r="HW88" s="34"/>
      <c r="HX88" s="34"/>
      <c r="HY88" s="34"/>
      <c r="HZ88" s="34"/>
      <c r="IA88" s="34"/>
      <c r="IB88" s="34"/>
      <c r="IC88" s="34"/>
      <c r="ID88" s="34"/>
      <c r="IE88" s="34"/>
      <c r="IF88" s="34"/>
      <c r="IG88" s="34"/>
      <c r="IH88" s="34"/>
      <c r="II88" s="34"/>
      <c r="IJ88" s="34"/>
      <c r="IK88" s="34"/>
      <c r="IL88" s="34"/>
      <c r="IM88" s="34"/>
      <c r="IN88" s="34"/>
      <c r="IO88" s="34"/>
      <c r="IP88" s="34"/>
      <c r="IQ88" s="34"/>
      <c r="IR88" s="34"/>
      <c r="IS88" s="34"/>
      <c r="IT88" s="34"/>
      <c r="IU88" s="34"/>
      <c r="IV88" s="34"/>
      <c r="IW88" s="34"/>
      <c r="IX88" s="34"/>
      <c r="IY88" s="34"/>
      <c r="IZ88" s="34"/>
      <c r="JA88" s="34"/>
      <c r="JB88" s="34"/>
      <c r="JC88" s="34"/>
      <c r="JD88" s="34"/>
      <c r="JE88" s="34"/>
      <c r="JF88" s="34"/>
      <c r="JG88" s="34"/>
      <c r="JH88" s="34"/>
      <c r="JI88" s="34"/>
      <c r="JJ88" s="34"/>
      <c r="JK88" s="34"/>
      <c r="JL88" s="34"/>
      <c r="JM88" s="34"/>
      <c r="JN88" s="34"/>
      <c r="JO88" s="34"/>
      <c r="JP88" s="34"/>
      <c r="JQ88" s="34"/>
      <c r="JR88" s="34"/>
      <c r="JS88" s="34"/>
      <c r="JT88" s="34"/>
      <c r="JU88" s="34"/>
      <c r="JV88" s="34"/>
      <c r="JW88" s="34"/>
      <c r="JX88" s="34"/>
      <c r="JY88" s="34"/>
      <c r="JZ88" s="34"/>
      <c r="KA88" s="34"/>
      <c r="KB88" s="34"/>
      <c r="KC88" s="34"/>
      <c r="KD88" s="34"/>
      <c r="KE88" s="34"/>
      <c r="KF88" s="34"/>
      <c r="KG88" s="34"/>
      <c r="KH88" s="34"/>
      <c r="KI88" s="34"/>
      <c r="KJ88" s="34"/>
      <c r="KK88" s="34"/>
      <c r="KL88" s="34"/>
      <c r="KM88" s="34"/>
      <c r="KN88" s="34"/>
      <c r="KO88" s="34"/>
      <c r="KP88" s="34"/>
      <c r="KQ88" s="34"/>
      <c r="KR88" s="34"/>
      <c r="KS88" s="34"/>
      <c r="KT88" s="34"/>
      <c r="KU88" s="34"/>
      <c r="KV88" s="34"/>
      <c r="KW88" s="34"/>
      <c r="KX88" s="34"/>
      <c r="KY88" s="34"/>
      <c r="KZ88" s="34"/>
      <c r="LA88" s="34"/>
      <c r="LB88" s="34"/>
      <c r="LC88" s="34"/>
      <c r="LD88" s="34"/>
      <c r="LE88" s="34"/>
      <c r="LF88" s="34"/>
      <c r="LG88" s="34"/>
      <c r="LH88" s="34"/>
      <c r="LI88" s="34"/>
      <c r="LJ88" s="34"/>
      <c r="LK88" s="34"/>
      <c r="LL88" s="34"/>
      <c r="LM88" s="34"/>
      <c r="LN88" s="34"/>
      <c r="LO88" s="34"/>
      <c r="LP88" s="34"/>
      <c r="LQ88" s="34"/>
      <c r="LR88" s="34"/>
      <c r="LS88" s="34"/>
      <c r="LT88" s="34"/>
      <c r="LU88" s="34"/>
      <c r="LV88" s="34"/>
      <c r="LW88" s="34"/>
      <c r="LX88" s="34"/>
      <c r="LY88" s="34"/>
      <c r="LZ88" s="34"/>
      <c r="MA88" s="34"/>
      <c r="MB88" s="34"/>
      <c r="MC88" s="34"/>
      <c r="MD88" s="34"/>
      <c r="ME88" s="34"/>
      <c r="MF88" s="34"/>
      <c r="MG88" s="34"/>
      <c r="MH88" s="34"/>
      <c r="MI88" s="34"/>
      <c r="MJ88" s="34"/>
      <c r="MK88" s="34"/>
      <c r="ML88" s="34"/>
      <c r="MM88" s="34"/>
      <c r="MN88" s="34"/>
      <c r="MO88" s="34"/>
      <c r="MP88" s="34"/>
      <c r="MQ88" s="34"/>
      <c r="MR88" s="34"/>
      <c r="MS88" s="34"/>
      <c r="MT88" s="34"/>
      <c r="MU88" s="34"/>
      <c r="MV88" s="34"/>
      <c r="MW88" s="34"/>
      <c r="MX88" s="34"/>
      <c r="MY88" s="34"/>
      <c r="MZ88" s="34"/>
      <c r="NA88" s="34"/>
      <c r="NB88" s="34"/>
      <c r="NC88" s="34"/>
      <c r="ND88" s="34"/>
      <c r="NE88" s="34"/>
      <c r="NF88" s="34"/>
      <c r="NG88" s="34"/>
      <c r="NH88" s="34"/>
      <c r="NI88" s="34"/>
      <c r="NJ88" s="34"/>
      <c r="NK88" s="34"/>
      <c r="NL88" s="34"/>
      <c r="NM88" s="34"/>
      <c r="NN88" s="34"/>
      <c r="NO88" s="34"/>
      <c r="NP88" s="34"/>
      <c r="NQ88" s="34"/>
      <c r="NR88" s="34"/>
      <c r="NS88" s="34"/>
      <c r="NT88" s="34"/>
      <c r="NU88" s="34"/>
      <c r="NV88" s="34"/>
      <c r="NW88" s="34"/>
      <c r="NX88" s="34"/>
    </row>
    <row r="89" spans="1:388" ht="30" customHeight="1">
      <c r="A89" s="164"/>
      <c r="B89" s="163"/>
      <c r="C89" s="35"/>
      <c r="D89" s="36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/>
      <c r="CQ89" s="36"/>
      <c r="CR89" s="36"/>
      <c r="CS89" s="36"/>
      <c r="CT89" s="36"/>
      <c r="CU89" s="36"/>
      <c r="CV89" s="36"/>
      <c r="CW89" s="36"/>
      <c r="CX89" s="36"/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  <c r="NH89" s="36"/>
      <c r="NI89" s="36"/>
      <c r="NJ89" s="36"/>
      <c r="NK89" s="36"/>
      <c r="NL89" s="36"/>
      <c r="NM89" s="36"/>
      <c r="NN89" s="36"/>
      <c r="NO89" s="36"/>
      <c r="NP89" s="36"/>
      <c r="NQ89" s="36"/>
      <c r="NR89" s="36"/>
      <c r="NS89" s="36"/>
      <c r="NT89" s="36"/>
      <c r="NU89" s="36"/>
      <c r="NV89" s="36"/>
      <c r="NW89" s="36"/>
      <c r="NX89" s="36"/>
    </row>
    <row r="90" spans="1:388" ht="30" customHeight="1">
      <c r="A90" s="161">
        <v>21</v>
      </c>
      <c r="B90" s="162">
        <v>30</v>
      </c>
      <c r="C90" s="33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  <c r="AQ90" s="34"/>
      <c r="AR90" s="34"/>
      <c r="AS90" s="34"/>
      <c r="AT90" s="34"/>
      <c r="AU90" s="34"/>
      <c r="AV90" s="34"/>
      <c r="AW90" s="34"/>
      <c r="AX90" s="34"/>
      <c r="AY90" s="34"/>
      <c r="AZ90" s="34"/>
      <c r="BA90" s="34"/>
      <c r="BB90" s="34"/>
      <c r="BC90" s="34"/>
      <c r="BD90" s="34"/>
      <c r="BE90" s="34"/>
      <c r="BF90" s="34"/>
      <c r="BG90" s="34"/>
      <c r="BH90" s="34"/>
      <c r="BI90" s="34"/>
      <c r="BJ90" s="34"/>
      <c r="BK90" s="34"/>
      <c r="BL90" s="34"/>
      <c r="BM90" s="34"/>
      <c r="BN90" s="34"/>
      <c r="BO90" s="34"/>
      <c r="BP90" s="34"/>
      <c r="BQ90" s="34"/>
      <c r="BR90" s="34"/>
      <c r="BS90" s="34"/>
      <c r="BT90" s="34"/>
      <c r="BU90" s="34"/>
      <c r="BV90" s="34"/>
      <c r="BW90" s="34"/>
      <c r="BX90" s="34"/>
      <c r="BY90" s="34"/>
      <c r="BZ90" s="34"/>
      <c r="CA90" s="34"/>
      <c r="CB90" s="34"/>
      <c r="CC90" s="34"/>
      <c r="CD90" s="34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  <c r="CV90" s="34"/>
      <c r="CW90" s="34"/>
      <c r="CX90" s="34"/>
      <c r="CY90" s="34"/>
      <c r="CZ90" s="34"/>
      <c r="DA90" s="34"/>
      <c r="DB90" s="34"/>
      <c r="DC90" s="34"/>
      <c r="DD90" s="34"/>
      <c r="DE90" s="34"/>
      <c r="DF90" s="34"/>
      <c r="DG90" s="34"/>
      <c r="DH90" s="34"/>
      <c r="DI90" s="34"/>
      <c r="DJ90" s="34"/>
      <c r="DK90" s="34"/>
      <c r="DL90" s="34"/>
      <c r="DM90" s="34"/>
      <c r="DN90" s="34"/>
      <c r="DO90" s="34"/>
      <c r="DP90" s="34"/>
      <c r="DQ90" s="34"/>
      <c r="DR90" s="34"/>
      <c r="DS90" s="34"/>
      <c r="DT90" s="34"/>
      <c r="DU90" s="34"/>
      <c r="DV90" s="34"/>
      <c r="DW90" s="34"/>
      <c r="DX90" s="34"/>
      <c r="DY90" s="34"/>
      <c r="DZ90" s="34"/>
      <c r="EA90" s="34"/>
      <c r="EB90" s="34"/>
      <c r="EC90" s="34"/>
      <c r="ED90" s="34"/>
      <c r="EE90" s="34"/>
      <c r="EF90" s="34"/>
      <c r="EG90" s="34"/>
      <c r="EH90" s="34"/>
      <c r="EI90" s="34"/>
      <c r="EJ90" s="34"/>
      <c r="EK90" s="34"/>
      <c r="EL90" s="34"/>
      <c r="EM90" s="34"/>
      <c r="EN90" s="34"/>
      <c r="EO90" s="34"/>
      <c r="EP90" s="34"/>
      <c r="EQ90" s="34"/>
      <c r="ER90" s="34"/>
      <c r="ES90" s="34"/>
      <c r="ET90" s="34"/>
      <c r="EU90" s="34"/>
      <c r="EV90" s="34"/>
      <c r="EW90" s="34"/>
      <c r="EX90" s="34"/>
      <c r="EY90" s="34"/>
      <c r="EZ90" s="34"/>
      <c r="FA90" s="34"/>
      <c r="FB90" s="34"/>
      <c r="FC90" s="34"/>
      <c r="FD90" s="34"/>
      <c r="FE90" s="34"/>
      <c r="FF90" s="34"/>
      <c r="FG90" s="34"/>
      <c r="FH90" s="34"/>
      <c r="FI90" s="34"/>
      <c r="FJ90" s="34"/>
      <c r="FK90" s="34"/>
      <c r="FL90" s="34"/>
      <c r="FM90" s="34"/>
      <c r="FN90" s="34"/>
      <c r="FO90" s="34"/>
      <c r="FP90" s="34"/>
      <c r="FQ90" s="34"/>
      <c r="FR90" s="34"/>
      <c r="FS90" s="34"/>
      <c r="FT90" s="34"/>
      <c r="FU90" s="34"/>
      <c r="FV90" s="34"/>
      <c r="FW90" s="34"/>
      <c r="FX90" s="34"/>
      <c r="FY90" s="34"/>
      <c r="FZ90" s="34"/>
      <c r="GA90" s="34"/>
      <c r="GB90" s="34"/>
      <c r="GC90" s="34"/>
      <c r="GD90" s="34"/>
      <c r="GE90" s="34"/>
      <c r="GF90" s="34"/>
      <c r="GG90" s="34"/>
      <c r="GH90" s="34"/>
      <c r="GI90" s="34"/>
      <c r="GJ90" s="34"/>
      <c r="GK90" s="34"/>
      <c r="GL90" s="34"/>
      <c r="GM90" s="34"/>
      <c r="GN90" s="34"/>
      <c r="GO90" s="34"/>
      <c r="GP90" s="34"/>
      <c r="GQ90" s="34"/>
      <c r="GR90" s="34"/>
      <c r="GS90" s="34"/>
      <c r="GT90" s="34"/>
      <c r="GU90" s="34"/>
      <c r="GV90" s="34"/>
      <c r="GW90" s="34"/>
      <c r="GX90" s="34"/>
      <c r="GY90" s="34"/>
      <c r="GZ90" s="34"/>
      <c r="HA90" s="34"/>
      <c r="HB90" s="34"/>
      <c r="HC90" s="34"/>
      <c r="HD90" s="34"/>
      <c r="HE90" s="34"/>
      <c r="HF90" s="34"/>
      <c r="HG90" s="34"/>
      <c r="HH90" s="34"/>
      <c r="HI90" s="34"/>
      <c r="HJ90" s="34"/>
      <c r="HK90" s="34"/>
      <c r="HL90" s="34"/>
      <c r="HM90" s="34"/>
      <c r="HN90" s="34"/>
      <c r="HO90" s="34"/>
      <c r="HP90" s="34"/>
      <c r="HQ90" s="34"/>
      <c r="HR90" s="34"/>
      <c r="HS90" s="34"/>
      <c r="HT90" s="34"/>
      <c r="HU90" s="34"/>
      <c r="HV90" s="34"/>
      <c r="HW90" s="34"/>
      <c r="HX90" s="34"/>
      <c r="HY90" s="34"/>
      <c r="HZ90" s="34"/>
      <c r="IA90" s="34"/>
      <c r="IB90" s="34"/>
      <c r="IC90" s="34"/>
      <c r="ID90" s="34"/>
      <c r="IE90" s="34"/>
      <c r="IF90" s="34"/>
      <c r="IG90" s="34"/>
      <c r="IH90" s="34"/>
      <c r="II90" s="34"/>
      <c r="IJ90" s="34"/>
      <c r="IK90" s="34"/>
      <c r="IL90" s="34"/>
      <c r="IM90" s="34"/>
      <c r="IN90" s="34"/>
      <c r="IO90" s="34"/>
      <c r="IP90" s="34"/>
      <c r="IQ90" s="34"/>
      <c r="IR90" s="34"/>
      <c r="IS90" s="34"/>
      <c r="IT90" s="34"/>
      <c r="IU90" s="34"/>
      <c r="IV90" s="34"/>
      <c r="IW90" s="34"/>
      <c r="IX90" s="34"/>
      <c r="IY90" s="34"/>
      <c r="IZ90" s="34"/>
      <c r="JA90" s="34"/>
      <c r="JB90" s="34"/>
      <c r="JC90" s="34"/>
      <c r="JD90" s="34"/>
      <c r="JE90" s="34"/>
      <c r="JF90" s="34"/>
      <c r="JG90" s="34"/>
      <c r="JH90" s="34"/>
      <c r="JI90" s="34"/>
      <c r="JJ90" s="34"/>
      <c r="JK90" s="34"/>
      <c r="JL90" s="34"/>
      <c r="JM90" s="34"/>
      <c r="JN90" s="34"/>
      <c r="JO90" s="34"/>
      <c r="JP90" s="34"/>
      <c r="JQ90" s="34"/>
      <c r="JR90" s="34"/>
      <c r="JS90" s="34"/>
      <c r="JT90" s="34"/>
      <c r="JU90" s="34"/>
      <c r="JV90" s="34"/>
      <c r="JW90" s="34"/>
      <c r="JX90" s="34"/>
      <c r="JY90" s="34"/>
      <c r="JZ90" s="34"/>
      <c r="KA90" s="34"/>
      <c r="KB90" s="34"/>
      <c r="KC90" s="34"/>
      <c r="KD90" s="34"/>
      <c r="KE90" s="34"/>
      <c r="KF90" s="34"/>
      <c r="KG90" s="34"/>
      <c r="KH90" s="34"/>
      <c r="KI90" s="34"/>
      <c r="KJ90" s="34"/>
      <c r="KK90" s="34"/>
      <c r="KL90" s="34"/>
      <c r="KM90" s="34"/>
      <c r="KN90" s="34"/>
      <c r="KO90" s="34"/>
      <c r="KP90" s="34"/>
      <c r="KQ90" s="34"/>
      <c r="KR90" s="34"/>
      <c r="KS90" s="34"/>
      <c r="KT90" s="34"/>
      <c r="KU90" s="34"/>
      <c r="KV90" s="34"/>
      <c r="KW90" s="34"/>
      <c r="KX90" s="34"/>
      <c r="KY90" s="34"/>
      <c r="KZ90" s="34"/>
      <c r="LA90" s="34"/>
      <c r="LB90" s="34"/>
      <c r="LC90" s="34"/>
      <c r="LD90" s="34"/>
      <c r="LE90" s="34"/>
      <c r="LF90" s="34"/>
      <c r="LG90" s="34"/>
      <c r="LH90" s="34"/>
      <c r="LI90" s="34"/>
      <c r="LJ90" s="34"/>
      <c r="LK90" s="34"/>
      <c r="LL90" s="34"/>
      <c r="LM90" s="34"/>
      <c r="LN90" s="34"/>
      <c r="LO90" s="34"/>
      <c r="LP90" s="34"/>
      <c r="LQ90" s="34"/>
      <c r="LR90" s="34"/>
      <c r="LS90" s="34"/>
      <c r="LT90" s="34"/>
      <c r="LU90" s="34"/>
      <c r="LV90" s="34"/>
      <c r="LW90" s="34"/>
      <c r="LX90" s="34"/>
      <c r="LY90" s="34"/>
      <c r="LZ90" s="34"/>
      <c r="MA90" s="34"/>
      <c r="MB90" s="34"/>
      <c r="MC90" s="34"/>
      <c r="MD90" s="34"/>
      <c r="ME90" s="34"/>
      <c r="MF90" s="34"/>
      <c r="MG90" s="34"/>
      <c r="MH90" s="34"/>
      <c r="MI90" s="34"/>
      <c r="MJ90" s="34"/>
      <c r="MK90" s="34"/>
      <c r="ML90" s="34"/>
      <c r="MM90" s="34"/>
      <c r="MN90" s="34"/>
      <c r="MO90" s="34"/>
      <c r="MP90" s="34"/>
      <c r="MQ90" s="34"/>
      <c r="MR90" s="34"/>
      <c r="MS90" s="34"/>
      <c r="MT90" s="34"/>
      <c r="MU90" s="34"/>
      <c r="MV90" s="34"/>
      <c r="MW90" s="34"/>
      <c r="MX90" s="34"/>
      <c r="MY90" s="34"/>
      <c r="MZ90" s="34"/>
      <c r="NA90" s="34"/>
      <c r="NB90" s="34"/>
      <c r="NC90" s="34"/>
      <c r="ND90" s="34"/>
      <c r="NE90" s="34"/>
      <c r="NF90" s="34"/>
      <c r="NG90" s="34"/>
      <c r="NH90" s="34"/>
      <c r="NI90" s="34"/>
      <c r="NJ90" s="34"/>
      <c r="NK90" s="34"/>
      <c r="NL90" s="34"/>
      <c r="NM90" s="34"/>
      <c r="NN90" s="34"/>
      <c r="NO90" s="34"/>
      <c r="NP90" s="34"/>
      <c r="NQ90" s="34"/>
      <c r="NR90" s="34"/>
      <c r="NS90" s="34"/>
      <c r="NT90" s="34"/>
      <c r="NU90" s="34"/>
      <c r="NV90" s="34"/>
      <c r="NW90" s="34"/>
      <c r="NX90" s="34"/>
    </row>
    <row r="91" spans="1:388" ht="30" customHeight="1">
      <c r="A91" s="161"/>
      <c r="B91" s="163"/>
      <c r="C91" s="35"/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6"/>
      <c r="AU91" s="36"/>
      <c r="AV91" s="36"/>
      <c r="AW91" s="36"/>
      <c r="AX91" s="36"/>
      <c r="AY91" s="36"/>
      <c r="AZ91" s="36"/>
      <c r="BA91" s="36"/>
      <c r="BB91" s="36"/>
      <c r="BC91" s="36"/>
      <c r="BD91" s="36"/>
      <c r="BE91" s="36"/>
      <c r="BF91" s="36"/>
      <c r="BG91" s="36"/>
      <c r="BH91" s="36"/>
      <c r="BI91" s="36"/>
      <c r="BJ91" s="36"/>
      <c r="BK91" s="36"/>
      <c r="BL91" s="36"/>
      <c r="BM91" s="36"/>
      <c r="BN91" s="36"/>
      <c r="BO91" s="36"/>
      <c r="BP91" s="36"/>
      <c r="BQ91" s="36"/>
      <c r="BR91" s="36"/>
      <c r="BS91" s="36"/>
      <c r="BT91" s="36"/>
      <c r="BU91" s="36"/>
      <c r="BV91" s="36"/>
      <c r="BW91" s="36"/>
      <c r="BX91" s="36"/>
      <c r="BY91" s="36"/>
      <c r="BZ91" s="36"/>
      <c r="CA91" s="36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6"/>
      <c r="CN91" s="36"/>
      <c r="CO91" s="36"/>
      <c r="CP91" s="36"/>
      <c r="CQ91" s="36"/>
      <c r="CR91" s="36"/>
      <c r="CS91" s="36"/>
      <c r="CT91" s="36"/>
      <c r="CU91" s="36"/>
      <c r="CV91" s="36"/>
      <c r="CW91" s="36"/>
      <c r="CX91" s="36"/>
      <c r="CY91" s="36"/>
      <c r="CZ91" s="36"/>
      <c r="DA91" s="36"/>
      <c r="DB91" s="36"/>
      <c r="DC91" s="36"/>
      <c r="DD91" s="36"/>
      <c r="DE91" s="36"/>
      <c r="DF91" s="36"/>
      <c r="DG91" s="36"/>
      <c r="DH91" s="36"/>
      <c r="DI91" s="36"/>
      <c r="DJ91" s="36"/>
      <c r="DK91" s="36"/>
      <c r="DL91" s="36"/>
      <c r="DM91" s="36"/>
      <c r="DN91" s="36"/>
      <c r="DO91" s="36"/>
      <c r="DP91" s="36"/>
      <c r="DQ91" s="36"/>
      <c r="DR91" s="36"/>
      <c r="DS91" s="36"/>
      <c r="DT91" s="36"/>
      <c r="DU91" s="36"/>
      <c r="DV91" s="36"/>
      <c r="DW91" s="36"/>
      <c r="DX91" s="36"/>
      <c r="DY91" s="36"/>
      <c r="DZ91" s="36"/>
      <c r="EA91" s="36"/>
      <c r="EB91" s="36"/>
      <c r="EC91" s="36"/>
      <c r="ED91" s="36"/>
      <c r="EE91" s="36"/>
      <c r="EF91" s="36"/>
      <c r="EG91" s="36"/>
      <c r="EH91" s="36"/>
      <c r="EI91" s="36"/>
      <c r="EJ91" s="36"/>
      <c r="EK91" s="36"/>
      <c r="EL91" s="36"/>
      <c r="EM91" s="36"/>
      <c r="EN91" s="36"/>
      <c r="EO91" s="36"/>
      <c r="EP91" s="36"/>
      <c r="EQ91" s="36"/>
      <c r="ER91" s="36"/>
      <c r="ES91" s="36"/>
      <c r="ET91" s="36"/>
      <c r="EU91" s="36"/>
      <c r="EV91" s="36"/>
      <c r="EW91" s="36"/>
      <c r="EX91" s="36"/>
      <c r="EY91" s="36"/>
      <c r="EZ91" s="36"/>
      <c r="FA91" s="36"/>
      <c r="FB91" s="36"/>
      <c r="FC91" s="36"/>
      <c r="FD91" s="36"/>
      <c r="FE91" s="36"/>
      <c r="FF91" s="36"/>
      <c r="FG91" s="36"/>
      <c r="FH91" s="36"/>
      <c r="FI91" s="36"/>
      <c r="FJ91" s="36"/>
      <c r="FK91" s="36"/>
      <c r="FL91" s="36"/>
      <c r="FM91" s="36"/>
      <c r="FN91" s="36"/>
      <c r="FO91" s="36"/>
      <c r="FP91" s="36"/>
      <c r="FQ91" s="36"/>
      <c r="FR91" s="36"/>
      <c r="FS91" s="36"/>
      <c r="FT91" s="36"/>
      <c r="FU91" s="36"/>
      <c r="FV91" s="36"/>
      <c r="FW91" s="36"/>
      <c r="FX91" s="36"/>
      <c r="FY91" s="36"/>
      <c r="FZ91" s="36"/>
      <c r="GA91" s="36"/>
      <c r="GB91" s="36"/>
      <c r="GC91" s="36"/>
      <c r="GD91" s="36"/>
      <c r="GE91" s="36"/>
      <c r="GF91" s="36"/>
      <c r="GG91" s="36"/>
      <c r="GH91" s="36"/>
      <c r="GI91" s="36"/>
      <c r="GJ91" s="36"/>
      <c r="GK91" s="36"/>
      <c r="GL91" s="36"/>
      <c r="GM91" s="36"/>
      <c r="GN91" s="36"/>
      <c r="GO91" s="36"/>
      <c r="GP91" s="36"/>
      <c r="GQ91" s="36"/>
      <c r="GR91" s="36"/>
      <c r="GS91" s="36"/>
      <c r="GT91" s="36"/>
      <c r="GU91" s="36"/>
      <c r="GV91" s="36"/>
      <c r="GW91" s="36"/>
      <c r="GX91" s="36"/>
      <c r="GY91" s="36"/>
      <c r="GZ91" s="36"/>
      <c r="HA91" s="36"/>
      <c r="HB91" s="36"/>
      <c r="HC91" s="36"/>
      <c r="HD91" s="36"/>
      <c r="HE91" s="36"/>
      <c r="HF91" s="36"/>
      <c r="HG91" s="36"/>
      <c r="HH91" s="36"/>
      <c r="HI91" s="36"/>
      <c r="HJ91" s="36"/>
      <c r="HK91" s="36"/>
      <c r="HL91" s="36"/>
      <c r="HM91" s="36"/>
      <c r="HN91" s="36"/>
      <c r="HO91" s="36"/>
      <c r="HP91" s="36"/>
      <c r="HQ91" s="36"/>
      <c r="HR91" s="36"/>
      <c r="HS91" s="36"/>
      <c r="HT91" s="36"/>
      <c r="HU91" s="36"/>
      <c r="HV91" s="36"/>
      <c r="HW91" s="36"/>
      <c r="HX91" s="36"/>
      <c r="HY91" s="36"/>
      <c r="HZ91" s="36"/>
      <c r="IA91" s="36"/>
      <c r="IB91" s="36"/>
      <c r="IC91" s="36"/>
      <c r="ID91" s="36"/>
      <c r="IE91" s="36"/>
      <c r="IF91" s="36"/>
      <c r="IG91" s="36"/>
      <c r="IH91" s="36"/>
      <c r="II91" s="36"/>
      <c r="IJ91" s="36"/>
      <c r="IK91" s="36"/>
      <c r="IL91" s="36"/>
      <c r="IM91" s="36"/>
      <c r="IN91" s="36"/>
      <c r="IO91" s="36"/>
      <c r="IP91" s="36"/>
      <c r="IQ91" s="36"/>
      <c r="IR91" s="36"/>
      <c r="IS91" s="36"/>
      <c r="IT91" s="36"/>
      <c r="IU91" s="36"/>
      <c r="IV91" s="36"/>
      <c r="IW91" s="36"/>
      <c r="IX91" s="36"/>
      <c r="IY91" s="36"/>
      <c r="IZ91" s="36"/>
      <c r="JA91" s="36"/>
      <c r="JB91" s="36"/>
      <c r="JC91" s="36"/>
      <c r="JD91" s="36"/>
      <c r="JE91" s="36"/>
      <c r="JF91" s="36"/>
      <c r="JG91" s="36"/>
      <c r="JH91" s="36"/>
      <c r="JI91" s="36"/>
      <c r="JJ91" s="36"/>
      <c r="JK91" s="36"/>
      <c r="JL91" s="36"/>
      <c r="JM91" s="36"/>
      <c r="JN91" s="36"/>
      <c r="JO91" s="36"/>
      <c r="JP91" s="36"/>
      <c r="JQ91" s="36"/>
      <c r="JR91" s="36"/>
      <c r="JS91" s="36"/>
      <c r="JT91" s="36"/>
      <c r="JU91" s="36"/>
      <c r="JV91" s="36"/>
      <c r="JW91" s="36"/>
      <c r="JX91" s="36"/>
      <c r="JY91" s="36"/>
      <c r="JZ91" s="36"/>
      <c r="KA91" s="36"/>
      <c r="KB91" s="36"/>
      <c r="KC91" s="36"/>
      <c r="KD91" s="36"/>
      <c r="KE91" s="36"/>
      <c r="KF91" s="36"/>
      <c r="KG91" s="36"/>
      <c r="KH91" s="36"/>
      <c r="KI91" s="36"/>
      <c r="KJ91" s="36"/>
      <c r="KK91" s="36"/>
      <c r="KL91" s="36"/>
      <c r="KM91" s="36"/>
      <c r="KN91" s="36"/>
      <c r="KO91" s="36"/>
      <c r="KP91" s="36"/>
      <c r="KQ91" s="36"/>
      <c r="KR91" s="36"/>
      <c r="KS91" s="36"/>
      <c r="KT91" s="36"/>
      <c r="KU91" s="36"/>
      <c r="KV91" s="36"/>
      <c r="KW91" s="36"/>
      <c r="KX91" s="36"/>
      <c r="KY91" s="36"/>
      <c r="KZ91" s="36"/>
      <c r="LA91" s="36"/>
      <c r="LB91" s="36"/>
      <c r="LC91" s="36"/>
      <c r="LD91" s="36"/>
      <c r="LE91" s="36"/>
      <c r="LF91" s="36"/>
      <c r="LG91" s="36"/>
      <c r="LH91" s="36"/>
      <c r="LI91" s="36"/>
      <c r="LJ91" s="36"/>
      <c r="LK91" s="36"/>
      <c r="LL91" s="36"/>
      <c r="LM91" s="36"/>
      <c r="LN91" s="36"/>
      <c r="LO91" s="36"/>
      <c r="LP91" s="36"/>
      <c r="LQ91" s="36"/>
      <c r="LR91" s="36"/>
      <c r="LS91" s="36"/>
      <c r="LT91" s="36"/>
      <c r="LU91" s="36"/>
      <c r="LV91" s="36"/>
      <c r="LW91" s="36"/>
      <c r="LX91" s="36"/>
      <c r="LY91" s="36"/>
      <c r="LZ91" s="36"/>
      <c r="MA91" s="36"/>
      <c r="MB91" s="36"/>
      <c r="MC91" s="36"/>
      <c r="MD91" s="36"/>
      <c r="ME91" s="36"/>
      <c r="MF91" s="36"/>
      <c r="MG91" s="36"/>
      <c r="MH91" s="36"/>
      <c r="MI91" s="36"/>
      <c r="MJ91" s="36"/>
      <c r="MK91" s="36"/>
      <c r="ML91" s="36"/>
      <c r="MM91" s="36"/>
      <c r="MN91" s="36"/>
      <c r="MO91" s="36"/>
      <c r="MP91" s="36"/>
      <c r="MQ91" s="36"/>
      <c r="MR91" s="36"/>
      <c r="MS91" s="36"/>
      <c r="MT91" s="36"/>
      <c r="MU91" s="36"/>
      <c r="MV91" s="36"/>
      <c r="MW91" s="36"/>
      <c r="MX91" s="36"/>
      <c r="MY91" s="36"/>
      <c r="MZ91" s="36"/>
      <c r="NA91" s="36"/>
      <c r="NB91" s="36"/>
      <c r="NC91" s="36"/>
      <c r="ND91" s="36"/>
      <c r="NE91" s="36"/>
      <c r="NF91" s="36"/>
      <c r="NG91" s="36"/>
      <c r="NH91" s="36"/>
      <c r="NI91" s="36"/>
      <c r="NJ91" s="36"/>
      <c r="NK91" s="36"/>
      <c r="NL91" s="36"/>
      <c r="NM91" s="36"/>
      <c r="NN91" s="36"/>
      <c r="NO91" s="36"/>
      <c r="NP91" s="36"/>
      <c r="NQ91" s="36"/>
      <c r="NR91" s="36"/>
      <c r="NS91" s="36"/>
      <c r="NT91" s="36"/>
      <c r="NU91" s="36"/>
      <c r="NV91" s="36"/>
      <c r="NW91" s="36"/>
      <c r="NX91" s="36"/>
    </row>
    <row r="92" spans="1:388" ht="30" customHeight="1">
      <c r="A92" s="164" t="s">
        <v>48</v>
      </c>
      <c r="B92" s="162" t="s">
        <v>25</v>
      </c>
      <c r="C92" s="33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4"/>
      <c r="AO92" s="34"/>
      <c r="AP92" s="34"/>
      <c r="AQ92" s="34"/>
      <c r="AR92" s="34"/>
      <c r="AS92" s="34"/>
      <c r="AT92" s="34"/>
      <c r="AU92" s="34"/>
      <c r="AV92" s="34"/>
      <c r="AW92" s="34"/>
      <c r="AX92" s="34"/>
      <c r="AY92" s="34"/>
      <c r="AZ92" s="34"/>
      <c r="BA92" s="34"/>
      <c r="BB92" s="34"/>
      <c r="BC92" s="34"/>
      <c r="BD92" s="34"/>
      <c r="BE92" s="34"/>
      <c r="BF92" s="34"/>
      <c r="BG92" s="34"/>
      <c r="BH92" s="34"/>
      <c r="BI92" s="34"/>
      <c r="BJ92" s="34"/>
      <c r="BK92" s="34"/>
      <c r="BL92" s="34"/>
      <c r="BM92" s="34"/>
      <c r="BN92" s="34"/>
      <c r="BO92" s="34"/>
      <c r="BP92" s="34"/>
      <c r="BQ92" s="34"/>
      <c r="BR92" s="34"/>
      <c r="BS92" s="34"/>
      <c r="BT92" s="34"/>
      <c r="BU92" s="34"/>
      <c r="BV92" s="34"/>
      <c r="BW92" s="34"/>
      <c r="BX92" s="34"/>
      <c r="BY92" s="34"/>
      <c r="BZ92" s="34"/>
      <c r="CA92" s="34"/>
      <c r="CB92" s="34"/>
      <c r="CC92" s="34"/>
      <c r="CD92" s="34"/>
      <c r="CE92" s="34"/>
      <c r="CF92" s="34"/>
      <c r="CG92" s="34"/>
      <c r="CH92" s="34"/>
      <c r="CI92" s="34"/>
      <c r="CJ92" s="34"/>
      <c r="CK92" s="34"/>
      <c r="CL92" s="34"/>
      <c r="CM92" s="34"/>
      <c r="CN92" s="34"/>
      <c r="CO92" s="34"/>
      <c r="CP92" s="34"/>
      <c r="CQ92" s="34"/>
      <c r="CR92" s="34"/>
      <c r="CS92" s="34"/>
      <c r="CT92" s="34"/>
      <c r="CU92" s="34"/>
      <c r="CV92" s="34"/>
      <c r="CW92" s="34"/>
      <c r="CX92" s="34"/>
      <c r="CY92" s="34"/>
      <c r="CZ92" s="34"/>
      <c r="DA92" s="34"/>
      <c r="DB92" s="34"/>
      <c r="DC92" s="34"/>
      <c r="DD92" s="34"/>
      <c r="DE92" s="34"/>
      <c r="DF92" s="34"/>
      <c r="DG92" s="34"/>
      <c r="DH92" s="34"/>
      <c r="DI92" s="34"/>
      <c r="DJ92" s="34"/>
      <c r="DK92" s="34"/>
      <c r="DL92" s="34"/>
      <c r="DM92" s="34"/>
      <c r="DN92" s="34"/>
      <c r="DO92" s="34"/>
      <c r="DP92" s="34"/>
      <c r="DQ92" s="34"/>
      <c r="DR92" s="34"/>
      <c r="DS92" s="34"/>
      <c r="DT92" s="34"/>
      <c r="DU92" s="34"/>
      <c r="DV92" s="34"/>
      <c r="DW92" s="34"/>
      <c r="DX92" s="34"/>
      <c r="DY92" s="34"/>
      <c r="DZ92" s="34"/>
      <c r="EA92" s="34"/>
      <c r="EB92" s="34"/>
      <c r="EC92" s="34"/>
      <c r="ED92" s="34"/>
      <c r="EE92" s="34"/>
      <c r="EF92" s="34"/>
      <c r="EG92" s="34"/>
      <c r="EH92" s="34"/>
      <c r="EI92" s="34"/>
      <c r="EJ92" s="34"/>
      <c r="EK92" s="34"/>
      <c r="EL92" s="34"/>
      <c r="EM92" s="34"/>
      <c r="EN92" s="34"/>
      <c r="EO92" s="34"/>
      <c r="EP92" s="34"/>
      <c r="EQ92" s="34"/>
      <c r="ER92" s="34"/>
      <c r="ES92" s="34"/>
      <c r="ET92" s="34"/>
      <c r="EU92" s="34"/>
      <c r="EV92" s="34"/>
      <c r="EW92" s="34"/>
      <c r="EX92" s="34"/>
      <c r="EY92" s="34"/>
      <c r="EZ92" s="34"/>
      <c r="FA92" s="34"/>
      <c r="FB92" s="34"/>
      <c r="FC92" s="34"/>
      <c r="FD92" s="34"/>
      <c r="FE92" s="34"/>
      <c r="FF92" s="34"/>
      <c r="FG92" s="34"/>
      <c r="FH92" s="34"/>
      <c r="FI92" s="34"/>
      <c r="FJ92" s="34"/>
      <c r="FK92" s="34"/>
      <c r="FL92" s="34"/>
      <c r="FM92" s="34"/>
      <c r="FN92" s="34"/>
      <c r="FO92" s="34"/>
      <c r="FP92" s="34"/>
      <c r="FQ92" s="34"/>
      <c r="FR92" s="34"/>
      <c r="FS92" s="34"/>
      <c r="FT92" s="34"/>
      <c r="FU92" s="34"/>
      <c r="FV92" s="34"/>
      <c r="FW92" s="34"/>
      <c r="FX92" s="34"/>
      <c r="FY92" s="34"/>
      <c r="FZ92" s="34"/>
      <c r="GA92" s="34"/>
      <c r="GB92" s="34"/>
      <c r="GC92" s="34"/>
      <c r="GD92" s="34"/>
      <c r="GE92" s="34"/>
      <c r="GF92" s="34"/>
      <c r="GG92" s="34"/>
      <c r="GH92" s="34"/>
      <c r="GI92" s="34"/>
      <c r="GJ92" s="34"/>
      <c r="GK92" s="34"/>
      <c r="GL92" s="34"/>
      <c r="GM92" s="34"/>
      <c r="GN92" s="34"/>
      <c r="GO92" s="34"/>
      <c r="GP92" s="34"/>
      <c r="GQ92" s="34"/>
      <c r="GR92" s="34"/>
      <c r="GS92" s="34"/>
      <c r="GT92" s="34"/>
      <c r="GU92" s="34"/>
      <c r="GV92" s="34"/>
      <c r="GW92" s="34"/>
      <c r="GX92" s="34"/>
      <c r="GY92" s="34"/>
      <c r="GZ92" s="34"/>
      <c r="HA92" s="34"/>
      <c r="HB92" s="34"/>
      <c r="HC92" s="34"/>
      <c r="HD92" s="34"/>
      <c r="HE92" s="34"/>
      <c r="HF92" s="34"/>
      <c r="HG92" s="34"/>
      <c r="HH92" s="34"/>
      <c r="HI92" s="34"/>
      <c r="HJ92" s="34"/>
      <c r="HK92" s="34"/>
      <c r="HL92" s="34"/>
      <c r="HM92" s="34"/>
      <c r="HN92" s="34"/>
      <c r="HO92" s="34"/>
      <c r="HP92" s="34"/>
      <c r="HQ92" s="34"/>
      <c r="HR92" s="34"/>
      <c r="HS92" s="34"/>
      <c r="HT92" s="34"/>
      <c r="HU92" s="34"/>
      <c r="HV92" s="34"/>
      <c r="HW92" s="34"/>
      <c r="HX92" s="34"/>
      <c r="HY92" s="34"/>
      <c r="HZ92" s="34"/>
      <c r="IA92" s="34"/>
      <c r="IB92" s="34"/>
      <c r="IC92" s="34"/>
      <c r="ID92" s="34"/>
      <c r="IE92" s="34"/>
      <c r="IF92" s="34"/>
      <c r="IG92" s="34"/>
      <c r="IH92" s="34"/>
      <c r="II92" s="34"/>
      <c r="IJ92" s="34"/>
      <c r="IK92" s="34"/>
      <c r="IL92" s="34"/>
      <c r="IM92" s="34"/>
      <c r="IN92" s="34"/>
      <c r="IO92" s="34"/>
      <c r="IP92" s="34"/>
      <c r="IQ92" s="34"/>
      <c r="IR92" s="34"/>
      <c r="IS92" s="34"/>
      <c r="IT92" s="34"/>
      <c r="IU92" s="34"/>
      <c r="IV92" s="34"/>
      <c r="IW92" s="34"/>
      <c r="IX92" s="34"/>
      <c r="IY92" s="34"/>
      <c r="IZ92" s="34"/>
      <c r="JA92" s="34"/>
      <c r="JB92" s="34"/>
      <c r="JC92" s="34"/>
      <c r="JD92" s="34"/>
      <c r="JE92" s="34"/>
      <c r="JF92" s="34"/>
      <c r="JG92" s="34"/>
      <c r="JH92" s="34"/>
      <c r="JI92" s="34"/>
      <c r="JJ92" s="34"/>
      <c r="JK92" s="34"/>
      <c r="JL92" s="34"/>
      <c r="JM92" s="34"/>
      <c r="JN92" s="34"/>
      <c r="JO92" s="34"/>
      <c r="JP92" s="34"/>
      <c r="JQ92" s="34"/>
      <c r="JR92" s="34"/>
      <c r="JS92" s="34"/>
      <c r="JT92" s="34"/>
      <c r="JU92" s="34"/>
      <c r="JV92" s="34"/>
      <c r="JW92" s="34"/>
      <c r="JX92" s="34"/>
      <c r="JY92" s="34"/>
      <c r="JZ92" s="34"/>
      <c r="KA92" s="34"/>
      <c r="KB92" s="34"/>
      <c r="KC92" s="34"/>
      <c r="KD92" s="34"/>
      <c r="KE92" s="34"/>
      <c r="KF92" s="34"/>
      <c r="KG92" s="34"/>
      <c r="KH92" s="34"/>
      <c r="KI92" s="34"/>
      <c r="KJ92" s="34"/>
      <c r="KK92" s="34"/>
      <c r="KL92" s="34"/>
      <c r="KM92" s="34"/>
      <c r="KN92" s="34"/>
      <c r="KO92" s="34"/>
      <c r="KP92" s="34"/>
      <c r="KQ92" s="34"/>
      <c r="KR92" s="34"/>
      <c r="KS92" s="34"/>
      <c r="KT92" s="34"/>
      <c r="KU92" s="34"/>
      <c r="KV92" s="34"/>
      <c r="KW92" s="34"/>
      <c r="KX92" s="34"/>
      <c r="KY92" s="34"/>
      <c r="KZ92" s="34"/>
      <c r="LA92" s="34"/>
      <c r="LB92" s="34"/>
      <c r="LC92" s="34"/>
      <c r="LD92" s="34"/>
      <c r="LE92" s="34"/>
      <c r="LF92" s="34"/>
      <c r="LG92" s="34"/>
      <c r="LH92" s="34"/>
      <c r="LI92" s="34"/>
      <c r="LJ92" s="34"/>
      <c r="LK92" s="34"/>
      <c r="LL92" s="34"/>
      <c r="LM92" s="34"/>
      <c r="LN92" s="34"/>
      <c r="LO92" s="34"/>
      <c r="LP92" s="34"/>
      <c r="LQ92" s="34"/>
      <c r="LR92" s="34"/>
      <c r="LS92" s="34"/>
      <c r="LT92" s="34"/>
      <c r="LU92" s="34"/>
      <c r="LV92" s="34"/>
      <c r="LW92" s="34"/>
      <c r="LX92" s="34"/>
      <c r="LY92" s="34"/>
      <c r="LZ92" s="34"/>
      <c r="MA92" s="34"/>
      <c r="MB92" s="34"/>
      <c r="MC92" s="34"/>
      <c r="MD92" s="34"/>
      <c r="ME92" s="34"/>
      <c r="MF92" s="34"/>
      <c r="MG92" s="34"/>
      <c r="MH92" s="34"/>
      <c r="MI92" s="34"/>
      <c r="MJ92" s="34"/>
      <c r="MK92" s="34"/>
      <c r="ML92" s="34"/>
      <c r="MM92" s="34"/>
      <c r="MN92" s="34"/>
      <c r="MO92" s="34"/>
      <c r="MP92" s="34"/>
      <c r="MQ92" s="34"/>
      <c r="MR92" s="34"/>
      <c r="MS92" s="34"/>
      <c r="MT92" s="34"/>
      <c r="MU92" s="34"/>
      <c r="MV92" s="34"/>
      <c r="MW92" s="34"/>
      <c r="MX92" s="34"/>
      <c r="MY92" s="34"/>
      <c r="MZ92" s="34"/>
      <c r="NA92" s="34"/>
      <c r="NB92" s="34"/>
      <c r="NC92" s="34"/>
      <c r="ND92" s="34"/>
      <c r="NE92" s="34"/>
      <c r="NF92" s="34"/>
      <c r="NG92" s="34"/>
      <c r="NH92" s="34"/>
      <c r="NI92" s="34"/>
      <c r="NJ92" s="34"/>
      <c r="NK92" s="34"/>
      <c r="NL92" s="34"/>
      <c r="NM92" s="34"/>
      <c r="NN92" s="34"/>
      <c r="NO92" s="34"/>
      <c r="NP92" s="34"/>
      <c r="NQ92" s="34"/>
      <c r="NR92" s="34"/>
      <c r="NS92" s="34"/>
      <c r="NT92" s="34"/>
      <c r="NU92" s="34"/>
      <c r="NV92" s="34"/>
      <c r="NW92" s="34"/>
      <c r="NX92" s="34"/>
    </row>
    <row r="93" spans="1:388" ht="30" customHeight="1">
      <c r="A93" s="164"/>
      <c r="B93" s="163"/>
      <c r="C93" s="35"/>
      <c r="D93" s="36"/>
      <c r="E93" s="36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  <c r="AD93" s="36"/>
      <c r="AE93" s="36"/>
      <c r="AF93" s="36"/>
      <c r="AG93" s="36"/>
      <c r="AH93" s="36"/>
      <c r="AI93" s="36"/>
      <c r="AJ93" s="36"/>
      <c r="AK93" s="36"/>
      <c r="AL93" s="36"/>
      <c r="AM93" s="36"/>
      <c r="AN93" s="36"/>
      <c r="AO93" s="36"/>
      <c r="AP93" s="36"/>
      <c r="AQ93" s="36"/>
      <c r="AR93" s="36"/>
      <c r="AS93" s="36"/>
      <c r="AT93" s="36"/>
      <c r="AU93" s="36"/>
      <c r="AV93" s="36"/>
      <c r="AW93" s="36"/>
      <c r="AX93" s="36"/>
      <c r="AY93" s="36"/>
      <c r="AZ93" s="36"/>
      <c r="BA93" s="36"/>
      <c r="BB93" s="36"/>
      <c r="BC93" s="36"/>
      <c r="BD93" s="36"/>
      <c r="BE93" s="36"/>
      <c r="BF93" s="36"/>
      <c r="BG93" s="36"/>
      <c r="BH93" s="36"/>
      <c r="BI93" s="36"/>
      <c r="BJ93" s="36"/>
      <c r="BK93" s="36"/>
      <c r="BL93" s="36"/>
      <c r="BM93" s="36"/>
      <c r="BN93" s="36"/>
      <c r="BO93" s="36"/>
      <c r="BP93" s="36"/>
      <c r="BQ93" s="36"/>
      <c r="BR93" s="36"/>
      <c r="BS93" s="36"/>
      <c r="BT93" s="36"/>
      <c r="BU93" s="36"/>
      <c r="BV93" s="36"/>
      <c r="BW93" s="36"/>
      <c r="BX93" s="36"/>
      <c r="BY93" s="36"/>
      <c r="BZ93" s="36"/>
      <c r="CA93" s="36"/>
      <c r="CB93" s="36"/>
      <c r="CC93" s="36"/>
      <c r="CD93" s="36"/>
      <c r="CE93" s="36"/>
      <c r="CF93" s="36"/>
      <c r="CG93" s="36"/>
      <c r="CH93" s="36"/>
      <c r="CI93" s="36"/>
      <c r="CJ93" s="36"/>
      <c r="CK93" s="36"/>
      <c r="CL93" s="36"/>
      <c r="CM93" s="36"/>
      <c r="CN93" s="36"/>
      <c r="CO93" s="36"/>
      <c r="CP93" s="36"/>
      <c r="CQ93" s="36"/>
      <c r="CR93" s="36"/>
      <c r="CS93" s="36"/>
      <c r="CT93" s="36"/>
      <c r="CU93" s="36"/>
      <c r="CV93" s="36"/>
      <c r="CW93" s="36"/>
      <c r="CX93" s="36"/>
      <c r="CY93" s="36"/>
      <c r="CZ93" s="36"/>
      <c r="DA93" s="36"/>
      <c r="DB93" s="36"/>
      <c r="DC93" s="36"/>
      <c r="DD93" s="36"/>
      <c r="DE93" s="36"/>
      <c r="DF93" s="36"/>
      <c r="DG93" s="36"/>
      <c r="DH93" s="36"/>
      <c r="DI93" s="36"/>
      <c r="DJ93" s="36"/>
      <c r="DK93" s="36"/>
      <c r="DL93" s="36"/>
      <c r="DM93" s="36"/>
      <c r="DN93" s="36"/>
      <c r="DO93" s="36"/>
      <c r="DP93" s="36"/>
      <c r="DQ93" s="36"/>
      <c r="DR93" s="36"/>
      <c r="DS93" s="36"/>
      <c r="DT93" s="36"/>
      <c r="DU93" s="36"/>
      <c r="DV93" s="36"/>
      <c r="DW93" s="36"/>
      <c r="DX93" s="36"/>
      <c r="DY93" s="36"/>
      <c r="DZ93" s="36"/>
      <c r="EA93" s="36"/>
      <c r="EB93" s="36"/>
      <c r="EC93" s="36"/>
      <c r="ED93" s="36"/>
      <c r="EE93" s="36"/>
      <c r="EF93" s="36"/>
      <c r="EG93" s="36"/>
      <c r="EH93" s="36"/>
      <c r="EI93" s="36"/>
      <c r="EJ93" s="36"/>
      <c r="EK93" s="36"/>
      <c r="EL93" s="36"/>
      <c r="EM93" s="36"/>
      <c r="EN93" s="36"/>
      <c r="EO93" s="36"/>
      <c r="EP93" s="36"/>
      <c r="EQ93" s="36"/>
      <c r="ER93" s="36"/>
      <c r="ES93" s="36"/>
      <c r="ET93" s="36"/>
      <c r="EU93" s="36"/>
      <c r="EV93" s="36"/>
      <c r="EW93" s="36"/>
      <c r="EX93" s="36"/>
      <c r="EY93" s="36"/>
      <c r="EZ93" s="36"/>
      <c r="FA93" s="36"/>
      <c r="FB93" s="36"/>
      <c r="FC93" s="36"/>
      <c r="FD93" s="36"/>
      <c r="FE93" s="36"/>
      <c r="FF93" s="36"/>
      <c r="FG93" s="36"/>
      <c r="FH93" s="36"/>
      <c r="FI93" s="36"/>
      <c r="FJ93" s="36"/>
      <c r="FK93" s="36"/>
      <c r="FL93" s="36"/>
      <c r="FM93" s="36"/>
      <c r="FN93" s="36"/>
      <c r="FO93" s="36"/>
      <c r="FP93" s="36"/>
      <c r="FQ93" s="36"/>
      <c r="FR93" s="36"/>
      <c r="FS93" s="36"/>
      <c r="FT93" s="36"/>
      <c r="FU93" s="36"/>
      <c r="FV93" s="36"/>
      <c r="FW93" s="36"/>
      <c r="FX93" s="36"/>
      <c r="FY93" s="36"/>
      <c r="FZ93" s="36"/>
      <c r="GA93" s="36"/>
      <c r="GB93" s="36"/>
      <c r="GC93" s="36"/>
      <c r="GD93" s="36"/>
      <c r="GE93" s="36"/>
      <c r="GF93" s="36"/>
      <c r="GG93" s="36"/>
      <c r="GH93" s="36"/>
      <c r="GI93" s="36"/>
      <c r="GJ93" s="36"/>
      <c r="GK93" s="36"/>
      <c r="GL93" s="36"/>
      <c r="GM93" s="36"/>
      <c r="GN93" s="36"/>
      <c r="GO93" s="36"/>
      <c r="GP93" s="36"/>
      <c r="GQ93" s="36"/>
      <c r="GR93" s="36"/>
      <c r="GS93" s="36"/>
      <c r="GT93" s="36"/>
      <c r="GU93" s="36"/>
      <c r="GV93" s="36"/>
      <c r="GW93" s="36"/>
      <c r="GX93" s="36"/>
      <c r="GY93" s="36"/>
      <c r="GZ93" s="36"/>
      <c r="HA93" s="36"/>
      <c r="HB93" s="36"/>
      <c r="HC93" s="36"/>
      <c r="HD93" s="36"/>
      <c r="HE93" s="36"/>
      <c r="HF93" s="36"/>
      <c r="HG93" s="36"/>
      <c r="HH93" s="36"/>
      <c r="HI93" s="36"/>
      <c r="HJ93" s="36"/>
      <c r="HK93" s="36"/>
      <c r="HL93" s="36"/>
      <c r="HM93" s="36"/>
      <c r="HN93" s="36"/>
      <c r="HO93" s="36"/>
      <c r="HP93" s="36"/>
      <c r="HQ93" s="36"/>
      <c r="HR93" s="36"/>
      <c r="HS93" s="36"/>
      <c r="HT93" s="36"/>
      <c r="HU93" s="36"/>
      <c r="HV93" s="36"/>
      <c r="HW93" s="36"/>
      <c r="HX93" s="36"/>
      <c r="HY93" s="36"/>
      <c r="HZ93" s="36"/>
      <c r="IA93" s="36"/>
      <c r="IB93" s="36"/>
      <c r="IC93" s="36"/>
      <c r="ID93" s="36"/>
      <c r="IE93" s="36"/>
      <c r="IF93" s="36"/>
      <c r="IG93" s="36"/>
      <c r="IH93" s="36"/>
      <c r="II93" s="36"/>
      <c r="IJ93" s="36"/>
      <c r="IK93" s="36"/>
      <c r="IL93" s="36"/>
      <c r="IM93" s="36"/>
      <c r="IN93" s="36"/>
      <c r="IO93" s="36"/>
      <c r="IP93" s="36"/>
      <c r="IQ93" s="36"/>
      <c r="IR93" s="36"/>
      <c r="IS93" s="36"/>
      <c r="IT93" s="36"/>
      <c r="IU93" s="36"/>
      <c r="IV93" s="36"/>
      <c r="IW93" s="36"/>
      <c r="IX93" s="36"/>
      <c r="IY93" s="36"/>
      <c r="IZ93" s="36"/>
      <c r="JA93" s="36"/>
      <c r="JB93" s="36"/>
      <c r="JC93" s="36"/>
      <c r="JD93" s="36"/>
      <c r="JE93" s="36"/>
      <c r="JF93" s="36"/>
      <c r="JG93" s="36"/>
      <c r="JH93" s="36"/>
      <c r="JI93" s="36"/>
      <c r="JJ93" s="36"/>
      <c r="JK93" s="36"/>
      <c r="JL93" s="36"/>
      <c r="JM93" s="36"/>
      <c r="JN93" s="36"/>
      <c r="JO93" s="36"/>
      <c r="JP93" s="36"/>
      <c r="JQ93" s="36"/>
      <c r="JR93" s="36"/>
      <c r="JS93" s="36"/>
      <c r="JT93" s="36"/>
      <c r="JU93" s="36"/>
      <c r="JV93" s="36"/>
      <c r="JW93" s="36"/>
      <c r="JX93" s="36"/>
      <c r="JY93" s="36"/>
      <c r="JZ93" s="36"/>
      <c r="KA93" s="36"/>
      <c r="KB93" s="36"/>
      <c r="KC93" s="36"/>
      <c r="KD93" s="36"/>
      <c r="KE93" s="36"/>
      <c r="KF93" s="36"/>
      <c r="KG93" s="36"/>
      <c r="KH93" s="36"/>
      <c r="KI93" s="36"/>
      <c r="KJ93" s="36"/>
      <c r="KK93" s="36"/>
      <c r="KL93" s="36"/>
      <c r="KM93" s="36"/>
      <c r="KN93" s="36"/>
      <c r="KO93" s="36"/>
      <c r="KP93" s="36"/>
      <c r="KQ93" s="36"/>
      <c r="KR93" s="36"/>
      <c r="KS93" s="36"/>
      <c r="KT93" s="36"/>
      <c r="KU93" s="36"/>
      <c r="KV93" s="36"/>
      <c r="KW93" s="36"/>
      <c r="KX93" s="36"/>
      <c r="KY93" s="36"/>
      <c r="KZ93" s="36"/>
      <c r="LA93" s="36"/>
      <c r="LB93" s="36"/>
      <c r="LC93" s="36"/>
      <c r="LD93" s="36"/>
      <c r="LE93" s="36"/>
      <c r="LF93" s="36"/>
      <c r="LG93" s="36"/>
      <c r="LH93" s="36"/>
      <c r="LI93" s="36"/>
      <c r="LJ93" s="36"/>
      <c r="LK93" s="36"/>
      <c r="LL93" s="36"/>
      <c r="LM93" s="36"/>
      <c r="LN93" s="36"/>
      <c r="LO93" s="36"/>
      <c r="LP93" s="36"/>
      <c r="LQ93" s="36"/>
      <c r="LR93" s="36"/>
      <c r="LS93" s="36"/>
      <c r="LT93" s="36"/>
      <c r="LU93" s="36"/>
      <c r="LV93" s="36"/>
      <c r="LW93" s="36"/>
      <c r="LX93" s="36"/>
      <c r="LY93" s="36"/>
      <c r="LZ93" s="36"/>
      <c r="MA93" s="36"/>
      <c r="MB93" s="36"/>
      <c r="MC93" s="36"/>
      <c r="MD93" s="36"/>
      <c r="ME93" s="36"/>
      <c r="MF93" s="36"/>
      <c r="MG93" s="36"/>
      <c r="MH93" s="36"/>
      <c r="MI93" s="36"/>
      <c r="MJ93" s="36"/>
      <c r="MK93" s="36"/>
      <c r="ML93" s="36"/>
      <c r="MM93" s="36"/>
      <c r="MN93" s="36"/>
      <c r="MO93" s="36"/>
      <c r="MP93" s="36"/>
      <c r="MQ93" s="36"/>
      <c r="MR93" s="36"/>
      <c r="MS93" s="36"/>
      <c r="MT93" s="36"/>
      <c r="MU93" s="36"/>
      <c r="MV93" s="36"/>
      <c r="MW93" s="36"/>
      <c r="MX93" s="36"/>
      <c r="MY93" s="36"/>
      <c r="MZ93" s="36"/>
      <c r="NA93" s="36"/>
      <c r="NB93" s="36"/>
      <c r="NC93" s="36"/>
      <c r="ND93" s="36"/>
      <c r="NE93" s="36"/>
      <c r="NF93" s="36"/>
      <c r="NG93" s="36"/>
      <c r="NH93" s="36"/>
      <c r="NI93" s="36"/>
      <c r="NJ93" s="36"/>
      <c r="NK93" s="36"/>
      <c r="NL93" s="36"/>
      <c r="NM93" s="36"/>
      <c r="NN93" s="36"/>
      <c r="NO93" s="36"/>
      <c r="NP93" s="36"/>
      <c r="NQ93" s="36"/>
      <c r="NR93" s="36"/>
      <c r="NS93" s="36"/>
      <c r="NT93" s="36"/>
      <c r="NU93" s="36"/>
      <c r="NV93" s="36"/>
      <c r="NW93" s="36"/>
      <c r="NX93" s="36"/>
    </row>
    <row r="94" spans="1:388" ht="30" customHeight="1">
      <c r="A94" s="161">
        <v>22</v>
      </c>
      <c r="B94" s="162">
        <v>30</v>
      </c>
      <c r="C94" s="33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  <c r="AP94" s="34"/>
      <c r="AQ94" s="34"/>
      <c r="AR94" s="34"/>
      <c r="AS94" s="34"/>
      <c r="AT94" s="34"/>
      <c r="AU94" s="34"/>
      <c r="AV94" s="34"/>
      <c r="AW94" s="34"/>
      <c r="AX94" s="34"/>
      <c r="AY94" s="34"/>
      <c r="AZ94" s="34"/>
      <c r="BA94" s="34"/>
      <c r="BB94" s="34"/>
      <c r="BC94" s="34"/>
      <c r="BD94" s="34"/>
      <c r="BE94" s="34"/>
      <c r="BF94" s="34"/>
      <c r="BG94" s="34"/>
      <c r="BH94" s="34"/>
      <c r="BI94" s="34"/>
      <c r="BJ94" s="34"/>
      <c r="BK94" s="34"/>
      <c r="BL94" s="34"/>
      <c r="BM94" s="34"/>
      <c r="BN94" s="34"/>
      <c r="BO94" s="34"/>
      <c r="BP94" s="34"/>
      <c r="BQ94" s="34"/>
      <c r="BR94" s="34"/>
      <c r="BS94" s="34"/>
      <c r="BT94" s="34"/>
      <c r="BU94" s="34"/>
      <c r="BV94" s="34"/>
      <c r="BW94" s="34"/>
      <c r="BX94" s="34"/>
      <c r="BY94" s="34"/>
      <c r="BZ94" s="34"/>
      <c r="CA94" s="34"/>
      <c r="CB94" s="34"/>
      <c r="CC94" s="34"/>
      <c r="CD94" s="34"/>
      <c r="CE94" s="34"/>
      <c r="CF94" s="34"/>
      <c r="CG94" s="34"/>
      <c r="CH94" s="34"/>
      <c r="CI94" s="34"/>
      <c r="CJ94" s="34"/>
      <c r="CK94" s="34"/>
      <c r="CL94" s="34"/>
      <c r="CM94" s="34"/>
      <c r="CN94" s="34"/>
      <c r="CO94" s="34"/>
      <c r="CP94" s="34"/>
      <c r="CQ94" s="34"/>
      <c r="CR94" s="34"/>
      <c r="CS94" s="34"/>
      <c r="CT94" s="34"/>
      <c r="CU94" s="34"/>
      <c r="CV94" s="34"/>
      <c r="CW94" s="34"/>
      <c r="CX94" s="34"/>
      <c r="CY94" s="34"/>
      <c r="CZ94" s="34"/>
      <c r="DA94" s="34"/>
      <c r="DB94" s="34"/>
      <c r="DC94" s="34"/>
      <c r="DD94" s="34"/>
      <c r="DE94" s="34"/>
      <c r="DF94" s="34"/>
      <c r="DG94" s="34"/>
      <c r="DH94" s="34"/>
      <c r="DI94" s="34"/>
      <c r="DJ94" s="34"/>
      <c r="DK94" s="34"/>
      <c r="DL94" s="34"/>
      <c r="DM94" s="34"/>
      <c r="DN94" s="34"/>
      <c r="DO94" s="34"/>
      <c r="DP94" s="34"/>
      <c r="DQ94" s="34"/>
      <c r="DR94" s="34"/>
      <c r="DS94" s="34"/>
      <c r="DT94" s="34"/>
      <c r="DU94" s="34"/>
      <c r="DV94" s="34"/>
      <c r="DW94" s="34"/>
      <c r="DX94" s="34"/>
      <c r="DY94" s="34"/>
      <c r="DZ94" s="34"/>
      <c r="EA94" s="34"/>
      <c r="EB94" s="34"/>
      <c r="EC94" s="34"/>
      <c r="ED94" s="34"/>
      <c r="EE94" s="34"/>
      <c r="EF94" s="34"/>
      <c r="EG94" s="34"/>
      <c r="EH94" s="34"/>
      <c r="EI94" s="34"/>
      <c r="EJ94" s="34"/>
      <c r="EK94" s="34"/>
      <c r="EL94" s="34"/>
      <c r="EM94" s="34"/>
      <c r="EN94" s="34"/>
      <c r="EO94" s="34"/>
      <c r="EP94" s="34"/>
      <c r="EQ94" s="34"/>
      <c r="ER94" s="34"/>
      <c r="ES94" s="34"/>
      <c r="ET94" s="34"/>
      <c r="EU94" s="34"/>
      <c r="EV94" s="34"/>
      <c r="EW94" s="34"/>
      <c r="EX94" s="34"/>
      <c r="EY94" s="34"/>
      <c r="EZ94" s="34"/>
      <c r="FA94" s="34"/>
      <c r="FB94" s="34"/>
      <c r="FC94" s="34"/>
      <c r="FD94" s="34"/>
      <c r="FE94" s="34"/>
      <c r="FF94" s="34"/>
      <c r="FG94" s="34"/>
      <c r="FH94" s="34"/>
      <c r="FI94" s="34"/>
      <c r="FJ94" s="34"/>
      <c r="FK94" s="34"/>
      <c r="FL94" s="34"/>
      <c r="FM94" s="34"/>
      <c r="FN94" s="34"/>
      <c r="FO94" s="34"/>
      <c r="FP94" s="34"/>
      <c r="FQ94" s="34"/>
      <c r="FR94" s="34"/>
      <c r="FS94" s="34"/>
      <c r="FT94" s="34"/>
      <c r="FU94" s="34"/>
      <c r="FV94" s="34"/>
      <c r="FW94" s="34"/>
      <c r="FX94" s="34"/>
      <c r="FY94" s="34"/>
      <c r="FZ94" s="34"/>
      <c r="GA94" s="34"/>
      <c r="GB94" s="34"/>
      <c r="GC94" s="34"/>
      <c r="GD94" s="34"/>
      <c r="GE94" s="34"/>
      <c r="GF94" s="34"/>
      <c r="GG94" s="34"/>
      <c r="GH94" s="34"/>
      <c r="GI94" s="34"/>
      <c r="GJ94" s="34"/>
      <c r="GK94" s="34"/>
      <c r="GL94" s="34"/>
      <c r="GM94" s="34"/>
      <c r="GN94" s="34"/>
      <c r="GO94" s="34"/>
      <c r="GP94" s="34"/>
      <c r="GQ94" s="34"/>
      <c r="GR94" s="34"/>
      <c r="GS94" s="34"/>
      <c r="GT94" s="34"/>
      <c r="GU94" s="34"/>
      <c r="GV94" s="34"/>
      <c r="GW94" s="34"/>
      <c r="GX94" s="34"/>
      <c r="GY94" s="34"/>
      <c r="GZ94" s="34"/>
      <c r="HA94" s="34"/>
      <c r="HB94" s="34"/>
      <c r="HC94" s="34"/>
      <c r="HD94" s="34"/>
      <c r="HE94" s="34"/>
      <c r="HF94" s="34"/>
      <c r="HG94" s="34"/>
      <c r="HH94" s="34"/>
      <c r="HI94" s="34"/>
      <c r="HJ94" s="34"/>
      <c r="HK94" s="34"/>
      <c r="HL94" s="34"/>
      <c r="HM94" s="34"/>
      <c r="HN94" s="34"/>
      <c r="HO94" s="34"/>
      <c r="HP94" s="34"/>
      <c r="HQ94" s="34"/>
      <c r="HR94" s="34"/>
      <c r="HS94" s="34"/>
      <c r="HT94" s="34"/>
      <c r="HU94" s="34"/>
      <c r="HV94" s="34"/>
      <c r="HW94" s="34"/>
      <c r="HX94" s="34"/>
      <c r="HY94" s="34"/>
      <c r="HZ94" s="34"/>
      <c r="IA94" s="34"/>
      <c r="IB94" s="34"/>
      <c r="IC94" s="34"/>
      <c r="ID94" s="34"/>
      <c r="IE94" s="34"/>
      <c r="IF94" s="34"/>
      <c r="IG94" s="34"/>
      <c r="IH94" s="34"/>
      <c r="II94" s="34"/>
      <c r="IJ94" s="34"/>
      <c r="IK94" s="34"/>
      <c r="IL94" s="34"/>
      <c r="IM94" s="34"/>
      <c r="IN94" s="34"/>
      <c r="IO94" s="34"/>
      <c r="IP94" s="34"/>
      <c r="IQ94" s="34"/>
      <c r="IR94" s="34"/>
      <c r="IS94" s="34"/>
      <c r="IT94" s="34"/>
      <c r="IU94" s="34"/>
      <c r="IV94" s="34"/>
      <c r="IW94" s="34"/>
      <c r="IX94" s="34"/>
      <c r="IY94" s="34"/>
      <c r="IZ94" s="34"/>
      <c r="JA94" s="34"/>
      <c r="JB94" s="34"/>
      <c r="JC94" s="34"/>
      <c r="JD94" s="34"/>
      <c r="JE94" s="34"/>
      <c r="JF94" s="34"/>
      <c r="JG94" s="34"/>
      <c r="JH94" s="34"/>
      <c r="JI94" s="34"/>
      <c r="JJ94" s="34"/>
      <c r="JK94" s="34"/>
      <c r="JL94" s="34"/>
      <c r="JM94" s="34"/>
      <c r="JN94" s="34"/>
      <c r="JO94" s="34"/>
      <c r="JP94" s="34"/>
      <c r="JQ94" s="34"/>
      <c r="JR94" s="34"/>
      <c r="JS94" s="34"/>
      <c r="JT94" s="34"/>
      <c r="JU94" s="34"/>
      <c r="JV94" s="34"/>
      <c r="JW94" s="34"/>
      <c r="JX94" s="34"/>
      <c r="JY94" s="34"/>
      <c r="JZ94" s="34"/>
      <c r="KA94" s="34"/>
      <c r="KB94" s="34"/>
      <c r="KC94" s="34"/>
      <c r="KD94" s="34"/>
      <c r="KE94" s="34"/>
      <c r="KF94" s="34"/>
      <c r="KG94" s="34"/>
      <c r="KH94" s="34"/>
      <c r="KI94" s="34"/>
      <c r="KJ94" s="34"/>
      <c r="KK94" s="34"/>
      <c r="KL94" s="34"/>
      <c r="KM94" s="34"/>
      <c r="KN94" s="34"/>
      <c r="KO94" s="34"/>
      <c r="KP94" s="34"/>
      <c r="KQ94" s="34"/>
      <c r="KR94" s="34"/>
      <c r="KS94" s="34"/>
      <c r="KT94" s="34"/>
      <c r="KU94" s="34"/>
      <c r="KV94" s="34"/>
      <c r="KW94" s="34"/>
      <c r="KX94" s="34"/>
      <c r="KY94" s="34"/>
      <c r="KZ94" s="34"/>
      <c r="LA94" s="34"/>
      <c r="LB94" s="34"/>
      <c r="LC94" s="34"/>
      <c r="LD94" s="34"/>
      <c r="LE94" s="34"/>
      <c r="LF94" s="34"/>
      <c r="LG94" s="34"/>
      <c r="LH94" s="34"/>
      <c r="LI94" s="34"/>
      <c r="LJ94" s="34"/>
      <c r="LK94" s="34"/>
      <c r="LL94" s="34"/>
      <c r="LM94" s="34"/>
      <c r="LN94" s="34"/>
      <c r="LO94" s="34"/>
      <c r="LP94" s="34"/>
      <c r="LQ94" s="34"/>
      <c r="LR94" s="34"/>
      <c r="LS94" s="34"/>
      <c r="LT94" s="34"/>
      <c r="LU94" s="34"/>
      <c r="LV94" s="34"/>
      <c r="LW94" s="34"/>
      <c r="LX94" s="34"/>
      <c r="LY94" s="34"/>
      <c r="LZ94" s="34"/>
      <c r="MA94" s="34"/>
      <c r="MB94" s="34"/>
      <c r="MC94" s="34"/>
      <c r="MD94" s="34"/>
      <c r="ME94" s="34"/>
      <c r="MF94" s="34"/>
      <c r="MG94" s="34"/>
      <c r="MH94" s="34"/>
      <c r="MI94" s="34"/>
      <c r="MJ94" s="34"/>
      <c r="MK94" s="34"/>
      <c r="ML94" s="34"/>
      <c r="MM94" s="34"/>
      <c r="MN94" s="34"/>
      <c r="MO94" s="34"/>
      <c r="MP94" s="34"/>
      <c r="MQ94" s="34"/>
      <c r="MR94" s="34"/>
      <c r="MS94" s="34"/>
      <c r="MT94" s="34"/>
      <c r="MU94" s="34"/>
      <c r="MV94" s="34"/>
      <c r="MW94" s="34"/>
      <c r="MX94" s="34"/>
      <c r="MY94" s="34"/>
      <c r="MZ94" s="34"/>
      <c r="NA94" s="34"/>
      <c r="NB94" s="34"/>
      <c r="NC94" s="34"/>
      <c r="ND94" s="34"/>
      <c r="NE94" s="34"/>
      <c r="NF94" s="34"/>
      <c r="NG94" s="34"/>
      <c r="NH94" s="34"/>
      <c r="NI94" s="34"/>
      <c r="NJ94" s="34"/>
      <c r="NK94" s="34"/>
      <c r="NL94" s="34"/>
      <c r="NM94" s="34"/>
      <c r="NN94" s="34"/>
      <c r="NO94" s="34"/>
      <c r="NP94" s="34"/>
      <c r="NQ94" s="34"/>
      <c r="NR94" s="34"/>
      <c r="NS94" s="34"/>
      <c r="NT94" s="34"/>
      <c r="NU94" s="34"/>
      <c r="NV94" s="34"/>
      <c r="NW94" s="34"/>
      <c r="NX94" s="34"/>
    </row>
    <row r="95" spans="1:388" ht="30" customHeight="1">
      <c r="A95" s="161"/>
      <c r="B95" s="163"/>
      <c r="C95" s="35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  <c r="AH95" s="36"/>
      <c r="AI95" s="36"/>
      <c r="AJ95" s="36"/>
      <c r="AK95" s="36"/>
      <c r="AL95" s="36"/>
      <c r="AM95" s="36"/>
      <c r="AN95" s="36"/>
      <c r="AO95" s="36"/>
      <c r="AP95" s="36"/>
      <c r="AQ95" s="36"/>
      <c r="AR95" s="36"/>
      <c r="AS95" s="36"/>
      <c r="AT95" s="36"/>
      <c r="AU95" s="36"/>
      <c r="AV95" s="36"/>
      <c r="AW95" s="36"/>
      <c r="AX95" s="36"/>
      <c r="AY95" s="36"/>
      <c r="AZ95" s="36"/>
      <c r="BA95" s="36"/>
      <c r="BB95" s="36"/>
      <c r="BC95" s="36"/>
      <c r="BD95" s="36"/>
      <c r="BE95" s="36"/>
      <c r="BF95" s="36"/>
      <c r="BG95" s="36"/>
      <c r="BH95" s="36"/>
      <c r="BI95" s="36"/>
      <c r="BJ95" s="36"/>
      <c r="BK95" s="36"/>
      <c r="BL95" s="36"/>
      <c r="BM95" s="36"/>
      <c r="BN95" s="36"/>
      <c r="BO95" s="36"/>
      <c r="BP95" s="36"/>
      <c r="BQ95" s="36"/>
      <c r="BR95" s="36"/>
      <c r="BS95" s="36"/>
      <c r="BT95" s="36"/>
      <c r="BU95" s="36"/>
      <c r="BV95" s="36"/>
      <c r="BW95" s="36"/>
      <c r="BX95" s="36"/>
      <c r="BY95" s="36"/>
      <c r="BZ95" s="36"/>
      <c r="CA95" s="36"/>
      <c r="CB95" s="36"/>
      <c r="CC95" s="36"/>
      <c r="CD95" s="36"/>
      <c r="CE95" s="36"/>
      <c r="CF95" s="36"/>
      <c r="CG95" s="36"/>
      <c r="CH95" s="36"/>
      <c r="CI95" s="36"/>
      <c r="CJ95" s="36"/>
      <c r="CK95" s="36"/>
      <c r="CL95" s="36"/>
      <c r="CM95" s="36"/>
      <c r="CN95" s="36"/>
      <c r="CO95" s="36"/>
      <c r="CP95" s="36"/>
      <c r="CQ95" s="36"/>
      <c r="CR95" s="36"/>
      <c r="CS95" s="36"/>
      <c r="CT95" s="36"/>
      <c r="CU95" s="36"/>
      <c r="CV95" s="36"/>
      <c r="CW95" s="36"/>
      <c r="CX95" s="36"/>
      <c r="CY95" s="36"/>
      <c r="CZ95" s="36"/>
      <c r="DA95" s="36"/>
      <c r="DB95" s="36"/>
      <c r="DC95" s="36"/>
      <c r="DD95" s="36"/>
      <c r="DE95" s="36"/>
      <c r="DF95" s="36"/>
      <c r="DG95" s="36"/>
      <c r="DH95" s="36"/>
      <c r="DI95" s="36"/>
      <c r="DJ95" s="36"/>
      <c r="DK95" s="36"/>
      <c r="DL95" s="36"/>
      <c r="DM95" s="36"/>
      <c r="DN95" s="36"/>
      <c r="DO95" s="36"/>
      <c r="DP95" s="36"/>
      <c r="DQ95" s="36"/>
      <c r="DR95" s="36"/>
      <c r="DS95" s="36"/>
      <c r="DT95" s="36"/>
      <c r="DU95" s="36"/>
      <c r="DV95" s="36"/>
      <c r="DW95" s="36"/>
      <c r="DX95" s="36"/>
      <c r="DY95" s="36"/>
      <c r="DZ95" s="36"/>
      <c r="EA95" s="36"/>
      <c r="EB95" s="36"/>
      <c r="EC95" s="36"/>
      <c r="ED95" s="36"/>
      <c r="EE95" s="36"/>
      <c r="EF95" s="36"/>
      <c r="EG95" s="36"/>
      <c r="EH95" s="36"/>
      <c r="EI95" s="36"/>
      <c r="EJ95" s="36"/>
      <c r="EK95" s="36"/>
      <c r="EL95" s="36"/>
      <c r="EM95" s="36"/>
      <c r="EN95" s="36"/>
      <c r="EO95" s="36"/>
      <c r="EP95" s="36"/>
      <c r="EQ95" s="36"/>
      <c r="ER95" s="36"/>
      <c r="ES95" s="36"/>
      <c r="ET95" s="36"/>
      <c r="EU95" s="36"/>
      <c r="EV95" s="36"/>
      <c r="EW95" s="36"/>
      <c r="EX95" s="36"/>
      <c r="EY95" s="36"/>
      <c r="EZ95" s="36"/>
      <c r="FA95" s="36"/>
      <c r="FB95" s="36"/>
      <c r="FC95" s="36"/>
      <c r="FD95" s="36"/>
      <c r="FE95" s="36"/>
      <c r="FF95" s="36"/>
      <c r="FG95" s="36"/>
      <c r="FH95" s="36"/>
      <c r="FI95" s="36"/>
      <c r="FJ95" s="36"/>
      <c r="FK95" s="36"/>
      <c r="FL95" s="36"/>
      <c r="FM95" s="36"/>
      <c r="FN95" s="36"/>
      <c r="FO95" s="36"/>
      <c r="FP95" s="36"/>
      <c r="FQ95" s="36"/>
      <c r="FR95" s="36"/>
      <c r="FS95" s="36"/>
      <c r="FT95" s="36"/>
      <c r="FU95" s="36"/>
      <c r="FV95" s="36"/>
      <c r="FW95" s="36"/>
      <c r="FX95" s="36"/>
      <c r="FY95" s="36"/>
      <c r="FZ95" s="36"/>
      <c r="GA95" s="36"/>
      <c r="GB95" s="36"/>
      <c r="GC95" s="36"/>
      <c r="GD95" s="36"/>
      <c r="GE95" s="36"/>
      <c r="GF95" s="36"/>
      <c r="GG95" s="36"/>
      <c r="GH95" s="36"/>
      <c r="GI95" s="36"/>
      <c r="GJ95" s="36"/>
      <c r="GK95" s="36"/>
      <c r="GL95" s="36"/>
      <c r="GM95" s="36"/>
      <c r="GN95" s="36"/>
      <c r="GO95" s="36"/>
      <c r="GP95" s="36"/>
      <c r="GQ95" s="36"/>
      <c r="GR95" s="36"/>
      <c r="GS95" s="36"/>
      <c r="GT95" s="36"/>
      <c r="GU95" s="36"/>
      <c r="GV95" s="36"/>
      <c r="GW95" s="36"/>
      <c r="GX95" s="36"/>
      <c r="GY95" s="36"/>
      <c r="GZ95" s="36"/>
      <c r="HA95" s="36"/>
      <c r="HB95" s="36"/>
      <c r="HC95" s="36"/>
      <c r="HD95" s="36"/>
      <c r="HE95" s="36"/>
      <c r="HF95" s="36"/>
      <c r="HG95" s="36"/>
      <c r="HH95" s="36"/>
      <c r="HI95" s="36"/>
      <c r="HJ95" s="36"/>
      <c r="HK95" s="36"/>
      <c r="HL95" s="36"/>
      <c r="HM95" s="36"/>
      <c r="HN95" s="36"/>
      <c r="HO95" s="36"/>
      <c r="HP95" s="36"/>
      <c r="HQ95" s="36"/>
      <c r="HR95" s="36"/>
      <c r="HS95" s="36"/>
      <c r="HT95" s="36"/>
      <c r="HU95" s="36"/>
      <c r="HV95" s="36"/>
      <c r="HW95" s="36"/>
      <c r="HX95" s="36"/>
      <c r="HY95" s="36"/>
      <c r="HZ95" s="36"/>
      <c r="IA95" s="36"/>
      <c r="IB95" s="36"/>
      <c r="IC95" s="36"/>
      <c r="ID95" s="36"/>
      <c r="IE95" s="36"/>
      <c r="IF95" s="36"/>
      <c r="IG95" s="36"/>
      <c r="IH95" s="36"/>
      <c r="II95" s="36"/>
      <c r="IJ95" s="36"/>
      <c r="IK95" s="36"/>
      <c r="IL95" s="36"/>
      <c r="IM95" s="36"/>
      <c r="IN95" s="36"/>
      <c r="IO95" s="36"/>
      <c r="IP95" s="36"/>
      <c r="IQ95" s="36"/>
      <c r="IR95" s="36"/>
      <c r="IS95" s="36"/>
      <c r="IT95" s="36"/>
      <c r="IU95" s="36"/>
      <c r="IV95" s="36"/>
      <c r="IW95" s="36"/>
      <c r="IX95" s="36"/>
      <c r="IY95" s="36"/>
      <c r="IZ95" s="36"/>
      <c r="JA95" s="36"/>
      <c r="JB95" s="36"/>
      <c r="JC95" s="36"/>
      <c r="JD95" s="36"/>
      <c r="JE95" s="36"/>
      <c r="JF95" s="36"/>
      <c r="JG95" s="36"/>
      <c r="JH95" s="36"/>
      <c r="JI95" s="36"/>
      <c r="JJ95" s="36"/>
      <c r="JK95" s="36"/>
      <c r="JL95" s="36"/>
      <c r="JM95" s="36"/>
      <c r="JN95" s="36"/>
      <c r="JO95" s="36"/>
      <c r="JP95" s="36"/>
      <c r="JQ95" s="36"/>
      <c r="JR95" s="36"/>
      <c r="JS95" s="36"/>
      <c r="JT95" s="36"/>
      <c r="JU95" s="36"/>
      <c r="JV95" s="36"/>
      <c r="JW95" s="36"/>
      <c r="JX95" s="36"/>
      <c r="JY95" s="36"/>
      <c r="JZ95" s="36"/>
      <c r="KA95" s="36"/>
      <c r="KB95" s="36"/>
      <c r="KC95" s="36"/>
      <c r="KD95" s="36"/>
      <c r="KE95" s="36"/>
      <c r="KF95" s="36"/>
      <c r="KG95" s="36"/>
      <c r="KH95" s="36"/>
      <c r="KI95" s="36"/>
      <c r="KJ95" s="36"/>
      <c r="KK95" s="36"/>
      <c r="KL95" s="36"/>
      <c r="KM95" s="36"/>
      <c r="KN95" s="36"/>
      <c r="KO95" s="36"/>
      <c r="KP95" s="36"/>
      <c r="KQ95" s="36"/>
      <c r="KR95" s="36"/>
      <c r="KS95" s="36"/>
      <c r="KT95" s="36"/>
      <c r="KU95" s="36"/>
      <c r="KV95" s="36"/>
      <c r="KW95" s="36"/>
      <c r="KX95" s="36"/>
      <c r="KY95" s="36"/>
      <c r="KZ95" s="36"/>
      <c r="LA95" s="36"/>
      <c r="LB95" s="36"/>
      <c r="LC95" s="36"/>
      <c r="LD95" s="36"/>
      <c r="LE95" s="36"/>
      <c r="LF95" s="36"/>
      <c r="LG95" s="36"/>
      <c r="LH95" s="36"/>
      <c r="LI95" s="36"/>
      <c r="LJ95" s="36"/>
      <c r="LK95" s="36"/>
      <c r="LL95" s="36"/>
      <c r="LM95" s="36"/>
      <c r="LN95" s="36"/>
      <c r="LO95" s="36"/>
      <c r="LP95" s="36"/>
      <c r="LQ95" s="36"/>
      <c r="LR95" s="36"/>
      <c r="LS95" s="36"/>
      <c r="LT95" s="36"/>
      <c r="LU95" s="36"/>
      <c r="LV95" s="36"/>
      <c r="LW95" s="36"/>
      <c r="LX95" s="36"/>
      <c r="LY95" s="36"/>
      <c r="LZ95" s="36"/>
      <c r="MA95" s="36"/>
      <c r="MB95" s="36"/>
      <c r="MC95" s="36"/>
      <c r="MD95" s="36"/>
      <c r="ME95" s="36"/>
      <c r="MF95" s="36"/>
      <c r="MG95" s="36"/>
      <c r="MH95" s="36"/>
      <c r="MI95" s="36"/>
      <c r="MJ95" s="36"/>
      <c r="MK95" s="36"/>
      <c r="ML95" s="36"/>
      <c r="MM95" s="36"/>
      <c r="MN95" s="36"/>
      <c r="MO95" s="36"/>
      <c r="MP95" s="36"/>
      <c r="MQ95" s="36"/>
      <c r="MR95" s="36"/>
      <c r="MS95" s="36"/>
      <c r="MT95" s="36"/>
      <c r="MU95" s="36"/>
      <c r="MV95" s="36"/>
      <c r="MW95" s="36"/>
      <c r="MX95" s="36"/>
      <c r="MY95" s="36"/>
      <c r="MZ95" s="36"/>
      <c r="NA95" s="36"/>
      <c r="NB95" s="36"/>
      <c r="NC95" s="36"/>
      <c r="ND95" s="36"/>
      <c r="NE95" s="36"/>
      <c r="NF95" s="36"/>
      <c r="NG95" s="36"/>
      <c r="NH95" s="36"/>
      <c r="NI95" s="36"/>
      <c r="NJ95" s="36"/>
      <c r="NK95" s="36"/>
      <c r="NL95" s="36"/>
      <c r="NM95" s="36"/>
      <c r="NN95" s="36"/>
      <c r="NO95" s="36"/>
      <c r="NP95" s="36"/>
      <c r="NQ95" s="36"/>
      <c r="NR95" s="36"/>
      <c r="NS95" s="36"/>
      <c r="NT95" s="36"/>
      <c r="NU95" s="36"/>
      <c r="NV95" s="36"/>
      <c r="NW95" s="36"/>
      <c r="NX95" s="36"/>
    </row>
    <row r="96" spans="1:388" ht="30" customHeight="1">
      <c r="A96" s="164" t="s">
        <v>49</v>
      </c>
      <c r="B96" s="162" t="s">
        <v>25</v>
      </c>
      <c r="C96" s="33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4"/>
      <c r="AO96" s="34"/>
      <c r="AP96" s="34"/>
      <c r="AQ96" s="34"/>
      <c r="AR96" s="34"/>
      <c r="AS96" s="34"/>
      <c r="AT96" s="34"/>
      <c r="AU96" s="34"/>
      <c r="AV96" s="34"/>
      <c r="AW96" s="34"/>
      <c r="AX96" s="34"/>
      <c r="AY96" s="34"/>
      <c r="AZ96" s="34"/>
      <c r="BA96" s="34"/>
      <c r="BB96" s="34"/>
      <c r="BC96" s="34"/>
      <c r="BD96" s="34"/>
      <c r="BE96" s="34"/>
      <c r="BF96" s="34"/>
      <c r="BG96" s="34"/>
      <c r="BH96" s="34"/>
      <c r="BI96" s="34"/>
      <c r="BJ96" s="34"/>
      <c r="BK96" s="34"/>
      <c r="BL96" s="34"/>
      <c r="BM96" s="34"/>
      <c r="BN96" s="34"/>
      <c r="BO96" s="34"/>
      <c r="BP96" s="34"/>
      <c r="BQ96" s="34"/>
      <c r="BR96" s="34"/>
      <c r="BS96" s="34"/>
      <c r="BT96" s="34"/>
      <c r="BU96" s="34"/>
      <c r="BV96" s="34"/>
      <c r="BW96" s="34"/>
      <c r="BX96" s="34"/>
      <c r="BY96" s="34"/>
      <c r="BZ96" s="34"/>
      <c r="CA96" s="34"/>
      <c r="CB96" s="34"/>
      <c r="CC96" s="34"/>
      <c r="CD96" s="34"/>
      <c r="CE96" s="34"/>
      <c r="CF96" s="34"/>
      <c r="CG96" s="34"/>
      <c r="CH96" s="34"/>
      <c r="CI96" s="34"/>
      <c r="CJ96" s="34"/>
      <c r="CK96" s="34"/>
      <c r="CL96" s="34"/>
      <c r="CM96" s="34"/>
      <c r="CN96" s="34"/>
      <c r="CO96" s="34"/>
      <c r="CP96" s="34"/>
      <c r="CQ96" s="34"/>
      <c r="CR96" s="34"/>
      <c r="CS96" s="34"/>
      <c r="CT96" s="34"/>
      <c r="CU96" s="34"/>
      <c r="CV96" s="34"/>
      <c r="CW96" s="34"/>
      <c r="CX96" s="34"/>
      <c r="CY96" s="34"/>
      <c r="CZ96" s="34"/>
      <c r="DA96" s="34"/>
      <c r="DB96" s="34"/>
      <c r="DC96" s="34"/>
      <c r="DD96" s="34"/>
      <c r="DE96" s="34"/>
      <c r="DF96" s="34"/>
      <c r="DG96" s="34"/>
      <c r="DH96" s="34"/>
      <c r="DI96" s="34"/>
      <c r="DJ96" s="34"/>
      <c r="DK96" s="34"/>
      <c r="DL96" s="34"/>
      <c r="DM96" s="34"/>
      <c r="DN96" s="34"/>
      <c r="DO96" s="34"/>
      <c r="DP96" s="34"/>
      <c r="DQ96" s="34"/>
      <c r="DR96" s="34"/>
      <c r="DS96" s="34"/>
      <c r="DT96" s="34"/>
      <c r="DU96" s="34"/>
      <c r="DV96" s="34"/>
      <c r="DW96" s="34"/>
      <c r="DX96" s="34"/>
      <c r="DY96" s="34"/>
      <c r="DZ96" s="34"/>
      <c r="EA96" s="34"/>
      <c r="EB96" s="34"/>
      <c r="EC96" s="34"/>
      <c r="ED96" s="34"/>
      <c r="EE96" s="34"/>
      <c r="EF96" s="34"/>
      <c r="EG96" s="34"/>
      <c r="EH96" s="34"/>
      <c r="EI96" s="34"/>
      <c r="EJ96" s="34"/>
      <c r="EK96" s="34"/>
      <c r="EL96" s="34"/>
      <c r="EM96" s="34"/>
      <c r="EN96" s="34"/>
      <c r="EO96" s="34"/>
      <c r="EP96" s="34"/>
      <c r="EQ96" s="34"/>
      <c r="ER96" s="34"/>
      <c r="ES96" s="34"/>
      <c r="ET96" s="34"/>
      <c r="EU96" s="34"/>
      <c r="EV96" s="34"/>
      <c r="EW96" s="34"/>
      <c r="EX96" s="34"/>
      <c r="EY96" s="34"/>
      <c r="EZ96" s="34"/>
      <c r="FA96" s="34"/>
      <c r="FB96" s="34"/>
      <c r="FC96" s="34"/>
      <c r="FD96" s="34"/>
      <c r="FE96" s="34"/>
      <c r="FF96" s="34"/>
      <c r="FG96" s="34"/>
      <c r="FH96" s="34"/>
      <c r="FI96" s="34"/>
      <c r="FJ96" s="34"/>
      <c r="FK96" s="34"/>
      <c r="FL96" s="34"/>
      <c r="FM96" s="34"/>
      <c r="FN96" s="34"/>
      <c r="FO96" s="34"/>
      <c r="FP96" s="34"/>
      <c r="FQ96" s="34"/>
      <c r="FR96" s="34"/>
      <c r="FS96" s="34"/>
      <c r="FT96" s="34"/>
      <c r="FU96" s="34"/>
      <c r="FV96" s="34"/>
      <c r="FW96" s="34"/>
      <c r="FX96" s="34"/>
      <c r="FY96" s="34"/>
      <c r="FZ96" s="34"/>
      <c r="GA96" s="34"/>
      <c r="GB96" s="34"/>
      <c r="GC96" s="34"/>
      <c r="GD96" s="34"/>
      <c r="GE96" s="34"/>
      <c r="GF96" s="34"/>
      <c r="GG96" s="34"/>
      <c r="GH96" s="34"/>
      <c r="GI96" s="34"/>
      <c r="GJ96" s="34"/>
      <c r="GK96" s="34"/>
      <c r="GL96" s="34"/>
      <c r="GM96" s="34"/>
      <c r="GN96" s="34"/>
      <c r="GO96" s="34"/>
      <c r="GP96" s="34"/>
      <c r="GQ96" s="34"/>
      <c r="GR96" s="34"/>
      <c r="GS96" s="34"/>
      <c r="GT96" s="34"/>
      <c r="GU96" s="34"/>
      <c r="GV96" s="34"/>
      <c r="GW96" s="34"/>
      <c r="GX96" s="34"/>
      <c r="GY96" s="34"/>
      <c r="GZ96" s="34"/>
      <c r="HA96" s="34"/>
      <c r="HB96" s="34"/>
      <c r="HC96" s="34"/>
      <c r="HD96" s="34"/>
      <c r="HE96" s="34"/>
      <c r="HF96" s="34"/>
      <c r="HG96" s="34"/>
      <c r="HH96" s="34"/>
      <c r="HI96" s="34"/>
      <c r="HJ96" s="34"/>
      <c r="HK96" s="34"/>
      <c r="HL96" s="34"/>
      <c r="HM96" s="34"/>
      <c r="HN96" s="34"/>
      <c r="HO96" s="34"/>
      <c r="HP96" s="34"/>
      <c r="HQ96" s="34"/>
      <c r="HR96" s="34"/>
      <c r="HS96" s="34"/>
      <c r="HT96" s="34"/>
      <c r="HU96" s="34"/>
      <c r="HV96" s="34"/>
      <c r="HW96" s="34"/>
      <c r="HX96" s="34"/>
      <c r="HY96" s="34"/>
      <c r="HZ96" s="34"/>
      <c r="IA96" s="34"/>
      <c r="IB96" s="34"/>
      <c r="IC96" s="34"/>
      <c r="ID96" s="34"/>
      <c r="IE96" s="34"/>
      <c r="IF96" s="34"/>
      <c r="IG96" s="34"/>
      <c r="IH96" s="34"/>
      <c r="II96" s="34"/>
      <c r="IJ96" s="34"/>
      <c r="IK96" s="34"/>
      <c r="IL96" s="34"/>
      <c r="IM96" s="34"/>
      <c r="IN96" s="34"/>
      <c r="IO96" s="34"/>
      <c r="IP96" s="34"/>
      <c r="IQ96" s="34"/>
      <c r="IR96" s="34"/>
      <c r="IS96" s="34"/>
      <c r="IT96" s="34"/>
      <c r="IU96" s="34"/>
      <c r="IV96" s="34"/>
      <c r="IW96" s="34"/>
      <c r="IX96" s="34"/>
      <c r="IY96" s="34"/>
      <c r="IZ96" s="34"/>
      <c r="JA96" s="34"/>
      <c r="JB96" s="34"/>
      <c r="JC96" s="34"/>
      <c r="JD96" s="34"/>
      <c r="JE96" s="34"/>
      <c r="JF96" s="34"/>
      <c r="JG96" s="34"/>
      <c r="JH96" s="34"/>
      <c r="JI96" s="34"/>
      <c r="JJ96" s="34"/>
      <c r="JK96" s="34"/>
      <c r="JL96" s="34"/>
      <c r="JM96" s="34"/>
      <c r="JN96" s="34"/>
      <c r="JO96" s="34"/>
      <c r="JP96" s="34"/>
      <c r="JQ96" s="34"/>
      <c r="JR96" s="34"/>
      <c r="JS96" s="34"/>
      <c r="JT96" s="34"/>
      <c r="JU96" s="34"/>
      <c r="JV96" s="34"/>
      <c r="JW96" s="34"/>
      <c r="JX96" s="34"/>
      <c r="JY96" s="34"/>
      <c r="JZ96" s="34"/>
      <c r="KA96" s="34"/>
      <c r="KB96" s="34"/>
      <c r="KC96" s="34"/>
      <c r="KD96" s="34"/>
      <c r="KE96" s="34"/>
      <c r="KF96" s="34"/>
      <c r="KG96" s="34"/>
      <c r="KH96" s="34"/>
      <c r="KI96" s="34"/>
      <c r="KJ96" s="34"/>
      <c r="KK96" s="34"/>
      <c r="KL96" s="34"/>
      <c r="KM96" s="34"/>
      <c r="KN96" s="34"/>
      <c r="KO96" s="34"/>
      <c r="KP96" s="34"/>
      <c r="KQ96" s="34"/>
      <c r="KR96" s="34"/>
      <c r="KS96" s="34"/>
      <c r="KT96" s="34"/>
      <c r="KU96" s="34"/>
      <c r="KV96" s="34"/>
      <c r="KW96" s="34"/>
      <c r="KX96" s="34"/>
      <c r="KY96" s="34"/>
      <c r="KZ96" s="34"/>
      <c r="LA96" s="34"/>
      <c r="LB96" s="34"/>
      <c r="LC96" s="34"/>
      <c r="LD96" s="34"/>
      <c r="LE96" s="34"/>
      <c r="LF96" s="34"/>
      <c r="LG96" s="34"/>
      <c r="LH96" s="34"/>
      <c r="LI96" s="34"/>
      <c r="LJ96" s="34"/>
      <c r="LK96" s="34"/>
      <c r="LL96" s="34"/>
      <c r="LM96" s="34"/>
      <c r="LN96" s="34"/>
      <c r="LO96" s="34"/>
      <c r="LP96" s="34"/>
      <c r="LQ96" s="34"/>
      <c r="LR96" s="34"/>
      <c r="LS96" s="34"/>
      <c r="LT96" s="34"/>
      <c r="LU96" s="34"/>
      <c r="LV96" s="34"/>
      <c r="LW96" s="34"/>
      <c r="LX96" s="34"/>
      <c r="LY96" s="34"/>
      <c r="LZ96" s="34"/>
      <c r="MA96" s="34"/>
      <c r="MB96" s="34"/>
      <c r="MC96" s="34"/>
      <c r="MD96" s="34"/>
      <c r="ME96" s="34"/>
      <c r="MF96" s="34"/>
      <c r="MG96" s="34"/>
      <c r="MH96" s="34"/>
      <c r="MI96" s="34"/>
      <c r="MJ96" s="34"/>
      <c r="MK96" s="34"/>
      <c r="ML96" s="34"/>
      <c r="MM96" s="34"/>
      <c r="MN96" s="34"/>
      <c r="MO96" s="34"/>
      <c r="MP96" s="34"/>
      <c r="MQ96" s="34"/>
      <c r="MR96" s="34"/>
      <c r="MS96" s="34"/>
      <c r="MT96" s="34"/>
      <c r="MU96" s="34"/>
      <c r="MV96" s="34"/>
      <c r="MW96" s="34"/>
      <c r="MX96" s="34"/>
      <c r="MY96" s="34"/>
      <c r="MZ96" s="34"/>
      <c r="NA96" s="34"/>
      <c r="NB96" s="34"/>
      <c r="NC96" s="34"/>
      <c r="ND96" s="34"/>
      <c r="NE96" s="34"/>
      <c r="NF96" s="34"/>
      <c r="NG96" s="34"/>
      <c r="NH96" s="34"/>
      <c r="NI96" s="34"/>
      <c r="NJ96" s="34"/>
      <c r="NK96" s="34"/>
      <c r="NL96" s="34"/>
      <c r="NM96" s="34"/>
      <c r="NN96" s="34"/>
      <c r="NO96" s="34"/>
      <c r="NP96" s="34"/>
      <c r="NQ96" s="34"/>
      <c r="NR96" s="34"/>
      <c r="NS96" s="34"/>
      <c r="NT96" s="34"/>
      <c r="NU96" s="34"/>
      <c r="NV96" s="34"/>
      <c r="NW96" s="34"/>
      <c r="NX96" s="34"/>
    </row>
    <row r="97" spans="1:388" ht="30" customHeight="1">
      <c r="A97" s="164"/>
      <c r="B97" s="163"/>
      <c r="C97" s="35"/>
      <c r="D97" s="36"/>
      <c r="E97" s="36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36"/>
      <c r="AH97" s="36"/>
      <c r="AI97" s="36"/>
      <c r="AJ97" s="36"/>
      <c r="AK97" s="36"/>
      <c r="AL97" s="36"/>
      <c r="AM97" s="36"/>
      <c r="AN97" s="36"/>
      <c r="AO97" s="36"/>
      <c r="AP97" s="36"/>
      <c r="AQ97" s="36"/>
      <c r="AR97" s="36"/>
      <c r="AS97" s="36"/>
      <c r="AT97" s="36"/>
      <c r="AU97" s="36"/>
      <c r="AV97" s="36"/>
      <c r="AW97" s="36"/>
      <c r="AX97" s="36"/>
      <c r="AY97" s="36"/>
      <c r="AZ97" s="36"/>
      <c r="BA97" s="36"/>
      <c r="BB97" s="36"/>
      <c r="BC97" s="36"/>
      <c r="BD97" s="36"/>
      <c r="BE97" s="36"/>
      <c r="BF97" s="36"/>
      <c r="BG97" s="36"/>
      <c r="BH97" s="36"/>
      <c r="BI97" s="36"/>
      <c r="BJ97" s="36"/>
      <c r="BK97" s="36"/>
      <c r="BL97" s="36"/>
      <c r="BM97" s="36"/>
      <c r="BN97" s="36"/>
      <c r="BO97" s="36"/>
      <c r="BP97" s="36"/>
      <c r="BQ97" s="36"/>
      <c r="BR97" s="36"/>
      <c r="BS97" s="36"/>
      <c r="BT97" s="36"/>
      <c r="BU97" s="36"/>
      <c r="BV97" s="36"/>
      <c r="BW97" s="36"/>
      <c r="BX97" s="36"/>
      <c r="BY97" s="36"/>
      <c r="BZ97" s="36"/>
      <c r="CA97" s="36"/>
      <c r="CB97" s="36"/>
      <c r="CC97" s="36"/>
      <c r="CD97" s="36"/>
      <c r="CE97" s="36"/>
      <c r="CF97" s="36"/>
      <c r="CG97" s="36"/>
      <c r="CH97" s="36"/>
      <c r="CI97" s="36"/>
      <c r="CJ97" s="36"/>
      <c r="CK97" s="36"/>
      <c r="CL97" s="36"/>
      <c r="CM97" s="36"/>
      <c r="CN97" s="36"/>
      <c r="CO97" s="36"/>
      <c r="CP97" s="36"/>
      <c r="CQ97" s="36"/>
      <c r="CR97" s="36"/>
      <c r="CS97" s="36"/>
      <c r="CT97" s="36"/>
      <c r="CU97" s="36"/>
      <c r="CV97" s="36"/>
      <c r="CW97" s="36"/>
      <c r="CX97" s="36"/>
      <c r="CY97" s="36"/>
      <c r="CZ97" s="36"/>
      <c r="DA97" s="36"/>
      <c r="DB97" s="36"/>
      <c r="DC97" s="36"/>
      <c r="DD97" s="36"/>
      <c r="DE97" s="36"/>
      <c r="DF97" s="36"/>
      <c r="DG97" s="36"/>
      <c r="DH97" s="36"/>
      <c r="DI97" s="36"/>
      <c r="DJ97" s="36"/>
      <c r="DK97" s="36"/>
      <c r="DL97" s="36"/>
      <c r="DM97" s="36"/>
      <c r="DN97" s="36"/>
      <c r="DO97" s="36"/>
      <c r="DP97" s="36"/>
      <c r="DQ97" s="36"/>
      <c r="DR97" s="36"/>
      <c r="DS97" s="36"/>
      <c r="DT97" s="36"/>
      <c r="DU97" s="36"/>
      <c r="DV97" s="36"/>
      <c r="DW97" s="36"/>
      <c r="DX97" s="36"/>
      <c r="DY97" s="36"/>
      <c r="DZ97" s="36"/>
      <c r="EA97" s="36"/>
      <c r="EB97" s="36"/>
      <c r="EC97" s="36"/>
      <c r="ED97" s="36"/>
      <c r="EE97" s="36"/>
      <c r="EF97" s="36"/>
      <c r="EG97" s="36"/>
      <c r="EH97" s="36"/>
      <c r="EI97" s="36"/>
      <c r="EJ97" s="36"/>
      <c r="EK97" s="36"/>
      <c r="EL97" s="36"/>
      <c r="EM97" s="36"/>
      <c r="EN97" s="36"/>
      <c r="EO97" s="36"/>
      <c r="EP97" s="36"/>
      <c r="EQ97" s="36"/>
      <c r="ER97" s="36"/>
      <c r="ES97" s="36"/>
      <c r="ET97" s="36"/>
      <c r="EU97" s="36"/>
      <c r="EV97" s="36"/>
      <c r="EW97" s="36"/>
      <c r="EX97" s="36"/>
      <c r="EY97" s="36"/>
      <c r="EZ97" s="36"/>
      <c r="FA97" s="36"/>
      <c r="FB97" s="36"/>
      <c r="FC97" s="36"/>
      <c r="FD97" s="36"/>
      <c r="FE97" s="36"/>
      <c r="FF97" s="36"/>
      <c r="FG97" s="36"/>
      <c r="FH97" s="36"/>
      <c r="FI97" s="36"/>
      <c r="FJ97" s="36"/>
      <c r="FK97" s="36"/>
      <c r="FL97" s="36"/>
      <c r="FM97" s="36"/>
      <c r="FN97" s="36"/>
      <c r="FO97" s="36"/>
      <c r="FP97" s="36"/>
      <c r="FQ97" s="36"/>
      <c r="FR97" s="36"/>
      <c r="FS97" s="36"/>
      <c r="FT97" s="36"/>
      <c r="FU97" s="36"/>
      <c r="FV97" s="36"/>
      <c r="FW97" s="36"/>
      <c r="FX97" s="36"/>
      <c r="FY97" s="36"/>
      <c r="FZ97" s="36"/>
      <c r="GA97" s="36"/>
      <c r="GB97" s="36"/>
      <c r="GC97" s="36"/>
      <c r="GD97" s="36"/>
      <c r="GE97" s="36"/>
      <c r="GF97" s="36"/>
      <c r="GG97" s="36"/>
      <c r="GH97" s="36"/>
      <c r="GI97" s="36"/>
      <c r="GJ97" s="36"/>
      <c r="GK97" s="36"/>
      <c r="GL97" s="36"/>
      <c r="GM97" s="36"/>
      <c r="GN97" s="36"/>
      <c r="GO97" s="36"/>
      <c r="GP97" s="36"/>
      <c r="GQ97" s="36"/>
      <c r="GR97" s="36"/>
      <c r="GS97" s="36"/>
      <c r="GT97" s="36"/>
      <c r="GU97" s="36"/>
      <c r="GV97" s="36"/>
      <c r="GW97" s="36"/>
      <c r="GX97" s="36"/>
      <c r="GY97" s="36"/>
      <c r="GZ97" s="36"/>
      <c r="HA97" s="36"/>
      <c r="HB97" s="36"/>
      <c r="HC97" s="36"/>
      <c r="HD97" s="36"/>
      <c r="HE97" s="36"/>
      <c r="HF97" s="36"/>
      <c r="HG97" s="36"/>
      <c r="HH97" s="36"/>
      <c r="HI97" s="36"/>
      <c r="HJ97" s="36"/>
      <c r="HK97" s="36"/>
      <c r="HL97" s="36"/>
      <c r="HM97" s="36"/>
      <c r="HN97" s="36"/>
      <c r="HO97" s="36"/>
      <c r="HP97" s="36"/>
      <c r="HQ97" s="36"/>
      <c r="HR97" s="36"/>
      <c r="HS97" s="36"/>
      <c r="HT97" s="36"/>
      <c r="HU97" s="36"/>
      <c r="HV97" s="36"/>
      <c r="HW97" s="36"/>
      <c r="HX97" s="36"/>
      <c r="HY97" s="36"/>
      <c r="HZ97" s="36"/>
      <c r="IA97" s="36"/>
      <c r="IB97" s="36"/>
      <c r="IC97" s="36"/>
      <c r="ID97" s="36"/>
      <c r="IE97" s="36"/>
      <c r="IF97" s="36"/>
      <c r="IG97" s="36"/>
      <c r="IH97" s="36"/>
      <c r="II97" s="36"/>
      <c r="IJ97" s="36"/>
      <c r="IK97" s="36"/>
      <c r="IL97" s="36"/>
      <c r="IM97" s="36"/>
      <c r="IN97" s="36"/>
      <c r="IO97" s="36"/>
      <c r="IP97" s="36"/>
      <c r="IQ97" s="36"/>
      <c r="IR97" s="36"/>
      <c r="IS97" s="36"/>
      <c r="IT97" s="36"/>
      <c r="IU97" s="36"/>
      <c r="IV97" s="36"/>
      <c r="IW97" s="36"/>
      <c r="IX97" s="36"/>
      <c r="IY97" s="36"/>
      <c r="IZ97" s="36"/>
      <c r="JA97" s="36"/>
      <c r="JB97" s="36"/>
      <c r="JC97" s="36"/>
      <c r="JD97" s="36"/>
      <c r="JE97" s="36"/>
      <c r="JF97" s="36"/>
      <c r="JG97" s="36"/>
      <c r="JH97" s="36"/>
      <c r="JI97" s="36"/>
      <c r="JJ97" s="36"/>
      <c r="JK97" s="36"/>
      <c r="JL97" s="36"/>
      <c r="JM97" s="36"/>
      <c r="JN97" s="36"/>
      <c r="JO97" s="36"/>
      <c r="JP97" s="36"/>
      <c r="JQ97" s="36"/>
      <c r="JR97" s="36"/>
      <c r="JS97" s="36"/>
      <c r="JT97" s="36"/>
      <c r="JU97" s="36"/>
      <c r="JV97" s="36"/>
      <c r="JW97" s="36"/>
      <c r="JX97" s="36"/>
      <c r="JY97" s="36"/>
      <c r="JZ97" s="36"/>
      <c r="KA97" s="36"/>
      <c r="KB97" s="36"/>
      <c r="KC97" s="36"/>
      <c r="KD97" s="36"/>
      <c r="KE97" s="36"/>
      <c r="KF97" s="36"/>
      <c r="KG97" s="36"/>
      <c r="KH97" s="36"/>
      <c r="KI97" s="36"/>
      <c r="KJ97" s="36"/>
      <c r="KK97" s="36"/>
      <c r="KL97" s="36"/>
      <c r="KM97" s="36"/>
      <c r="KN97" s="36"/>
      <c r="KO97" s="36"/>
      <c r="KP97" s="36"/>
      <c r="KQ97" s="36"/>
      <c r="KR97" s="36"/>
      <c r="KS97" s="36"/>
      <c r="KT97" s="36"/>
      <c r="KU97" s="36"/>
      <c r="KV97" s="36"/>
      <c r="KW97" s="36"/>
      <c r="KX97" s="36"/>
      <c r="KY97" s="36"/>
      <c r="KZ97" s="36"/>
      <c r="LA97" s="36"/>
      <c r="LB97" s="36"/>
      <c r="LC97" s="36"/>
      <c r="LD97" s="36"/>
      <c r="LE97" s="36"/>
      <c r="LF97" s="36"/>
      <c r="LG97" s="36"/>
      <c r="LH97" s="36"/>
      <c r="LI97" s="36"/>
      <c r="LJ97" s="36"/>
      <c r="LK97" s="36"/>
      <c r="LL97" s="36"/>
      <c r="LM97" s="36"/>
      <c r="LN97" s="36"/>
      <c r="LO97" s="36"/>
      <c r="LP97" s="36"/>
      <c r="LQ97" s="36"/>
      <c r="LR97" s="36"/>
      <c r="LS97" s="36"/>
      <c r="LT97" s="36"/>
      <c r="LU97" s="36"/>
      <c r="LV97" s="36"/>
      <c r="LW97" s="36"/>
      <c r="LX97" s="36"/>
      <c r="LY97" s="36"/>
      <c r="LZ97" s="36"/>
      <c r="MA97" s="36"/>
      <c r="MB97" s="36"/>
      <c r="MC97" s="36"/>
      <c r="MD97" s="36"/>
      <c r="ME97" s="36"/>
      <c r="MF97" s="36"/>
      <c r="MG97" s="36"/>
      <c r="MH97" s="36"/>
      <c r="MI97" s="36"/>
      <c r="MJ97" s="36"/>
      <c r="MK97" s="36"/>
      <c r="ML97" s="36"/>
      <c r="MM97" s="36"/>
      <c r="MN97" s="36"/>
      <c r="MO97" s="36"/>
      <c r="MP97" s="36"/>
      <c r="MQ97" s="36"/>
      <c r="MR97" s="36"/>
      <c r="MS97" s="36"/>
      <c r="MT97" s="36"/>
      <c r="MU97" s="36"/>
      <c r="MV97" s="36"/>
      <c r="MW97" s="36"/>
      <c r="MX97" s="36"/>
      <c r="MY97" s="36"/>
      <c r="MZ97" s="36"/>
      <c r="NA97" s="36"/>
      <c r="NB97" s="36"/>
      <c r="NC97" s="36"/>
      <c r="ND97" s="36"/>
      <c r="NE97" s="36"/>
      <c r="NF97" s="36"/>
      <c r="NG97" s="36"/>
      <c r="NH97" s="36"/>
      <c r="NI97" s="36"/>
      <c r="NJ97" s="36"/>
      <c r="NK97" s="36"/>
      <c r="NL97" s="36"/>
      <c r="NM97" s="36"/>
      <c r="NN97" s="36"/>
      <c r="NO97" s="36"/>
      <c r="NP97" s="36"/>
      <c r="NQ97" s="36"/>
      <c r="NR97" s="36"/>
      <c r="NS97" s="36"/>
      <c r="NT97" s="36"/>
      <c r="NU97" s="36"/>
      <c r="NV97" s="36"/>
      <c r="NW97" s="36"/>
      <c r="NX97" s="36"/>
    </row>
    <row r="98" spans="1:388" ht="30" customHeight="1">
      <c r="A98" s="161">
        <v>23</v>
      </c>
      <c r="B98" s="162">
        <v>30</v>
      </c>
      <c r="C98" s="33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4"/>
      <c r="AO98" s="34"/>
      <c r="AP98" s="34"/>
      <c r="AQ98" s="34"/>
      <c r="AR98" s="34"/>
      <c r="AS98" s="34"/>
      <c r="AT98" s="34"/>
      <c r="AU98" s="34"/>
      <c r="AV98" s="34"/>
      <c r="AW98" s="34"/>
      <c r="AX98" s="34"/>
      <c r="AY98" s="34"/>
      <c r="AZ98" s="34"/>
      <c r="BA98" s="34"/>
      <c r="BB98" s="34"/>
      <c r="BC98" s="34"/>
      <c r="BD98" s="34"/>
      <c r="BE98" s="34"/>
      <c r="BF98" s="34"/>
      <c r="BG98" s="34"/>
      <c r="BH98" s="34"/>
      <c r="BI98" s="34"/>
      <c r="BJ98" s="34"/>
      <c r="BK98" s="34"/>
      <c r="BL98" s="34"/>
      <c r="BM98" s="34"/>
      <c r="BN98" s="34"/>
      <c r="BO98" s="34"/>
      <c r="BP98" s="34"/>
      <c r="BQ98" s="34"/>
      <c r="BR98" s="34"/>
      <c r="BS98" s="34"/>
      <c r="BT98" s="34"/>
      <c r="BU98" s="34"/>
      <c r="BV98" s="34"/>
      <c r="BW98" s="34"/>
      <c r="BX98" s="34"/>
      <c r="BY98" s="34"/>
      <c r="BZ98" s="34"/>
      <c r="CA98" s="34"/>
      <c r="CB98" s="34"/>
      <c r="CC98" s="34"/>
      <c r="CD98" s="34"/>
      <c r="CE98" s="34"/>
      <c r="CF98" s="34"/>
      <c r="CG98" s="34"/>
      <c r="CH98" s="34"/>
      <c r="CI98" s="34"/>
      <c r="CJ98" s="34"/>
      <c r="CK98" s="34"/>
      <c r="CL98" s="34"/>
      <c r="CM98" s="34"/>
      <c r="CN98" s="34"/>
      <c r="CO98" s="34"/>
      <c r="CP98" s="34"/>
      <c r="CQ98" s="34"/>
      <c r="CR98" s="34"/>
      <c r="CS98" s="34"/>
      <c r="CT98" s="34"/>
      <c r="CU98" s="34"/>
      <c r="CV98" s="34"/>
      <c r="CW98" s="34"/>
      <c r="CX98" s="34"/>
      <c r="CY98" s="34"/>
      <c r="CZ98" s="34"/>
      <c r="DA98" s="34"/>
      <c r="DB98" s="34"/>
      <c r="DC98" s="34"/>
      <c r="DD98" s="34"/>
      <c r="DE98" s="34"/>
      <c r="DF98" s="34"/>
      <c r="DG98" s="34"/>
      <c r="DH98" s="34"/>
      <c r="DI98" s="34"/>
      <c r="DJ98" s="34"/>
      <c r="DK98" s="34"/>
      <c r="DL98" s="34"/>
      <c r="DM98" s="34"/>
      <c r="DN98" s="34"/>
      <c r="DO98" s="34"/>
      <c r="DP98" s="34"/>
      <c r="DQ98" s="34"/>
      <c r="DR98" s="34"/>
      <c r="DS98" s="34"/>
      <c r="DT98" s="34"/>
      <c r="DU98" s="34"/>
      <c r="DV98" s="34"/>
      <c r="DW98" s="34"/>
      <c r="DX98" s="34"/>
      <c r="DY98" s="34"/>
      <c r="DZ98" s="34"/>
      <c r="EA98" s="34"/>
      <c r="EB98" s="34"/>
      <c r="EC98" s="34"/>
      <c r="ED98" s="34"/>
      <c r="EE98" s="34"/>
      <c r="EF98" s="34"/>
      <c r="EG98" s="34"/>
      <c r="EH98" s="34"/>
      <c r="EI98" s="34"/>
      <c r="EJ98" s="34"/>
      <c r="EK98" s="34"/>
      <c r="EL98" s="34"/>
      <c r="EM98" s="34"/>
      <c r="EN98" s="34"/>
      <c r="EO98" s="34"/>
      <c r="EP98" s="34"/>
      <c r="EQ98" s="34"/>
      <c r="ER98" s="34"/>
      <c r="ES98" s="34"/>
      <c r="ET98" s="34"/>
      <c r="EU98" s="34"/>
      <c r="EV98" s="34"/>
      <c r="EW98" s="34"/>
      <c r="EX98" s="34"/>
      <c r="EY98" s="34"/>
      <c r="EZ98" s="34"/>
      <c r="FA98" s="34"/>
      <c r="FB98" s="34"/>
      <c r="FC98" s="34"/>
      <c r="FD98" s="34"/>
      <c r="FE98" s="34"/>
      <c r="FF98" s="34"/>
      <c r="FG98" s="34"/>
      <c r="FH98" s="34"/>
      <c r="FI98" s="34"/>
      <c r="FJ98" s="34"/>
      <c r="FK98" s="34"/>
      <c r="FL98" s="34"/>
      <c r="FM98" s="34"/>
      <c r="FN98" s="34"/>
      <c r="FO98" s="34"/>
      <c r="FP98" s="34"/>
      <c r="FQ98" s="34"/>
      <c r="FR98" s="34"/>
      <c r="FS98" s="34"/>
      <c r="FT98" s="34"/>
      <c r="FU98" s="34"/>
      <c r="FV98" s="34"/>
      <c r="FW98" s="34"/>
      <c r="FX98" s="34"/>
      <c r="FY98" s="34"/>
      <c r="FZ98" s="34"/>
      <c r="GA98" s="34"/>
      <c r="GB98" s="34"/>
      <c r="GC98" s="34"/>
      <c r="GD98" s="34"/>
      <c r="GE98" s="34"/>
      <c r="GF98" s="34"/>
      <c r="GG98" s="34"/>
      <c r="GH98" s="34"/>
      <c r="GI98" s="34"/>
      <c r="GJ98" s="34"/>
      <c r="GK98" s="34"/>
      <c r="GL98" s="34"/>
      <c r="GM98" s="34"/>
      <c r="GN98" s="34"/>
      <c r="GO98" s="34"/>
      <c r="GP98" s="34"/>
      <c r="GQ98" s="34"/>
      <c r="GR98" s="34"/>
      <c r="GS98" s="34"/>
      <c r="GT98" s="34"/>
      <c r="GU98" s="34"/>
      <c r="GV98" s="34"/>
      <c r="GW98" s="34"/>
      <c r="GX98" s="34"/>
      <c r="GY98" s="34"/>
      <c r="GZ98" s="34"/>
      <c r="HA98" s="34"/>
      <c r="HB98" s="34"/>
      <c r="HC98" s="34"/>
      <c r="HD98" s="34"/>
      <c r="HE98" s="34"/>
      <c r="HF98" s="34"/>
      <c r="HG98" s="34"/>
      <c r="HH98" s="34"/>
      <c r="HI98" s="34"/>
      <c r="HJ98" s="34"/>
      <c r="HK98" s="34"/>
      <c r="HL98" s="34"/>
      <c r="HM98" s="34"/>
      <c r="HN98" s="34"/>
      <c r="HO98" s="34"/>
      <c r="HP98" s="34"/>
      <c r="HQ98" s="34"/>
      <c r="HR98" s="34"/>
      <c r="HS98" s="34"/>
      <c r="HT98" s="34"/>
      <c r="HU98" s="34"/>
      <c r="HV98" s="34"/>
      <c r="HW98" s="34"/>
      <c r="HX98" s="34"/>
      <c r="HY98" s="34"/>
      <c r="HZ98" s="34"/>
      <c r="IA98" s="34"/>
      <c r="IB98" s="34"/>
      <c r="IC98" s="34"/>
      <c r="ID98" s="34"/>
      <c r="IE98" s="34"/>
      <c r="IF98" s="34"/>
      <c r="IG98" s="34"/>
      <c r="IH98" s="34"/>
      <c r="II98" s="34"/>
      <c r="IJ98" s="34"/>
      <c r="IK98" s="34"/>
      <c r="IL98" s="34"/>
      <c r="IM98" s="34"/>
      <c r="IN98" s="34"/>
      <c r="IO98" s="34"/>
      <c r="IP98" s="34"/>
      <c r="IQ98" s="34"/>
      <c r="IR98" s="34"/>
      <c r="IS98" s="34"/>
      <c r="IT98" s="34"/>
      <c r="IU98" s="34"/>
      <c r="IV98" s="34"/>
      <c r="IW98" s="34"/>
      <c r="IX98" s="34"/>
      <c r="IY98" s="34"/>
      <c r="IZ98" s="34"/>
      <c r="JA98" s="34"/>
      <c r="JB98" s="34"/>
      <c r="JC98" s="34"/>
      <c r="JD98" s="34"/>
      <c r="JE98" s="34"/>
      <c r="JF98" s="34"/>
      <c r="JG98" s="34"/>
      <c r="JH98" s="34"/>
      <c r="JI98" s="34"/>
      <c r="JJ98" s="34"/>
      <c r="JK98" s="34"/>
      <c r="JL98" s="34"/>
      <c r="JM98" s="34"/>
      <c r="JN98" s="34"/>
      <c r="JO98" s="34"/>
      <c r="JP98" s="34"/>
      <c r="JQ98" s="34"/>
      <c r="JR98" s="34"/>
      <c r="JS98" s="34"/>
      <c r="JT98" s="34"/>
      <c r="JU98" s="34"/>
      <c r="JV98" s="34"/>
      <c r="JW98" s="34"/>
      <c r="JX98" s="34"/>
      <c r="JY98" s="34"/>
      <c r="JZ98" s="34"/>
      <c r="KA98" s="34"/>
      <c r="KB98" s="34"/>
      <c r="KC98" s="34"/>
      <c r="KD98" s="34"/>
      <c r="KE98" s="34"/>
      <c r="KF98" s="34"/>
      <c r="KG98" s="34"/>
      <c r="KH98" s="34"/>
      <c r="KI98" s="34"/>
      <c r="KJ98" s="34"/>
      <c r="KK98" s="34"/>
      <c r="KL98" s="34"/>
      <c r="KM98" s="34"/>
      <c r="KN98" s="34"/>
      <c r="KO98" s="34"/>
      <c r="KP98" s="34"/>
      <c r="KQ98" s="34"/>
      <c r="KR98" s="34"/>
      <c r="KS98" s="34"/>
      <c r="KT98" s="34"/>
      <c r="KU98" s="34"/>
      <c r="KV98" s="34"/>
      <c r="KW98" s="34"/>
      <c r="KX98" s="34"/>
      <c r="KY98" s="34"/>
      <c r="KZ98" s="34"/>
      <c r="LA98" s="34"/>
      <c r="LB98" s="34"/>
      <c r="LC98" s="34"/>
      <c r="LD98" s="34"/>
      <c r="LE98" s="34"/>
      <c r="LF98" s="34"/>
      <c r="LG98" s="34"/>
      <c r="LH98" s="34"/>
      <c r="LI98" s="34"/>
      <c r="LJ98" s="34"/>
      <c r="LK98" s="34"/>
      <c r="LL98" s="34"/>
      <c r="LM98" s="34"/>
      <c r="LN98" s="34"/>
      <c r="LO98" s="34"/>
      <c r="LP98" s="34"/>
      <c r="LQ98" s="34"/>
      <c r="LR98" s="34"/>
      <c r="LS98" s="34"/>
      <c r="LT98" s="34"/>
      <c r="LU98" s="34"/>
      <c r="LV98" s="34"/>
      <c r="LW98" s="34"/>
      <c r="LX98" s="34"/>
      <c r="LY98" s="34"/>
      <c r="LZ98" s="34"/>
      <c r="MA98" s="34"/>
      <c r="MB98" s="34"/>
      <c r="MC98" s="34"/>
      <c r="MD98" s="34"/>
      <c r="ME98" s="34"/>
      <c r="MF98" s="34"/>
      <c r="MG98" s="34"/>
      <c r="MH98" s="34"/>
      <c r="MI98" s="34"/>
      <c r="MJ98" s="34"/>
      <c r="MK98" s="34"/>
      <c r="ML98" s="34"/>
      <c r="MM98" s="34"/>
      <c r="MN98" s="34"/>
      <c r="MO98" s="34"/>
      <c r="MP98" s="34"/>
      <c r="MQ98" s="34"/>
      <c r="MR98" s="34"/>
      <c r="MS98" s="34"/>
      <c r="MT98" s="34"/>
      <c r="MU98" s="34"/>
      <c r="MV98" s="34"/>
      <c r="MW98" s="34"/>
      <c r="MX98" s="34"/>
      <c r="MY98" s="34"/>
      <c r="MZ98" s="34"/>
      <c r="NA98" s="34"/>
      <c r="NB98" s="34"/>
      <c r="NC98" s="34"/>
      <c r="ND98" s="34"/>
      <c r="NE98" s="34"/>
      <c r="NF98" s="34"/>
      <c r="NG98" s="34"/>
      <c r="NH98" s="34"/>
      <c r="NI98" s="34"/>
      <c r="NJ98" s="34"/>
      <c r="NK98" s="34"/>
      <c r="NL98" s="34"/>
      <c r="NM98" s="34"/>
      <c r="NN98" s="34"/>
      <c r="NO98" s="34"/>
      <c r="NP98" s="34"/>
      <c r="NQ98" s="34"/>
      <c r="NR98" s="34"/>
      <c r="NS98" s="34"/>
      <c r="NT98" s="34"/>
      <c r="NU98" s="34"/>
      <c r="NV98" s="34"/>
      <c r="NW98" s="34"/>
      <c r="NX98" s="34"/>
    </row>
    <row r="99" spans="1:388" ht="30" customHeight="1">
      <c r="A99" s="161"/>
      <c r="B99" s="163"/>
      <c r="C99" s="35"/>
      <c r="D99" s="36"/>
      <c r="E99" s="36"/>
      <c r="F99" s="3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36"/>
      <c r="AD99" s="36"/>
      <c r="AE99" s="36"/>
      <c r="AF99" s="36"/>
      <c r="AG99" s="36"/>
      <c r="AH99" s="36"/>
      <c r="AI99" s="36"/>
      <c r="AJ99" s="36"/>
      <c r="AK99" s="36"/>
      <c r="AL99" s="36"/>
      <c r="AM99" s="36"/>
      <c r="AN99" s="36"/>
      <c r="AO99" s="36"/>
      <c r="AP99" s="36"/>
      <c r="AQ99" s="36"/>
      <c r="AR99" s="36"/>
      <c r="AS99" s="36"/>
      <c r="AT99" s="36"/>
      <c r="AU99" s="36"/>
      <c r="AV99" s="36"/>
      <c r="AW99" s="36"/>
      <c r="AX99" s="36"/>
      <c r="AY99" s="36"/>
      <c r="AZ99" s="36"/>
      <c r="BA99" s="36"/>
      <c r="BB99" s="36"/>
      <c r="BC99" s="36"/>
      <c r="BD99" s="36"/>
      <c r="BE99" s="36"/>
      <c r="BF99" s="36"/>
      <c r="BG99" s="36"/>
      <c r="BH99" s="36"/>
      <c r="BI99" s="36"/>
      <c r="BJ99" s="36"/>
      <c r="BK99" s="36"/>
      <c r="BL99" s="36"/>
      <c r="BM99" s="36"/>
      <c r="BN99" s="36"/>
      <c r="BO99" s="36"/>
      <c r="BP99" s="36"/>
      <c r="BQ99" s="36"/>
      <c r="BR99" s="36"/>
      <c r="BS99" s="36"/>
      <c r="BT99" s="36"/>
      <c r="BU99" s="36"/>
      <c r="BV99" s="36"/>
      <c r="BW99" s="36"/>
      <c r="BX99" s="36"/>
      <c r="BY99" s="36"/>
      <c r="BZ99" s="36"/>
      <c r="CA99" s="36"/>
      <c r="CB99" s="36"/>
      <c r="CC99" s="36"/>
      <c r="CD99" s="36"/>
      <c r="CE99" s="36"/>
      <c r="CF99" s="36"/>
      <c r="CG99" s="36"/>
      <c r="CH99" s="36"/>
      <c r="CI99" s="36"/>
      <c r="CJ99" s="36"/>
      <c r="CK99" s="36"/>
      <c r="CL99" s="36"/>
      <c r="CM99" s="36"/>
      <c r="CN99" s="36"/>
      <c r="CO99" s="36"/>
      <c r="CP99" s="36"/>
      <c r="CQ99" s="36"/>
      <c r="CR99" s="36"/>
      <c r="CS99" s="36"/>
      <c r="CT99" s="36"/>
      <c r="CU99" s="36"/>
      <c r="CV99" s="36"/>
      <c r="CW99" s="36"/>
      <c r="CX99" s="36"/>
      <c r="CY99" s="36"/>
      <c r="CZ99" s="36"/>
      <c r="DA99" s="36"/>
      <c r="DB99" s="36"/>
      <c r="DC99" s="36"/>
      <c r="DD99" s="36"/>
      <c r="DE99" s="36"/>
      <c r="DF99" s="36"/>
      <c r="DG99" s="36"/>
      <c r="DH99" s="36"/>
      <c r="DI99" s="36"/>
      <c r="DJ99" s="36"/>
      <c r="DK99" s="36"/>
      <c r="DL99" s="36"/>
      <c r="DM99" s="36"/>
      <c r="DN99" s="36"/>
      <c r="DO99" s="36"/>
      <c r="DP99" s="36"/>
      <c r="DQ99" s="36"/>
      <c r="DR99" s="36"/>
      <c r="DS99" s="36"/>
      <c r="DT99" s="36"/>
      <c r="DU99" s="36"/>
      <c r="DV99" s="36"/>
      <c r="DW99" s="36"/>
      <c r="DX99" s="36"/>
      <c r="DY99" s="36"/>
      <c r="DZ99" s="36"/>
      <c r="EA99" s="36"/>
      <c r="EB99" s="36"/>
      <c r="EC99" s="36"/>
      <c r="ED99" s="36"/>
      <c r="EE99" s="36"/>
      <c r="EF99" s="36"/>
      <c r="EG99" s="36"/>
      <c r="EH99" s="36"/>
      <c r="EI99" s="36"/>
      <c r="EJ99" s="36"/>
      <c r="EK99" s="36"/>
      <c r="EL99" s="36"/>
      <c r="EM99" s="36"/>
      <c r="EN99" s="36"/>
      <c r="EO99" s="36"/>
      <c r="EP99" s="36"/>
      <c r="EQ99" s="36"/>
      <c r="ER99" s="36"/>
      <c r="ES99" s="36"/>
      <c r="ET99" s="36"/>
      <c r="EU99" s="36"/>
      <c r="EV99" s="36"/>
      <c r="EW99" s="36"/>
      <c r="EX99" s="36"/>
      <c r="EY99" s="36"/>
      <c r="EZ99" s="36"/>
      <c r="FA99" s="36"/>
      <c r="FB99" s="36"/>
      <c r="FC99" s="36"/>
      <c r="FD99" s="36"/>
      <c r="FE99" s="36"/>
      <c r="FF99" s="36"/>
      <c r="FG99" s="36"/>
      <c r="FH99" s="36"/>
      <c r="FI99" s="36"/>
      <c r="FJ99" s="36"/>
      <c r="FK99" s="36"/>
      <c r="FL99" s="36"/>
      <c r="FM99" s="36"/>
      <c r="FN99" s="36"/>
      <c r="FO99" s="36"/>
      <c r="FP99" s="36"/>
      <c r="FQ99" s="36"/>
      <c r="FR99" s="36"/>
      <c r="FS99" s="36"/>
      <c r="FT99" s="36"/>
      <c r="FU99" s="36"/>
      <c r="FV99" s="36"/>
      <c r="FW99" s="36"/>
      <c r="FX99" s="36"/>
      <c r="FY99" s="36"/>
      <c r="FZ99" s="36"/>
      <c r="GA99" s="36"/>
      <c r="GB99" s="36"/>
      <c r="GC99" s="36"/>
      <c r="GD99" s="36"/>
      <c r="GE99" s="36"/>
      <c r="GF99" s="36"/>
      <c r="GG99" s="36"/>
      <c r="GH99" s="36"/>
      <c r="GI99" s="36"/>
      <c r="GJ99" s="36"/>
      <c r="GK99" s="36"/>
      <c r="GL99" s="36"/>
      <c r="GM99" s="36"/>
      <c r="GN99" s="36"/>
      <c r="GO99" s="36"/>
      <c r="GP99" s="36"/>
      <c r="GQ99" s="36"/>
      <c r="GR99" s="36"/>
      <c r="GS99" s="36"/>
      <c r="GT99" s="36"/>
      <c r="GU99" s="36"/>
      <c r="GV99" s="36"/>
      <c r="GW99" s="36"/>
      <c r="GX99" s="36"/>
      <c r="GY99" s="36"/>
      <c r="GZ99" s="36"/>
      <c r="HA99" s="36"/>
      <c r="HB99" s="36"/>
      <c r="HC99" s="36"/>
      <c r="HD99" s="36"/>
      <c r="HE99" s="36"/>
      <c r="HF99" s="36"/>
      <c r="HG99" s="36"/>
      <c r="HH99" s="36"/>
      <c r="HI99" s="36"/>
      <c r="HJ99" s="36"/>
      <c r="HK99" s="36"/>
      <c r="HL99" s="36"/>
      <c r="HM99" s="36"/>
      <c r="HN99" s="36"/>
      <c r="HO99" s="36"/>
      <c r="HP99" s="36"/>
      <c r="HQ99" s="36"/>
      <c r="HR99" s="36"/>
      <c r="HS99" s="36"/>
      <c r="HT99" s="36"/>
      <c r="HU99" s="36"/>
      <c r="HV99" s="36"/>
      <c r="HW99" s="36"/>
      <c r="HX99" s="36"/>
      <c r="HY99" s="36"/>
      <c r="HZ99" s="36"/>
      <c r="IA99" s="36"/>
      <c r="IB99" s="36"/>
      <c r="IC99" s="36"/>
      <c r="ID99" s="36"/>
      <c r="IE99" s="36"/>
      <c r="IF99" s="36"/>
      <c r="IG99" s="36"/>
      <c r="IH99" s="36"/>
      <c r="II99" s="36"/>
      <c r="IJ99" s="36"/>
      <c r="IK99" s="36"/>
      <c r="IL99" s="36"/>
      <c r="IM99" s="36"/>
      <c r="IN99" s="36"/>
      <c r="IO99" s="36"/>
      <c r="IP99" s="36"/>
      <c r="IQ99" s="36"/>
      <c r="IR99" s="36"/>
      <c r="IS99" s="36"/>
      <c r="IT99" s="36"/>
      <c r="IU99" s="36"/>
      <c r="IV99" s="36"/>
      <c r="IW99" s="36"/>
      <c r="IX99" s="36"/>
      <c r="IY99" s="36"/>
      <c r="IZ99" s="36"/>
      <c r="JA99" s="36"/>
      <c r="JB99" s="36"/>
      <c r="JC99" s="36"/>
      <c r="JD99" s="36"/>
      <c r="JE99" s="36"/>
      <c r="JF99" s="36"/>
      <c r="JG99" s="36"/>
      <c r="JH99" s="36"/>
      <c r="JI99" s="36"/>
      <c r="JJ99" s="36"/>
      <c r="JK99" s="36"/>
      <c r="JL99" s="36"/>
      <c r="JM99" s="36"/>
      <c r="JN99" s="36"/>
      <c r="JO99" s="36"/>
      <c r="JP99" s="36"/>
      <c r="JQ99" s="36"/>
      <c r="JR99" s="36"/>
      <c r="JS99" s="36"/>
      <c r="JT99" s="36"/>
      <c r="JU99" s="36"/>
      <c r="JV99" s="36"/>
      <c r="JW99" s="36"/>
      <c r="JX99" s="36"/>
      <c r="JY99" s="36"/>
      <c r="JZ99" s="36"/>
      <c r="KA99" s="36"/>
      <c r="KB99" s="36"/>
      <c r="KC99" s="36"/>
      <c r="KD99" s="36"/>
      <c r="KE99" s="36"/>
      <c r="KF99" s="36"/>
      <c r="KG99" s="36"/>
      <c r="KH99" s="36"/>
      <c r="KI99" s="36"/>
      <c r="KJ99" s="36"/>
      <c r="KK99" s="36"/>
      <c r="KL99" s="36"/>
      <c r="KM99" s="36"/>
      <c r="KN99" s="36"/>
      <c r="KO99" s="36"/>
      <c r="KP99" s="36"/>
      <c r="KQ99" s="36"/>
      <c r="KR99" s="36"/>
      <c r="KS99" s="36"/>
      <c r="KT99" s="36"/>
      <c r="KU99" s="36"/>
      <c r="KV99" s="36"/>
      <c r="KW99" s="36"/>
      <c r="KX99" s="36"/>
      <c r="KY99" s="36"/>
      <c r="KZ99" s="36"/>
      <c r="LA99" s="36"/>
      <c r="LB99" s="36"/>
      <c r="LC99" s="36"/>
      <c r="LD99" s="36"/>
      <c r="LE99" s="36"/>
      <c r="LF99" s="36"/>
      <c r="LG99" s="36"/>
      <c r="LH99" s="36"/>
      <c r="LI99" s="36"/>
      <c r="LJ99" s="36"/>
      <c r="LK99" s="36"/>
      <c r="LL99" s="36"/>
      <c r="LM99" s="36"/>
      <c r="LN99" s="36"/>
      <c r="LO99" s="36"/>
      <c r="LP99" s="36"/>
      <c r="LQ99" s="36"/>
      <c r="LR99" s="36"/>
      <c r="LS99" s="36"/>
      <c r="LT99" s="36"/>
      <c r="LU99" s="36"/>
      <c r="LV99" s="36"/>
      <c r="LW99" s="36"/>
      <c r="LX99" s="36"/>
      <c r="LY99" s="36"/>
      <c r="LZ99" s="36"/>
      <c r="MA99" s="36"/>
      <c r="MB99" s="36"/>
      <c r="MC99" s="36"/>
      <c r="MD99" s="36"/>
      <c r="ME99" s="36"/>
      <c r="MF99" s="36"/>
      <c r="MG99" s="36"/>
      <c r="MH99" s="36"/>
      <c r="MI99" s="36"/>
      <c r="MJ99" s="36"/>
      <c r="MK99" s="36"/>
      <c r="ML99" s="36"/>
      <c r="MM99" s="36"/>
      <c r="MN99" s="36"/>
      <c r="MO99" s="36"/>
      <c r="MP99" s="36"/>
      <c r="MQ99" s="36"/>
      <c r="MR99" s="36"/>
      <c r="MS99" s="36"/>
      <c r="MT99" s="36"/>
      <c r="MU99" s="36"/>
      <c r="MV99" s="36"/>
      <c r="MW99" s="36"/>
      <c r="MX99" s="36"/>
      <c r="MY99" s="36"/>
      <c r="MZ99" s="36"/>
      <c r="NA99" s="36"/>
      <c r="NB99" s="36"/>
      <c r="NC99" s="36"/>
      <c r="ND99" s="36"/>
      <c r="NE99" s="36"/>
      <c r="NF99" s="36"/>
      <c r="NG99" s="36"/>
      <c r="NH99" s="36"/>
      <c r="NI99" s="36"/>
      <c r="NJ99" s="36"/>
      <c r="NK99" s="36"/>
      <c r="NL99" s="36"/>
      <c r="NM99" s="36"/>
      <c r="NN99" s="36"/>
      <c r="NO99" s="36"/>
      <c r="NP99" s="36"/>
      <c r="NQ99" s="36"/>
      <c r="NR99" s="36"/>
      <c r="NS99" s="36"/>
      <c r="NT99" s="36"/>
      <c r="NU99" s="36"/>
      <c r="NV99" s="36"/>
      <c r="NW99" s="36"/>
      <c r="NX99" s="36"/>
    </row>
    <row r="100" spans="1:388" ht="30" customHeight="1">
      <c r="A100" s="164" t="s">
        <v>50</v>
      </c>
      <c r="B100" s="162" t="s">
        <v>25</v>
      </c>
      <c r="C100" s="33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  <c r="AQ100" s="34"/>
      <c r="AR100" s="34"/>
      <c r="AS100" s="34"/>
      <c r="AT100" s="34"/>
      <c r="AU100" s="34"/>
      <c r="AV100" s="34"/>
      <c r="AW100" s="34"/>
      <c r="AX100" s="34"/>
      <c r="AY100" s="34"/>
      <c r="AZ100" s="34"/>
      <c r="BA100" s="34"/>
      <c r="BB100" s="34"/>
      <c r="BC100" s="34"/>
      <c r="BD100" s="34"/>
      <c r="BE100" s="34"/>
      <c r="BF100" s="34"/>
      <c r="BG100" s="34"/>
      <c r="BH100" s="34"/>
      <c r="BI100" s="34"/>
      <c r="BJ100" s="34"/>
      <c r="BK100" s="34"/>
      <c r="BL100" s="34"/>
      <c r="BM100" s="34"/>
      <c r="BN100" s="34"/>
      <c r="BO100" s="34"/>
      <c r="BP100" s="34"/>
      <c r="BQ100" s="34"/>
      <c r="BR100" s="34"/>
      <c r="BS100" s="34"/>
      <c r="BT100" s="34"/>
      <c r="BU100" s="34"/>
      <c r="BV100" s="34"/>
      <c r="BW100" s="34"/>
      <c r="BX100" s="34"/>
      <c r="BY100" s="34"/>
      <c r="BZ100" s="34"/>
      <c r="CA100" s="34"/>
      <c r="CB100" s="34"/>
      <c r="CC100" s="34"/>
      <c r="CD100" s="34"/>
      <c r="CE100" s="34"/>
      <c r="CF100" s="34"/>
      <c r="CG100" s="34"/>
      <c r="CH100" s="34"/>
      <c r="CI100" s="34"/>
      <c r="CJ100" s="34"/>
      <c r="CK100" s="34"/>
      <c r="CL100" s="34"/>
      <c r="CM100" s="34"/>
      <c r="CN100" s="34"/>
      <c r="CO100" s="34"/>
      <c r="CP100" s="34"/>
      <c r="CQ100" s="34"/>
      <c r="CR100" s="34"/>
      <c r="CS100" s="34"/>
      <c r="CT100" s="34"/>
      <c r="CU100" s="34"/>
      <c r="CV100" s="34"/>
      <c r="CW100" s="34"/>
      <c r="CX100" s="34"/>
      <c r="CY100" s="34"/>
      <c r="CZ100" s="34"/>
      <c r="DA100" s="34"/>
      <c r="DB100" s="34"/>
      <c r="DC100" s="34"/>
      <c r="DD100" s="34"/>
      <c r="DE100" s="34"/>
      <c r="DF100" s="34"/>
      <c r="DG100" s="34"/>
      <c r="DH100" s="34"/>
      <c r="DI100" s="34"/>
      <c r="DJ100" s="34"/>
      <c r="DK100" s="34"/>
      <c r="DL100" s="34"/>
      <c r="DM100" s="34"/>
      <c r="DN100" s="34"/>
      <c r="DO100" s="34"/>
      <c r="DP100" s="34"/>
      <c r="DQ100" s="34"/>
      <c r="DR100" s="34"/>
      <c r="DS100" s="34"/>
      <c r="DT100" s="34"/>
      <c r="DU100" s="34"/>
      <c r="DV100" s="34"/>
      <c r="DW100" s="34"/>
      <c r="DX100" s="34"/>
      <c r="DY100" s="34"/>
      <c r="DZ100" s="34"/>
      <c r="EA100" s="34"/>
      <c r="EB100" s="34"/>
      <c r="EC100" s="34"/>
      <c r="ED100" s="34"/>
      <c r="EE100" s="34"/>
      <c r="EF100" s="34"/>
      <c r="EG100" s="34"/>
      <c r="EH100" s="34"/>
      <c r="EI100" s="34"/>
      <c r="EJ100" s="34"/>
      <c r="EK100" s="34"/>
      <c r="EL100" s="34"/>
      <c r="EM100" s="34"/>
      <c r="EN100" s="34"/>
      <c r="EO100" s="34"/>
      <c r="EP100" s="34"/>
      <c r="EQ100" s="34"/>
      <c r="ER100" s="34"/>
      <c r="ES100" s="34"/>
      <c r="ET100" s="34"/>
      <c r="EU100" s="34"/>
      <c r="EV100" s="34"/>
      <c r="EW100" s="34"/>
      <c r="EX100" s="34"/>
      <c r="EY100" s="34"/>
      <c r="EZ100" s="34"/>
      <c r="FA100" s="34"/>
      <c r="FB100" s="34"/>
      <c r="FC100" s="34"/>
      <c r="FD100" s="34"/>
      <c r="FE100" s="34"/>
      <c r="FF100" s="34"/>
      <c r="FG100" s="34"/>
      <c r="FH100" s="34"/>
      <c r="FI100" s="34"/>
      <c r="FJ100" s="34"/>
      <c r="FK100" s="34"/>
      <c r="FL100" s="34"/>
      <c r="FM100" s="34"/>
      <c r="FN100" s="34"/>
      <c r="FO100" s="34"/>
      <c r="FP100" s="34"/>
      <c r="FQ100" s="34"/>
      <c r="FR100" s="34"/>
      <c r="FS100" s="34"/>
      <c r="FT100" s="34"/>
      <c r="FU100" s="34"/>
      <c r="FV100" s="34"/>
      <c r="FW100" s="34"/>
      <c r="FX100" s="34"/>
      <c r="FY100" s="34"/>
      <c r="FZ100" s="34"/>
      <c r="GA100" s="34"/>
      <c r="GB100" s="34"/>
      <c r="GC100" s="34"/>
      <c r="GD100" s="34"/>
      <c r="GE100" s="34"/>
      <c r="GF100" s="34"/>
      <c r="GG100" s="34"/>
      <c r="GH100" s="34"/>
      <c r="GI100" s="34"/>
      <c r="GJ100" s="34"/>
      <c r="GK100" s="34"/>
      <c r="GL100" s="34"/>
      <c r="GM100" s="34"/>
      <c r="GN100" s="34"/>
      <c r="GO100" s="34"/>
      <c r="GP100" s="34"/>
      <c r="GQ100" s="34"/>
      <c r="GR100" s="34"/>
      <c r="GS100" s="34"/>
      <c r="GT100" s="34"/>
      <c r="GU100" s="34"/>
      <c r="GV100" s="34"/>
      <c r="GW100" s="34"/>
      <c r="GX100" s="34"/>
      <c r="GY100" s="34"/>
      <c r="GZ100" s="34"/>
      <c r="HA100" s="34"/>
      <c r="HB100" s="34"/>
      <c r="HC100" s="34"/>
      <c r="HD100" s="34"/>
      <c r="HE100" s="34"/>
      <c r="HF100" s="34"/>
      <c r="HG100" s="34"/>
      <c r="HH100" s="34"/>
      <c r="HI100" s="34"/>
      <c r="HJ100" s="34"/>
      <c r="HK100" s="34"/>
      <c r="HL100" s="34"/>
      <c r="HM100" s="34"/>
      <c r="HN100" s="34"/>
      <c r="HO100" s="34"/>
      <c r="HP100" s="34"/>
      <c r="HQ100" s="34"/>
      <c r="HR100" s="34"/>
      <c r="HS100" s="34"/>
      <c r="HT100" s="34"/>
      <c r="HU100" s="34"/>
      <c r="HV100" s="34"/>
      <c r="HW100" s="34"/>
      <c r="HX100" s="34"/>
      <c r="HY100" s="34"/>
      <c r="HZ100" s="34"/>
      <c r="IA100" s="34"/>
      <c r="IB100" s="34"/>
      <c r="IC100" s="34"/>
      <c r="ID100" s="34"/>
      <c r="IE100" s="34"/>
      <c r="IF100" s="34"/>
      <c r="IG100" s="34"/>
      <c r="IH100" s="34"/>
      <c r="II100" s="34"/>
      <c r="IJ100" s="34"/>
      <c r="IK100" s="34"/>
      <c r="IL100" s="34"/>
      <c r="IM100" s="34"/>
      <c r="IN100" s="34"/>
      <c r="IO100" s="34"/>
      <c r="IP100" s="34"/>
      <c r="IQ100" s="34"/>
      <c r="IR100" s="34"/>
      <c r="IS100" s="34"/>
      <c r="IT100" s="34"/>
      <c r="IU100" s="34"/>
      <c r="IV100" s="34"/>
      <c r="IW100" s="34"/>
      <c r="IX100" s="34"/>
      <c r="IY100" s="34"/>
      <c r="IZ100" s="34"/>
      <c r="JA100" s="34"/>
      <c r="JB100" s="34"/>
      <c r="JC100" s="34"/>
      <c r="JD100" s="34"/>
      <c r="JE100" s="34"/>
      <c r="JF100" s="34"/>
      <c r="JG100" s="34"/>
      <c r="JH100" s="34"/>
      <c r="JI100" s="34"/>
      <c r="JJ100" s="34"/>
      <c r="JK100" s="34"/>
      <c r="JL100" s="34"/>
      <c r="JM100" s="34"/>
      <c r="JN100" s="34"/>
      <c r="JO100" s="34"/>
      <c r="JP100" s="34"/>
      <c r="JQ100" s="34"/>
      <c r="JR100" s="34"/>
      <c r="JS100" s="34"/>
      <c r="JT100" s="34"/>
      <c r="JU100" s="34"/>
      <c r="JV100" s="34"/>
      <c r="JW100" s="34"/>
      <c r="JX100" s="34"/>
      <c r="JY100" s="34"/>
      <c r="JZ100" s="34"/>
      <c r="KA100" s="34"/>
      <c r="KB100" s="34"/>
      <c r="KC100" s="34"/>
      <c r="KD100" s="34"/>
      <c r="KE100" s="34"/>
      <c r="KF100" s="34"/>
      <c r="KG100" s="34"/>
      <c r="KH100" s="34"/>
      <c r="KI100" s="34"/>
      <c r="KJ100" s="34"/>
      <c r="KK100" s="34"/>
      <c r="KL100" s="34"/>
      <c r="KM100" s="34"/>
      <c r="KN100" s="34"/>
      <c r="KO100" s="34"/>
      <c r="KP100" s="34"/>
      <c r="KQ100" s="34"/>
      <c r="KR100" s="34"/>
      <c r="KS100" s="34"/>
      <c r="KT100" s="34"/>
      <c r="KU100" s="34"/>
      <c r="KV100" s="34"/>
      <c r="KW100" s="34"/>
      <c r="KX100" s="34"/>
      <c r="KY100" s="34"/>
      <c r="KZ100" s="34"/>
      <c r="LA100" s="34"/>
      <c r="LB100" s="34"/>
      <c r="LC100" s="34"/>
      <c r="LD100" s="34"/>
      <c r="LE100" s="34"/>
      <c r="LF100" s="34"/>
      <c r="LG100" s="34"/>
      <c r="LH100" s="34"/>
      <c r="LI100" s="34"/>
      <c r="LJ100" s="34"/>
      <c r="LK100" s="34"/>
      <c r="LL100" s="34"/>
      <c r="LM100" s="34"/>
      <c r="LN100" s="34"/>
      <c r="LO100" s="34"/>
      <c r="LP100" s="34"/>
      <c r="LQ100" s="34"/>
      <c r="LR100" s="34"/>
      <c r="LS100" s="34"/>
      <c r="LT100" s="34"/>
      <c r="LU100" s="34"/>
      <c r="LV100" s="34"/>
      <c r="LW100" s="34"/>
      <c r="LX100" s="34"/>
      <c r="LY100" s="34"/>
      <c r="LZ100" s="34"/>
      <c r="MA100" s="34"/>
      <c r="MB100" s="34"/>
      <c r="MC100" s="34"/>
      <c r="MD100" s="34"/>
      <c r="ME100" s="34"/>
      <c r="MF100" s="34"/>
      <c r="MG100" s="34"/>
      <c r="MH100" s="34"/>
      <c r="MI100" s="34"/>
      <c r="MJ100" s="34"/>
      <c r="MK100" s="34"/>
      <c r="ML100" s="34"/>
      <c r="MM100" s="34"/>
      <c r="MN100" s="34"/>
      <c r="MO100" s="34"/>
      <c r="MP100" s="34"/>
      <c r="MQ100" s="34"/>
      <c r="MR100" s="34"/>
      <c r="MS100" s="34"/>
      <c r="MT100" s="34"/>
      <c r="MU100" s="34"/>
      <c r="MV100" s="34"/>
      <c r="MW100" s="34"/>
      <c r="MX100" s="34"/>
      <c r="MY100" s="34"/>
      <c r="MZ100" s="34"/>
      <c r="NA100" s="34"/>
      <c r="NB100" s="34"/>
      <c r="NC100" s="34"/>
      <c r="ND100" s="34"/>
      <c r="NE100" s="34"/>
      <c r="NF100" s="34"/>
      <c r="NG100" s="34"/>
      <c r="NH100" s="34"/>
      <c r="NI100" s="34"/>
      <c r="NJ100" s="34"/>
      <c r="NK100" s="34"/>
      <c r="NL100" s="34"/>
      <c r="NM100" s="34"/>
      <c r="NN100" s="34"/>
      <c r="NO100" s="34"/>
      <c r="NP100" s="34"/>
      <c r="NQ100" s="34"/>
      <c r="NR100" s="34"/>
      <c r="NS100" s="34"/>
      <c r="NT100" s="34"/>
      <c r="NU100" s="34"/>
      <c r="NV100" s="34"/>
      <c r="NW100" s="34"/>
      <c r="NX100" s="34"/>
    </row>
    <row r="101" spans="1:388" ht="30" customHeight="1">
      <c r="A101" s="175"/>
      <c r="B101" s="163"/>
      <c r="C101" s="35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8"/>
      <c r="BI101" s="38"/>
      <c r="BJ101" s="38"/>
      <c r="BK101" s="38"/>
      <c r="BL101" s="38"/>
      <c r="BM101" s="38"/>
      <c r="BN101" s="38"/>
      <c r="BO101" s="38"/>
      <c r="BP101" s="38"/>
      <c r="BQ101" s="38"/>
      <c r="BR101" s="38"/>
      <c r="BS101" s="38"/>
      <c r="BT101" s="38"/>
      <c r="BU101" s="38"/>
      <c r="BV101" s="38"/>
      <c r="BW101" s="38"/>
      <c r="BX101" s="38"/>
      <c r="BY101" s="38"/>
      <c r="BZ101" s="38"/>
      <c r="CA101" s="38"/>
      <c r="CB101" s="38"/>
      <c r="CC101" s="38"/>
      <c r="CD101" s="38"/>
      <c r="CE101" s="38"/>
      <c r="CF101" s="38"/>
      <c r="CG101" s="38"/>
      <c r="CH101" s="38"/>
      <c r="CI101" s="38"/>
      <c r="CJ101" s="38"/>
      <c r="CK101" s="38"/>
      <c r="CL101" s="38"/>
      <c r="CM101" s="38"/>
      <c r="CN101" s="38"/>
      <c r="CO101" s="38"/>
      <c r="CP101" s="38"/>
      <c r="CQ101" s="38"/>
      <c r="CR101" s="38"/>
      <c r="CS101" s="38"/>
      <c r="CT101" s="38"/>
      <c r="CU101" s="38"/>
      <c r="CV101" s="38"/>
      <c r="CW101" s="38"/>
      <c r="CX101" s="38"/>
      <c r="CY101" s="38"/>
      <c r="CZ101" s="38"/>
      <c r="DA101" s="38"/>
      <c r="DB101" s="38"/>
      <c r="DC101" s="38"/>
      <c r="DD101" s="38"/>
      <c r="DE101" s="38"/>
      <c r="DF101" s="38"/>
      <c r="DG101" s="38"/>
      <c r="DH101" s="38"/>
      <c r="DI101" s="38"/>
      <c r="DJ101" s="38"/>
      <c r="DK101" s="38"/>
      <c r="DL101" s="38"/>
      <c r="DM101" s="38"/>
      <c r="DN101" s="38"/>
      <c r="DO101" s="38"/>
      <c r="DP101" s="38"/>
      <c r="DQ101" s="38"/>
      <c r="DR101" s="38"/>
      <c r="DS101" s="38"/>
      <c r="DT101" s="38"/>
      <c r="DU101" s="38"/>
      <c r="DV101" s="38"/>
      <c r="DW101" s="38"/>
      <c r="DX101" s="38"/>
      <c r="DY101" s="38"/>
      <c r="DZ101" s="38"/>
      <c r="EA101" s="38"/>
      <c r="EB101" s="38"/>
      <c r="EC101" s="38"/>
      <c r="ED101" s="38"/>
      <c r="EE101" s="38"/>
      <c r="EF101" s="38"/>
      <c r="EG101" s="38"/>
      <c r="EH101" s="38"/>
      <c r="EI101" s="38"/>
      <c r="EJ101" s="38"/>
      <c r="EK101" s="38"/>
      <c r="EL101" s="38"/>
      <c r="EM101" s="38"/>
      <c r="EN101" s="38"/>
      <c r="EO101" s="38"/>
      <c r="EP101" s="38"/>
      <c r="EQ101" s="38"/>
      <c r="ER101" s="38"/>
      <c r="ES101" s="38"/>
      <c r="ET101" s="38"/>
      <c r="EU101" s="38"/>
      <c r="EV101" s="38"/>
      <c r="EW101" s="38"/>
      <c r="EX101" s="38"/>
      <c r="EY101" s="38"/>
      <c r="EZ101" s="38"/>
      <c r="FA101" s="38"/>
      <c r="FB101" s="38"/>
      <c r="FC101" s="38"/>
      <c r="FD101" s="38"/>
      <c r="FE101" s="38"/>
      <c r="FF101" s="38"/>
      <c r="FG101" s="38"/>
      <c r="FH101" s="38"/>
      <c r="FI101" s="38"/>
      <c r="FJ101" s="38"/>
      <c r="FK101" s="38"/>
      <c r="FL101" s="38"/>
      <c r="FM101" s="38"/>
      <c r="FN101" s="38"/>
      <c r="FO101" s="38"/>
      <c r="FP101" s="38"/>
      <c r="FQ101" s="38"/>
      <c r="FR101" s="38"/>
      <c r="FS101" s="38"/>
      <c r="FT101" s="38"/>
      <c r="FU101" s="38"/>
      <c r="FV101" s="38"/>
      <c r="FW101" s="38"/>
      <c r="FX101" s="38"/>
      <c r="FY101" s="38"/>
      <c r="FZ101" s="38"/>
      <c r="GA101" s="38"/>
      <c r="GB101" s="38"/>
      <c r="GC101" s="38"/>
      <c r="GD101" s="38"/>
      <c r="GE101" s="38"/>
      <c r="GF101" s="38"/>
      <c r="GG101" s="38"/>
      <c r="GH101" s="38"/>
      <c r="GI101" s="38"/>
      <c r="GJ101" s="38"/>
      <c r="GK101" s="38"/>
      <c r="GL101" s="38"/>
      <c r="GM101" s="38"/>
      <c r="GN101" s="38"/>
      <c r="GO101" s="38"/>
      <c r="GP101" s="38"/>
      <c r="GQ101" s="38"/>
      <c r="GR101" s="38"/>
      <c r="GS101" s="38"/>
      <c r="GT101" s="38"/>
      <c r="GU101" s="38"/>
      <c r="GV101" s="38"/>
      <c r="GW101" s="38"/>
      <c r="GX101" s="38"/>
      <c r="GY101" s="38"/>
      <c r="GZ101" s="38"/>
      <c r="HA101" s="38"/>
      <c r="HB101" s="38"/>
      <c r="HC101" s="38"/>
      <c r="HD101" s="38"/>
      <c r="HE101" s="38"/>
      <c r="HF101" s="38"/>
      <c r="HG101" s="38"/>
      <c r="HH101" s="38"/>
      <c r="HI101" s="38"/>
      <c r="HJ101" s="38"/>
      <c r="HK101" s="38"/>
      <c r="HL101" s="38"/>
      <c r="HM101" s="38"/>
      <c r="HN101" s="38"/>
      <c r="HO101" s="38"/>
      <c r="HP101" s="38"/>
      <c r="HQ101" s="38"/>
      <c r="HR101" s="38"/>
      <c r="HS101" s="38"/>
      <c r="HT101" s="38"/>
      <c r="HU101" s="38"/>
      <c r="HV101" s="38"/>
      <c r="HW101" s="38"/>
      <c r="HX101" s="38"/>
      <c r="HY101" s="38"/>
      <c r="HZ101" s="38"/>
      <c r="IA101" s="38"/>
      <c r="IB101" s="38"/>
      <c r="IC101" s="38"/>
      <c r="ID101" s="38"/>
      <c r="IE101" s="38"/>
      <c r="IF101" s="38"/>
      <c r="IG101" s="38"/>
      <c r="IH101" s="38"/>
      <c r="II101" s="38"/>
      <c r="IJ101" s="38"/>
      <c r="IK101" s="38"/>
      <c r="IL101" s="38"/>
      <c r="IM101" s="38"/>
      <c r="IN101" s="38"/>
      <c r="IO101" s="38"/>
      <c r="IP101" s="38"/>
      <c r="IQ101" s="38"/>
      <c r="IR101" s="38"/>
      <c r="IS101" s="38"/>
      <c r="IT101" s="38"/>
      <c r="IU101" s="38"/>
      <c r="IV101" s="38"/>
      <c r="IW101" s="38"/>
      <c r="IX101" s="38"/>
      <c r="IY101" s="38"/>
      <c r="IZ101" s="38"/>
      <c r="JA101" s="38"/>
      <c r="JB101" s="38"/>
      <c r="JC101" s="38"/>
      <c r="JD101" s="38"/>
      <c r="JE101" s="38"/>
      <c r="JF101" s="38"/>
      <c r="JG101" s="38"/>
      <c r="JH101" s="38"/>
      <c r="JI101" s="38"/>
      <c r="JJ101" s="38"/>
      <c r="JK101" s="38"/>
      <c r="JL101" s="38"/>
      <c r="JM101" s="38"/>
      <c r="JN101" s="38"/>
      <c r="JO101" s="38"/>
      <c r="JP101" s="38"/>
      <c r="JQ101" s="38"/>
      <c r="JR101" s="38"/>
      <c r="JS101" s="38"/>
      <c r="JT101" s="38"/>
      <c r="JU101" s="38"/>
      <c r="JV101" s="38"/>
      <c r="JW101" s="38"/>
      <c r="JX101" s="38"/>
      <c r="JY101" s="38"/>
      <c r="JZ101" s="38"/>
      <c r="KA101" s="38"/>
      <c r="KB101" s="38"/>
      <c r="KC101" s="38"/>
      <c r="KD101" s="38"/>
      <c r="KE101" s="38"/>
      <c r="KF101" s="38"/>
      <c r="KG101" s="38"/>
      <c r="KH101" s="38"/>
      <c r="KI101" s="38"/>
      <c r="KJ101" s="38"/>
      <c r="KK101" s="38"/>
      <c r="KL101" s="38"/>
      <c r="KM101" s="38"/>
      <c r="KN101" s="38"/>
      <c r="KO101" s="38"/>
      <c r="KP101" s="38"/>
      <c r="KQ101" s="38"/>
      <c r="KR101" s="38"/>
      <c r="KS101" s="38"/>
      <c r="KT101" s="38"/>
      <c r="KU101" s="38"/>
      <c r="KV101" s="38"/>
      <c r="KW101" s="38"/>
      <c r="KX101" s="38"/>
      <c r="KY101" s="38"/>
      <c r="KZ101" s="38"/>
      <c r="LA101" s="38"/>
      <c r="LB101" s="38"/>
      <c r="LC101" s="38"/>
      <c r="LD101" s="38"/>
      <c r="LE101" s="38"/>
      <c r="LF101" s="38"/>
      <c r="LG101" s="38"/>
      <c r="LH101" s="38"/>
      <c r="LI101" s="38"/>
      <c r="LJ101" s="38"/>
      <c r="LK101" s="38"/>
      <c r="LL101" s="38"/>
      <c r="LM101" s="38"/>
      <c r="LN101" s="38"/>
      <c r="LO101" s="38"/>
      <c r="LP101" s="38"/>
      <c r="LQ101" s="38"/>
      <c r="LR101" s="38"/>
      <c r="LS101" s="38"/>
      <c r="LT101" s="38"/>
      <c r="LU101" s="38"/>
      <c r="LV101" s="38"/>
      <c r="LW101" s="38"/>
      <c r="LX101" s="38"/>
      <c r="LY101" s="38"/>
      <c r="LZ101" s="38"/>
      <c r="MA101" s="38"/>
      <c r="MB101" s="38"/>
      <c r="MC101" s="38"/>
      <c r="MD101" s="38"/>
      <c r="ME101" s="38"/>
      <c r="MF101" s="38"/>
      <c r="MG101" s="38"/>
      <c r="MH101" s="38"/>
      <c r="MI101" s="38"/>
      <c r="MJ101" s="38"/>
      <c r="MK101" s="38"/>
      <c r="ML101" s="38"/>
      <c r="MM101" s="38"/>
      <c r="MN101" s="38"/>
      <c r="MO101" s="38"/>
      <c r="MP101" s="38"/>
      <c r="MQ101" s="38"/>
      <c r="MR101" s="38"/>
      <c r="MS101" s="38"/>
      <c r="MT101" s="38"/>
      <c r="MU101" s="38"/>
      <c r="MV101" s="38"/>
      <c r="MW101" s="38"/>
      <c r="MX101" s="38"/>
      <c r="MY101" s="38"/>
      <c r="MZ101" s="38"/>
      <c r="NA101" s="38"/>
      <c r="NB101" s="38"/>
      <c r="NC101" s="38"/>
      <c r="ND101" s="38"/>
      <c r="NE101" s="38"/>
      <c r="NF101" s="38"/>
      <c r="NG101" s="38"/>
      <c r="NH101" s="38"/>
      <c r="NI101" s="38"/>
      <c r="NJ101" s="38"/>
      <c r="NK101" s="38"/>
      <c r="NL101" s="38"/>
      <c r="NM101" s="38"/>
      <c r="NN101" s="38"/>
      <c r="NO101" s="38"/>
      <c r="NP101" s="38"/>
      <c r="NQ101" s="38"/>
      <c r="NR101" s="38"/>
      <c r="NS101" s="38"/>
      <c r="NT101" s="38"/>
      <c r="NU101" s="38"/>
      <c r="NV101" s="38"/>
      <c r="NW101" s="38"/>
      <c r="NX101" s="38"/>
    </row>
    <row r="102" spans="1:388" s="40" customFormat="1" ht="18.75" customHeight="1">
      <c r="A102" s="169"/>
      <c r="B102" s="170"/>
      <c r="C102" s="171"/>
      <c r="D102" s="39" t="s">
        <v>38</v>
      </c>
      <c r="E102" s="39" t="s">
        <v>38</v>
      </c>
      <c r="F102" s="39" t="s">
        <v>38</v>
      </c>
      <c r="G102" s="39" t="s">
        <v>38</v>
      </c>
      <c r="H102" s="39" t="s">
        <v>38</v>
      </c>
      <c r="I102" s="39" t="s">
        <v>38</v>
      </c>
      <c r="J102" s="39" t="s">
        <v>38</v>
      </c>
      <c r="K102" s="39" t="s">
        <v>38</v>
      </c>
      <c r="L102" s="39" t="s">
        <v>38</v>
      </c>
      <c r="M102" s="39" t="s">
        <v>38</v>
      </c>
      <c r="N102" s="39" t="s">
        <v>38</v>
      </c>
      <c r="O102" s="39" t="s">
        <v>38</v>
      </c>
      <c r="P102" s="39" t="s">
        <v>38</v>
      </c>
      <c r="Q102" s="39" t="s">
        <v>38</v>
      </c>
      <c r="R102" s="39" t="s">
        <v>38</v>
      </c>
      <c r="S102" s="39" t="s">
        <v>38</v>
      </c>
      <c r="T102" s="39" t="s">
        <v>38</v>
      </c>
      <c r="U102" s="39" t="s">
        <v>38</v>
      </c>
      <c r="V102" s="39" t="s">
        <v>38</v>
      </c>
      <c r="W102" s="39" t="s">
        <v>38</v>
      </c>
      <c r="X102" s="39" t="s">
        <v>38</v>
      </c>
      <c r="Y102" s="39" t="s">
        <v>38</v>
      </c>
      <c r="Z102" s="39" t="s">
        <v>38</v>
      </c>
      <c r="AA102" s="39" t="s">
        <v>38</v>
      </c>
      <c r="AB102" s="39" t="s">
        <v>38</v>
      </c>
      <c r="AC102" s="39" t="s">
        <v>38</v>
      </c>
      <c r="AD102" s="39" t="s">
        <v>38</v>
      </c>
      <c r="AE102" s="39" t="s">
        <v>38</v>
      </c>
      <c r="AF102" s="39" t="s">
        <v>38</v>
      </c>
      <c r="AG102" s="39" t="s">
        <v>38</v>
      </c>
      <c r="AH102" s="39" t="s">
        <v>38</v>
      </c>
      <c r="AI102" s="39" t="s">
        <v>38</v>
      </c>
      <c r="AJ102" s="39" t="s">
        <v>38</v>
      </c>
      <c r="AK102" s="39" t="s">
        <v>38</v>
      </c>
      <c r="AL102" s="39" t="s">
        <v>38</v>
      </c>
      <c r="AM102" s="39" t="s">
        <v>38</v>
      </c>
      <c r="AN102" s="39" t="s">
        <v>38</v>
      </c>
      <c r="AO102" s="39" t="s">
        <v>38</v>
      </c>
      <c r="AP102" s="39" t="s">
        <v>38</v>
      </c>
      <c r="AQ102" s="39" t="s">
        <v>38</v>
      </c>
      <c r="AR102" s="39" t="s">
        <v>38</v>
      </c>
      <c r="AS102" s="39" t="s">
        <v>38</v>
      </c>
      <c r="AT102" s="39" t="s">
        <v>38</v>
      </c>
      <c r="AU102" s="39" t="s">
        <v>38</v>
      </c>
      <c r="AV102" s="39" t="s">
        <v>38</v>
      </c>
      <c r="AW102" s="39" t="s">
        <v>38</v>
      </c>
      <c r="AX102" s="39" t="s">
        <v>38</v>
      </c>
      <c r="AY102" s="39" t="s">
        <v>38</v>
      </c>
      <c r="AZ102" s="39" t="s">
        <v>38</v>
      </c>
      <c r="BA102" s="39" t="s">
        <v>38</v>
      </c>
      <c r="BB102" s="39" t="s">
        <v>38</v>
      </c>
      <c r="BC102" s="39" t="s">
        <v>38</v>
      </c>
      <c r="BD102" s="39" t="s">
        <v>38</v>
      </c>
      <c r="BE102" s="39" t="s">
        <v>38</v>
      </c>
      <c r="BF102" s="39" t="s">
        <v>38</v>
      </c>
      <c r="BG102" s="39" t="s">
        <v>38</v>
      </c>
      <c r="BH102" s="39" t="s">
        <v>38</v>
      </c>
      <c r="BI102" s="39" t="s">
        <v>38</v>
      </c>
      <c r="BJ102" s="39" t="s">
        <v>38</v>
      </c>
      <c r="BK102" s="39" t="s">
        <v>38</v>
      </c>
      <c r="BL102" s="39" t="s">
        <v>38</v>
      </c>
      <c r="BM102" s="39" t="s">
        <v>38</v>
      </c>
      <c r="BN102" s="39" t="s">
        <v>38</v>
      </c>
      <c r="BO102" s="39" t="s">
        <v>38</v>
      </c>
      <c r="BP102" s="39" t="s">
        <v>38</v>
      </c>
      <c r="BQ102" s="39" t="s">
        <v>38</v>
      </c>
      <c r="BR102" s="39" t="s">
        <v>38</v>
      </c>
      <c r="BS102" s="39" t="s">
        <v>38</v>
      </c>
      <c r="BT102" s="39" t="s">
        <v>38</v>
      </c>
      <c r="BU102" s="39" t="s">
        <v>38</v>
      </c>
      <c r="BV102" s="39" t="s">
        <v>38</v>
      </c>
      <c r="BW102" s="39" t="s">
        <v>38</v>
      </c>
      <c r="BX102" s="39" t="s">
        <v>38</v>
      </c>
      <c r="BY102" s="39" t="s">
        <v>38</v>
      </c>
      <c r="BZ102" s="39" t="s">
        <v>38</v>
      </c>
      <c r="CA102" s="39" t="s">
        <v>38</v>
      </c>
      <c r="CB102" s="39" t="s">
        <v>38</v>
      </c>
      <c r="CC102" s="39" t="s">
        <v>38</v>
      </c>
      <c r="CD102" s="39" t="s">
        <v>38</v>
      </c>
      <c r="CE102" s="39" t="s">
        <v>38</v>
      </c>
      <c r="CF102" s="39" t="s">
        <v>38</v>
      </c>
      <c r="CG102" s="39" t="s">
        <v>38</v>
      </c>
      <c r="CH102" s="39" t="s">
        <v>38</v>
      </c>
      <c r="CI102" s="39" t="s">
        <v>38</v>
      </c>
      <c r="CJ102" s="39" t="s">
        <v>38</v>
      </c>
      <c r="CK102" s="39" t="s">
        <v>38</v>
      </c>
      <c r="CL102" s="39" t="s">
        <v>38</v>
      </c>
      <c r="CM102" s="39" t="s">
        <v>38</v>
      </c>
      <c r="CN102" s="39" t="s">
        <v>38</v>
      </c>
      <c r="CO102" s="39" t="s">
        <v>38</v>
      </c>
      <c r="CP102" s="39" t="s">
        <v>38</v>
      </c>
      <c r="CQ102" s="39" t="s">
        <v>38</v>
      </c>
      <c r="CR102" s="39" t="s">
        <v>38</v>
      </c>
      <c r="CS102" s="39" t="s">
        <v>38</v>
      </c>
      <c r="CT102" s="39" t="s">
        <v>38</v>
      </c>
      <c r="CU102" s="39" t="s">
        <v>38</v>
      </c>
      <c r="CV102" s="39" t="s">
        <v>38</v>
      </c>
      <c r="CW102" s="39" t="s">
        <v>38</v>
      </c>
      <c r="CX102" s="39" t="s">
        <v>38</v>
      </c>
      <c r="CY102" s="39" t="s">
        <v>38</v>
      </c>
      <c r="CZ102" s="39" t="s">
        <v>38</v>
      </c>
      <c r="DA102" s="39" t="s">
        <v>38</v>
      </c>
      <c r="DB102" s="39" t="s">
        <v>38</v>
      </c>
      <c r="DC102" s="39" t="s">
        <v>38</v>
      </c>
      <c r="DD102" s="39" t="s">
        <v>38</v>
      </c>
      <c r="DE102" s="39" t="s">
        <v>38</v>
      </c>
      <c r="DF102" s="39" t="s">
        <v>38</v>
      </c>
      <c r="DG102" s="39" t="s">
        <v>38</v>
      </c>
      <c r="DH102" s="39" t="s">
        <v>38</v>
      </c>
      <c r="DI102" s="39" t="s">
        <v>38</v>
      </c>
      <c r="DJ102" s="39" t="s">
        <v>38</v>
      </c>
      <c r="DK102" s="39" t="s">
        <v>38</v>
      </c>
      <c r="DL102" s="39" t="s">
        <v>38</v>
      </c>
      <c r="DM102" s="39" t="s">
        <v>38</v>
      </c>
      <c r="DN102" s="39" t="s">
        <v>38</v>
      </c>
      <c r="DO102" s="39" t="s">
        <v>38</v>
      </c>
      <c r="DP102" s="39" t="s">
        <v>38</v>
      </c>
      <c r="DQ102" s="39" t="s">
        <v>38</v>
      </c>
      <c r="DR102" s="39" t="s">
        <v>38</v>
      </c>
      <c r="DS102" s="39" t="s">
        <v>38</v>
      </c>
      <c r="DT102" s="39" t="s">
        <v>38</v>
      </c>
      <c r="DU102" s="39" t="s">
        <v>38</v>
      </c>
      <c r="DV102" s="39" t="s">
        <v>38</v>
      </c>
      <c r="DW102" s="39" t="s">
        <v>38</v>
      </c>
      <c r="DX102" s="39" t="s">
        <v>38</v>
      </c>
      <c r="DY102" s="39" t="s">
        <v>38</v>
      </c>
      <c r="DZ102" s="39" t="s">
        <v>38</v>
      </c>
      <c r="EA102" s="39" t="s">
        <v>38</v>
      </c>
      <c r="EB102" s="39" t="s">
        <v>38</v>
      </c>
      <c r="EC102" s="39" t="s">
        <v>38</v>
      </c>
      <c r="ED102" s="39" t="s">
        <v>38</v>
      </c>
      <c r="EE102" s="39" t="s">
        <v>38</v>
      </c>
      <c r="EF102" s="39" t="s">
        <v>38</v>
      </c>
      <c r="EG102" s="39" t="s">
        <v>38</v>
      </c>
      <c r="EH102" s="39" t="s">
        <v>38</v>
      </c>
      <c r="EI102" s="39" t="s">
        <v>38</v>
      </c>
      <c r="EJ102" s="39" t="s">
        <v>38</v>
      </c>
      <c r="EK102" s="39" t="s">
        <v>38</v>
      </c>
      <c r="EL102" s="39" t="s">
        <v>38</v>
      </c>
      <c r="EM102" s="39" t="s">
        <v>38</v>
      </c>
      <c r="EN102" s="39" t="s">
        <v>38</v>
      </c>
      <c r="EO102" s="39" t="s">
        <v>38</v>
      </c>
      <c r="EP102" s="39" t="s">
        <v>38</v>
      </c>
      <c r="EQ102" s="39" t="s">
        <v>38</v>
      </c>
      <c r="ER102" s="39" t="s">
        <v>38</v>
      </c>
      <c r="ES102" s="39" t="s">
        <v>38</v>
      </c>
      <c r="ET102" s="39" t="s">
        <v>38</v>
      </c>
      <c r="EU102" s="39" t="s">
        <v>38</v>
      </c>
      <c r="EV102" s="39" t="s">
        <v>38</v>
      </c>
      <c r="EW102" s="39" t="s">
        <v>38</v>
      </c>
      <c r="EX102" s="39" t="s">
        <v>38</v>
      </c>
      <c r="EY102" s="39" t="s">
        <v>38</v>
      </c>
      <c r="EZ102" s="39" t="s">
        <v>38</v>
      </c>
      <c r="FA102" s="39" t="s">
        <v>38</v>
      </c>
      <c r="FB102" s="39" t="s">
        <v>38</v>
      </c>
      <c r="FC102" s="39" t="s">
        <v>38</v>
      </c>
      <c r="FD102" s="39" t="s">
        <v>38</v>
      </c>
      <c r="FE102" s="39" t="s">
        <v>38</v>
      </c>
      <c r="FF102" s="39" t="s">
        <v>38</v>
      </c>
      <c r="FG102" s="39" t="s">
        <v>38</v>
      </c>
      <c r="FH102" s="39" t="s">
        <v>38</v>
      </c>
      <c r="FI102" s="39" t="s">
        <v>38</v>
      </c>
      <c r="FJ102" s="39" t="s">
        <v>38</v>
      </c>
      <c r="FK102" s="39" t="s">
        <v>38</v>
      </c>
      <c r="FL102" s="39" t="s">
        <v>38</v>
      </c>
      <c r="FM102" s="39" t="s">
        <v>38</v>
      </c>
      <c r="FN102" s="39" t="s">
        <v>38</v>
      </c>
      <c r="FO102" s="39" t="s">
        <v>38</v>
      </c>
      <c r="FP102" s="39" t="s">
        <v>38</v>
      </c>
      <c r="FQ102" s="39" t="s">
        <v>38</v>
      </c>
      <c r="FR102" s="39" t="s">
        <v>38</v>
      </c>
      <c r="FS102" s="39" t="s">
        <v>38</v>
      </c>
      <c r="FT102" s="39" t="s">
        <v>38</v>
      </c>
      <c r="FU102" s="39" t="s">
        <v>38</v>
      </c>
      <c r="FV102" s="39" t="s">
        <v>38</v>
      </c>
      <c r="FW102" s="39" t="s">
        <v>38</v>
      </c>
      <c r="FX102" s="39" t="s">
        <v>38</v>
      </c>
      <c r="FY102" s="39" t="s">
        <v>38</v>
      </c>
      <c r="FZ102" s="39" t="s">
        <v>38</v>
      </c>
      <c r="GA102" s="39" t="s">
        <v>38</v>
      </c>
      <c r="GB102" s="39" t="s">
        <v>38</v>
      </c>
      <c r="GC102" s="39" t="s">
        <v>38</v>
      </c>
      <c r="GD102" s="39" t="s">
        <v>38</v>
      </c>
      <c r="GE102" s="39" t="s">
        <v>38</v>
      </c>
      <c r="GF102" s="39" t="s">
        <v>38</v>
      </c>
      <c r="GG102" s="39" t="s">
        <v>38</v>
      </c>
      <c r="GH102" s="39" t="s">
        <v>38</v>
      </c>
      <c r="GI102" s="39" t="s">
        <v>38</v>
      </c>
      <c r="GJ102" s="39" t="s">
        <v>38</v>
      </c>
      <c r="GK102" s="39" t="s">
        <v>38</v>
      </c>
      <c r="GL102" s="39" t="s">
        <v>38</v>
      </c>
      <c r="GM102" s="39" t="s">
        <v>38</v>
      </c>
      <c r="GN102" s="39" t="s">
        <v>38</v>
      </c>
      <c r="GO102" s="39" t="s">
        <v>38</v>
      </c>
      <c r="GP102" s="39" t="s">
        <v>38</v>
      </c>
      <c r="GQ102" s="39" t="s">
        <v>38</v>
      </c>
      <c r="GR102" s="39" t="s">
        <v>38</v>
      </c>
      <c r="GS102" s="39" t="s">
        <v>38</v>
      </c>
      <c r="GT102" s="39" t="s">
        <v>38</v>
      </c>
      <c r="GU102" s="39" t="s">
        <v>38</v>
      </c>
      <c r="GV102" s="39" t="s">
        <v>38</v>
      </c>
      <c r="GW102" s="39" t="s">
        <v>38</v>
      </c>
      <c r="GX102" s="39" t="s">
        <v>38</v>
      </c>
      <c r="GY102" s="39" t="s">
        <v>38</v>
      </c>
      <c r="GZ102" s="39" t="s">
        <v>38</v>
      </c>
      <c r="HA102" s="39" t="s">
        <v>38</v>
      </c>
      <c r="HB102" s="39" t="s">
        <v>38</v>
      </c>
      <c r="HC102" s="39" t="s">
        <v>38</v>
      </c>
      <c r="HD102" s="39" t="s">
        <v>38</v>
      </c>
      <c r="HE102" s="39" t="s">
        <v>38</v>
      </c>
      <c r="HF102" s="39" t="s">
        <v>38</v>
      </c>
      <c r="HG102" s="39" t="s">
        <v>38</v>
      </c>
      <c r="HH102" s="39" t="s">
        <v>38</v>
      </c>
      <c r="HI102" s="39" t="s">
        <v>38</v>
      </c>
      <c r="HJ102" s="39" t="s">
        <v>38</v>
      </c>
      <c r="HK102" s="39" t="s">
        <v>38</v>
      </c>
      <c r="HL102" s="39" t="s">
        <v>38</v>
      </c>
      <c r="HM102" s="39" t="s">
        <v>38</v>
      </c>
      <c r="HN102" s="39" t="s">
        <v>38</v>
      </c>
      <c r="HO102" s="39" t="s">
        <v>38</v>
      </c>
      <c r="HP102" s="39" t="s">
        <v>38</v>
      </c>
      <c r="HQ102" s="39" t="s">
        <v>38</v>
      </c>
      <c r="HR102" s="39" t="s">
        <v>38</v>
      </c>
      <c r="HS102" s="39" t="s">
        <v>38</v>
      </c>
      <c r="HT102" s="39" t="s">
        <v>38</v>
      </c>
      <c r="HU102" s="39" t="s">
        <v>38</v>
      </c>
      <c r="HV102" s="39" t="s">
        <v>38</v>
      </c>
      <c r="HW102" s="39" t="s">
        <v>38</v>
      </c>
      <c r="HX102" s="39" t="s">
        <v>38</v>
      </c>
      <c r="HY102" s="39" t="s">
        <v>38</v>
      </c>
      <c r="HZ102" s="39" t="s">
        <v>38</v>
      </c>
      <c r="IA102" s="39" t="s">
        <v>38</v>
      </c>
      <c r="IB102" s="39" t="s">
        <v>38</v>
      </c>
      <c r="IC102" s="39" t="s">
        <v>38</v>
      </c>
      <c r="ID102" s="39" t="s">
        <v>38</v>
      </c>
      <c r="IE102" s="39" t="s">
        <v>38</v>
      </c>
      <c r="IF102" s="39" t="s">
        <v>38</v>
      </c>
      <c r="IG102" s="39" t="s">
        <v>38</v>
      </c>
      <c r="IH102" s="39" t="s">
        <v>38</v>
      </c>
      <c r="II102" s="39" t="s">
        <v>38</v>
      </c>
      <c r="IJ102" s="39" t="s">
        <v>38</v>
      </c>
      <c r="IK102" s="39" t="s">
        <v>38</v>
      </c>
      <c r="IL102" s="39" t="s">
        <v>38</v>
      </c>
      <c r="IM102" s="39" t="s">
        <v>38</v>
      </c>
      <c r="IN102" s="39" t="s">
        <v>38</v>
      </c>
      <c r="IO102" s="39" t="s">
        <v>38</v>
      </c>
      <c r="IP102" s="39" t="s">
        <v>38</v>
      </c>
      <c r="IQ102" s="39" t="s">
        <v>38</v>
      </c>
      <c r="IR102" s="39" t="s">
        <v>38</v>
      </c>
      <c r="IS102" s="39" t="s">
        <v>38</v>
      </c>
      <c r="IT102" s="39" t="s">
        <v>38</v>
      </c>
      <c r="IU102" s="39" t="s">
        <v>38</v>
      </c>
      <c r="IV102" s="39" t="s">
        <v>38</v>
      </c>
      <c r="IW102" s="39" t="s">
        <v>38</v>
      </c>
      <c r="IX102" s="39" t="s">
        <v>38</v>
      </c>
      <c r="IY102" s="39" t="s">
        <v>38</v>
      </c>
      <c r="IZ102" s="39" t="s">
        <v>38</v>
      </c>
      <c r="JA102" s="39" t="s">
        <v>38</v>
      </c>
      <c r="JB102" s="39" t="s">
        <v>38</v>
      </c>
      <c r="JC102" s="39" t="s">
        <v>38</v>
      </c>
      <c r="JD102" s="39" t="s">
        <v>38</v>
      </c>
      <c r="JE102" s="39" t="s">
        <v>38</v>
      </c>
      <c r="JF102" s="39" t="s">
        <v>38</v>
      </c>
      <c r="JG102" s="39" t="s">
        <v>38</v>
      </c>
      <c r="JH102" s="39" t="s">
        <v>38</v>
      </c>
      <c r="JI102" s="39" t="s">
        <v>38</v>
      </c>
      <c r="JJ102" s="39" t="s">
        <v>38</v>
      </c>
      <c r="JK102" s="39" t="s">
        <v>38</v>
      </c>
      <c r="JL102" s="39" t="s">
        <v>38</v>
      </c>
      <c r="JM102" s="39" t="s">
        <v>38</v>
      </c>
      <c r="JN102" s="39" t="s">
        <v>38</v>
      </c>
      <c r="JO102" s="39" t="s">
        <v>38</v>
      </c>
      <c r="JP102" s="39" t="s">
        <v>38</v>
      </c>
      <c r="JQ102" s="39" t="s">
        <v>38</v>
      </c>
      <c r="JR102" s="39" t="s">
        <v>38</v>
      </c>
      <c r="JS102" s="39" t="s">
        <v>38</v>
      </c>
      <c r="JT102" s="39" t="s">
        <v>38</v>
      </c>
      <c r="JU102" s="39" t="s">
        <v>38</v>
      </c>
      <c r="JV102" s="39" t="s">
        <v>38</v>
      </c>
      <c r="JW102" s="39" t="s">
        <v>38</v>
      </c>
      <c r="JX102" s="39" t="s">
        <v>38</v>
      </c>
      <c r="JY102" s="39" t="s">
        <v>38</v>
      </c>
      <c r="JZ102" s="39" t="s">
        <v>38</v>
      </c>
      <c r="KA102" s="39" t="s">
        <v>38</v>
      </c>
      <c r="KB102" s="39" t="s">
        <v>38</v>
      </c>
      <c r="KC102" s="39" t="s">
        <v>38</v>
      </c>
      <c r="KD102" s="39" t="s">
        <v>38</v>
      </c>
      <c r="KE102" s="39" t="s">
        <v>38</v>
      </c>
      <c r="KF102" s="39" t="s">
        <v>38</v>
      </c>
      <c r="KG102" s="39" t="s">
        <v>38</v>
      </c>
      <c r="KH102" s="39" t="s">
        <v>38</v>
      </c>
      <c r="KI102" s="39" t="s">
        <v>38</v>
      </c>
      <c r="KJ102" s="39" t="s">
        <v>38</v>
      </c>
      <c r="KK102" s="39" t="s">
        <v>38</v>
      </c>
      <c r="KL102" s="39" t="s">
        <v>38</v>
      </c>
      <c r="KM102" s="39" t="s">
        <v>38</v>
      </c>
      <c r="KN102" s="39" t="s">
        <v>38</v>
      </c>
      <c r="KO102" s="39" t="s">
        <v>38</v>
      </c>
      <c r="KP102" s="39" t="s">
        <v>38</v>
      </c>
      <c r="KQ102" s="39" t="s">
        <v>38</v>
      </c>
      <c r="KR102" s="39" t="s">
        <v>38</v>
      </c>
      <c r="KS102" s="39" t="s">
        <v>38</v>
      </c>
      <c r="KT102" s="39" t="s">
        <v>38</v>
      </c>
      <c r="KU102" s="39" t="s">
        <v>38</v>
      </c>
      <c r="KV102" s="39" t="s">
        <v>38</v>
      </c>
      <c r="KW102" s="39" t="s">
        <v>38</v>
      </c>
      <c r="KX102" s="39" t="s">
        <v>38</v>
      </c>
      <c r="KY102" s="39" t="s">
        <v>38</v>
      </c>
      <c r="KZ102" s="39" t="s">
        <v>38</v>
      </c>
      <c r="LA102" s="39" t="s">
        <v>38</v>
      </c>
      <c r="LB102" s="39" t="s">
        <v>38</v>
      </c>
      <c r="LC102" s="39" t="s">
        <v>38</v>
      </c>
      <c r="LD102" s="39" t="s">
        <v>38</v>
      </c>
      <c r="LE102" s="39" t="s">
        <v>38</v>
      </c>
      <c r="LF102" s="39" t="s">
        <v>38</v>
      </c>
      <c r="LG102" s="39" t="s">
        <v>38</v>
      </c>
      <c r="LH102" s="39" t="s">
        <v>38</v>
      </c>
      <c r="LI102" s="39" t="s">
        <v>38</v>
      </c>
      <c r="LJ102" s="39" t="s">
        <v>38</v>
      </c>
      <c r="LK102" s="39" t="s">
        <v>38</v>
      </c>
      <c r="LL102" s="39" t="s">
        <v>38</v>
      </c>
      <c r="LM102" s="39" t="s">
        <v>38</v>
      </c>
      <c r="LN102" s="39" t="s">
        <v>38</v>
      </c>
      <c r="LO102" s="39" t="s">
        <v>38</v>
      </c>
      <c r="LP102" s="39" t="s">
        <v>38</v>
      </c>
      <c r="LQ102" s="39" t="s">
        <v>38</v>
      </c>
      <c r="LR102" s="39" t="s">
        <v>38</v>
      </c>
      <c r="LS102" s="39" t="s">
        <v>38</v>
      </c>
      <c r="LT102" s="39" t="s">
        <v>38</v>
      </c>
      <c r="LU102" s="39" t="s">
        <v>38</v>
      </c>
      <c r="LV102" s="39" t="s">
        <v>38</v>
      </c>
      <c r="LW102" s="39" t="s">
        <v>38</v>
      </c>
      <c r="LX102" s="39" t="s">
        <v>38</v>
      </c>
      <c r="LY102" s="39" t="s">
        <v>38</v>
      </c>
      <c r="LZ102" s="39" t="s">
        <v>38</v>
      </c>
      <c r="MA102" s="39" t="s">
        <v>38</v>
      </c>
      <c r="MB102" s="39" t="s">
        <v>38</v>
      </c>
      <c r="MC102" s="39" t="s">
        <v>38</v>
      </c>
      <c r="MD102" s="39" t="s">
        <v>38</v>
      </c>
      <c r="ME102" s="39" t="s">
        <v>38</v>
      </c>
      <c r="MF102" s="39" t="s">
        <v>38</v>
      </c>
      <c r="MG102" s="39" t="s">
        <v>38</v>
      </c>
      <c r="MH102" s="39" t="s">
        <v>38</v>
      </c>
      <c r="MI102" s="39" t="s">
        <v>38</v>
      </c>
      <c r="MJ102" s="39" t="s">
        <v>38</v>
      </c>
      <c r="MK102" s="39" t="s">
        <v>38</v>
      </c>
      <c r="ML102" s="39" t="s">
        <v>38</v>
      </c>
      <c r="MM102" s="39" t="s">
        <v>38</v>
      </c>
      <c r="MN102" s="39" t="s">
        <v>38</v>
      </c>
      <c r="MO102" s="39" t="s">
        <v>38</v>
      </c>
      <c r="MP102" s="39" t="s">
        <v>38</v>
      </c>
      <c r="MQ102" s="39" t="s">
        <v>38</v>
      </c>
      <c r="MR102" s="39" t="s">
        <v>38</v>
      </c>
      <c r="MS102" s="39" t="s">
        <v>38</v>
      </c>
      <c r="MT102" s="39" t="s">
        <v>38</v>
      </c>
      <c r="MU102" s="39" t="s">
        <v>38</v>
      </c>
      <c r="MV102" s="39" t="s">
        <v>38</v>
      </c>
      <c r="MW102" s="39" t="s">
        <v>38</v>
      </c>
      <c r="MX102" s="39" t="s">
        <v>38</v>
      </c>
      <c r="MY102" s="39" t="s">
        <v>38</v>
      </c>
      <c r="MZ102" s="39" t="s">
        <v>38</v>
      </c>
      <c r="NA102" s="39" t="s">
        <v>38</v>
      </c>
      <c r="NB102" s="39" t="s">
        <v>38</v>
      </c>
      <c r="NC102" s="39" t="s">
        <v>38</v>
      </c>
      <c r="ND102" s="39" t="s">
        <v>38</v>
      </c>
      <c r="NE102" s="39" t="s">
        <v>38</v>
      </c>
      <c r="NF102" s="39" t="s">
        <v>38</v>
      </c>
      <c r="NG102" s="39" t="s">
        <v>38</v>
      </c>
      <c r="NH102" s="39" t="s">
        <v>38</v>
      </c>
      <c r="NI102" s="39" t="s">
        <v>38</v>
      </c>
      <c r="NJ102" s="39" t="s">
        <v>38</v>
      </c>
      <c r="NK102" s="39" t="s">
        <v>38</v>
      </c>
      <c r="NL102" s="39" t="s">
        <v>38</v>
      </c>
      <c r="NM102" s="39" t="s">
        <v>38</v>
      </c>
      <c r="NN102" s="39" t="s">
        <v>38</v>
      </c>
      <c r="NO102" s="39" t="s">
        <v>38</v>
      </c>
      <c r="NP102" s="39" t="s">
        <v>38</v>
      </c>
      <c r="NQ102" s="39" t="s">
        <v>38</v>
      </c>
      <c r="NR102" s="39" t="s">
        <v>38</v>
      </c>
      <c r="NS102" s="39" t="s">
        <v>38</v>
      </c>
      <c r="NT102" s="39" t="s">
        <v>38</v>
      </c>
      <c r="NU102" s="39" t="s">
        <v>38</v>
      </c>
      <c r="NV102" s="39" t="s">
        <v>38</v>
      </c>
      <c r="NW102" s="39" t="s">
        <v>38</v>
      </c>
      <c r="NX102" s="39" t="s">
        <v>38</v>
      </c>
    </row>
    <row r="103" spans="1:388" s="42" customFormat="1" ht="134.25" customHeight="1">
      <c r="A103" s="172"/>
      <c r="B103" s="173"/>
      <c r="C103" s="174"/>
      <c r="D103" s="41"/>
      <c r="E103" s="41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  <c r="AQ103" s="41"/>
      <c r="AR103" s="41"/>
      <c r="AS103" s="41"/>
      <c r="AT103" s="41"/>
      <c r="AU103" s="41"/>
      <c r="AV103" s="41"/>
      <c r="AW103" s="41"/>
      <c r="AX103" s="41"/>
      <c r="AY103" s="41"/>
      <c r="AZ103" s="41"/>
      <c r="BA103" s="41"/>
      <c r="BB103" s="41"/>
      <c r="BC103" s="41"/>
      <c r="BD103" s="41"/>
      <c r="BE103" s="41"/>
      <c r="BF103" s="41"/>
      <c r="BG103" s="41"/>
      <c r="BH103" s="41"/>
      <c r="BI103" s="41"/>
      <c r="BJ103" s="41"/>
      <c r="BK103" s="41"/>
      <c r="BL103" s="41"/>
      <c r="BM103" s="41"/>
      <c r="BN103" s="41"/>
      <c r="BO103" s="41"/>
      <c r="BP103" s="41"/>
      <c r="BQ103" s="41"/>
      <c r="BR103" s="41"/>
      <c r="BS103" s="41"/>
      <c r="BT103" s="41"/>
      <c r="BU103" s="41"/>
      <c r="BV103" s="41"/>
      <c r="BW103" s="41"/>
      <c r="BX103" s="41"/>
      <c r="BY103" s="41"/>
      <c r="BZ103" s="41"/>
      <c r="CA103" s="41"/>
      <c r="CB103" s="41"/>
      <c r="CC103" s="41"/>
      <c r="CD103" s="41"/>
      <c r="CE103" s="41"/>
      <c r="CF103" s="41"/>
      <c r="CG103" s="41"/>
      <c r="CH103" s="41"/>
      <c r="CI103" s="41"/>
      <c r="CJ103" s="41"/>
      <c r="CK103" s="41"/>
      <c r="CL103" s="41"/>
      <c r="CM103" s="41"/>
      <c r="CN103" s="41"/>
      <c r="CO103" s="41"/>
      <c r="CP103" s="41"/>
      <c r="CQ103" s="41"/>
      <c r="CR103" s="41"/>
      <c r="CS103" s="41"/>
      <c r="CT103" s="41"/>
      <c r="CU103" s="41"/>
      <c r="CV103" s="41"/>
      <c r="CW103" s="41"/>
      <c r="CX103" s="41"/>
      <c r="CY103" s="41"/>
      <c r="CZ103" s="41"/>
      <c r="DA103" s="41"/>
      <c r="DB103" s="41"/>
      <c r="DC103" s="41"/>
      <c r="DD103" s="41"/>
      <c r="DE103" s="41"/>
      <c r="DF103" s="41"/>
      <c r="DG103" s="41"/>
      <c r="DH103" s="41"/>
      <c r="DI103" s="41"/>
      <c r="DJ103" s="41"/>
      <c r="DK103" s="41"/>
      <c r="DL103" s="41"/>
      <c r="DM103" s="41"/>
      <c r="DN103" s="41"/>
      <c r="DO103" s="41"/>
      <c r="DP103" s="41"/>
      <c r="DQ103" s="41"/>
      <c r="DR103" s="41"/>
      <c r="DS103" s="41"/>
      <c r="DT103" s="41"/>
      <c r="DU103" s="41"/>
      <c r="DV103" s="41"/>
      <c r="DW103" s="41"/>
      <c r="DX103" s="41"/>
      <c r="DY103" s="41"/>
      <c r="DZ103" s="41"/>
      <c r="EA103" s="41"/>
      <c r="EB103" s="41"/>
      <c r="EC103" s="41"/>
      <c r="ED103" s="41"/>
      <c r="EE103" s="41"/>
      <c r="EF103" s="41"/>
      <c r="EG103" s="41"/>
      <c r="EH103" s="41"/>
      <c r="EI103" s="41"/>
      <c r="EJ103" s="41"/>
      <c r="EK103" s="41"/>
      <c r="EL103" s="41"/>
      <c r="EM103" s="41"/>
      <c r="EN103" s="41"/>
      <c r="EO103" s="41"/>
      <c r="EP103" s="41"/>
      <c r="EQ103" s="41"/>
      <c r="ER103" s="41"/>
      <c r="ES103" s="41"/>
      <c r="ET103" s="41"/>
      <c r="EU103" s="41"/>
      <c r="EV103" s="41"/>
      <c r="EW103" s="41"/>
      <c r="EX103" s="41"/>
      <c r="EY103" s="41"/>
      <c r="EZ103" s="41"/>
      <c r="FA103" s="41"/>
      <c r="FB103" s="41"/>
      <c r="FC103" s="41"/>
      <c r="FD103" s="41"/>
      <c r="FE103" s="41"/>
      <c r="FF103" s="41"/>
      <c r="FG103" s="41"/>
      <c r="FH103" s="41"/>
      <c r="FI103" s="41"/>
      <c r="FJ103" s="41"/>
      <c r="FK103" s="41"/>
      <c r="FL103" s="41"/>
      <c r="FM103" s="41"/>
      <c r="FN103" s="41"/>
      <c r="FO103" s="41"/>
      <c r="FP103" s="41"/>
      <c r="FQ103" s="41"/>
      <c r="FR103" s="41"/>
      <c r="FS103" s="41"/>
      <c r="FT103" s="41"/>
      <c r="FU103" s="41"/>
      <c r="FV103" s="41"/>
      <c r="FW103" s="41"/>
      <c r="FX103" s="41"/>
      <c r="FY103" s="41"/>
      <c r="FZ103" s="41"/>
      <c r="GA103" s="41"/>
      <c r="GB103" s="41"/>
      <c r="GC103" s="41"/>
      <c r="GD103" s="41"/>
      <c r="GE103" s="41"/>
      <c r="GF103" s="41"/>
      <c r="GG103" s="41"/>
      <c r="GH103" s="41"/>
      <c r="GI103" s="41"/>
      <c r="GJ103" s="41"/>
      <c r="GK103" s="41"/>
      <c r="GL103" s="41"/>
      <c r="GM103" s="41"/>
      <c r="GN103" s="41"/>
      <c r="GO103" s="41"/>
      <c r="GP103" s="41"/>
      <c r="GQ103" s="41"/>
      <c r="GR103" s="41"/>
      <c r="GS103" s="41"/>
      <c r="GT103" s="41"/>
      <c r="GU103" s="41"/>
      <c r="GV103" s="41"/>
      <c r="GW103" s="41"/>
      <c r="GX103" s="41"/>
      <c r="GY103" s="41"/>
      <c r="GZ103" s="41"/>
      <c r="HA103" s="41"/>
      <c r="HB103" s="41"/>
      <c r="HC103" s="41"/>
      <c r="HD103" s="41"/>
      <c r="HE103" s="41"/>
      <c r="HF103" s="41"/>
      <c r="HG103" s="41"/>
      <c r="HH103" s="41"/>
      <c r="HI103" s="41"/>
      <c r="HJ103" s="41"/>
      <c r="HK103" s="41"/>
      <c r="HL103" s="41"/>
      <c r="HM103" s="41"/>
      <c r="HN103" s="41"/>
      <c r="HO103" s="41"/>
      <c r="HP103" s="41"/>
      <c r="HQ103" s="41"/>
      <c r="HR103" s="41"/>
      <c r="HS103" s="41"/>
      <c r="HT103" s="41"/>
      <c r="HU103" s="41"/>
      <c r="HV103" s="41"/>
      <c r="HW103" s="41"/>
      <c r="HX103" s="41"/>
      <c r="HY103" s="41"/>
      <c r="HZ103" s="41"/>
      <c r="IA103" s="41"/>
      <c r="IB103" s="41"/>
      <c r="IC103" s="41"/>
      <c r="ID103" s="41"/>
      <c r="IE103" s="41"/>
      <c r="IF103" s="41"/>
      <c r="IG103" s="41"/>
      <c r="IH103" s="41"/>
      <c r="II103" s="41"/>
      <c r="IJ103" s="41"/>
      <c r="IK103" s="41"/>
      <c r="IL103" s="41"/>
      <c r="IM103" s="41"/>
      <c r="IN103" s="41"/>
      <c r="IO103" s="41"/>
      <c r="IP103" s="41"/>
      <c r="IQ103" s="41"/>
      <c r="IR103" s="41"/>
      <c r="IS103" s="41"/>
      <c r="IT103" s="41"/>
      <c r="IU103" s="41"/>
      <c r="IV103" s="41"/>
      <c r="IW103" s="41"/>
      <c r="IX103" s="41"/>
      <c r="IY103" s="41"/>
      <c r="IZ103" s="41"/>
      <c r="JA103" s="41"/>
      <c r="JB103" s="41"/>
      <c r="JC103" s="41"/>
      <c r="JD103" s="41"/>
      <c r="JE103" s="41"/>
      <c r="JF103" s="41"/>
      <c r="JG103" s="41"/>
      <c r="JH103" s="41"/>
      <c r="JI103" s="41"/>
      <c r="JJ103" s="41"/>
      <c r="JK103" s="41"/>
      <c r="JL103" s="41"/>
      <c r="JM103" s="41"/>
      <c r="JN103" s="41"/>
      <c r="JO103" s="41"/>
      <c r="JP103" s="41"/>
      <c r="JQ103" s="41"/>
      <c r="JR103" s="41"/>
      <c r="JS103" s="41"/>
      <c r="JT103" s="41"/>
      <c r="JU103" s="41"/>
      <c r="JV103" s="41"/>
      <c r="JW103" s="41"/>
      <c r="JX103" s="41"/>
      <c r="JY103" s="41"/>
      <c r="JZ103" s="41"/>
      <c r="KA103" s="41"/>
      <c r="KB103" s="41"/>
      <c r="KC103" s="41"/>
      <c r="KD103" s="41"/>
      <c r="KE103" s="41"/>
      <c r="KF103" s="41"/>
      <c r="KG103" s="41"/>
      <c r="KH103" s="41"/>
      <c r="KI103" s="41"/>
      <c r="KJ103" s="41"/>
      <c r="KK103" s="41"/>
      <c r="KL103" s="41"/>
      <c r="KM103" s="41"/>
      <c r="KN103" s="41"/>
      <c r="KO103" s="41"/>
      <c r="KP103" s="41"/>
      <c r="KQ103" s="41"/>
      <c r="KR103" s="41"/>
      <c r="KS103" s="41"/>
      <c r="KT103" s="41"/>
      <c r="KU103" s="41"/>
      <c r="KV103" s="41"/>
      <c r="KW103" s="41"/>
      <c r="KX103" s="41"/>
      <c r="KY103" s="41"/>
      <c r="KZ103" s="41"/>
      <c r="LA103" s="41"/>
      <c r="LB103" s="41"/>
      <c r="LC103" s="41"/>
      <c r="LD103" s="41"/>
      <c r="LE103" s="41"/>
      <c r="LF103" s="41"/>
      <c r="LG103" s="41"/>
      <c r="LH103" s="41"/>
      <c r="LI103" s="41"/>
      <c r="LJ103" s="41"/>
      <c r="LK103" s="41"/>
      <c r="LL103" s="41"/>
      <c r="LM103" s="41"/>
      <c r="LN103" s="41"/>
      <c r="LO103" s="41"/>
      <c r="LP103" s="41"/>
      <c r="LQ103" s="41"/>
      <c r="LR103" s="41"/>
      <c r="LS103" s="41"/>
      <c r="LT103" s="41"/>
      <c r="LU103" s="41"/>
      <c r="LV103" s="41"/>
      <c r="LW103" s="41"/>
      <c r="LX103" s="41"/>
      <c r="LY103" s="41"/>
      <c r="LZ103" s="41"/>
      <c r="MA103" s="41"/>
      <c r="MB103" s="41"/>
      <c r="MC103" s="41"/>
      <c r="MD103" s="41"/>
      <c r="ME103" s="41"/>
      <c r="MF103" s="41"/>
      <c r="MG103" s="41"/>
      <c r="MH103" s="41"/>
      <c r="MI103" s="41"/>
      <c r="MJ103" s="41"/>
      <c r="MK103" s="41"/>
      <c r="ML103" s="41"/>
      <c r="MM103" s="41"/>
      <c r="MN103" s="41"/>
      <c r="MO103" s="41"/>
      <c r="MP103" s="41"/>
      <c r="MQ103" s="41"/>
      <c r="MR103" s="41"/>
      <c r="MS103" s="41"/>
      <c r="MT103" s="41"/>
      <c r="MU103" s="41"/>
      <c r="MV103" s="41"/>
      <c r="MW103" s="41"/>
      <c r="MX103" s="41"/>
      <c r="MY103" s="41"/>
      <c r="MZ103" s="41"/>
      <c r="NA103" s="41"/>
      <c r="NB103" s="41"/>
      <c r="NC103" s="41"/>
      <c r="ND103" s="41"/>
      <c r="NE103" s="41"/>
      <c r="NF103" s="41"/>
      <c r="NG103" s="41"/>
      <c r="NH103" s="41"/>
      <c r="NI103" s="41"/>
      <c r="NJ103" s="41"/>
      <c r="NK103" s="41"/>
      <c r="NL103" s="41"/>
      <c r="NM103" s="41"/>
      <c r="NN103" s="41"/>
      <c r="NO103" s="41"/>
      <c r="NP103" s="41"/>
      <c r="NQ103" s="41"/>
      <c r="NR103" s="41"/>
      <c r="NS103" s="41"/>
      <c r="NT103" s="41"/>
      <c r="NU103" s="41"/>
      <c r="NV103" s="41"/>
      <c r="NW103" s="41"/>
      <c r="NX103" s="41"/>
    </row>
    <row r="104" spans="1:388" ht="12.75" hidden="1" customHeight="1"/>
    <row r="105" spans="1:388" ht="12.75" hidden="1" customHeight="1"/>
    <row r="106" spans="1:388" ht="12.75" hidden="1" customHeight="1"/>
    <row r="107" spans="1:388" ht="12.75" hidden="1" customHeight="1"/>
    <row r="108" spans="1:388" ht="12.75" hidden="1" customHeight="1"/>
    <row r="109" spans="1:388" ht="12.75" hidden="1" customHeight="1"/>
    <row r="110" spans="1:388" ht="12.75" hidden="1" customHeight="1"/>
    <row r="111" spans="1:388" ht="12.75" hidden="1" customHeight="1"/>
    <row r="112" spans="1:388" ht="12.75" hidden="1" customHeight="1"/>
    <row r="113" ht="12.75" hidden="1" customHeight="1"/>
    <row r="114" ht="12.75" hidden="1" customHeight="1"/>
    <row r="115" ht="12.75" hidden="1" customHeight="1"/>
    <row r="116" ht="12.75" hidden="1" customHeight="1"/>
    <row r="117" ht="12.75" hidden="1" customHeight="1"/>
    <row r="118" ht="12.75" hidden="1" customHeight="1"/>
    <row r="119" ht="12.75" hidden="1" customHeight="1"/>
    <row r="120" ht="12.75" hidden="1" customHeight="1"/>
    <row r="121" ht="12.75" hidden="1" customHeight="1"/>
    <row r="122" ht="12.75" hidden="1" customHeight="1"/>
    <row r="123" ht="12.75" hidden="1" customHeight="1"/>
    <row r="124" ht="12.75" hidden="1" customHeight="1"/>
  </sheetData>
  <mergeCells count="154">
    <mergeCell ref="A58:A59"/>
    <mergeCell ref="B58:B59"/>
    <mergeCell ref="A60:A61"/>
    <mergeCell ref="B60:B61"/>
    <mergeCell ref="A62:A63"/>
    <mergeCell ref="B62:B63"/>
    <mergeCell ref="A52:A53"/>
    <mergeCell ref="B52:B53"/>
    <mergeCell ref="A54:A55"/>
    <mergeCell ref="A82:A83"/>
    <mergeCell ref="B82:B83"/>
    <mergeCell ref="A100:A101"/>
    <mergeCell ref="B100:B101"/>
    <mergeCell ref="A64:A65"/>
    <mergeCell ref="B64:B65"/>
    <mergeCell ref="A66:A67"/>
    <mergeCell ref="B66:B67"/>
    <mergeCell ref="A68:A69"/>
    <mergeCell ref="B68:B69"/>
    <mergeCell ref="B50:B51"/>
    <mergeCell ref="A102:C103"/>
    <mergeCell ref="A76:A77"/>
    <mergeCell ref="B76:B77"/>
    <mergeCell ref="A78:A79"/>
    <mergeCell ref="B78:B79"/>
    <mergeCell ref="A80:A81"/>
    <mergeCell ref="B80:B81"/>
    <mergeCell ref="A70:A71"/>
    <mergeCell ref="B70:B71"/>
    <mergeCell ref="A72:A73"/>
    <mergeCell ref="B72:B73"/>
    <mergeCell ref="A74:A75"/>
    <mergeCell ref="B74:B75"/>
    <mergeCell ref="A90:A91"/>
    <mergeCell ref="B90:B91"/>
    <mergeCell ref="A92:A93"/>
    <mergeCell ref="B92:B93"/>
    <mergeCell ref="A94:A95"/>
    <mergeCell ref="B94:B95"/>
    <mergeCell ref="A96:A97"/>
    <mergeCell ref="B96:B97"/>
    <mergeCell ref="A98:A99"/>
    <mergeCell ref="B98:B99"/>
    <mergeCell ref="NR1:NX1"/>
    <mergeCell ref="A36:A37"/>
    <mergeCell ref="B36:B37"/>
    <mergeCell ref="A38:A39"/>
    <mergeCell ref="B38:B39"/>
    <mergeCell ref="B32:B33"/>
    <mergeCell ref="A34:A35"/>
    <mergeCell ref="B34:B35"/>
    <mergeCell ref="MB1:MH1"/>
    <mergeCell ref="MI1:MO1"/>
    <mergeCell ref="MP1:MV1"/>
    <mergeCell ref="MW1:NC1"/>
    <mergeCell ref="ND1:NJ1"/>
    <mergeCell ref="NK1:NQ1"/>
    <mergeCell ref="KL1:KR1"/>
    <mergeCell ref="KS1:KY1"/>
    <mergeCell ref="KZ1:LF1"/>
    <mergeCell ref="LG1:LM1"/>
    <mergeCell ref="A4:A5"/>
    <mergeCell ref="B4:B5"/>
    <mergeCell ref="A30:A31"/>
    <mergeCell ref="B30:B31"/>
    <mergeCell ref="A32:A33"/>
    <mergeCell ref="LN1:LT1"/>
    <mergeCell ref="LU1:MA1"/>
    <mergeCell ref="IV1:JB1"/>
    <mergeCell ref="JC1:JI1"/>
    <mergeCell ref="JJ1:JP1"/>
    <mergeCell ref="JQ1:JW1"/>
    <mergeCell ref="JX1:KD1"/>
    <mergeCell ref="KE1:KK1"/>
    <mergeCell ref="HF1:HL1"/>
    <mergeCell ref="HM1:HS1"/>
    <mergeCell ref="HT1:HZ1"/>
    <mergeCell ref="IA1:IG1"/>
    <mergeCell ref="IH1:IN1"/>
    <mergeCell ref="IO1:IU1"/>
    <mergeCell ref="FP1:FV1"/>
    <mergeCell ref="FW1:GC1"/>
    <mergeCell ref="GD1:GJ1"/>
    <mergeCell ref="GK1:GQ1"/>
    <mergeCell ref="GR1:GX1"/>
    <mergeCell ref="GY1:HE1"/>
    <mergeCell ref="DZ1:EF1"/>
    <mergeCell ref="EG1:EM1"/>
    <mergeCell ref="EN1:ET1"/>
    <mergeCell ref="EU1:FA1"/>
    <mergeCell ref="FB1:FH1"/>
    <mergeCell ref="FI1:FO1"/>
    <mergeCell ref="DE1:DK1"/>
    <mergeCell ref="DL1:DR1"/>
    <mergeCell ref="DS1:DY1"/>
    <mergeCell ref="AT1:AZ1"/>
    <mergeCell ref="BA1:BG1"/>
    <mergeCell ref="BH1:BN1"/>
    <mergeCell ref="BO1:BU1"/>
    <mergeCell ref="BV1:CB1"/>
    <mergeCell ref="CC1:CI1"/>
    <mergeCell ref="D1:J1"/>
    <mergeCell ref="K1:Q1"/>
    <mergeCell ref="R1:X1"/>
    <mergeCell ref="Y1:AE1"/>
    <mergeCell ref="AF1:AL1"/>
    <mergeCell ref="AM1:AS1"/>
    <mergeCell ref="CJ1:CP1"/>
    <mergeCell ref="CQ1:CW1"/>
    <mergeCell ref="CX1:DD1"/>
    <mergeCell ref="A6:A7"/>
    <mergeCell ref="B6:B7"/>
    <mergeCell ref="A8:A9"/>
    <mergeCell ref="B8:B9"/>
    <mergeCell ref="A10:A11"/>
    <mergeCell ref="B10:B11"/>
    <mergeCell ref="A12:A13"/>
    <mergeCell ref="B12:B13"/>
    <mergeCell ref="A14:A15"/>
    <mergeCell ref="B14:B15"/>
    <mergeCell ref="A16:A17"/>
    <mergeCell ref="B16:B17"/>
    <mergeCell ref="A18:A19"/>
    <mergeCell ref="B18:B19"/>
    <mergeCell ref="A20:A21"/>
    <mergeCell ref="B20:B21"/>
    <mergeCell ref="A22:A23"/>
    <mergeCell ref="B22:B23"/>
    <mergeCell ref="A24:A25"/>
    <mergeCell ref="B24:B25"/>
    <mergeCell ref="A26:A27"/>
    <mergeCell ref="B26:B27"/>
    <mergeCell ref="A28:A29"/>
    <mergeCell ref="B28:B29"/>
    <mergeCell ref="A84:A85"/>
    <mergeCell ref="B84:B85"/>
    <mergeCell ref="A86:A87"/>
    <mergeCell ref="B86:B87"/>
    <mergeCell ref="A88:A89"/>
    <mergeCell ref="B88:B89"/>
    <mergeCell ref="A40:A41"/>
    <mergeCell ref="B40:B41"/>
    <mergeCell ref="A42:A43"/>
    <mergeCell ref="B42:B43"/>
    <mergeCell ref="A44:A45"/>
    <mergeCell ref="B44:B45"/>
    <mergeCell ref="B54:B55"/>
    <mergeCell ref="A56:A57"/>
    <mergeCell ref="B56:B57"/>
    <mergeCell ref="A46:A47"/>
    <mergeCell ref="B46:B47"/>
    <mergeCell ref="A48:A49"/>
    <mergeCell ref="B48:B49"/>
    <mergeCell ref="A50:A51"/>
  </mergeCells>
  <conditionalFormatting sqref="D4:XFD101">
    <cfRule type="expression" dxfId="569" priority="1">
      <formula>OR(TEXT(WEEKDAY(D$3),"JJJJ")=Jours_chômés)</formula>
    </cfRule>
    <cfRule type="expression" dxfId="568" priority="10" stopIfTrue="1">
      <formula>OR(D$3=Fériés)</formula>
    </cfRule>
  </conditionalFormatting>
  <conditionalFormatting sqref="D2:NW3">
    <cfRule type="expression" dxfId="567" priority="4" stopIfTrue="1">
      <formula>OR(D$3=TODAY())</formula>
    </cfRule>
  </conditionalFormatting>
  <printOptions horizontalCentered="1" verticalCentered="1"/>
  <pageMargins left="0" right="0" top="0" bottom="0" header="0" footer="0"/>
  <pageSetup paperSize="9" scale="25" fitToHeight="60" orientation="portrait" horizontalDpi="300" verticalDpi="300" r:id="rId1"/>
  <headerFooter alignWithMargins="0"/>
  <colBreaks count="54" manualBreakCount="54">
    <brk id="10" max="1048575" man="1"/>
    <brk id="17" max="1048575" man="1"/>
    <brk id="24" max="1048575" man="1"/>
    <brk id="31" max="1048575" man="1"/>
    <brk id="38" max="1048575" man="1"/>
    <brk id="45" max="1048575" man="1"/>
    <brk id="52" max="1048575" man="1"/>
    <brk id="59" max="1048575" man="1"/>
    <brk id="66" max="1048575" man="1"/>
    <brk id="73" max="1048575" man="1"/>
    <brk id="80" max="1048575" man="1"/>
    <brk id="87" max="1048575" man="1"/>
    <brk id="94" max="1048575" man="1"/>
    <brk id="101" max="1048575" man="1"/>
    <brk id="108" max="1048575" man="1"/>
    <brk id="115" max="1048575" man="1"/>
    <brk id="122" max="1048575" man="1"/>
    <brk id="129" max="1048575" man="1"/>
    <brk id="136" max="1048575" man="1"/>
    <brk id="143" max="1048575" man="1"/>
    <brk id="150" max="1048575" man="1"/>
    <brk id="157" max="1048575" man="1"/>
    <brk id="164" max="1048575" man="1"/>
    <brk id="171" max="1048575" man="1"/>
    <brk id="178" max="1048575" man="1"/>
    <brk id="185" max="1048575" man="1"/>
    <brk id="192" max="1048575" man="1"/>
    <brk id="199" max="1048575" man="1"/>
    <brk id="206" max="1048575" man="1"/>
    <brk id="213" max="1048575" man="1"/>
    <brk id="220" max="1048575" man="1"/>
    <brk id="227" max="1048575" man="1"/>
    <brk id="234" max="1048575" man="1"/>
    <brk id="241" max="1048575" man="1"/>
    <brk id="248" max="1048575" man="1"/>
    <brk id="255" max="1048575" man="1"/>
    <brk id="262" max="1048575" man="1"/>
    <brk id="269" max="1048575" man="1"/>
    <brk id="276" max="1048575" man="1"/>
    <brk id="283" max="1048575" man="1"/>
    <brk id="290" max="1048575" man="1"/>
    <brk id="297" max="1048575" man="1"/>
    <brk id="304" max="1048575" man="1"/>
    <brk id="311" max="1048575" man="1"/>
    <brk id="318" max="1048575" man="1"/>
    <brk id="325" max="1048575" man="1"/>
    <brk id="332" max="1048575" man="1"/>
    <brk id="339" max="1048575" man="1"/>
    <brk id="346" max="1048575" man="1"/>
    <brk id="353" max="1048575" man="1"/>
    <brk id="360" max="1048575" man="1"/>
    <brk id="367" max="1048575" man="1"/>
    <brk id="374" max="1048575" man="1"/>
    <brk id="381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P169"/>
  <sheetViews>
    <sheetView workbookViewId="0">
      <pane xSplit="1" ySplit="2" topLeftCell="B130" activePane="bottomRight" state="frozen"/>
      <selection pane="topRight" activeCell="B1" sqref="B1"/>
      <selection pane="bottomLeft" activeCell="A3" sqref="A3"/>
      <selection pane="bottomRight" activeCell="B3" sqref="A3:XFD161"/>
    </sheetView>
  </sheetViews>
  <sheetFormatPr baseColWidth="10" defaultColWidth="10.7109375" defaultRowHeight="15"/>
  <cols>
    <col min="1" max="1" width="12.7109375" customWidth="1"/>
    <col min="2" max="2" width="22.7109375" customWidth="1"/>
    <col min="3" max="3" width="5.7109375" customWidth="1"/>
    <col min="4" max="4" width="20.7109375" customWidth="1"/>
    <col min="5" max="5" width="22.7109375" customWidth="1"/>
    <col min="6" max="6" width="5.7109375" customWidth="1"/>
    <col min="7" max="7" width="20.7109375" customWidth="1"/>
    <col min="8" max="8" width="22.7109375" customWidth="1"/>
    <col min="9" max="9" width="5.7109375" customWidth="1"/>
    <col min="10" max="10" width="20.7109375" customWidth="1"/>
    <col min="11" max="11" width="22.7109375" customWidth="1"/>
    <col min="12" max="12" width="5.7109375" customWidth="1"/>
    <col min="13" max="13" width="20.7109375" customWidth="1"/>
    <col min="14" max="14" width="22.7109375" customWidth="1"/>
    <col min="15" max="15" width="5.7109375" customWidth="1"/>
    <col min="16" max="16" width="20.7109375" customWidth="1"/>
    <col min="17" max="17" width="22.7109375" customWidth="1"/>
    <col min="18" max="18" width="5.7109375" customWidth="1"/>
    <col min="19" max="19" width="20.7109375" customWidth="1"/>
    <col min="20" max="20" width="22.7109375" customWidth="1"/>
    <col min="21" max="21" width="5.7109375" customWidth="1"/>
    <col min="22" max="22" width="20.7109375" customWidth="1"/>
    <col min="23" max="23" width="22.7109375" customWidth="1"/>
    <col min="24" max="24" width="5.7109375" customWidth="1"/>
    <col min="25" max="25" width="20.7109375" customWidth="1"/>
    <col min="26" max="26" width="22.7109375" customWidth="1"/>
    <col min="27" max="27" width="5.7109375" customWidth="1"/>
    <col min="28" max="28" width="20.7109375" customWidth="1"/>
    <col min="29" max="29" width="22.7109375" customWidth="1"/>
    <col min="30" max="30" width="5.7109375" customWidth="1"/>
    <col min="31" max="31" width="20.7109375" customWidth="1"/>
    <col min="32" max="32" width="22.7109375" customWidth="1"/>
    <col min="33" max="33" width="5.7109375" customWidth="1"/>
    <col min="34" max="34" width="20.7109375" customWidth="1"/>
    <col min="35" max="35" width="22.7109375" customWidth="1"/>
    <col min="36" max="36" width="5.7109375" customWidth="1"/>
    <col min="37" max="37" width="20.7109375" customWidth="1"/>
    <col min="38" max="38" width="22.7109375" customWidth="1"/>
    <col min="39" max="39" width="5.7109375" customWidth="1"/>
    <col min="40" max="40" width="20.7109375" customWidth="1"/>
    <col min="41" max="41" width="22.7109375" customWidth="1"/>
    <col min="42" max="42" width="5.7109375" customWidth="1"/>
    <col min="43" max="43" width="20.7109375" customWidth="1"/>
    <col min="44" max="44" width="22.7109375" customWidth="1"/>
    <col min="45" max="45" width="5.7109375" customWidth="1"/>
    <col min="46" max="46" width="20.7109375" customWidth="1"/>
    <col min="47" max="47" width="22.7109375" customWidth="1"/>
    <col min="48" max="48" width="5.7109375" customWidth="1"/>
    <col min="49" max="49" width="20.7109375" customWidth="1"/>
    <col min="50" max="50" width="22.7109375" customWidth="1"/>
    <col min="51" max="51" width="5.7109375" customWidth="1"/>
    <col min="52" max="52" width="20.7109375" customWidth="1"/>
    <col min="53" max="53" width="22.7109375" customWidth="1"/>
    <col min="54" max="54" width="5.7109375" customWidth="1"/>
    <col min="55" max="55" width="20.7109375" customWidth="1"/>
    <col min="56" max="56" width="22.7109375" customWidth="1"/>
    <col min="57" max="57" width="5.7109375" customWidth="1"/>
    <col min="58" max="58" width="20.7109375" customWidth="1"/>
    <col min="59" max="59" width="22.7109375" customWidth="1"/>
    <col min="60" max="60" width="5.7109375" customWidth="1"/>
    <col min="61" max="61" width="20.7109375" customWidth="1"/>
    <col min="62" max="62" width="22.7109375" customWidth="1"/>
    <col min="63" max="63" width="5.7109375" customWidth="1"/>
    <col min="64" max="64" width="20.7109375" customWidth="1"/>
    <col min="65" max="65" width="22.7109375" customWidth="1"/>
    <col min="66" max="66" width="5.7109375" customWidth="1"/>
    <col min="67" max="67" width="20.7109375" customWidth="1"/>
    <col min="68" max="68" width="22.7109375" customWidth="1"/>
    <col min="69" max="69" width="5.7109375" customWidth="1"/>
    <col min="70" max="70" width="20.7109375" customWidth="1"/>
    <col min="71" max="71" width="22.7109375" customWidth="1"/>
    <col min="72" max="72" width="5.7109375" customWidth="1"/>
    <col min="73" max="73" width="20.7109375" customWidth="1"/>
    <col min="74" max="74" width="22.7109375" customWidth="1"/>
    <col min="75" max="75" width="5.7109375" customWidth="1"/>
    <col min="76" max="76" width="20.7109375" customWidth="1"/>
    <col min="77" max="77" width="22.7109375" customWidth="1"/>
    <col min="78" max="78" width="5.7109375" customWidth="1"/>
    <col min="79" max="79" width="20.7109375" customWidth="1"/>
    <col min="80" max="80" width="22.7109375" customWidth="1"/>
    <col min="81" max="81" width="5.7109375" customWidth="1"/>
    <col min="82" max="82" width="20.7109375" customWidth="1"/>
    <col min="83" max="83" width="22.7109375" customWidth="1"/>
    <col min="84" max="84" width="5.7109375" customWidth="1"/>
    <col min="85" max="85" width="20.7109375" customWidth="1"/>
    <col min="86" max="86" width="22.7109375" customWidth="1"/>
    <col min="87" max="87" width="5.7109375" customWidth="1"/>
    <col min="88" max="88" width="20.7109375" customWidth="1"/>
    <col min="89" max="89" width="22.7109375" customWidth="1"/>
    <col min="90" max="90" width="5.7109375" customWidth="1"/>
    <col min="91" max="91" width="20.7109375" customWidth="1"/>
    <col min="92" max="92" width="22.7109375" customWidth="1"/>
    <col min="93" max="93" width="5.7109375" customWidth="1"/>
    <col min="94" max="94" width="20.7109375" customWidth="1"/>
  </cols>
  <sheetData>
    <row r="1" spans="1:94" s="87" customFormat="1" ht="20.100000000000001" customHeight="1" thickTop="1" thickBot="1">
      <c r="A1" s="86" t="s">
        <v>67</v>
      </c>
      <c r="B1" s="176">
        <f>DATE(An,MONTH(1&amp;Premier_mois),1)</f>
        <v>42736</v>
      </c>
      <c r="C1" s="176"/>
      <c r="D1" s="176"/>
      <c r="E1" s="177">
        <f>B1+1</f>
        <v>42737</v>
      </c>
      <c r="F1" s="178"/>
      <c r="G1" s="179"/>
      <c r="H1" s="177">
        <f>E1+1</f>
        <v>42738</v>
      </c>
      <c r="I1" s="178"/>
      <c r="J1" s="179"/>
      <c r="K1" s="177">
        <f t="shared" ref="K1" si="0">H1+1</f>
        <v>42739</v>
      </c>
      <c r="L1" s="178"/>
      <c r="M1" s="179"/>
      <c r="N1" s="177">
        <f t="shared" ref="N1" si="1">K1+1</f>
        <v>42740</v>
      </c>
      <c r="O1" s="178"/>
      <c r="P1" s="179"/>
      <c r="Q1" s="177">
        <f t="shared" ref="Q1" si="2">N1+1</f>
        <v>42741</v>
      </c>
      <c r="R1" s="178"/>
      <c r="S1" s="179"/>
      <c r="T1" s="177">
        <f t="shared" ref="T1" si="3">Q1+1</f>
        <v>42742</v>
      </c>
      <c r="U1" s="178"/>
      <c r="V1" s="179"/>
      <c r="W1" s="177">
        <f t="shared" ref="W1" si="4">T1+1</f>
        <v>42743</v>
      </c>
      <c r="X1" s="178"/>
      <c r="Y1" s="179"/>
      <c r="Z1" s="177">
        <f t="shared" ref="Z1" si="5">W1+1</f>
        <v>42744</v>
      </c>
      <c r="AA1" s="178"/>
      <c r="AB1" s="179"/>
      <c r="AC1" s="177">
        <f t="shared" ref="AC1" si="6">Z1+1</f>
        <v>42745</v>
      </c>
      <c r="AD1" s="178"/>
      <c r="AE1" s="179"/>
      <c r="AF1" s="177">
        <f t="shared" ref="AF1" si="7">AC1+1</f>
        <v>42746</v>
      </c>
      <c r="AG1" s="178"/>
      <c r="AH1" s="179"/>
      <c r="AI1" s="177">
        <f t="shared" ref="AI1" si="8">AF1+1</f>
        <v>42747</v>
      </c>
      <c r="AJ1" s="178"/>
      <c r="AK1" s="179"/>
      <c r="AL1" s="177">
        <f t="shared" ref="AL1" si="9">AI1+1</f>
        <v>42748</v>
      </c>
      <c r="AM1" s="178"/>
      <c r="AN1" s="179"/>
      <c r="AO1" s="177">
        <f t="shared" ref="AO1" si="10">AL1+1</f>
        <v>42749</v>
      </c>
      <c r="AP1" s="178"/>
      <c r="AQ1" s="179"/>
      <c r="AR1" s="177">
        <f t="shared" ref="AR1" si="11">AO1+1</f>
        <v>42750</v>
      </c>
      <c r="AS1" s="178"/>
      <c r="AT1" s="179"/>
      <c r="AU1" s="177">
        <f t="shared" ref="AU1" si="12">AR1+1</f>
        <v>42751</v>
      </c>
      <c r="AV1" s="178"/>
      <c r="AW1" s="179"/>
      <c r="AX1" s="177">
        <f t="shared" ref="AX1" si="13">AU1+1</f>
        <v>42752</v>
      </c>
      <c r="AY1" s="178"/>
      <c r="AZ1" s="179"/>
      <c r="BA1" s="177">
        <f t="shared" ref="BA1" si="14">AX1+1</f>
        <v>42753</v>
      </c>
      <c r="BB1" s="178"/>
      <c r="BC1" s="179"/>
      <c r="BD1" s="177">
        <f t="shared" ref="BD1" si="15">BA1+1</f>
        <v>42754</v>
      </c>
      <c r="BE1" s="178"/>
      <c r="BF1" s="179"/>
      <c r="BG1" s="177">
        <f t="shared" ref="BG1" si="16">BD1+1</f>
        <v>42755</v>
      </c>
      <c r="BH1" s="178"/>
      <c r="BI1" s="179"/>
      <c r="BJ1" s="177">
        <f t="shared" ref="BJ1" si="17">BG1+1</f>
        <v>42756</v>
      </c>
      <c r="BK1" s="178"/>
      <c r="BL1" s="179"/>
      <c r="BM1" s="177">
        <f t="shared" ref="BM1" si="18">BJ1+1</f>
        <v>42757</v>
      </c>
      <c r="BN1" s="178"/>
      <c r="BO1" s="179"/>
      <c r="BP1" s="177">
        <f t="shared" ref="BP1" si="19">BM1+1</f>
        <v>42758</v>
      </c>
      <c r="BQ1" s="178"/>
      <c r="BR1" s="179"/>
      <c r="BS1" s="177">
        <f t="shared" ref="BS1" si="20">BP1+1</f>
        <v>42759</v>
      </c>
      <c r="BT1" s="178"/>
      <c r="BU1" s="179"/>
      <c r="BV1" s="177">
        <f t="shared" ref="BV1" si="21">BS1+1</f>
        <v>42760</v>
      </c>
      <c r="BW1" s="178"/>
      <c r="BX1" s="179"/>
      <c r="BY1" s="177">
        <f t="shared" ref="BY1" si="22">BV1+1</f>
        <v>42761</v>
      </c>
      <c r="BZ1" s="178"/>
      <c r="CA1" s="179"/>
      <c r="CB1" s="177">
        <f t="shared" ref="CB1" si="23">BY1+1</f>
        <v>42762</v>
      </c>
      <c r="CC1" s="178"/>
      <c r="CD1" s="179"/>
      <c r="CE1" s="177">
        <f t="shared" ref="CE1" si="24">CB1+1</f>
        <v>42763</v>
      </c>
      <c r="CF1" s="178"/>
      <c r="CG1" s="179"/>
      <c r="CH1" s="177">
        <f t="shared" ref="CH1" si="25">CE1+1</f>
        <v>42764</v>
      </c>
      <c r="CI1" s="178"/>
      <c r="CJ1" s="179"/>
      <c r="CK1" s="177">
        <f t="shared" ref="CK1" si="26">CH1+1</f>
        <v>42765</v>
      </c>
      <c r="CL1" s="178"/>
      <c r="CM1" s="179"/>
      <c r="CN1" s="177">
        <f t="shared" ref="CN1" si="27">CK1+1</f>
        <v>42766</v>
      </c>
      <c r="CO1" s="178"/>
      <c r="CP1" s="179"/>
    </row>
    <row r="2" spans="1:94" s="142" customFormat="1" ht="20.100000000000001" customHeight="1" thickTop="1" thickBot="1">
      <c r="A2" s="141" t="s">
        <v>69</v>
      </c>
      <c r="B2" s="180">
        <v>1</v>
      </c>
      <c r="C2" s="181"/>
      <c r="D2" s="182"/>
      <c r="E2" s="180">
        <v>2</v>
      </c>
      <c r="F2" s="181"/>
      <c r="G2" s="182"/>
      <c r="H2" s="180">
        <v>3</v>
      </c>
      <c r="I2" s="181"/>
      <c r="J2" s="182"/>
      <c r="K2" s="180">
        <v>4</v>
      </c>
      <c r="L2" s="181"/>
      <c r="M2" s="182"/>
      <c r="N2" s="180">
        <v>5</v>
      </c>
      <c r="O2" s="181"/>
      <c r="P2" s="182"/>
      <c r="Q2" s="180">
        <v>6</v>
      </c>
      <c r="R2" s="181"/>
      <c r="S2" s="182"/>
      <c r="T2" s="180">
        <v>7</v>
      </c>
      <c r="U2" s="181"/>
      <c r="V2" s="182"/>
      <c r="W2" s="180">
        <v>8</v>
      </c>
      <c r="X2" s="181"/>
      <c r="Y2" s="182"/>
      <c r="Z2" s="180">
        <v>9</v>
      </c>
      <c r="AA2" s="181"/>
      <c r="AB2" s="182"/>
      <c r="AC2" s="180">
        <v>10</v>
      </c>
      <c r="AD2" s="181"/>
      <c r="AE2" s="182"/>
      <c r="AF2" s="180">
        <v>11</v>
      </c>
      <c r="AG2" s="181"/>
      <c r="AH2" s="182"/>
      <c r="AI2" s="180">
        <v>12</v>
      </c>
      <c r="AJ2" s="181"/>
      <c r="AK2" s="182"/>
      <c r="AL2" s="180">
        <v>13</v>
      </c>
      <c r="AM2" s="181"/>
      <c r="AN2" s="182"/>
      <c r="AO2" s="180">
        <v>14</v>
      </c>
      <c r="AP2" s="181"/>
      <c r="AQ2" s="182"/>
      <c r="AR2" s="180">
        <v>15</v>
      </c>
      <c r="AS2" s="181"/>
      <c r="AT2" s="182"/>
      <c r="AU2" s="180">
        <v>16</v>
      </c>
      <c r="AV2" s="181"/>
      <c r="AW2" s="182"/>
      <c r="AX2" s="180">
        <v>17</v>
      </c>
      <c r="AY2" s="181"/>
      <c r="AZ2" s="182"/>
      <c r="BA2" s="180">
        <v>18</v>
      </c>
      <c r="BB2" s="181"/>
      <c r="BC2" s="182"/>
      <c r="BD2" s="180">
        <v>19</v>
      </c>
      <c r="BE2" s="181"/>
      <c r="BF2" s="182"/>
      <c r="BG2" s="180">
        <v>20</v>
      </c>
      <c r="BH2" s="181"/>
      <c r="BI2" s="182"/>
      <c r="BJ2" s="180">
        <v>21</v>
      </c>
      <c r="BK2" s="181"/>
      <c r="BL2" s="182"/>
      <c r="BM2" s="180">
        <v>22</v>
      </c>
      <c r="BN2" s="181"/>
      <c r="BO2" s="182"/>
      <c r="BP2" s="180">
        <v>23</v>
      </c>
      <c r="BQ2" s="181"/>
      <c r="BR2" s="182"/>
      <c r="BS2" s="180">
        <v>24</v>
      </c>
      <c r="BT2" s="181"/>
      <c r="BU2" s="182"/>
      <c r="BV2" s="180">
        <v>25</v>
      </c>
      <c r="BW2" s="181"/>
      <c r="BX2" s="182"/>
      <c r="BY2" s="180">
        <v>26</v>
      </c>
      <c r="BZ2" s="181"/>
      <c r="CA2" s="182"/>
      <c r="CB2" s="180">
        <v>27</v>
      </c>
      <c r="CC2" s="181"/>
      <c r="CD2" s="182"/>
      <c r="CE2" s="180">
        <v>28</v>
      </c>
      <c r="CF2" s="181"/>
      <c r="CG2" s="182"/>
      <c r="CH2" s="180">
        <v>29</v>
      </c>
      <c r="CI2" s="181"/>
      <c r="CJ2" s="182"/>
      <c r="CK2" s="180">
        <v>30</v>
      </c>
      <c r="CL2" s="181"/>
      <c r="CM2" s="182"/>
      <c r="CN2" s="180">
        <v>31</v>
      </c>
      <c r="CO2" s="181"/>
      <c r="CP2" s="182"/>
    </row>
    <row r="3" spans="1:94" ht="15.75" thickTop="1">
      <c r="A3" s="183">
        <v>0.29166666666666669</v>
      </c>
      <c r="B3" s="143"/>
      <c r="C3" s="89"/>
      <c r="D3" s="90"/>
      <c r="E3" s="88"/>
      <c r="F3" s="91"/>
      <c r="G3" s="92"/>
      <c r="H3" s="93"/>
      <c r="I3" s="89"/>
      <c r="J3" s="90"/>
      <c r="K3" s="88"/>
      <c r="L3" s="91"/>
      <c r="M3" s="92"/>
      <c r="N3" s="93"/>
      <c r="O3" s="89"/>
      <c r="P3" s="90"/>
      <c r="Q3" s="88"/>
      <c r="R3" s="91"/>
      <c r="S3" s="92"/>
      <c r="T3" s="93"/>
      <c r="U3" s="89"/>
      <c r="V3" s="90"/>
      <c r="W3" s="88"/>
      <c r="X3" s="91"/>
      <c r="Y3" s="92"/>
      <c r="Z3" s="93"/>
      <c r="AA3" s="89"/>
      <c r="AB3" s="90"/>
      <c r="AC3" s="88"/>
      <c r="AD3" s="91"/>
      <c r="AE3" s="92"/>
      <c r="AF3" s="93"/>
      <c r="AG3" s="89"/>
      <c r="AH3" s="90"/>
      <c r="AI3" s="88"/>
      <c r="AJ3" s="91"/>
      <c r="AK3" s="92"/>
      <c r="AL3" s="93"/>
      <c r="AM3" s="89"/>
      <c r="AN3" s="90"/>
      <c r="AO3" s="88"/>
      <c r="AP3" s="91"/>
      <c r="AQ3" s="92"/>
      <c r="AR3" s="93"/>
      <c r="AS3" s="89"/>
      <c r="AT3" s="90"/>
      <c r="AU3" s="88"/>
      <c r="AV3" s="91"/>
      <c r="AW3" s="92"/>
      <c r="AX3" s="93"/>
      <c r="AY3" s="89"/>
      <c r="AZ3" s="90"/>
      <c r="BA3" s="88"/>
      <c r="BB3" s="91"/>
      <c r="BC3" s="92"/>
      <c r="BD3" s="93"/>
      <c r="BE3" s="89"/>
      <c r="BF3" s="90"/>
      <c r="BG3" s="88"/>
      <c r="BH3" s="91"/>
      <c r="BI3" s="92"/>
      <c r="BJ3" s="93"/>
      <c r="BK3" s="89"/>
      <c r="BL3" s="90"/>
      <c r="BM3" s="88"/>
      <c r="BN3" s="91"/>
      <c r="BO3" s="92"/>
      <c r="BP3" s="93"/>
      <c r="BQ3" s="89"/>
      <c r="BR3" s="90"/>
      <c r="BS3" s="88"/>
      <c r="BT3" s="91"/>
      <c r="BU3" s="92"/>
      <c r="BV3" s="93"/>
      <c r="BW3" s="89"/>
      <c r="BX3" s="90"/>
      <c r="BY3" s="88"/>
      <c r="BZ3" s="91"/>
      <c r="CA3" s="92"/>
      <c r="CB3" s="93"/>
      <c r="CC3" s="89"/>
      <c r="CD3" s="90"/>
      <c r="CE3" s="88"/>
      <c r="CF3" s="91"/>
      <c r="CG3" s="92"/>
      <c r="CH3" s="93"/>
      <c r="CI3" s="89"/>
      <c r="CJ3" s="90"/>
      <c r="CK3" s="88"/>
      <c r="CL3" s="91"/>
      <c r="CM3" s="92"/>
      <c r="CN3" s="93"/>
      <c r="CO3" s="89"/>
      <c r="CP3" s="90"/>
    </row>
    <row r="4" spans="1:94">
      <c r="A4" s="184"/>
      <c r="B4" s="144"/>
      <c r="C4" s="95"/>
      <c r="D4" s="96"/>
      <c r="E4" s="94"/>
      <c r="F4" s="97"/>
      <c r="G4" s="98"/>
      <c r="H4" s="99"/>
      <c r="I4" s="95"/>
      <c r="J4" s="96"/>
      <c r="K4" s="94"/>
      <c r="L4" s="97"/>
      <c r="M4" s="98"/>
      <c r="N4" s="99"/>
      <c r="O4" s="95"/>
      <c r="P4" s="96"/>
      <c r="Q4" s="94"/>
      <c r="R4" s="97"/>
      <c r="S4" s="98"/>
      <c r="T4" s="99"/>
      <c r="U4" s="95"/>
      <c r="V4" s="96"/>
      <c r="W4" s="94"/>
      <c r="X4" s="97"/>
      <c r="Y4" s="98"/>
      <c r="Z4" s="99"/>
      <c r="AA4" s="95"/>
      <c r="AB4" s="96"/>
      <c r="AC4" s="94"/>
      <c r="AD4" s="97"/>
      <c r="AE4" s="98"/>
      <c r="AF4" s="99"/>
      <c r="AG4" s="95"/>
      <c r="AH4" s="96"/>
      <c r="AI4" s="94"/>
      <c r="AJ4" s="97"/>
      <c r="AK4" s="98"/>
      <c r="AL4" s="99"/>
      <c r="AM4" s="95"/>
      <c r="AN4" s="96"/>
      <c r="AO4" s="94"/>
      <c r="AP4" s="97"/>
      <c r="AQ4" s="98"/>
      <c r="AR4" s="99"/>
      <c r="AS4" s="95"/>
      <c r="AT4" s="96"/>
      <c r="AU4" s="94"/>
      <c r="AV4" s="97"/>
      <c r="AW4" s="98"/>
      <c r="AX4" s="99"/>
      <c r="AY4" s="95"/>
      <c r="AZ4" s="96"/>
      <c r="BA4" s="94"/>
      <c r="BB4" s="97"/>
      <c r="BC4" s="98"/>
      <c r="BD4" s="99"/>
      <c r="BE4" s="95"/>
      <c r="BF4" s="96"/>
      <c r="BG4" s="94"/>
      <c r="BH4" s="97"/>
      <c r="BI4" s="98"/>
      <c r="BJ4" s="99"/>
      <c r="BK4" s="95"/>
      <c r="BL4" s="96"/>
      <c r="BM4" s="94"/>
      <c r="BN4" s="97"/>
      <c r="BO4" s="98"/>
      <c r="BP4" s="99"/>
      <c r="BQ4" s="95"/>
      <c r="BR4" s="96"/>
      <c r="BS4" s="94"/>
      <c r="BT4" s="97"/>
      <c r="BU4" s="98"/>
      <c r="BV4" s="99"/>
      <c r="BW4" s="95"/>
      <c r="BX4" s="96"/>
      <c r="BY4" s="94"/>
      <c r="BZ4" s="97"/>
      <c r="CA4" s="98"/>
      <c r="CB4" s="99"/>
      <c r="CC4" s="95"/>
      <c r="CD4" s="96"/>
      <c r="CE4" s="94"/>
      <c r="CF4" s="97"/>
      <c r="CG4" s="98"/>
      <c r="CH4" s="99"/>
      <c r="CI4" s="95"/>
      <c r="CJ4" s="96"/>
      <c r="CK4" s="94"/>
      <c r="CL4" s="97"/>
      <c r="CM4" s="98"/>
      <c r="CN4" s="99"/>
      <c r="CO4" s="95"/>
      <c r="CP4" s="96"/>
    </row>
    <row r="5" spans="1:94">
      <c r="A5" s="185"/>
      <c r="B5" s="145"/>
      <c r="C5" s="101"/>
      <c r="D5" s="102"/>
      <c r="E5" s="100"/>
      <c r="F5" s="103"/>
      <c r="G5" s="104"/>
      <c r="H5" s="105"/>
      <c r="I5" s="101"/>
      <c r="J5" s="102"/>
      <c r="K5" s="100"/>
      <c r="L5" s="103"/>
      <c r="M5" s="104"/>
      <c r="N5" s="105"/>
      <c r="O5" s="101"/>
      <c r="P5" s="102"/>
      <c r="Q5" s="100"/>
      <c r="R5" s="103"/>
      <c r="S5" s="104"/>
      <c r="T5" s="105"/>
      <c r="U5" s="101"/>
      <c r="V5" s="102"/>
      <c r="W5" s="100"/>
      <c r="X5" s="103"/>
      <c r="Y5" s="104"/>
      <c r="Z5" s="105"/>
      <c r="AA5" s="101"/>
      <c r="AB5" s="102"/>
      <c r="AC5" s="100"/>
      <c r="AD5" s="103"/>
      <c r="AE5" s="104"/>
      <c r="AF5" s="105"/>
      <c r="AG5" s="101"/>
      <c r="AH5" s="102"/>
      <c r="AI5" s="100"/>
      <c r="AJ5" s="103"/>
      <c r="AK5" s="104"/>
      <c r="AL5" s="105"/>
      <c r="AM5" s="101"/>
      <c r="AN5" s="102"/>
      <c r="AO5" s="100"/>
      <c r="AP5" s="103"/>
      <c r="AQ5" s="104"/>
      <c r="AR5" s="105"/>
      <c r="AS5" s="101"/>
      <c r="AT5" s="102"/>
      <c r="AU5" s="100"/>
      <c r="AV5" s="103"/>
      <c r="AW5" s="104"/>
      <c r="AX5" s="105"/>
      <c r="AY5" s="101"/>
      <c r="AZ5" s="102"/>
      <c r="BA5" s="100"/>
      <c r="BB5" s="103"/>
      <c r="BC5" s="104"/>
      <c r="BD5" s="105"/>
      <c r="BE5" s="101"/>
      <c r="BF5" s="102"/>
      <c r="BG5" s="100"/>
      <c r="BH5" s="103"/>
      <c r="BI5" s="104"/>
      <c r="BJ5" s="105"/>
      <c r="BK5" s="101"/>
      <c r="BL5" s="102"/>
      <c r="BM5" s="100"/>
      <c r="BN5" s="103"/>
      <c r="BO5" s="104"/>
      <c r="BP5" s="105"/>
      <c r="BQ5" s="101"/>
      <c r="BR5" s="102"/>
      <c r="BS5" s="100"/>
      <c r="BT5" s="103"/>
      <c r="BU5" s="104"/>
      <c r="BV5" s="105"/>
      <c r="BW5" s="101"/>
      <c r="BX5" s="102"/>
      <c r="BY5" s="100"/>
      <c r="BZ5" s="103"/>
      <c r="CA5" s="104"/>
      <c r="CB5" s="105"/>
      <c r="CC5" s="101"/>
      <c r="CD5" s="102"/>
      <c r="CE5" s="100"/>
      <c r="CF5" s="103"/>
      <c r="CG5" s="104"/>
      <c r="CH5" s="105"/>
      <c r="CI5" s="101"/>
      <c r="CJ5" s="102"/>
      <c r="CK5" s="100"/>
      <c r="CL5" s="103"/>
      <c r="CM5" s="104"/>
      <c r="CN5" s="105"/>
      <c r="CO5" s="101"/>
      <c r="CP5" s="102"/>
    </row>
    <row r="6" spans="1:94">
      <c r="A6" s="186">
        <v>0.30208333333333331</v>
      </c>
      <c r="B6" s="146"/>
      <c r="C6" s="107"/>
      <c r="D6" s="108"/>
      <c r="E6" s="106"/>
      <c r="F6" s="109"/>
      <c r="G6" s="110"/>
      <c r="H6" s="111"/>
      <c r="I6" s="107"/>
      <c r="J6" s="108"/>
      <c r="K6" s="106"/>
      <c r="L6" s="109"/>
      <c r="M6" s="110"/>
      <c r="N6" s="111"/>
      <c r="O6" s="107"/>
      <c r="P6" s="108"/>
      <c r="Q6" s="106"/>
      <c r="R6" s="109"/>
      <c r="S6" s="110"/>
      <c r="T6" s="111"/>
      <c r="U6" s="107"/>
      <c r="V6" s="108"/>
      <c r="W6" s="106"/>
      <c r="X6" s="109"/>
      <c r="Y6" s="110"/>
      <c r="Z6" s="111"/>
      <c r="AA6" s="107"/>
      <c r="AB6" s="108"/>
      <c r="AC6" s="106"/>
      <c r="AD6" s="109"/>
      <c r="AE6" s="110"/>
      <c r="AF6" s="111"/>
      <c r="AG6" s="107"/>
      <c r="AH6" s="108"/>
      <c r="AI6" s="106"/>
      <c r="AJ6" s="109"/>
      <c r="AK6" s="110"/>
      <c r="AL6" s="111"/>
      <c r="AM6" s="107"/>
      <c r="AN6" s="108"/>
      <c r="AO6" s="106"/>
      <c r="AP6" s="109"/>
      <c r="AQ6" s="110"/>
      <c r="AR6" s="111"/>
      <c r="AS6" s="107"/>
      <c r="AT6" s="108"/>
      <c r="AU6" s="106"/>
      <c r="AV6" s="109"/>
      <c r="AW6" s="110"/>
      <c r="AX6" s="111"/>
      <c r="AY6" s="107"/>
      <c r="AZ6" s="108"/>
      <c r="BA6" s="106"/>
      <c r="BB6" s="109"/>
      <c r="BC6" s="110"/>
      <c r="BD6" s="111"/>
      <c r="BE6" s="107"/>
      <c r="BF6" s="108"/>
      <c r="BG6" s="106"/>
      <c r="BH6" s="109"/>
      <c r="BI6" s="110"/>
      <c r="BJ6" s="111"/>
      <c r="BK6" s="107"/>
      <c r="BL6" s="108"/>
      <c r="BM6" s="106"/>
      <c r="BN6" s="109"/>
      <c r="BO6" s="110"/>
      <c r="BP6" s="111"/>
      <c r="BQ6" s="107"/>
      <c r="BR6" s="108"/>
      <c r="BS6" s="106"/>
      <c r="BT6" s="109"/>
      <c r="BU6" s="110"/>
      <c r="BV6" s="111"/>
      <c r="BW6" s="107"/>
      <c r="BX6" s="108"/>
      <c r="BY6" s="106"/>
      <c r="BZ6" s="109"/>
      <c r="CA6" s="110"/>
      <c r="CB6" s="111"/>
      <c r="CC6" s="107"/>
      <c r="CD6" s="108"/>
      <c r="CE6" s="106"/>
      <c r="CF6" s="109"/>
      <c r="CG6" s="110"/>
      <c r="CH6" s="111"/>
      <c r="CI6" s="107"/>
      <c r="CJ6" s="108"/>
      <c r="CK6" s="106"/>
      <c r="CL6" s="109"/>
      <c r="CM6" s="110"/>
      <c r="CN6" s="111"/>
      <c r="CO6" s="107"/>
      <c r="CP6" s="108"/>
    </row>
    <row r="7" spans="1:94">
      <c r="A7" s="187"/>
      <c r="B7" s="144"/>
      <c r="C7" s="95"/>
      <c r="D7" s="112"/>
      <c r="E7" s="94"/>
      <c r="F7" s="97"/>
      <c r="G7" s="113"/>
      <c r="H7" s="99"/>
      <c r="I7" s="95"/>
      <c r="J7" s="112"/>
      <c r="K7" s="94"/>
      <c r="L7" s="97"/>
      <c r="M7" s="113"/>
      <c r="N7" s="99"/>
      <c r="O7" s="95"/>
      <c r="P7" s="112"/>
      <c r="Q7" s="94"/>
      <c r="R7" s="97"/>
      <c r="S7" s="113"/>
      <c r="T7" s="99"/>
      <c r="U7" s="95"/>
      <c r="V7" s="112"/>
      <c r="W7" s="94"/>
      <c r="X7" s="97"/>
      <c r="Y7" s="113"/>
      <c r="Z7" s="99"/>
      <c r="AA7" s="95"/>
      <c r="AB7" s="112"/>
      <c r="AC7" s="94"/>
      <c r="AD7" s="97"/>
      <c r="AE7" s="113"/>
      <c r="AF7" s="99"/>
      <c r="AG7" s="95"/>
      <c r="AH7" s="112"/>
      <c r="AI7" s="94"/>
      <c r="AJ7" s="97"/>
      <c r="AK7" s="113"/>
      <c r="AL7" s="99"/>
      <c r="AM7" s="95"/>
      <c r="AN7" s="112"/>
      <c r="AO7" s="94"/>
      <c r="AP7" s="97"/>
      <c r="AQ7" s="113"/>
      <c r="AR7" s="99"/>
      <c r="AS7" s="95"/>
      <c r="AT7" s="112"/>
      <c r="AU7" s="94"/>
      <c r="AV7" s="97"/>
      <c r="AW7" s="113"/>
      <c r="AX7" s="99"/>
      <c r="AY7" s="95"/>
      <c r="AZ7" s="112"/>
      <c r="BA7" s="94"/>
      <c r="BB7" s="97"/>
      <c r="BC7" s="113"/>
      <c r="BD7" s="99"/>
      <c r="BE7" s="95"/>
      <c r="BF7" s="112"/>
      <c r="BG7" s="94"/>
      <c r="BH7" s="97"/>
      <c r="BI7" s="113"/>
      <c r="BJ7" s="99"/>
      <c r="BK7" s="95"/>
      <c r="BL7" s="112"/>
      <c r="BM7" s="94"/>
      <c r="BN7" s="97"/>
      <c r="BO7" s="113"/>
      <c r="BP7" s="99"/>
      <c r="BQ7" s="95"/>
      <c r="BR7" s="112"/>
      <c r="BS7" s="94"/>
      <c r="BT7" s="97"/>
      <c r="BU7" s="113"/>
      <c r="BV7" s="99"/>
      <c r="BW7" s="95"/>
      <c r="BX7" s="112"/>
      <c r="BY7" s="94"/>
      <c r="BZ7" s="97"/>
      <c r="CA7" s="113"/>
      <c r="CB7" s="99"/>
      <c r="CC7" s="95"/>
      <c r="CD7" s="112"/>
      <c r="CE7" s="94"/>
      <c r="CF7" s="97"/>
      <c r="CG7" s="113"/>
      <c r="CH7" s="99"/>
      <c r="CI7" s="95"/>
      <c r="CJ7" s="112"/>
      <c r="CK7" s="94"/>
      <c r="CL7" s="97"/>
      <c r="CM7" s="113"/>
      <c r="CN7" s="99"/>
      <c r="CO7" s="95"/>
      <c r="CP7" s="112"/>
    </row>
    <row r="8" spans="1:94">
      <c r="A8" s="188"/>
      <c r="B8" s="145"/>
      <c r="C8" s="101"/>
      <c r="D8" s="102"/>
      <c r="E8" s="100"/>
      <c r="F8" s="103"/>
      <c r="G8" s="104"/>
      <c r="H8" s="105"/>
      <c r="I8" s="101"/>
      <c r="J8" s="102"/>
      <c r="K8" s="100"/>
      <c r="L8" s="103"/>
      <c r="M8" s="104"/>
      <c r="N8" s="105"/>
      <c r="O8" s="101"/>
      <c r="P8" s="102"/>
      <c r="Q8" s="100"/>
      <c r="R8" s="103"/>
      <c r="S8" s="104"/>
      <c r="T8" s="105"/>
      <c r="U8" s="101"/>
      <c r="V8" s="102"/>
      <c r="W8" s="100"/>
      <c r="X8" s="103"/>
      <c r="Y8" s="104"/>
      <c r="Z8" s="105"/>
      <c r="AA8" s="101"/>
      <c r="AB8" s="102"/>
      <c r="AC8" s="100"/>
      <c r="AD8" s="103"/>
      <c r="AE8" s="104"/>
      <c r="AF8" s="105"/>
      <c r="AG8" s="101"/>
      <c r="AH8" s="102"/>
      <c r="AI8" s="100"/>
      <c r="AJ8" s="103"/>
      <c r="AK8" s="104"/>
      <c r="AL8" s="105"/>
      <c r="AM8" s="101"/>
      <c r="AN8" s="102"/>
      <c r="AO8" s="100"/>
      <c r="AP8" s="103"/>
      <c r="AQ8" s="104"/>
      <c r="AR8" s="105"/>
      <c r="AS8" s="101"/>
      <c r="AT8" s="102"/>
      <c r="AU8" s="100"/>
      <c r="AV8" s="103"/>
      <c r="AW8" s="104"/>
      <c r="AX8" s="105"/>
      <c r="AY8" s="101"/>
      <c r="AZ8" s="102"/>
      <c r="BA8" s="100"/>
      <c r="BB8" s="103"/>
      <c r="BC8" s="104"/>
      <c r="BD8" s="105"/>
      <c r="BE8" s="101"/>
      <c r="BF8" s="102"/>
      <c r="BG8" s="100"/>
      <c r="BH8" s="103"/>
      <c r="BI8" s="104"/>
      <c r="BJ8" s="105"/>
      <c r="BK8" s="101"/>
      <c r="BL8" s="102"/>
      <c r="BM8" s="100"/>
      <c r="BN8" s="103"/>
      <c r="BO8" s="104"/>
      <c r="BP8" s="105"/>
      <c r="BQ8" s="101"/>
      <c r="BR8" s="102"/>
      <c r="BS8" s="100"/>
      <c r="BT8" s="103"/>
      <c r="BU8" s="104"/>
      <c r="BV8" s="105"/>
      <c r="BW8" s="101"/>
      <c r="BX8" s="102"/>
      <c r="BY8" s="100"/>
      <c r="BZ8" s="103"/>
      <c r="CA8" s="104"/>
      <c r="CB8" s="105"/>
      <c r="CC8" s="101"/>
      <c r="CD8" s="102"/>
      <c r="CE8" s="100"/>
      <c r="CF8" s="103"/>
      <c r="CG8" s="104"/>
      <c r="CH8" s="105"/>
      <c r="CI8" s="101"/>
      <c r="CJ8" s="102"/>
      <c r="CK8" s="100"/>
      <c r="CL8" s="103"/>
      <c r="CM8" s="104"/>
      <c r="CN8" s="105"/>
      <c r="CO8" s="101"/>
      <c r="CP8" s="102"/>
    </row>
    <row r="9" spans="1:94">
      <c r="A9" s="186">
        <v>0.3125</v>
      </c>
      <c r="B9" s="146"/>
      <c r="C9" s="107"/>
      <c r="D9" s="108"/>
      <c r="E9" s="106"/>
      <c r="F9" s="109"/>
      <c r="G9" s="110"/>
      <c r="H9" s="111"/>
      <c r="I9" s="107"/>
      <c r="J9" s="108"/>
      <c r="K9" s="106"/>
      <c r="L9" s="109"/>
      <c r="M9" s="110"/>
      <c r="N9" s="111"/>
      <c r="O9" s="107"/>
      <c r="P9" s="108"/>
      <c r="Q9" s="106"/>
      <c r="R9" s="109"/>
      <c r="S9" s="110"/>
      <c r="T9" s="111"/>
      <c r="U9" s="107"/>
      <c r="V9" s="108"/>
      <c r="W9" s="106"/>
      <c r="X9" s="109"/>
      <c r="Y9" s="110"/>
      <c r="Z9" s="111"/>
      <c r="AA9" s="107"/>
      <c r="AB9" s="108"/>
      <c r="AC9" s="106"/>
      <c r="AD9" s="109"/>
      <c r="AE9" s="110"/>
      <c r="AF9" s="111"/>
      <c r="AG9" s="107"/>
      <c r="AH9" s="108"/>
      <c r="AI9" s="106"/>
      <c r="AJ9" s="109"/>
      <c r="AK9" s="110"/>
      <c r="AL9" s="111"/>
      <c r="AM9" s="107"/>
      <c r="AN9" s="108"/>
      <c r="AO9" s="106"/>
      <c r="AP9" s="109"/>
      <c r="AQ9" s="110"/>
      <c r="AR9" s="111"/>
      <c r="AS9" s="107"/>
      <c r="AT9" s="108"/>
      <c r="AU9" s="106"/>
      <c r="AV9" s="109"/>
      <c r="AW9" s="110"/>
      <c r="AX9" s="111"/>
      <c r="AY9" s="107"/>
      <c r="AZ9" s="108"/>
      <c r="BA9" s="106"/>
      <c r="BB9" s="109"/>
      <c r="BC9" s="110"/>
      <c r="BD9" s="111"/>
      <c r="BE9" s="107"/>
      <c r="BF9" s="108"/>
      <c r="BG9" s="106"/>
      <c r="BH9" s="109"/>
      <c r="BI9" s="110"/>
      <c r="BJ9" s="111"/>
      <c r="BK9" s="107"/>
      <c r="BL9" s="108"/>
      <c r="BM9" s="106"/>
      <c r="BN9" s="109"/>
      <c r="BO9" s="110"/>
      <c r="BP9" s="111"/>
      <c r="BQ9" s="107"/>
      <c r="BR9" s="108"/>
      <c r="BS9" s="106"/>
      <c r="BT9" s="109"/>
      <c r="BU9" s="110"/>
      <c r="BV9" s="111"/>
      <c r="BW9" s="107"/>
      <c r="BX9" s="108"/>
      <c r="BY9" s="106"/>
      <c r="BZ9" s="109"/>
      <c r="CA9" s="110"/>
      <c r="CB9" s="111"/>
      <c r="CC9" s="107"/>
      <c r="CD9" s="108"/>
      <c r="CE9" s="106"/>
      <c r="CF9" s="109"/>
      <c r="CG9" s="110"/>
      <c r="CH9" s="111"/>
      <c r="CI9" s="107"/>
      <c r="CJ9" s="108"/>
      <c r="CK9" s="106"/>
      <c r="CL9" s="109"/>
      <c r="CM9" s="110"/>
      <c r="CN9" s="111"/>
      <c r="CO9" s="107"/>
      <c r="CP9" s="108"/>
    </row>
    <row r="10" spans="1:94">
      <c r="A10" s="187"/>
      <c r="B10" s="144"/>
      <c r="C10" s="95"/>
      <c r="D10" s="112"/>
      <c r="E10" s="94"/>
      <c r="F10" s="97"/>
      <c r="G10" s="113"/>
      <c r="H10" s="99"/>
      <c r="I10" s="95"/>
      <c r="J10" s="112"/>
      <c r="K10" s="94"/>
      <c r="L10" s="97"/>
      <c r="M10" s="113"/>
      <c r="N10" s="99"/>
      <c r="O10" s="95"/>
      <c r="P10" s="112"/>
      <c r="Q10" s="94"/>
      <c r="R10" s="97"/>
      <c r="S10" s="113"/>
      <c r="T10" s="99"/>
      <c r="U10" s="95"/>
      <c r="V10" s="112"/>
      <c r="W10" s="94"/>
      <c r="X10" s="97"/>
      <c r="Y10" s="113"/>
      <c r="Z10" s="99"/>
      <c r="AA10" s="95"/>
      <c r="AB10" s="112"/>
      <c r="AC10" s="94"/>
      <c r="AD10" s="97"/>
      <c r="AE10" s="113"/>
      <c r="AF10" s="99"/>
      <c r="AG10" s="95"/>
      <c r="AH10" s="112"/>
      <c r="AI10" s="94"/>
      <c r="AJ10" s="97"/>
      <c r="AK10" s="113"/>
      <c r="AL10" s="99"/>
      <c r="AM10" s="95"/>
      <c r="AN10" s="112"/>
      <c r="AO10" s="94"/>
      <c r="AP10" s="97"/>
      <c r="AQ10" s="113"/>
      <c r="AR10" s="99"/>
      <c r="AS10" s="95"/>
      <c r="AT10" s="112"/>
      <c r="AU10" s="94"/>
      <c r="AV10" s="97"/>
      <c r="AW10" s="113"/>
      <c r="AX10" s="99"/>
      <c r="AY10" s="95"/>
      <c r="AZ10" s="112"/>
      <c r="BA10" s="94"/>
      <c r="BB10" s="97"/>
      <c r="BC10" s="113"/>
      <c r="BD10" s="99"/>
      <c r="BE10" s="95"/>
      <c r="BF10" s="112"/>
      <c r="BG10" s="94"/>
      <c r="BH10" s="97"/>
      <c r="BI10" s="113"/>
      <c r="BJ10" s="99"/>
      <c r="BK10" s="95"/>
      <c r="BL10" s="112"/>
      <c r="BM10" s="94"/>
      <c r="BN10" s="97"/>
      <c r="BO10" s="113"/>
      <c r="BP10" s="99"/>
      <c r="BQ10" s="95"/>
      <c r="BR10" s="112"/>
      <c r="BS10" s="94"/>
      <c r="BT10" s="97"/>
      <c r="BU10" s="113"/>
      <c r="BV10" s="99"/>
      <c r="BW10" s="95"/>
      <c r="BX10" s="112"/>
      <c r="BY10" s="94"/>
      <c r="BZ10" s="97"/>
      <c r="CA10" s="113"/>
      <c r="CB10" s="99"/>
      <c r="CC10" s="95"/>
      <c r="CD10" s="112"/>
      <c r="CE10" s="94"/>
      <c r="CF10" s="97"/>
      <c r="CG10" s="113"/>
      <c r="CH10" s="99"/>
      <c r="CI10" s="95"/>
      <c r="CJ10" s="112"/>
      <c r="CK10" s="94"/>
      <c r="CL10" s="97"/>
      <c r="CM10" s="113"/>
      <c r="CN10" s="99"/>
      <c r="CO10" s="95"/>
      <c r="CP10" s="112"/>
    </row>
    <row r="11" spans="1:94">
      <c r="A11" s="188"/>
      <c r="B11" s="145"/>
      <c r="C11" s="101"/>
      <c r="D11" s="102"/>
      <c r="E11" s="100"/>
      <c r="F11" s="103"/>
      <c r="G11" s="104"/>
      <c r="H11" s="105"/>
      <c r="I11" s="101"/>
      <c r="J11" s="102"/>
      <c r="K11" s="100"/>
      <c r="L11" s="103"/>
      <c r="M11" s="104"/>
      <c r="N11" s="105"/>
      <c r="O11" s="101"/>
      <c r="P11" s="102"/>
      <c r="Q11" s="100"/>
      <c r="R11" s="103"/>
      <c r="S11" s="104"/>
      <c r="T11" s="105"/>
      <c r="U11" s="101"/>
      <c r="V11" s="102"/>
      <c r="W11" s="100"/>
      <c r="X11" s="103"/>
      <c r="Y11" s="104"/>
      <c r="Z11" s="105"/>
      <c r="AA11" s="101"/>
      <c r="AB11" s="102"/>
      <c r="AC11" s="100"/>
      <c r="AD11" s="103"/>
      <c r="AE11" s="104"/>
      <c r="AF11" s="105"/>
      <c r="AG11" s="101"/>
      <c r="AH11" s="102"/>
      <c r="AI11" s="100"/>
      <c r="AJ11" s="103"/>
      <c r="AK11" s="104"/>
      <c r="AL11" s="105"/>
      <c r="AM11" s="101"/>
      <c r="AN11" s="102"/>
      <c r="AO11" s="100"/>
      <c r="AP11" s="103"/>
      <c r="AQ11" s="104"/>
      <c r="AR11" s="105"/>
      <c r="AS11" s="101"/>
      <c r="AT11" s="102"/>
      <c r="AU11" s="100"/>
      <c r="AV11" s="103"/>
      <c r="AW11" s="104"/>
      <c r="AX11" s="105"/>
      <c r="AY11" s="101"/>
      <c r="AZ11" s="102"/>
      <c r="BA11" s="100"/>
      <c r="BB11" s="103"/>
      <c r="BC11" s="104"/>
      <c r="BD11" s="105"/>
      <c r="BE11" s="101"/>
      <c r="BF11" s="102"/>
      <c r="BG11" s="100"/>
      <c r="BH11" s="103"/>
      <c r="BI11" s="104"/>
      <c r="BJ11" s="105"/>
      <c r="BK11" s="101"/>
      <c r="BL11" s="102"/>
      <c r="BM11" s="100"/>
      <c r="BN11" s="103"/>
      <c r="BO11" s="104"/>
      <c r="BP11" s="105"/>
      <c r="BQ11" s="101"/>
      <c r="BR11" s="102"/>
      <c r="BS11" s="100"/>
      <c r="BT11" s="103"/>
      <c r="BU11" s="104"/>
      <c r="BV11" s="105"/>
      <c r="BW11" s="101"/>
      <c r="BX11" s="102"/>
      <c r="BY11" s="100"/>
      <c r="BZ11" s="103"/>
      <c r="CA11" s="104"/>
      <c r="CB11" s="105"/>
      <c r="CC11" s="101"/>
      <c r="CD11" s="102"/>
      <c r="CE11" s="100"/>
      <c r="CF11" s="103"/>
      <c r="CG11" s="104"/>
      <c r="CH11" s="105"/>
      <c r="CI11" s="101"/>
      <c r="CJ11" s="102"/>
      <c r="CK11" s="100"/>
      <c r="CL11" s="103"/>
      <c r="CM11" s="104"/>
      <c r="CN11" s="105"/>
      <c r="CO11" s="101"/>
      <c r="CP11" s="102"/>
    </row>
    <row r="12" spans="1:94">
      <c r="A12" s="186">
        <v>0.32291666666666669</v>
      </c>
      <c r="B12" s="146"/>
      <c r="C12" s="107"/>
      <c r="D12" s="108"/>
      <c r="E12" s="106"/>
      <c r="F12" s="109"/>
      <c r="G12" s="110"/>
      <c r="H12" s="111"/>
      <c r="I12" s="107"/>
      <c r="J12" s="108"/>
      <c r="K12" s="106"/>
      <c r="L12" s="109"/>
      <c r="M12" s="110"/>
      <c r="N12" s="111"/>
      <c r="O12" s="107"/>
      <c r="P12" s="108"/>
      <c r="Q12" s="106"/>
      <c r="R12" s="109"/>
      <c r="S12" s="110"/>
      <c r="T12" s="111"/>
      <c r="U12" s="107"/>
      <c r="V12" s="108"/>
      <c r="W12" s="106"/>
      <c r="X12" s="109"/>
      <c r="Y12" s="110"/>
      <c r="Z12" s="111"/>
      <c r="AA12" s="107"/>
      <c r="AB12" s="108"/>
      <c r="AC12" s="106"/>
      <c r="AD12" s="109"/>
      <c r="AE12" s="110"/>
      <c r="AF12" s="111"/>
      <c r="AG12" s="107"/>
      <c r="AH12" s="108"/>
      <c r="AI12" s="106"/>
      <c r="AJ12" s="109"/>
      <c r="AK12" s="110"/>
      <c r="AL12" s="111"/>
      <c r="AM12" s="107"/>
      <c r="AN12" s="108"/>
      <c r="AO12" s="106"/>
      <c r="AP12" s="109"/>
      <c r="AQ12" s="110"/>
      <c r="AR12" s="111"/>
      <c r="AS12" s="107"/>
      <c r="AT12" s="108"/>
      <c r="AU12" s="106"/>
      <c r="AV12" s="109"/>
      <c r="AW12" s="110"/>
      <c r="AX12" s="111"/>
      <c r="AY12" s="107"/>
      <c r="AZ12" s="108"/>
      <c r="BA12" s="106"/>
      <c r="BB12" s="109"/>
      <c r="BC12" s="110"/>
      <c r="BD12" s="111"/>
      <c r="BE12" s="107"/>
      <c r="BF12" s="108"/>
      <c r="BG12" s="106"/>
      <c r="BH12" s="109"/>
      <c r="BI12" s="110"/>
      <c r="BJ12" s="111"/>
      <c r="BK12" s="107"/>
      <c r="BL12" s="108"/>
      <c r="BM12" s="106"/>
      <c r="BN12" s="109"/>
      <c r="BO12" s="110"/>
      <c r="BP12" s="111"/>
      <c r="BQ12" s="107"/>
      <c r="BR12" s="108"/>
      <c r="BS12" s="106"/>
      <c r="BT12" s="109"/>
      <c r="BU12" s="110"/>
      <c r="BV12" s="111"/>
      <c r="BW12" s="107"/>
      <c r="BX12" s="108"/>
      <c r="BY12" s="106"/>
      <c r="BZ12" s="109"/>
      <c r="CA12" s="110"/>
      <c r="CB12" s="111"/>
      <c r="CC12" s="107"/>
      <c r="CD12" s="108"/>
      <c r="CE12" s="106"/>
      <c r="CF12" s="109"/>
      <c r="CG12" s="110"/>
      <c r="CH12" s="111"/>
      <c r="CI12" s="107"/>
      <c r="CJ12" s="108"/>
      <c r="CK12" s="106"/>
      <c r="CL12" s="109"/>
      <c r="CM12" s="110"/>
      <c r="CN12" s="111"/>
      <c r="CO12" s="107"/>
      <c r="CP12" s="108"/>
    </row>
    <row r="13" spans="1:94">
      <c r="A13" s="187"/>
      <c r="B13" s="144"/>
      <c r="C13" s="95"/>
      <c r="D13" s="112"/>
      <c r="E13" s="94"/>
      <c r="F13" s="97"/>
      <c r="G13" s="113"/>
      <c r="H13" s="99"/>
      <c r="I13" s="95"/>
      <c r="J13" s="112"/>
      <c r="K13" s="94"/>
      <c r="L13" s="97"/>
      <c r="M13" s="113"/>
      <c r="N13" s="99"/>
      <c r="O13" s="95"/>
      <c r="P13" s="112"/>
      <c r="Q13" s="94"/>
      <c r="R13" s="97"/>
      <c r="S13" s="113"/>
      <c r="T13" s="99"/>
      <c r="U13" s="95"/>
      <c r="V13" s="112"/>
      <c r="W13" s="94"/>
      <c r="X13" s="97"/>
      <c r="Y13" s="113"/>
      <c r="Z13" s="99"/>
      <c r="AA13" s="95"/>
      <c r="AB13" s="112"/>
      <c r="AC13" s="94"/>
      <c r="AD13" s="97"/>
      <c r="AE13" s="113"/>
      <c r="AF13" s="99"/>
      <c r="AG13" s="95"/>
      <c r="AH13" s="112"/>
      <c r="AI13" s="94"/>
      <c r="AJ13" s="97"/>
      <c r="AK13" s="113"/>
      <c r="AL13" s="99"/>
      <c r="AM13" s="95"/>
      <c r="AN13" s="112"/>
      <c r="AO13" s="94"/>
      <c r="AP13" s="97"/>
      <c r="AQ13" s="113"/>
      <c r="AR13" s="99"/>
      <c r="AS13" s="95"/>
      <c r="AT13" s="112"/>
      <c r="AU13" s="94"/>
      <c r="AV13" s="97"/>
      <c r="AW13" s="113"/>
      <c r="AX13" s="99"/>
      <c r="AY13" s="95"/>
      <c r="AZ13" s="112"/>
      <c r="BA13" s="94"/>
      <c r="BB13" s="97"/>
      <c r="BC13" s="113"/>
      <c r="BD13" s="99"/>
      <c r="BE13" s="95"/>
      <c r="BF13" s="112"/>
      <c r="BG13" s="94"/>
      <c r="BH13" s="97"/>
      <c r="BI13" s="113"/>
      <c r="BJ13" s="99"/>
      <c r="BK13" s="95"/>
      <c r="BL13" s="112"/>
      <c r="BM13" s="94"/>
      <c r="BN13" s="97"/>
      <c r="BO13" s="113"/>
      <c r="BP13" s="99"/>
      <c r="BQ13" s="95"/>
      <c r="BR13" s="112"/>
      <c r="BS13" s="94"/>
      <c r="BT13" s="97"/>
      <c r="BU13" s="113"/>
      <c r="BV13" s="99"/>
      <c r="BW13" s="95"/>
      <c r="BX13" s="112"/>
      <c r="BY13" s="94"/>
      <c r="BZ13" s="97"/>
      <c r="CA13" s="113"/>
      <c r="CB13" s="99"/>
      <c r="CC13" s="95"/>
      <c r="CD13" s="112"/>
      <c r="CE13" s="94"/>
      <c r="CF13" s="97"/>
      <c r="CG13" s="113"/>
      <c r="CH13" s="99"/>
      <c r="CI13" s="95"/>
      <c r="CJ13" s="112"/>
      <c r="CK13" s="94"/>
      <c r="CL13" s="97"/>
      <c r="CM13" s="113"/>
      <c r="CN13" s="99"/>
      <c r="CO13" s="95"/>
      <c r="CP13" s="112"/>
    </row>
    <row r="14" spans="1:94" ht="15.75" thickBot="1">
      <c r="A14" s="189"/>
      <c r="B14" s="147"/>
      <c r="C14" s="115"/>
      <c r="D14" s="116"/>
      <c r="E14" s="114"/>
      <c r="F14" s="117"/>
      <c r="G14" s="118"/>
      <c r="H14" s="119"/>
      <c r="I14" s="115"/>
      <c r="J14" s="116"/>
      <c r="K14" s="114"/>
      <c r="L14" s="117"/>
      <c r="M14" s="118"/>
      <c r="N14" s="119"/>
      <c r="O14" s="115"/>
      <c r="P14" s="116"/>
      <c r="Q14" s="114"/>
      <c r="R14" s="117"/>
      <c r="S14" s="118"/>
      <c r="T14" s="119"/>
      <c r="U14" s="115"/>
      <c r="V14" s="116"/>
      <c r="W14" s="114"/>
      <c r="X14" s="117"/>
      <c r="Y14" s="118"/>
      <c r="Z14" s="119"/>
      <c r="AA14" s="115"/>
      <c r="AB14" s="116"/>
      <c r="AC14" s="114"/>
      <c r="AD14" s="117"/>
      <c r="AE14" s="118"/>
      <c r="AF14" s="119"/>
      <c r="AG14" s="115"/>
      <c r="AH14" s="116"/>
      <c r="AI14" s="114"/>
      <c r="AJ14" s="117"/>
      <c r="AK14" s="118"/>
      <c r="AL14" s="119"/>
      <c r="AM14" s="115"/>
      <c r="AN14" s="116"/>
      <c r="AO14" s="114"/>
      <c r="AP14" s="117"/>
      <c r="AQ14" s="118"/>
      <c r="AR14" s="119"/>
      <c r="AS14" s="115"/>
      <c r="AT14" s="116"/>
      <c r="AU14" s="114"/>
      <c r="AV14" s="117"/>
      <c r="AW14" s="118"/>
      <c r="AX14" s="119"/>
      <c r="AY14" s="115"/>
      <c r="AZ14" s="116"/>
      <c r="BA14" s="114"/>
      <c r="BB14" s="117"/>
      <c r="BC14" s="118"/>
      <c r="BD14" s="119"/>
      <c r="BE14" s="115"/>
      <c r="BF14" s="116"/>
      <c r="BG14" s="114"/>
      <c r="BH14" s="117"/>
      <c r="BI14" s="118"/>
      <c r="BJ14" s="119"/>
      <c r="BK14" s="115"/>
      <c r="BL14" s="116"/>
      <c r="BM14" s="114"/>
      <c r="BN14" s="117"/>
      <c r="BO14" s="118"/>
      <c r="BP14" s="119"/>
      <c r="BQ14" s="115"/>
      <c r="BR14" s="116"/>
      <c r="BS14" s="114"/>
      <c r="BT14" s="117"/>
      <c r="BU14" s="118"/>
      <c r="BV14" s="119"/>
      <c r="BW14" s="115"/>
      <c r="BX14" s="116"/>
      <c r="BY14" s="114"/>
      <c r="BZ14" s="117"/>
      <c r="CA14" s="118"/>
      <c r="CB14" s="119"/>
      <c r="CC14" s="115"/>
      <c r="CD14" s="116"/>
      <c r="CE14" s="114"/>
      <c r="CF14" s="117"/>
      <c r="CG14" s="118"/>
      <c r="CH14" s="119"/>
      <c r="CI14" s="115"/>
      <c r="CJ14" s="116"/>
      <c r="CK14" s="114"/>
      <c r="CL14" s="117"/>
      <c r="CM14" s="118"/>
      <c r="CN14" s="119"/>
      <c r="CO14" s="115"/>
      <c r="CP14" s="116"/>
    </row>
    <row r="15" spans="1:94" ht="15.75" customHeight="1" thickTop="1">
      <c r="A15" s="183">
        <v>0.33333333333333331</v>
      </c>
      <c r="B15" s="143"/>
      <c r="C15" s="107"/>
      <c r="D15" s="108"/>
      <c r="E15" s="88"/>
      <c r="F15" s="109"/>
      <c r="G15" s="110"/>
      <c r="H15" s="93"/>
      <c r="I15" s="107"/>
      <c r="J15" s="108"/>
      <c r="K15" s="88"/>
      <c r="L15" s="109"/>
      <c r="M15" s="110"/>
      <c r="N15" s="93"/>
      <c r="O15" s="107"/>
      <c r="P15" s="108"/>
      <c r="Q15" s="88"/>
      <c r="R15" s="109"/>
      <c r="S15" s="110"/>
      <c r="T15" s="93"/>
      <c r="U15" s="107"/>
      <c r="V15" s="108"/>
      <c r="W15" s="88"/>
      <c r="X15" s="109"/>
      <c r="Y15" s="110"/>
      <c r="Z15" s="93"/>
      <c r="AA15" s="107"/>
      <c r="AB15" s="108"/>
      <c r="AC15" s="88"/>
      <c r="AD15" s="109"/>
      <c r="AE15" s="110"/>
      <c r="AF15" s="93"/>
      <c r="AG15" s="107"/>
      <c r="AH15" s="108"/>
      <c r="AI15" s="88"/>
      <c r="AJ15" s="109"/>
      <c r="AK15" s="110"/>
      <c r="AL15" s="93"/>
      <c r="AM15" s="107"/>
      <c r="AN15" s="108"/>
      <c r="AO15" s="88"/>
      <c r="AP15" s="109"/>
      <c r="AQ15" s="110"/>
      <c r="AR15" s="93"/>
      <c r="AS15" s="107"/>
      <c r="AT15" s="108"/>
      <c r="AU15" s="88"/>
      <c r="AV15" s="109"/>
      <c r="AW15" s="110"/>
      <c r="AX15" s="93"/>
      <c r="AY15" s="107"/>
      <c r="AZ15" s="108"/>
      <c r="BA15" s="88"/>
      <c r="BB15" s="109"/>
      <c r="BC15" s="110"/>
      <c r="BD15" s="93"/>
      <c r="BE15" s="107"/>
      <c r="BF15" s="108"/>
      <c r="BG15" s="88"/>
      <c r="BH15" s="109"/>
      <c r="BI15" s="110"/>
      <c r="BJ15" s="93"/>
      <c r="BK15" s="107"/>
      <c r="BL15" s="108"/>
      <c r="BM15" s="88"/>
      <c r="BN15" s="109"/>
      <c r="BO15" s="110"/>
      <c r="BP15" s="93"/>
      <c r="BQ15" s="107"/>
      <c r="BR15" s="108"/>
      <c r="BS15" s="88"/>
      <c r="BT15" s="109"/>
      <c r="BU15" s="110"/>
      <c r="BV15" s="93"/>
      <c r="BW15" s="107"/>
      <c r="BX15" s="108"/>
      <c r="BY15" s="88"/>
      <c r="BZ15" s="109"/>
      <c r="CA15" s="110"/>
      <c r="CB15" s="93"/>
      <c r="CC15" s="107"/>
      <c r="CD15" s="108"/>
      <c r="CE15" s="88"/>
      <c r="CF15" s="109"/>
      <c r="CG15" s="110"/>
      <c r="CH15" s="93"/>
      <c r="CI15" s="107"/>
      <c r="CJ15" s="108"/>
      <c r="CK15" s="88"/>
      <c r="CL15" s="109"/>
      <c r="CM15" s="110"/>
      <c r="CN15" s="93"/>
      <c r="CO15" s="107"/>
      <c r="CP15" s="108"/>
    </row>
    <row r="16" spans="1:94" ht="15" customHeight="1">
      <c r="A16" s="184"/>
      <c r="B16" s="144"/>
      <c r="C16" s="95"/>
      <c r="D16" s="112"/>
      <c r="E16" s="94"/>
      <c r="F16" s="97"/>
      <c r="G16" s="113"/>
      <c r="H16" s="99"/>
      <c r="I16" s="95"/>
      <c r="J16" s="112"/>
      <c r="K16" s="94"/>
      <c r="L16" s="97"/>
      <c r="M16" s="113"/>
      <c r="N16" s="99"/>
      <c r="O16" s="95"/>
      <c r="P16" s="112"/>
      <c r="Q16" s="94"/>
      <c r="R16" s="97"/>
      <c r="S16" s="113"/>
      <c r="T16" s="99"/>
      <c r="U16" s="95"/>
      <c r="V16" s="112"/>
      <c r="W16" s="94"/>
      <c r="X16" s="97"/>
      <c r="Y16" s="113"/>
      <c r="Z16" s="99"/>
      <c r="AA16" s="95"/>
      <c r="AB16" s="112"/>
      <c r="AC16" s="94"/>
      <c r="AD16" s="97"/>
      <c r="AE16" s="113"/>
      <c r="AF16" s="99"/>
      <c r="AG16" s="95"/>
      <c r="AH16" s="112"/>
      <c r="AI16" s="94"/>
      <c r="AJ16" s="97"/>
      <c r="AK16" s="113"/>
      <c r="AL16" s="99"/>
      <c r="AM16" s="95"/>
      <c r="AN16" s="112"/>
      <c r="AO16" s="94"/>
      <c r="AP16" s="97"/>
      <c r="AQ16" s="113"/>
      <c r="AR16" s="99"/>
      <c r="AS16" s="95"/>
      <c r="AT16" s="112"/>
      <c r="AU16" s="94"/>
      <c r="AV16" s="97"/>
      <c r="AW16" s="113"/>
      <c r="AX16" s="99"/>
      <c r="AY16" s="95"/>
      <c r="AZ16" s="112"/>
      <c r="BA16" s="94"/>
      <c r="BB16" s="97"/>
      <c r="BC16" s="113"/>
      <c r="BD16" s="99"/>
      <c r="BE16" s="95"/>
      <c r="BF16" s="112"/>
      <c r="BG16" s="94"/>
      <c r="BH16" s="97"/>
      <c r="BI16" s="113"/>
      <c r="BJ16" s="99"/>
      <c r="BK16" s="95"/>
      <c r="BL16" s="112"/>
      <c r="BM16" s="94"/>
      <c r="BN16" s="97"/>
      <c r="BO16" s="113"/>
      <c r="BP16" s="99"/>
      <c r="BQ16" s="95"/>
      <c r="BR16" s="112"/>
      <c r="BS16" s="94"/>
      <c r="BT16" s="97"/>
      <c r="BU16" s="113"/>
      <c r="BV16" s="99"/>
      <c r="BW16" s="95"/>
      <c r="BX16" s="112"/>
      <c r="BY16" s="94"/>
      <c r="BZ16" s="97"/>
      <c r="CA16" s="113"/>
      <c r="CB16" s="99"/>
      <c r="CC16" s="95"/>
      <c r="CD16" s="112"/>
      <c r="CE16" s="94"/>
      <c r="CF16" s="97"/>
      <c r="CG16" s="113"/>
      <c r="CH16" s="99"/>
      <c r="CI16" s="95"/>
      <c r="CJ16" s="112"/>
      <c r="CK16" s="94"/>
      <c r="CL16" s="97"/>
      <c r="CM16" s="113"/>
      <c r="CN16" s="99"/>
      <c r="CO16" s="95"/>
      <c r="CP16" s="112"/>
    </row>
    <row r="17" spans="1:94" ht="15" customHeight="1">
      <c r="A17" s="185"/>
      <c r="B17" s="145"/>
      <c r="C17" s="101"/>
      <c r="D17" s="102"/>
      <c r="E17" s="100"/>
      <c r="F17" s="103"/>
      <c r="G17" s="104"/>
      <c r="H17" s="105"/>
      <c r="I17" s="101"/>
      <c r="J17" s="102"/>
      <c r="K17" s="100"/>
      <c r="L17" s="103"/>
      <c r="M17" s="104"/>
      <c r="N17" s="105"/>
      <c r="O17" s="101"/>
      <c r="P17" s="102"/>
      <c r="Q17" s="100"/>
      <c r="R17" s="103"/>
      <c r="S17" s="104"/>
      <c r="T17" s="105"/>
      <c r="U17" s="101"/>
      <c r="V17" s="102"/>
      <c r="W17" s="100"/>
      <c r="X17" s="103"/>
      <c r="Y17" s="104"/>
      <c r="Z17" s="105"/>
      <c r="AA17" s="101"/>
      <c r="AB17" s="102"/>
      <c r="AC17" s="100"/>
      <c r="AD17" s="103"/>
      <c r="AE17" s="104"/>
      <c r="AF17" s="105"/>
      <c r="AG17" s="101"/>
      <c r="AH17" s="102"/>
      <c r="AI17" s="100"/>
      <c r="AJ17" s="103"/>
      <c r="AK17" s="104"/>
      <c r="AL17" s="105"/>
      <c r="AM17" s="101"/>
      <c r="AN17" s="102"/>
      <c r="AO17" s="100"/>
      <c r="AP17" s="103"/>
      <c r="AQ17" s="104"/>
      <c r="AR17" s="105"/>
      <c r="AS17" s="101"/>
      <c r="AT17" s="102"/>
      <c r="AU17" s="100"/>
      <c r="AV17" s="103"/>
      <c r="AW17" s="104"/>
      <c r="AX17" s="105"/>
      <c r="AY17" s="101"/>
      <c r="AZ17" s="102"/>
      <c r="BA17" s="100"/>
      <c r="BB17" s="103"/>
      <c r="BC17" s="104"/>
      <c r="BD17" s="105"/>
      <c r="BE17" s="101"/>
      <c r="BF17" s="102"/>
      <c r="BG17" s="100"/>
      <c r="BH17" s="103"/>
      <c r="BI17" s="104"/>
      <c r="BJ17" s="105"/>
      <c r="BK17" s="101"/>
      <c r="BL17" s="102"/>
      <c r="BM17" s="100"/>
      <c r="BN17" s="103"/>
      <c r="BO17" s="104"/>
      <c r="BP17" s="105"/>
      <c r="BQ17" s="101"/>
      <c r="BR17" s="102"/>
      <c r="BS17" s="100"/>
      <c r="BT17" s="103"/>
      <c r="BU17" s="104"/>
      <c r="BV17" s="105"/>
      <c r="BW17" s="101"/>
      <c r="BX17" s="102"/>
      <c r="BY17" s="100"/>
      <c r="BZ17" s="103"/>
      <c r="CA17" s="104"/>
      <c r="CB17" s="105"/>
      <c r="CC17" s="101"/>
      <c r="CD17" s="102"/>
      <c r="CE17" s="100"/>
      <c r="CF17" s="103"/>
      <c r="CG17" s="104"/>
      <c r="CH17" s="105"/>
      <c r="CI17" s="101"/>
      <c r="CJ17" s="102"/>
      <c r="CK17" s="100"/>
      <c r="CL17" s="103"/>
      <c r="CM17" s="104"/>
      <c r="CN17" s="105"/>
      <c r="CO17" s="101"/>
      <c r="CP17" s="102"/>
    </row>
    <row r="18" spans="1:94">
      <c r="A18" s="186">
        <v>0.34375</v>
      </c>
      <c r="B18" s="146"/>
      <c r="C18" s="107"/>
      <c r="D18" s="108"/>
      <c r="E18" s="106"/>
      <c r="F18" s="109"/>
      <c r="G18" s="110"/>
      <c r="H18" s="111"/>
      <c r="I18" s="107"/>
      <c r="J18" s="108"/>
      <c r="K18" s="106"/>
      <c r="L18" s="109"/>
      <c r="M18" s="110"/>
      <c r="N18" s="111"/>
      <c r="O18" s="107"/>
      <c r="P18" s="108"/>
      <c r="Q18" s="106"/>
      <c r="R18" s="109"/>
      <c r="S18" s="110"/>
      <c r="T18" s="111"/>
      <c r="U18" s="107"/>
      <c r="V18" s="108"/>
      <c r="W18" s="106"/>
      <c r="X18" s="109"/>
      <c r="Y18" s="110"/>
      <c r="Z18" s="111"/>
      <c r="AA18" s="107"/>
      <c r="AB18" s="108"/>
      <c r="AC18" s="106"/>
      <c r="AD18" s="109"/>
      <c r="AE18" s="110"/>
      <c r="AF18" s="111"/>
      <c r="AG18" s="107"/>
      <c r="AH18" s="108"/>
      <c r="AI18" s="106"/>
      <c r="AJ18" s="109"/>
      <c r="AK18" s="110"/>
      <c r="AL18" s="111"/>
      <c r="AM18" s="107"/>
      <c r="AN18" s="108"/>
      <c r="AO18" s="106"/>
      <c r="AP18" s="109"/>
      <c r="AQ18" s="110"/>
      <c r="AR18" s="111"/>
      <c r="AS18" s="107"/>
      <c r="AT18" s="108"/>
      <c r="AU18" s="106"/>
      <c r="AV18" s="109"/>
      <c r="AW18" s="110"/>
      <c r="AX18" s="111"/>
      <c r="AY18" s="107"/>
      <c r="AZ18" s="108"/>
      <c r="BA18" s="106"/>
      <c r="BB18" s="109"/>
      <c r="BC18" s="110"/>
      <c r="BD18" s="111"/>
      <c r="BE18" s="107"/>
      <c r="BF18" s="108"/>
      <c r="BG18" s="106"/>
      <c r="BH18" s="109"/>
      <c r="BI18" s="110"/>
      <c r="BJ18" s="111"/>
      <c r="BK18" s="107"/>
      <c r="BL18" s="108"/>
      <c r="BM18" s="106"/>
      <c r="BN18" s="109"/>
      <c r="BO18" s="110"/>
      <c r="BP18" s="111"/>
      <c r="BQ18" s="107"/>
      <c r="BR18" s="108"/>
      <c r="BS18" s="106"/>
      <c r="BT18" s="109"/>
      <c r="BU18" s="110"/>
      <c r="BV18" s="111"/>
      <c r="BW18" s="107"/>
      <c r="BX18" s="108"/>
      <c r="BY18" s="106"/>
      <c r="BZ18" s="109"/>
      <c r="CA18" s="110"/>
      <c r="CB18" s="111"/>
      <c r="CC18" s="107"/>
      <c r="CD18" s="108"/>
      <c r="CE18" s="106"/>
      <c r="CF18" s="109"/>
      <c r="CG18" s="110"/>
      <c r="CH18" s="111"/>
      <c r="CI18" s="107"/>
      <c r="CJ18" s="108"/>
      <c r="CK18" s="106"/>
      <c r="CL18" s="109"/>
      <c r="CM18" s="110"/>
      <c r="CN18" s="111"/>
      <c r="CO18" s="107"/>
      <c r="CP18" s="108"/>
    </row>
    <row r="19" spans="1:94">
      <c r="A19" s="187"/>
      <c r="B19" s="144"/>
      <c r="C19" s="95"/>
      <c r="D19" s="112"/>
      <c r="E19" s="94"/>
      <c r="F19" s="97"/>
      <c r="G19" s="113"/>
      <c r="H19" s="99"/>
      <c r="I19" s="95"/>
      <c r="J19" s="112"/>
      <c r="K19" s="94"/>
      <c r="L19" s="97"/>
      <c r="M19" s="113"/>
      <c r="N19" s="99"/>
      <c r="O19" s="95"/>
      <c r="P19" s="112"/>
      <c r="Q19" s="94"/>
      <c r="R19" s="97"/>
      <c r="S19" s="113"/>
      <c r="T19" s="99"/>
      <c r="U19" s="95"/>
      <c r="V19" s="112"/>
      <c r="W19" s="94"/>
      <c r="X19" s="97"/>
      <c r="Y19" s="113"/>
      <c r="Z19" s="99"/>
      <c r="AA19" s="95"/>
      <c r="AB19" s="112"/>
      <c r="AC19" s="94"/>
      <c r="AD19" s="97"/>
      <c r="AE19" s="113"/>
      <c r="AF19" s="99"/>
      <c r="AG19" s="95"/>
      <c r="AH19" s="112"/>
      <c r="AI19" s="94"/>
      <c r="AJ19" s="97"/>
      <c r="AK19" s="113"/>
      <c r="AL19" s="99"/>
      <c r="AM19" s="95"/>
      <c r="AN19" s="112"/>
      <c r="AO19" s="94"/>
      <c r="AP19" s="97"/>
      <c r="AQ19" s="113"/>
      <c r="AR19" s="99"/>
      <c r="AS19" s="95"/>
      <c r="AT19" s="112"/>
      <c r="AU19" s="94"/>
      <c r="AV19" s="97"/>
      <c r="AW19" s="113"/>
      <c r="AX19" s="99"/>
      <c r="AY19" s="95"/>
      <c r="AZ19" s="112"/>
      <c r="BA19" s="94"/>
      <c r="BB19" s="97"/>
      <c r="BC19" s="113"/>
      <c r="BD19" s="99"/>
      <c r="BE19" s="95"/>
      <c r="BF19" s="112"/>
      <c r="BG19" s="94"/>
      <c r="BH19" s="97"/>
      <c r="BI19" s="113"/>
      <c r="BJ19" s="99"/>
      <c r="BK19" s="95"/>
      <c r="BL19" s="112"/>
      <c r="BM19" s="94"/>
      <c r="BN19" s="97"/>
      <c r="BO19" s="113"/>
      <c r="BP19" s="99"/>
      <c r="BQ19" s="95"/>
      <c r="BR19" s="112"/>
      <c r="BS19" s="94"/>
      <c r="BT19" s="97"/>
      <c r="BU19" s="113"/>
      <c r="BV19" s="99"/>
      <c r="BW19" s="95"/>
      <c r="BX19" s="112"/>
      <c r="BY19" s="94"/>
      <c r="BZ19" s="97"/>
      <c r="CA19" s="113"/>
      <c r="CB19" s="99"/>
      <c r="CC19" s="95"/>
      <c r="CD19" s="112"/>
      <c r="CE19" s="94"/>
      <c r="CF19" s="97"/>
      <c r="CG19" s="113"/>
      <c r="CH19" s="99"/>
      <c r="CI19" s="95"/>
      <c r="CJ19" s="112"/>
      <c r="CK19" s="94"/>
      <c r="CL19" s="97"/>
      <c r="CM19" s="113"/>
      <c r="CN19" s="99"/>
      <c r="CO19" s="95"/>
      <c r="CP19" s="112"/>
    </row>
    <row r="20" spans="1:94">
      <c r="A20" s="188"/>
      <c r="B20" s="145"/>
      <c r="C20" s="101"/>
      <c r="D20" s="102"/>
      <c r="E20" s="100"/>
      <c r="F20" s="103"/>
      <c r="G20" s="104"/>
      <c r="H20" s="105"/>
      <c r="I20" s="101"/>
      <c r="J20" s="102"/>
      <c r="K20" s="100"/>
      <c r="L20" s="103"/>
      <c r="M20" s="104"/>
      <c r="N20" s="105"/>
      <c r="O20" s="101"/>
      <c r="P20" s="102"/>
      <c r="Q20" s="100"/>
      <c r="R20" s="103"/>
      <c r="S20" s="104"/>
      <c r="T20" s="105"/>
      <c r="U20" s="101"/>
      <c r="V20" s="102"/>
      <c r="W20" s="100"/>
      <c r="X20" s="103"/>
      <c r="Y20" s="104"/>
      <c r="Z20" s="105"/>
      <c r="AA20" s="101"/>
      <c r="AB20" s="102"/>
      <c r="AC20" s="100"/>
      <c r="AD20" s="103"/>
      <c r="AE20" s="104"/>
      <c r="AF20" s="105"/>
      <c r="AG20" s="101"/>
      <c r="AH20" s="102"/>
      <c r="AI20" s="100"/>
      <c r="AJ20" s="103"/>
      <c r="AK20" s="104"/>
      <c r="AL20" s="105"/>
      <c r="AM20" s="101"/>
      <c r="AN20" s="102"/>
      <c r="AO20" s="100"/>
      <c r="AP20" s="103"/>
      <c r="AQ20" s="104"/>
      <c r="AR20" s="105"/>
      <c r="AS20" s="101"/>
      <c r="AT20" s="102"/>
      <c r="AU20" s="100"/>
      <c r="AV20" s="103"/>
      <c r="AW20" s="104"/>
      <c r="AX20" s="105"/>
      <c r="AY20" s="101"/>
      <c r="AZ20" s="102"/>
      <c r="BA20" s="100"/>
      <c r="BB20" s="103"/>
      <c r="BC20" s="104"/>
      <c r="BD20" s="105"/>
      <c r="BE20" s="101"/>
      <c r="BF20" s="102"/>
      <c r="BG20" s="100"/>
      <c r="BH20" s="103"/>
      <c r="BI20" s="104"/>
      <c r="BJ20" s="105"/>
      <c r="BK20" s="101"/>
      <c r="BL20" s="102"/>
      <c r="BM20" s="100"/>
      <c r="BN20" s="103"/>
      <c r="BO20" s="104"/>
      <c r="BP20" s="105"/>
      <c r="BQ20" s="101"/>
      <c r="BR20" s="102"/>
      <c r="BS20" s="100"/>
      <c r="BT20" s="103"/>
      <c r="BU20" s="104"/>
      <c r="BV20" s="105"/>
      <c r="BW20" s="101"/>
      <c r="BX20" s="102"/>
      <c r="BY20" s="100"/>
      <c r="BZ20" s="103"/>
      <c r="CA20" s="104"/>
      <c r="CB20" s="105"/>
      <c r="CC20" s="101"/>
      <c r="CD20" s="102"/>
      <c r="CE20" s="100"/>
      <c r="CF20" s="103"/>
      <c r="CG20" s="104"/>
      <c r="CH20" s="105"/>
      <c r="CI20" s="101"/>
      <c r="CJ20" s="102"/>
      <c r="CK20" s="100"/>
      <c r="CL20" s="103"/>
      <c r="CM20" s="104"/>
      <c r="CN20" s="105"/>
      <c r="CO20" s="101"/>
      <c r="CP20" s="102"/>
    </row>
    <row r="21" spans="1:94">
      <c r="A21" s="186">
        <v>0.35416666666666669</v>
      </c>
      <c r="B21" s="148"/>
      <c r="C21" s="107"/>
      <c r="D21" s="108"/>
      <c r="E21" s="120"/>
      <c r="F21" s="109"/>
      <c r="G21" s="110"/>
      <c r="H21" s="121"/>
      <c r="I21" s="107"/>
      <c r="J21" s="108"/>
      <c r="K21" s="120"/>
      <c r="L21" s="109"/>
      <c r="M21" s="110"/>
      <c r="N21" s="121"/>
      <c r="O21" s="107"/>
      <c r="P21" s="108"/>
      <c r="Q21" s="120"/>
      <c r="R21" s="109"/>
      <c r="S21" s="110"/>
      <c r="T21" s="121"/>
      <c r="U21" s="107"/>
      <c r="V21" s="108"/>
      <c r="W21" s="120"/>
      <c r="X21" s="109"/>
      <c r="Y21" s="110"/>
      <c r="Z21" s="121"/>
      <c r="AA21" s="107"/>
      <c r="AB21" s="108"/>
      <c r="AC21" s="120"/>
      <c r="AD21" s="109"/>
      <c r="AE21" s="110"/>
      <c r="AF21" s="121"/>
      <c r="AG21" s="107"/>
      <c r="AH21" s="108"/>
      <c r="AI21" s="120"/>
      <c r="AJ21" s="109"/>
      <c r="AK21" s="110"/>
      <c r="AL21" s="121"/>
      <c r="AM21" s="107"/>
      <c r="AN21" s="108"/>
      <c r="AO21" s="120"/>
      <c r="AP21" s="109"/>
      <c r="AQ21" s="110"/>
      <c r="AR21" s="121"/>
      <c r="AS21" s="107"/>
      <c r="AT21" s="108"/>
      <c r="AU21" s="120"/>
      <c r="AV21" s="109"/>
      <c r="AW21" s="110"/>
      <c r="AX21" s="121"/>
      <c r="AY21" s="107"/>
      <c r="AZ21" s="108"/>
      <c r="BA21" s="120"/>
      <c r="BB21" s="109"/>
      <c r="BC21" s="110"/>
      <c r="BD21" s="121"/>
      <c r="BE21" s="107"/>
      <c r="BF21" s="108"/>
      <c r="BG21" s="120"/>
      <c r="BH21" s="109"/>
      <c r="BI21" s="110"/>
      <c r="BJ21" s="121"/>
      <c r="BK21" s="107"/>
      <c r="BL21" s="108"/>
      <c r="BM21" s="120"/>
      <c r="BN21" s="109"/>
      <c r="BO21" s="110"/>
      <c r="BP21" s="121"/>
      <c r="BQ21" s="107"/>
      <c r="BR21" s="108"/>
      <c r="BS21" s="120"/>
      <c r="BT21" s="109"/>
      <c r="BU21" s="110"/>
      <c r="BV21" s="121"/>
      <c r="BW21" s="107"/>
      <c r="BX21" s="108"/>
      <c r="BY21" s="120"/>
      <c r="BZ21" s="109"/>
      <c r="CA21" s="110"/>
      <c r="CB21" s="121"/>
      <c r="CC21" s="107"/>
      <c r="CD21" s="108"/>
      <c r="CE21" s="120"/>
      <c r="CF21" s="109"/>
      <c r="CG21" s="110"/>
      <c r="CH21" s="121"/>
      <c r="CI21" s="107"/>
      <c r="CJ21" s="108"/>
      <c r="CK21" s="120"/>
      <c r="CL21" s="109"/>
      <c r="CM21" s="110"/>
      <c r="CN21" s="121"/>
      <c r="CO21" s="107"/>
      <c r="CP21" s="108"/>
    </row>
    <row r="22" spans="1:94">
      <c r="A22" s="187"/>
      <c r="B22" s="149"/>
      <c r="C22" s="95"/>
      <c r="D22" s="112"/>
      <c r="E22" s="122"/>
      <c r="F22" s="97"/>
      <c r="G22" s="113"/>
      <c r="H22" s="123"/>
      <c r="I22" s="95"/>
      <c r="J22" s="112"/>
      <c r="K22" s="122"/>
      <c r="L22" s="97"/>
      <c r="M22" s="113"/>
      <c r="N22" s="123"/>
      <c r="O22" s="95"/>
      <c r="P22" s="112"/>
      <c r="Q22" s="122"/>
      <c r="R22" s="97"/>
      <c r="S22" s="113"/>
      <c r="T22" s="123"/>
      <c r="U22" s="95"/>
      <c r="V22" s="112"/>
      <c r="W22" s="122"/>
      <c r="X22" s="97"/>
      <c r="Y22" s="113"/>
      <c r="Z22" s="123"/>
      <c r="AA22" s="95"/>
      <c r="AB22" s="112"/>
      <c r="AC22" s="122"/>
      <c r="AD22" s="97"/>
      <c r="AE22" s="113"/>
      <c r="AF22" s="123"/>
      <c r="AG22" s="95"/>
      <c r="AH22" s="112"/>
      <c r="AI22" s="122"/>
      <c r="AJ22" s="97"/>
      <c r="AK22" s="113"/>
      <c r="AL22" s="123"/>
      <c r="AM22" s="95"/>
      <c r="AN22" s="112"/>
      <c r="AO22" s="122"/>
      <c r="AP22" s="97"/>
      <c r="AQ22" s="113"/>
      <c r="AR22" s="123"/>
      <c r="AS22" s="95"/>
      <c r="AT22" s="112"/>
      <c r="AU22" s="122"/>
      <c r="AV22" s="97"/>
      <c r="AW22" s="113"/>
      <c r="AX22" s="123"/>
      <c r="AY22" s="95"/>
      <c r="AZ22" s="112"/>
      <c r="BA22" s="122"/>
      <c r="BB22" s="97"/>
      <c r="BC22" s="113"/>
      <c r="BD22" s="123"/>
      <c r="BE22" s="95"/>
      <c r="BF22" s="112"/>
      <c r="BG22" s="122"/>
      <c r="BH22" s="97"/>
      <c r="BI22" s="113"/>
      <c r="BJ22" s="123"/>
      <c r="BK22" s="95"/>
      <c r="BL22" s="112"/>
      <c r="BM22" s="122"/>
      <c r="BN22" s="97"/>
      <c r="BO22" s="113"/>
      <c r="BP22" s="123"/>
      <c r="BQ22" s="95"/>
      <c r="BR22" s="112"/>
      <c r="BS22" s="122"/>
      <c r="BT22" s="97"/>
      <c r="BU22" s="113"/>
      <c r="BV22" s="123"/>
      <c r="BW22" s="95"/>
      <c r="BX22" s="112"/>
      <c r="BY22" s="122"/>
      <c r="BZ22" s="97"/>
      <c r="CA22" s="113"/>
      <c r="CB22" s="123"/>
      <c r="CC22" s="95"/>
      <c r="CD22" s="112"/>
      <c r="CE22" s="122"/>
      <c r="CF22" s="97"/>
      <c r="CG22" s="113"/>
      <c r="CH22" s="123"/>
      <c r="CI22" s="95"/>
      <c r="CJ22" s="112"/>
      <c r="CK22" s="122"/>
      <c r="CL22" s="97"/>
      <c r="CM22" s="113"/>
      <c r="CN22" s="123"/>
      <c r="CO22" s="95"/>
      <c r="CP22" s="112"/>
    </row>
    <row r="23" spans="1:94">
      <c r="A23" s="188"/>
      <c r="B23" s="145"/>
      <c r="C23" s="101"/>
      <c r="D23" s="102"/>
      <c r="E23" s="100"/>
      <c r="F23" s="103"/>
      <c r="G23" s="104"/>
      <c r="H23" s="105"/>
      <c r="I23" s="101"/>
      <c r="J23" s="102"/>
      <c r="K23" s="100"/>
      <c r="L23" s="103"/>
      <c r="M23" s="104"/>
      <c r="N23" s="105"/>
      <c r="O23" s="101"/>
      <c r="P23" s="102"/>
      <c r="Q23" s="100"/>
      <c r="R23" s="103"/>
      <c r="S23" s="104"/>
      <c r="T23" s="105"/>
      <c r="U23" s="101"/>
      <c r="V23" s="102"/>
      <c r="W23" s="100"/>
      <c r="X23" s="103"/>
      <c r="Y23" s="104"/>
      <c r="Z23" s="105"/>
      <c r="AA23" s="101"/>
      <c r="AB23" s="102"/>
      <c r="AC23" s="100"/>
      <c r="AD23" s="103"/>
      <c r="AE23" s="104"/>
      <c r="AF23" s="105"/>
      <c r="AG23" s="101"/>
      <c r="AH23" s="102"/>
      <c r="AI23" s="100"/>
      <c r="AJ23" s="103"/>
      <c r="AK23" s="104"/>
      <c r="AL23" s="105"/>
      <c r="AM23" s="101"/>
      <c r="AN23" s="102"/>
      <c r="AO23" s="100"/>
      <c r="AP23" s="103"/>
      <c r="AQ23" s="104"/>
      <c r="AR23" s="105"/>
      <c r="AS23" s="101"/>
      <c r="AT23" s="102"/>
      <c r="AU23" s="100"/>
      <c r="AV23" s="103"/>
      <c r="AW23" s="104"/>
      <c r="AX23" s="105"/>
      <c r="AY23" s="101"/>
      <c r="AZ23" s="102"/>
      <c r="BA23" s="100"/>
      <c r="BB23" s="103"/>
      <c r="BC23" s="104"/>
      <c r="BD23" s="105"/>
      <c r="BE23" s="101"/>
      <c r="BF23" s="102"/>
      <c r="BG23" s="100"/>
      <c r="BH23" s="103"/>
      <c r="BI23" s="104"/>
      <c r="BJ23" s="105"/>
      <c r="BK23" s="101"/>
      <c r="BL23" s="102"/>
      <c r="BM23" s="100"/>
      <c r="BN23" s="103"/>
      <c r="BO23" s="104"/>
      <c r="BP23" s="105"/>
      <c r="BQ23" s="101"/>
      <c r="BR23" s="102"/>
      <c r="BS23" s="100"/>
      <c r="BT23" s="103"/>
      <c r="BU23" s="104"/>
      <c r="BV23" s="105"/>
      <c r="BW23" s="101"/>
      <c r="BX23" s="102"/>
      <c r="BY23" s="100"/>
      <c r="BZ23" s="103"/>
      <c r="CA23" s="104"/>
      <c r="CB23" s="105"/>
      <c r="CC23" s="101"/>
      <c r="CD23" s="102"/>
      <c r="CE23" s="100"/>
      <c r="CF23" s="103"/>
      <c r="CG23" s="104"/>
      <c r="CH23" s="105"/>
      <c r="CI23" s="101"/>
      <c r="CJ23" s="102"/>
      <c r="CK23" s="100"/>
      <c r="CL23" s="103"/>
      <c r="CM23" s="104"/>
      <c r="CN23" s="105"/>
      <c r="CO23" s="101"/>
      <c r="CP23" s="102"/>
    </row>
    <row r="24" spans="1:94">
      <c r="A24" s="186">
        <v>0.36458333333333331</v>
      </c>
      <c r="B24" s="146"/>
      <c r="C24" s="107"/>
      <c r="D24" s="108"/>
      <c r="E24" s="106"/>
      <c r="F24" s="109"/>
      <c r="G24" s="110"/>
      <c r="H24" s="111"/>
      <c r="I24" s="107"/>
      <c r="J24" s="108"/>
      <c r="K24" s="106"/>
      <c r="L24" s="109"/>
      <c r="M24" s="110"/>
      <c r="N24" s="111"/>
      <c r="O24" s="107"/>
      <c r="P24" s="108"/>
      <c r="Q24" s="106"/>
      <c r="R24" s="109"/>
      <c r="S24" s="110"/>
      <c r="T24" s="111"/>
      <c r="U24" s="107"/>
      <c r="V24" s="108"/>
      <c r="W24" s="106"/>
      <c r="X24" s="109"/>
      <c r="Y24" s="110"/>
      <c r="Z24" s="111"/>
      <c r="AA24" s="107"/>
      <c r="AB24" s="108"/>
      <c r="AC24" s="106"/>
      <c r="AD24" s="109"/>
      <c r="AE24" s="110"/>
      <c r="AF24" s="111"/>
      <c r="AG24" s="107"/>
      <c r="AH24" s="108"/>
      <c r="AI24" s="106"/>
      <c r="AJ24" s="109"/>
      <c r="AK24" s="110"/>
      <c r="AL24" s="111"/>
      <c r="AM24" s="107"/>
      <c r="AN24" s="108"/>
      <c r="AO24" s="106"/>
      <c r="AP24" s="109"/>
      <c r="AQ24" s="110"/>
      <c r="AR24" s="111"/>
      <c r="AS24" s="107"/>
      <c r="AT24" s="108"/>
      <c r="AU24" s="106"/>
      <c r="AV24" s="109"/>
      <c r="AW24" s="110"/>
      <c r="AX24" s="111"/>
      <c r="AY24" s="107"/>
      <c r="AZ24" s="108"/>
      <c r="BA24" s="106"/>
      <c r="BB24" s="109"/>
      <c r="BC24" s="110"/>
      <c r="BD24" s="111"/>
      <c r="BE24" s="107"/>
      <c r="BF24" s="108"/>
      <c r="BG24" s="106"/>
      <c r="BH24" s="109"/>
      <c r="BI24" s="110"/>
      <c r="BJ24" s="111"/>
      <c r="BK24" s="107"/>
      <c r="BL24" s="108"/>
      <c r="BM24" s="106"/>
      <c r="BN24" s="109"/>
      <c r="BO24" s="110"/>
      <c r="BP24" s="111"/>
      <c r="BQ24" s="107"/>
      <c r="BR24" s="108"/>
      <c r="BS24" s="106"/>
      <c r="BT24" s="109"/>
      <c r="BU24" s="110"/>
      <c r="BV24" s="111"/>
      <c r="BW24" s="107"/>
      <c r="BX24" s="108"/>
      <c r="BY24" s="106"/>
      <c r="BZ24" s="109"/>
      <c r="CA24" s="110"/>
      <c r="CB24" s="111"/>
      <c r="CC24" s="107"/>
      <c r="CD24" s="108"/>
      <c r="CE24" s="106"/>
      <c r="CF24" s="109"/>
      <c r="CG24" s="110"/>
      <c r="CH24" s="111"/>
      <c r="CI24" s="107"/>
      <c r="CJ24" s="108"/>
      <c r="CK24" s="106"/>
      <c r="CL24" s="109"/>
      <c r="CM24" s="110"/>
      <c r="CN24" s="111"/>
      <c r="CO24" s="107"/>
      <c r="CP24" s="108"/>
    </row>
    <row r="25" spans="1:94">
      <c r="A25" s="187"/>
      <c r="B25" s="144"/>
      <c r="C25" s="95"/>
      <c r="D25" s="112"/>
      <c r="E25" s="94"/>
      <c r="F25" s="97"/>
      <c r="G25" s="113"/>
      <c r="H25" s="99"/>
      <c r="I25" s="95"/>
      <c r="J25" s="112"/>
      <c r="K25" s="94"/>
      <c r="L25" s="97"/>
      <c r="M25" s="113"/>
      <c r="N25" s="99"/>
      <c r="O25" s="95"/>
      <c r="P25" s="112"/>
      <c r="Q25" s="94"/>
      <c r="R25" s="97"/>
      <c r="S25" s="113"/>
      <c r="T25" s="99"/>
      <c r="U25" s="95"/>
      <c r="V25" s="112"/>
      <c r="W25" s="94"/>
      <c r="X25" s="97"/>
      <c r="Y25" s="113"/>
      <c r="Z25" s="99"/>
      <c r="AA25" s="95"/>
      <c r="AB25" s="112"/>
      <c r="AC25" s="94"/>
      <c r="AD25" s="97"/>
      <c r="AE25" s="113"/>
      <c r="AF25" s="99"/>
      <c r="AG25" s="95"/>
      <c r="AH25" s="112"/>
      <c r="AI25" s="94"/>
      <c r="AJ25" s="97"/>
      <c r="AK25" s="113"/>
      <c r="AL25" s="99"/>
      <c r="AM25" s="95"/>
      <c r="AN25" s="112"/>
      <c r="AO25" s="94"/>
      <c r="AP25" s="97"/>
      <c r="AQ25" s="113"/>
      <c r="AR25" s="99"/>
      <c r="AS25" s="95"/>
      <c r="AT25" s="112"/>
      <c r="AU25" s="94"/>
      <c r="AV25" s="97"/>
      <c r="AW25" s="113"/>
      <c r="AX25" s="99"/>
      <c r="AY25" s="95"/>
      <c r="AZ25" s="112"/>
      <c r="BA25" s="94"/>
      <c r="BB25" s="97"/>
      <c r="BC25" s="113"/>
      <c r="BD25" s="99"/>
      <c r="BE25" s="95"/>
      <c r="BF25" s="112"/>
      <c r="BG25" s="94"/>
      <c r="BH25" s="97"/>
      <c r="BI25" s="113"/>
      <c r="BJ25" s="99"/>
      <c r="BK25" s="95"/>
      <c r="BL25" s="112"/>
      <c r="BM25" s="94"/>
      <c r="BN25" s="97"/>
      <c r="BO25" s="113"/>
      <c r="BP25" s="99"/>
      <c r="BQ25" s="95"/>
      <c r="BR25" s="112"/>
      <c r="BS25" s="94"/>
      <c r="BT25" s="97"/>
      <c r="BU25" s="113"/>
      <c r="BV25" s="99"/>
      <c r="BW25" s="95"/>
      <c r="BX25" s="112"/>
      <c r="BY25" s="94"/>
      <c r="BZ25" s="97"/>
      <c r="CA25" s="113"/>
      <c r="CB25" s="99"/>
      <c r="CC25" s="95"/>
      <c r="CD25" s="112"/>
      <c r="CE25" s="94"/>
      <c r="CF25" s="97"/>
      <c r="CG25" s="113"/>
      <c r="CH25" s="99"/>
      <c r="CI25" s="95"/>
      <c r="CJ25" s="112"/>
      <c r="CK25" s="94"/>
      <c r="CL25" s="97"/>
      <c r="CM25" s="113"/>
      <c r="CN25" s="99"/>
      <c r="CO25" s="95"/>
      <c r="CP25" s="112"/>
    </row>
    <row r="26" spans="1:94" ht="15.75" thickBot="1">
      <c r="A26" s="189"/>
      <c r="B26" s="150"/>
      <c r="C26" s="125"/>
      <c r="D26" s="126"/>
      <c r="E26" s="124"/>
      <c r="F26" s="127"/>
      <c r="G26" s="128"/>
      <c r="H26" s="129"/>
      <c r="I26" s="125"/>
      <c r="J26" s="126"/>
      <c r="K26" s="124"/>
      <c r="L26" s="127"/>
      <c r="M26" s="128"/>
      <c r="N26" s="129"/>
      <c r="O26" s="125"/>
      <c r="P26" s="126"/>
      <c r="Q26" s="124"/>
      <c r="R26" s="127"/>
      <c r="S26" s="128"/>
      <c r="T26" s="129"/>
      <c r="U26" s="125"/>
      <c r="V26" s="126"/>
      <c r="W26" s="124"/>
      <c r="X26" s="127"/>
      <c r="Y26" s="128"/>
      <c r="Z26" s="129"/>
      <c r="AA26" s="125"/>
      <c r="AB26" s="126"/>
      <c r="AC26" s="124"/>
      <c r="AD26" s="127"/>
      <c r="AE26" s="128"/>
      <c r="AF26" s="129"/>
      <c r="AG26" s="125"/>
      <c r="AH26" s="126"/>
      <c r="AI26" s="124"/>
      <c r="AJ26" s="127"/>
      <c r="AK26" s="128"/>
      <c r="AL26" s="129"/>
      <c r="AM26" s="125"/>
      <c r="AN26" s="126"/>
      <c r="AO26" s="124"/>
      <c r="AP26" s="127"/>
      <c r="AQ26" s="128"/>
      <c r="AR26" s="129"/>
      <c r="AS26" s="125"/>
      <c r="AT26" s="126"/>
      <c r="AU26" s="124"/>
      <c r="AV26" s="127"/>
      <c r="AW26" s="128"/>
      <c r="AX26" s="129"/>
      <c r="AY26" s="125"/>
      <c r="AZ26" s="126"/>
      <c r="BA26" s="124"/>
      <c r="BB26" s="127"/>
      <c r="BC26" s="128"/>
      <c r="BD26" s="129"/>
      <c r="BE26" s="125"/>
      <c r="BF26" s="126"/>
      <c r="BG26" s="124"/>
      <c r="BH26" s="127"/>
      <c r="BI26" s="128"/>
      <c r="BJ26" s="129"/>
      <c r="BK26" s="125"/>
      <c r="BL26" s="126"/>
      <c r="BM26" s="124"/>
      <c r="BN26" s="127"/>
      <c r="BO26" s="128"/>
      <c r="BP26" s="129"/>
      <c r="BQ26" s="125"/>
      <c r="BR26" s="126"/>
      <c r="BS26" s="124"/>
      <c r="BT26" s="127"/>
      <c r="BU26" s="128"/>
      <c r="BV26" s="129"/>
      <c r="BW26" s="125"/>
      <c r="BX26" s="126"/>
      <c r="BY26" s="124"/>
      <c r="BZ26" s="127"/>
      <c r="CA26" s="128"/>
      <c r="CB26" s="129"/>
      <c r="CC26" s="125"/>
      <c r="CD26" s="126"/>
      <c r="CE26" s="124"/>
      <c r="CF26" s="127"/>
      <c r="CG26" s="128"/>
      <c r="CH26" s="129"/>
      <c r="CI26" s="125"/>
      <c r="CJ26" s="126"/>
      <c r="CK26" s="124"/>
      <c r="CL26" s="127"/>
      <c r="CM26" s="128"/>
      <c r="CN26" s="129"/>
      <c r="CO26" s="125"/>
      <c r="CP26" s="126"/>
    </row>
    <row r="27" spans="1:94" ht="15.75" thickTop="1">
      <c r="A27" s="183">
        <v>0.375</v>
      </c>
      <c r="B27" s="143"/>
      <c r="C27" s="130"/>
      <c r="D27" s="131"/>
      <c r="E27" s="88"/>
      <c r="F27" s="132"/>
      <c r="G27" s="133"/>
      <c r="H27" s="93"/>
      <c r="I27" s="130"/>
      <c r="J27" s="131"/>
      <c r="K27" s="88"/>
      <c r="L27" s="132"/>
      <c r="M27" s="133"/>
      <c r="N27" s="93"/>
      <c r="O27" s="130"/>
      <c r="P27" s="131"/>
      <c r="Q27" s="88"/>
      <c r="R27" s="132"/>
      <c r="S27" s="133"/>
      <c r="T27" s="93"/>
      <c r="U27" s="130"/>
      <c r="V27" s="131"/>
      <c r="W27" s="88"/>
      <c r="X27" s="132"/>
      <c r="Y27" s="133"/>
      <c r="Z27" s="93"/>
      <c r="AA27" s="130"/>
      <c r="AB27" s="131"/>
      <c r="AC27" s="88"/>
      <c r="AD27" s="132"/>
      <c r="AE27" s="133"/>
      <c r="AF27" s="93"/>
      <c r="AG27" s="130"/>
      <c r="AH27" s="131"/>
      <c r="AI27" s="88"/>
      <c r="AJ27" s="132"/>
      <c r="AK27" s="133"/>
      <c r="AL27" s="93"/>
      <c r="AM27" s="130"/>
      <c r="AN27" s="131"/>
      <c r="AO27" s="88"/>
      <c r="AP27" s="132"/>
      <c r="AQ27" s="133"/>
      <c r="AR27" s="93"/>
      <c r="AS27" s="130"/>
      <c r="AT27" s="131"/>
      <c r="AU27" s="88"/>
      <c r="AV27" s="132"/>
      <c r="AW27" s="133"/>
      <c r="AX27" s="93"/>
      <c r="AY27" s="130"/>
      <c r="AZ27" s="131"/>
      <c r="BA27" s="88"/>
      <c r="BB27" s="132"/>
      <c r="BC27" s="133"/>
      <c r="BD27" s="93"/>
      <c r="BE27" s="130"/>
      <c r="BF27" s="131"/>
      <c r="BG27" s="88"/>
      <c r="BH27" s="132"/>
      <c r="BI27" s="133"/>
      <c r="BJ27" s="93"/>
      <c r="BK27" s="130"/>
      <c r="BL27" s="131"/>
      <c r="BM27" s="88"/>
      <c r="BN27" s="132"/>
      <c r="BO27" s="133"/>
      <c r="BP27" s="93"/>
      <c r="BQ27" s="130"/>
      <c r="BR27" s="131"/>
      <c r="BS27" s="88"/>
      <c r="BT27" s="132"/>
      <c r="BU27" s="133"/>
      <c r="BV27" s="93"/>
      <c r="BW27" s="130"/>
      <c r="BX27" s="131"/>
      <c r="BY27" s="88"/>
      <c r="BZ27" s="132"/>
      <c r="CA27" s="133"/>
      <c r="CB27" s="93"/>
      <c r="CC27" s="130"/>
      <c r="CD27" s="131"/>
      <c r="CE27" s="88"/>
      <c r="CF27" s="132"/>
      <c r="CG27" s="133"/>
      <c r="CH27" s="93"/>
      <c r="CI27" s="130"/>
      <c r="CJ27" s="131"/>
      <c r="CK27" s="88"/>
      <c r="CL27" s="132"/>
      <c r="CM27" s="133"/>
      <c r="CN27" s="93"/>
      <c r="CO27" s="130"/>
      <c r="CP27" s="131"/>
    </row>
    <row r="28" spans="1:94">
      <c r="A28" s="184"/>
      <c r="B28" s="144"/>
      <c r="C28" s="95"/>
      <c r="D28" s="112"/>
      <c r="E28" s="94"/>
      <c r="F28" s="97"/>
      <c r="G28" s="113"/>
      <c r="H28" s="99"/>
      <c r="I28" s="95"/>
      <c r="J28" s="112"/>
      <c r="K28" s="94"/>
      <c r="L28" s="97"/>
      <c r="M28" s="113"/>
      <c r="N28" s="99"/>
      <c r="O28" s="95"/>
      <c r="P28" s="112"/>
      <c r="Q28" s="94"/>
      <c r="R28" s="97"/>
      <c r="S28" s="113"/>
      <c r="T28" s="99"/>
      <c r="U28" s="95"/>
      <c r="V28" s="112"/>
      <c r="W28" s="94"/>
      <c r="X28" s="97"/>
      <c r="Y28" s="113"/>
      <c r="Z28" s="99"/>
      <c r="AA28" s="95"/>
      <c r="AB28" s="112"/>
      <c r="AC28" s="94"/>
      <c r="AD28" s="97"/>
      <c r="AE28" s="113"/>
      <c r="AF28" s="99"/>
      <c r="AG28" s="95"/>
      <c r="AH28" s="112"/>
      <c r="AI28" s="94"/>
      <c r="AJ28" s="97"/>
      <c r="AK28" s="113"/>
      <c r="AL28" s="99"/>
      <c r="AM28" s="95"/>
      <c r="AN28" s="112"/>
      <c r="AO28" s="94"/>
      <c r="AP28" s="97"/>
      <c r="AQ28" s="113"/>
      <c r="AR28" s="99"/>
      <c r="AS28" s="95"/>
      <c r="AT28" s="112"/>
      <c r="AU28" s="94"/>
      <c r="AV28" s="97"/>
      <c r="AW28" s="113"/>
      <c r="AX28" s="99"/>
      <c r="AY28" s="95"/>
      <c r="AZ28" s="112"/>
      <c r="BA28" s="94"/>
      <c r="BB28" s="97"/>
      <c r="BC28" s="113"/>
      <c r="BD28" s="99"/>
      <c r="BE28" s="95"/>
      <c r="BF28" s="112"/>
      <c r="BG28" s="94"/>
      <c r="BH28" s="97"/>
      <c r="BI28" s="113"/>
      <c r="BJ28" s="99"/>
      <c r="BK28" s="95"/>
      <c r="BL28" s="112"/>
      <c r="BM28" s="94"/>
      <c r="BN28" s="97"/>
      <c r="BO28" s="113"/>
      <c r="BP28" s="99"/>
      <c r="BQ28" s="95"/>
      <c r="BR28" s="112"/>
      <c r="BS28" s="94"/>
      <c r="BT28" s="97"/>
      <c r="BU28" s="113"/>
      <c r="BV28" s="99"/>
      <c r="BW28" s="95"/>
      <c r="BX28" s="112"/>
      <c r="BY28" s="94"/>
      <c r="BZ28" s="97"/>
      <c r="CA28" s="113"/>
      <c r="CB28" s="99"/>
      <c r="CC28" s="95"/>
      <c r="CD28" s="112"/>
      <c r="CE28" s="94"/>
      <c r="CF28" s="97"/>
      <c r="CG28" s="113"/>
      <c r="CH28" s="99"/>
      <c r="CI28" s="95"/>
      <c r="CJ28" s="112"/>
      <c r="CK28" s="94"/>
      <c r="CL28" s="97"/>
      <c r="CM28" s="113"/>
      <c r="CN28" s="99"/>
      <c r="CO28" s="95"/>
      <c r="CP28" s="112"/>
    </row>
    <row r="29" spans="1:94">
      <c r="A29" s="185"/>
      <c r="B29" s="149"/>
      <c r="C29" s="101"/>
      <c r="D29" s="102"/>
      <c r="E29" s="122"/>
      <c r="F29" s="103"/>
      <c r="G29" s="104"/>
      <c r="H29" s="123"/>
      <c r="I29" s="101"/>
      <c r="J29" s="102"/>
      <c r="K29" s="122"/>
      <c r="L29" s="103"/>
      <c r="M29" s="104"/>
      <c r="N29" s="123"/>
      <c r="O29" s="101"/>
      <c r="P29" s="102"/>
      <c r="Q29" s="122"/>
      <c r="R29" s="103"/>
      <c r="S29" s="104"/>
      <c r="T29" s="123"/>
      <c r="U29" s="101"/>
      <c r="V29" s="102"/>
      <c r="W29" s="122"/>
      <c r="X29" s="103"/>
      <c r="Y29" s="104"/>
      <c r="Z29" s="123"/>
      <c r="AA29" s="101"/>
      <c r="AB29" s="102"/>
      <c r="AC29" s="122"/>
      <c r="AD29" s="103"/>
      <c r="AE29" s="104"/>
      <c r="AF29" s="123"/>
      <c r="AG29" s="101"/>
      <c r="AH29" s="102"/>
      <c r="AI29" s="122"/>
      <c r="AJ29" s="103"/>
      <c r="AK29" s="104"/>
      <c r="AL29" s="123"/>
      <c r="AM29" s="101"/>
      <c r="AN29" s="102"/>
      <c r="AO29" s="122"/>
      <c r="AP29" s="103"/>
      <c r="AQ29" s="104"/>
      <c r="AR29" s="123"/>
      <c r="AS29" s="101"/>
      <c r="AT29" s="102"/>
      <c r="AU29" s="122"/>
      <c r="AV29" s="103"/>
      <c r="AW29" s="104"/>
      <c r="AX29" s="123"/>
      <c r="AY29" s="101"/>
      <c r="AZ29" s="102"/>
      <c r="BA29" s="122"/>
      <c r="BB29" s="103"/>
      <c r="BC29" s="104"/>
      <c r="BD29" s="123"/>
      <c r="BE29" s="101"/>
      <c r="BF29" s="102"/>
      <c r="BG29" s="122"/>
      <c r="BH29" s="103"/>
      <c r="BI29" s="104"/>
      <c r="BJ29" s="123"/>
      <c r="BK29" s="101"/>
      <c r="BL29" s="102"/>
      <c r="BM29" s="122"/>
      <c r="BN29" s="103"/>
      <c r="BO29" s="104"/>
      <c r="BP29" s="123"/>
      <c r="BQ29" s="101"/>
      <c r="BR29" s="102"/>
      <c r="BS29" s="122"/>
      <c r="BT29" s="103"/>
      <c r="BU29" s="104"/>
      <c r="BV29" s="123"/>
      <c r="BW29" s="101"/>
      <c r="BX29" s="102"/>
      <c r="BY29" s="122"/>
      <c r="BZ29" s="103"/>
      <c r="CA29" s="104"/>
      <c r="CB29" s="123"/>
      <c r="CC29" s="101"/>
      <c r="CD29" s="102"/>
      <c r="CE29" s="122"/>
      <c r="CF29" s="103"/>
      <c r="CG29" s="104"/>
      <c r="CH29" s="123"/>
      <c r="CI29" s="101"/>
      <c r="CJ29" s="102"/>
      <c r="CK29" s="122"/>
      <c r="CL29" s="103"/>
      <c r="CM29" s="104"/>
      <c r="CN29" s="123"/>
      <c r="CO29" s="101"/>
      <c r="CP29" s="102"/>
    </row>
    <row r="30" spans="1:94">
      <c r="A30" s="186">
        <v>0.38541666666666669</v>
      </c>
      <c r="B30" s="148"/>
      <c r="C30" s="107"/>
      <c r="D30" s="108"/>
      <c r="E30" s="120"/>
      <c r="F30" s="109"/>
      <c r="G30" s="110"/>
      <c r="H30" s="121"/>
      <c r="I30" s="107"/>
      <c r="J30" s="108"/>
      <c r="K30" s="120"/>
      <c r="L30" s="109"/>
      <c r="M30" s="110"/>
      <c r="N30" s="121"/>
      <c r="O30" s="107"/>
      <c r="P30" s="108"/>
      <c r="Q30" s="120"/>
      <c r="R30" s="109"/>
      <c r="S30" s="110"/>
      <c r="T30" s="121"/>
      <c r="U30" s="107"/>
      <c r="V30" s="108"/>
      <c r="W30" s="120"/>
      <c r="X30" s="109"/>
      <c r="Y30" s="110"/>
      <c r="Z30" s="121"/>
      <c r="AA30" s="107"/>
      <c r="AB30" s="108"/>
      <c r="AC30" s="120"/>
      <c r="AD30" s="109"/>
      <c r="AE30" s="110"/>
      <c r="AF30" s="121"/>
      <c r="AG30" s="107"/>
      <c r="AH30" s="108"/>
      <c r="AI30" s="120"/>
      <c r="AJ30" s="109"/>
      <c r="AK30" s="110"/>
      <c r="AL30" s="121"/>
      <c r="AM30" s="107"/>
      <c r="AN30" s="108"/>
      <c r="AO30" s="120"/>
      <c r="AP30" s="109"/>
      <c r="AQ30" s="110"/>
      <c r="AR30" s="121"/>
      <c r="AS30" s="107"/>
      <c r="AT30" s="108"/>
      <c r="AU30" s="120"/>
      <c r="AV30" s="109"/>
      <c r="AW30" s="110"/>
      <c r="AX30" s="121"/>
      <c r="AY30" s="107"/>
      <c r="AZ30" s="108"/>
      <c r="BA30" s="120"/>
      <c r="BB30" s="109"/>
      <c r="BC30" s="110"/>
      <c r="BD30" s="121"/>
      <c r="BE30" s="107"/>
      <c r="BF30" s="108"/>
      <c r="BG30" s="120"/>
      <c r="BH30" s="109"/>
      <c r="BI30" s="110"/>
      <c r="BJ30" s="121"/>
      <c r="BK30" s="107"/>
      <c r="BL30" s="108"/>
      <c r="BM30" s="120"/>
      <c r="BN30" s="109"/>
      <c r="BO30" s="110"/>
      <c r="BP30" s="121"/>
      <c r="BQ30" s="107"/>
      <c r="BR30" s="108"/>
      <c r="BS30" s="120"/>
      <c r="BT30" s="109"/>
      <c r="BU30" s="110"/>
      <c r="BV30" s="121"/>
      <c r="BW30" s="107"/>
      <c r="BX30" s="108"/>
      <c r="BY30" s="120"/>
      <c r="BZ30" s="109"/>
      <c r="CA30" s="110"/>
      <c r="CB30" s="121"/>
      <c r="CC30" s="107"/>
      <c r="CD30" s="108"/>
      <c r="CE30" s="120"/>
      <c r="CF30" s="109"/>
      <c r="CG30" s="110"/>
      <c r="CH30" s="121"/>
      <c r="CI30" s="107"/>
      <c r="CJ30" s="108"/>
      <c r="CK30" s="120"/>
      <c r="CL30" s="109"/>
      <c r="CM30" s="110"/>
      <c r="CN30" s="121"/>
      <c r="CO30" s="107"/>
      <c r="CP30" s="108"/>
    </row>
    <row r="31" spans="1:94">
      <c r="A31" s="187"/>
      <c r="B31" s="149"/>
      <c r="C31" s="95"/>
      <c r="D31" s="112"/>
      <c r="E31" s="122"/>
      <c r="F31" s="97"/>
      <c r="G31" s="113"/>
      <c r="H31" s="123"/>
      <c r="I31" s="95"/>
      <c r="J31" s="112"/>
      <c r="K31" s="122"/>
      <c r="L31" s="97"/>
      <c r="M31" s="113"/>
      <c r="N31" s="123"/>
      <c r="O31" s="95"/>
      <c r="P31" s="112"/>
      <c r="Q31" s="122"/>
      <c r="R31" s="97"/>
      <c r="S31" s="113"/>
      <c r="T31" s="123"/>
      <c r="U31" s="95"/>
      <c r="V31" s="112"/>
      <c r="W31" s="122"/>
      <c r="X31" s="97"/>
      <c r="Y31" s="113"/>
      <c r="Z31" s="123"/>
      <c r="AA31" s="95"/>
      <c r="AB31" s="112"/>
      <c r="AC31" s="122"/>
      <c r="AD31" s="97"/>
      <c r="AE31" s="113"/>
      <c r="AF31" s="123"/>
      <c r="AG31" s="95"/>
      <c r="AH31" s="112"/>
      <c r="AI31" s="122"/>
      <c r="AJ31" s="97"/>
      <c r="AK31" s="113"/>
      <c r="AL31" s="123"/>
      <c r="AM31" s="95"/>
      <c r="AN31" s="112"/>
      <c r="AO31" s="122"/>
      <c r="AP31" s="97"/>
      <c r="AQ31" s="113"/>
      <c r="AR31" s="123"/>
      <c r="AS31" s="95"/>
      <c r="AT31" s="112"/>
      <c r="AU31" s="122"/>
      <c r="AV31" s="97"/>
      <c r="AW31" s="113"/>
      <c r="AX31" s="123"/>
      <c r="AY31" s="95"/>
      <c r="AZ31" s="112"/>
      <c r="BA31" s="122"/>
      <c r="BB31" s="97"/>
      <c r="BC31" s="113"/>
      <c r="BD31" s="123"/>
      <c r="BE31" s="95"/>
      <c r="BF31" s="112"/>
      <c r="BG31" s="122"/>
      <c r="BH31" s="97"/>
      <c r="BI31" s="113"/>
      <c r="BJ31" s="123"/>
      <c r="BK31" s="95"/>
      <c r="BL31" s="112"/>
      <c r="BM31" s="122"/>
      <c r="BN31" s="97"/>
      <c r="BO31" s="113"/>
      <c r="BP31" s="123"/>
      <c r="BQ31" s="95"/>
      <c r="BR31" s="112"/>
      <c r="BS31" s="122"/>
      <c r="BT31" s="97"/>
      <c r="BU31" s="113"/>
      <c r="BV31" s="123"/>
      <c r="BW31" s="95"/>
      <c r="BX31" s="112"/>
      <c r="BY31" s="122"/>
      <c r="BZ31" s="97"/>
      <c r="CA31" s="113"/>
      <c r="CB31" s="123"/>
      <c r="CC31" s="95"/>
      <c r="CD31" s="112"/>
      <c r="CE31" s="122"/>
      <c r="CF31" s="97"/>
      <c r="CG31" s="113"/>
      <c r="CH31" s="123"/>
      <c r="CI31" s="95"/>
      <c r="CJ31" s="112"/>
      <c r="CK31" s="122"/>
      <c r="CL31" s="97"/>
      <c r="CM31" s="113"/>
      <c r="CN31" s="123"/>
      <c r="CO31" s="95"/>
      <c r="CP31" s="112"/>
    </row>
    <row r="32" spans="1:94">
      <c r="A32" s="188"/>
      <c r="B32" s="145"/>
      <c r="C32" s="101"/>
      <c r="D32" s="102"/>
      <c r="E32" s="100"/>
      <c r="F32" s="103"/>
      <c r="G32" s="104"/>
      <c r="H32" s="105"/>
      <c r="I32" s="101"/>
      <c r="J32" s="102"/>
      <c r="K32" s="100"/>
      <c r="L32" s="103"/>
      <c r="M32" s="104"/>
      <c r="N32" s="105"/>
      <c r="O32" s="101"/>
      <c r="P32" s="102"/>
      <c r="Q32" s="100"/>
      <c r="R32" s="103"/>
      <c r="S32" s="104"/>
      <c r="T32" s="105"/>
      <c r="U32" s="101"/>
      <c r="V32" s="102"/>
      <c r="W32" s="100"/>
      <c r="X32" s="103"/>
      <c r="Y32" s="104"/>
      <c r="Z32" s="105"/>
      <c r="AA32" s="101"/>
      <c r="AB32" s="102"/>
      <c r="AC32" s="100"/>
      <c r="AD32" s="103"/>
      <c r="AE32" s="104"/>
      <c r="AF32" s="105"/>
      <c r="AG32" s="101"/>
      <c r="AH32" s="102"/>
      <c r="AI32" s="100"/>
      <c r="AJ32" s="103"/>
      <c r="AK32" s="104"/>
      <c r="AL32" s="105"/>
      <c r="AM32" s="101"/>
      <c r="AN32" s="102"/>
      <c r="AO32" s="100"/>
      <c r="AP32" s="103"/>
      <c r="AQ32" s="104"/>
      <c r="AR32" s="105"/>
      <c r="AS32" s="101"/>
      <c r="AT32" s="102"/>
      <c r="AU32" s="100"/>
      <c r="AV32" s="103"/>
      <c r="AW32" s="104"/>
      <c r="AX32" s="105"/>
      <c r="AY32" s="101"/>
      <c r="AZ32" s="102"/>
      <c r="BA32" s="100"/>
      <c r="BB32" s="103"/>
      <c r="BC32" s="104"/>
      <c r="BD32" s="105"/>
      <c r="BE32" s="101"/>
      <c r="BF32" s="102"/>
      <c r="BG32" s="100"/>
      <c r="BH32" s="103"/>
      <c r="BI32" s="104"/>
      <c r="BJ32" s="105"/>
      <c r="BK32" s="101"/>
      <c r="BL32" s="102"/>
      <c r="BM32" s="100"/>
      <c r="BN32" s="103"/>
      <c r="BO32" s="104"/>
      <c r="BP32" s="105"/>
      <c r="BQ32" s="101"/>
      <c r="BR32" s="102"/>
      <c r="BS32" s="100"/>
      <c r="BT32" s="103"/>
      <c r="BU32" s="104"/>
      <c r="BV32" s="105"/>
      <c r="BW32" s="101"/>
      <c r="BX32" s="102"/>
      <c r="BY32" s="100"/>
      <c r="BZ32" s="103"/>
      <c r="CA32" s="104"/>
      <c r="CB32" s="105"/>
      <c r="CC32" s="101"/>
      <c r="CD32" s="102"/>
      <c r="CE32" s="100"/>
      <c r="CF32" s="103"/>
      <c r="CG32" s="104"/>
      <c r="CH32" s="105"/>
      <c r="CI32" s="101"/>
      <c r="CJ32" s="102"/>
      <c r="CK32" s="100"/>
      <c r="CL32" s="103"/>
      <c r="CM32" s="104"/>
      <c r="CN32" s="105"/>
      <c r="CO32" s="101"/>
      <c r="CP32" s="102"/>
    </row>
    <row r="33" spans="1:94">
      <c r="A33" s="186">
        <v>0.39583333333333331</v>
      </c>
      <c r="B33" s="146"/>
      <c r="C33" s="107"/>
      <c r="D33" s="108"/>
      <c r="E33" s="106"/>
      <c r="F33" s="109"/>
      <c r="G33" s="110"/>
      <c r="H33" s="111"/>
      <c r="I33" s="107"/>
      <c r="J33" s="108"/>
      <c r="K33" s="106"/>
      <c r="L33" s="109"/>
      <c r="M33" s="110"/>
      <c r="N33" s="111"/>
      <c r="O33" s="107"/>
      <c r="P33" s="108"/>
      <c r="Q33" s="106"/>
      <c r="R33" s="109"/>
      <c r="S33" s="110"/>
      <c r="T33" s="111"/>
      <c r="U33" s="107"/>
      <c r="V33" s="108"/>
      <c r="W33" s="106"/>
      <c r="X33" s="109"/>
      <c r="Y33" s="110"/>
      <c r="Z33" s="111"/>
      <c r="AA33" s="107"/>
      <c r="AB33" s="108"/>
      <c r="AC33" s="106"/>
      <c r="AD33" s="109"/>
      <c r="AE33" s="110"/>
      <c r="AF33" s="111"/>
      <c r="AG33" s="107"/>
      <c r="AH33" s="108"/>
      <c r="AI33" s="106"/>
      <c r="AJ33" s="109"/>
      <c r="AK33" s="110"/>
      <c r="AL33" s="111"/>
      <c r="AM33" s="107"/>
      <c r="AN33" s="108"/>
      <c r="AO33" s="106"/>
      <c r="AP33" s="109"/>
      <c r="AQ33" s="110"/>
      <c r="AR33" s="111"/>
      <c r="AS33" s="107"/>
      <c r="AT33" s="108"/>
      <c r="AU33" s="106"/>
      <c r="AV33" s="109"/>
      <c r="AW33" s="110"/>
      <c r="AX33" s="111"/>
      <c r="AY33" s="107"/>
      <c r="AZ33" s="108"/>
      <c r="BA33" s="106"/>
      <c r="BB33" s="109"/>
      <c r="BC33" s="110"/>
      <c r="BD33" s="111"/>
      <c r="BE33" s="107"/>
      <c r="BF33" s="108"/>
      <c r="BG33" s="106"/>
      <c r="BH33" s="109"/>
      <c r="BI33" s="110"/>
      <c r="BJ33" s="111"/>
      <c r="BK33" s="107"/>
      <c r="BL33" s="108"/>
      <c r="BM33" s="106"/>
      <c r="BN33" s="109"/>
      <c r="BO33" s="110"/>
      <c r="BP33" s="111"/>
      <c r="BQ33" s="107"/>
      <c r="BR33" s="108"/>
      <c r="BS33" s="106"/>
      <c r="BT33" s="109"/>
      <c r="BU33" s="110"/>
      <c r="BV33" s="111"/>
      <c r="BW33" s="107"/>
      <c r="BX33" s="108"/>
      <c r="BY33" s="106"/>
      <c r="BZ33" s="109"/>
      <c r="CA33" s="110"/>
      <c r="CB33" s="111"/>
      <c r="CC33" s="107"/>
      <c r="CD33" s="108"/>
      <c r="CE33" s="106"/>
      <c r="CF33" s="109"/>
      <c r="CG33" s="110"/>
      <c r="CH33" s="111"/>
      <c r="CI33" s="107"/>
      <c r="CJ33" s="108"/>
      <c r="CK33" s="106"/>
      <c r="CL33" s="109"/>
      <c r="CM33" s="110"/>
      <c r="CN33" s="111"/>
      <c r="CO33" s="107"/>
      <c r="CP33" s="108"/>
    </row>
    <row r="34" spans="1:94">
      <c r="A34" s="187"/>
      <c r="B34" s="144"/>
      <c r="C34" s="95"/>
      <c r="D34" s="112"/>
      <c r="E34" s="94"/>
      <c r="F34" s="97"/>
      <c r="G34" s="113"/>
      <c r="H34" s="99"/>
      <c r="I34" s="95"/>
      <c r="J34" s="112"/>
      <c r="K34" s="94"/>
      <c r="L34" s="97"/>
      <c r="M34" s="113"/>
      <c r="N34" s="99"/>
      <c r="O34" s="95"/>
      <c r="P34" s="112"/>
      <c r="Q34" s="94"/>
      <c r="R34" s="97"/>
      <c r="S34" s="113"/>
      <c r="T34" s="99"/>
      <c r="U34" s="95"/>
      <c r="V34" s="112"/>
      <c r="W34" s="94"/>
      <c r="X34" s="97"/>
      <c r="Y34" s="113"/>
      <c r="Z34" s="99"/>
      <c r="AA34" s="95"/>
      <c r="AB34" s="112"/>
      <c r="AC34" s="94"/>
      <c r="AD34" s="97"/>
      <c r="AE34" s="113"/>
      <c r="AF34" s="99"/>
      <c r="AG34" s="95"/>
      <c r="AH34" s="112"/>
      <c r="AI34" s="94"/>
      <c r="AJ34" s="97"/>
      <c r="AK34" s="113"/>
      <c r="AL34" s="99"/>
      <c r="AM34" s="95"/>
      <c r="AN34" s="112"/>
      <c r="AO34" s="94"/>
      <c r="AP34" s="97"/>
      <c r="AQ34" s="113"/>
      <c r="AR34" s="99"/>
      <c r="AS34" s="95"/>
      <c r="AT34" s="112"/>
      <c r="AU34" s="94"/>
      <c r="AV34" s="97"/>
      <c r="AW34" s="113"/>
      <c r="AX34" s="99"/>
      <c r="AY34" s="95"/>
      <c r="AZ34" s="112"/>
      <c r="BA34" s="94"/>
      <c r="BB34" s="97"/>
      <c r="BC34" s="113"/>
      <c r="BD34" s="99"/>
      <c r="BE34" s="95"/>
      <c r="BF34" s="112"/>
      <c r="BG34" s="94"/>
      <c r="BH34" s="97"/>
      <c r="BI34" s="113"/>
      <c r="BJ34" s="99"/>
      <c r="BK34" s="95"/>
      <c r="BL34" s="112"/>
      <c r="BM34" s="94"/>
      <c r="BN34" s="97"/>
      <c r="BO34" s="113"/>
      <c r="BP34" s="99"/>
      <c r="BQ34" s="95"/>
      <c r="BR34" s="112"/>
      <c r="BS34" s="94"/>
      <c r="BT34" s="97"/>
      <c r="BU34" s="113"/>
      <c r="BV34" s="99"/>
      <c r="BW34" s="95"/>
      <c r="BX34" s="112"/>
      <c r="BY34" s="94"/>
      <c r="BZ34" s="97"/>
      <c r="CA34" s="113"/>
      <c r="CB34" s="99"/>
      <c r="CC34" s="95"/>
      <c r="CD34" s="112"/>
      <c r="CE34" s="94"/>
      <c r="CF34" s="97"/>
      <c r="CG34" s="113"/>
      <c r="CH34" s="99"/>
      <c r="CI34" s="95"/>
      <c r="CJ34" s="112"/>
      <c r="CK34" s="94"/>
      <c r="CL34" s="97"/>
      <c r="CM34" s="113"/>
      <c r="CN34" s="99"/>
      <c r="CO34" s="95"/>
      <c r="CP34" s="112"/>
    </row>
    <row r="35" spans="1:94">
      <c r="A35" s="188"/>
      <c r="B35" s="149"/>
      <c r="C35" s="101"/>
      <c r="D35" s="102"/>
      <c r="E35" s="122"/>
      <c r="F35" s="103"/>
      <c r="G35" s="104"/>
      <c r="H35" s="123"/>
      <c r="I35" s="101"/>
      <c r="J35" s="102"/>
      <c r="K35" s="122"/>
      <c r="L35" s="103"/>
      <c r="M35" s="104"/>
      <c r="N35" s="123"/>
      <c r="O35" s="101"/>
      <c r="P35" s="102"/>
      <c r="Q35" s="122"/>
      <c r="R35" s="103"/>
      <c r="S35" s="104"/>
      <c r="T35" s="123"/>
      <c r="U35" s="101"/>
      <c r="V35" s="102"/>
      <c r="W35" s="122"/>
      <c r="X35" s="103"/>
      <c r="Y35" s="104"/>
      <c r="Z35" s="123"/>
      <c r="AA35" s="101"/>
      <c r="AB35" s="102"/>
      <c r="AC35" s="122"/>
      <c r="AD35" s="103"/>
      <c r="AE35" s="104"/>
      <c r="AF35" s="123"/>
      <c r="AG35" s="101"/>
      <c r="AH35" s="102"/>
      <c r="AI35" s="122"/>
      <c r="AJ35" s="103"/>
      <c r="AK35" s="104"/>
      <c r="AL35" s="123"/>
      <c r="AM35" s="101"/>
      <c r="AN35" s="102"/>
      <c r="AO35" s="122"/>
      <c r="AP35" s="103"/>
      <c r="AQ35" s="104"/>
      <c r="AR35" s="123"/>
      <c r="AS35" s="101"/>
      <c r="AT35" s="102"/>
      <c r="AU35" s="122"/>
      <c r="AV35" s="103"/>
      <c r="AW35" s="104"/>
      <c r="AX35" s="123"/>
      <c r="AY35" s="101"/>
      <c r="AZ35" s="102"/>
      <c r="BA35" s="122"/>
      <c r="BB35" s="103"/>
      <c r="BC35" s="104"/>
      <c r="BD35" s="123"/>
      <c r="BE35" s="101"/>
      <c r="BF35" s="102"/>
      <c r="BG35" s="122"/>
      <c r="BH35" s="103"/>
      <c r="BI35" s="104"/>
      <c r="BJ35" s="123"/>
      <c r="BK35" s="101"/>
      <c r="BL35" s="102"/>
      <c r="BM35" s="122"/>
      <c r="BN35" s="103"/>
      <c r="BO35" s="104"/>
      <c r="BP35" s="123"/>
      <c r="BQ35" s="101"/>
      <c r="BR35" s="102"/>
      <c r="BS35" s="122"/>
      <c r="BT35" s="103"/>
      <c r="BU35" s="104"/>
      <c r="BV35" s="123"/>
      <c r="BW35" s="101"/>
      <c r="BX35" s="102"/>
      <c r="BY35" s="122"/>
      <c r="BZ35" s="103"/>
      <c r="CA35" s="104"/>
      <c r="CB35" s="123"/>
      <c r="CC35" s="101"/>
      <c r="CD35" s="102"/>
      <c r="CE35" s="122"/>
      <c r="CF35" s="103"/>
      <c r="CG35" s="104"/>
      <c r="CH35" s="123"/>
      <c r="CI35" s="101"/>
      <c r="CJ35" s="102"/>
      <c r="CK35" s="122"/>
      <c r="CL35" s="103"/>
      <c r="CM35" s="104"/>
      <c r="CN35" s="123"/>
      <c r="CO35" s="101"/>
      <c r="CP35" s="102"/>
    </row>
    <row r="36" spans="1:94">
      <c r="A36" s="186">
        <v>0.40625</v>
      </c>
      <c r="B36" s="146"/>
      <c r="C36" s="107"/>
      <c r="D36" s="108"/>
      <c r="E36" s="106"/>
      <c r="F36" s="109"/>
      <c r="G36" s="110"/>
      <c r="H36" s="111"/>
      <c r="I36" s="107"/>
      <c r="J36" s="108"/>
      <c r="K36" s="106"/>
      <c r="L36" s="109"/>
      <c r="M36" s="110"/>
      <c r="N36" s="111"/>
      <c r="O36" s="107"/>
      <c r="P36" s="108"/>
      <c r="Q36" s="106"/>
      <c r="R36" s="109"/>
      <c r="S36" s="110"/>
      <c r="T36" s="111"/>
      <c r="U36" s="107"/>
      <c r="V36" s="108"/>
      <c r="W36" s="106"/>
      <c r="X36" s="109"/>
      <c r="Y36" s="110"/>
      <c r="Z36" s="111"/>
      <c r="AA36" s="107"/>
      <c r="AB36" s="108"/>
      <c r="AC36" s="106"/>
      <c r="AD36" s="109"/>
      <c r="AE36" s="110"/>
      <c r="AF36" s="111"/>
      <c r="AG36" s="107"/>
      <c r="AH36" s="108"/>
      <c r="AI36" s="106"/>
      <c r="AJ36" s="109"/>
      <c r="AK36" s="110"/>
      <c r="AL36" s="111"/>
      <c r="AM36" s="107"/>
      <c r="AN36" s="108"/>
      <c r="AO36" s="106"/>
      <c r="AP36" s="109"/>
      <c r="AQ36" s="110"/>
      <c r="AR36" s="111"/>
      <c r="AS36" s="107"/>
      <c r="AT36" s="108"/>
      <c r="AU36" s="106"/>
      <c r="AV36" s="109"/>
      <c r="AW36" s="110"/>
      <c r="AX36" s="111"/>
      <c r="AY36" s="107"/>
      <c r="AZ36" s="108"/>
      <c r="BA36" s="106"/>
      <c r="BB36" s="109"/>
      <c r="BC36" s="110"/>
      <c r="BD36" s="111"/>
      <c r="BE36" s="107"/>
      <c r="BF36" s="108"/>
      <c r="BG36" s="106"/>
      <c r="BH36" s="109"/>
      <c r="BI36" s="110"/>
      <c r="BJ36" s="111"/>
      <c r="BK36" s="107"/>
      <c r="BL36" s="108"/>
      <c r="BM36" s="106"/>
      <c r="BN36" s="109"/>
      <c r="BO36" s="110"/>
      <c r="BP36" s="111"/>
      <c r="BQ36" s="107"/>
      <c r="BR36" s="108"/>
      <c r="BS36" s="106"/>
      <c r="BT36" s="109"/>
      <c r="BU36" s="110"/>
      <c r="BV36" s="111"/>
      <c r="BW36" s="107"/>
      <c r="BX36" s="108"/>
      <c r="BY36" s="106"/>
      <c r="BZ36" s="109"/>
      <c r="CA36" s="110"/>
      <c r="CB36" s="111"/>
      <c r="CC36" s="107"/>
      <c r="CD36" s="108"/>
      <c r="CE36" s="106"/>
      <c r="CF36" s="109"/>
      <c r="CG36" s="110"/>
      <c r="CH36" s="111"/>
      <c r="CI36" s="107"/>
      <c r="CJ36" s="108"/>
      <c r="CK36" s="106"/>
      <c r="CL36" s="109"/>
      <c r="CM36" s="110"/>
      <c r="CN36" s="111"/>
      <c r="CO36" s="107"/>
      <c r="CP36" s="108"/>
    </row>
    <row r="37" spans="1:94">
      <c r="A37" s="187"/>
      <c r="B37" s="144"/>
      <c r="C37" s="95"/>
      <c r="D37" s="112"/>
      <c r="E37" s="94"/>
      <c r="F37" s="97"/>
      <c r="G37" s="113"/>
      <c r="H37" s="99"/>
      <c r="I37" s="95"/>
      <c r="J37" s="112"/>
      <c r="K37" s="94"/>
      <c r="L37" s="97"/>
      <c r="M37" s="113"/>
      <c r="N37" s="99"/>
      <c r="O37" s="95"/>
      <c r="P37" s="112"/>
      <c r="Q37" s="94"/>
      <c r="R37" s="97"/>
      <c r="S37" s="113"/>
      <c r="T37" s="99"/>
      <c r="U37" s="95"/>
      <c r="V37" s="112"/>
      <c r="W37" s="94"/>
      <c r="X37" s="97"/>
      <c r="Y37" s="113"/>
      <c r="Z37" s="99"/>
      <c r="AA37" s="95"/>
      <c r="AB37" s="112"/>
      <c r="AC37" s="94"/>
      <c r="AD37" s="97"/>
      <c r="AE37" s="113"/>
      <c r="AF37" s="99"/>
      <c r="AG37" s="95"/>
      <c r="AH37" s="112"/>
      <c r="AI37" s="94"/>
      <c r="AJ37" s="97"/>
      <c r="AK37" s="113"/>
      <c r="AL37" s="99"/>
      <c r="AM37" s="95"/>
      <c r="AN37" s="112"/>
      <c r="AO37" s="94"/>
      <c r="AP37" s="97"/>
      <c r="AQ37" s="113"/>
      <c r="AR37" s="99"/>
      <c r="AS37" s="95"/>
      <c r="AT37" s="112"/>
      <c r="AU37" s="94"/>
      <c r="AV37" s="97"/>
      <c r="AW37" s="113"/>
      <c r="AX37" s="99"/>
      <c r="AY37" s="95"/>
      <c r="AZ37" s="112"/>
      <c r="BA37" s="94"/>
      <c r="BB37" s="97"/>
      <c r="BC37" s="113"/>
      <c r="BD37" s="99"/>
      <c r="BE37" s="95"/>
      <c r="BF37" s="112"/>
      <c r="BG37" s="94"/>
      <c r="BH37" s="97"/>
      <c r="BI37" s="113"/>
      <c r="BJ37" s="99"/>
      <c r="BK37" s="95"/>
      <c r="BL37" s="112"/>
      <c r="BM37" s="94"/>
      <c r="BN37" s="97"/>
      <c r="BO37" s="113"/>
      <c r="BP37" s="99"/>
      <c r="BQ37" s="95"/>
      <c r="BR37" s="112"/>
      <c r="BS37" s="94"/>
      <c r="BT37" s="97"/>
      <c r="BU37" s="113"/>
      <c r="BV37" s="99"/>
      <c r="BW37" s="95"/>
      <c r="BX37" s="112"/>
      <c r="BY37" s="94"/>
      <c r="BZ37" s="97"/>
      <c r="CA37" s="113"/>
      <c r="CB37" s="99"/>
      <c r="CC37" s="95"/>
      <c r="CD37" s="112"/>
      <c r="CE37" s="94"/>
      <c r="CF37" s="97"/>
      <c r="CG37" s="113"/>
      <c r="CH37" s="99"/>
      <c r="CI37" s="95"/>
      <c r="CJ37" s="112"/>
      <c r="CK37" s="94"/>
      <c r="CL37" s="97"/>
      <c r="CM37" s="113"/>
      <c r="CN37" s="99"/>
      <c r="CO37" s="95"/>
      <c r="CP37" s="112"/>
    </row>
    <row r="38" spans="1:94" ht="15.75" thickBot="1">
      <c r="A38" s="189"/>
      <c r="B38" s="150"/>
      <c r="C38" s="115"/>
      <c r="D38" s="116"/>
      <c r="E38" s="124"/>
      <c r="F38" s="117"/>
      <c r="G38" s="118"/>
      <c r="H38" s="129"/>
      <c r="I38" s="115"/>
      <c r="J38" s="116"/>
      <c r="K38" s="124"/>
      <c r="L38" s="117"/>
      <c r="M38" s="118"/>
      <c r="N38" s="129"/>
      <c r="O38" s="115"/>
      <c r="P38" s="116"/>
      <c r="Q38" s="124"/>
      <c r="R38" s="117"/>
      <c r="S38" s="118"/>
      <c r="T38" s="129"/>
      <c r="U38" s="115"/>
      <c r="V38" s="116"/>
      <c r="W38" s="124"/>
      <c r="X38" s="117"/>
      <c r="Y38" s="118"/>
      <c r="Z38" s="129"/>
      <c r="AA38" s="115"/>
      <c r="AB38" s="116"/>
      <c r="AC38" s="124"/>
      <c r="AD38" s="117"/>
      <c r="AE38" s="118"/>
      <c r="AF38" s="129"/>
      <c r="AG38" s="115"/>
      <c r="AH38" s="116"/>
      <c r="AI38" s="124"/>
      <c r="AJ38" s="117"/>
      <c r="AK38" s="118"/>
      <c r="AL38" s="129"/>
      <c r="AM38" s="115"/>
      <c r="AN38" s="116"/>
      <c r="AO38" s="124"/>
      <c r="AP38" s="117"/>
      <c r="AQ38" s="118"/>
      <c r="AR38" s="129"/>
      <c r="AS38" s="115"/>
      <c r="AT38" s="116"/>
      <c r="AU38" s="124"/>
      <c r="AV38" s="117"/>
      <c r="AW38" s="118"/>
      <c r="AX38" s="129"/>
      <c r="AY38" s="115"/>
      <c r="AZ38" s="116"/>
      <c r="BA38" s="124"/>
      <c r="BB38" s="117"/>
      <c r="BC38" s="118"/>
      <c r="BD38" s="129"/>
      <c r="BE38" s="115"/>
      <c r="BF38" s="116"/>
      <c r="BG38" s="124"/>
      <c r="BH38" s="117"/>
      <c r="BI38" s="118"/>
      <c r="BJ38" s="129"/>
      <c r="BK38" s="115"/>
      <c r="BL38" s="116"/>
      <c r="BM38" s="124"/>
      <c r="BN38" s="117"/>
      <c r="BO38" s="118"/>
      <c r="BP38" s="129"/>
      <c r="BQ38" s="115"/>
      <c r="BR38" s="116"/>
      <c r="BS38" s="124"/>
      <c r="BT38" s="117"/>
      <c r="BU38" s="118"/>
      <c r="BV38" s="129"/>
      <c r="BW38" s="115"/>
      <c r="BX38" s="116"/>
      <c r="BY38" s="124"/>
      <c r="BZ38" s="117"/>
      <c r="CA38" s="118"/>
      <c r="CB38" s="129"/>
      <c r="CC38" s="115"/>
      <c r="CD38" s="116"/>
      <c r="CE38" s="124"/>
      <c r="CF38" s="117"/>
      <c r="CG38" s="118"/>
      <c r="CH38" s="129"/>
      <c r="CI38" s="115"/>
      <c r="CJ38" s="116"/>
      <c r="CK38" s="124"/>
      <c r="CL38" s="117"/>
      <c r="CM38" s="118"/>
      <c r="CN38" s="129"/>
      <c r="CO38" s="115"/>
      <c r="CP38" s="116"/>
    </row>
    <row r="39" spans="1:94" ht="15.75" thickTop="1">
      <c r="A39" s="183">
        <v>0.41666666666666669</v>
      </c>
      <c r="B39" s="143"/>
      <c r="C39" s="107"/>
      <c r="D39" s="108"/>
      <c r="E39" s="88"/>
      <c r="F39" s="109"/>
      <c r="G39" s="110"/>
      <c r="H39" s="93"/>
      <c r="I39" s="107"/>
      <c r="J39" s="108"/>
      <c r="K39" s="88"/>
      <c r="L39" s="109"/>
      <c r="M39" s="110"/>
      <c r="N39" s="93"/>
      <c r="O39" s="107"/>
      <c r="P39" s="108"/>
      <c r="Q39" s="88"/>
      <c r="R39" s="109"/>
      <c r="S39" s="110"/>
      <c r="T39" s="93"/>
      <c r="U39" s="107"/>
      <c r="V39" s="108"/>
      <c r="W39" s="88"/>
      <c r="X39" s="109"/>
      <c r="Y39" s="110"/>
      <c r="Z39" s="93"/>
      <c r="AA39" s="107"/>
      <c r="AB39" s="108"/>
      <c r="AC39" s="88"/>
      <c r="AD39" s="109"/>
      <c r="AE39" s="110"/>
      <c r="AF39" s="93"/>
      <c r="AG39" s="107"/>
      <c r="AH39" s="108"/>
      <c r="AI39" s="88"/>
      <c r="AJ39" s="109"/>
      <c r="AK39" s="110"/>
      <c r="AL39" s="93"/>
      <c r="AM39" s="107"/>
      <c r="AN39" s="108"/>
      <c r="AO39" s="88"/>
      <c r="AP39" s="109"/>
      <c r="AQ39" s="110"/>
      <c r="AR39" s="93"/>
      <c r="AS39" s="107"/>
      <c r="AT39" s="108"/>
      <c r="AU39" s="88"/>
      <c r="AV39" s="109"/>
      <c r="AW39" s="110"/>
      <c r="AX39" s="93"/>
      <c r="AY39" s="107"/>
      <c r="AZ39" s="108"/>
      <c r="BA39" s="88"/>
      <c r="BB39" s="109"/>
      <c r="BC39" s="110"/>
      <c r="BD39" s="93"/>
      <c r="BE39" s="107"/>
      <c r="BF39" s="108"/>
      <c r="BG39" s="88"/>
      <c r="BH39" s="109"/>
      <c r="BI39" s="110"/>
      <c r="BJ39" s="93"/>
      <c r="BK39" s="107"/>
      <c r="BL39" s="108"/>
      <c r="BM39" s="88"/>
      <c r="BN39" s="109"/>
      <c r="BO39" s="110"/>
      <c r="BP39" s="93"/>
      <c r="BQ39" s="107"/>
      <c r="BR39" s="108"/>
      <c r="BS39" s="88"/>
      <c r="BT39" s="109"/>
      <c r="BU39" s="110"/>
      <c r="BV39" s="93"/>
      <c r="BW39" s="107"/>
      <c r="BX39" s="108"/>
      <c r="BY39" s="88"/>
      <c r="BZ39" s="109"/>
      <c r="CA39" s="110"/>
      <c r="CB39" s="93"/>
      <c r="CC39" s="107"/>
      <c r="CD39" s="108"/>
      <c r="CE39" s="88"/>
      <c r="CF39" s="109"/>
      <c r="CG39" s="110"/>
      <c r="CH39" s="93"/>
      <c r="CI39" s="107"/>
      <c r="CJ39" s="108"/>
      <c r="CK39" s="88"/>
      <c r="CL39" s="109"/>
      <c r="CM39" s="110"/>
      <c r="CN39" s="93"/>
      <c r="CO39" s="107"/>
      <c r="CP39" s="108"/>
    </row>
    <row r="40" spans="1:94">
      <c r="A40" s="184"/>
      <c r="B40" s="144"/>
      <c r="C40" s="95"/>
      <c r="D40" s="112"/>
      <c r="E40" s="94"/>
      <c r="F40" s="97"/>
      <c r="G40" s="113"/>
      <c r="H40" s="99"/>
      <c r="I40" s="95"/>
      <c r="J40" s="112"/>
      <c r="K40" s="94"/>
      <c r="L40" s="97"/>
      <c r="M40" s="113"/>
      <c r="N40" s="99"/>
      <c r="O40" s="95"/>
      <c r="P40" s="112"/>
      <c r="Q40" s="94"/>
      <c r="R40" s="97"/>
      <c r="S40" s="113"/>
      <c r="T40" s="99"/>
      <c r="U40" s="95"/>
      <c r="V40" s="112"/>
      <c r="W40" s="94"/>
      <c r="X40" s="97"/>
      <c r="Y40" s="113"/>
      <c r="Z40" s="99"/>
      <c r="AA40" s="95"/>
      <c r="AB40" s="112"/>
      <c r="AC40" s="94"/>
      <c r="AD40" s="97"/>
      <c r="AE40" s="113"/>
      <c r="AF40" s="99"/>
      <c r="AG40" s="95"/>
      <c r="AH40" s="112"/>
      <c r="AI40" s="94"/>
      <c r="AJ40" s="97"/>
      <c r="AK40" s="113"/>
      <c r="AL40" s="99"/>
      <c r="AM40" s="95"/>
      <c r="AN40" s="112"/>
      <c r="AO40" s="94"/>
      <c r="AP40" s="97"/>
      <c r="AQ40" s="113"/>
      <c r="AR40" s="99"/>
      <c r="AS40" s="95"/>
      <c r="AT40" s="112"/>
      <c r="AU40" s="94"/>
      <c r="AV40" s="97"/>
      <c r="AW40" s="113"/>
      <c r="AX40" s="99"/>
      <c r="AY40" s="95"/>
      <c r="AZ40" s="112"/>
      <c r="BA40" s="94"/>
      <c r="BB40" s="97"/>
      <c r="BC40" s="113"/>
      <c r="BD40" s="99"/>
      <c r="BE40" s="95"/>
      <c r="BF40" s="112"/>
      <c r="BG40" s="94"/>
      <c r="BH40" s="97"/>
      <c r="BI40" s="113"/>
      <c r="BJ40" s="99"/>
      <c r="BK40" s="95"/>
      <c r="BL40" s="112"/>
      <c r="BM40" s="94"/>
      <c r="BN40" s="97"/>
      <c r="BO40" s="113"/>
      <c r="BP40" s="99"/>
      <c r="BQ40" s="95"/>
      <c r="BR40" s="112"/>
      <c r="BS40" s="94"/>
      <c r="BT40" s="97"/>
      <c r="BU40" s="113"/>
      <c r="BV40" s="99"/>
      <c r="BW40" s="95"/>
      <c r="BX40" s="112"/>
      <c r="BY40" s="94"/>
      <c r="BZ40" s="97"/>
      <c r="CA40" s="113"/>
      <c r="CB40" s="99"/>
      <c r="CC40" s="95"/>
      <c r="CD40" s="112"/>
      <c r="CE40" s="94"/>
      <c r="CF40" s="97"/>
      <c r="CG40" s="113"/>
      <c r="CH40" s="99"/>
      <c r="CI40" s="95"/>
      <c r="CJ40" s="112"/>
      <c r="CK40" s="94"/>
      <c r="CL40" s="97"/>
      <c r="CM40" s="113"/>
      <c r="CN40" s="99"/>
      <c r="CO40" s="95"/>
      <c r="CP40" s="112"/>
    </row>
    <row r="41" spans="1:94">
      <c r="A41" s="185"/>
      <c r="B41" s="149"/>
      <c r="C41" s="101"/>
      <c r="D41" s="102"/>
      <c r="E41" s="122"/>
      <c r="F41" s="103"/>
      <c r="G41" s="104"/>
      <c r="H41" s="123"/>
      <c r="I41" s="101"/>
      <c r="J41" s="102"/>
      <c r="K41" s="122"/>
      <c r="L41" s="103"/>
      <c r="M41" s="104"/>
      <c r="N41" s="123"/>
      <c r="O41" s="101"/>
      <c r="P41" s="102"/>
      <c r="Q41" s="122"/>
      <c r="R41" s="103"/>
      <c r="S41" s="104"/>
      <c r="T41" s="123"/>
      <c r="U41" s="101"/>
      <c r="V41" s="102"/>
      <c r="W41" s="122"/>
      <c r="X41" s="103"/>
      <c r="Y41" s="104"/>
      <c r="Z41" s="123"/>
      <c r="AA41" s="101"/>
      <c r="AB41" s="102"/>
      <c r="AC41" s="122"/>
      <c r="AD41" s="103"/>
      <c r="AE41" s="104"/>
      <c r="AF41" s="123"/>
      <c r="AG41" s="101"/>
      <c r="AH41" s="102"/>
      <c r="AI41" s="122"/>
      <c r="AJ41" s="103"/>
      <c r="AK41" s="104"/>
      <c r="AL41" s="123"/>
      <c r="AM41" s="101"/>
      <c r="AN41" s="102"/>
      <c r="AO41" s="122"/>
      <c r="AP41" s="103"/>
      <c r="AQ41" s="104"/>
      <c r="AR41" s="123"/>
      <c r="AS41" s="101"/>
      <c r="AT41" s="102"/>
      <c r="AU41" s="122"/>
      <c r="AV41" s="103"/>
      <c r="AW41" s="104"/>
      <c r="AX41" s="123"/>
      <c r="AY41" s="101"/>
      <c r="AZ41" s="102"/>
      <c r="BA41" s="122"/>
      <c r="BB41" s="103"/>
      <c r="BC41" s="104"/>
      <c r="BD41" s="123"/>
      <c r="BE41" s="101"/>
      <c r="BF41" s="102"/>
      <c r="BG41" s="122"/>
      <c r="BH41" s="103"/>
      <c r="BI41" s="104"/>
      <c r="BJ41" s="123"/>
      <c r="BK41" s="101"/>
      <c r="BL41" s="102"/>
      <c r="BM41" s="122"/>
      <c r="BN41" s="103"/>
      <c r="BO41" s="104"/>
      <c r="BP41" s="123"/>
      <c r="BQ41" s="101"/>
      <c r="BR41" s="102"/>
      <c r="BS41" s="122"/>
      <c r="BT41" s="103"/>
      <c r="BU41" s="104"/>
      <c r="BV41" s="123"/>
      <c r="BW41" s="101"/>
      <c r="BX41" s="102"/>
      <c r="BY41" s="122"/>
      <c r="BZ41" s="103"/>
      <c r="CA41" s="104"/>
      <c r="CB41" s="123"/>
      <c r="CC41" s="101"/>
      <c r="CD41" s="102"/>
      <c r="CE41" s="122"/>
      <c r="CF41" s="103"/>
      <c r="CG41" s="104"/>
      <c r="CH41" s="123"/>
      <c r="CI41" s="101"/>
      <c r="CJ41" s="102"/>
      <c r="CK41" s="122"/>
      <c r="CL41" s="103"/>
      <c r="CM41" s="104"/>
      <c r="CN41" s="123"/>
      <c r="CO41" s="101"/>
      <c r="CP41" s="102"/>
    </row>
    <row r="42" spans="1:94">
      <c r="A42" s="186">
        <v>0.42708333333333331</v>
      </c>
      <c r="B42" s="146"/>
      <c r="C42" s="107"/>
      <c r="D42" s="108"/>
      <c r="E42" s="106"/>
      <c r="F42" s="109"/>
      <c r="G42" s="110"/>
      <c r="H42" s="111"/>
      <c r="I42" s="107"/>
      <c r="J42" s="108"/>
      <c r="K42" s="106"/>
      <c r="L42" s="109"/>
      <c r="M42" s="110"/>
      <c r="N42" s="111"/>
      <c r="O42" s="107"/>
      <c r="P42" s="108"/>
      <c r="Q42" s="106"/>
      <c r="R42" s="109"/>
      <c r="S42" s="110"/>
      <c r="T42" s="111"/>
      <c r="U42" s="107"/>
      <c r="V42" s="108"/>
      <c r="W42" s="106"/>
      <c r="X42" s="109"/>
      <c r="Y42" s="110"/>
      <c r="Z42" s="111"/>
      <c r="AA42" s="107"/>
      <c r="AB42" s="108"/>
      <c r="AC42" s="106"/>
      <c r="AD42" s="109"/>
      <c r="AE42" s="110"/>
      <c r="AF42" s="111"/>
      <c r="AG42" s="107"/>
      <c r="AH42" s="108"/>
      <c r="AI42" s="106"/>
      <c r="AJ42" s="109"/>
      <c r="AK42" s="110"/>
      <c r="AL42" s="111"/>
      <c r="AM42" s="107"/>
      <c r="AN42" s="108"/>
      <c r="AO42" s="106"/>
      <c r="AP42" s="109"/>
      <c r="AQ42" s="110"/>
      <c r="AR42" s="111"/>
      <c r="AS42" s="107"/>
      <c r="AT42" s="108"/>
      <c r="AU42" s="106"/>
      <c r="AV42" s="109"/>
      <c r="AW42" s="110"/>
      <c r="AX42" s="111"/>
      <c r="AY42" s="107"/>
      <c r="AZ42" s="108"/>
      <c r="BA42" s="106"/>
      <c r="BB42" s="109"/>
      <c r="BC42" s="110"/>
      <c r="BD42" s="111"/>
      <c r="BE42" s="107"/>
      <c r="BF42" s="108"/>
      <c r="BG42" s="106"/>
      <c r="BH42" s="109"/>
      <c r="BI42" s="110"/>
      <c r="BJ42" s="111"/>
      <c r="BK42" s="107"/>
      <c r="BL42" s="108"/>
      <c r="BM42" s="106"/>
      <c r="BN42" s="109"/>
      <c r="BO42" s="110"/>
      <c r="BP42" s="111"/>
      <c r="BQ42" s="107"/>
      <c r="BR42" s="108"/>
      <c r="BS42" s="106"/>
      <c r="BT42" s="109"/>
      <c r="BU42" s="110"/>
      <c r="BV42" s="111"/>
      <c r="BW42" s="107"/>
      <c r="BX42" s="108"/>
      <c r="BY42" s="106"/>
      <c r="BZ42" s="109"/>
      <c r="CA42" s="110"/>
      <c r="CB42" s="111"/>
      <c r="CC42" s="107"/>
      <c r="CD42" s="108"/>
      <c r="CE42" s="106"/>
      <c r="CF42" s="109"/>
      <c r="CG42" s="110"/>
      <c r="CH42" s="111"/>
      <c r="CI42" s="107"/>
      <c r="CJ42" s="108"/>
      <c r="CK42" s="106"/>
      <c r="CL42" s="109"/>
      <c r="CM42" s="110"/>
      <c r="CN42" s="111"/>
      <c r="CO42" s="107"/>
      <c r="CP42" s="108"/>
    </row>
    <row r="43" spans="1:94">
      <c r="A43" s="187"/>
      <c r="B43" s="144"/>
      <c r="C43" s="95"/>
      <c r="D43" s="112"/>
      <c r="E43" s="94"/>
      <c r="F43" s="97"/>
      <c r="G43" s="113"/>
      <c r="H43" s="99"/>
      <c r="I43" s="95"/>
      <c r="J43" s="112"/>
      <c r="K43" s="94"/>
      <c r="L43" s="97"/>
      <c r="M43" s="113"/>
      <c r="N43" s="99"/>
      <c r="O43" s="95"/>
      <c r="P43" s="112"/>
      <c r="Q43" s="94"/>
      <c r="R43" s="97"/>
      <c r="S43" s="113"/>
      <c r="T43" s="99"/>
      <c r="U43" s="95"/>
      <c r="V43" s="112"/>
      <c r="W43" s="94"/>
      <c r="X43" s="97"/>
      <c r="Y43" s="113"/>
      <c r="Z43" s="99"/>
      <c r="AA43" s="95"/>
      <c r="AB43" s="112"/>
      <c r="AC43" s="94"/>
      <c r="AD43" s="97"/>
      <c r="AE43" s="113"/>
      <c r="AF43" s="99"/>
      <c r="AG43" s="95"/>
      <c r="AH43" s="112"/>
      <c r="AI43" s="94"/>
      <c r="AJ43" s="97"/>
      <c r="AK43" s="113"/>
      <c r="AL43" s="99"/>
      <c r="AM43" s="95"/>
      <c r="AN43" s="112"/>
      <c r="AO43" s="94"/>
      <c r="AP43" s="97"/>
      <c r="AQ43" s="113"/>
      <c r="AR43" s="99"/>
      <c r="AS43" s="95"/>
      <c r="AT43" s="112"/>
      <c r="AU43" s="94"/>
      <c r="AV43" s="97"/>
      <c r="AW43" s="113"/>
      <c r="AX43" s="99"/>
      <c r="AY43" s="95"/>
      <c r="AZ43" s="112"/>
      <c r="BA43" s="94"/>
      <c r="BB43" s="97"/>
      <c r="BC43" s="113"/>
      <c r="BD43" s="99"/>
      <c r="BE43" s="95"/>
      <c r="BF43" s="112"/>
      <c r="BG43" s="94"/>
      <c r="BH43" s="97"/>
      <c r="BI43" s="113"/>
      <c r="BJ43" s="99"/>
      <c r="BK43" s="95"/>
      <c r="BL43" s="112"/>
      <c r="BM43" s="94"/>
      <c r="BN43" s="97"/>
      <c r="BO43" s="113"/>
      <c r="BP43" s="99"/>
      <c r="BQ43" s="95"/>
      <c r="BR43" s="112"/>
      <c r="BS43" s="94"/>
      <c r="BT43" s="97"/>
      <c r="BU43" s="113"/>
      <c r="BV43" s="99"/>
      <c r="BW43" s="95"/>
      <c r="BX43" s="112"/>
      <c r="BY43" s="94"/>
      <c r="BZ43" s="97"/>
      <c r="CA43" s="113"/>
      <c r="CB43" s="99"/>
      <c r="CC43" s="95"/>
      <c r="CD43" s="112"/>
      <c r="CE43" s="94"/>
      <c r="CF43" s="97"/>
      <c r="CG43" s="113"/>
      <c r="CH43" s="99"/>
      <c r="CI43" s="95"/>
      <c r="CJ43" s="112"/>
      <c r="CK43" s="94"/>
      <c r="CL43" s="97"/>
      <c r="CM43" s="113"/>
      <c r="CN43" s="99"/>
      <c r="CO43" s="95"/>
      <c r="CP43" s="112"/>
    </row>
    <row r="44" spans="1:94">
      <c r="A44" s="188"/>
      <c r="B44" s="145"/>
      <c r="C44" s="101"/>
      <c r="D44" s="102"/>
      <c r="E44" s="100"/>
      <c r="F44" s="103"/>
      <c r="G44" s="104"/>
      <c r="H44" s="105"/>
      <c r="I44" s="101"/>
      <c r="J44" s="102"/>
      <c r="K44" s="100"/>
      <c r="L44" s="103"/>
      <c r="M44" s="104"/>
      <c r="N44" s="105"/>
      <c r="O44" s="101"/>
      <c r="P44" s="102"/>
      <c r="Q44" s="100"/>
      <c r="R44" s="103"/>
      <c r="S44" s="104"/>
      <c r="T44" s="105"/>
      <c r="U44" s="101"/>
      <c r="V44" s="102"/>
      <c r="W44" s="100"/>
      <c r="X44" s="103"/>
      <c r="Y44" s="104"/>
      <c r="Z44" s="105"/>
      <c r="AA44" s="101"/>
      <c r="AB44" s="102"/>
      <c r="AC44" s="100"/>
      <c r="AD44" s="103"/>
      <c r="AE44" s="104"/>
      <c r="AF44" s="105"/>
      <c r="AG44" s="101"/>
      <c r="AH44" s="102"/>
      <c r="AI44" s="100"/>
      <c r="AJ44" s="103"/>
      <c r="AK44" s="104"/>
      <c r="AL44" s="105"/>
      <c r="AM44" s="101"/>
      <c r="AN44" s="102"/>
      <c r="AO44" s="100"/>
      <c r="AP44" s="103"/>
      <c r="AQ44" s="104"/>
      <c r="AR44" s="105"/>
      <c r="AS44" s="101"/>
      <c r="AT44" s="102"/>
      <c r="AU44" s="100"/>
      <c r="AV44" s="103"/>
      <c r="AW44" s="104"/>
      <c r="AX44" s="105"/>
      <c r="AY44" s="101"/>
      <c r="AZ44" s="102"/>
      <c r="BA44" s="100"/>
      <c r="BB44" s="103"/>
      <c r="BC44" s="104"/>
      <c r="BD44" s="105"/>
      <c r="BE44" s="101"/>
      <c r="BF44" s="102"/>
      <c r="BG44" s="100"/>
      <c r="BH44" s="103"/>
      <c r="BI44" s="104"/>
      <c r="BJ44" s="105"/>
      <c r="BK44" s="101"/>
      <c r="BL44" s="102"/>
      <c r="BM44" s="100"/>
      <c r="BN44" s="103"/>
      <c r="BO44" s="104"/>
      <c r="BP44" s="105"/>
      <c r="BQ44" s="101"/>
      <c r="BR44" s="102"/>
      <c r="BS44" s="100"/>
      <c r="BT44" s="103"/>
      <c r="BU44" s="104"/>
      <c r="BV44" s="105"/>
      <c r="BW44" s="101"/>
      <c r="BX44" s="102"/>
      <c r="BY44" s="100"/>
      <c r="BZ44" s="103"/>
      <c r="CA44" s="104"/>
      <c r="CB44" s="105"/>
      <c r="CC44" s="101"/>
      <c r="CD44" s="102"/>
      <c r="CE44" s="100"/>
      <c r="CF44" s="103"/>
      <c r="CG44" s="104"/>
      <c r="CH44" s="105"/>
      <c r="CI44" s="101"/>
      <c r="CJ44" s="102"/>
      <c r="CK44" s="100"/>
      <c r="CL44" s="103"/>
      <c r="CM44" s="104"/>
      <c r="CN44" s="105"/>
      <c r="CO44" s="101"/>
      <c r="CP44" s="102"/>
    </row>
    <row r="45" spans="1:94">
      <c r="A45" s="186">
        <v>0.4375</v>
      </c>
      <c r="B45" s="146"/>
      <c r="C45" s="107"/>
      <c r="D45" s="108"/>
      <c r="E45" s="106"/>
      <c r="F45" s="109"/>
      <c r="G45" s="110"/>
      <c r="H45" s="111"/>
      <c r="I45" s="107"/>
      <c r="J45" s="108"/>
      <c r="K45" s="106"/>
      <c r="L45" s="109"/>
      <c r="M45" s="110"/>
      <c r="N45" s="111"/>
      <c r="O45" s="107"/>
      <c r="P45" s="108"/>
      <c r="Q45" s="106"/>
      <c r="R45" s="109"/>
      <c r="S45" s="110"/>
      <c r="T45" s="111"/>
      <c r="U45" s="107"/>
      <c r="V45" s="108"/>
      <c r="W45" s="106"/>
      <c r="X45" s="109"/>
      <c r="Y45" s="110"/>
      <c r="Z45" s="111"/>
      <c r="AA45" s="107"/>
      <c r="AB45" s="108"/>
      <c r="AC45" s="106"/>
      <c r="AD45" s="109"/>
      <c r="AE45" s="110"/>
      <c r="AF45" s="111"/>
      <c r="AG45" s="107"/>
      <c r="AH45" s="108"/>
      <c r="AI45" s="106"/>
      <c r="AJ45" s="109"/>
      <c r="AK45" s="110"/>
      <c r="AL45" s="111"/>
      <c r="AM45" s="107"/>
      <c r="AN45" s="108"/>
      <c r="AO45" s="106"/>
      <c r="AP45" s="109"/>
      <c r="AQ45" s="110"/>
      <c r="AR45" s="111"/>
      <c r="AS45" s="107"/>
      <c r="AT45" s="108"/>
      <c r="AU45" s="106"/>
      <c r="AV45" s="109"/>
      <c r="AW45" s="110"/>
      <c r="AX45" s="111"/>
      <c r="AY45" s="107"/>
      <c r="AZ45" s="108"/>
      <c r="BA45" s="106"/>
      <c r="BB45" s="109"/>
      <c r="BC45" s="110"/>
      <c r="BD45" s="111"/>
      <c r="BE45" s="107"/>
      <c r="BF45" s="108"/>
      <c r="BG45" s="106"/>
      <c r="BH45" s="109"/>
      <c r="BI45" s="110"/>
      <c r="BJ45" s="111"/>
      <c r="BK45" s="107"/>
      <c r="BL45" s="108"/>
      <c r="BM45" s="106"/>
      <c r="BN45" s="109"/>
      <c r="BO45" s="110"/>
      <c r="BP45" s="111"/>
      <c r="BQ45" s="107"/>
      <c r="BR45" s="108"/>
      <c r="BS45" s="106"/>
      <c r="BT45" s="109"/>
      <c r="BU45" s="110"/>
      <c r="BV45" s="111"/>
      <c r="BW45" s="107"/>
      <c r="BX45" s="108"/>
      <c r="BY45" s="106"/>
      <c r="BZ45" s="109"/>
      <c r="CA45" s="110"/>
      <c r="CB45" s="111"/>
      <c r="CC45" s="107"/>
      <c r="CD45" s="108"/>
      <c r="CE45" s="106"/>
      <c r="CF45" s="109"/>
      <c r="CG45" s="110"/>
      <c r="CH45" s="111"/>
      <c r="CI45" s="107"/>
      <c r="CJ45" s="108"/>
      <c r="CK45" s="106"/>
      <c r="CL45" s="109"/>
      <c r="CM45" s="110"/>
      <c r="CN45" s="111"/>
      <c r="CO45" s="107"/>
      <c r="CP45" s="108"/>
    </row>
    <row r="46" spans="1:94">
      <c r="A46" s="187"/>
      <c r="B46" s="144"/>
      <c r="C46" s="95"/>
      <c r="D46" s="112"/>
      <c r="E46" s="94"/>
      <c r="F46" s="97"/>
      <c r="G46" s="113"/>
      <c r="H46" s="99"/>
      <c r="I46" s="95"/>
      <c r="J46" s="112"/>
      <c r="K46" s="94"/>
      <c r="L46" s="97"/>
      <c r="M46" s="113"/>
      <c r="N46" s="99"/>
      <c r="O46" s="95"/>
      <c r="P46" s="112"/>
      <c r="Q46" s="94"/>
      <c r="R46" s="97"/>
      <c r="S46" s="113"/>
      <c r="T46" s="99"/>
      <c r="U46" s="95"/>
      <c r="V46" s="112"/>
      <c r="W46" s="94"/>
      <c r="X46" s="97"/>
      <c r="Y46" s="113"/>
      <c r="Z46" s="99"/>
      <c r="AA46" s="95"/>
      <c r="AB46" s="112"/>
      <c r="AC46" s="94"/>
      <c r="AD46" s="97"/>
      <c r="AE46" s="113"/>
      <c r="AF46" s="99"/>
      <c r="AG46" s="95"/>
      <c r="AH46" s="112"/>
      <c r="AI46" s="94"/>
      <c r="AJ46" s="97"/>
      <c r="AK46" s="113"/>
      <c r="AL46" s="99"/>
      <c r="AM46" s="95"/>
      <c r="AN46" s="112"/>
      <c r="AO46" s="94"/>
      <c r="AP46" s="97"/>
      <c r="AQ46" s="113"/>
      <c r="AR46" s="99"/>
      <c r="AS46" s="95"/>
      <c r="AT46" s="112"/>
      <c r="AU46" s="94"/>
      <c r="AV46" s="97"/>
      <c r="AW46" s="113"/>
      <c r="AX46" s="99"/>
      <c r="AY46" s="95"/>
      <c r="AZ46" s="112"/>
      <c r="BA46" s="94"/>
      <c r="BB46" s="97"/>
      <c r="BC46" s="113"/>
      <c r="BD46" s="99"/>
      <c r="BE46" s="95"/>
      <c r="BF46" s="112"/>
      <c r="BG46" s="94"/>
      <c r="BH46" s="97"/>
      <c r="BI46" s="113"/>
      <c r="BJ46" s="99"/>
      <c r="BK46" s="95"/>
      <c r="BL46" s="112"/>
      <c r="BM46" s="94"/>
      <c r="BN46" s="97"/>
      <c r="BO46" s="113"/>
      <c r="BP46" s="99"/>
      <c r="BQ46" s="95"/>
      <c r="BR46" s="112"/>
      <c r="BS46" s="94"/>
      <c r="BT46" s="97"/>
      <c r="BU46" s="113"/>
      <c r="BV46" s="99"/>
      <c r="BW46" s="95"/>
      <c r="BX46" s="112"/>
      <c r="BY46" s="94"/>
      <c r="BZ46" s="97"/>
      <c r="CA46" s="113"/>
      <c r="CB46" s="99"/>
      <c r="CC46" s="95"/>
      <c r="CD46" s="112"/>
      <c r="CE46" s="94"/>
      <c r="CF46" s="97"/>
      <c r="CG46" s="113"/>
      <c r="CH46" s="99"/>
      <c r="CI46" s="95"/>
      <c r="CJ46" s="112"/>
      <c r="CK46" s="94"/>
      <c r="CL46" s="97"/>
      <c r="CM46" s="113"/>
      <c r="CN46" s="99"/>
      <c r="CO46" s="95"/>
      <c r="CP46" s="112"/>
    </row>
    <row r="47" spans="1:94">
      <c r="A47" s="188"/>
      <c r="B47" s="145"/>
      <c r="C47" s="101"/>
      <c r="D47" s="102"/>
      <c r="E47" s="100"/>
      <c r="F47" s="103"/>
      <c r="G47" s="104"/>
      <c r="H47" s="105"/>
      <c r="I47" s="101"/>
      <c r="J47" s="102"/>
      <c r="K47" s="100"/>
      <c r="L47" s="103"/>
      <c r="M47" s="104"/>
      <c r="N47" s="105"/>
      <c r="O47" s="101"/>
      <c r="P47" s="102"/>
      <c r="Q47" s="100"/>
      <c r="R47" s="103"/>
      <c r="S47" s="104"/>
      <c r="T47" s="105"/>
      <c r="U47" s="101"/>
      <c r="V47" s="102"/>
      <c r="W47" s="100"/>
      <c r="X47" s="103"/>
      <c r="Y47" s="104"/>
      <c r="Z47" s="105"/>
      <c r="AA47" s="101"/>
      <c r="AB47" s="102"/>
      <c r="AC47" s="100"/>
      <c r="AD47" s="103"/>
      <c r="AE47" s="104"/>
      <c r="AF47" s="105"/>
      <c r="AG47" s="101"/>
      <c r="AH47" s="102"/>
      <c r="AI47" s="100"/>
      <c r="AJ47" s="103"/>
      <c r="AK47" s="104"/>
      <c r="AL47" s="105"/>
      <c r="AM47" s="101"/>
      <c r="AN47" s="102"/>
      <c r="AO47" s="100"/>
      <c r="AP47" s="103"/>
      <c r="AQ47" s="104"/>
      <c r="AR47" s="105"/>
      <c r="AS47" s="101"/>
      <c r="AT47" s="102"/>
      <c r="AU47" s="100"/>
      <c r="AV47" s="103"/>
      <c r="AW47" s="104"/>
      <c r="AX47" s="105"/>
      <c r="AY47" s="101"/>
      <c r="AZ47" s="102"/>
      <c r="BA47" s="100"/>
      <c r="BB47" s="103"/>
      <c r="BC47" s="104"/>
      <c r="BD47" s="105"/>
      <c r="BE47" s="101"/>
      <c r="BF47" s="102"/>
      <c r="BG47" s="100"/>
      <c r="BH47" s="103"/>
      <c r="BI47" s="104"/>
      <c r="BJ47" s="105"/>
      <c r="BK47" s="101"/>
      <c r="BL47" s="102"/>
      <c r="BM47" s="100"/>
      <c r="BN47" s="103"/>
      <c r="BO47" s="104"/>
      <c r="BP47" s="105"/>
      <c r="BQ47" s="101"/>
      <c r="BR47" s="102"/>
      <c r="BS47" s="100"/>
      <c r="BT47" s="103"/>
      <c r="BU47" s="104"/>
      <c r="BV47" s="105"/>
      <c r="BW47" s="101"/>
      <c r="BX47" s="102"/>
      <c r="BY47" s="100"/>
      <c r="BZ47" s="103"/>
      <c r="CA47" s="104"/>
      <c r="CB47" s="105"/>
      <c r="CC47" s="101"/>
      <c r="CD47" s="102"/>
      <c r="CE47" s="100"/>
      <c r="CF47" s="103"/>
      <c r="CG47" s="104"/>
      <c r="CH47" s="105"/>
      <c r="CI47" s="101"/>
      <c r="CJ47" s="102"/>
      <c r="CK47" s="100"/>
      <c r="CL47" s="103"/>
      <c r="CM47" s="104"/>
      <c r="CN47" s="105"/>
      <c r="CO47" s="101"/>
      <c r="CP47" s="102"/>
    </row>
    <row r="48" spans="1:94">
      <c r="A48" s="186">
        <v>0.44791666666666669</v>
      </c>
      <c r="B48" s="149"/>
      <c r="C48" s="107"/>
      <c r="D48" s="108"/>
      <c r="E48" s="122"/>
      <c r="F48" s="109"/>
      <c r="G48" s="110"/>
      <c r="H48" s="123"/>
      <c r="I48" s="107"/>
      <c r="J48" s="108"/>
      <c r="K48" s="122"/>
      <c r="L48" s="109"/>
      <c r="M48" s="110"/>
      <c r="N48" s="123"/>
      <c r="O48" s="107"/>
      <c r="P48" s="108"/>
      <c r="Q48" s="122"/>
      <c r="R48" s="109"/>
      <c r="S48" s="110"/>
      <c r="T48" s="123"/>
      <c r="U48" s="107"/>
      <c r="V48" s="108"/>
      <c r="W48" s="122"/>
      <c r="X48" s="109"/>
      <c r="Y48" s="110"/>
      <c r="Z48" s="123"/>
      <c r="AA48" s="107"/>
      <c r="AB48" s="108"/>
      <c r="AC48" s="122"/>
      <c r="AD48" s="109"/>
      <c r="AE48" s="110"/>
      <c r="AF48" s="123"/>
      <c r="AG48" s="107"/>
      <c r="AH48" s="108"/>
      <c r="AI48" s="122"/>
      <c r="AJ48" s="109"/>
      <c r="AK48" s="110"/>
      <c r="AL48" s="123"/>
      <c r="AM48" s="107"/>
      <c r="AN48" s="108"/>
      <c r="AO48" s="122"/>
      <c r="AP48" s="109"/>
      <c r="AQ48" s="110"/>
      <c r="AR48" s="123"/>
      <c r="AS48" s="107"/>
      <c r="AT48" s="108"/>
      <c r="AU48" s="122"/>
      <c r="AV48" s="109"/>
      <c r="AW48" s="110"/>
      <c r="AX48" s="123"/>
      <c r="AY48" s="107"/>
      <c r="AZ48" s="108"/>
      <c r="BA48" s="122"/>
      <c r="BB48" s="109"/>
      <c r="BC48" s="110"/>
      <c r="BD48" s="123"/>
      <c r="BE48" s="107"/>
      <c r="BF48" s="108"/>
      <c r="BG48" s="122"/>
      <c r="BH48" s="109"/>
      <c r="BI48" s="110"/>
      <c r="BJ48" s="123"/>
      <c r="BK48" s="107"/>
      <c r="BL48" s="108"/>
      <c r="BM48" s="122"/>
      <c r="BN48" s="109"/>
      <c r="BO48" s="110"/>
      <c r="BP48" s="123"/>
      <c r="BQ48" s="107"/>
      <c r="BR48" s="108"/>
      <c r="BS48" s="122"/>
      <c r="BT48" s="109"/>
      <c r="BU48" s="110"/>
      <c r="BV48" s="123"/>
      <c r="BW48" s="107"/>
      <c r="BX48" s="108"/>
      <c r="BY48" s="122"/>
      <c r="BZ48" s="109"/>
      <c r="CA48" s="110"/>
      <c r="CB48" s="123"/>
      <c r="CC48" s="107"/>
      <c r="CD48" s="108"/>
      <c r="CE48" s="122"/>
      <c r="CF48" s="109"/>
      <c r="CG48" s="110"/>
      <c r="CH48" s="123"/>
      <c r="CI48" s="107"/>
      <c r="CJ48" s="108"/>
      <c r="CK48" s="122"/>
      <c r="CL48" s="109"/>
      <c r="CM48" s="110"/>
      <c r="CN48" s="123"/>
      <c r="CO48" s="107"/>
      <c r="CP48" s="108"/>
    </row>
    <row r="49" spans="1:94">
      <c r="A49" s="187"/>
      <c r="B49" s="144"/>
      <c r="C49" s="95"/>
      <c r="D49" s="112"/>
      <c r="E49" s="94"/>
      <c r="F49" s="97"/>
      <c r="G49" s="113"/>
      <c r="H49" s="99"/>
      <c r="I49" s="95"/>
      <c r="J49" s="112"/>
      <c r="K49" s="94"/>
      <c r="L49" s="97"/>
      <c r="M49" s="113"/>
      <c r="N49" s="99"/>
      <c r="O49" s="95"/>
      <c r="P49" s="112"/>
      <c r="Q49" s="94"/>
      <c r="R49" s="97"/>
      <c r="S49" s="113"/>
      <c r="T49" s="99"/>
      <c r="U49" s="95"/>
      <c r="V49" s="112"/>
      <c r="W49" s="94"/>
      <c r="X49" s="97"/>
      <c r="Y49" s="113"/>
      <c r="Z49" s="99"/>
      <c r="AA49" s="95"/>
      <c r="AB49" s="112"/>
      <c r="AC49" s="94"/>
      <c r="AD49" s="97"/>
      <c r="AE49" s="113"/>
      <c r="AF49" s="99"/>
      <c r="AG49" s="95"/>
      <c r="AH49" s="112"/>
      <c r="AI49" s="94"/>
      <c r="AJ49" s="97"/>
      <c r="AK49" s="113"/>
      <c r="AL49" s="99"/>
      <c r="AM49" s="95"/>
      <c r="AN49" s="112"/>
      <c r="AO49" s="94"/>
      <c r="AP49" s="97"/>
      <c r="AQ49" s="113"/>
      <c r="AR49" s="99"/>
      <c r="AS49" s="95"/>
      <c r="AT49" s="112"/>
      <c r="AU49" s="94"/>
      <c r="AV49" s="97"/>
      <c r="AW49" s="113"/>
      <c r="AX49" s="99"/>
      <c r="AY49" s="95"/>
      <c r="AZ49" s="112"/>
      <c r="BA49" s="94"/>
      <c r="BB49" s="97"/>
      <c r="BC49" s="113"/>
      <c r="BD49" s="99"/>
      <c r="BE49" s="95"/>
      <c r="BF49" s="112"/>
      <c r="BG49" s="94"/>
      <c r="BH49" s="97"/>
      <c r="BI49" s="113"/>
      <c r="BJ49" s="99"/>
      <c r="BK49" s="95"/>
      <c r="BL49" s="112"/>
      <c r="BM49" s="94"/>
      <c r="BN49" s="97"/>
      <c r="BO49" s="113"/>
      <c r="BP49" s="99"/>
      <c r="BQ49" s="95"/>
      <c r="BR49" s="112"/>
      <c r="BS49" s="94"/>
      <c r="BT49" s="97"/>
      <c r="BU49" s="113"/>
      <c r="BV49" s="99"/>
      <c r="BW49" s="95"/>
      <c r="BX49" s="112"/>
      <c r="BY49" s="94"/>
      <c r="BZ49" s="97"/>
      <c r="CA49" s="113"/>
      <c r="CB49" s="99"/>
      <c r="CC49" s="95"/>
      <c r="CD49" s="112"/>
      <c r="CE49" s="94"/>
      <c r="CF49" s="97"/>
      <c r="CG49" s="113"/>
      <c r="CH49" s="99"/>
      <c r="CI49" s="95"/>
      <c r="CJ49" s="112"/>
      <c r="CK49" s="94"/>
      <c r="CL49" s="97"/>
      <c r="CM49" s="113"/>
      <c r="CN49" s="99"/>
      <c r="CO49" s="95"/>
      <c r="CP49" s="112"/>
    </row>
    <row r="50" spans="1:94" ht="15.75" thickBot="1">
      <c r="A50" s="189"/>
      <c r="B50" s="150"/>
      <c r="C50" s="125"/>
      <c r="D50" s="126"/>
      <c r="E50" s="124"/>
      <c r="F50" s="127"/>
      <c r="G50" s="128"/>
      <c r="H50" s="129"/>
      <c r="I50" s="125"/>
      <c r="J50" s="126"/>
      <c r="K50" s="124"/>
      <c r="L50" s="127"/>
      <c r="M50" s="128"/>
      <c r="N50" s="129"/>
      <c r="O50" s="125"/>
      <c r="P50" s="126"/>
      <c r="Q50" s="124"/>
      <c r="R50" s="127"/>
      <c r="S50" s="128"/>
      <c r="T50" s="129"/>
      <c r="U50" s="125"/>
      <c r="V50" s="126"/>
      <c r="W50" s="124"/>
      <c r="X50" s="127"/>
      <c r="Y50" s="128"/>
      <c r="Z50" s="129"/>
      <c r="AA50" s="125"/>
      <c r="AB50" s="126"/>
      <c r="AC50" s="124"/>
      <c r="AD50" s="127"/>
      <c r="AE50" s="128"/>
      <c r="AF50" s="129"/>
      <c r="AG50" s="125"/>
      <c r="AH50" s="126"/>
      <c r="AI50" s="124"/>
      <c r="AJ50" s="127"/>
      <c r="AK50" s="128"/>
      <c r="AL50" s="129"/>
      <c r="AM50" s="125"/>
      <c r="AN50" s="126"/>
      <c r="AO50" s="124"/>
      <c r="AP50" s="127"/>
      <c r="AQ50" s="128"/>
      <c r="AR50" s="129"/>
      <c r="AS50" s="125"/>
      <c r="AT50" s="126"/>
      <c r="AU50" s="124"/>
      <c r="AV50" s="127"/>
      <c r="AW50" s="128"/>
      <c r="AX50" s="129"/>
      <c r="AY50" s="125"/>
      <c r="AZ50" s="126"/>
      <c r="BA50" s="124"/>
      <c r="BB50" s="127"/>
      <c r="BC50" s="128"/>
      <c r="BD50" s="129"/>
      <c r="BE50" s="125"/>
      <c r="BF50" s="126"/>
      <c r="BG50" s="124"/>
      <c r="BH50" s="127"/>
      <c r="BI50" s="128"/>
      <c r="BJ50" s="129"/>
      <c r="BK50" s="125"/>
      <c r="BL50" s="126"/>
      <c r="BM50" s="124"/>
      <c r="BN50" s="127"/>
      <c r="BO50" s="128"/>
      <c r="BP50" s="129"/>
      <c r="BQ50" s="125"/>
      <c r="BR50" s="126"/>
      <c r="BS50" s="124"/>
      <c r="BT50" s="127"/>
      <c r="BU50" s="128"/>
      <c r="BV50" s="129"/>
      <c r="BW50" s="125"/>
      <c r="BX50" s="126"/>
      <c r="BY50" s="124"/>
      <c r="BZ50" s="127"/>
      <c r="CA50" s="128"/>
      <c r="CB50" s="129"/>
      <c r="CC50" s="125"/>
      <c r="CD50" s="126"/>
      <c r="CE50" s="124"/>
      <c r="CF50" s="127"/>
      <c r="CG50" s="128"/>
      <c r="CH50" s="129"/>
      <c r="CI50" s="125"/>
      <c r="CJ50" s="126"/>
      <c r="CK50" s="124"/>
      <c r="CL50" s="127"/>
      <c r="CM50" s="128"/>
      <c r="CN50" s="129"/>
      <c r="CO50" s="125"/>
      <c r="CP50" s="126"/>
    </row>
    <row r="51" spans="1:94" ht="15.75" thickTop="1">
      <c r="A51" s="183">
        <v>0.45833333333333331</v>
      </c>
      <c r="B51" s="143"/>
      <c r="C51" s="130"/>
      <c r="D51" s="131"/>
      <c r="E51" s="88"/>
      <c r="F51" s="132"/>
      <c r="G51" s="133"/>
      <c r="H51" s="93"/>
      <c r="I51" s="130"/>
      <c r="J51" s="131"/>
      <c r="K51" s="88"/>
      <c r="L51" s="132"/>
      <c r="M51" s="133"/>
      <c r="N51" s="93"/>
      <c r="O51" s="130"/>
      <c r="P51" s="131"/>
      <c r="Q51" s="88"/>
      <c r="R51" s="132"/>
      <c r="S51" s="133"/>
      <c r="T51" s="93"/>
      <c r="U51" s="130"/>
      <c r="V51" s="131"/>
      <c r="W51" s="88"/>
      <c r="X51" s="132"/>
      <c r="Y51" s="133"/>
      <c r="Z51" s="93"/>
      <c r="AA51" s="130"/>
      <c r="AB51" s="131"/>
      <c r="AC51" s="88"/>
      <c r="AD51" s="132"/>
      <c r="AE51" s="133"/>
      <c r="AF51" s="93"/>
      <c r="AG51" s="130"/>
      <c r="AH51" s="131"/>
      <c r="AI51" s="88"/>
      <c r="AJ51" s="132"/>
      <c r="AK51" s="133"/>
      <c r="AL51" s="93"/>
      <c r="AM51" s="130"/>
      <c r="AN51" s="131"/>
      <c r="AO51" s="88"/>
      <c r="AP51" s="132"/>
      <c r="AQ51" s="133"/>
      <c r="AR51" s="93"/>
      <c r="AS51" s="130"/>
      <c r="AT51" s="131"/>
      <c r="AU51" s="88"/>
      <c r="AV51" s="132"/>
      <c r="AW51" s="133"/>
      <c r="AX51" s="93"/>
      <c r="AY51" s="130"/>
      <c r="AZ51" s="131"/>
      <c r="BA51" s="88"/>
      <c r="BB51" s="132"/>
      <c r="BC51" s="133"/>
      <c r="BD51" s="93"/>
      <c r="BE51" s="130"/>
      <c r="BF51" s="131"/>
      <c r="BG51" s="88"/>
      <c r="BH51" s="132"/>
      <c r="BI51" s="133"/>
      <c r="BJ51" s="93"/>
      <c r="BK51" s="130"/>
      <c r="BL51" s="131"/>
      <c r="BM51" s="88"/>
      <c r="BN51" s="132"/>
      <c r="BO51" s="133"/>
      <c r="BP51" s="93"/>
      <c r="BQ51" s="130"/>
      <c r="BR51" s="131"/>
      <c r="BS51" s="88"/>
      <c r="BT51" s="132"/>
      <c r="BU51" s="133"/>
      <c r="BV51" s="93"/>
      <c r="BW51" s="130"/>
      <c r="BX51" s="131"/>
      <c r="BY51" s="88"/>
      <c r="BZ51" s="132"/>
      <c r="CA51" s="133"/>
      <c r="CB51" s="93"/>
      <c r="CC51" s="130"/>
      <c r="CD51" s="131"/>
      <c r="CE51" s="88"/>
      <c r="CF51" s="132"/>
      <c r="CG51" s="133"/>
      <c r="CH51" s="93"/>
      <c r="CI51" s="130"/>
      <c r="CJ51" s="131"/>
      <c r="CK51" s="88"/>
      <c r="CL51" s="132"/>
      <c r="CM51" s="133"/>
      <c r="CN51" s="93"/>
      <c r="CO51" s="130"/>
      <c r="CP51" s="131"/>
    </row>
    <row r="52" spans="1:94">
      <c r="A52" s="184"/>
      <c r="B52" s="144"/>
      <c r="C52" s="95"/>
      <c r="D52" s="112"/>
      <c r="E52" s="94"/>
      <c r="F52" s="97"/>
      <c r="G52" s="113"/>
      <c r="H52" s="99"/>
      <c r="I52" s="95"/>
      <c r="J52" s="112"/>
      <c r="K52" s="94"/>
      <c r="L52" s="97"/>
      <c r="M52" s="113"/>
      <c r="N52" s="99"/>
      <c r="O52" s="95"/>
      <c r="P52" s="112"/>
      <c r="Q52" s="94"/>
      <c r="R52" s="97"/>
      <c r="S52" s="113"/>
      <c r="T52" s="99"/>
      <c r="U52" s="95"/>
      <c r="V52" s="112"/>
      <c r="W52" s="94"/>
      <c r="X52" s="97"/>
      <c r="Y52" s="113"/>
      <c r="Z52" s="99"/>
      <c r="AA52" s="95"/>
      <c r="AB52" s="112"/>
      <c r="AC52" s="94"/>
      <c r="AD52" s="97"/>
      <c r="AE52" s="113"/>
      <c r="AF52" s="99"/>
      <c r="AG52" s="95"/>
      <c r="AH52" s="112"/>
      <c r="AI52" s="94"/>
      <c r="AJ52" s="97"/>
      <c r="AK52" s="113"/>
      <c r="AL52" s="99"/>
      <c r="AM52" s="95"/>
      <c r="AN52" s="112"/>
      <c r="AO52" s="94"/>
      <c r="AP52" s="97"/>
      <c r="AQ52" s="113"/>
      <c r="AR52" s="99"/>
      <c r="AS52" s="95"/>
      <c r="AT52" s="112"/>
      <c r="AU52" s="94"/>
      <c r="AV52" s="97"/>
      <c r="AW52" s="113"/>
      <c r="AX52" s="99"/>
      <c r="AY52" s="95"/>
      <c r="AZ52" s="112"/>
      <c r="BA52" s="94"/>
      <c r="BB52" s="97"/>
      <c r="BC52" s="113"/>
      <c r="BD52" s="99"/>
      <c r="BE52" s="95"/>
      <c r="BF52" s="112"/>
      <c r="BG52" s="94"/>
      <c r="BH52" s="97"/>
      <c r="BI52" s="113"/>
      <c r="BJ52" s="99"/>
      <c r="BK52" s="95"/>
      <c r="BL52" s="112"/>
      <c r="BM52" s="94"/>
      <c r="BN52" s="97"/>
      <c r="BO52" s="113"/>
      <c r="BP52" s="99"/>
      <c r="BQ52" s="95"/>
      <c r="BR52" s="112"/>
      <c r="BS52" s="94"/>
      <c r="BT52" s="97"/>
      <c r="BU52" s="113"/>
      <c r="BV52" s="99"/>
      <c r="BW52" s="95"/>
      <c r="BX52" s="112"/>
      <c r="BY52" s="94"/>
      <c r="BZ52" s="97"/>
      <c r="CA52" s="113"/>
      <c r="CB52" s="99"/>
      <c r="CC52" s="95"/>
      <c r="CD52" s="112"/>
      <c r="CE52" s="94"/>
      <c r="CF52" s="97"/>
      <c r="CG52" s="113"/>
      <c r="CH52" s="99"/>
      <c r="CI52" s="95"/>
      <c r="CJ52" s="112"/>
      <c r="CK52" s="94"/>
      <c r="CL52" s="97"/>
      <c r="CM52" s="113"/>
      <c r="CN52" s="99"/>
      <c r="CO52" s="95"/>
      <c r="CP52" s="112"/>
    </row>
    <row r="53" spans="1:94">
      <c r="A53" s="185"/>
      <c r="B53" s="145"/>
      <c r="C53" s="101"/>
      <c r="D53" s="102"/>
      <c r="E53" s="100"/>
      <c r="F53" s="103"/>
      <c r="G53" s="104"/>
      <c r="H53" s="105"/>
      <c r="I53" s="101"/>
      <c r="J53" s="102"/>
      <c r="K53" s="100"/>
      <c r="L53" s="103"/>
      <c r="M53" s="104"/>
      <c r="N53" s="105"/>
      <c r="O53" s="101"/>
      <c r="P53" s="102"/>
      <c r="Q53" s="100"/>
      <c r="R53" s="103"/>
      <c r="S53" s="104"/>
      <c r="T53" s="105"/>
      <c r="U53" s="101"/>
      <c r="V53" s="102"/>
      <c r="W53" s="100"/>
      <c r="X53" s="103"/>
      <c r="Y53" s="104"/>
      <c r="Z53" s="105"/>
      <c r="AA53" s="101"/>
      <c r="AB53" s="102"/>
      <c r="AC53" s="100"/>
      <c r="AD53" s="103"/>
      <c r="AE53" s="104"/>
      <c r="AF53" s="105"/>
      <c r="AG53" s="101"/>
      <c r="AH53" s="102"/>
      <c r="AI53" s="100"/>
      <c r="AJ53" s="103"/>
      <c r="AK53" s="104"/>
      <c r="AL53" s="105"/>
      <c r="AM53" s="101"/>
      <c r="AN53" s="102"/>
      <c r="AO53" s="100"/>
      <c r="AP53" s="103"/>
      <c r="AQ53" s="104"/>
      <c r="AR53" s="105"/>
      <c r="AS53" s="101"/>
      <c r="AT53" s="102"/>
      <c r="AU53" s="100"/>
      <c r="AV53" s="103"/>
      <c r="AW53" s="104"/>
      <c r="AX53" s="105"/>
      <c r="AY53" s="101"/>
      <c r="AZ53" s="102"/>
      <c r="BA53" s="100"/>
      <c r="BB53" s="103"/>
      <c r="BC53" s="104"/>
      <c r="BD53" s="105"/>
      <c r="BE53" s="101"/>
      <c r="BF53" s="102"/>
      <c r="BG53" s="100"/>
      <c r="BH53" s="103"/>
      <c r="BI53" s="104"/>
      <c r="BJ53" s="105"/>
      <c r="BK53" s="101"/>
      <c r="BL53" s="102"/>
      <c r="BM53" s="100"/>
      <c r="BN53" s="103"/>
      <c r="BO53" s="104"/>
      <c r="BP53" s="105"/>
      <c r="BQ53" s="101"/>
      <c r="BR53" s="102"/>
      <c r="BS53" s="100"/>
      <c r="BT53" s="103"/>
      <c r="BU53" s="104"/>
      <c r="BV53" s="105"/>
      <c r="BW53" s="101"/>
      <c r="BX53" s="102"/>
      <c r="BY53" s="100"/>
      <c r="BZ53" s="103"/>
      <c r="CA53" s="104"/>
      <c r="CB53" s="105"/>
      <c r="CC53" s="101"/>
      <c r="CD53" s="102"/>
      <c r="CE53" s="100"/>
      <c r="CF53" s="103"/>
      <c r="CG53" s="104"/>
      <c r="CH53" s="105"/>
      <c r="CI53" s="101"/>
      <c r="CJ53" s="102"/>
      <c r="CK53" s="100"/>
      <c r="CL53" s="103"/>
      <c r="CM53" s="104"/>
      <c r="CN53" s="105"/>
      <c r="CO53" s="101"/>
      <c r="CP53" s="102"/>
    </row>
    <row r="54" spans="1:94">
      <c r="A54" s="186">
        <v>0.46875</v>
      </c>
      <c r="B54" s="148"/>
      <c r="C54" s="107"/>
      <c r="D54" s="108"/>
      <c r="E54" s="120"/>
      <c r="F54" s="109"/>
      <c r="G54" s="110"/>
      <c r="H54" s="121"/>
      <c r="I54" s="107"/>
      <c r="J54" s="108"/>
      <c r="K54" s="120"/>
      <c r="L54" s="109"/>
      <c r="M54" s="110"/>
      <c r="N54" s="121"/>
      <c r="O54" s="107"/>
      <c r="P54" s="108"/>
      <c r="Q54" s="120"/>
      <c r="R54" s="109"/>
      <c r="S54" s="110"/>
      <c r="T54" s="121"/>
      <c r="U54" s="107"/>
      <c r="V54" s="108"/>
      <c r="W54" s="120"/>
      <c r="X54" s="109"/>
      <c r="Y54" s="110"/>
      <c r="Z54" s="121"/>
      <c r="AA54" s="107"/>
      <c r="AB54" s="108"/>
      <c r="AC54" s="120"/>
      <c r="AD54" s="109"/>
      <c r="AE54" s="110"/>
      <c r="AF54" s="121"/>
      <c r="AG54" s="107"/>
      <c r="AH54" s="108"/>
      <c r="AI54" s="120"/>
      <c r="AJ54" s="109"/>
      <c r="AK54" s="110"/>
      <c r="AL54" s="121"/>
      <c r="AM54" s="107"/>
      <c r="AN54" s="108"/>
      <c r="AO54" s="120"/>
      <c r="AP54" s="109"/>
      <c r="AQ54" s="110"/>
      <c r="AR54" s="121"/>
      <c r="AS54" s="107"/>
      <c r="AT54" s="108"/>
      <c r="AU54" s="120"/>
      <c r="AV54" s="109"/>
      <c r="AW54" s="110"/>
      <c r="AX54" s="121"/>
      <c r="AY54" s="107"/>
      <c r="AZ54" s="108"/>
      <c r="BA54" s="120"/>
      <c r="BB54" s="109"/>
      <c r="BC54" s="110"/>
      <c r="BD54" s="121"/>
      <c r="BE54" s="107"/>
      <c r="BF54" s="108"/>
      <c r="BG54" s="120"/>
      <c r="BH54" s="109"/>
      <c r="BI54" s="110"/>
      <c r="BJ54" s="121"/>
      <c r="BK54" s="107"/>
      <c r="BL54" s="108"/>
      <c r="BM54" s="120"/>
      <c r="BN54" s="109"/>
      <c r="BO54" s="110"/>
      <c r="BP54" s="121"/>
      <c r="BQ54" s="107"/>
      <c r="BR54" s="108"/>
      <c r="BS54" s="120"/>
      <c r="BT54" s="109"/>
      <c r="BU54" s="110"/>
      <c r="BV54" s="121"/>
      <c r="BW54" s="107"/>
      <c r="BX54" s="108"/>
      <c r="BY54" s="120"/>
      <c r="BZ54" s="109"/>
      <c r="CA54" s="110"/>
      <c r="CB54" s="121"/>
      <c r="CC54" s="107"/>
      <c r="CD54" s="108"/>
      <c r="CE54" s="120"/>
      <c r="CF54" s="109"/>
      <c r="CG54" s="110"/>
      <c r="CH54" s="121"/>
      <c r="CI54" s="107"/>
      <c r="CJ54" s="108"/>
      <c r="CK54" s="120"/>
      <c r="CL54" s="109"/>
      <c r="CM54" s="110"/>
      <c r="CN54" s="121"/>
      <c r="CO54" s="107"/>
      <c r="CP54" s="108"/>
    </row>
    <row r="55" spans="1:94">
      <c r="A55" s="187"/>
      <c r="B55" s="149"/>
      <c r="C55" s="95"/>
      <c r="D55" s="112"/>
      <c r="E55" s="122"/>
      <c r="F55" s="97"/>
      <c r="G55" s="113"/>
      <c r="H55" s="123"/>
      <c r="I55" s="95"/>
      <c r="J55" s="112"/>
      <c r="K55" s="122"/>
      <c r="L55" s="97"/>
      <c r="M55" s="113"/>
      <c r="N55" s="123"/>
      <c r="O55" s="95"/>
      <c r="P55" s="112"/>
      <c r="Q55" s="122"/>
      <c r="R55" s="97"/>
      <c r="S55" s="113"/>
      <c r="T55" s="123"/>
      <c r="U55" s="95"/>
      <c r="V55" s="112"/>
      <c r="W55" s="122"/>
      <c r="X55" s="97"/>
      <c r="Y55" s="113"/>
      <c r="Z55" s="123"/>
      <c r="AA55" s="95"/>
      <c r="AB55" s="112"/>
      <c r="AC55" s="122"/>
      <c r="AD55" s="97"/>
      <c r="AE55" s="113"/>
      <c r="AF55" s="123"/>
      <c r="AG55" s="95"/>
      <c r="AH55" s="112"/>
      <c r="AI55" s="122"/>
      <c r="AJ55" s="97"/>
      <c r="AK55" s="113"/>
      <c r="AL55" s="123"/>
      <c r="AM55" s="95"/>
      <c r="AN55" s="112"/>
      <c r="AO55" s="122"/>
      <c r="AP55" s="97"/>
      <c r="AQ55" s="113"/>
      <c r="AR55" s="123"/>
      <c r="AS55" s="95"/>
      <c r="AT55" s="112"/>
      <c r="AU55" s="122"/>
      <c r="AV55" s="97"/>
      <c r="AW55" s="113"/>
      <c r="AX55" s="123"/>
      <c r="AY55" s="95"/>
      <c r="AZ55" s="112"/>
      <c r="BA55" s="122"/>
      <c r="BB55" s="97"/>
      <c r="BC55" s="113"/>
      <c r="BD55" s="123"/>
      <c r="BE55" s="95"/>
      <c r="BF55" s="112"/>
      <c r="BG55" s="122"/>
      <c r="BH55" s="97"/>
      <c r="BI55" s="113"/>
      <c r="BJ55" s="123"/>
      <c r="BK55" s="95"/>
      <c r="BL55" s="112"/>
      <c r="BM55" s="122"/>
      <c r="BN55" s="97"/>
      <c r="BO55" s="113"/>
      <c r="BP55" s="123"/>
      <c r="BQ55" s="95"/>
      <c r="BR55" s="112"/>
      <c r="BS55" s="122"/>
      <c r="BT55" s="97"/>
      <c r="BU55" s="113"/>
      <c r="BV55" s="123"/>
      <c r="BW55" s="95"/>
      <c r="BX55" s="112"/>
      <c r="BY55" s="122"/>
      <c r="BZ55" s="97"/>
      <c r="CA55" s="113"/>
      <c r="CB55" s="123"/>
      <c r="CC55" s="95"/>
      <c r="CD55" s="112"/>
      <c r="CE55" s="122"/>
      <c r="CF55" s="97"/>
      <c r="CG55" s="113"/>
      <c r="CH55" s="123"/>
      <c r="CI55" s="95"/>
      <c r="CJ55" s="112"/>
      <c r="CK55" s="122"/>
      <c r="CL55" s="97"/>
      <c r="CM55" s="113"/>
      <c r="CN55" s="123"/>
      <c r="CO55" s="95"/>
      <c r="CP55" s="112"/>
    </row>
    <row r="56" spans="1:94">
      <c r="A56" s="188"/>
      <c r="B56" s="145"/>
      <c r="C56" s="101"/>
      <c r="D56" s="102"/>
      <c r="E56" s="100"/>
      <c r="F56" s="103"/>
      <c r="G56" s="104"/>
      <c r="H56" s="105"/>
      <c r="I56" s="101"/>
      <c r="J56" s="102"/>
      <c r="K56" s="100"/>
      <c r="L56" s="103"/>
      <c r="M56" s="104"/>
      <c r="N56" s="105"/>
      <c r="O56" s="101"/>
      <c r="P56" s="102"/>
      <c r="Q56" s="100"/>
      <c r="R56" s="103"/>
      <c r="S56" s="104"/>
      <c r="T56" s="105"/>
      <c r="U56" s="101"/>
      <c r="V56" s="102"/>
      <c r="W56" s="100"/>
      <c r="X56" s="103"/>
      <c r="Y56" s="104"/>
      <c r="Z56" s="105"/>
      <c r="AA56" s="101"/>
      <c r="AB56" s="102"/>
      <c r="AC56" s="100"/>
      <c r="AD56" s="103"/>
      <c r="AE56" s="104"/>
      <c r="AF56" s="105"/>
      <c r="AG56" s="101"/>
      <c r="AH56" s="102"/>
      <c r="AI56" s="100"/>
      <c r="AJ56" s="103"/>
      <c r="AK56" s="104"/>
      <c r="AL56" s="105"/>
      <c r="AM56" s="101"/>
      <c r="AN56" s="102"/>
      <c r="AO56" s="100"/>
      <c r="AP56" s="103"/>
      <c r="AQ56" s="104"/>
      <c r="AR56" s="105"/>
      <c r="AS56" s="101"/>
      <c r="AT56" s="102"/>
      <c r="AU56" s="100"/>
      <c r="AV56" s="103"/>
      <c r="AW56" s="104"/>
      <c r="AX56" s="105"/>
      <c r="AY56" s="101"/>
      <c r="AZ56" s="102"/>
      <c r="BA56" s="100"/>
      <c r="BB56" s="103"/>
      <c r="BC56" s="104"/>
      <c r="BD56" s="105"/>
      <c r="BE56" s="101"/>
      <c r="BF56" s="102"/>
      <c r="BG56" s="100"/>
      <c r="BH56" s="103"/>
      <c r="BI56" s="104"/>
      <c r="BJ56" s="105"/>
      <c r="BK56" s="101"/>
      <c r="BL56" s="102"/>
      <c r="BM56" s="100"/>
      <c r="BN56" s="103"/>
      <c r="BO56" s="104"/>
      <c r="BP56" s="105"/>
      <c r="BQ56" s="101"/>
      <c r="BR56" s="102"/>
      <c r="BS56" s="100"/>
      <c r="BT56" s="103"/>
      <c r="BU56" s="104"/>
      <c r="BV56" s="105"/>
      <c r="BW56" s="101"/>
      <c r="BX56" s="102"/>
      <c r="BY56" s="100"/>
      <c r="BZ56" s="103"/>
      <c r="CA56" s="104"/>
      <c r="CB56" s="105"/>
      <c r="CC56" s="101"/>
      <c r="CD56" s="102"/>
      <c r="CE56" s="100"/>
      <c r="CF56" s="103"/>
      <c r="CG56" s="104"/>
      <c r="CH56" s="105"/>
      <c r="CI56" s="101"/>
      <c r="CJ56" s="102"/>
      <c r="CK56" s="100"/>
      <c r="CL56" s="103"/>
      <c r="CM56" s="104"/>
      <c r="CN56" s="105"/>
      <c r="CO56" s="101"/>
      <c r="CP56" s="102"/>
    </row>
    <row r="57" spans="1:94">
      <c r="A57" s="186">
        <v>0.47916666666666669</v>
      </c>
      <c r="B57" s="146"/>
      <c r="C57" s="107"/>
      <c r="D57" s="108"/>
      <c r="E57" s="106"/>
      <c r="F57" s="109"/>
      <c r="G57" s="110"/>
      <c r="H57" s="111"/>
      <c r="I57" s="107"/>
      <c r="J57" s="108"/>
      <c r="K57" s="106"/>
      <c r="L57" s="109"/>
      <c r="M57" s="110"/>
      <c r="N57" s="111"/>
      <c r="O57" s="107"/>
      <c r="P57" s="108"/>
      <c r="Q57" s="106"/>
      <c r="R57" s="109"/>
      <c r="S57" s="110"/>
      <c r="T57" s="111"/>
      <c r="U57" s="107"/>
      <c r="V57" s="108"/>
      <c r="W57" s="106"/>
      <c r="X57" s="109"/>
      <c r="Y57" s="110"/>
      <c r="Z57" s="111"/>
      <c r="AA57" s="107"/>
      <c r="AB57" s="108"/>
      <c r="AC57" s="106"/>
      <c r="AD57" s="109"/>
      <c r="AE57" s="110"/>
      <c r="AF57" s="111"/>
      <c r="AG57" s="107"/>
      <c r="AH57" s="108"/>
      <c r="AI57" s="106"/>
      <c r="AJ57" s="109"/>
      <c r="AK57" s="110"/>
      <c r="AL57" s="111"/>
      <c r="AM57" s="107"/>
      <c r="AN57" s="108"/>
      <c r="AO57" s="106"/>
      <c r="AP57" s="109"/>
      <c r="AQ57" s="110"/>
      <c r="AR57" s="111"/>
      <c r="AS57" s="107"/>
      <c r="AT57" s="108"/>
      <c r="AU57" s="106"/>
      <c r="AV57" s="109"/>
      <c r="AW57" s="110"/>
      <c r="AX57" s="111"/>
      <c r="AY57" s="107"/>
      <c r="AZ57" s="108"/>
      <c r="BA57" s="106"/>
      <c r="BB57" s="109"/>
      <c r="BC57" s="110"/>
      <c r="BD57" s="111"/>
      <c r="BE57" s="107"/>
      <c r="BF57" s="108"/>
      <c r="BG57" s="106"/>
      <c r="BH57" s="109"/>
      <c r="BI57" s="110"/>
      <c r="BJ57" s="111"/>
      <c r="BK57" s="107"/>
      <c r="BL57" s="108"/>
      <c r="BM57" s="106"/>
      <c r="BN57" s="109"/>
      <c r="BO57" s="110"/>
      <c r="BP57" s="111"/>
      <c r="BQ57" s="107"/>
      <c r="BR57" s="108"/>
      <c r="BS57" s="106"/>
      <c r="BT57" s="109"/>
      <c r="BU57" s="110"/>
      <c r="BV57" s="111"/>
      <c r="BW57" s="107"/>
      <c r="BX57" s="108"/>
      <c r="BY57" s="106"/>
      <c r="BZ57" s="109"/>
      <c r="CA57" s="110"/>
      <c r="CB57" s="111"/>
      <c r="CC57" s="107"/>
      <c r="CD57" s="108"/>
      <c r="CE57" s="106"/>
      <c r="CF57" s="109"/>
      <c r="CG57" s="110"/>
      <c r="CH57" s="111"/>
      <c r="CI57" s="107"/>
      <c r="CJ57" s="108"/>
      <c r="CK57" s="106"/>
      <c r="CL57" s="109"/>
      <c r="CM57" s="110"/>
      <c r="CN57" s="111"/>
      <c r="CO57" s="107"/>
      <c r="CP57" s="108"/>
    </row>
    <row r="58" spans="1:94">
      <c r="A58" s="187"/>
      <c r="B58" s="144"/>
      <c r="C58" s="95"/>
      <c r="D58" s="112"/>
      <c r="E58" s="94"/>
      <c r="F58" s="97"/>
      <c r="G58" s="113"/>
      <c r="H58" s="99"/>
      <c r="I58" s="95"/>
      <c r="J58" s="112"/>
      <c r="K58" s="94"/>
      <c r="L58" s="97"/>
      <c r="M58" s="113"/>
      <c r="N58" s="99"/>
      <c r="O58" s="95"/>
      <c r="P58" s="112"/>
      <c r="Q58" s="94"/>
      <c r="R58" s="97"/>
      <c r="S58" s="113"/>
      <c r="T58" s="99"/>
      <c r="U58" s="95"/>
      <c r="V58" s="112"/>
      <c r="W58" s="94"/>
      <c r="X58" s="97"/>
      <c r="Y58" s="113"/>
      <c r="Z58" s="99"/>
      <c r="AA58" s="95"/>
      <c r="AB58" s="112"/>
      <c r="AC58" s="94"/>
      <c r="AD58" s="97"/>
      <c r="AE58" s="113"/>
      <c r="AF58" s="99"/>
      <c r="AG58" s="95"/>
      <c r="AH58" s="112"/>
      <c r="AI58" s="94"/>
      <c r="AJ58" s="97"/>
      <c r="AK58" s="113"/>
      <c r="AL58" s="99"/>
      <c r="AM58" s="95"/>
      <c r="AN58" s="112"/>
      <c r="AO58" s="94"/>
      <c r="AP58" s="97"/>
      <c r="AQ58" s="113"/>
      <c r="AR58" s="99"/>
      <c r="AS58" s="95"/>
      <c r="AT58" s="112"/>
      <c r="AU58" s="94"/>
      <c r="AV58" s="97"/>
      <c r="AW58" s="113"/>
      <c r="AX58" s="99"/>
      <c r="AY58" s="95"/>
      <c r="AZ58" s="112"/>
      <c r="BA58" s="94"/>
      <c r="BB58" s="97"/>
      <c r="BC58" s="113"/>
      <c r="BD58" s="99"/>
      <c r="BE58" s="95"/>
      <c r="BF58" s="112"/>
      <c r="BG58" s="94"/>
      <c r="BH58" s="97"/>
      <c r="BI58" s="113"/>
      <c r="BJ58" s="99"/>
      <c r="BK58" s="95"/>
      <c r="BL58" s="112"/>
      <c r="BM58" s="94"/>
      <c r="BN58" s="97"/>
      <c r="BO58" s="113"/>
      <c r="BP58" s="99"/>
      <c r="BQ58" s="95"/>
      <c r="BR58" s="112"/>
      <c r="BS58" s="94"/>
      <c r="BT58" s="97"/>
      <c r="BU58" s="113"/>
      <c r="BV58" s="99"/>
      <c r="BW58" s="95"/>
      <c r="BX58" s="112"/>
      <c r="BY58" s="94"/>
      <c r="BZ58" s="97"/>
      <c r="CA58" s="113"/>
      <c r="CB58" s="99"/>
      <c r="CC58" s="95"/>
      <c r="CD58" s="112"/>
      <c r="CE58" s="94"/>
      <c r="CF58" s="97"/>
      <c r="CG58" s="113"/>
      <c r="CH58" s="99"/>
      <c r="CI58" s="95"/>
      <c r="CJ58" s="112"/>
      <c r="CK58" s="94"/>
      <c r="CL58" s="97"/>
      <c r="CM58" s="113"/>
      <c r="CN58" s="99"/>
      <c r="CO58" s="95"/>
      <c r="CP58" s="112"/>
    </row>
    <row r="59" spans="1:94">
      <c r="A59" s="188"/>
      <c r="B59" s="145"/>
      <c r="C59" s="101"/>
      <c r="D59" s="102"/>
      <c r="E59" s="100"/>
      <c r="F59" s="103"/>
      <c r="G59" s="104"/>
      <c r="H59" s="105"/>
      <c r="I59" s="101"/>
      <c r="J59" s="102"/>
      <c r="K59" s="100"/>
      <c r="L59" s="103"/>
      <c r="M59" s="104"/>
      <c r="N59" s="105"/>
      <c r="O59" s="101"/>
      <c r="P59" s="102"/>
      <c r="Q59" s="100"/>
      <c r="R59" s="103"/>
      <c r="S59" s="104"/>
      <c r="T59" s="105"/>
      <c r="U59" s="101"/>
      <c r="V59" s="102"/>
      <c r="W59" s="100"/>
      <c r="X59" s="103"/>
      <c r="Y59" s="104"/>
      <c r="Z59" s="105"/>
      <c r="AA59" s="101"/>
      <c r="AB59" s="102"/>
      <c r="AC59" s="100"/>
      <c r="AD59" s="103"/>
      <c r="AE59" s="104"/>
      <c r="AF59" s="105"/>
      <c r="AG59" s="101"/>
      <c r="AH59" s="102"/>
      <c r="AI59" s="100"/>
      <c r="AJ59" s="103"/>
      <c r="AK59" s="104"/>
      <c r="AL59" s="105"/>
      <c r="AM59" s="101"/>
      <c r="AN59" s="102"/>
      <c r="AO59" s="100"/>
      <c r="AP59" s="103"/>
      <c r="AQ59" s="104"/>
      <c r="AR59" s="105"/>
      <c r="AS59" s="101"/>
      <c r="AT59" s="102"/>
      <c r="AU59" s="100"/>
      <c r="AV59" s="103"/>
      <c r="AW59" s="104"/>
      <c r="AX59" s="105"/>
      <c r="AY59" s="101"/>
      <c r="AZ59" s="102"/>
      <c r="BA59" s="100"/>
      <c r="BB59" s="103"/>
      <c r="BC59" s="104"/>
      <c r="BD59" s="105"/>
      <c r="BE59" s="101"/>
      <c r="BF59" s="102"/>
      <c r="BG59" s="100"/>
      <c r="BH59" s="103"/>
      <c r="BI59" s="104"/>
      <c r="BJ59" s="105"/>
      <c r="BK59" s="101"/>
      <c r="BL59" s="102"/>
      <c r="BM59" s="100"/>
      <c r="BN59" s="103"/>
      <c r="BO59" s="104"/>
      <c r="BP59" s="105"/>
      <c r="BQ59" s="101"/>
      <c r="BR59" s="102"/>
      <c r="BS59" s="100"/>
      <c r="BT59" s="103"/>
      <c r="BU59" s="104"/>
      <c r="BV59" s="105"/>
      <c r="BW59" s="101"/>
      <c r="BX59" s="102"/>
      <c r="BY59" s="100"/>
      <c r="BZ59" s="103"/>
      <c r="CA59" s="104"/>
      <c r="CB59" s="105"/>
      <c r="CC59" s="101"/>
      <c r="CD59" s="102"/>
      <c r="CE59" s="100"/>
      <c r="CF59" s="103"/>
      <c r="CG59" s="104"/>
      <c r="CH59" s="105"/>
      <c r="CI59" s="101"/>
      <c r="CJ59" s="102"/>
      <c r="CK59" s="100"/>
      <c r="CL59" s="103"/>
      <c r="CM59" s="104"/>
      <c r="CN59" s="105"/>
      <c r="CO59" s="101"/>
      <c r="CP59" s="102"/>
    </row>
    <row r="60" spans="1:94">
      <c r="A60" s="186">
        <v>0.48958333333333331</v>
      </c>
      <c r="B60" s="149"/>
      <c r="C60" s="107"/>
      <c r="D60" s="108"/>
      <c r="E60" s="122"/>
      <c r="F60" s="109"/>
      <c r="G60" s="110"/>
      <c r="H60" s="123"/>
      <c r="I60" s="107"/>
      <c r="J60" s="108"/>
      <c r="K60" s="122"/>
      <c r="L60" s="109"/>
      <c r="M60" s="110"/>
      <c r="N60" s="123"/>
      <c r="O60" s="107"/>
      <c r="P60" s="108"/>
      <c r="Q60" s="122"/>
      <c r="R60" s="109"/>
      <c r="S60" s="110"/>
      <c r="T60" s="123"/>
      <c r="U60" s="107"/>
      <c r="V60" s="108"/>
      <c r="W60" s="122"/>
      <c r="X60" s="109"/>
      <c r="Y60" s="110"/>
      <c r="Z60" s="123"/>
      <c r="AA60" s="107"/>
      <c r="AB60" s="108"/>
      <c r="AC60" s="122"/>
      <c r="AD60" s="109"/>
      <c r="AE60" s="110"/>
      <c r="AF60" s="123"/>
      <c r="AG60" s="107"/>
      <c r="AH60" s="108"/>
      <c r="AI60" s="122"/>
      <c r="AJ60" s="109"/>
      <c r="AK60" s="110"/>
      <c r="AL60" s="123"/>
      <c r="AM60" s="107"/>
      <c r="AN60" s="108"/>
      <c r="AO60" s="122"/>
      <c r="AP60" s="109"/>
      <c r="AQ60" s="110"/>
      <c r="AR60" s="123"/>
      <c r="AS60" s="107"/>
      <c r="AT60" s="108"/>
      <c r="AU60" s="122"/>
      <c r="AV60" s="109"/>
      <c r="AW60" s="110"/>
      <c r="AX60" s="123"/>
      <c r="AY60" s="107"/>
      <c r="AZ60" s="108"/>
      <c r="BA60" s="122"/>
      <c r="BB60" s="109"/>
      <c r="BC60" s="110"/>
      <c r="BD60" s="123"/>
      <c r="BE60" s="107"/>
      <c r="BF60" s="108"/>
      <c r="BG60" s="122"/>
      <c r="BH60" s="109"/>
      <c r="BI60" s="110"/>
      <c r="BJ60" s="123"/>
      <c r="BK60" s="107"/>
      <c r="BL60" s="108"/>
      <c r="BM60" s="122"/>
      <c r="BN60" s="109"/>
      <c r="BO60" s="110"/>
      <c r="BP60" s="123"/>
      <c r="BQ60" s="107"/>
      <c r="BR60" s="108"/>
      <c r="BS60" s="122"/>
      <c r="BT60" s="109"/>
      <c r="BU60" s="110"/>
      <c r="BV60" s="123"/>
      <c r="BW60" s="107"/>
      <c r="BX60" s="108"/>
      <c r="BY60" s="122"/>
      <c r="BZ60" s="109"/>
      <c r="CA60" s="110"/>
      <c r="CB60" s="123"/>
      <c r="CC60" s="107"/>
      <c r="CD60" s="108"/>
      <c r="CE60" s="122"/>
      <c r="CF60" s="109"/>
      <c r="CG60" s="110"/>
      <c r="CH60" s="123"/>
      <c r="CI60" s="107"/>
      <c r="CJ60" s="108"/>
      <c r="CK60" s="122"/>
      <c r="CL60" s="109"/>
      <c r="CM60" s="110"/>
      <c r="CN60" s="123"/>
      <c r="CO60" s="107"/>
      <c r="CP60" s="108"/>
    </row>
    <row r="61" spans="1:94">
      <c r="A61" s="187"/>
      <c r="B61" s="144"/>
      <c r="C61" s="95"/>
      <c r="D61" s="112"/>
      <c r="E61" s="94"/>
      <c r="F61" s="97"/>
      <c r="G61" s="113"/>
      <c r="H61" s="99"/>
      <c r="I61" s="95"/>
      <c r="J61" s="112"/>
      <c r="K61" s="94"/>
      <c r="L61" s="97"/>
      <c r="M61" s="113"/>
      <c r="N61" s="99"/>
      <c r="O61" s="95"/>
      <c r="P61" s="112"/>
      <c r="Q61" s="94"/>
      <c r="R61" s="97"/>
      <c r="S61" s="113"/>
      <c r="T61" s="99"/>
      <c r="U61" s="95"/>
      <c r="V61" s="112"/>
      <c r="W61" s="94"/>
      <c r="X61" s="97"/>
      <c r="Y61" s="113"/>
      <c r="Z61" s="99"/>
      <c r="AA61" s="95"/>
      <c r="AB61" s="112"/>
      <c r="AC61" s="94"/>
      <c r="AD61" s="97"/>
      <c r="AE61" s="113"/>
      <c r="AF61" s="99"/>
      <c r="AG61" s="95"/>
      <c r="AH61" s="112"/>
      <c r="AI61" s="94"/>
      <c r="AJ61" s="97"/>
      <c r="AK61" s="113"/>
      <c r="AL61" s="99"/>
      <c r="AM61" s="95"/>
      <c r="AN61" s="112"/>
      <c r="AO61" s="94"/>
      <c r="AP61" s="97"/>
      <c r="AQ61" s="113"/>
      <c r="AR61" s="99"/>
      <c r="AS61" s="95"/>
      <c r="AT61" s="112"/>
      <c r="AU61" s="94"/>
      <c r="AV61" s="97"/>
      <c r="AW61" s="113"/>
      <c r="AX61" s="99"/>
      <c r="AY61" s="95"/>
      <c r="AZ61" s="112"/>
      <c r="BA61" s="94"/>
      <c r="BB61" s="97"/>
      <c r="BC61" s="113"/>
      <c r="BD61" s="99"/>
      <c r="BE61" s="95"/>
      <c r="BF61" s="112"/>
      <c r="BG61" s="94"/>
      <c r="BH61" s="97"/>
      <c r="BI61" s="113"/>
      <c r="BJ61" s="99"/>
      <c r="BK61" s="95"/>
      <c r="BL61" s="112"/>
      <c r="BM61" s="94"/>
      <c r="BN61" s="97"/>
      <c r="BO61" s="113"/>
      <c r="BP61" s="99"/>
      <c r="BQ61" s="95"/>
      <c r="BR61" s="112"/>
      <c r="BS61" s="94"/>
      <c r="BT61" s="97"/>
      <c r="BU61" s="113"/>
      <c r="BV61" s="99"/>
      <c r="BW61" s="95"/>
      <c r="BX61" s="112"/>
      <c r="BY61" s="94"/>
      <c r="BZ61" s="97"/>
      <c r="CA61" s="113"/>
      <c r="CB61" s="99"/>
      <c r="CC61" s="95"/>
      <c r="CD61" s="112"/>
      <c r="CE61" s="94"/>
      <c r="CF61" s="97"/>
      <c r="CG61" s="113"/>
      <c r="CH61" s="99"/>
      <c r="CI61" s="95"/>
      <c r="CJ61" s="112"/>
      <c r="CK61" s="94"/>
      <c r="CL61" s="97"/>
      <c r="CM61" s="113"/>
      <c r="CN61" s="99"/>
      <c r="CO61" s="95"/>
      <c r="CP61" s="112"/>
    </row>
    <row r="62" spans="1:94" ht="15.75" thickBot="1">
      <c r="A62" s="189"/>
      <c r="B62" s="150"/>
      <c r="C62" s="115"/>
      <c r="D62" s="116"/>
      <c r="E62" s="124"/>
      <c r="F62" s="117"/>
      <c r="G62" s="118"/>
      <c r="H62" s="129"/>
      <c r="I62" s="115"/>
      <c r="J62" s="116"/>
      <c r="K62" s="124"/>
      <c r="L62" s="117"/>
      <c r="M62" s="118"/>
      <c r="N62" s="129"/>
      <c r="O62" s="115"/>
      <c r="P62" s="116"/>
      <c r="Q62" s="124"/>
      <c r="R62" s="117"/>
      <c r="S62" s="118"/>
      <c r="T62" s="129"/>
      <c r="U62" s="115"/>
      <c r="V62" s="116"/>
      <c r="W62" s="124"/>
      <c r="X62" s="117"/>
      <c r="Y62" s="118"/>
      <c r="Z62" s="129"/>
      <c r="AA62" s="115"/>
      <c r="AB62" s="116"/>
      <c r="AC62" s="124"/>
      <c r="AD62" s="117"/>
      <c r="AE62" s="118"/>
      <c r="AF62" s="129"/>
      <c r="AG62" s="115"/>
      <c r="AH62" s="116"/>
      <c r="AI62" s="124"/>
      <c r="AJ62" s="117"/>
      <c r="AK62" s="118"/>
      <c r="AL62" s="129"/>
      <c r="AM62" s="115"/>
      <c r="AN62" s="116"/>
      <c r="AO62" s="124"/>
      <c r="AP62" s="117"/>
      <c r="AQ62" s="118"/>
      <c r="AR62" s="129"/>
      <c r="AS62" s="115"/>
      <c r="AT62" s="116"/>
      <c r="AU62" s="124"/>
      <c r="AV62" s="117"/>
      <c r="AW62" s="118"/>
      <c r="AX62" s="129"/>
      <c r="AY62" s="115"/>
      <c r="AZ62" s="116"/>
      <c r="BA62" s="124"/>
      <c r="BB62" s="117"/>
      <c r="BC62" s="118"/>
      <c r="BD62" s="129"/>
      <c r="BE62" s="115"/>
      <c r="BF62" s="116"/>
      <c r="BG62" s="124"/>
      <c r="BH62" s="117"/>
      <c r="BI62" s="118"/>
      <c r="BJ62" s="129"/>
      <c r="BK62" s="115"/>
      <c r="BL62" s="116"/>
      <c r="BM62" s="124"/>
      <c r="BN62" s="117"/>
      <c r="BO62" s="118"/>
      <c r="BP62" s="129"/>
      <c r="BQ62" s="115"/>
      <c r="BR62" s="116"/>
      <c r="BS62" s="124"/>
      <c r="BT62" s="117"/>
      <c r="BU62" s="118"/>
      <c r="BV62" s="129"/>
      <c r="BW62" s="115"/>
      <c r="BX62" s="116"/>
      <c r="BY62" s="124"/>
      <c r="BZ62" s="117"/>
      <c r="CA62" s="118"/>
      <c r="CB62" s="129"/>
      <c r="CC62" s="115"/>
      <c r="CD62" s="116"/>
      <c r="CE62" s="124"/>
      <c r="CF62" s="117"/>
      <c r="CG62" s="118"/>
      <c r="CH62" s="129"/>
      <c r="CI62" s="115"/>
      <c r="CJ62" s="116"/>
      <c r="CK62" s="124"/>
      <c r="CL62" s="117"/>
      <c r="CM62" s="118"/>
      <c r="CN62" s="129"/>
      <c r="CO62" s="115"/>
      <c r="CP62" s="116"/>
    </row>
    <row r="63" spans="1:94" ht="15.75" thickTop="1">
      <c r="A63" s="183">
        <v>0.5</v>
      </c>
      <c r="B63" s="143"/>
      <c r="C63" s="107"/>
      <c r="D63" s="108"/>
      <c r="E63" s="88"/>
      <c r="F63" s="109"/>
      <c r="G63" s="110"/>
      <c r="H63" s="93"/>
      <c r="I63" s="107"/>
      <c r="J63" s="108"/>
      <c r="K63" s="88"/>
      <c r="L63" s="109"/>
      <c r="M63" s="110"/>
      <c r="N63" s="93"/>
      <c r="O63" s="107"/>
      <c r="P63" s="108"/>
      <c r="Q63" s="88"/>
      <c r="R63" s="109"/>
      <c r="S63" s="110"/>
      <c r="T63" s="93"/>
      <c r="U63" s="107"/>
      <c r="V63" s="108"/>
      <c r="W63" s="88"/>
      <c r="X63" s="109"/>
      <c r="Y63" s="110"/>
      <c r="Z63" s="93"/>
      <c r="AA63" s="107"/>
      <c r="AB63" s="108"/>
      <c r="AC63" s="88"/>
      <c r="AD63" s="109"/>
      <c r="AE63" s="110"/>
      <c r="AF63" s="93"/>
      <c r="AG63" s="107"/>
      <c r="AH63" s="108"/>
      <c r="AI63" s="88"/>
      <c r="AJ63" s="109"/>
      <c r="AK63" s="110"/>
      <c r="AL63" s="93"/>
      <c r="AM63" s="107"/>
      <c r="AN63" s="108"/>
      <c r="AO63" s="88"/>
      <c r="AP63" s="109"/>
      <c r="AQ63" s="110"/>
      <c r="AR63" s="93"/>
      <c r="AS63" s="107"/>
      <c r="AT63" s="108"/>
      <c r="AU63" s="88"/>
      <c r="AV63" s="109"/>
      <c r="AW63" s="110"/>
      <c r="AX63" s="93"/>
      <c r="AY63" s="107"/>
      <c r="AZ63" s="108"/>
      <c r="BA63" s="88"/>
      <c r="BB63" s="109"/>
      <c r="BC63" s="110"/>
      <c r="BD63" s="93"/>
      <c r="BE63" s="107"/>
      <c r="BF63" s="108"/>
      <c r="BG63" s="88"/>
      <c r="BH63" s="109"/>
      <c r="BI63" s="110"/>
      <c r="BJ63" s="93"/>
      <c r="BK63" s="107"/>
      <c r="BL63" s="108"/>
      <c r="BM63" s="88"/>
      <c r="BN63" s="109"/>
      <c r="BO63" s="110"/>
      <c r="BP63" s="93"/>
      <c r="BQ63" s="107"/>
      <c r="BR63" s="108"/>
      <c r="BS63" s="88"/>
      <c r="BT63" s="109"/>
      <c r="BU63" s="110"/>
      <c r="BV63" s="93"/>
      <c r="BW63" s="107"/>
      <c r="BX63" s="108"/>
      <c r="BY63" s="88"/>
      <c r="BZ63" s="109"/>
      <c r="CA63" s="110"/>
      <c r="CB63" s="93"/>
      <c r="CC63" s="107"/>
      <c r="CD63" s="108"/>
      <c r="CE63" s="88"/>
      <c r="CF63" s="109"/>
      <c r="CG63" s="110"/>
      <c r="CH63" s="93"/>
      <c r="CI63" s="107"/>
      <c r="CJ63" s="108"/>
      <c r="CK63" s="88"/>
      <c r="CL63" s="109"/>
      <c r="CM63" s="110"/>
      <c r="CN63" s="93"/>
      <c r="CO63" s="107"/>
      <c r="CP63" s="108"/>
    </row>
    <row r="64" spans="1:94">
      <c r="A64" s="184"/>
      <c r="B64" s="144"/>
      <c r="C64" s="95"/>
      <c r="D64" s="112"/>
      <c r="E64" s="94"/>
      <c r="F64" s="97"/>
      <c r="G64" s="113"/>
      <c r="H64" s="99"/>
      <c r="I64" s="95"/>
      <c r="J64" s="112"/>
      <c r="K64" s="94"/>
      <c r="L64" s="97"/>
      <c r="M64" s="113"/>
      <c r="N64" s="99"/>
      <c r="O64" s="95"/>
      <c r="P64" s="112"/>
      <c r="Q64" s="94"/>
      <c r="R64" s="97"/>
      <c r="S64" s="113"/>
      <c r="T64" s="99"/>
      <c r="U64" s="95"/>
      <c r="V64" s="112"/>
      <c r="W64" s="94"/>
      <c r="X64" s="97"/>
      <c r="Y64" s="113"/>
      <c r="Z64" s="99"/>
      <c r="AA64" s="95"/>
      <c r="AB64" s="112"/>
      <c r="AC64" s="94"/>
      <c r="AD64" s="97"/>
      <c r="AE64" s="113"/>
      <c r="AF64" s="99"/>
      <c r="AG64" s="95"/>
      <c r="AH64" s="112"/>
      <c r="AI64" s="94"/>
      <c r="AJ64" s="97"/>
      <c r="AK64" s="113"/>
      <c r="AL64" s="99"/>
      <c r="AM64" s="95"/>
      <c r="AN64" s="112"/>
      <c r="AO64" s="94"/>
      <c r="AP64" s="97"/>
      <c r="AQ64" s="113"/>
      <c r="AR64" s="99"/>
      <c r="AS64" s="95"/>
      <c r="AT64" s="112"/>
      <c r="AU64" s="94"/>
      <c r="AV64" s="97"/>
      <c r="AW64" s="113"/>
      <c r="AX64" s="99"/>
      <c r="AY64" s="95"/>
      <c r="AZ64" s="112"/>
      <c r="BA64" s="94"/>
      <c r="BB64" s="97"/>
      <c r="BC64" s="113"/>
      <c r="BD64" s="99"/>
      <c r="BE64" s="95"/>
      <c r="BF64" s="112"/>
      <c r="BG64" s="94"/>
      <c r="BH64" s="97"/>
      <c r="BI64" s="113"/>
      <c r="BJ64" s="99"/>
      <c r="BK64" s="95"/>
      <c r="BL64" s="112"/>
      <c r="BM64" s="94"/>
      <c r="BN64" s="97"/>
      <c r="BO64" s="113"/>
      <c r="BP64" s="99"/>
      <c r="BQ64" s="95"/>
      <c r="BR64" s="112"/>
      <c r="BS64" s="94"/>
      <c r="BT64" s="97"/>
      <c r="BU64" s="113"/>
      <c r="BV64" s="99"/>
      <c r="BW64" s="95"/>
      <c r="BX64" s="112"/>
      <c r="BY64" s="94"/>
      <c r="BZ64" s="97"/>
      <c r="CA64" s="113"/>
      <c r="CB64" s="99"/>
      <c r="CC64" s="95"/>
      <c r="CD64" s="112"/>
      <c r="CE64" s="94"/>
      <c r="CF64" s="97"/>
      <c r="CG64" s="113"/>
      <c r="CH64" s="99"/>
      <c r="CI64" s="95"/>
      <c r="CJ64" s="112"/>
      <c r="CK64" s="94"/>
      <c r="CL64" s="97"/>
      <c r="CM64" s="113"/>
      <c r="CN64" s="99"/>
      <c r="CO64" s="95"/>
      <c r="CP64" s="112"/>
    </row>
    <row r="65" spans="1:94">
      <c r="A65" s="185"/>
      <c r="B65" s="145"/>
      <c r="C65" s="101"/>
      <c r="D65" s="102"/>
      <c r="E65" s="100"/>
      <c r="F65" s="103"/>
      <c r="G65" s="104"/>
      <c r="H65" s="105"/>
      <c r="I65" s="101"/>
      <c r="J65" s="102"/>
      <c r="K65" s="100"/>
      <c r="L65" s="103"/>
      <c r="M65" s="104"/>
      <c r="N65" s="105"/>
      <c r="O65" s="101"/>
      <c r="P65" s="102"/>
      <c r="Q65" s="100"/>
      <c r="R65" s="103"/>
      <c r="S65" s="104"/>
      <c r="T65" s="105"/>
      <c r="U65" s="101"/>
      <c r="V65" s="102"/>
      <c r="W65" s="100"/>
      <c r="X65" s="103"/>
      <c r="Y65" s="104"/>
      <c r="Z65" s="105"/>
      <c r="AA65" s="101"/>
      <c r="AB65" s="102"/>
      <c r="AC65" s="100"/>
      <c r="AD65" s="103"/>
      <c r="AE65" s="104"/>
      <c r="AF65" s="105"/>
      <c r="AG65" s="101"/>
      <c r="AH65" s="102"/>
      <c r="AI65" s="100"/>
      <c r="AJ65" s="103"/>
      <c r="AK65" s="104"/>
      <c r="AL65" s="105"/>
      <c r="AM65" s="101"/>
      <c r="AN65" s="102"/>
      <c r="AO65" s="100"/>
      <c r="AP65" s="103"/>
      <c r="AQ65" s="104"/>
      <c r="AR65" s="105"/>
      <c r="AS65" s="101"/>
      <c r="AT65" s="102"/>
      <c r="AU65" s="100"/>
      <c r="AV65" s="103"/>
      <c r="AW65" s="104"/>
      <c r="AX65" s="105"/>
      <c r="AY65" s="101"/>
      <c r="AZ65" s="102"/>
      <c r="BA65" s="100"/>
      <c r="BB65" s="103"/>
      <c r="BC65" s="104"/>
      <c r="BD65" s="105"/>
      <c r="BE65" s="101"/>
      <c r="BF65" s="102"/>
      <c r="BG65" s="100"/>
      <c r="BH65" s="103"/>
      <c r="BI65" s="104"/>
      <c r="BJ65" s="105"/>
      <c r="BK65" s="101"/>
      <c r="BL65" s="102"/>
      <c r="BM65" s="100"/>
      <c r="BN65" s="103"/>
      <c r="BO65" s="104"/>
      <c r="BP65" s="105"/>
      <c r="BQ65" s="101"/>
      <c r="BR65" s="102"/>
      <c r="BS65" s="100"/>
      <c r="BT65" s="103"/>
      <c r="BU65" s="104"/>
      <c r="BV65" s="105"/>
      <c r="BW65" s="101"/>
      <c r="BX65" s="102"/>
      <c r="BY65" s="100"/>
      <c r="BZ65" s="103"/>
      <c r="CA65" s="104"/>
      <c r="CB65" s="105"/>
      <c r="CC65" s="101"/>
      <c r="CD65" s="102"/>
      <c r="CE65" s="100"/>
      <c r="CF65" s="103"/>
      <c r="CG65" s="104"/>
      <c r="CH65" s="105"/>
      <c r="CI65" s="101"/>
      <c r="CJ65" s="102"/>
      <c r="CK65" s="100"/>
      <c r="CL65" s="103"/>
      <c r="CM65" s="104"/>
      <c r="CN65" s="105"/>
      <c r="CO65" s="101"/>
      <c r="CP65" s="102"/>
    </row>
    <row r="66" spans="1:94">
      <c r="A66" s="186">
        <v>0.51041666666666663</v>
      </c>
      <c r="B66" s="148"/>
      <c r="C66" s="107"/>
      <c r="D66" s="108"/>
      <c r="E66" s="120"/>
      <c r="F66" s="109"/>
      <c r="G66" s="110"/>
      <c r="H66" s="121"/>
      <c r="I66" s="107"/>
      <c r="J66" s="108"/>
      <c r="K66" s="120"/>
      <c r="L66" s="109"/>
      <c r="M66" s="110"/>
      <c r="N66" s="121"/>
      <c r="O66" s="107"/>
      <c r="P66" s="108"/>
      <c r="Q66" s="120"/>
      <c r="R66" s="109"/>
      <c r="S66" s="110"/>
      <c r="T66" s="121"/>
      <c r="U66" s="107"/>
      <c r="V66" s="108"/>
      <c r="W66" s="120"/>
      <c r="X66" s="109"/>
      <c r="Y66" s="110"/>
      <c r="Z66" s="121"/>
      <c r="AA66" s="107"/>
      <c r="AB66" s="108"/>
      <c r="AC66" s="120"/>
      <c r="AD66" s="109"/>
      <c r="AE66" s="110"/>
      <c r="AF66" s="121"/>
      <c r="AG66" s="107"/>
      <c r="AH66" s="108"/>
      <c r="AI66" s="120"/>
      <c r="AJ66" s="109"/>
      <c r="AK66" s="110"/>
      <c r="AL66" s="121"/>
      <c r="AM66" s="107"/>
      <c r="AN66" s="108"/>
      <c r="AO66" s="120"/>
      <c r="AP66" s="109"/>
      <c r="AQ66" s="110"/>
      <c r="AR66" s="121"/>
      <c r="AS66" s="107"/>
      <c r="AT66" s="108"/>
      <c r="AU66" s="120"/>
      <c r="AV66" s="109"/>
      <c r="AW66" s="110"/>
      <c r="AX66" s="121"/>
      <c r="AY66" s="107"/>
      <c r="AZ66" s="108"/>
      <c r="BA66" s="120"/>
      <c r="BB66" s="109"/>
      <c r="BC66" s="110"/>
      <c r="BD66" s="121"/>
      <c r="BE66" s="107"/>
      <c r="BF66" s="108"/>
      <c r="BG66" s="120"/>
      <c r="BH66" s="109"/>
      <c r="BI66" s="110"/>
      <c r="BJ66" s="121"/>
      <c r="BK66" s="107"/>
      <c r="BL66" s="108"/>
      <c r="BM66" s="120"/>
      <c r="BN66" s="109"/>
      <c r="BO66" s="110"/>
      <c r="BP66" s="121"/>
      <c r="BQ66" s="107"/>
      <c r="BR66" s="108"/>
      <c r="BS66" s="120"/>
      <c r="BT66" s="109"/>
      <c r="BU66" s="110"/>
      <c r="BV66" s="121"/>
      <c r="BW66" s="107"/>
      <c r="BX66" s="108"/>
      <c r="BY66" s="120"/>
      <c r="BZ66" s="109"/>
      <c r="CA66" s="110"/>
      <c r="CB66" s="121"/>
      <c r="CC66" s="107"/>
      <c r="CD66" s="108"/>
      <c r="CE66" s="120"/>
      <c r="CF66" s="109"/>
      <c r="CG66" s="110"/>
      <c r="CH66" s="121"/>
      <c r="CI66" s="107"/>
      <c r="CJ66" s="108"/>
      <c r="CK66" s="120"/>
      <c r="CL66" s="109"/>
      <c r="CM66" s="110"/>
      <c r="CN66" s="121"/>
      <c r="CO66" s="107"/>
      <c r="CP66" s="108"/>
    </row>
    <row r="67" spans="1:94">
      <c r="A67" s="187"/>
      <c r="B67" s="149"/>
      <c r="C67" s="95"/>
      <c r="D67" s="112"/>
      <c r="E67" s="122"/>
      <c r="F67" s="97"/>
      <c r="G67" s="113"/>
      <c r="H67" s="123"/>
      <c r="I67" s="95"/>
      <c r="J67" s="112"/>
      <c r="K67" s="122"/>
      <c r="L67" s="97"/>
      <c r="M67" s="113"/>
      <c r="N67" s="123"/>
      <c r="O67" s="95"/>
      <c r="P67" s="112"/>
      <c r="Q67" s="122"/>
      <c r="R67" s="97"/>
      <c r="S67" s="113"/>
      <c r="T67" s="123"/>
      <c r="U67" s="95"/>
      <c r="V67" s="112"/>
      <c r="W67" s="122"/>
      <c r="X67" s="97"/>
      <c r="Y67" s="113"/>
      <c r="Z67" s="123"/>
      <c r="AA67" s="95"/>
      <c r="AB67" s="112"/>
      <c r="AC67" s="122"/>
      <c r="AD67" s="97"/>
      <c r="AE67" s="113"/>
      <c r="AF67" s="123"/>
      <c r="AG67" s="95"/>
      <c r="AH67" s="112"/>
      <c r="AI67" s="122"/>
      <c r="AJ67" s="97"/>
      <c r="AK67" s="113"/>
      <c r="AL67" s="123"/>
      <c r="AM67" s="95"/>
      <c r="AN67" s="112"/>
      <c r="AO67" s="122"/>
      <c r="AP67" s="97"/>
      <c r="AQ67" s="113"/>
      <c r="AR67" s="123"/>
      <c r="AS67" s="95"/>
      <c r="AT67" s="112"/>
      <c r="AU67" s="122"/>
      <c r="AV67" s="97"/>
      <c r="AW67" s="113"/>
      <c r="AX67" s="123"/>
      <c r="AY67" s="95"/>
      <c r="AZ67" s="112"/>
      <c r="BA67" s="122"/>
      <c r="BB67" s="97"/>
      <c r="BC67" s="113"/>
      <c r="BD67" s="123"/>
      <c r="BE67" s="95"/>
      <c r="BF67" s="112"/>
      <c r="BG67" s="122"/>
      <c r="BH67" s="97"/>
      <c r="BI67" s="113"/>
      <c r="BJ67" s="123"/>
      <c r="BK67" s="95"/>
      <c r="BL67" s="112"/>
      <c r="BM67" s="122"/>
      <c r="BN67" s="97"/>
      <c r="BO67" s="113"/>
      <c r="BP67" s="123"/>
      <c r="BQ67" s="95"/>
      <c r="BR67" s="112"/>
      <c r="BS67" s="122"/>
      <c r="BT67" s="97"/>
      <c r="BU67" s="113"/>
      <c r="BV67" s="123"/>
      <c r="BW67" s="95"/>
      <c r="BX67" s="112"/>
      <c r="BY67" s="122"/>
      <c r="BZ67" s="97"/>
      <c r="CA67" s="113"/>
      <c r="CB67" s="123"/>
      <c r="CC67" s="95"/>
      <c r="CD67" s="112"/>
      <c r="CE67" s="122"/>
      <c r="CF67" s="97"/>
      <c r="CG67" s="113"/>
      <c r="CH67" s="123"/>
      <c r="CI67" s="95"/>
      <c r="CJ67" s="112"/>
      <c r="CK67" s="122"/>
      <c r="CL67" s="97"/>
      <c r="CM67" s="113"/>
      <c r="CN67" s="123"/>
      <c r="CO67" s="95"/>
      <c r="CP67" s="112"/>
    </row>
    <row r="68" spans="1:94">
      <c r="A68" s="188"/>
      <c r="B68" s="145"/>
      <c r="C68" s="101"/>
      <c r="D68" s="102"/>
      <c r="E68" s="100"/>
      <c r="F68" s="103"/>
      <c r="G68" s="104"/>
      <c r="H68" s="105"/>
      <c r="I68" s="101"/>
      <c r="J68" s="102"/>
      <c r="K68" s="100"/>
      <c r="L68" s="103"/>
      <c r="M68" s="104"/>
      <c r="N68" s="105"/>
      <c r="O68" s="101"/>
      <c r="P68" s="102"/>
      <c r="Q68" s="100"/>
      <c r="R68" s="103"/>
      <c r="S68" s="104"/>
      <c r="T68" s="105"/>
      <c r="U68" s="101"/>
      <c r="V68" s="102"/>
      <c r="W68" s="100"/>
      <c r="X68" s="103"/>
      <c r="Y68" s="104"/>
      <c r="Z68" s="105"/>
      <c r="AA68" s="101"/>
      <c r="AB68" s="102"/>
      <c r="AC68" s="100"/>
      <c r="AD68" s="103"/>
      <c r="AE68" s="104"/>
      <c r="AF68" s="105"/>
      <c r="AG68" s="101"/>
      <c r="AH68" s="102"/>
      <c r="AI68" s="100"/>
      <c r="AJ68" s="103"/>
      <c r="AK68" s="104"/>
      <c r="AL68" s="105"/>
      <c r="AM68" s="101"/>
      <c r="AN68" s="102"/>
      <c r="AO68" s="100"/>
      <c r="AP68" s="103"/>
      <c r="AQ68" s="104"/>
      <c r="AR68" s="105"/>
      <c r="AS68" s="101"/>
      <c r="AT68" s="102"/>
      <c r="AU68" s="100"/>
      <c r="AV68" s="103"/>
      <c r="AW68" s="104"/>
      <c r="AX68" s="105"/>
      <c r="AY68" s="101"/>
      <c r="AZ68" s="102"/>
      <c r="BA68" s="100"/>
      <c r="BB68" s="103"/>
      <c r="BC68" s="104"/>
      <c r="BD68" s="105"/>
      <c r="BE68" s="101"/>
      <c r="BF68" s="102"/>
      <c r="BG68" s="100"/>
      <c r="BH68" s="103"/>
      <c r="BI68" s="104"/>
      <c r="BJ68" s="105"/>
      <c r="BK68" s="101"/>
      <c r="BL68" s="102"/>
      <c r="BM68" s="100"/>
      <c r="BN68" s="103"/>
      <c r="BO68" s="104"/>
      <c r="BP68" s="105"/>
      <c r="BQ68" s="101"/>
      <c r="BR68" s="102"/>
      <c r="BS68" s="100"/>
      <c r="BT68" s="103"/>
      <c r="BU68" s="104"/>
      <c r="BV68" s="105"/>
      <c r="BW68" s="101"/>
      <c r="BX68" s="102"/>
      <c r="BY68" s="100"/>
      <c r="BZ68" s="103"/>
      <c r="CA68" s="104"/>
      <c r="CB68" s="105"/>
      <c r="CC68" s="101"/>
      <c r="CD68" s="102"/>
      <c r="CE68" s="100"/>
      <c r="CF68" s="103"/>
      <c r="CG68" s="104"/>
      <c r="CH68" s="105"/>
      <c r="CI68" s="101"/>
      <c r="CJ68" s="102"/>
      <c r="CK68" s="100"/>
      <c r="CL68" s="103"/>
      <c r="CM68" s="104"/>
      <c r="CN68" s="105"/>
      <c r="CO68" s="101"/>
      <c r="CP68" s="102"/>
    </row>
    <row r="69" spans="1:94">
      <c r="A69" s="186">
        <v>0.52083333333333337</v>
      </c>
      <c r="B69" s="149"/>
      <c r="C69" s="107"/>
      <c r="D69" s="108"/>
      <c r="E69" s="122"/>
      <c r="F69" s="109"/>
      <c r="G69" s="110"/>
      <c r="H69" s="123"/>
      <c r="I69" s="107"/>
      <c r="J69" s="108"/>
      <c r="K69" s="122"/>
      <c r="L69" s="109"/>
      <c r="M69" s="110"/>
      <c r="N69" s="123"/>
      <c r="O69" s="107"/>
      <c r="P69" s="108"/>
      <c r="Q69" s="122"/>
      <c r="R69" s="109"/>
      <c r="S69" s="110"/>
      <c r="T69" s="123"/>
      <c r="U69" s="107"/>
      <c r="V69" s="108"/>
      <c r="W69" s="122"/>
      <c r="X69" s="109"/>
      <c r="Y69" s="110"/>
      <c r="Z69" s="123"/>
      <c r="AA69" s="107"/>
      <c r="AB69" s="108"/>
      <c r="AC69" s="122"/>
      <c r="AD69" s="109"/>
      <c r="AE69" s="110"/>
      <c r="AF69" s="123"/>
      <c r="AG69" s="107"/>
      <c r="AH69" s="108"/>
      <c r="AI69" s="122"/>
      <c r="AJ69" s="109"/>
      <c r="AK69" s="110"/>
      <c r="AL69" s="123"/>
      <c r="AM69" s="107"/>
      <c r="AN69" s="108"/>
      <c r="AO69" s="122"/>
      <c r="AP69" s="109"/>
      <c r="AQ69" s="110"/>
      <c r="AR69" s="123"/>
      <c r="AS69" s="107"/>
      <c r="AT69" s="108"/>
      <c r="AU69" s="122"/>
      <c r="AV69" s="109"/>
      <c r="AW69" s="110"/>
      <c r="AX69" s="123"/>
      <c r="AY69" s="107"/>
      <c r="AZ69" s="108"/>
      <c r="BA69" s="122"/>
      <c r="BB69" s="109"/>
      <c r="BC69" s="110"/>
      <c r="BD69" s="123"/>
      <c r="BE69" s="107"/>
      <c r="BF69" s="108"/>
      <c r="BG69" s="122"/>
      <c r="BH69" s="109"/>
      <c r="BI69" s="110"/>
      <c r="BJ69" s="123"/>
      <c r="BK69" s="107"/>
      <c r="BL69" s="108"/>
      <c r="BM69" s="122"/>
      <c r="BN69" s="109"/>
      <c r="BO69" s="110"/>
      <c r="BP69" s="123"/>
      <c r="BQ69" s="107"/>
      <c r="BR69" s="108"/>
      <c r="BS69" s="122"/>
      <c r="BT69" s="109"/>
      <c r="BU69" s="110"/>
      <c r="BV69" s="123"/>
      <c r="BW69" s="107"/>
      <c r="BX69" s="108"/>
      <c r="BY69" s="122"/>
      <c r="BZ69" s="109"/>
      <c r="CA69" s="110"/>
      <c r="CB69" s="123"/>
      <c r="CC69" s="107"/>
      <c r="CD69" s="108"/>
      <c r="CE69" s="122"/>
      <c r="CF69" s="109"/>
      <c r="CG69" s="110"/>
      <c r="CH69" s="123"/>
      <c r="CI69" s="107"/>
      <c r="CJ69" s="108"/>
      <c r="CK69" s="122"/>
      <c r="CL69" s="109"/>
      <c r="CM69" s="110"/>
      <c r="CN69" s="123"/>
      <c r="CO69" s="107"/>
      <c r="CP69" s="108"/>
    </row>
    <row r="70" spans="1:94">
      <c r="A70" s="187"/>
      <c r="B70" s="144"/>
      <c r="C70" s="95"/>
      <c r="D70" s="112"/>
      <c r="E70" s="94"/>
      <c r="F70" s="97"/>
      <c r="G70" s="113"/>
      <c r="H70" s="99"/>
      <c r="I70" s="95"/>
      <c r="J70" s="112"/>
      <c r="K70" s="94"/>
      <c r="L70" s="97"/>
      <c r="M70" s="113"/>
      <c r="N70" s="99"/>
      <c r="O70" s="95"/>
      <c r="P70" s="112"/>
      <c r="Q70" s="94"/>
      <c r="R70" s="97"/>
      <c r="S70" s="113"/>
      <c r="T70" s="99"/>
      <c r="U70" s="95"/>
      <c r="V70" s="112"/>
      <c r="W70" s="94"/>
      <c r="X70" s="97"/>
      <c r="Y70" s="113"/>
      <c r="Z70" s="99"/>
      <c r="AA70" s="95"/>
      <c r="AB70" s="112"/>
      <c r="AC70" s="94"/>
      <c r="AD70" s="97"/>
      <c r="AE70" s="113"/>
      <c r="AF70" s="99"/>
      <c r="AG70" s="95"/>
      <c r="AH70" s="112"/>
      <c r="AI70" s="94"/>
      <c r="AJ70" s="97"/>
      <c r="AK70" s="113"/>
      <c r="AL70" s="99"/>
      <c r="AM70" s="95"/>
      <c r="AN70" s="112"/>
      <c r="AO70" s="94"/>
      <c r="AP70" s="97"/>
      <c r="AQ70" s="113"/>
      <c r="AR70" s="99"/>
      <c r="AS70" s="95"/>
      <c r="AT70" s="112"/>
      <c r="AU70" s="94"/>
      <c r="AV70" s="97"/>
      <c r="AW70" s="113"/>
      <c r="AX70" s="99"/>
      <c r="AY70" s="95"/>
      <c r="AZ70" s="112"/>
      <c r="BA70" s="94"/>
      <c r="BB70" s="97"/>
      <c r="BC70" s="113"/>
      <c r="BD70" s="99"/>
      <c r="BE70" s="95"/>
      <c r="BF70" s="112"/>
      <c r="BG70" s="94"/>
      <c r="BH70" s="97"/>
      <c r="BI70" s="113"/>
      <c r="BJ70" s="99"/>
      <c r="BK70" s="95"/>
      <c r="BL70" s="112"/>
      <c r="BM70" s="94"/>
      <c r="BN70" s="97"/>
      <c r="BO70" s="113"/>
      <c r="BP70" s="99"/>
      <c r="BQ70" s="95"/>
      <c r="BR70" s="112"/>
      <c r="BS70" s="94"/>
      <c r="BT70" s="97"/>
      <c r="BU70" s="113"/>
      <c r="BV70" s="99"/>
      <c r="BW70" s="95"/>
      <c r="BX70" s="112"/>
      <c r="BY70" s="94"/>
      <c r="BZ70" s="97"/>
      <c r="CA70" s="113"/>
      <c r="CB70" s="99"/>
      <c r="CC70" s="95"/>
      <c r="CD70" s="112"/>
      <c r="CE70" s="94"/>
      <c r="CF70" s="97"/>
      <c r="CG70" s="113"/>
      <c r="CH70" s="99"/>
      <c r="CI70" s="95"/>
      <c r="CJ70" s="112"/>
      <c r="CK70" s="94"/>
      <c r="CL70" s="97"/>
      <c r="CM70" s="113"/>
      <c r="CN70" s="99"/>
      <c r="CO70" s="95"/>
      <c r="CP70" s="112"/>
    </row>
    <row r="71" spans="1:94">
      <c r="A71" s="188"/>
      <c r="B71" s="149"/>
      <c r="C71" s="101"/>
      <c r="D71" s="102"/>
      <c r="E71" s="122"/>
      <c r="F71" s="103"/>
      <c r="G71" s="104"/>
      <c r="H71" s="123"/>
      <c r="I71" s="101"/>
      <c r="J71" s="102"/>
      <c r="K71" s="122"/>
      <c r="L71" s="103"/>
      <c r="M71" s="104"/>
      <c r="N71" s="123"/>
      <c r="O71" s="101"/>
      <c r="P71" s="102"/>
      <c r="Q71" s="122"/>
      <c r="R71" s="103"/>
      <c r="S71" s="104"/>
      <c r="T71" s="123"/>
      <c r="U71" s="101"/>
      <c r="V71" s="102"/>
      <c r="W71" s="122"/>
      <c r="X71" s="103"/>
      <c r="Y71" s="104"/>
      <c r="Z71" s="123"/>
      <c r="AA71" s="101"/>
      <c r="AB71" s="102"/>
      <c r="AC71" s="122"/>
      <c r="AD71" s="103"/>
      <c r="AE71" s="104"/>
      <c r="AF71" s="123"/>
      <c r="AG71" s="101"/>
      <c r="AH71" s="102"/>
      <c r="AI71" s="122"/>
      <c r="AJ71" s="103"/>
      <c r="AK71" s="104"/>
      <c r="AL71" s="123"/>
      <c r="AM71" s="101"/>
      <c r="AN71" s="102"/>
      <c r="AO71" s="122"/>
      <c r="AP71" s="103"/>
      <c r="AQ71" s="104"/>
      <c r="AR71" s="123"/>
      <c r="AS71" s="101"/>
      <c r="AT71" s="102"/>
      <c r="AU71" s="122"/>
      <c r="AV71" s="103"/>
      <c r="AW71" s="104"/>
      <c r="AX71" s="123"/>
      <c r="AY71" s="101"/>
      <c r="AZ71" s="102"/>
      <c r="BA71" s="122"/>
      <c r="BB71" s="103"/>
      <c r="BC71" s="104"/>
      <c r="BD71" s="123"/>
      <c r="BE71" s="101"/>
      <c r="BF71" s="102"/>
      <c r="BG71" s="122"/>
      <c r="BH71" s="103"/>
      <c r="BI71" s="104"/>
      <c r="BJ71" s="123"/>
      <c r="BK71" s="101"/>
      <c r="BL71" s="102"/>
      <c r="BM71" s="122"/>
      <c r="BN71" s="103"/>
      <c r="BO71" s="104"/>
      <c r="BP71" s="123"/>
      <c r="BQ71" s="101"/>
      <c r="BR71" s="102"/>
      <c r="BS71" s="122"/>
      <c r="BT71" s="103"/>
      <c r="BU71" s="104"/>
      <c r="BV71" s="123"/>
      <c r="BW71" s="101"/>
      <c r="BX71" s="102"/>
      <c r="BY71" s="122"/>
      <c r="BZ71" s="103"/>
      <c r="CA71" s="104"/>
      <c r="CB71" s="123"/>
      <c r="CC71" s="101"/>
      <c r="CD71" s="102"/>
      <c r="CE71" s="122"/>
      <c r="CF71" s="103"/>
      <c r="CG71" s="104"/>
      <c r="CH71" s="123"/>
      <c r="CI71" s="101"/>
      <c r="CJ71" s="102"/>
      <c r="CK71" s="122"/>
      <c r="CL71" s="103"/>
      <c r="CM71" s="104"/>
      <c r="CN71" s="123"/>
      <c r="CO71" s="101"/>
      <c r="CP71" s="102"/>
    </row>
    <row r="72" spans="1:94">
      <c r="A72" s="186">
        <v>0.53125</v>
      </c>
      <c r="B72" s="146"/>
      <c r="C72" s="107"/>
      <c r="D72" s="108"/>
      <c r="E72" s="106"/>
      <c r="F72" s="109"/>
      <c r="G72" s="110"/>
      <c r="H72" s="111"/>
      <c r="I72" s="107"/>
      <c r="J72" s="108"/>
      <c r="K72" s="106"/>
      <c r="L72" s="109"/>
      <c r="M72" s="110"/>
      <c r="N72" s="111"/>
      <c r="O72" s="107"/>
      <c r="P72" s="108"/>
      <c r="Q72" s="106"/>
      <c r="R72" s="109"/>
      <c r="S72" s="110"/>
      <c r="T72" s="111"/>
      <c r="U72" s="107"/>
      <c r="V72" s="108"/>
      <c r="W72" s="106"/>
      <c r="X72" s="109"/>
      <c r="Y72" s="110"/>
      <c r="Z72" s="111"/>
      <c r="AA72" s="107"/>
      <c r="AB72" s="108"/>
      <c r="AC72" s="106"/>
      <c r="AD72" s="109"/>
      <c r="AE72" s="110"/>
      <c r="AF72" s="111"/>
      <c r="AG72" s="107"/>
      <c r="AH72" s="108"/>
      <c r="AI72" s="106"/>
      <c r="AJ72" s="109"/>
      <c r="AK72" s="110"/>
      <c r="AL72" s="111"/>
      <c r="AM72" s="107"/>
      <c r="AN72" s="108"/>
      <c r="AO72" s="106"/>
      <c r="AP72" s="109"/>
      <c r="AQ72" s="110"/>
      <c r="AR72" s="111"/>
      <c r="AS72" s="107"/>
      <c r="AT72" s="108"/>
      <c r="AU72" s="106"/>
      <c r="AV72" s="109"/>
      <c r="AW72" s="110"/>
      <c r="AX72" s="111"/>
      <c r="AY72" s="107"/>
      <c r="AZ72" s="108"/>
      <c r="BA72" s="106"/>
      <c r="BB72" s="109"/>
      <c r="BC72" s="110"/>
      <c r="BD72" s="111"/>
      <c r="BE72" s="107"/>
      <c r="BF72" s="108"/>
      <c r="BG72" s="106"/>
      <c r="BH72" s="109"/>
      <c r="BI72" s="110"/>
      <c r="BJ72" s="111"/>
      <c r="BK72" s="107"/>
      <c r="BL72" s="108"/>
      <c r="BM72" s="106"/>
      <c r="BN72" s="109"/>
      <c r="BO72" s="110"/>
      <c r="BP72" s="111"/>
      <c r="BQ72" s="107"/>
      <c r="BR72" s="108"/>
      <c r="BS72" s="106"/>
      <c r="BT72" s="109"/>
      <c r="BU72" s="110"/>
      <c r="BV72" s="111"/>
      <c r="BW72" s="107"/>
      <c r="BX72" s="108"/>
      <c r="BY72" s="106"/>
      <c r="BZ72" s="109"/>
      <c r="CA72" s="110"/>
      <c r="CB72" s="111"/>
      <c r="CC72" s="107"/>
      <c r="CD72" s="108"/>
      <c r="CE72" s="106"/>
      <c r="CF72" s="109"/>
      <c r="CG72" s="110"/>
      <c r="CH72" s="111"/>
      <c r="CI72" s="107"/>
      <c r="CJ72" s="108"/>
      <c r="CK72" s="106"/>
      <c r="CL72" s="109"/>
      <c r="CM72" s="110"/>
      <c r="CN72" s="111"/>
      <c r="CO72" s="107"/>
      <c r="CP72" s="108"/>
    </row>
    <row r="73" spans="1:94">
      <c r="A73" s="187"/>
      <c r="B73" s="144"/>
      <c r="C73" s="95"/>
      <c r="D73" s="112"/>
      <c r="E73" s="94"/>
      <c r="F73" s="97"/>
      <c r="G73" s="113"/>
      <c r="H73" s="99"/>
      <c r="I73" s="95"/>
      <c r="J73" s="112"/>
      <c r="K73" s="94"/>
      <c r="L73" s="97"/>
      <c r="M73" s="113"/>
      <c r="N73" s="99"/>
      <c r="O73" s="95"/>
      <c r="P73" s="112"/>
      <c r="Q73" s="94"/>
      <c r="R73" s="97"/>
      <c r="S73" s="113"/>
      <c r="T73" s="99"/>
      <c r="U73" s="95"/>
      <c r="V73" s="112"/>
      <c r="W73" s="94"/>
      <c r="X73" s="97"/>
      <c r="Y73" s="113"/>
      <c r="Z73" s="99"/>
      <c r="AA73" s="95"/>
      <c r="AB73" s="112"/>
      <c r="AC73" s="94"/>
      <c r="AD73" s="97"/>
      <c r="AE73" s="113"/>
      <c r="AF73" s="99"/>
      <c r="AG73" s="95"/>
      <c r="AH73" s="112"/>
      <c r="AI73" s="94"/>
      <c r="AJ73" s="97"/>
      <c r="AK73" s="113"/>
      <c r="AL73" s="99"/>
      <c r="AM73" s="95"/>
      <c r="AN73" s="112"/>
      <c r="AO73" s="94"/>
      <c r="AP73" s="97"/>
      <c r="AQ73" s="113"/>
      <c r="AR73" s="99"/>
      <c r="AS73" s="95"/>
      <c r="AT73" s="112"/>
      <c r="AU73" s="94"/>
      <c r="AV73" s="97"/>
      <c r="AW73" s="113"/>
      <c r="AX73" s="99"/>
      <c r="AY73" s="95"/>
      <c r="AZ73" s="112"/>
      <c r="BA73" s="94"/>
      <c r="BB73" s="97"/>
      <c r="BC73" s="113"/>
      <c r="BD73" s="99"/>
      <c r="BE73" s="95"/>
      <c r="BF73" s="112"/>
      <c r="BG73" s="94"/>
      <c r="BH73" s="97"/>
      <c r="BI73" s="113"/>
      <c r="BJ73" s="99"/>
      <c r="BK73" s="95"/>
      <c r="BL73" s="112"/>
      <c r="BM73" s="94"/>
      <c r="BN73" s="97"/>
      <c r="BO73" s="113"/>
      <c r="BP73" s="99"/>
      <c r="BQ73" s="95"/>
      <c r="BR73" s="112"/>
      <c r="BS73" s="94"/>
      <c r="BT73" s="97"/>
      <c r="BU73" s="113"/>
      <c r="BV73" s="99"/>
      <c r="BW73" s="95"/>
      <c r="BX73" s="112"/>
      <c r="BY73" s="94"/>
      <c r="BZ73" s="97"/>
      <c r="CA73" s="113"/>
      <c r="CB73" s="99"/>
      <c r="CC73" s="95"/>
      <c r="CD73" s="112"/>
      <c r="CE73" s="94"/>
      <c r="CF73" s="97"/>
      <c r="CG73" s="113"/>
      <c r="CH73" s="99"/>
      <c r="CI73" s="95"/>
      <c r="CJ73" s="112"/>
      <c r="CK73" s="94"/>
      <c r="CL73" s="97"/>
      <c r="CM73" s="113"/>
      <c r="CN73" s="99"/>
      <c r="CO73" s="95"/>
      <c r="CP73" s="112"/>
    </row>
    <row r="74" spans="1:94" ht="15.75" thickBot="1">
      <c r="A74" s="189"/>
      <c r="B74" s="150"/>
      <c r="C74" s="125"/>
      <c r="D74" s="126"/>
      <c r="E74" s="124"/>
      <c r="F74" s="127"/>
      <c r="G74" s="128"/>
      <c r="H74" s="129"/>
      <c r="I74" s="125"/>
      <c r="J74" s="126"/>
      <c r="K74" s="124"/>
      <c r="L74" s="127"/>
      <c r="M74" s="128"/>
      <c r="N74" s="129"/>
      <c r="O74" s="125"/>
      <c r="P74" s="126"/>
      <c r="Q74" s="124"/>
      <c r="R74" s="127"/>
      <c r="S74" s="128"/>
      <c r="T74" s="129"/>
      <c r="U74" s="125"/>
      <c r="V74" s="126"/>
      <c r="W74" s="124"/>
      <c r="X74" s="127"/>
      <c r="Y74" s="128"/>
      <c r="Z74" s="129"/>
      <c r="AA74" s="125"/>
      <c r="AB74" s="126"/>
      <c r="AC74" s="124"/>
      <c r="AD74" s="127"/>
      <c r="AE74" s="128"/>
      <c r="AF74" s="129"/>
      <c r="AG74" s="125"/>
      <c r="AH74" s="126"/>
      <c r="AI74" s="124"/>
      <c r="AJ74" s="127"/>
      <c r="AK74" s="128"/>
      <c r="AL74" s="129"/>
      <c r="AM74" s="125"/>
      <c r="AN74" s="126"/>
      <c r="AO74" s="124"/>
      <c r="AP74" s="127"/>
      <c r="AQ74" s="128"/>
      <c r="AR74" s="129"/>
      <c r="AS74" s="125"/>
      <c r="AT74" s="126"/>
      <c r="AU74" s="124"/>
      <c r="AV74" s="127"/>
      <c r="AW74" s="128"/>
      <c r="AX74" s="129"/>
      <c r="AY74" s="125"/>
      <c r="AZ74" s="126"/>
      <c r="BA74" s="124"/>
      <c r="BB74" s="127"/>
      <c r="BC74" s="128"/>
      <c r="BD74" s="129"/>
      <c r="BE74" s="125"/>
      <c r="BF74" s="126"/>
      <c r="BG74" s="124"/>
      <c r="BH74" s="127"/>
      <c r="BI74" s="128"/>
      <c r="BJ74" s="129"/>
      <c r="BK74" s="125"/>
      <c r="BL74" s="126"/>
      <c r="BM74" s="124"/>
      <c r="BN74" s="127"/>
      <c r="BO74" s="128"/>
      <c r="BP74" s="129"/>
      <c r="BQ74" s="125"/>
      <c r="BR74" s="126"/>
      <c r="BS74" s="124"/>
      <c r="BT74" s="127"/>
      <c r="BU74" s="128"/>
      <c r="BV74" s="129"/>
      <c r="BW74" s="125"/>
      <c r="BX74" s="126"/>
      <c r="BY74" s="124"/>
      <c r="BZ74" s="127"/>
      <c r="CA74" s="128"/>
      <c r="CB74" s="129"/>
      <c r="CC74" s="125"/>
      <c r="CD74" s="126"/>
      <c r="CE74" s="124"/>
      <c r="CF74" s="127"/>
      <c r="CG74" s="128"/>
      <c r="CH74" s="129"/>
      <c r="CI74" s="125"/>
      <c r="CJ74" s="126"/>
      <c r="CK74" s="124"/>
      <c r="CL74" s="127"/>
      <c r="CM74" s="128"/>
      <c r="CN74" s="129"/>
      <c r="CO74" s="125"/>
      <c r="CP74" s="126"/>
    </row>
    <row r="75" spans="1:94" ht="15.75" thickTop="1">
      <c r="A75" s="183">
        <v>0.54166666666666663</v>
      </c>
      <c r="B75" s="151"/>
      <c r="C75" s="130"/>
      <c r="D75" s="131"/>
      <c r="E75" s="134"/>
      <c r="F75" s="132"/>
      <c r="G75" s="133"/>
      <c r="H75" s="135"/>
      <c r="I75" s="130"/>
      <c r="J75" s="131"/>
      <c r="K75" s="134"/>
      <c r="L75" s="132"/>
      <c r="M75" s="133"/>
      <c r="N75" s="135"/>
      <c r="O75" s="130"/>
      <c r="P75" s="131"/>
      <c r="Q75" s="134"/>
      <c r="R75" s="132"/>
      <c r="S75" s="133"/>
      <c r="T75" s="135"/>
      <c r="U75" s="130"/>
      <c r="V75" s="131"/>
      <c r="W75" s="134"/>
      <c r="X75" s="132"/>
      <c r="Y75" s="133"/>
      <c r="Z75" s="135"/>
      <c r="AA75" s="130"/>
      <c r="AB75" s="131"/>
      <c r="AC75" s="134"/>
      <c r="AD75" s="132"/>
      <c r="AE75" s="133"/>
      <c r="AF75" s="135"/>
      <c r="AG75" s="130"/>
      <c r="AH75" s="131"/>
      <c r="AI75" s="134"/>
      <c r="AJ75" s="132"/>
      <c r="AK75" s="133"/>
      <c r="AL75" s="135"/>
      <c r="AM75" s="130"/>
      <c r="AN75" s="131"/>
      <c r="AO75" s="134"/>
      <c r="AP75" s="132"/>
      <c r="AQ75" s="133"/>
      <c r="AR75" s="135"/>
      <c r="AS75" s="130"/>
      <c r="AT75" s="131"/>
      <c r="AU75" s="134"/>
      <c r="AV75" s="132"/>
      <c r="AW75" s="133"/>
      <c r="AX75" s="135"/>
      <c r="AY75" s="130"/>
      <c r="AZ75" s="131"/>
      <c r="BA75" s="134"/>
      <c r="BB75" s="132"/>
      <c r="BC75" s="133"/>
      <c r="BD75" s="135"/>
      <c r="BE75" s="130"/>
      <c r="BF75" s="131"/>
      <c r="BG75" s="134"/>
      <c r="BH75" s="132"/>
      <c r="BI75" s="133"/>
      <c r="BJ75" s="135"/>
      <c r="BK75" s="130"/>
      <c r="BL75" s="131"/>
      <c r="BM75" s="134"/>
      <c r="BN75" s="132"/>
      <c r="BO75" s="133"/>
      <c r="BP75" s="135"/>
      <c r="BQ75" s="130"/>
      <c r="BR75" s="131"/>
      <c r="BS75" s="134"/>
      <c r="BT75" s="132"/>
      <c r="BU75" s="133"/>
      <c r="BV75" s="135"/>
      <c r="BW75" s="130"/>
      <c r="BX75" s="131"/>
      <c r="BY75" s="134"/>
      <c r="BZ75" s="132"/>
      <c r="CA75" s="133"/>
      <c r="CB75" s="135"/>
      <c r="CC75" s="130"/>
      <c r="CD75" s="131"/>
      <c r="CE75" s="134"/>
      <c r="CF75" s="132"/>
      <c r="CG75" s="133"/>
      <c r="CH75" s="135"/>
      <c r="CI75" s="130"/>
      <c r="CJ75" s="131"/>
      <c r="CK75" s="134"/>
      <c r="CL75" s="132"/>
      <c r="CM75" s="133"/>
      <c r="CN75" s="135"/>
      <c r="CO75" s="130"/>
      <c r="CP75" s="131"/>
    </row>
    <row r="76" spans="1:94">
      <c r="A76" s="184"/>
      <c r="B76" s="149"/>
      <c r="C76" s="95"/>
      <c r="D76" s="112"/>
      <c r="E76" s="122"/>
      <c r="F76" s="97"/>
      <c r="G76" s="113"/>
      <c r="H76" s="123"/>
      <c r="I76" s="95"/>
      <c r="J76" s="112"/>
      <c r="K76" s="122"/>
      <c r="L76" s="97"/>
      <c r="M76" s="113"/>
      <c r="N76" s="123"/>
      <c r="O76" s="95"/>
      <c r="P76" s="112"/>
      <c r="Q76" s="122"/>
      <c r="R76" s="97"/>
      <c r="S76" s="113"/>
      <c r="T76" s="123"/>
      <c r="U76" s="95"/>
      <c r="V76" s="112"/>
      <c r="W76" s="122"/>
      <c r="X76" s="97"/>
      <c r="Y76" s="113"/>
      <c r="Z76" s="123"/>
      <c r="AA76" s="95"/>
      <c r="AB76" s="112"/>
      <c r="AC76" s="122"/>
      <c r="AD76" s="97"/>
      <c r="AE76" s="113"/>
      <c r="AF76" s="123"/>
      <c r="AG76" s="95"/>
      <c r="AH76" s="112"/>
      <c r="AI76" s="122"/>
      <c r="AJ76" s="97"/>
      <c r="AK76" s="113"/>
      <c r="AL76" s="123"/>
      <c r="AM76" s="95"/>
      <c r="AN76" s="112"/>
      <c r="AO76" s="122"/>
      <c r="AP76" s="97"/>
      <c r="AQ76" s="113"/>
      <c r="AR76" s="123"/>
      <c r="AS76" s="95"/>
      <c r="AT76" s="112"/>
      <c r="AU76" s="122"/>
      <c r="AV76" s="97"/>
      <c r="AW76" s="113"/>
      <c r="AX76" s="123"/>
      <c r="AY76" s="95"/>
      <c r="AZ76" s="112"/>
      <c r="BA76" s="122"/>
      <c r="BB76" s="97"/>
      <c r="BC76" s="113"/>
      <c r="BD76" s="123"/>
      <c r="BE76" s="95"/>
      <c r="BF76" s="112"/>
      <c r="BG76" s="122"/>
      <c r="BH76" s="97"/>
      <c r="BI76" s="113"/>
      <c r="BJ76" s="123"/>
      <c r="BK76" s="95"/>
      <c r="BL76" s="112"/>
      <c r="BM76" s="122"/>
      <c r="BN76" s="97"/>
      <c r="BO76" s="113"/>
      <c r="BP76" s="123"/>
      <c r="BQ76" s="95"/>
      <c r="BR76" s="112"/>
      <c r="BS76" s="122"/>
      <c r="BT76" s="97"/>
      <c r="BU76" s="113"/>
      <c r="BV76" s="123"/>
      <c r="BW76" s="95"/>
      <c r="BX76" s="112"/>
      <c r="BY76" s="122"/>
      <c r="BZ76" s="97"/>
      <c r="CA76" s="113"/>
      <c r="CB76" s="123"/>
      <c r="CC76" s="95"/>
      <c r="CD76" s="112"/>
      <c r="CE76" s="122"/>
      <c r="CF76" s="97"/>
      <c r="CG76" s="113"/>
      <c r="CH76" s="123"/>
      <c r="CI76" s="95"/>
      <c r="CJ76" s="112"/>
      <c r="CK76" s="122"/>
      <c r="CL76" s="97"/>
      <c r="CM76" s="113"/>
      <c r="CN76" s="123"/>
      <c r="CO76" s="95"/>
      <c r="CP76" s="112"/>
    </row>
    <row r="77" spans="1:94">
      <c r="A77" s="185"/>
      <c r="B77" s="145"/>
      <c r="C77" s="101"/>
      <c r="D77" s="102"/>
      <c r="E77" s="100"/>
      <c r="F77" s="103"/>
      <c r="G77" s="104"/>
      <c r="H77" s="105"/>
      <c r="I77" s="101"/>
      <c r="J77" s="102"/>
      <c r="K77" s="100"/>
      <c r="L77" s="103"/>
      <c r="M77" s="104"/>
      <c r="N77" s="105"/>
      <c r="O77" s="101"/>
      <c r="P77" s="102"/>
      <c r="Q77" s="100"/>
      <c r="R77" s="103"/>
      <c r="S77" s="104"/>
      <c r="T77" s="105"/>
      <c r="U77" s="101"/>
      <c r="V77" s="102"/>
      <c r="W77" s="100"/>
      <c r="X77" s="103"/>
      <c r="Y77" s="104"/>
      <c r="Z77" s="105"/>
      <c r="AA77" s="101"/>
      <c r="AB77" s="102"/>
      <c r="AC77" s="100"/>
      <c r="AD77" s="103"/>
      <c r="AE77" s="104"/>
      <c r="AF77" s="105"/>
      <c r="AG77" s="101"/>
      <c r="AH77" s="102"/>
      <c r="AI77" s="100"/>
      <c r="AJ77" s="103"/>
      <c r="AK77" s="104"/>
      <c r="AL77" s="105"/>
      <c r="AM77" s="101"/>
      <c r="AN77" s="102"/>
      <c r="AO77" s="100"/>
      <c r="AP77" s="103"/>
      <c r="AQ77" s="104"/>
      <c r="AR77" s="105"/>
      <c r="AS77" s="101"/>
      <c r="AT77" s="102"/>
      <c r="AU77" s="100"/>
      <c r="AV77" s="103"/>
      <c r="AW77" s="104"/>
      <c r="AX77" s="105"/>
      <c r="AY77" s="101"/>
      <c r="AZ77" s="102"/>
      <c r="BA77" s="100"/>
      <c r="BB77" s="103"/>
      <c r="BC77" s="104"/>
      <c r="BD77" s="105"/>
      <c r="BE77" s="101"/>
      <c r="BF77" s="102"/>
      <c r="BG77" s="100"/>
      <c r="BH77" s="103"/>
      <c r="BI77" s="104"/>
      <c r="BJ77" s="105"/>
      <c r="BK77" s="101"/>
      <c r="BL77" s="102"/>
      <c r="BM77" s="100"/>
      <c r="BN77" s="103"/>
      <c r="BO77" s="104"/>
      <c r="BP77" s="105"/>
      <c r="BQ77" s="101"/>
      <c r="BR77" s="102"/>
      <c r="BS77" s="100"/>
      <c r="BT77" s="103"/>
      <c r="BU77" s="104"/>
      <c r="BV77" s="105"/>
      <c r="BW77" s="101"/>
      <c r="BX77" s="102"/>
      <c r="BY77" s="100"/>
      <c r="BZ77" s="103"/>
      <c r="CA77" s="104"/>
      <c r="CB77" s="105"/>
      <c r="CC77" s="101"/>
      <c r="CD77" s="102"/>
      <c r="CE77" s="100"/>
      <c r="CF77" s="103"/>
      <c r="CG77" s="104"/>
      <c r="CH77" s="105"/>
      <c r="CI77" s="101"/>
      <c r="CJ77" s="102"/>
      <c r="CK77" s="100"/>
      <c r="CL77" s="103"/>
      <c r="CM77" s="104"/>
      <c r="CN77" s="105"/>
      <c r="CO77" s="101"/>
      <c r="CP77" s="102"/>
    </row>
    <row r="78" spans="1:94">
      <c r="A78" s="186">
        <v>0.55208333333333337</v>
      </c>
      <c r="B78" s="146"/>
      <c r="C78" s="107"/>
      <c r="D78" s="108"/>
      <c r="E78" s="106"/>
      <c r="F78" s="109"/>
      <c r="G78" s="110"/>
      <c r="H78" s="111"/>
      <c r="I78" s="107"/>
      <c r="J78" s="108"/>
      <c r="K78" s="106"/>
      <c r="L78" s="109"/>
      <c r="M78" s="110"/>
      <c r="N78" s="111"/>
      <c r="O78" s="107"/>
      <c r="P78" s="108"/>
      <c r="Q78" s="106"/>
      <c r="R78" s="109"/>
      <c r="S78" s="110"/>
      <c r="T78" s="111"/>
      <c r="U78" s="107"/>
      <c r="V78" s="108"/>
      <c r="W78" s="106"/>
      <c r="X78" s="109"/>
      <c r="Y78" s="110"/>
      <c r="Z78" s="111"/>
      <c r="AA78" s="107"/>
      <c r="AB78" s="108"/>
      <c r="AC78" s="106"/>
      <c r="AD78" s="109"/>
      <c r="AE78" s="110"/>
      <c r="AF78" s="111"/>
      <c r="AG78" s="107"/>
      <c r="AH78" s="108"/>
      <c r="AI78" s="106"/>
      <c r="AJ78" s="109"/>
      <c r="AK78" s="110"/>
      <c r="AL78" s="111"/>
      <c r="AM78" s="107"/>
      <c r="AN78" s="108"/>
      <c r="AO78" s="106"/>
      <c r="AP78" s="109"/>
      <c r="AQ78" s="110"/>
      <c r="AR78" s="111"/>
      <c r="AS78" s="107"/>
      <c r="AT78" s="108"/>
      <c r="AU78" s="106"/>
      <c r="AV78" s="109"/>
      <c r="AW78" s="110"/>
      <c r="AX78" s="111"/>
      <c r="AY78" s="107"/>
      <c r="AZ78" s="108"/>
      <c r="BA78" s="106"/>
      <c r="BB78" s="109"/>
      <c r="BC78" s="110"/>
      <c r="BD78" s="111"/>
      <c r="BE78" s="107"/>
      <c r="BF78" s="108"/>
      <c r="BG78" s="106"/>
      <c r="BH78" s="109"/>
      <c r="BI78" s="110"/>
      <c r="BJ78" s="111"/>
      <c r="BK78" s="107"/>
      <c r="BL78" s="108"/>
      <c r="BM78" s="106"/>
      <c r="BN78" s="109"/>
      <c r="BO78" s="110"/>
      <c r="BP78" s="111"/>
      <c r="BQ78" s="107"/>
      <c r="BR78" s="108"/>
      <c r="BS78" s="106"/>
      <c r="BT78" s="109"/>
      <c r="BU78" s="110"/>
      <c r="BV78" s="111"/>
      <c r="BW78" s="107"/>
      <c r="BX78" s="108"/>
      <c r="BY78" s="106"/>
      <c r="BZ78" s="109"/>
      <c r="CA78" s="110"/>
      <c r="CB78" s="111"/>
      <c r="CC78" s="107"/>
      <c r="CD78" s="108"/>
      <c r="CE78" s="106"/>
      <c r="CF78" s="109"/>
      <c r="CG78" s="110"/>
      <c r="CH78" s="111"/>
      <c r="CI78" s="107"/>
      <c r="CJ78" s="108"/>
      <c r="CK78" s="106"/>
      <c r="CL78" s="109"/>
      <c r="CM78" s="110"/>
      <c r="CN78" s="111"/>
      <c r="CO78" s="107"/>
      <c r="CP78" s="108"/>
    </row>
    <row r="79" spans="1:94">
      <c r="A79" s="187"/>
      <c r="B79" s="144"/>
      <c r="C79" s="95"/>
      <c r="D79" s="112"/>
      <c r="E79" s="94"/>
      <c r="F79" s="97"/>
      <c r="G79" s="113"/>
      <c r="H79" s="99"/>
      <c r="I79" s="95"/>
      <c r="J79" s="112"/>
      <c r="K79" s="94"/>
      <c r="L79" s="97"/>
      <c r="M79" s="113"/>
      <c r="N79" s="99"/>
      <c r="O79" s="95"/>
      <c r="P79" s="112"/>
      <c r="Q79" s="94"/>
      <c r="R79" s="97"/>
      <c r="S79" s="113"/>
      <c r="T79" s="99"/>
      <c r="U79" s="95"/>
      <c r="V79" s="112"/>
      <c r="W79" s="94"/>
      <c r="X79" s="97"/>
      <c r="Y79" s="113"/>
      <c r="Z79" s="99"/>
      <c r="AA79" s="95"/>
      <c r="AB79" s="112"/>
      <c r="AC79" s="94"/>
      <c r="AD79" s="97"/>
      <c r="AE79" s="113"/>
      <c r="AF79" s="99"/>
      <c r="AG79" s="95"/>
      <c r="AH79" s="112"/>
      <c r="AI79" s="94"/>
      <c r="AJ79" s="97"/>
      <c r="AK79" s="113"/>
      <c r="AL79" s="99"/>
      <c r="AM79" s="95"/>
      <c r="AN79" s="112"/>
      <c r="AO79" s="94"/>
      <c r="AP79" s="97"/>
      <c r="AQ79" s="113"/>
      <c r="AR79" s="99"/>
      <c r="AS79" s="95"/>
      <c r="AT79" s="112"/>
      <c r="AU79" s="94"/>
      <c r="AV79" s="97"/>
      <c r="AW79" s="113"/>
      <c r="AX79" s="99"/>
      <c r="AY79" s="95"/>
      <c r="AZ79" s="112"/>
      <c r="BA79" s="94"/>
      <c r="BB79" s="97"/>
      <c r="BC79" s="113"/>
      <c r="BD79" s="99"/>
      <c r="BE79" s="95"/>
      <c r="BF79" s="112"/>
      <c r="BG79" s="94"/>
      <c r="BH79" s="97"/>
      <c r="BI79" s="113"/>
      <c r="BJ79" s="99"/>
      <c r="BK79" s="95"/>
      <c r="BL79" s="112"/>
      <c r="BM79" s="94"/>
      <c r="BN79" s="97"/>
      <c r="BO79" s="113"/>
      <c r="BP79" s="99"/>
      <c r="BQ79" s="95"/>
      <c r="BR79" s="112"/>
      <c r="BS79" s="94"/>
      <c r="BT79" s="97"/>
      <c r="BU79" s="113"/>
      <c r="BV79" s="99"/>
      <c r="BW79" s="95"/>
      <c r="BX79" s="112"/>
      <c r="BY79" s="94"/>
      <c r="BZ79" s="97"/>
      <c r="CA79" s="113"/>
      <c r="CB79" s="99"/>
      <c r="CC79" s="95"/>
      <c r="CD79" s="112"/>
      <c r="CE79" s="94"/>
      <c r="CF79" s="97"/>
      <c r="CG79" s="113"/>
      <c r="CH79" s="99"/>
      <c r="CI79" s="95"/>
      <c r="CJ79" s="112"/>
      <c r="CK79" s="94"/>
      <c r="CL79" s="97"/>
      <c r="CM79" s="113"/>
      <c r="CN79" s="99"/>
      <c r="CO79" s="95"/>
      <c r="CP79" s="112"/>
    </row>
    <row r="80" spans="1:94">
      <c r="A80" s="188"/>
      <c r="B80" s="145"/>
      <c r="C80" s="101"/>
      <c r="D80" s="102"/>
      <c r="E80" s="100"/>
      <c r="F80" s="103"/>
      <c r="G80" s="104"/>
      <c r="H80" s="105"/>
      <c r="I80" s="101"/>
      <c r="J80" s="102"/>
      <c r="K80" s="100"/>
      <c r="L80" s="103"/>
      <c r="M80" s="104"/>
      <c r="N80" s="105"/>
      <c r="O80" s="101"/>
      <c r="P80" s="102"/>
      <c r="Q80" s="100"/>
      <c r="R80" s="103"/>
      <c r="S80" s="104"/>
      <c r="T80" s="105"/>
      <c r="U80" s="101"/>
      <c r="V80" s="102"/>
      <c r="W80" s="100"/>
      <c r="X80" s="103"/>
      <c r="Y80" s="104"/>
      <c r="Z80" s="105"/>
      <c r="AA80" s="101"/>
      <c r="AB80" s="102"/>
      <c r="AC80" s="100"/>
      <c r="AD80" s="103"/>
      <c r="AE80" s="104"/>
      <c r="AF80" s="105"/>
      <c r="AG80" s="101"/>
      <c r="AH80" s="102"/>
      <c r="AI80" s="100"/>
      <c r="AJ80" s="103"/>
      <c r="AK80" s="104"/>
      <c r="AL80" s="105"/>
      <c r="AM80" s="101"/>
      <c r="AN80" s="102"/>
      <c r="AO80" s="100"/>
      <c r="AP80" s="103"/>
      <c r="AQ80" s="104"/>
      <c r="AR80" s="105"/>
      <c r="AS80" s="101"/>
      <c r="AT80" s="102"/>
      <c r="AU80" s="100"/>
      <c r="AV80" s="103"/>
      <c r="AW80" s="104"/>
      <c r="AX80" s="105"/>
      <c r="AY80" s="101"/>
      <c r="AZ80" s="102"/>
      <c r="BA80" s="100"/>
      <c r="BB80" s="103"/>
      <c r="BC80" s="104"/>
      <c r="BD80" s="105"/>
      <c r="BE80" s="101"/>
      <c r="BF80" s="102"/>
      <c r="BG80" s="100"/>
      <c r="BH80" s="103"/>
      <c r="BI80" s="104"/>
      <c r="BJ80" s="105"/>
      <c r="BK80" s="101"/>
      <c r="BL80" s="102"/>
      <c r="BM80" s="100"/>
      <c r="BN80" s="103"/>
      <c r="BO80" s="104"/>
      <c r="BP80" s="105"/>
      <c r="BQ80" s="101"/>
      <c r="BR80" s="102"/>
      <c r="BS80" s="100"/>
      <c r="BT80" s="103"/>
      <c r="BU80" s="104"/>
      <c r="BV80" s="105"/>
      <c r="BW80" s="101"/>
      <c r="BX80" s="102"/>
      <c r="BY80" s="100"/>
      <c r="BZ80" s="103"/>
      <c r="CA80" s="104"/>
      <c r="CB80" s="105"/>
      <c r="CC80" s="101"/>
      <c r="CD80" s="102"/>
      <c r="CE80" s="100"/>
      <c r="CF80" s="103"/>
      <c r="CG80" s="104"/>
      <c r="CH80" s="105"/>
      <c r="CI80" s="101"/>
      <c r="CJ80" s="102"/>
      <c r="CK80" s="100"/>
      <c r="CL80" s="103"/>
      <c r="CM80" s="104"/>
      <c r="CN80" s="105"/>
      <c r="CO80" s="101"/>
      <c r="CP80" s="102"/>
    </row>
    <row r="81" spans="1:94">
      <c r="A81" s="186">
        <v>0.5625</v>
      </c>
      <c r="B81" s="149"/>
      <c r="C81" s="107"/>
      <c r="D81" s="108"/>
      <c r="E81" s="122"/>
      <c r="F81" s="109"/>
      <c r="G81" s="110"/>
      <c r="H81" s="123"/>
      <c r="I81" s="107"/>
      <c r="J81" s="108"/>
      <c r="K81" s="122"/>
      <c r="L81" s="109"/>
      <c r="M81" s="110"/>
      <c r="N81" s="123"/>
      <c r="O81" s="107"/>
      <c r="P81" s="108"/>
      <c r="Q81" s="122"/>
      <c r="R81" s="109"/>
      <c r="S81" s="110"/>
      <c r="T81" s="123"/>
      <c r="U81" s="107"/>
      <c r="V81" s="108"/>
      <c r="W81" s="122"/>
      <c r="X81" s="109"/>
      <c r="Y81" s="110"/>
      <c r="Z81" s="123"/>
      <c r="AA81" s="107"/>
      <c r="AB81" s="108"/>
      <c r="AC81" s="122"/>
      <c r="AD81" s="109"/>
      <c r="AE81" s="110"/>
      <c r="AF81" s="123"/>
      <c r="AG81" s="107"/>
      <c r="AH81" s="108"/>
      <c r="AI81" s="122"/>
      <c r="AJ81" s="109"/>
      <c r="AK81" s="110"/>
      <c r="AL81" s="123"/>
      <c r="AM81" s="107"/>
      <c r="AN81" s="108"/>
      <c r="AO81" s="122"/>
      <c r="AP81" s="109"/>
      <c r="AQ81" s="110"/>
      <c r="AR81" s="123"/>
      <c r="AS81" s="107"/>
      <c r="AT81" s="108"/>
      <c r="AU81" s="122"/>
      <c r="AV81" s="109"/>
      <c r="AW81" s="110"/>
      <c r="AX81" s="123"/>
      <c r="AY81" s="107"/>
      <c r="AZ81" s="108"/>
      <c r="BA81" s="122"/>
      <c r="BB81" s="109"/>
      <c r="BC81" s="110"/>
      <c r="BD81" s="123"/>
      <c r="BE81" s="107"/>
      <c r="BF81" s="108"/>
      <c r="BG81" s="122"/>
      <c r="BH81" s="109"/>
      <c r="BI81" s="110"/>
      <c r="BJ81" s="123"/>
      <c r="BK81" s="107"/>
      <c r="BL81" s="108"/>
      <c r="BM81" s="122"/>
      <c r="BN81" s="109"/>
      <c r="BO81" s="110"/>
      <c r="BP81" s="123"/>
      <c r="BQ81" s="107"/>
      <c r="BR81" s="108"/>
      <c r="BS81" s="122"/>
      <c r="BT81" s="109"/>
      <c r="BU81" s="110"/>
      <c r="BV81" s="123"/>
      <c r="BW81" s="107"/>
      <c r="BX81" s="108"/>
      <c r="BY81" s="122"/>
      <c r="BZ81" s="109"/>
      <c r="CA81" s="110"/>
      <c r="CB81" s="123"/>
      <c r="CC81" s="107"/>
      <c r="CD81" s="108"/>
      <c r="CE81" s="122"/>
      <c r="CF81" s="109"/>
      <c r="CG81" s="110"/>
      <c r="CH81" s="123"/>
      <c r="CI81" s="107"/>
      <c r="CJ81" s="108"/>
      <c r="CK81" s="122"/>
      <c r="CL81" s="109"/>
      <c r="CM81" s="110"/>
      <c r="CN81" s="123"/>
      <c r="CO81" s="107"/>
      <c r="CP81" s="108"/>
    </row>
    <row r="82" spans="1:94">
      <c r="A82" s="187"/>
      <c r="B82" s="144"/>
      <c r="C82" s="95"/>
      <c r="D82" s="112"/>
      <c r="E82" s="94"/>
      <c r="F82" s="97"/>
      <c r="G82" s="113"/>
      <c r="H82" s="99"/>
      <c r="I82" s="95"/>
      <c r="J82" s="112"/>
      <c r="K82" s="94"/>
      <c r="L82" s="97"/>
      <c r="M82" s="113"/>
      <c r="N82" s="99"/>
      <c r="O82" s="95"/>
      <c r="P82" s="112"/>
      <c r="Q82" s="94"/>
      <c r="R82" s="97"/>
      <c r="S82" s="113"/>
      <c r="T82" s="99"/>
      <c r="U82" s="95"/>
      <c r="V82" s="112"/>
      <c r="W82" s="94"/>
      <c r="X82" s="97"/>
      <c r="Y82" s="113"/>
      <c r="Z82" s="99"/>
      <c r="AA82" s="95"/>
      <c r="AB82" s="112"/>
      <c r="AC82" s="94"/>
      <c r="AD82" s="97"/>
      <c r="AE82" s="113"/>
      <c r="AF82" s="99"/>
      <c r="AG82" s="95"/>
      <c r="AH82" s="112"/>
      <c r="AI82" s="94"/>
      <c r="AJ82" s="97"/>
      <c r="AK82" s="113"/>
      <c r="AL82" s="99"/>
      <c r="AM82" s="95"/>
      <c r="AN82" s="112"/>
      <c r="AO82" s="94"/>
      <c r="AP82" s="97"/>
      <c r="AQ82" s="113"/>
      <c r="AR82" s="99"/>
      <c r="AS82" s="95"/>
      <c r="AT82" s="112"/>
      <c r="AU82" s="94"/>
      <c r="AV82" s="97"/>
      <c r="AW82" s="113"/>
      <c r="AX82" s="99"/>
      <c r="AY82" s="95"/>
      <c r="AZ82" s="112"/>
      <c r="BA82" s="94"/>
      <c r="BB82" s="97"/>
      <c r="BC82" s="113"/>
      <c r="BD82" s="99"/>
      <c r="BE82" s="95"/>
      <c r="BF82" s="112"/>
      <c r="BG82" s="94"/>
      <c r="BH82" s="97"/>
      <c r="BI82" s="113"/>
      <c r="BJ82" s="99"/>
      <c r="BK82" s="95"/>
      <c r="BL82" s="112"/>
      <c r="BM82" s="94"/>
      <c r="BN82" s="97"/>
      <c r="BO82" s="113"/>
      <c r="BP82" s="99"/>
      <c r="BQ82" s="95"/>
      <c r="BR82" s="112"/>
      <c r="BS82" s="94"/>
      <c r="BT82" s="97"/>
      <c r="BU82" s="113"/>
      <c r="BV82" s="99"/>
      <c r="BW82" s="95"/>
      <c r="BX82" s="112"/>
      <c r="BY82" s="94"/>
      <c r="BZ82" s="97"/>
      <c r="CA82" s="113"/>
      <c r="CB82" s="99"/>
      <c r="CC82" s="95"/>
      <c r="CD82" s="112"/>
      <c r="CE82" s="94"/>
      <c r="CF82" s="97"/>
      <c r="CG82" s="113"/>
      <c r="CH82" s="99"/>
      <c r="CI82" s="95"/>
      <c r="CJ82" s="112"/>
      <c r="CK82" s="94"/>
      <c r="CL82" s="97"/>
      <c r="CM82" s="113"/>
      <c r="CN82" s="99"/>
      <c r="CO82" s="95"/>
      <c r="CP82" s="112"/>
    </row>
    <row r="83" spans="1:94">
      <c r="A83" s="188"/>
      <c r="B83" s="145"/>
      <c r="C83" s="101"/>
      <c r="D83" s="102"/>
      <c r="E83" s="100"/>
      <c r="F83" s="103"/>
      <c r="G83" s="104"/>
      <c r="H83" s="105"/>
      <c r="I83" s="101"/>
      <c r="J83" s="102"/>
      <c r="K83" s="100"/>
      <c r="L83" s="103"/>
      <c r="M83" s="104"/>
      <c r="N83" s="105"/>
      <c r="O83" s="101"/>
      <c r="P83" s="102"/>
      <c r="Q83" s="100"/>
      <c r="R83" s="103"/>
      <c r="S83" s="104"/>
      <c r="T83" s="105"/>
      <c r="U83" s="101"/>
      <c r="V83" s="102"/>
      <c r="W83" s="100"/>
      <c r="X83" s="103"/>
      <c r="Y83" s="104"/>
      <c r="Z83" s="105"/>
      <c r="AA83" s="101"/>
      <c r="AB83" s="102"/>
      <c r="AC83" s="100"/>
      <c r="AD83" s="103"/>
      <c r="AE83" s="104"/>
      <c r="AF83" s="105"/>
      <c r="AG83" s="101"/>
      <c r="AH83" s="102"/>
      <c r="AI83" s="100"/>
      <c r="AJ83" s="103"/>
      <c r="AK83" s="104"/>
      <c r="AL83" s="105"/>
      <c r="AM83" s="101"/>
      <c r="AN83" s="102"/>
      <c r="AO83" s="100"/>
      <c r="AP83" s="103"/>
      <c r="AQ83" s="104"/>
      <c r="AR83" s="105"/>
      <c r="AS83" s="101"/>
      <c r="AT83" s="102"/>
      <c r="AU83" s="100"/>
      <c r="AV83" s="103"/>
      <c r="AW83" s="104"/>
      <c r="AX83" s="105"/>
      <c r="AY83" s="101"/>
      <c r="AZ83" s="102"/>
      <c r="BA83" s="100"/>
      <c r="BB83" s="103"/>
      <c r="BC83" s="104"/>
      <c r="BD83" s="105"/>
      <c r="BE83" s="101"/>
      <c r="BF83" s="102"/>
      <c r="BG83" s="100"/>
      <c r="BH83" s="103"/>
      <c r="BI83" s="104"/>
      <c r="BJ83" s="105"/>
      <c r="BK83" s="101"/>
      <c r="BL83" s="102"/>
      <c r="BM83" s="100"/>
      <c r="BN83" s="103"/>
      <c r="BO83" s="104"/>
      <c r="BP83" s="105"/>
      <c r="BQ83" s="101"/>
      <c r="BR83" s="102"/>
      <c r="BS83" s="100"/>
      <c r="BT83" s="103"/>
      <c r="BU83" s="104"/>
      <c r="BV83" s="105"/>
      <c r="BW83" s="101"/>
      <c r="BX83" s="102"/>
      <c r="BY83" s="100"/>
      <c r="BZ83" s="103"/>
      <c r="CA83" s="104"/>
      <c r="CB83" s="105"/>
      <c r="CC83" s="101"/>
      <c r="CD83" s="102"/>
      <c r="CE83" s="100"/>
      <c r="CF83" s="103"/>
      <c r="CG83" s="104"/>
      <c r="CH83" s="105"/>
      <c r="CI83" s="101"/>
      <c r="CJ83" s="102"/>
      <c r="CK83" s="100"/>
      <c r="CL83" s="103"/>
      <c r="CM83" s="104"/>
      <c r="CN83" s="105"/>
      <c r="CO83" s="101"/>
      <c r="CP83" s="102"/>
    </row>
    <row r="84" spans="1:94">
      <c r="A84" s="186">
        <v>0.57291666666666663</v>
      </c>
      <c r="B84" s="146"/>
      <c r="C84" s="107"/>
      <c r="D84" s="108"/>
      <c r="E84" s="106"/>
      <c r="F84" s="109"/>
      <c r="G84" s="110"/>
      <c r="H84" s="111"/>
      <c r="I84" s="107"/>
      <c r="J84" s="108"/>
      <c r="K84" s="106"/>
      <c r="L84" s="109"/>
      <c r="M84" s="110"/>
      <c r="N84" s="111"/>
      <c r="O84" s="107"/>
      <c r="P84" s="108"/>
      <c r="Q84" s="106"/>
      <c r="R84" s="109"/>
      <c r="S84" s="110"/>
      <c r="T84" s="111"/>
      <c r="U84" s="107"/>
      <c r="V84" s="108"/>
      <c r="W84" s="106"/>
      <c r="X84" s="109"/>
      <c r="Y84" s="110"/>
      <c r="Z84" s="111"/>
      <c r="AA84" s="107"/>
      <c r="AB84" s="108"/>
      <c r="AC84" s="106"/>
      <c r="AD84" s="109"/>
      <c r="AE84" s="110"/>
      <c r="AF84" s="111"/>
      <c r="AG84" s="107"/>
      <c r="AH84" s="108"/>
      <c r="AI84" s="106"/>
      <c r="AJ84" s="109"/>
      <c r="AK84" s="110"/>
      <c r="AL84" s="111"/>
      <c r="AM84" s="107"/>
      <c r="AN84" s="108"/>
      <c r="AO84" s="106"/>
      <c r="AP84" s="109"/>
      <c r="AQ84" s="110"/>
      <c r="AR84" s="111"/>
      <c r="AS84" s="107"/>
      <c r="AT84" s="108"/>
      <c r="AU84" s="106"/>
      <c r="AV84" s="109"/>
      <c r="AW84" s="110"/>
      <c r="AX84" s="111"/>
      <c r="AY84" s="107"/>
      <c r="AZ84" s="108"/>
      <c r="BA84" s="106"/>
      <c r="BB84" s="109"/>
      <c r="BC84" s="110"/>
      <c r="BD84" s="111"/>
      <c r="BE84" s="107"/>
      <c r="BF84" s="108"/>
      <c r="BG84" s="106"/>
      <c r="BH84" s="109"/>
      <c r="BI84" s="110"/>
      <c r="BJ84" s="111"/>
      <c r="BK84" s="107"/>
      <c r="BL84" s="108"/>
      <c r="BM84" s="106"/>
      <c r="BN84" s="109"/>
      <c r="BO84" s="110"/>
      <c r="BP84" s="111"/>
      <c r="BQ84" s="107"/>
      <c r="BR84" s="108"/>
      <c r="BS84" s="106"/>
      <c r="BT84" s="109"/>
      <c r="BU84" s="110"/>
      <c r="BV84" s="111"/>
      <c r="BW84" s="107"/>
      <c r="BX84" s="108"/>
      <c r="BY84" s="106"/>
      <c r="BZ84" s="109"/>
      <c r="CA84" s="110"/>
      <c r="CB84" s="111"/>
      <c r="CC84" s="107"/>
      <c r="CD84" s="108"/>
      <c r="CE84" s="106"/>
      <c r="CF84" s="109"/>
      <c r="CG84" s="110"/>
      <c r="CH84" s="111"/>
      <c r="CI84" s="107"/>
      <c r="CJ84" s="108"/>
      <c r="CK84" s="106"/>
      <c r="CL84" s="109"/>
      <c r="CM84" s="110"/>
      <c r="CN84" s="111"/>
      <c r="CO84" s="107"/>
      <c r="CP84" s="108"/>
    </row>
    <row r="85" spans="1:94">
      <c r="A85" s="187"/>
      <c r="B85" s="144"/>
      <c r="C85" s="95"/>
      <c r="D85" s="112"/>
      <c r="E85" s="94"/>
      <c r="F85" s="97"/>
      <c r="G85" s="113"/>
      <c r="H85" s="99"/>
      <c r="I85" s="95"/>
      <c r="J85" s="112"/>
      <c r="K85" s="94"/>
      <c r="L85" s="97"/>
      <c r="M85" s="113"/>
      <c r="N85" s="99"/>
      <c r="O85" s="95"/>
      <c r="P85" s="112"/>
      <c r="Q85" s="94"/>
      <c r="R85" s="97"/>
      <c r="S85" s="113"/>
      <c r="T85" s="99"/>
      <c r="U85" s="95"/>
      <c r="V85" s="112"/>
      <c r="W85" s="94"/>
      <c r="X85" s="97"/>
      <c r="Y85" s="113"/>
      <c r="Z85" s="99"/>
      <c r="AA85" s="95"/>
      <c r="AB85" s="112"/>
      <c r="AC85" s="94"/>
      <c r="AD85" s="97"/>
      <c r="AE85" s="113"/>
      <c r="AF85" s="99"/>
      <c r="AG85" s="95"/>
      <c r="AH85" s="112"/>
      <c r="AI85" s="94"/>
      <c r="AJ85" s="97"/>
      <c r="AK85" s="113"/>
      <c r="AL85" s="99"/>
      <c r="AM85" s="95"/>
      <c r="AN85" s="112"/>
      <c r="AO85" s="94"/>
      <c r="AP85" s="97"/>
      <c r="AQ85" s="113"/>
      <c r="AR85" s="99"/>
      <c r="AS85" s="95"/>
      <c r="AT85" s="112"/>
      <c r="AU85" s="94"/>
      <c r="AV85" s="97"/>
      <c r="AW85" s="113"/>
      <c r="AX85" s="99"/>
      <c r="AY85" s="95"/>
      <c r="AZ85" s="112"/>
      <c r="BA85" s="94"/>
      <c r="BB85" s="97"/>
      <c r="BC85" s="113"/>
      <c r="BD85" s="99"/>
      <c r="BE85" s="95"/>
      <c r="BF85" s="112"/>
      <c r="BG85" s="94"/>
      <c r="BH85" s="97"/>
      <c r="BI85" s="113"/>
      <c r="BJ85" s="99"/>
      <c r="BK85" s="95"/>
      <c r="BL85" s="112"/>
      <c r="BM85" s="94"/>
      <c r="BN85" s="97"/>
      <c r="BO85" s="113"/>
      <c r="BP85" s="99"/>
      <c r="BQ85" s="95"/>
      <c r="BR85" s="112"/>
      <c r="BS85" s="94"/>
      <c r="BT85" s="97"/>
      <c r="BU85" s="113"/>
      <c r="BV85" s="99"/>
      <c r="BW85" s="95"/>
      <c r="BX85" s="112"/>
      <c r="BY85" s="94"/>
      <c r="BZ85" s="97"/>
      <c r="CA85" s="113"/>
      <c r="CB85" s="99"/>
      <c r="CC85" s="95"/>
      <c r="CD85" s="112"/>
      <c r="CE85" s="94"/>
      <c r="CF85" s="97"/>
      <c r="CG85" s="113"/>
      <c r="CH85" s="99"/>
      <c r="CI85" s="95"/>
      <c r="CJ85" s="112"/>
      <c r="CK85" s="94"/>
      <c r="CL85" s="97"/>
      <c r="CM85" s="113"/>
      <c r="CN85" s="99"/>
      <c r="CO85" s="95"/>
      <c r="CP85" s="112"/>
    </row>
    <row r="86" spans="1:94" ht="15.75" thickBot="1">
      <c r="A86" s="189"/>
      <c r="B86" s="147"/>
      <c r="C86" s="115"/>
      <c r="D86" s="116"/>
      <c r="E86" s="114"/>
      <c r="F86" s="117"/>
      <c r="G86" s="118"/>
      <c r="H86" s="119"/>
      <c r="I86" s="115"/>
      <c r="J86" s="116"/>
      <c r="K86" s="114"/>
      <c r="L86" s="117"/>
      <c r="M86" s="118"/>
      <c r="N86" s="119"/>
      <c r="O86" s="115"/>
      <c r="P86" s="116"/>
      <c r="Q86" s="114"/>
      <c r="R86" s="117"/>
      <c r="S86" s="118"/>
      <c r="T86" s="119"/>
      <c r="U86" s="115"/>
      <c r="V86" s="116"/>
      <c r="W86" s="114"/>
      <c r="X86" s="117"/>
      <c r="Y86" s="118"/>
      <c r="Z86" s="119"/>
      <c r="AA86" s="115"/>
      <c r="AB86" s="116"/>
      <c r="AC86" s="114"/>
      <c r="AD86" s="117"/>
      <c r="AE86" s="118"/>
      <c r="AF86" s="119"/>
      <c r="AG86" s="115"/>
      <c r="AH86" s="116"/>
      <c r="AI86" s="114"/>
      <c r="AJ86" s="117"/>
      <c r="AK86" s="118"/>
      <c r="AL86" s="119"/>
      <c r="AM86" s="115"/>
      <c r="AN86" s="116"/>
      <c r="AO86" s="114"/>
      <c r="AP86" s="117"/>
      <c r="AQ86" s="118"/>
      <c r="AR86" s="119"/>
      <c r="AS86" s="115"/>
      <c r="AT86" s="116"/>
      <c r="AU86" s="114"/>
      <c r="AV86" s="117"/>
      <c r="AW86" s="118"/>
      <c r="AX86" s="119"/>
      <c r="AY86" s="115"/>
      <c r="AZ86" s="116"/>
      <c r="BA86" s="114"/>
      <c r="BB86" s="117"/>
      <c r="BC86" s="118"/>
      <c r="BD86" s="119"/>
      <c r="BE86" s="115"/>
      <c r="BF86" s="116"/>
      <c r="BG86" s="114"/>
      <c r="BH86" s="117"/>
      <c r="BI86" s="118"/>
      <c r="BJ86" s="119"/>
      <c r="BK86" s="115"/>
      <c r="BL86" s="116"/>
      <c r="BM86" s="114"/>
      <c r="BN86" s="117"/>
      <c r="BO86" s="118"/>
      <c r="BP86" s="119"/>
      <c r="BQ86" s="115"/>
      <c r="BR86" s="116"/>
      <c r="BS86" s="114"/>
      <c r="BT86" s="117"/>
      <c r="BU86" s="118"/>
      <c r="BV86" s="119"/>
      <c r="BW86" s="115"/>
      <c r="BX86" s="116"/>
      <c r="BY86" s="114"/>
      <c r="BZ86" s="117"/>
      <c r="CA86" s="118"/>
      <c r="CB86" s="119"/>
      <c r="CC86" s="115"/>
      <c r="CD86" s="116"/>
      <c r="CE86" s="114"/>
      <c r="CF86" s="117"/>
      <c r="CG86" s="118"/>
      <c r="CH86" s="119"/>
      <c r="CI86" s="115"/>
      <c r="CJ86" s="116"/>
      <c r="CK86" s="114"/>
      <c r="CL86" s="117"/>
      <c r="CM86" s="118"/>
      <c r="CN86" s="119"/>
      <c r="CO86" s="115"/>
      <c r="CP86" s="116"/>
    </row>
    <row r="87" spans="1:94" ht="15.75" thickTop="1">
      <c r="A87" s="183">
        <v>0.58333333333333337</v>
      </c>
      <c r="B87" s="151"/>
      <c r="C87" s="107"/>
      <c r="D87" s="108"/>
      <c r="E87" s="134"/>
      <c r="F87" s="109"/>
      <c r="G87" s="110"/>
      <c r="H87" s="135"/>
      <c r="I87" s="107"/>
      <c r="J87" s="108"/>
      <c r="K87" s="134"/>
      <c r="L87" s="109"/>
      <c r="M87" s="110"/>
      <c r="N87" s="135"/>
      <c r="O87" s="107"/>
      <c r="P87" s="108"/>
      <c r="Q87" s="134"/>
      <c r="R87" s="109"/>
      <c r="S87" s="110"/>
      <c r="T87" s="135"/>
      <c r="U87" s="107"/>
      <c r="V87" s="108"/>
      <c r="W87" s="134"/>
      <c r="X87" s="109"/>
      <c r="Y87" s="110"/>
      <c r="Z87" s="135"/>
      <c r="AA87" s="107"/>
      <c r="AB87" s="108"/>
      <c r="AC87" s="134"/>
      <c r="AD87" s="109"/>
      <c r="AE87" s="110"/>
      <c r="AF87" s="135"/>
      <c r="AG87" s="107"/>
      <c r="AH87" s="108"/>
      <c r="AI87" s="134"/>
      <c r="AJ87" s="109"/>
      <c r="AK87" s="110"/>
      <c r="AL87" s="135"/>
      <c r="AM87" s="107"/>
      <c r="AN87" s="108"/>
      <c r="AO87" s="134"/>
      <c r="AP87" s="109"/>
      <c r="AQ87" s="110"/>
      <c r="AR87" s="135"/>
      <c r="AS87" s="107"/>
      <c r="AT87" s="108"/>
      <c r="AU87" s="134"/>
      <c r="AV87" s="109"/>
      <c r="AW87" s="110"/>
      <c r="AX87" s="135"/>
      <c r="AY87" s="107"/>
      <c r="AZ87" s="108"/>
      <c r="BA87" s="134"/>
      <c r="BB87" s="109"/>
      <c r="BC87" s="110"/>
      <c r="BD87" s="135"/>
      <c r="BE87" s="107"/>
      <c r="BF87" s="108"/>
      <c r="BG87" s="134"/>
      <c r="BH87" s="109"/>
      <c r="BI87" s="110"/>
      <c r="BJ87" s="135"/>
      <c r="BK87" s="107"/>
      <c r="BL87" s="108"/>
      <c r="BM87" s="134"/>
      <c r="BN87" s="109"/>
      <c r="BO87" s="110"/>
      <c r="BP87" s="135"/>
      <c r="BQ87" s="107"/>
      <c r="BR87" s="108"/>
      <c r="BS87" s="134"/>
      <c r="BT87" s="109"/>
      <c r="BU87" s="110"/>
      <c r="BV87" s="135"/>
      <c r="BW87" s="107"/>
      <c r="BX87" s="108"/>
      <c r="BY87" s="134"/>
      <c r="BZ87" s="109"/>
      <c r="CA87" s="110"/>
      <c r="CB87" s="135"/>
      <c r="CC87" s="107"/>
      <c r="CD87" s="108"/>
      <c r="CE87" s="134"/>
      <c r="CF87" s="109"/>
      <c r="CG87" s="110"/>
      <c r="CH87" s="135"/>
      <c r="CI87" s="107"/>
      <c r="CJ87" s="108"/>
      <c r="CK87" s="134"/>
      <c r="CL87" s="109"/>
      <c r="CM87" s="110"/>
      <c r="CN87" s="135"/>
      <c r="CO87" s="107"/>
      <c r="CP87" s="108"/>
    </row>
    <row r="88" spans="1:94">
      <c r="A88" s="184"/>
      <c r="B88" s="147"/>
      <c r="C88" s="95"/>
      <c r="D88" s="112"/>
      <c r="E88" s="114"/>
      <c r="F88" s="97"/>
      <c r="G88" s="113"/>
      <c r="H88" s="119"/>
      <c r="I88" s="95"/>
      <c r="J88" s="112"/>
      <c r="K88" s="114"/>
      <c r="L88" s="97"/>
      <c r="M88" s="113"/>
      <c r="N88" s="119"/>
      <c r="O88" s="95"/>
      <c r="P88" s="112"/>
      <c r="Q88" s="114"/>
      <c r="R88" s="97"/>
      <c r="S88" s="113"/>
      <c r="T88" s="119"/>
      <c r="U88" s="95"/>
      <c r="V88" s="112"/>
      <c r="W88" s="114"/>
      <c r="X88" s="97"/>
      <c r="Y88" s="113"/>
      <c r="Z88" s="119"/>
      <c r="AA88" s="95"/>
      <c r="AB88" s="112"/>
      <c r="AC88" s="114"/>
      <c r="AD88" s="97"/>
      <c r="AE88" s="113"/>
      <c r="AF88" s="119"/>
      <c r="AG88" s="95"/>
      <c r="AH88" s="112"/>
      <c r="AI88" s="114"/>
      <c r="AJ88" s="97"/>
      <c r="AK88" s="113"/>
      <c r="AL88" s="119"/>
      <c r="AM88" s="95"/>
      <c r="AN88" s="112"/>
      <c r="AO88" s="114"/>
      <c r="AP88" s="97"/>
      <c r="AQ88" s="113"/>
      <c r="AR88" s="119"/>
      <c r="AS88" s="95"/>
      <c r="AT88" s="112"/>
      <c r="AU88" s="114"/>
      <c r="AV88" s="97"/>
      <c r="AW88" s="113"/>
      <c r="AX88" s="119"/>
      <c r="AY88" s="95"/>
      <c r="AZ88" s="112"/>
      <c r="BA88" s="114"/>
      <c r="BB88" s="97"/>
      <c r="BC88" s="113"/>
      <c r="BD88" s="119"/>
      <c r="BE88" s="95"/>
      <c r="BF88" s="112"/>
      <c r="BG88" s="114"/>
      <c r="BH88" s="97"/>
      <c r="BI88" s="113"/>
      <c r="BJ88" s="119"/>
      <c r="BK88" s="95"/>
      <c r="BL88" s="112"/>
      <c r="BM88" s="114"/>
      <c r="BN88" s="97"/>
      <c r="BO88" s="113"/>
      <c r="BP88" s="119"/>
      <c r="BQ88" s="95"/>
      <c r="BR88" s="112"/>
      <c r="BS88" s="114"/>
      <c r="BT88" s="97"/>
      <c r="BU88" s="113"/>
      <c r="BV88" s="119"/>
      <c r="BW88" s="95"/>
      <c r="BX88" s="112"/>
      <c r="BY88" s="114"/>
      <c r="BZ88" s="97"/>
      <c r="CA88" s="113"/>
      <c r="CB88" s="119"/>
      <c r="CC88" s="95"/>
      <c r="CD88" s="112"/>
      <c r="CE88" s="114"/>
      <c r="CF88" s="97"/>
      <c r="CG88" s="113"/>
      <c r="CH88" s="119"/>
      <c r="CI88" s="95"/>
      <c r="CJ88" s="112"/>
      <c r="CK88" s="114"/>
      <c r="CL88" s="97"/>
      <c r="CM88" s="113"/>
      <c r="CN88" s="119"/>
      <c r="CO88" s="95"/>
      <c r="CP88" s="112"/>
    </row>
    <row r="89" spans="1:94">
      <c r="A89" s="185"/>
      <c r="B89" s="152"/>
      <c r="C89" s="101"/>
      <c r="D89" s="102"/>
      <c r="E89" s="136"/>
      <c r="F89" s="103"/>
      <c r="G89" s="104"/>
      <c r="H89" s="137"/>
      <c r="I89" s="101"/>
      <c r="J89" s="102"/>
      <c r="K89" s="136"/>
      <c r="L89" s="103"/>
      <c r="M89" s="104"/>
      <c r="N89" s="137"/>
      <c r="O89" s="101"/>
      <c r="P89" s="102"/>
      <c r="Q89" s="136"/>
      <c r="R89" s="103"/>
      <c r="S89" s="104"/>
      <c r="T89" s="137"/>
      <c r="U89" s="101"/>
      <c r="V89" s="102"/>
      <c r="W89" s="136"/>
      <c r="X89" s="103"/>
      <c r="Y89" s="104"/>
      <c r="Z89" s="137"/>
      <c r="AA89" s="101"/>
      <c r="AB89" s="102"/>
      <c r="AC89" s="136"/>
      <c r="AD89" s="103"/>
      <c r="AE89" s="104"/>
      <c r="AF89" s="137"/>
      <c r="AG89" s="101"/>
      <c r="AH89" s="102"/>
      <c r="AI89" s="136"/>
      <c r="AJ89" s="103"/>
      <c r="AK89" s="104"/>
      <c r="AL89" s="137"/>
      <c r="AM89" s="101"/>
      <c r="AN89" s="102"/>
      <c r="AO89" s="136"/>
      <c r="AP89" s="103"/>
      <c r="AQ89" s="104"/>
      <c r="AR89" s="137"/>
      <c r="AS89" s="101"/>
      <c r="AT89" s="102"/>
      <c r="AU89" s="136"/>
      <c r="AV89" s="103"/>
      <c r="AW89" s="104"/>
      <c r="AX89" s="137"/>
      <c r="AY89" s="101"/>
      <c r="AZ89" s="102"/>
      <c r="BA89" s="136"/>
      <c r="BB89" s="103"/>
      <c r="BC89" s="104"/>
      <c r="BD89" s="137"/>
      <c r="BE89" s="101"/>
      <c r="BF89" s="102"/>
      <c r="BG89" s="136"/>
      <c r="BH89" s="103"/>
      <c r="BI89" s="104"/>
      <c r="BJ89" s="137"/>
      <c r="BK89" s="101"/>
      <c r="BL89" s="102"/>
      <c r="BM89" s="136"/>
      <c r="BN89" s="103"/>
      <c r="BO89" s="104"/>
      <c r="BP89" s="137"/>
      <c r="BQ89" s="101"/>
      <c r="BR89" s="102"/>
      <c r="BS89" s="136"/>
      <c r="BT89" s="103"/>
      <c r="BU89" s="104"/>
      <c r="BV89" s="137"/>
      <c r="BW89" s="101"/>
      <c r="BX89" s="102"/>
      <c r="BY89" s="136"/>
      <c r="BZ89" s="103"/>
      <c r="CA89" s="104"/>
      <c r="CB89" s="137"/>
      <c r="CC89" s="101"/>
      <c r="CD89" s="102"/>
      <c r="CE89" s="136"/>
      <c r="CF89" s="103"/>
      <c r="CG89" s="104"/>
      <c r="CH89" s="137"/>
      <c r="CI89" s="101"/>
      <c r="CJ89" s="102"/>
      <c r="CK89" s="136"/>
      <c r="CL89" s="103"/>
      <c r="CM89" s="104"/>
      <c r="CN89" s="137"/>
      <c r="CO89" s="101"/>
      <c r="CP89" s="102"/>
    </row>
    <row r="90" spans="1:94">
      <c r="A90" s="186">
        <v>0.59375</v>
      </c>
      <c r="B90" s="149"/>
      <c r="C90" s="107"/>
      <c r="D90" s="108"/>
      <c r="E90" s="122"/>
      <c r="F90" s="109"/>
      <c r="G90" s="110"/>
      <c r="H90" s="123"/>
      <c r="I90" s="107"/>
      <c r="J90" s="108"/>
      <c r="K90" s="122"/>
      <c r="L90" s="109"/>
      <c r="M90" s="110"/>
      <c r="N90" s="123"/>
      <c r="O90" s="107"/>
      <c r="P90" s="108"/>
      <c r="Q90" s="122"/>
      <c r="R90" s="109"/>
      <c r="S90" s="110"/>
      <c r="T90" s="123"/>
      <c r="U90" s="107"/>
      <c r="V90" s="108"/>
      <c r="W90" s="122"/>
      <c r="X90" s="109"/>
      <c r="Y90" s="110"/>
      <c r="Z90" s="123"/>
      <c r="AA90" s="107"/>
      <c r="AB90" s="108"/>
      <c r="AC90" s="122"/>
      <c r="AD90" s="109"/>
      <c r="AE90" s="110"/>
      <c r="AF90" s="123"/>
      <c r="AG90" s="107"/>
      <c r="AH90" s="108"/>
      <c r="AI90" s="122"/>
      <c r="AJ90" s="109"/>
      <c r="AK90" s="110"/>
      <c r="AL90" s="123"/>
      <c r="AM90" s="107"/>
      <c r="AN90" s="108"/>
      <c r="AO90" s="122"/>
      <c r="AP90" s="109"/>
      <c r="AQ90" s="110"/>
      <c r="AR90" s="123"/>
      <c r="AS90" s="107"/>
      <c r="AT90" s="108"/>
      <c r="AU90" s="122"/>
      <c r="AV90" s="109"/>
      <c r="AW90" s="110"/>
      <c r="AX90" s="123"/>
      <c r="AY90" s="107"/>
      <c r="AZ90" s="108"/>
      <c r="BA90" s="122"/>
      <c r="BB90" s="109"/>
      <c r="BC90" s="110"/>
      <c r="BD90" s="123"/>
      <c r="BE90" s="107"/>
      <c r="BF90" s="108"/>
      <c r="BG90" s="122"/>
      <c r="BH90" s="109"/>
      <c r="BI90" s="110"/>
      <c r="BJ90" s="123"/>
      <c r="BK90" s="107"/>
      <c r="BL90" s="108"/>
      <c r="BM90" s="122"/>
      <c r="BN90" s="109"/>
      <c r="BO90" s="110"/>
      <c r="BP90" s="123"/>
      <c r="BQ90" s="107"/>
      <c r="BR90" s="108"/>
      <c r="BS90" s="122"/>
      <c r="BT90" s="109"/>
      <c r="BU90" s="110"/>
      <c r="BV90" s="123"/>
      <c r="BW90" s="107"/>
      <c r="BX90" s="108"/>
      <c r="BY90" s="122"/>
      <c r="BZ90" s="109"/>
      <c r="CA90" s="110"/>
      <c r="CB90" s="123"/>
      <c r="CC90" s="107"/>
      <c r="CD90" s="108"/>
      <c r="CE90" s="122"/>
      <c r="CF90" s="109"/>
      <c r="CG90" s="110"/>
      <c r="CH90" s="123"/>
      <c r="CI90" s="107"/>
      <c r="CJ90" s="108"/>
      <c r="CK90" s="122"/>
      <c r="CL90" s="109"/>
      <c r="CM90" s="110"/>
      <c r="CN90" s="123"/>
      <c r="CO90" s="107"/>
      <c r="CP90" s="108"/>
    </row>
    <row r="91" spans="1:94">
      <c r="A91" s="187"/>
      <c r="B91" s="144"/>
      <c r="C91" s="95"/>
      <c r="D91" s="112"/>
      <c r="E91" s="94"/>
      <c r="F91" s="97"/>
      <c r="G91" s="113"/>
      <c r="H91" s="99"/>
      <c r="I91" s="95"/>
      <c r="J91" s="112"/>
      <c r="K91" s="94"/>
      <c r="L91" s="97"/>
      <c r="M91" s="113"/>
      <c r="N91" s="99"/>
      <c r="O91" s="95"/>
      <c r="P91" s="112"/>
      <c r="Q91" s="94"/>
      <c r="R91" s="97"/>
      <c r="S91" s="113"/>
      <c r="T91" s="99"/>
      <c r="U91" s="95"/>
      <c r="V91" s="112"/>
      <c r="W91" s="94"/>
      <c r="X91" s="97"/>
      <c r="Y91" s="113"/>
      <c r="Z91" s="99"/>
      <c r="AA91" s="95"/>
      <c r="AB91" s="112"/>
      <c r="AC91" s="94"/>
      <c r="AD91" s="97"/>
      <c r="AE91" s="113"/>
      <c r="AF91" s="99"/>
      <c r="AG91" s="95"/>
      <c r="AH91" s="112"/>
      <c r="AI91" s="94"/>
      <c r="AJ91" s="97"/>
      <c r="AK91" s="113"/>
      <c r="AL91" s="99"/>
      <c r="AM91" s="95"/>
      <c r="AN91" s="112"/>
      <c r="AO91" s="94"/>
      <c r="AP91" s="97"/>
      <c r="AQ91" s="113"/>
      <c r="AR91" s="99"/>
      <c r="AS91" s="95"/>
      <c r="AT91" s="112"/>
      <c r="AU91" s="94"/>
      <c r="AV91" s="97"/>
      <c r="AW91" s="113"/>
      <c r="AX91" s="99"/>
      <c r="AY91" s="95"/>
      <c r="AZ91" s="112"/>
      <c r="BA91" s="94"/>
      <c r="BB91" s="97"/>
      <c r="BC91" s="113"/>
      <c r="BD91" s="99"/>
      <c r="BE91" s="95"/>
      <c r="BF91" s="112"/>
      <c r="BG91" s="94"/>
      <c r="BH91" s="97"/>
      <c r="BI91" s="113"/>
      <c r="BJ91" s="99"/>
      <c r="BK91" s="95"/>
      <c r="BL91" s="112"/>
      <c r="BM91" s="94"/>
      <c r="BN91" s="97"/>
      <c r="BO91" s="113"/>
      <c r="BP91" s="99"/>
      <c r="BQ91" s="95"/>
      <c r="BR91" s="112"/>
      <c r="BS91" s="94"/>
      <c r="BT91" s="97"/>
      <c r="BU91" s="113"/>
      <c r="BV91" s="99"/>
      <c r="BW91" s="95"/>
      <c r="BX91" s="112"/>
      <c r="BY91" s="94"/>
      <c r="BZ91" s="97"/>
      <c r="CA91" s="113"/>
      <c r="CB91" s="99"/>
      <c r="CC91" s="95"/>
      <c r="CD91" s="112"/>
      <c r="CE91" s="94"/>
      <c r="CF91" s="97"/>
      <c r="CG91" s="113"/>
      <c r="CH91" s="99"/>
      <c r="CI91" s="95"/>
      <c r="CJ91" s="112"/>
      <c r="CK91" s="94"/>
      <c r="CL91" s="97"/>
      <c r="CM91" s="113"/>
      <c r="CN91" s="99"/>
      <c r="CO91" s="95"/>
      <c r="CP91" s="112"/>
    </row>
    <row r="92" spans="1:94">
      <c r="A92" s="188"/>
      <c r="B92" s="145"/>
      <c r="C92" s="101"/>
      <c r="D92" s="102"/>
      <c r="E92" s="100"/>
      <c r="F92" s="103"/>
      <c r="G92" s="104"/>
      <c r="H92" s="105"/>
      <c r="I92" s="101"/>
      <c r="J92" s="102"/>
      <c r="K92" s="100"/>
      <c r="L92" s="103"/>
      <c r="M92" s="104"/>
      <c r="N92" s="105"/>
      <c r="O92" s="101"/>
      <c r="P92" s="102"/>
      <c r="Q92" s="100"/>
      <c r="R92" s="103"/>
      <c r="S92" s="104"/>
      <c r="T92" s="105"/>
      <c r="U92" s="101"/>
      <c r="V92" s="102"/>
      <c r="W92" s="100"/>
      <c r="X92" s="103"/>
      <c r="Y92" s="104"/>
      <c r="Z92" s="105"/>
      <c r="AA92" s="101"/>
      <c r="AB92" s="102"/>
      <c r="AC92" s="100"/>
      <c r="AD92" s="103"/>
      <c r="AE92" s="104"/>
      <c r="AF92" s="105"/>
      <c r="AG92" s="101"/>
      <c r="AH92" s="102"/>
      <c r="AI92" s="100"/>
      <c r="AJ92" s="103"/>
      <c r="AK92" s="104"/>
      <c r="AL92" s="105"/>
      <c r="AM92" s="101"/>
      <c r="AN92" s="102"/>
      <c r="AO92" s="100"/>
      <c r="AP92" s="103"/>
      <c r="AQ92" s="104"/>
      <c r="AR92" s="105"/>
      <c r="AS92" s="101"/>
      <c r="AT92" s="102"/>
      <c r="AU92" s="100"/>
      <c r="AV92" s="103"/>
      <c r="AW92" s="104"/>
      <c r="AX92" s="105"/>
      <c r="AY92" s="101"/>
      <c r="AZ92" s="102"/>
      <c r="BA92" s="100"/>
      <c r="BB92" s="103"/>
      <c r="BC92" s="104"/>
      <c r="BD92" s="105"/>
      <c r="BE92" s="101"/>
      <c r="BF92" s="102"/>
      <c r="BG92" s="100"/>
      <c r="BH92" s="103"/>
      <c r="BI92" s="104"/>
      <c r="BJ92" s="105"/>
      <c r="BK92" s="101"/>
      <c r="BL92" s="102"/>
      <c r="BM92" s="100"/>
      <c r="BN92" s="103"/>
      <c r="BO92" s="104"/>
      <c r="BP92" s="105"/>
      <c r="BQ92" s="101"/>
      <c r="BR92" s="102"/>
      <c r="BS92" s="100"/>
      <c r="BT92" s="103"/>
      <c r="BU92" s="104"/>
      <c r="BV92" s="105"/>
      <c r="BW92" s="101"/>
      <c r="BX92" s="102"/>
      <c r="BY92" s="100"/>
      <c r="BZ92" s="103"/>
      <c r="CA92" s="104"/>
      <c r="CB92" s="105"/>
      <c r="CC92" s="101"/>
      <c r="CD92" s="102"/>
      <c r="CE92" s="100"/>
      <c r="CF92" s="103"/>
      <c r="CG92" s="104"/>
      <c r="CH92" s="105"/>
      <c r="CI92" s="101"/>
      <c r="CJ92" s="102"/>
      <c r="CK92" s="100"/>
      <c r="CL92" s="103"/>
      <c r="CM92" s="104"/>
      <c r="CN92" s="105"/>
      <c r="CO92" s="101"/>
      <c r="CP92" s="102"/>
    </row>
    <row r="93" spans="1:94">
      <c r="A93" s="186">
        <v>0.60416666666666663</v>
      </c>
      <c r="B93" s="146"/>
      <c r="C93" s="107"/>
      <c r="D93" s="108"/>
      <c r="E93" s="106"/>
      <c r="F93" s="109"/>
      <c r="G93" s="110"/>
      <c r="H93" s="111"/>
      <c r="I93" s="107"/>
      <c r="J93" s="108"/>
      <c r="K93" s="106"/>
      <c r="L93" s="109"/>
      <c r="M93" s="110"/>
      <c r="N93" s="111"/>
      <c r="O93" s="107"/>
      <c r="P93" s="108"/>
      <c r="Q93" s="106"/>
      <c r="R93" s="109"/>
      <c r="S93" s="110"/>
      <c r="T93" s="111"/>
      <c r="U93" s="107"/>
      <c r="V93" s="108"/>
      <c r="W93" s="106"/>
      <c r="X93" s="109"/>
      <c r="Y93" s="110"/>
      <c r="Z93" s="111"/>
      <c r="AA93" s="107"/>
      <c r="AB93" s="108"/>
      <c r="AC93" s="106"/>
      <c r="AD93" s="109"/>
      <c r="AE93" s="110"/>
      <c r="AF93" s="111"/>
      <c r="AG93" s="107"/>
      <c r="AH93" s="108"/>
      <c r="AI93" s="106"/>
      <c r="AJ93" s="109"/>
      <c r="AK93" s="110"/>
      <c r="AL93" s="111"/>
      <c r="AM93" s="107"/>
      <c r="AN93" s="108"/>
      <c r="AO93" s="106"/>
      <c r="AP93" s="109"/>
      <c r="AQ93" s="110"/>
      <c r="AR93" s="111"/>
      <c r="AS93" s="107"/>
      <c r="AT93" s="108"/>
      <c r="AU93" s="106"/>
      <c r="AV93" s="109"/>
      <c r="AW93" s="110"/>
      <c r="AX93" s="111"/>
      <c r="AY93" s="107"/>
      <c r="AZ93" s="108"/>
      <c r="BA93" s="106"/>
      <c r="BB93" s="109"/>
      <c r="BC93" s="110"/>
      <c r="BD93" s="111"/>
      <c r="BE93" s="107"/>
      <c r="BF93" s="108"/>
      <c r="BG93" s="106"/>
      <c r="BH93" s="109"/>
      <c r="BI93" s="110"/>
      <c r="BJ93" s="111"/>
      <c r="BK93" s="107"/>
      <c r="BL93" s="108"/>
      <c r="BM93" s="106"/>
      <c r="BN93" s="109"/>
      <c r="BO93" s="110"/>
      <c r="BP93" s="111"/>
      <c r="BQ93" s="107"/>
      <c r="BR93" s="108"/>
      <c r="BS93" s="106"/>
      <c r="BT93" s="109"/>
      <c r="BU93" s="110"/>
      <c r="BV93" s="111"/>
      <c r="BW93" s="107"/>
      <c r="BX93" s="108"/>
      <c r="BY93" s="106"/>
      <c r="BZ93" s="109"/>
      <c r="CA93" s="110"/>
      <c r="CB93" s="111"/>
      <c r="CC93" s="107"/>
      <c r="CD93" s="108"/>
      <c r="CE93" s="106"/>
      <c r="CF93" s="109"/>
      <c r="CG93" s="110"/>
      <c r="CH93" s="111"/>
      <c r="CI93" s="107"/>
      <c r="CJ93" s="108"/>
      <c r="CK93" s="106"/>
      <c r="CL93" s="109"/>
      <c r="CM93" s="110"/>
      <c r="CN93" s="111"/>
      <c r="CO93" s="107"/>
      <c r="CP93" s="108"/>
    </row>
    <row r="94" spans="1:94">
      <c r="A94" s="187"/>
      <c r="B94" s="144"/>
      <c r="C94" s="95"/>
      <c r="D94" s="112"/>
      <c r="E94" s="94"/>
      <c r="F94" s="97"/>
      <c r="G94" s="113"/>
      <c r="H94" s="99"/>
      <c r="I94" s="95"/>
      <c r="J94" s="112"/>
      <c r="K94" s="94"/>
      <c r="L94" s="97"/>
      <c r="M94" s="113"/>
      <c r="N94" s="99"/>
      <c r="O94" s="95"/>
      <c r="P94" s="112"/>
      <c r="Q94" s="94"/>
      <c r="R94" s="97"/>
      <c r="S94" s="113"/>
      <c r="T94" s="99"/>
      <c r="U94" s="95"/>
      <c r="V94" s="112"/>
      <c r="W94" s="94"/>
      <c r="X94" s="97"/>
      <c r="Y94" s="113"/>
      <c r="Z94" s="99"/>
      <c r="AA94" s="95"/>
      <c r="AB94" s="112"/>
      <c r="AC94" s="94"/>
      <c r="AD94" s="97"/>
      <c r="AE94" s="113"/>
      <c r="AF94" s="99"/>
      <c r="AG94" s="95"/>
      <c r="AH94" s="112"/>
      <c r="AI94" s="94"/>
      <c r="AJ94" s="97"/>
      <c r="AK94" s="113"/>
      <c r="AL94" s="99"/>
      <c r="AM94" s="95"/>
      <c r="AN94" s="112"/>
      <c r="AO94" s="94"/>
      <c r="AP94" s="97"/>
      <c r="AQ94" s="113"/>
      <c r="AR94" s="99"/>
      <c r="AS94" s="95"/>
      <c r="AT94" s="112"/>
      <c r="AU94" s="94"/>
      <c r="AV94" s="97"/>
      <c r="AW94" s="113"/>
      <c r="AX94" s="99"/>
      <c r="AY94" s="95"/>
      <c r="AZ94" s="112"/>
      <c r="BA94" s="94"/>
      <c r="BB94" s="97"/>
      <c r="BC94" s="113"/>
      <c r="BD94" s="99"/>
      <c r="BE94" s="95"/>
      <c r="BF94" s="112"/>
      <c r="BG94" s="94"/>
      <c r="BH94" s="97"/>
      <c r="BI94" s="113"/>
      <c r="BJ94" s="99"/>
      <c r="BK94" s="95"/>
      <c r="BL94" s="112"/>
      <c r="BM94" s="94"/>
      <c r="BN94" s="97"/>
      <c r="BO94" s="113"/>
      <c r="BP94" s="99"/>
      <c r="BQ94" s="95"/>
      <c r="BR94" s="112"/>
      <c r="BS94" s="94"/>
      <c r="BT94" s="97"/>
      <c r="BU94" s="113"/>
      <c r="BV94" s="99"/>
      <c r="BW94" s="95"/>
      <c r="BX94" s="112"/>
      <c r="BY94" s="94"/>
      <c r="BZ94" s="97"/>
      <c r="CA94" s="113"/>
      <c r="CB94" s="99"/>
      <c r="CC94" s="95"/>
      <c r="CD94" s="112"/>
      <c r="CE94" s="94"/>
      <c r="CF94" s="97"/>
      <c r="CG94" s="113"/>
      <c r="CH94" s="99"/>
      <c r="CI94" s="95"/>
      <c r="CJ94" s="112"/>
      <c r="CK94" s="94"/>
      <c r="CL94" s="97"/>
      <c r="CM94" s="113"/>
      <c r="CN94" s="99"/>
      <c r="CO94" s="95"/>
      <c r="CP94" s="112"/>
    </row>
    <row r="95" spans="1:94">
      <c r="A95" s="188"/>
      <c r="B95" s="149"/>
      <c r="C95" s="101"/>
      <c r="D95" s="102"/>
      <c r="E95" s="122"/>
      <c r="F95" s="103"/>
      <c r="G95" s="104"/>
      <c r="H95" s="123"/>
      <c r="I95" s="101"/>
      <c r="J95" s="102"/>
      <c r="K95" s="122"/>
      <c r="L95" s="103"/>
      <c r="M95" s="104"/>
      <c r="N95" s="123"/>
      <c r="O95" s="101"/>
      <c r="P95" s="102"/>
      <c r="Q95" s="122"/>
      <c r="R95" s="103"/>
      <c r="S95" s="104"/>
      <c r="T95" s="123"/>
      <c r="U95" s="101"/>
      <c r="V95" s="102"/>
      <c r="W95" s="122"/>
      <c r="X95" s="103"/>
      <c r="Y95" s="104"/>
      <c r="Z95" s="123"/>
      <c r="AA95" s="101"/>
      <c r="AB95" s="102"/>
      <c r="AC95" s="122"/>
      <c r="AD95" s="103"/>
      <c r="AE95" s="104"/>
      <c r="AF95" s="123"/>
      <c r="AG95" s="101"/>
      <c r="AH95" s="102"/>
      <c r="AI95" s="122"/>
      <c r="AJ95" s="103"/>
      <c r="AK95" s="104"/>
      <c r="AL95" s="123"/>
      <c r="AM95" s="101"/>
      <c r="AN95" s="102"/>
      <c r="AO95" s="122"/>
      <c r="AP95" s="103"/>
      <c r="AQ95" s="104"/>
      <c r="AR95" s="123"/>
      <c r="AS95" s="101"/>
      <c r="AT95" s="102"/>
      <c r="AU95" s="122"/>
      <c r="AV95" s="103"/>
      <c r="AW95" s="104"/>
      <c r="AX95" s="123"/>
      <c r="AY95" s="101"/>
      <c r="AZ95" s="102"/>
      <c r="BA95" s="122"/>
      <c r="BB95" s="103"/>
      <c r="BC95" s="104"/>
      <c r="BD95" s="123"/>
      <c r="BE95" s="101"/>
      <c r="BF95" s="102"/>
      <c r="BG95" s="122"/>
      <c r="BH95" s="103"/>
      <c r="BI95" s="104"/>
      <c r="BJ95" s="123"/>
      <c r="BK95" s="101"/>
      <c r="BL95" s="102"/>
      <c r="BM95" s="122"/>
      <c r="BN95" s="103"/>
      <c r="BO95" s="104"/>
      <c r="BP95" s="123"/>
      <c r="BQ95" s="101"/>
      <c r="BR95" s="102"/>
      <c r="BS95" s="122"/>
      <c r="BT95" s="103"/>
      <c r="BU95" s="104"/>
      <c r="BV95" s="123"/>
      <c r="BW95" s="101"/>
      <c r="BX95" s="102"/>
      <c r="BY95" s="122"/>
      <c r="BZ95" s="103"/>
      <c r="CA95" s="104"/>
      <c r="CB95" s="123"/>
      <c r="CC95" s="101"/>
      <c r="CD95" s="102"/>
      <c r="CE95" s="122"/>
      <c r="CF95" s="103"/>
      <c r="CG95" s="104"/>
      <c r="CH95" s="123"/>
      <c r="CI95" s="101"/>
      <c r="CJ95" s="102"/>
      <c r="CK95" s="122"/>
      <c r="CL95" s="103"/>
      <c r="CM95" s="104"/>
      <c r="CN95" s="123"/>
      <c r="CO95" s="101"/>
      <c r="CP95" s="102"/>
    </row>
    <row r="96" spans="1:94">
      <c r="A96" s="186">
        <v>0.61458333333333337</v>
      </c>
      <c r="B96" s="146"/>
      <c r="C96" s="107"/>
      <c r="D96" s="108"/>
      <c r="E96" s="106"/>
      <c r="F96" s="109"/>
      <c r="G96" s="110"/>
      <c r="H96" s="111"/>
      <c r="I96" s="107"/>
      <c r="J96" s="108"/>
      <c r="K96" s="106"/>
      <c r="L96" s="109"/>
      <c r="M96" s="110"/>
      <c r="N96" s="111"/>
      <c r="O96" s="107"/>
      <c r="P96" s="108"/>
      <c r="Q96" s="106"/>
      <c r="R96" s="109"/>
      <c r="S96" s="110"/>
      <c r="T96" s="111"/>
      <c r="U96" s="107"/>
      <c r="V96" s="108"/>
      <c r="W96" s="106"/>
      <c r="X96" s="109"/>
      <c r="Y96" s="110"/>
      <c r="Z96" s="111"/>
      <c r="AA96" s="107"/>
      <c r="AB96" s="108"/>
      <c r="AC96" s="106"/>
      <c r="AD96" s="109"/>
      <c r="AE96" s="110"/>
      <c r="AF96" s="111"/>
      <c r="AG96" s="107"/>
      <c r="AH96" s="108"/>
      <c r="AI96" s="106"/>
      <c r="AJ96" s="109"/>
      <c r="AK96" s="110"/>
      <c r="AL96" s="111"/>
      <c r="AM96" s="107"/>
      <c r="AN96" s="108"/>
      <c r="AO96" s="106"/>
      <c r="AP96" s="109"/>
      <c r="AQ96" s="110"/>
      <c r="AR96" s="111"/>
      <c r="AS96" s="107"/>
      <c r="AT96" s="108"/>
      <c r="AU96" s="106"/>
      <c r="AV96" s="109"/>
      <c r="AW96" s="110"/>
      <c r="AX96" s="111"/>
      <c r="AY96" s="107"/>
      <c r="AZ96" s="108"/>
      <c r="BA96" s="106"/>
      <c r="BB96" s="109"/>
      <c r="BC96" s="110"/>
      <c r="BD96" s="111"/>
      <c r="BE96" s="107"/>
      <c r="BF96" s="108"/>
      <c r="BG96" s="106"/>
      <c r="BH96" s="109"/>
      <c r="BI96" s="110"/>
      <c r="BJ96" s="111"/>
      <c r="BK96" s="107"/>
      <c r="BL96" s="108"/>
      <c r="BM96" s="106"/>
      <c r="BN96" s="109"/>
      <c r="BO96" s="110"/>
      <c r="BP96" s="111"/>
      <c r="BQ96" s="107"/>
      <c r="BR96" s="108"/>
      <c r="BS96" s="106"/>
      <c r="BT96" s="109"/>
      <c r="BU96" s="110"/>
      <c r="BV96" s="111"/>
      <c r="BW96" s="107"/>
      <c r="BX96" s="108"/>
      <c r="BY96" s="106"/>
      <c r="BZ96" s="109"/>
      <c r="CA96" s="110"/>
      <c r="CB96" s="111"/>
      <c r="CC96" s="107"/>
      <c r="CD96" s="108"/>
      <c r="CE96" s="106"/>
      <c r="CF96" s="109"/>
      <c r="CG96" s="110"/>
      <c r="CH96" s="111"/>
      <c r="CI96" s="107"/>
      <c r="CJ96" s="108"/>
      <c r="CK96" s="106"/>
      <c r="CL96" s="109"/>
      <c r="CM96" s="110"/>
      <c r="CN96" s="111"/>
      <c r="CO96" s="107"/>
      <c r="CP96" s="108"/>
    </row>
    <row r="97" spans="1:94">
      <c r="A97" s="187"/>
      <c r="B97" s="144"/>
      <c r="C97" s="95"/>
      <c r="D97" s="112"/>
      <c r="E97" s="94"/>
      <c r="F97" s="97"/>
      <c r="G97" s="113"/>
      <c r="H97" s="99"/>
      <c r="I97" s="95"/>
      <c r="J97" s="112"/>
      <c r="K97" s="94"/>
      <c r="L97" s="97"/>
      <c r="M97" s="113"/>
      <c r="N97" s="99"/>
      <c r="O97" s="95"/>
      <c r="P97" s="112"/>
      <c r="Q97" s="94"/>
      <c r="R97" s="97"/>
      <c r="S97" s="113"/>
      <c r="T97" s="99"/>
      <c r="U97" s="95"/>
      <c r="V97" s="112"/>
      <c r="W97" s="94"/>
      <c r="X97" s="97"/>
      <c r="Y97" s="113"/>
      <c r="Z97" s="99"/>
      <c r="AA97" s="95"/>
      <c r="AB97" s="112"/>
      <c r="AC97" s="94"/>
      <c r="AD97" s="97"/>
      <c r="AE97" s="113"/>
      <c r="AF97" s="99"/>
      <c r="AG97" s="95"/>
      <c r="AH97" s="112"/>
      <c r="AI97" s="94"/>
      <c r="AJ97" s="97"/>
      <c r="AK97" s="113"/>
      <c r="AL97" s="99"/>
      <c r="AM97" s="95"/>
      <c r="AN97" s="112"/>
      <c r="AO97" s="94"/>
      <c r="AP97" s="97"/>
      <c r="AQ97" s="113"/>
      <c r="AR97" s="99"/>
      <c r="AS97" s="95"/>
      <c r="AT97" s="112"/>
      <c r="AU97" s="94"/>
      <c r="AV97" s="97"/>
      <c r="AW97" s="113"/>
      <c r="AX97" s="99"/>
      <c r="AY97" s="95"/>
      <c r="AZ97" s="112"/>
      <c r="BA97" s="94"/>
      <c r="BB97" s="97"/>
      <c r="BC97" s="113"/>
      <c r="BD97" s="99"/>
      <c r="BE97" s="95"/>
      <c r="BF97" s="112"/>
      <c r="BG97" s="94"/>
      <c r="BH97" s="97"/>
      <c r="BI97" s="113"/>
      <c r="BJ97" s="99"/>
      <c r="BK97" s="95"/>
      <c r="BL97" s="112"/>
      <c r="BM97" s="94"/>
      <c r="BN97" s="97"/>
      <c r="BO97" s="113"/>
      <c r="BP97" s="99"/>
      <c r="BQ97" s="95"/>
      <c r="BR97" s="112"/>
      <c r="BS97" s="94"/>
      <c r="BT97" s="97"/>
      <c r="BU97" s="113"/>
      <c r="BV97" s="99"/>
      <c r="BW97" s="95"/>
      <c r="BX97" s="112"/>
      <c r="BY97" s="94"/>
      <c r="BZ97" s="97"/>
      <c r="CA97" s="113"/>
      <c r="CB97" s="99"/>
      <c r="CC97" s="95"/>
      <c r="CD97" s="112"/>
      <c r="CE97" s="94"/>
      <c r="CF97" s="97"/>
      <c r="CG97" s="113"/>
      <c r="CH97" s="99"/>
      <c r="CI97" s="95"/>
      <c r="CJ97" s="112"/>
      <c r="CK97" s="94"/>
      <c r="CL97" s="97"/>
      <c r="CM97" s="113"/>
      <c r="CN97" s="99"/>
      <c r="CO97" s="95"/>
      <c r="CP97" s="112"/>
    </row>
    <row r="98" spans="1:94" ht="15.75" thickBot="1">
      <c r="A98" s="189"/>
      <c r="B98" s="150"/>
      <c r="C98" s="125"/>
      <c r="D98" s="126"/>
      <c r="E98" s="124"/>
      <c r="F98" s="127"/>
      <c r="G98" s="128"/>
      <c r="H98" s="129"/>
      <c r="I98" s="125"/>
      <c r="J98" s="126"/>
      <c r="K98" s="124"/>
      <c r="L98" s="127"/>
      <c r="M98" s="128"/>
      <c r="N98" s="129"/>
      <c r="O98" s="125"/>
      <c r="P98" s="126"/>
      <c r="Q98" s="124"/>
      <c r="R98" s="127"/>
      <c r="S98" s="128"/>
      <c r="T98" s="129"/>
      <c r="U98" s="125"/>
      <c r="V98" s="126"/>
      <c r="W98" s="124"/>
      <c r="X98" s="127"/>
      <c r="Y98" s="128"/>
      <c r="Z98" s="129"/>
      <c r="AA98" s="125"/>
      <c r="AB98" s="126"/>
      <c r="AC98" s="124"/>
      <c r="AD98" s="127"/>
      <c r="AE98" s="128"/>
      <c r="AF98" s="129"/>
      <c r="AG98" s="125"/>
      <c r="AH98" s="126"/>
      <c r="AI98" s="124"/>
      <c r="AJ98" s="127"/>
      <c r="AK98" s="128"/>
      <c r="AL98" s="129"/>
      <c r="AM98" s="125"/>
      <c r="AN98" s="126"/>
      <c r="AO98" s="124"/>
      <c r="AP98" s="127"/>
      <c r="AQ98" s="128"/>
      <c r="AR98" s="129"/>
      <c r="AS98" s="125"/>
      <c r="AT98" s="126"/>
      <c r="AU98" s="124"/>
      <c r="AV98" s="127"/>
      <c r="AW98" s="128"/>
      <c r="AX98" s="129"/>
      <c r="AY98" s="125"/>
      <c r="AZ98" s="126"/>
      <c r="BA98" s="124"/>
      <c r="BB98" s="127"/>
      <c r="BC98" s="128"/>
      <c r="BD98" s="129"/>
      <c r="BE98" s="125"/>
      <c r="BF98" s="126"/>
      <c r="BG98" s="124"/>
      <c r="BH98" s="127"/>
      <c r="BI98" s="128"/>
      <c r="BJ98" s="129"/>
      <c r="BK98" s="125"/>
      <c r="BL98" s="126"/>
      <c r="BM98" s="124"/>
      <c r="BN98" s="127"/>
      <c r="BO98" s="128"/>
      <c r="BP98" s="129"/>
      <c r="BQ98" s="125"/>
      <c r="BR98" s="126"/>
      <c r="BS98" s="124"/>
      <c r="BT98" s="127"/>
      <c r="BU98" s="128"/>
      <c r="BV98" s="129"/>
      <c r="BW98" s="125"/>
      <c r="BX98" s="126"/>
      <c r="BY98" s="124"/>
      <c r="BZ98" s="127"/>
      <c r="CA98" s="128"/>
      <c r="CB98" s="129"/>
      <c r="CC98" s="125"/>
      <c r="CD98" s="126"/>
      <c r="CE98" s="124"/>
      <c r="CF98" s="127"/>
      <c r="CG98" s="128"/>
      <c r="CH98" s="129"/>
      <c r="CI98" s="125"/>
      <c r="CJ98" s="126"/>
      <c r="CK98" s="124"/>
      <c r="CL98" s="127"/>
      <c r="CM98" s="128"/>
      <c r="CN98" s="129"/>
      <c r="CO98" s="125"/>
      <c r="CP98" s="126"/>
    </row>
    <row r="99" spans="1:94" ht="15.75" thickTop="1">
      <c r="A99" s="183">
        <v>0.625</v>
      </c>
      <c r="B99" s="143"/>
      <c r="C99" s="130"/>
      <c r="D99" s="131"/>
      <c r="E99" s="88"/>
      <c r="F99" s="132"/>
      <c r="G99" s="133"/>
      <c r="H99" s="93"/>
      <c r="I99" s="130"/>
      <c r="J99" s="131"/>
      <c r="K99" s="88"/>
      <c r="L99" s="132"/>
      <c r="M99" s="133"/>
      <c r="N99" s="93"/>
      <c r="O99" s="130"/>
      <c r="P99" s="131"/>
      <c r="Q99" s="88"/>
      <c r="R99" s="132"/>
      <c r="S99" s="133"/>
      <c r="T99" s="93"/>
      <c r="U99" s="130"/>
      <c r="V99" s="131"/>
      <c r="W99" s="88"/>
      <c r="X99" s="132"/>
      <c r="Y99" s="133"/>
      <c r="Z99" s="93"/>
      <c r="AA99" s="130"/>
      <c r="AB99" s="131"/>
      <c r="AC99" s="88"/>
      <c r="AD99" s="132"/>
      <c r="AE99" s="133"/>
      <c r="AF99" s="93"/>
      <c r="AG99" s="130"/>
      <c r="AH99" s="131"/>
      <c r="AI99" s="88"/>
      <c r="AJ99" s="132"/>
      <c r="AK99" s="133"/>
      <c r="AL99" s="93"/>
      <c r="AM99" s="130"/>
      <c r="AN99" s="131"/>
      <c r="AO99" s="88"/>
      <c r="AP99" s="132"/>
      <c r="AQ99" s="133"/>
      <c r="AR99" s="93"/>
      <c r="AS99" s="130"/>
      <c r="AT99" s="131"/>
      <c r="AU99" s="88"/>
      <c r="AV99" s="132"/>
      <c r="AW99" s="133"/>
      <c r="AX99" s="93"/>
      <c r="AY99" s="130"/>
      <c r="AZ99" s="131"/>
      <c r="BA99" s="88"/>
      <c r="BB99" s="132"/>
      <c r="BC99" s="133"/>
      <c r="BD99" s="93"/>
      <c r="BE99" s="130"/>
      <c r="BF99" s="131"/>
      <c r="BG99" s="88"/>
      <c r="BH99" s="132"/>
      <c r="BI99" s="133"/>
      <c r="BJ99" s="93"/>
      <c r="BK99" s="130"/>
      <c r="BL99" s="131"/>
      <c r="BM99" s="88"/>
      <c r="BN99" s="132"/>
      <c r="BO99" s="133"/>
      <c r="BP99" s="93"/>
      <c r="BQ99" s="130"/>
      <c r="BR99" s="131"/>
      <c r="BS99" s="88"/>
      <c r="BT99" s="132"/>
      <c r="BU99" s="133"/>
      <c r="BV99" s="93"/>
      <c r="BW99" s="130"/>
      <c r="BX99" s="131"/>
      <c r="BY99" s="88"/>
      <c r="BZ99" s="132"/>
      <c r="CA99" s="133"/>
      <c r="CB99" s="93"/>
      <c r="CC99" s="130"/>
      <c r="CD99" s="131"/>
      <c r="CE99" s="88"/>
      <c r="CF99" s="132"/>
      <c r="CG99" s="133"/>
      <c r="CH99" s="93"/>
      <c r="CI99" s="130"/>
      <c r="CJ99" s="131"/>
      <c r="CK99" s="88"/>
      <c r="CL99" s="132"/>
      <c r="CM99" s="133"/>
      <c r="CN99" s="93"/>
      <c r="CO99" s="130"/>
      <c r="CP99" s="131"/>
    </row>
    <row r="100" spans="1:94">
      <c r="A100" s="184"/>
      <c r="B100" s="144"/>
      <c r="C100" s="95"/>
      <c r="D100" s="112"/>
      <c r="E100" s="94"/>
      <c r="F100" s="97"/>
      <c r="G100" s="113"/>
      <c r="H100" s="99"/>
      <c r="I100" s="95"/>
      <c r="J100" s="112"/>
      <c r="K100" s="94"/>
      <c r="L100" s="97"/>
      <c r="M100" s="113"/>
      <c r="N100" s="99"/>
      <c r="O100" s="95"/>
      <c r="P100" s="112"/>
      <c r="Q100" s="94"/>
      <c r="R100" s="97"/>
      <c r="S100" s="113"/>
      <c r="T100" s="99"/>
      <c r="U100" s="95"/>
      <c r="V100" s="112"/>
      <c r="W100" s="94"/>
      <c r="X100" s="97"/>
      <c r="Y100" s="113"/>
      <c r="Z100" s="99"/>
      <c r="AA100" s="95"/>
      <c r="AB100" s="112"/>
      <c r="AC100" s="94"/>
      <c r="AD100" s="97"/>
      <c r="AE100" s="113"/>
      <c r="AF100" s="99"/>
      <c r="AG100" s="95"/>
      <c r="AH100" s="112"/>
      <c r="AI100" s="94"/>
      <c r="AJ100" s="97"/>
      <c r="AK100" s="113"/>
      <c r="AL100" s="99"/>
      <c r="AM100" s="95"/>
      <c r="AN100" s="112"/>
      <c r="AO100" s="94"/>
      <c r="AP100" s="97"/>
      <c r="AQ100" s="113"/>
      <c r="AR100" s="99"/>
      <c r="AS100" s="95"/>
      <c r="AT100" s="112"/>
      <c r="AU100" s="94"/>
      <c r="AV100" s="97"/>
      <c r="AW100" s="113"/>
      <c r="AX100" s="99"/>
      <c r="AY100" s="95"/>
      <c r="AZ100" s="112"/>
      <c r="BA100" s="94"/>
      <c r="BB100" s="97"/>
      <c r="BC100" s="113"/>
      <c r="BD100" s="99"/>
      <c r="BE100" s="95"/>
      <c r="BF100" s="112"/>
      <c r="BG100" s="94"/>
      <c r="BH100" s="97"/>
      <c r="BI100" s="113"/>
      <c r="BJ100" s="99"/>
      <c r="BK100" s="95"/>
      <c r="BL100" s="112"/>
      <c r="BM100" s="94"/>
      <c r="BN100" s="97"/>
      <c r="BO100" s="113"/>
      <c r="BP100" s="99"/>
      <c r="BQ100" s="95"/>
      <c r="BR100" s="112"/>
      <c r="BS100" s="94"/>
      <c r="BT100" s="97"/>
      <c r="BU100" s="113"/>
      <c r="BV100" s="99"/>
      <c r="BW100" s="95"/>
      <c r="BX100" s="112"/>
      <c r="BY100" s="94"/>
      <c r="BZ100" s="97"/>
      <c r="CA100" s="113"/>
      <c r="CB100" s="99"/>
      <c r="CC100" s="95"/>
      <c r="CD100" s="112"/>
      <c r="CE100" s="94"/>
      <c r="CF100" s="97"/>
      <c r="CG100" s="113"/>
      <c r="CH100" s="99"/>
      <c r="CI100" s="95"/>
      <c r="CJ100" s="112"/>
      <c r="CK100" s="94"/>
      <c r="CL100" s="97"/>
      <c r="CM100" s="113"/>
      <c r="CN100" s="99"/>
      <c r="CO100" s="95"/>
      <c r="CP100" s="112"/>
    </row>
    <row r="101" spans="1:94">
      <c r="A101" s="185"/>
      <c r="B101" s="145"/>
      <c r="C101" s="101"/>
      <c r="D101" s="102"/>
      <c r="E101" s="100"/>
      <c r="F101" s="103"/>
      <c r="G101" s="104"/>
      <c r="H101" s="105"/>
      <c r="I101" s="101"/>
      <c r="J101" s="102"/>
      <c r="K101" s="100"/>
      <c r="L101" s="103"/>
      <c r="M101" s="104"/>
      <c r="N101" s="105"/>
      <c r="O101" s="101"/>
      <c r="P101" s="102"/>
      <c r="Q101" s="100"/>
      <c r="R101" s="103"/>
      <c r="S101" s="104"/>
      <c r="T101" s="105"/>
      <c r="U101" s="101"/>
      <c r="V101" s="102"/>
      <c r="W101" s="100"/>
      <c r="X101" s="103"/>
      <c r="Y101" s="104"/>
      <c r="Z101" s="105"/>
      <c r="AA101" s="101"/>
      <c r="AB101" s="102"/>
      <c r="AC101" s="100"/>
      <c r="AD101" s="103"/>
      <c r="AE101" s="104"/>
      <c r="AF101" s="105"/>
      <c r="AG101" s="101"/>
      <c r="AH101" s="102"/>
      <c r="AI101" s="100"/>
      <c r="AJ101" s="103"/>
      <c r="AK101" s="104"/>
      <c r="AL101" s="105"/>
      <c r="AM101" s="101"/>
      <c r="AN101" s="102"/>
      <c r="AO101" s="100"/>
      <c r="AP101" s="103"/>
      <c r="AQ101" s="104"/>
      <c r="AR101" s="105"/>
      <c r="AS101" s="101"/>
      <c r="AT101" s="102"/>
      <c r="AU101" s="100"/>
      <c r="AV101" s="103"/>
      <c r="AW101" s="104"/>
      <c r="AX101" s="105"/>
      <c r="AY101" s="101"/>
      <c r="AZ101" s="102"/>
      <c r="BA101" s="100"/>
      <c r="BB101" s="103"/>
      <c r="BC101" s="104"/>
      <c r="BD101" s="105"/>
      <c r="BE101" s="101"/>
      <c r="BF101" s="102"/>
      <c r="BG101" s="100"/>
      <c r="BH101" s="103"/>
      <c r="BI101" s="104"/>
      <c r="BJ101" s="105"/>
      <c r="BK101" s="101"/>
      <c r="BL101" s="102"/>
      <c r="BM101" s="100"/>
      <c r="BN101" s="103"/>
      <c r="BO101" s="104"/>
      <c r="BP101" s="105"/>
      <c r="BQ101" s="101"/>
      <c r="BR101" s="102"/>
      <c r="BS101" s="100"/>
      <c r="BT101" s="103"/>
      <c r="BU101" s="104"/>
      <c r="BV101" s="105"/>
      <c r="BW101" s="101"/>
      <c r="BX101" s="102"/>
      <c r="BY101" s="100"/>
      <c r="BZ101" s="103"/>
      <c r="CA101" s="104"/>
      <c r="CB101" s="105"/>
      <c r="CC101" s="101"/>
      <c r="CD101" s="102"/>
      <c r="CE101" s="100"/>
      <c r="CF101" s="103"/>
      <c r="CG101" s="104"/>
      <c r="CH101" s="105"/>
      <c r="CI101" s="101"/>
      <c r="CJ101" s="102"/>
      <c r="CK101" s="100"/>
      <c r="CL101" s="103"/>
      <c r="CM101" s="104"/>
      <c r="CN101" s="105"/>
      <c r="CO101" s="101"/>
      <c r="CP101" s="102"/>
    </row>
    <row r="102" spans="1:94">
      <c r="A102" s="186">
        <v>0.63541666666666663</v>
      </c>
      <c r="B102" s="146"/>
      <c r="C102" s="107"/>
      <c r="D102" s="108"/>
      <c r="E102" s="106"/>
      <c r="F102" s="109"/>
      <c r="G102" s="110"/>
      <c r="H102" s="111"/>
      <c r="I102" s="107"/>
      <c r="J102" s="108"/>
      <c r="K102" s="106"/>
      <c r="L102" s="109"/>
      <c r="M102" s="110"/>
      <c r="N102" s="111"/>
      <c r="O102" s="107"/>
      <c r="P102" s="108"/>
      <c r="Q102" s="106"/>
      <c r="R102" s="109"/>
      <c r="S102" s="110"/>
      <c r="T102" s="111"/>
      <c r="U102" s="107"/>
      <c r="V102" s="108"/>
      <c r="W102" s="106"/>
      <c r="X102" s="109"/>
      <c r="Y102" s="110"/>
      <c r="Z102" s="111"/>
      <c r="AA102" s="107"/>
      <c r="AB102" s="108"/>
      <c r="AC102" s="106"/>
      <c r="AD102" s="109"/>
      <c r="AE102" s="110"/>
      <c r="AF102" s="111"/>
      <c r="AG102" s="107"/>
      <c r="AH102" s="108"/>
      <c r="AI102" s="106"/>
      <c r="AJ102" s="109"/>
      <c r="AK102" s="110"/>
      <c r="AL102" s="111"/>
      <c r="AM102" s="107"/>
      <c r="AN102" s="108"/>
      <c r="AO102" s="106"/>
      <c r="AP102" s="109"/>
      <c r="AQ102" s="110"/>
      <c r="AR102" s="111"/>
      <c r="AS102" s="107"/>
      <c r="AT102" s="108"/>
      <c r="AU102" s="106"/>
      <c r="AV102" s="109"/>
      <c r="AW102" s="110"/>
      <c r="AX102" s="111"/>
      <c r="AY102" s="107"/>
      <c r="AZ102" s="108"/>
      <c r="BA102" s="106"/>
      <c r="BB102" s="109"/>
      <c r="BC102" s="110"/>
      <c r="BD102" s="111"/>
      <c r="BE102" s="107"/>
      <c r="BF102" s="108"/>
      <c r="BG102" s="106"/>
      <c r="BH102" s="109"/>
      <c r="BI102" s="110"/>
      <c r="BJ102" s="111"/>
      <c r="BK102" s="107"/>
      <c r="BL102" s="108"/>
      <c r="BM102" s="106"/>
      <c r="BN102" s="109"/>
      <c r="BO102" s="110"/>
      <c r="BP102" s="111"/>
      <c r="BQ102" s="107"/>
      <c r="BR102" s="108"/>
      <c r="BS102" s="106"/>
      <c r="BT102" s="109"/>
      <c r="BU102" s="110"/>
      <c r="BV102" s="111"/>
      <c r="BW102" s="107"/>
      <c r="BX102" s="108"/>
      <c r="BY102" s="106"/>
      <c r="BZ102" s="109"/>
      <c r="CA102" s="110"/>
      <c r="CB102" s="111"/>
      <c r="CC102" s="107"/>
      <c r="CD102" s="108"/>
      <c r="CE102" s="106"/>
      <c r="CF102" s="109"/>
      <c r="CG102" s="110"/>
      <c r="CH102" s="111"/>
      <c r="CI102" s="107"/>
      <c r="CJ102" s="108"/>
      <c r="CK102" s="106"/>
      <c r="CL102" s="109"/>
      <c r="CM102" s="110"/>
      <c r="CN102" s="111"/>
      <c r="CO102" s="107"/>
      <c r="CP102" s="108"/>
    </row>
    <row r="103" spans="1:94">
      <c r="A103" s="187"/>
      <c r="B103" s="144"/>
      <c r="C103" s="95"/>
      <c r="D103" s="112"/>
      <c r="E103" s="94"/>
      <c r="F103" s="97"/>
      <c r="G103" s="113"/>
      <c r="H103" s="99"/>
      <c r="I103" s="95"/>
      <c r="J103" s="112"/>
      <c r="K103" s="94"/>
      <c r="L103" s="97"/>
      <c r="M103" s="113"/>
      <c r="N103" s="99"/>
      <c r="O103" s="95"/>
      <c r="P103" s="112"/>
      <c r="Q103" s="94"/>
      <c r="R103" s="97"/>
      <c r="S103" s="113"/>
      <c r="T103" s="99"/>
      <c r="U103" s="95"/>
      <c r="V103" s="112"/>
      <c r="W103" s="94"/>
      <c r="X103" s="97"/>
      <c r="Y103" s="113"/>
      <c r="Z103" s="99"/>
      <c r="AA103" s="95"/>
      <c r="AB103" s="112"/>
      <c r="AC103" s="94"/>
      <c r="AD103" s="97"/>
      <c r="AE103" s="113"/>
      <c r="AF103" s="99"/>
      <c r="AG103" s="95"/>
      <c r="AH103" s="112"/>
      <c r="AI103" s="94"/>
      <c r="AJ103" s="97"/>
      <c r="AK103" s="113"/>
      <c r="AL103" s="99"/>
      <c r="AM103" s="95"/>
      <c r="AN103" s="112"/>
      <c r="AO103" s="94"/>
      <c r="AP103" s="97"/>
      <c r="AQ103" s="113"/>
      <c r="AR103" s="99"/>
      <c r="AS103" s="95"/>
      <c r="AT103" s="112"/>
      <c r="AU103" s="94"/>
      <c r="AV103" s="97"/>
      <c r="AW103" s="113"/>
      <c r="AX103" s="99"/>
      <c r="AY103" s="95"/>
      <c r="AZ103" s="112"/>
      <c r="BA103" s="94"/>
      <c r="BB103" s="97"/>
      <c r="BC103" s="113"/>
      <c r="BD103" s="99"/>
      <c r="BE103" s="95"/>
      <c r="BF103" s="112"/>
      <c r="BG103" s="94"/>
      <c r="BH103" s="97"/>
      <c r="BI103" s="113"/>
      <c r="BJ103" s="99"/>
      <c r="BK103" s="95"/>
      <c r="BL103" s="112"/>
      <c r="BM103" s="94"/>
      <c r="BN103" s="97"/>
      <c r="BO103" s="113"/>
      <c r="BP103" s="99"/>
      <c r="BQ103" s="95"/>
      <c r="BR103" s="112"/>
      <c r="BS103" s="94"/>
      <c r="BT103" s="97"/>
      <c r="BU103" s="113"/>
      <c r="BV103" s="99"/>
      <c r="BW103" s="95"/>
      <c r="BX103" s="112"/>
      <c r="BY103" s="94"/>
      <c r="BZ103" s="97"/>
      <c r="CA103" s="113"/>
      <c r="CB103" s="99"/>
      <c r="CC103" s="95"/>
      <c r="CD103" s="112"/>
      <c r="CE103" s="94"/>
      <c r="CF103" s="97"/>
      <c r="CG103" s="113"/>
      <c r="CH103" s="99"/>
      <c r="CI103" s="95"/>
      <c r="CJ103" s="112"/>
      <c r="CK103" s="94"/>
      <c r="CL103" s="97"/>
      <c r="CM103" s="113"/>
      <c r="CN103" s="99"/>
      <c r="CO103" s="95"/>
      <c r="CP103" s="112"/>
    </row>
    <row r="104" spans="1:94">
      <c r="A104" s="188"/>
      <c r="B104" s="145"/>
      <c r="C104" s="101"/>
      <c r="D104" s="102"/>
      <c r="E104" s="100"/>
      <c r="F104" s="103"/>
      <c r="G104" s="104"/>
      <c r="H104" s="105"/>
      <c r="I104" s="101"/>
      <c r="J104" s="102"/>
      <c r="K104" s="100"/>
      <c r="L104" s="103"/>
      <c r="M104" s="104"/>
      <c r="N104" s="105"/>
      <c r="O104" s="101"/>
      <c r="P104" s="102"/>
      <c r="Q104" s="100"/>
      <c r="R104" s="103"/>
      <c r="S104" s="104"/>
      <c r="T104" s="105"/>
      <c r="U104" s="101"/>
      <c r="V104" s="102"/>
      <c r="W104" s="100"/>
      <c r="X104" s="103"/>
      <c r="Y104" s="104"/>
      <c r="Z104" s="105"/>
      <c r="AA104" s="101"/>
      <c r="AB104" s="102"/>
      <c r="AC104" s="100"/>
      <c r="AD104" s="103"/>
      <c r="AE104" s="104"/>
      <c r="AF104" s="105"/>
      <c r="AG104" s="101"/>
      <c r="AH104" s="102"/>
      <c r="AI104" s="100"/>
      <c r="AJ104" s="103"/>
      <c r="AK104" s="104"/>
      <c r="AL104" s="105"/>
      <c r="AM104" s="101"/>
      <c r="AN104" s="102"/>
      <c r="AO104" s="100"/>
      <c r="AP104" s="103"/>
      <c r="AQ104" s="104"/>
      <c r="AR104" s="105"/>
      <c r="AS104" s="101"/>
      <c r="AT104" s="102"/>
      <c r="AU104" s="100"/>
      <c r="AV104" s="103"/>
      <c r="AW104" s="104"/>
      <c r="AX104" s="105"/>
      <c r="AY104" s="101"/>
      <c r="AZ104" s="102"/>
      <c r="BA104" s="100"/>
      <c r="BB104" s="103"/>
      <c r="BC104" s="104"/>
      <c r="BD104" s="105"/>
      <c r="BE104" s="101"/>
      <c r="BF104" s="102"/>
      <c r="BG104" s="100"/>
      <c r="BH104" s="103"/>
      <c r="BI104" s="104"/>
      <c r="BJ104" s="105"/>
      <c r="BK104" s="101"/>
      <c r="BL104" s="102"/>
      <c r="BM104" s="100"/>
      <c r="BN104" s="103"/>
      <c r="BO104" s="104"/>
      <c r="BP104" s="105"/>
      <c r="BQ104" s="101"/>
      <c r="BR104" s="102"/>
      <c r="BS104" s="100"/>
      <c r="BT104" s="103"/>
      <c r="BU104" s="104"/>
      <c r="BV104" s="105"/>
      <c r="BW104" s="101"/>
      <c r="BX104" s="102"/>
      <c r="BY104" s="100"/>
      <c r="BZ104" s="103"/>
      <c r="CA104" s="104"/>
      <c r="CB104" s="105"/>
      <c r="CC104" s="101"/>
      <c r="CD104" s="102"/>
      <c r="CE104" s="100"/>
      <c r="CF104" s="103"/>
      <c r="CG104" s="104"/>
      <c r="CH104" s="105"/>
      <c r="CI104" s="101"/>
      <c r="CJ104" s="102"/>
      <c r="CK104" s="100"/>
      <c r="CL104" s="103"/>
      <c r="CM104" s="104"/>
      <c r="CN104" s="105"/>
      <c r="CO104" s="101"/>
      <c r="CP104" s="102"/>
    </row>
    <row r="105" spans="1:94">
      <c r="A105" s="186">
        <v>0.64583333333333337</v>
      </c>
      <c r="B105" s="149"/>
      <c r="C105" s="107"/>
      <c r="D105" s="108"/>
      <c r="E105" s="122"/>
      <c r="F105" s="109"/>
      <c r="G105" s="110"/>
      <c r="H105" s="123"/>
      <c r="I105" s="107"/>
      <c r="J105" s="108"/>
      <c r="K105" s="122"/>
      <c r="L105" s="109"/>
      <c r="M105" s="110"/>
      <c r="N105" s="123"/>
      <c r="O105" s="107"/>
      <c r="P105" s="108"/>
      <c r="Q105" s="122"/>
      <c r="R105" s="109"/>
      <c r="S105" s="110"/>
      <c r="T105" s="123"/>
      <c r="U105" s="107"/>
      <c r="V105" s="108"/>
      <c r="W105" s="122"/>
      <c r="X105" s="109"/>
      <c r="Y105" s="110"/>
      <c r="Z105" s="123"/>
      <c r="AA105" s="107"/>
      <c r="AB105" s="108"/>
      <c r="AC105" s="122"/>
      <c r="AD105" s="109"/>
      <c r="AE105" s="110"/>
      <c r="AF105" s="123"/>
      <c r="AG105" s="107"/>
      <c r="AH105" s="108"/>
      <c r="AI105" s="122"/>
      <c r="AJ105" s="109"/>
      <c r="AK105" s="110"/>
      <c r="AL105" s="123"/>
      <c r="AM105" s="107"/>
      <c r="AN105" s="108"/>
      <c r="AO105" s="122"/>
      <c r="AP105" s="109"/>
      <c r="AQ105" s="110"/>
      <c r="AR105" s="123"/>
      <c r="AS105" s="107"/>
      <c r="AT105" s="108"/>
      <c r="AU105" s="122"/>
      <c r="AV105" s="109"/>
      <c r="AW105" s="110"/>
      <c r="AX105" s="123"/>
      <c r="AY105" s="107"/>
      <c r="AZ105" s="108"/>
      <c r="BA105" s="122"/>
      <c r="BB105" s="109"/>
      <c r="BC105" s="110"/>
      <c r="BD105" s="123"/>
      <c r="BE105" s="107"/>
      <c r="BF105" s="108"/>
      <c r="BG105" s="122"/>
      <c r="BH105" s="109"/>
      <c r="BI105" s="110"/>
      <c r="BJ105" s="123"/>
      <c r="BK105" s="107"/>
      <c r="BL105" s="108"/>
      <c r="BM105" s="122"/>
      <c r="BN105" s="109"/>
      <c r="BO105" s="110"/>
      <c r="BP105" s="123"/>
      <c r="BQ105" s="107"/>
      <c r="BR105" s="108"/>
      <c r="BS105" s="122"/>
      <c r="BT105" s="109"/>
      <c r="BU105" s="110"/>
      <c r="BV105" s="123"/>
      <c r="BW105" s="107"/>
      <c r="BX105" s="108"/>
      <c r="BY105" s="122"/>
      <c r="BZ105" s="109"/>
      <c r="CA105" s="110"/>
      <c r="CB105" s="123"/>
      <c r="CC105" s="107"/>
      <c r="CD105" s="108"/>
      <c r="CE105" s="122"/>
      <c r="CF105" s="109"/>
      <c r="CG105" s="110"/>
      <c r="CH105" s="123"/>
      <c r="CI105" s="107"/>
      <c r="CJ105" s="108"/>
      <c r="CK105" s="122"/>
      <c r="CL105" s="109"/>
      <c r="CM105" s="110"/>
      <c r="CN105" s="123"/>
      <c r="CO105" s="107"/>
      <c r="CP105" s="108"/>
    </row>
    <row r="106" spans="1:94">
      <c r="A106" s="187"/>
      <c r="B106" s="144"/>
      <c r="C106" s="95"/>
      <c r="D106" s="112"/>
      <c r="E106" s="94"/>
      <c r="F106" s="97"/>
      <c r="G106" s="113"/>
      <c r="H106" s="99"/>
      <c r="I106" s="95"/>
      <c r="J106" s="112"/>
      <c r="K106" s="94"/>
      <c r="L106" s="97"/>
      <c r="M106" s="113"/>
      <c r="N106" s="99"/>
      <c r="O106" s="95"/>
      <c r="P106" s="112"/>
      <c r="Q106" s="94"/>
      <c r="R106" s="97"/>
      <c r="S106" s="113"/>
      <c r="T106" s="99"/>
      <c r="U106" s="95"/>
      <c r="V106" s="112"/>
      <c r="W106" s="94"/>
      <c r="X106" s="97"/>
      <c r="Y106" s="113"/>
      <c r="Z106" s="99"/>
      <c r="AA106" s="95"/>
      <c r="AB106" s="112"/>
      <c r="AC106" s="94"/>
      <c r="AD106" s="97"/>
      <c r="AE106" s="113"/>
      <c r="AF106" s="99"/>
      <c r="AG106" s="95"/>
      <c r="AH106" s="112"/>
      <c r="AI106" s="94"/>
      <c r="AJ106" s="97"/>
      <c r="AK106" s="113"/>
      <c r="AL106" s="99"/>
      <c r="AM106" s="95"/>
      <c r="AN106" s="112"/>
      <c r="AO106" s="94"/>
      <c r="AP106" s="97"/>
      <c r="AQ106" s="113"/>
      <c r="AR106" s="99"/>
      <c r="AS106" s="95"/>
      <c r="AT106" s="112"/>
      <c r="AU106" s="94"/>
      <c r="AV106" s="97"/>
      <c r="AW106" s="113"/>
      <c r="AX106" s="99"/>
      <c r="AY106" s="95"/>
      <c r="AZ106" s="112"/>
      <c r="BA106" s="94"/>
      <c r="BB106" s="97"/>
      <c r="BC106" s="113"/>
      <c r="BD106" s="99"/>
      <c r="BE106" s="95"/>
      <c r="BF106" s="112"/>
      <c r="BG106" s="94"/>
      <c r="BH106" s="97"/>
      <c r="BI106" s="113"/>
      <c r="BJ106" s="99"/>
      <c r="BK106" s="95"/>
      <c r="BL106" s="112"/>
      <c r="BM106" s="94"/>
      <c r="BN106" s="97"/>
      <c r="BO106" s="113"/>
      <c r="BP106" s="99"/>
      <c r="BQ106" s="95"/>
      <c r="BR106" s="112"/>
      <c r="BS106" s="94"/>
      <c r="BT106" s="97"/>
      <c r="BU106" s="113"/>
      <c r="BV106" s="99"/>
      <c r="BW106" s="95"/>
      <c r="BX106" s="112"/>
      <c r="BY106" s="94"/>
      <c r="BZ106" s="97"/>
      <c r="CA106" s="113"/>
      <c r="CB106" s="99"/>
      <c r="CC106" s="95"/>
      <c r="CD106" s="112"/>
      <c r="CE106" s="94"/>
      <c r="CF106" s="97"/>
      <c r="CG106" s="113"/>
      <c r="CH106" s="99"/>
      <c r="CI106" s="95"/>
      <c r="CJ106" s="112"/>
      <c r="CK106" s="94"/>
      <c r="CL106" s="97"/>
      <c r="CM106" s="113"/>
      <c r="CN106" s="99"/>
      <c r="CO106" s="95"/>
      <c r="CP106" s="112"/>
    </row>
    <row r="107" spans="1:94">
      <c r="A107" s="188"/>
      <c r="B107" s="145"/>
      <c r="C107" s="101"/>
      <c r="D107" s="102"/>
      <c r="E107" s="100"/>
      <c r="F107" s="103"/>
      <c r="G107" s="104"/>
      <c r="H107" s="105"/>
      <c r="I107" s="101"/>
      <c r="J107" s="102"/>
      <c r="K107" s="100"/>
      <c r="L107" s="103"/>
      <c r="M107" s="104"/>
      <c r="N107" s="105"/>
      <c r="O107" s="101"/>
      <c r="P107" s="102"/>
      <c r="Q107" s="100"/>
      <c r="R107" s="103"/>
      <c r="S107" s="104"/>
      <c r="T107" s="105"/>
      <c r="U107" s="101"/>
      <c r="V107" s="102"/>
      <c r="W107" s="100"/>
      <c r="X107" s="103"/>
      <c r="Y107" s="104"/>
      <c r="Z107" s="105"/>
      <c r="AA107" s="101"/>
      <c r="AB107" s="102"/>
      <c r="AC107" s="100"/>
      <c r="AD107" s="103"/>
      <c r="AE107" s="104"/>
      <c r="AF107" s="105"/>
      <c r="AG107" s="101"/>
      <c r="AH107" s="102"/>
      <c r="AI107" s="100"/>
      <c r="AJ107" s="103"/>
      <c r="AK107" s="104"/>
      <c r="AL107" s="105"/>
      <c r="AM107" s="101"/>
      <c r="AN107" s="102"/>
      <c r="AO107" s="100"/>
      <c r="AP107" s="103"/>
      <c r="AQ107" s="104"/>
      <c r="AR107" s="105"/>
      <c r="AS107" s="101"/>
      <c r="AT107" s="102"/>
      <c r="AU107" s="100"/>
      <c r="AV107" s="103"/>
      <c r="AW107" s="104"/>
      <c r="AX107" s="105"/>
      <c r="AY107" s="101"/>
      <c r="AZ107" s="102"/>
      <c r="BA107" s="100"/>
      <c r="BB107" s="103"/>
      <c r="BC107" s="104"/>
      <c r="BD107" s="105"/>
      <c r="BE107" s="101"/>
      <c r="BF107" s="102"/>
      <c r="BG107" s="100"/>
      <c r="BH107" s="103"/>
      <c r="BI107" s="104"/>
      <c r="BJ107" s="105"/>
      <c r="BK107" s="101"/>
      <c r="BL107" s="102"/>
      <c r="BM107" s="100"/>
      <c r="BN107" s="103"/>
      <c r="BO107" s="104"/>
      <c r="BP107" s="105"/>
      <c r="BQ107" s="101"/>
      <c r="BR107" s="102"/>
      <c r="BS107" s="100"/>
      <c r="BT107" s="103"/>
      <c r="BU107" s="104"/>
      <c r="BV107" s="105"/>
      <c r="BW107" s="101"/>
      <c r="BX107" s="102"/>
      <c r="BY107" s="100"/>
      <c r="BZ107" s="103"/>
      <c r="CA107" s="104"/>
      <c r="CB107" s="105"/>
      <c r="CC107" s="101"/>
      <c r="CD107" s="102"/>
      <c r="CE107" s="100"/>
      <c r="CF107" s="103"/>
      <c r="CG107" s="104"/>
      <c r="CH107" s="105"/>
      <c r="CI107" s="101"/>
      <c r="CJ107" s="102"/>
      <c r="CK107" s="100"/>
      <c r="CL107" s="103"/>
      <c r="CM107" s="104"/>
      <c r="CN107" s="105"/>
      <c r="CO107" s="101"/>
      <c r="CP107" s="102"/>
    </row>
    <row r="108" spans="1:94">
      <c r="A108" s="186">
        <v>0.65625</v>
      </c>
      <c r="B108" s="146"/>
      <c r="C108" s="107"/>
      <c r="D108" s="108"/>
      <c r="E108" s="106"/>
      <c r="F108" s="109"/>
      <c r="G108" s="110"/>
      <c r="H108" s="111"/>
      <c r="I108" s="107"/>
      <c r="J108" s="108"/>
      <c r="K108" s="106"/>
      <c r="L108" s="109"/>
      <c r="M108" s="110"/>
      <c r="N108" s="111"/>
      <c r="O108" s="107"/>
      <c r="P108" s="108"/>
      <c r="Q108" s="106"/>
      <c r="R108" s="109"/>
      <c r="S108" s="110"/>
      <c r="T108" s="111"/>
      <c r="U108" s="107"/>
      <c r="V108" s="108"/>
      <c r="W108" s="106"/>
      <c r="X108" s="109"/>
      <c r="Y108" s="110"/>
      <c r="Z108" s="111"/>
      <c r="AA108" s="107"/>
      <c r="AB108" s="108"/>
      <c r="AC108" s="106"/>
      <c r="AD108" s="109"/>
      <c r="AE108" s="110"/>
      <c r="AF108" s="111"/>
      <c r="AG108" s="107"/>
      <c r="AH108" s="108"/>
      <c r="AI108" s="106"/>
      <c r="AJ108" s="109"/>
      <c r="AK108" s="110"/>
      <c r="AL108" s="111"/>
      <c r="AM108" s="107"/>
      <c r="AN108" s="108"/>
      <c r="AO108" s="106"/>
      <c r="AP108" s="109"/>
      <c r="AQ108" s="110"/>
      <c r="AR108" s="111"/>
      <c r="AS108" s="107"/>
      <c r="AT108" s="108"/>
      <c r="AU108" s="106"/>
      <c r="AV108" s="109"/>
      <c r="AW108" s="110"/>
      <c r="AX108" s="111"/>
      <c r="AY108" s="107"/>
      <c r="AZ108" s="108"/>
      <c r="BA108" s="106"/>
      <c r="BB108" s="109"/>
      <c r="BC108" s="110"/>
      <c r="BD108" s="111"/>
      <c r="BE108" s="107"/>
      <c r="BF108" s="108"/>
      <c r="BG108" s="106"/>
      <c r="BH108" s="109"/>
      <c r="BI108" s="110"/>
      <c r="BJ108" s="111"/>
      <c r="BK108" s="107"/>
      <c r="BL108" s="108"/>
      <c r="BM108" s="106"/>
      <c r="BN108" s="109"/>
      <c r="BO108" s="110"/>
      <c r="BP108" s="111"/>
      <c r="BQ108" s="107"/>
      <c r="BR108" s="108"/>
      <c r="BS108" s="106"/>
      <c r="BT108" s="109"/>
      <c r="BU108" s="110"/>
      <c r="BV108" s="111"/>
      <c r="BW108" s="107"/>
      <c r="BX108" s="108"/>
      <c r="BY108" s="106"/>
      <c r="BZ108" s="109"/>
      <c r="CA108" s="110"/>
      <c r="CB108" s="111"/>
      <c r="CC108" s="107"/>
      <c r="CD108" s="108"/>
      <c r="CE108" s="106"/>
      <c r="CF108" s="109"/>
      <c r="CG108" s="110"/>
      <c r="CH108" s="111"/>
      <c r="CI108" s="107"/>
      <c r="CJ108" s="108"/>
      <c r="CK108" s="106"/>
      <c r="CL108" s="109"/>
      <c r="CM108" s="110"/>
      <c r="CN108" s="111"/>
      <c r="CO108" s="107"/>
      <c r="CP108" s="108"/>
    </row>
    <row r="109" spans="1:94">
      <c r="A109" s="187"/>
      <c r="B109" s="144"/>
      <c r="C109" s="95"/>
      <c r="D109" s="112"/>
      <c r="E109" s="94"/>
      <c r="F109" s="97"/>
      <c r="G109" s="113"/>
      <c r="H109" s="99"/>
      <c r="I109" s="95"/>
      <c r="J109" s="112"/>
      <c r="K109" s="94"/>
      <c r="L109" s="97"/>
      <c r="M109" s="113"/>
      <c r="N109" s="99"/>
      <c r="O109" s="95"/>
      <c r="P109" s="112"/>
      <c r="Q109" s="94"/>
      <c r="R109" s="97"/>
      <c r="S109" s="113"/>
      <c r="T109" s="99"/>
      <c r="U109" s="95"/>
      <c r="V109" s="112"/>
      <c r="W109" s="94"/>
      <c r="X109" s="97"/>
      <c r="Y109" s="113"/>
      <c r="Z109" s="99"/>
      <c r="AA109" s="95"/>
      <c r="AB109" s="112"/>
      <c r="AC109" s="94"/>
      <c r="AD109" s="97"/>
      <c r="AE109" s="113"/>
      <c r="AF109" s="99"/>
      <c r="AG109" s="95"/>
      <c r="AH109" s="112"/>
      <c r="AI109" s="94"/>
      <c r="AJ109" s="97"/>
      <c r="AK109" s="113"/>
      <c r="AL109" s="99"/>
      <c r="AM109" s="95"/>
      <c r="AN109" s="112"/>
      <c r="AO109" s="94"/>
      <c r="AP109" s="97"/>
      <c r="AQ109" s="113"/>
      <c r="AR109" s="99"/>
      <c r="AS109" s="95"/>
      <c r="AT109" s="112"/>
      <c r="AU109" s="94"/>
      <c r="AV109" s="97"/>
      <c r="AW109" s="113"/>
      <c r="AX109" s="99"/>
      <c r="AY109" s="95"/>
      <c r="AZ109" s="112"/>
      <c r="BA109" s="94"/>
      <c r="BB109" s="97"/>
      <c r="BC109" s="113"/>
      <c r="BD109" s="99"/>
      <c r="BE109" s="95"/>
      <c r="BF109" s="112"/>
      <c r="BG109" s="94"/>
      <c r="BH109" s="97"/>
      <c r="BI109" s="113"/>
      <c r="BJ109" s="99"/>
      <c r="BK109" s="95"/>
      <c r="BL109" s="112"/>
      <c r="BM109" s="94"/>
      <c r="BN109" s="97"/>
      <c r="BO109" s="113"/>
      <c r="BP109" s="99"/>
      <c r="BQ109" s="95"/>
      <c r="BR109" s="112"/>
      <c r="BS109" s="94"/>
      <c r="BT109" s="97"/>
      <c r="BU109" s="113"/>
      <c r="BV109" s="99"/>
      <c r="BW109" s="95"/>
      <c r="BX109" s="112"/>
      <c r="BY109" s="94"/>
      <c r="BZ109" s="97"/>
      <c r="CA109" s="113"/>
      <c r="CB109" s="99"/>
      <c r="CC109" s="95"/>
      <c r="CD109" s="112"/>
      <c r="CE109" s="94"/>
      <c r="CF109" s="97"/>
      <c r="CG109" s="113"/>
      <c r="CH109" s="99"/>
      <c r="CI109" s="95"/>
      <c r="CJ109" s="112"/>
      <c r="CK109" s="94"/>
      <c r="CL109" s="97"/>
      <c r="CM109" s="113"/>
      <c r="CN109" s="99"/>
      <c r="CO109" s="95"/>
      <c r="CP109" s="112"/>
    </row>
    <row r="110" spans="1:94" ht="15.75" thickBot="1">
      <c r="A110" s="189"/>
      <c r="B110" s="150"/>
      <c r="C110" s="115"/>
      <c r="D110" s="116"/>
      <c r="E110" s="124"/>
      <c r="F110" s="117"/>
      <c r="G110" s="118"/>
      <c r="H110" s="129"/>
      <c r="I110" s="115"/>
      <c r="J110" s="116"/>
      <c r="K110" s="124"/>
      <c r="L110" s="117"/>
      <c r="M110" s="118"/>
      <c r="N110" s="129"/>
      <c r="O110" s="115"/>
      <c r="P110" s="116"/>
      <c r="Q110" s="124"/>
      <c r="R110" s="117"/>
      <c r="S110" s="118"/>
      <c r="T110" s="129"/>
      <c r="U110" s="115"/>
      <c r="V110" s="116"/>
      <c r="W110" s="124"/>
      <c r="X110" s="117"/>
      <c r="Y110" s="118"/>
      <c r="Z110" s="129"/>
      <c r="AA110" s="115"/>
      <c r="AB110" s="116"/>
      <c r="AC110" s="124"/>
      <c r="AD110" s="117"/>
      <c r="AE110" s="118"/>
      <c r="AF110" s="129"/>
      <c r="AG110" s="115"/>
      <c r="AH110" s="116"/>
      <c r="AI110" s="124"/>
      <c r="AJ110" s="117"/>
      <c r="AK110" s="118"/>
      <c r="AL110" s="129"/>
      <c r="AM110" s="115"/>
      <c r="AN110" s="116"/>
      <c r="AO110" s="124"/>
      <c r="AP110" s="117"/>
      <c r="AQ110" s="118"/>
      <c r="AR110" s="129"/>
      <c r="AS110" s="115"/>
      <c r="AT110" s="116"/>
      <c r="AU110" s="124"/>
      <c r="AV110" s="117"/>
      <c r="AW110" s="118"/>
      <c r="AX110" s="129"/>
      <c r="AY110" s="115"/>
      <c r="AZ110" s="116"/>
      <c r="BA110" s="124"/>
      <c r="BB110" s="117"/>
      <c r="BC110" s="118"/>
      <c r="BD110" s="129"/>
      <c r="BE110" s="115"/>
      <c r="BF110" s="116"/>
      <c r="BG110" s="124"/>
      <c r="BH110" s="117"/>
      <c r="BI110" s="118"/>
      <c r="BJ110" s="129"/>
      <c r="BK110" s="115"/>
      <c r="BL110" s="116"/>
      <c r="BM110" s="124"/>
      <c r="BN110" s="117"/>
      <c r="BO110" s="118"/>
      <c r="BP110" s="129"/>
      <c r="BQ110" s="115"/>
      <c r="BR110" s="116"/>
      <c r="BS110" s="124"/>
      <c r="BT110" s="117"/>
      <c r="BU110" s="118"/>
      <c r="BV110" s="129"/>
      <c r="BW110" s="115"/>
      <c r="BX110" s="116"/>
      <c r="BY110" s="124"/>
      <c r="BZ110" s="117"/>
      <c r="CA110" s="118"/>
      <c r="CB110" s="129"/>
      <c r="CC110" s="115"/>
      <c r="CD110" s="116"/>
      <c r="CE110" s="124"/>
      <c r="CF110" s="117"/>
      <c r="CG110" s="118"/>
      <c r="CH110" s="129"/>
      <c r="CI110" s="115"/>
      <c r="CJ110" s="116"/>
      <c r="CK110" s="124"/>
      <c r="CL110" s="117"/>
      <c r="CM110" s="118"/>
      <c r="CN110" s="129"/>
      <c r="CO110" s="115"/>
      <c r="CP110" s="116"/>
    </row>
    <row r="111" spans="1:94" ht="15.75" thickTop="1">
      <c r="A111" s="183">
        <v>0.66666666666666663</v>
      </c>
      <c r="B111" s="143"/>
      <c r="C111" s="107"/>
      <c r="D111" s="108"/>
      <c r="E111" s="88"/>
      <c r="F111" s="109"/>
      <c r="G111" s="110"/>
      <c r="H111" s="93"/>
      <c r="I111" s="107"/>
      <c r="J111" s="108"/>
      <c r="K111" s="88"/>
      <c r="L111" s="109"/>
      <c r="M111" s="110"/>
      <c r="N111" s="93"/>
      <c r="O111" s="107"/>
      <c r="P111" s="108"/>
      <c r="Q111" s="88"/>
      <c r="R111" s="109"/>
      <c r="S111" s="110"/>
      <c r="T111" s="93"/>
      <c r="U111" s="107"/>
      <c r="V111" s="108"/>
      <c r="W111" s="88"/>
      <c r="X111" s="109"/>
      <c r="Y111" s="110"/>
      <c r="Z111" s="93"/>
      <c r="AA111" s="107"/>
      <c r="AB111" s="108"/>
      <c r="AC111" s="88"/>
      <c r="AD111" s="109"/>
      <c r="AE111" s="110"/>
      <c r="AF111" s="93"/>
      <c r="AG111" s="107"/>
      <c r="AH111" s="108"/>
      <c r="AI111" s="88"/>
      <c r="AJ111" s="109"/>
      <c r="AK111" s="110"/>
      <c r="AL111" s="93"/>
      <c r="AM111" s="107"/>
      <c r="AN111" s="108"/>
      <c r="AO111" s="88"/>
      <c r="AP111" s="109"/>
      <c r="AQ111" s="110"/>
      <c r="AR111" s="93"/>
      <c r="AS111" s="107"/>
      <c r="AT111" s="108"/>
      <c r="AU111" s="88"/>
      <c r="AV111" s="109"/>
      <c r="AW111" s="110"/>
      <c r="AX111" s="93"/>
      <c r="AY111" s="107"/>
      <c r="AZ111" s="108"/>
      <c r="BA111" s="88"/>
      <c r="BB111" s="109"/>
      <c r="BC111" s="110"/>
      <c r="BD111" s="93"/>
      <c r="BE111" s="107"/>
      <c r="BF111" s="108"/>
      <c r="BG111" s="88"/>
      <c r="BH111" s="109"/>
      <c r="BI111" s="110"/>
      <c r="BJ111" s="93"/>
      <c r="BK111" s="107"/>
      <c r="BL111" s="108"/>
      <c r="BM111" s="88"/>
      <c r="BN111" s="109"/>
      <c r="BO111" s="110"/>
      <c r="BP111" s="93"/>
      <c r="BQ111" s="107"/>
      <c r="BR111" s="108"/>
      <c r="BS111" s="88"/>
      <c r="BT111" s="109"/>
      <c r="BU111" s="110"/>
      <c r="BV111" s="93"/>
      <c r="BW111" s="107"/>
      <c r="BX111" s="108"/>
      <c r="BY111" s="88"/>
      <c r="BZ111" s="109"/>
      <c r="CA111" s="110"/>
      <c r="CB111" s="93"/>
      <c r="CC111" s="107"/>
      <c r="CD111" s="108"/>
      <c r="CE111" s="88"/>
      <c r="CF111" s="109"/>
      <c r="CG111" s="110"/>
      <c r="CH111" s="93"/>
      <c r="CI111" s="107"/>
      <c r="CJ111" s="108"/>
      <c r="CK111" s="88"/>
      <c r="CL111" s="109"/>
      <c r="CM111" s="110"/>
      <c r="CN111" s="93"/>
      <c r="CO111" s="107"/>
      <c r="CP111" s="108"/>
    </row>
    <row r="112" spans="1:94">
      <c r="A112" s="184"/>
      <c r="B112" s="144"/>
      <c r="C112" s="95"/>
      <c r="D112" s="112"/>
      <c r="E112" s="94"/>
      <c r="F112" s="97"/>
      <c r="G112" s="113"/>
      <c r="H112" s="99"/>
      <c r="I112" s="95"/>
      <c r="J112" s="112"/>
      <c r="K112" s="94"/>
      <c r="L112" s="97"/>
      <c r="M112" s="113"/>
      <c r="N112" s="99"/>
      <c r="O112" s="95"/>
      <c r="P112" s="112"/>
      <c r="Q112" s="94"/>
      <c r="R112" s="97"/>
      <c r="S112" s="113"/>
      <c r="T112" s="99"/>
      <c r="U112" s="95"/>
      <c r="V112" s="112"/>
      <c r="W112" s="94"/>
      <c r="X112" s="97"/>
      <c r="Y112" s="113"/>
      <c r="Z112" s="99"/>
      <c r="AA112" s="95"/>
      <c r="AB112" s="112"/>
      <c r="AC112" s="94"/>
      <c r="AD112" s="97"/>
      <c r="AE112" s="113"/>
      <c r="AF112" s="99"/>
      <c r="AG112" s="95"/>
      <c r="AH112" s="112"/>
      <c r="AI112" s="94"/>
      <c r="AJ112" s="97"/>
      <c r="AK112" s="113"/>
      <c r="AL112" s="99"/>
      <c r="AM112" s="95"/>
      <c r="AN112" s="112"/>
      <c r="AO112" s="94"/>
      <c r="AP112" s="97"/>
      <c r="AQ112" s="113"/>
      <c r="AR112" s="99"/>
      <c r="AS112" s="95"/>
      <c r="AT112" s="112"/>
      <c r="AU112" s="94"/>
      <c r="AV112" s="97"/>
      <c r="AW112" s="113"/>
      <c r="AX112" s="99"/>
      <c r="AY112" s="95"/>
      <c r="AZ112" s="112"/>
      <c r="BA112" s="94"/>
      <c r="BB112" s="97"/>
      <c r="BC112" s="113"/>
      <c r="BD112" s="99"/>
      <c r="BE112" s="95"/>
      <c r="BF112" s="112"/>
      <c r="BG112" s="94"/>
      <c r="BH112" s="97"/>
      <c r="BI112" s="113"/>
      <c r="BJ112" s="99"/>
      <c r="BK112" s="95"/>
      <c r="BL112" s="112"/>
      <c r="BM112" s="94"/>
      <c r="BN112" s="97"/>
      <c r="BO112" s="113"/>
      <c r="BP112" s="99"/>
      <c r="BQ112" s="95"/>
      <c r="BR112" s="112"/>
      <c r="BS112" s="94"/>
      <c r="BT112" s="97"/>
      <c r="BU112" s="113"/>
      <c r="BV112" s="99"/>
      <c r="BW112" s="95"/>
      <c r="BX112" s="112"/>
      <c r="BY112" s="94"/>
      <c r="BZ112" s="97"/>
      <c r="CA112" s="113"/>
      <c r="CB112" s="99"/>
      <c r="CC112" s="95"/>
      <c r="CD112" s="112"/>
      <c r="CE112" s="94"/>
      <c r="CF112" s="97"/>
      <c r="CG112" s="113"/>
      <c r="CH112" s="99"/>
      <c r="CI112" s="95"/>
      <c r="CJ112" s="112"/>
      <c r="CK112" s="94"/>
      <c r="CL112" s="97"/>
      <c r="CM112" s="113"/>
      <c r="CN112" s="99"/>
      <c r="CO112" s="95"/>
      <c r="CP112" s="112"/>
    </row>
    <row r="113" spans="1:94">
      <c r="A113" s="185"/>
      <c r="B113" s="145"/>
      <c r="C113" s="101"/>
      <c r="D113" s="102"/>
      <c r="E113" s="100"/>
      <c r="F113" s="103"/>
      <c r="G113" s="104"/>
      <c r="H113" s="105"/>
      <c r="I113" s="101"/>
      <c r="J113" s="102"/>
      <c r="K113" s="100"/>
      <c r="L113" s="103"/>
      <c r="M113" s="104"/>
      <c r="N113" s="105"/>
      <c r="O113" s="101"/>
      <c r="P113" s="102"/>
      <c r="Q113" s="100"/>
      <c r="R113" s="103"/>
      <c r="S113" s="104"/>
      <c r="T113" s="105"/>
      <c r="U113" s="101"/>
      <c r="V113" s="102"/>
      <c r="W113" s="100"/>
      <c r="X113" s="103"/>
      <c r="Y113" s="104"/>
      <c r="Z113" s="105"/>
      <c r="AA113" s="101"/>
      <c r="AB113" s="102"/>
      <c r="AC113" s="100"/>
      <c r="AD113" s="103"/>
      <c r="AE113" s="104"/>
      <c r="AF113" s="105"/>
      <c r="AG113" s="101"/>
      <c r="AH113" s="102"/>
      <c r="AI113" s="100"/>
      <c r="AJ113" s="103"/>
      <c r="AK113" s="104"/>
      <c r="AL113" s="105"/>
      <c r="AM113" s="101"/>
      <c r="AN113" s="102"/>
      <c r="AO113" s="100"/>
      <c r="AP113" s="103"/>
      <c r="AQ113" s="104"/>
      <c r="AR113" s="105"/>
      <c r="AS113" s="101"/>
      <c r="AT113" s="102"/>
      <c r="AU113" s="100"/>
      <c r="AV113" s="103"/>
      <c r="AW113" s="104"/>
      <c r="AX113" s="105"/>
      <c r="AY113" s="101"/>
      <c r="AZ113" s="102"/>
      <c r="BA113" s="100"/>
      <c r="BB113" s="103"/>
      <c r="BC113" s="104"/>
      <c r="BD113" s="105"/>
      <c r="BE113" s="101"/>
      <c r="BF113" s="102"/>
      <c r="BG113" s="100"/>
      <c r="BH113" s="103"/>
      <c r="BI113" s="104"/>
      <c r="BJ113" s="105"/>
      <c r="BK113" s="101"/>
      <c r="BL113" s="102"/>
      <c r="BM113" s="100"/>
      <c r="BN113" s="103"/>
      <c r="BO113" s="104"/>
      <c r="BP113" s="105"/>
      <c r="BQ113" s="101"/>
      <c r="BR113" s="102"/>
      <c r="BS113" s="100"/>
      <c r="BT113" s="103"/>
      <c r="BU113" s="104"/>
      <c r="BV113" s="105"/>
      <c r="BW113" s="101"/>
      <c r="BX113" s="102"/>
      <c r="BY113" s="100"/>
      <c r="BZ113" s="103"/>
      <c r="CA113" s="104"/>
      <c r="CB113" s="105"/>
      <c r="CC113" s="101"/>
      <c r="CD113" s="102"/>
      <c r="CE113" s="100"/>
      <c r="CF113" s="103"/>
      <c r="CG113" s="104"/>
      <c r="CH113" s="105"/>
      <c r="CI113" s="101"/>
      <c r="CJ113" s="102"/>
      <c r="CK113" s="100"/>
      <c r="CL113" s="103"/>
      <c r="CM113" s="104"/>
      <c r="CN113" s="105"/>
      <c r="CO113" s="101"/>
      <c r="CP113" s="102"/>
    </row>
    <row r="114" spans="1:94">
      <c r="A114" s="186">
        <v>0.67708333333333337</v>
      </c>
      <c r="B114" s="149"/>
      <c r="C114" s="107"/>
      <c r="D114" s="108"/>
      <c r="E114" s="122"/>
      <c r="F114" s="109"/>
      <c r="G114" s="110"/>
      <c r="H114" s="123"/>
      <c r="I114" s="107"/>
      <c r="J114" s="108"/>
      <c r="K114" s="122"/>
      <c r="L114" s="109"/>
      <c r="M114" s="110"/>
      <c r="N114" s="123"/>
      <c r="O114" s="107"/>
      <c r="P114" s="108"/>
      <c r="Q114" s="122"/>
      <c r="R114" s="109"/>
      <c r="S114" s="110"/>
      <c r="T114" s="123"/>
      <c r="U114" s="107"/>
      <c r="V114" s="108"/>
      <c r="W114" s="122"/>
      <c r="X114" s="109"/>
      <c r="Y114" s="110"/>
      <c r="Z114" s="123"/>
      <c r="AA114" s="107"/>
      <c r="AB114" s="108"/>
      <c r="AC114" s="122"/>
      <c r="AD114" s="109"/>
      <c r="AE114" s="110"/>
      <c r="AF114" s="123"/>
      <c r="AG114" s="107"/>
      <c r="AH114" s="108"/>
      <c r="AI114" s="122"/>
      <c r="AJ114" s="109"/>
      <c r="AK114" s="110"/>
      <c r="AL114" s="123"/>
      <c r="AM114" s="107"/>
      <c r="AN114" s="108"/>
      <c r="AO114" s="122"/>
      <c r="AP114" s="109"/>
      <c r="AQ114" s="110"/>
      <c r="AR114" s="123"/>
      <c r="AS114" s="107"/>
      <c r="AT114" s="108"/>
      <c r="AU114" s="122"/>
      <c r="AV114" s="109"/>
      <c r="AW114" s="110"/>
      <c r="AX114" s="123"/>
      <c r="AY114" s="107"/>
      <c r="AZ114" s="108"/>
      <c r="BA114" s="122"/>
      <c r="BB114" s="109"/>
      <c r="BC114" s="110"/>
      <c r="BD114" s="123"/>
      <c r="BE114" s="107"/>
      <c r="BF114" s="108"/>
      <c r="BG114" s="122"/>
      <c r="BH114" s="109"/>
      <c r="BI114" s="110"/>
      <c r="BJ114" s="123"/>
      <c r="BK114" s="107"/>
      <c r="BL114" s="108"/>
      <c r="BM114" s="122"/>
      <c r="BN114" s="109"/>
      <c r="BO114" s="110"/>
      <c r="BP114" s="123"/>
      <c r="BQ114" s="107"/>
      <c r="BR114" s="108"/>
      <c r="BS114" s="122"/>
      <c r="BT114" s="109"/>
      <c r="BU114" s="110"/>
      <c r="BV114" s="123"/>
      <c r="BW114" s="107"/>
      <c r="BX114" s="108"/>
      <c r="BY114" s="122"/>
      <c r="BZ114" s="109"/>
      <c r="CA114" s="110"/>
      <c r="CB114" s="123"/>
      <c r="CC114" s="107"/>
      <c r="CD114" s="108"/>
      <c r="CE114" s="122"/>
      <c r="CF114" s="109"/>
      <c r="CG114" s="110"/>
      <c r="CH114" s="123"/>
      <c r="CI114" s="107"/>
      <c r="CJ114" s="108"/>
      <c r="CK114" s="122"/>
      <c r="CL114" s="109"/>
      <c r="CM114" s="110"/>
      <c r="CN114" s="123"/>
      <c r="CO114" s="107"/>
      <c r="CP114" s="108"/>
    </row>
    <row r="115" spans="1:94">
      <c r="A115" s="187"/>
      <c r="B115" s="144"/>
      <c r="C115" s="95"/>
      <c r="D115" s="112"/>
      <c r="E115" s="94"/>
      <c r="F115" s="97"/>
      <c r="G115" s="113"/>
      <c r="H115" s="99"/>
      <c r="I115" s="95"/>
      <c r="J115" s="112"/>
      <c r="K115" s="94"/>
      <c r="L115" s="97"/>
      <c r="M115" s="113"/>
      <c r="N115" s="99"/>
      <c r="O115" s="95"/>
      <c r="P115" s="112"/>
      <c r="Q115" s="94"/>
      <c r="R115" s="97"/>
      <c r="S115" s="113"/>
      <c r="T115" s="99"/>
      <c r="U115" s="95"/>
      <c r="V115" s="112"/>
      <c r="W115" s="94"/>
      <c r="X115" s="97"/>
      <c r="Y115" s="113"/>
      <c r="Z115" s="99"/>
      <c r="AA115" s="95"/>
      <c r="AB115" s="112"/>
      <c r="AC115" s="94"/>
      <c r="AD115" s="97"/>
      <c r="AE115" s="113"/>
      <c r="AF115" s="99"/>
      <c r="AG115" s="95"/>
      <c r="AH115" s="112"/>
      <c r="AI115" s="94"/>
      <c r="AJ115" s="97"/>
      <c r="AK115" s="113"/>
      <c r="AL115" s="99"/>
      <c r="AM115" s="95"/>
      <c r="AN115" s="112"/>
      <c r="AO115" s="94"/>
      <c r="AP115" s="97"/>
      <c r="AQ115" s="113"/>
      <c r="AR115" s="99"/>
      <c r="AS115" s="95"/>
      <c r="AT115" s="112"/>
      <c r="AU115" s="94"/>
      <c r="AV115" s="97"/>
      <c r="AW115" s="113"/>
      <c r="AX115" s="99"/>
      <c r="AY115" s="95"/>
      <c r="AZ115" s="112"/>
      <c r="BA115" s="94"/>
      <c r="BB115" s="97"/>
      <c r="BC115" s="113"/>
      <c r="BD115" s="99"/>
      <c r="BE115" s="95"/>
      <c r="BF115" s="112"/>
      <c r="BG115" s="94"/>
      <c r="BH115" s="97"/>
      <c r="BI115" s="113"/>
      <c r="BJ115" s="99"/>
      <c r="BK115" s="95"/>
      <c r="BL115" s="112"/>
      <c r="BM115" s="94"/>
      <c r="BN115" s="97"/>
      <c r="BO115" s="113"/>
      <c r="BP115" s="99"/>
      <c r="BQ115" s="95"/>
      <c r="BR115" s="112"/>
      <c r="BS115" s="94"/>
      <c r="BT115" s="97"/>
      <c r="BU115" s="113"/>
      <c r="BV115" s="99"/>
      <c r="BW115" s="95"/>
      <c r="BX115" s="112"/>
      <c r="BY115" s="94"/>
      <c r="BZ115" s="97"/>
      <c r="CA115" s="113"/>
      <c r="CB115" s="99"/>
      <c r="CC115" s="95"/>
      <c r="CD115" s="112"/>
      <c r="CE115" s="94"/>
      <c r="CF115" s="97"/>
      <c r="CG115" s="113"/>
      <c r="CH115" s="99"/>
      <c r="CI115" s="95"/>
      <c r="CJ115" s="112"/>
      <c r="CK115" s="94"/>
      <c r="CL115" s="97"/>
      <c r="CM115" s="113"/>
      <c r="CN115" s="99"/>
      <c r="CO115" s="95"/>
      <c r="CP115" s="112"/>
    </row>
    <row r="116" spans="1:94">
      <c r="A116" s="188"/>
      <c r="B116" s="152"/>
      <c r="C116" s="101"/>
      <c r="D116" s="102"/>
      <c r="E116" s="136"/>
      <c r="F116" s="103"/>
      <c r="G116" s="104"/>
      <c r="H116" s="137"/>
      <c r="I116" s="101"/>
      <c r="J116" s="102"/>
      <c r="K116" s="136"/>
      <c r="L116" s="103"/>
      <c r="M116" s="104"/>
      <c r="N116" s="137"/>
      <c r="O116" s="101"/>
      <c r="P116" s="102"/>
      <c r="Q116" s="136"/>
      <c r="R116" s="103"/>
      <c r="S116" s="104"/>
      <c r="T116" s="137"/>
      <c r="U116" s="101"/>
      <c r="V116" s="102"/>
      <c r="W116" s="136"/>
      <c r="X116" s="103"/>
      <c r="Y116" s="104"/>
      <c r="Z116" s="137"/>
      <c r="AA116" s="101"/>
      <c r="AB116" s="102"/>
      <c r="AC116" s="136"/>
      <c r="AD116" s="103"/>
      <c r="AE116" s="104"/>
      <c r="AF116" s="137"/>
      <c r="AG116" s="101"/>
      <c r="AH116" s="102"/>
      <c r="AI116" s="136"/>
      <c r="AJ116" s="103"/>
      <c r="AK116" s="104"/>
      <c r="AL116" s="137"/>
      <c r="AM116" s="101"/>
      <c r="AN116" s="102"/>
      <c r="AO116" s="136"/>
      <c r="AP116" s="103"/>
      <c r="AQ116" s="104"/>
      <c r="AR116" s="137"/>
      <c r="AS116" s="101"/>
      <c r="AT116" s="102"/>
      <c r="AU116" s="136"/>
      <c r="AV116" s="103"/>
      <c r="AW116" s="104"/>
      <c r="AX116" s="137"/>
      <c r="AY116" s="101"/>
      <c r="AZ116" s="102"/>
      <c r="BA116" s="136"/>
      <c r="BB116" s="103"/>
      <c r="BC116" s="104"/>
      <c r="BD116" s="137"/>
      <c r="BE116" s="101"/>
      <c r="BF116" s="102"/>
      <c r="BG116" s="136"/>
      <c r="BH116" s="103"/>
      <c r="BI116" s="104"/>
      <c r="BJ116" s="137"/>
      <c r="BK116" s="101"/>
      <c r="BL116" s="102"/>
      <c r="BM116" s="136"/>
      <c r="BN116" s="103"/>
      <c r="BO116" s="104"/>
      <c r="BP116" s="137"/>
      <c r="BQ116" s="101"/>
      <c r="BR116" s="102"/>
      <c r="BS116" s="136"/>
      <c r="BT116" s="103"/>
      <c r="BU116" s="104"/>
      <c r="BV116" s="137"/>
      <c r="BW116" s="101"/>
      <c r="BX116" s="102"/>
      <c r="BY116" s="136"/>
      <c r="BZ116" s="103"/>
      <c r="CA116" s="104"/>
      <c r="CB116" s="137"/>
      <c r="CC116" s="101"/>
      <c r="CD116" s="102"/>
      <c r="CE116" s="136"/>
      <c r="CF116" s="103"/>
      <c r="CG116" s="104"/>
      <c r="CH116" s="137"/>
      <c r="CI116" s="101"/>
      <c r="CJ116" s="102"/>
      <c r="CK116" s="136"/>
      <c r="CL116" s="103"/>
      <c r="CM116" s="104"/>
      <c r="CN116" s="137"/>
      <c r="CO116" s="101"/>
      <c r="CP116" s="102"/>
    </row>
    <row r="117" spans="1:94">
      <c r="A117" s="186">
        <v>0.6875</v>
      </c>
      <c r="B117" s="149"/>
      <c r="C117" s="107"/>
      <c r="D117" s="108"/>
      <c r="E117" s="122"/>
      <c r="F117" s="109"/>
      <c r="G117" s="110"/>
      <c r="H117" s="123"/>
      <c r="I117" s="107"/>
      <c r="J117" s="108"/>
      <c r="K117" s="122"/>
      <c r="L117" s="109"/>
      <c r="M117" s="110"/>
      <c r="N117" s="123"/>
      <c r="O117" s="107"/>
      <c r="P117" s="108"/>
      <c r="Q117" s="122"/>
      <c r="R117" s="109"/>
      <c r="S117" s="110"/>
      <c r="T117" s="123"/>
      <c r="U117" s="107"/>
      <c r="V117" s="108"/>
      <c r="W117" s="122"/>
      <c r="X117" s="109"/>
      <c r="Y117" s="110"/>
      <c r="Z117" s="123"/>
      <c r="AA117" s="107"/>
      <c r="AB117" s="108"/>
      <c r="AC117" s="122"/>
      <c r="AD117" s="109"/>
      <c r="AE117" s="110"/>
      <c r="AF117" s="123"/>
      <c r="AG117" s="107"/>
      <c r="AH117" s="108"/>
      <c r="AI117" s="122"/>
      <c r="AJ117" s="109"/>
      <c r="AK117" s="110"/>
      <c r="AL117" s="123"/>
      <c r="AM117" s="107"/>
      <c r="AN117" s="108"/>
      <c r="AO117" s="122"/>
      <c r="AP117" s="109"/>
      <c r="AQ117" s="110"/>
      <c r="AR117" s="123"/>
      <c r="AS117" s="107"/>
      <c r="AT117" s="108"/>
      <c r="AU117" s="122"/>
      <c r="AV117" s="109"/>
      <c r="AW117" s="110"/>
      <c r="AX117" s="123"/>
      <c r="AY117" s="107"/>
      <c r="AZ117" s="108"/>
      <c r="BA117" s="122"/>
      <c r="BB117" s="109"/>
      <c r="BC117" s="110"/>
      <c r="BD117" s="123"/>
      <c r="BE117" s="107"/>
      <c r="BF117" s="108"/>
      <c r="BG117" s="122"/>
      <c r="BH117" s="109"/>
      <c r="BI117" s="110"/>
      <c r="BJ117" s="123"/>
      <c r="BK117" s="107"/>
      <c r="BL117" s="108"/>
      <c r="BM117" s="122"/>
      <c r="BN117" s="109"/>
      <c r="BO117" s="110"/>
      <c r="BP117" s="123"/>
      <c r="BQ117" s="107"/>
      <c r="BR117" s="108"/>
      <c r="BS117" s="122"/>
      <c r="BT117" s="109"/>
      <c r="BU117" s="110"/>
      <c r="BV117" s="123"/>
      <c r="BW117" s="107"/>
      <c r="BX117" s="108"/>
      <c r="BY117" s="122"/>
      <c r="BZ117" s="109"/>
      <c r="CA117" s="110"/>
      <c r="CB117" s="123"/>
      <c r="CC117" s="107"/>
      <c r="CD117" s="108"/>
      <c r="CE117" s="122"/>
      <c r="CF117" s="109"/>
      <c r="CG117" s="110"/>
      <c r="CH117" s="123"/>
      <c r="CI117" s="107"/>
      <c r="CJ117" s="108"/>
      <c r="CK117" s="122"/>
      <c r="CL117" s="109"/>
      <c r="CM117" s="110"/>
      <c r="CN117" s="123"/>
      <c r="CO117" s="107"/>
      <c r="CP117" s="108"/>
    </row>
    <row r="118" spans="1:94">
      <c r="A118" s="187"/>
      <c r="B118" s="144"/>
      <c r="C118" s="95"/>
      <c r="D118" s="112"/>
      <c r="E118" s="94"/>
      <c r="F118" s="97"/>
      <c r="G118" s="113"/>
      <c r="H118" s="99"/>
      <c r="I118" s="95"/>
      <c r="J118" s="112"/>
      <c r="K118" s="94"/>
      <c r="L118" s="97"/>
      <c r="M118" s="113"/>
      <c r="N118" s="99"/>
      <c r="O118" s="95"/>
      <c r="P118" s="112"/>
      <c r="Q118" s="94"/>
      <c r="R118" s="97"/>
      <c r="S118" s="113"/>
      <c r="T118" s="99"/>
      <c r="U118" s="95"/>
      <c r="V118" s="112"/>
      <c r="W118" s="94"/>
      <c r="X118" s="97"/>
      <c r="Y118" s="113"/>
      <c r="Z118" s="99"/>
      <c r="AA118" s="95"/>
      <c r="AB118" s="112"/>
      <c r="AC118" s="94"/>
      <c r="AD118" s="97"/>
      <c r="AE118" s="113"/>
      <c r="AF118" s="99"/>
      <c r="AG118" s="95"/>
      <c r="AH118" s="112"/>
      <c r="AI118" s="94"/>
      <c r="AJ118" s="97"/>
      <c r="AK118" s="113"/>
      <c r="AL118" s="99"/>
      <c r="AM118" s="95"/>
      <c r="AN118" s="112"/>
      <c r="AO118" s="94"/>
      <c r="AP118" s="97"/>
      <c r="AQ118" s="113"/>
      <c r="AR118" s="99"/>
      <c r="AS118" s="95"/>
      <c r="AT118" s="112"/>
      <c r="AU118" s="94"/>
      <c r="AV118" s="97"/>
      <c r="AW118" s="113"/>
      <c r="AX118" s="99"/>
      <c r="AY118" s="95"/>
      <c r="AZ118" s="112"/>
      <c r="BA118" s="94"/>
      <c r="BB118" s="97"/>
      <c r="BC118" s="113"/>
      <c r="BD118" s="99"/>
      <c r="BE118" s="95"/>
      <c r="BF118" s="112"/>
      <c r="BG118" s="94"/>
      <c r="BH118" s="97"/>
      <c r="BI118" s="113"/>
      <c r="BJ118" s="99"/>
      <c r="BK118" s="95"/>
      <c r="BL118" s="112"/>
      <c r="BM118" s="94"/>
      <c r="BN118" s="97"/>
      <c r="BO118" s="113"/>
      <c r="BP118" s="99"/>
      <c r="BQ118" s="95"/>
      <c r="BR118" s="112"/>
      <c r="BS118" s="94"/>
      <c r="BT118" s="97"/>
      <c r="BU118" s="113"/>
      <c r="BV118" s="99"/>
      <c r="BW118" s="95"/>
      <c r="BX118" s="112"/>
      <c r="BY118" s="94"/>
      <c r="BZ118" s="97"/>
      <c r="CA118" s="113"/>
      <c r="CB118" s="99"/>
      <c r="CC118" s="95"/>
      <c r="CD118" s="112"/>
      <c r="CE118" s="94"/>
      <c r="CF118" s="97"/>
      <c r="CG118" s="113"/>
      <c r="CH118" s="99"/>
      <c r="CI118" s="95"/>
      <c r="CJ118" s="112"/>
      <c r="CK118" s="94"/>
      <c r="CL118" s="97"/>
      <c r="CM118" s="113"/>
      <c r="CN118" s="99"/>
      <c r="CO118" s="95"/>
      <c r="CP118" s="112"/>
    </row>
    <row r="119" spans="1:94">
      <c r="A119" s="188"/>
      <c r="B119" s="149"/>
      <c r="C119" s="101"/>
      <c r="D119" s="102"/>
      <c r="E119" s="122"/>
      <c r="F119" s="103"/>
      <c r="G119" s="104"/>
      <c r="H119" s="123"/>
      <c r="I119" s="101"/>
      <c r="J119" s="102"/>
      <c r="K119" s="122"/>
      <c r="L119" s="103"/>
      <c r="M119" s="104"/>
      <c r="N119" s="123"/>
      <c r="O119" s="101"/>
      <c r="P119" s="102"/>
      <c r="Q119" s="122"/>
      <c r="R119" s="103"/>
      <c r="S119" s="104"/>
      <c r="T119" s="123"/>
      <c r="U119" s="101"/>
      <c r="V119" s="102"/>
      <c r="W119" s="122"/>
      <c r="X119" s="103"/>
      <c r="Y119" s="104"/>
      <c r="Z119" s="123"/>
      <c r="AA119" s="101"/>
      <c r="AB119" s="102"/>
      <c r="AC119" s="122"/>
      <c r="AD119" s="103"/>
      <c r="AE119" s="104"/>
      <c r="AF119" s="123"/>
      <c r="AG119" s="101"/>
      <c r="AH119" s="102"/>
      <c r="AI119" s="122"/>
      <c r="AJ119" s="103"/>
      <c r="AK119" s="104"/>
      <c r="AL119" s="123"/>
      <c r="AM119" s="101"/>
      <c r="AN119" s="102"/>
      <c r="AO119" s="122"/>
      <c r="AP119" s="103"/>
      <c r="AQ119" s="104"/>
      <c r="AR119" s="123"/>
      <c r="AS119" s="101"/>
      <c r="AT119" s="102"/>
      <c r="AU119" s="122"/>
      <c r="AV119" s="103"/>
      <c r="AW119" s="104"/>
      <c r="AX119" s="123"/>
      <c r="AY119" s="101"/>
      <c r="AZ119" s="102"/>
      <c r="BA119" s="122"/>
      <c r="BB119" s="103"/>
      <c r="BC119" s="104"/>
      <c r="BD119" s="123"/>
      <c r="BE119" s="101"/>
      <c r="BF119" s="102"/>
      <c r="BG119" s="122"/>
      <c r="BH119" s="103"/>
      <c r="BI119" s="104"/>
      <c r="BJ119" s="123"/>
      <c r="BK119" s="101"/>
      <c r="BL119" s="102"/>
      <c r="BM119" s="122"/>
      <c r="BN119" s="103"/>
      <c r="BO119" s="104"/>
      <c r="BP119" s="123"/>
      <c r="BQ119" s="101"/>
      <c r="BR119" s="102"/>
      <c r="BS119" s="122"/>
      <c r="BT119" s="103"/>
      <c r="BU119" s="104"/>
      <c r="BV119" s="123"/>
      <c r="BW119" s="101"/>
      <c r="BX119" s="102"/>
      <c r="BY119" s="122"/>
      <c r="BZ119" s="103"/>
      <c r="CA119" s="104"/>
      <c r="CB119" s="123"/>
      <c r="CC119" s="101"/>
      <c r="CD119" s="102"/>
      <c r="CE119" s="122"/>
      <c r="CF119" s="103"/>
      <c r="CG119" s="104"/>
      <c r="CH119" s="123"/>
      <c r="CI119" s="101"/>
      <c r="CJ119" s="102"/>
      <c r="CK119" s="122"/>
      <c r="CL119" s="103"/>
      <c r="CM119" s="104"/>
      <c r="CN119" s="123"/>
      <c r="CO119" s="101"/>
      <c r="CP119" s="102"/>
    </row>
    <row r="120" spans="1:94">
      <c r="A120" s="186">
        <v>0.69791666666666663</v>
      </c>
      <c r="B120" s="146"/>
      <c r="C120" s="107"/>
      <c r="D120" s="108"/>
      <c r="E120" s="106"/>
      <c r="F120" s="109"/>
      <c r="G120" s="110"/>
      <c r="H120" s="111"/>
      <c r="I120" s="107"/>
      <c r="J120" s="108"/>
      <c r="K120" s="106"/>
      <c r="L120" s="109"/>
      <c r="M120" s="110"/>
      <c r="N120" s="111"/>
      <c r="O120" s="107"/>
      <c r="P120" s="108"/>
      <c r="Q120" s="106"/>
      <c r="R120" s="109"/>
      <c r="S120" s="110"/>
      <c r="T120" s="111"/>
      <c r="U120" s="107"/>
      <c r="V120" s="108"/>
      <c r="W120" s="106"/>
      <c r="X120" s="109"/>
      <c r="Y120" s="110"/>
      <c r="Z120" s="111"/>
      <c r="AA120" s="107"/>
      <c r="AB120" s="108"/>
      <c r="AC120" s="106"/>
      <c r="AD120" s="109"/>
      <c r="AE120" s="110"/>
      <c r="AF120" s="111"/>
      <c r="AG120" s="107"/>
      <c r="AH120" s="108"/>
      <c r="AI120" s="106"/>
      <c r="AJ120" s="109"/>
      <c r="AK120" s="110"/>
      <c r="AL120" s="111"/>
      <c r="AM120" s="107"/>
      <c r="AN120" s="108"/>
      <c r="AO120" s="106"/>
      <c r="AP120" s="109"/>
      <c r="AQ120" s="110"/>
      <c r="AR120" s="111"/>
      <c r="AS120" s="107"/>
      <c r="AT120" s="108"/>
      <c r="AU120" s="106"/>
      <c r="AV120" s="109"/>
      <c r="AW120" s="110"/>
      <c r="AX120" s="111"/>
      <c r="AY120" s="107"/>
      <c r="AZ120" s="108"/>
      <c r="BA120" s="106"/>
      <c r="BB120" s="109"/>
      <c r="BC120" s="110"/>
      <c r="BD120" s="111"/>
      <c r="BE120" s="107"/>
      <c r="BF120" s="108"/>
      <c r="BG120" s="106"/>
      <c r="BH120" s="109"/>
      <c r="BI120" s="110"/>
      <c r="BJ120" s="111"/>
      <c r="BK120" s="107"/>
      <c r="BL120" s="108"/>
      <c r="BM120" s="106"/>
      <c r="BN120" s="109"/>
      <c r="BO120" s="110"/>
      <c r="BP120" s="111"/>
      <c r="BQ120" s="107"/>
      <c r="BR120" s="108"/>
      <c r="BS120" s="106"/>
      <c r="BT120" s="109"/>
      <c r="BU120" s="110"/>
      <c r="BV120" s="111"/>
      <c r="BW120" s="107"/>
      <c r="BX120" s="108"/>
      <c r="BY120" s="106"/>
      <c r="BZ120" s="109"/>
      <c r="CA120" s="110"/>
      <c r="CB120" s="111"/>
      <c r="CC120" s="107"/>
      <c r="CD120" s="108"/>
      <c r="CE120" s="106"/>
      <c r="CF120" s="109"/>
      <c r="CG120" s="110"/>
      <c r="CH120" s="111"/>
      <c r="CI120" s="107"/>
      <c r="CJ120" s="108"/>
      <c r="CK120" s="106"/>
      <c r="CL120" s="109"/>
      <c r="CM120" s="110"/>
      <c r="CN120" s="111"/>
      <c r="CO120" s="107"/>
      <c r="CP120" s="108"/>
    </row>
    <row r="121" spans="1:94">
      <c r="A121" s="187"/>
      <c r="B121" s="144"/>
      <c r="C121" s="95"/>
      <c r="D121" s="112"/>
      <c r="E121" s="94"/>
      <c r="F121" s="97"/>
      <c r="G121" s="113"/>
      <c r="H121" s="99"/>
      <c r="I121" s="95"/>
      <c r="J121" s="112"/>
      <c r="K121" s="94"/>
      <c r="L121" s="97"/>
      <c r="M121" s="113"/>
      <c r="N121" s="99"/>
      <c r="O121" s="95"/>
      <c r="P121" s="112"/>
      <c r="Q121" s="94"/>
      <c r="R121" s="97"/>
      <c r="S121" s="113"/>
      <c r="T121" s="99"/>
      <c r="U121" s="95"/>
      <c r="V121" s="112"/>
      <c r="W121" s="94"/>
      <c r="X121" s="97"/>
      <c r="Y121" s="113"/>
      <c r="Z121" s="99"/>
      <c r="AA121" s="95"/>
      <c r="AB121" s="112"/>
      <c r="AC121" s="94"/>
      <c r="AD121" s="97"/>
      <c r="AE121" s="113"/>
      <c r="AF121" s="99"/>
      <c r="AG121" s="95"/>
      <c r="AH121" s="112"/>
      <c r="AI121" s="94"/>
      <c r="AJ121" s="97"/>
      <c r="AK121" s="113"/>
      <c r="AL121" s="99"/>
      <c r="AM121" s="95"/>
      <c r="AN121" s="112"/>
      <c r="AO121" s="94"/>
      <c r="AP121" s="97"/>
      <c r="AQ121" s="113"/>
      <c r="AR121" s="99"/>
      <c r="AS121" s="95"/>
      <c r="AT121" s="112"/>
      <c r="AU121" s="94"/>
      <c r="AV121" s="97"/>
      <c r="AW121" s="113"/>
      <c r="AX121" s="99"/>
      <c r="AY121" s="95"/>
      <c r="AZ121" s="112"/>
      <c r="BA121" s="94"/>
      <c r="BB121" s="97"/>
      <c r="BC121" s="113"/>
      <c r="BD121" s="99"/>
      <c r="BE121" s="95"/>
      <c r="BF121" s="112"/>
      <c r="BG121" s="94"/>
      <c r="BH121" s="97"/>
      <c r="BI121" s="113"/>
      <c r="BJ121" s="99"/>
      <c r="BK121" s="95"/>
      <c r="BL121" s="112"/>
      <c r="BM121" s="94"/>
      <c r="BN121" s="97"/>
      <c r="BO121" s="113"/>
      <c r="BP121" s="99"/>
      <c r="BQ121" s="95"/>
      <c r="BR121" s="112"/>
      <c r="BS121" s="94"/>
      <c r="BT121" s="97"/>
      <c r="BU121" s="113"/>
      <c r="BV121" s="99"/>
      <c r="BW121" s="95"/>
      <c r="BX121" s="112"/>
      <c r="BY121" s="94"/>
      <c r="BZ121" s="97"/>
      <c r="CA121" s="113"/>
      <c r="CB121" s="99"/>
      <c r="CC121" s="95"/>
      <c r="CD121" s="112"/>
      <c r="CE121" s="94"/>
      <c r="CF121" s="97"/>
      <c r="CG121" s="113"/>
      <c r="CH121" s="99"/>
      <c r="CI121" s="95"/>
      <c r="CJ121" s="112"/>
      <c r="CK121" s="94"/>
      <c r="CL121" s="97"/>
      <c r="CM121" s="113"/>
      <c r="CN121" s="99"/>
      <c r="CO121" s="95"/>
      <c r="CP121" s="112"/>
    </row>
    <row r="122" spans="1:94" ht="15.75" thickBot="1">
      <c r="A122" s="189"/>
      <c r="B122" s="150"/>
      <c r="C122" s="125"/>
      <c r="D122" s="126"/>
      <c r="E122" s="124"/>
      <c r="F122" s="127"/>
      <c r="G122" s="128"/>
      <c r="H122" s="129"/>
      <c r="I122" s="125"/>
      <c r="J122" s="126"/>
      <c r="K122" s="124"/>
      <c r="L122" s="127"/>
      <c r="M122" s="128"/>
      <c r="N122" s="129"/>
      <c r="O122" s="125"/>
      <c r="P122" s="126"/>
      <c r="Q122" s="124"/>
      <c r="R122" s="127"/>
      <c r="S122" s="128"/>
      <c r="T122" s="129"/>
      <c r="U122" s="125"/>
      <c r="V122" s="126"/>
      <c r="W122" s="124"/>
      <c r="X122" s="127"/>
      <c r="Y122" s="128"/>
      <c r="Z122" s="129"/>
      <c r="AA122" s="125"/>
      <c r="AB122" s="126"/>
      <c r="AC122" s="124"/>
      <c r="AD122" s="127"/>
      <c r="AE122" s="128"/>
      <c r="AF122" s="129"/>
      <c r="AG122" s="125"/>
      <c r="AH122" s="126"/>
      <c r="AI122" s="124"/>
      <c r="AJ122" s="127"/>
      <c r="AK122" s="128"/>
      <c r="AL122" s="129"/>
      <c r="AM122" s="125"/>
      <c r="AN122" s="126"/>
      <c r="AO122" s="124"/>
      <c r="AP122" s="127"/>
      <c r="AQ122" s="128"/>
      <c r="AR122" s="129"/>
      <c r="AS122" s="125"/>
      <c r="AT122" s="126"/>
      <c r="AU122" s="124"/>
      <c r="AV122" s="127"/>
      <c r="AW122" s="128"/>
      <c r="AX122" s="129"/>
      <c r="AY122" s="125"/>
      <c r="AZ122" s="126"/>
      <c r="BA122" s="124"/>
      <c r="BB122" s="127"/>
      <c r="BC122" s="128"/>
      <c r="BD122" s="129"/>
      <c r="BE122" s="125"/>
      <c r="BF122" s="126"/>
      <c r="BG122" s="124"/>
      <c r="BH122" s="127"/>
      <c r="BI122" s="128"/>
      <c r="BJ122" s="129"/>
      <c r="BK122" s="125"/>
      <c r="BL122" s="126"/>
      <c r="BM122" s="124"/>
      <c r="BN122" s="127"/>
      <c r="BO122" s="128"/>
      <c r="BP122" s="129"/>
      <c r="BQ122" s="125"/>
      <c r="BR122" s="126"/>
      <c r="BS122" s="124"/>
      <c r="BT122" s="127"/>
      <c r="BU122" s="128"/>
      <c r="BV122" s="129"/>
      <c r="BW122" s="125"/>
      <c r="BX122" s="126"/>
      <c r="BY122" s="124"/>
      <c r="BZ122" s="127"/>
      <c r="CA122" s="128"/>
      <c r="CB122" s="129"/>
      <c r="CC122" s="125"/>
      <c r="CD122" s="126"/>
      <c r="CE122" s="124"/>
      <c r="CF122" s="127"/>
      <c r="CG122" s="128"/>
      <c r="CH122" s="129"/>
      <c r="CI122" s="125"/>
      <c r="CJ122" s="126"/>
      <c r="CK122" s="124"/>
      <c r="CL122" s="127"/>
      <c r="CM122" s="128"/>
      <c r="CN122" s="129"/>
      <c r="CO122" s="125"/>
      <c r="CP122" s="126"/>
    </row>
    <row r="123" spans="1:94" ht="15.75" thickTop="1">
      <c r="A123" s="183">
        <v>0.70833333333333337</v>
      </c>
      <c r="B123" s="143"/>
      <c r="C123" s="130"/>
      <c r="D123" s="131"/>
      <c r="E123" s="88"/>
      <c r="F123" s="132"/>
      <c r="G123" s="133"/>
      <c r="H123" s="93"/>
      <c r="I123" s="130"/>
      <c r="J123" s="131"/>
      <c r="K123" s="88"/>
      <c r="L123" s="132"/>
      <c r="M123" s="133"/>
      <c r="N123" s="93"/>
      <c r="O123" s="130"/>
      <c r="P123" s="131"/>
      <c r="Q123" s="88"/>
      <c r="R123" s="132"/>
      <c r="S123" s="133"/>
      <c r="T123" s="93"/>
      <c r="U123" s="130"/>
      <c r="V123" s="131"/>
      <c r="W123" s="88"/>
      <c r="X123" s="132"/>
      <c r="Y123" s="133"/>
      <c r="Z123" s="93"/>
      <c r="AA123" s="130"/>
      <c r="AB123" s="131"/>
      <c r="AC123" s="88"/>
      <c r="AD123" s="132"/>
      <c r="AE123" s="133"/>
      <c r="AF123" s="93"/>
      <c r="AG123" s="130"/>
      <c r="AH123" s="131"/>
      <c r="AI123" s="88"/>
      <c r="AJ123" s="132"/>
      <c r="AK123" s="133"/>
      <c r="AL123" s="93"/>
      <c r="AM123" s="130"/>
      <c r="AN123" s="131"/>
      <c r="AO123" s="88"/>
      <c r="AP123" s="132"/>
      <c r="AQ123" s="133"/>
      <c r="AR123" s="93"/>
      <c r="AS123" s="130"/>
      <c r="AT123" s="131"/>
      <c r="AU123" s="88"/>
      <c r="AV123" s="132"/>
      <c r="AW123" s="133"/>
      <c r="AX123" s="93"/>
      <c r="AY123" s="130"/>
      <c r="AZ123" s="131"/>
      <c r="BA123" s="88"/>
      <c r="BB123" s="132"/>
      <c r="BC123" s="133"/>
      <c r="BD123" s="93"/>
      <c r="BE123" s="130"/>
      <c r="BF123" s="131"/>
      <c r="BG123" s="88"/>
      <c r="BH123" s="132"/>
      <c r="BI123" s="133"/>
      <c r="BJ123" s="93"/>
      <c r="BK123" s="130"/>
      <c r="BL123" s="131"/>
      <c r="BM123" s="88"/>
      <c r="BN123" s="132"/>
      <c r="BO123" s="133"/>
      <c r="BP123" s="93"/>
      <c r="BQ123" s="130"/>
      <c r="BR123" s="131"/>
      <c r="BS123" s="88"/>
      <c r="BT123" s="132"/>
      <c r="BU123" s="133"/>
      <c r="BV123" s="93"/>
      <c r="BW123" s="130"/>
      <c r="BX123" s="131"/>
      <c r="BY123" s="88"/>
      <c r="BZ123" s="132"/>
      <c r="CA123" s="133"/>
      <c r="CB123" s="93"/>
      <c r="CC123" s="130"/>
      <c r="CD123" s="131"/>
      <c r="CE123" s="88"/>
      <c r="CF123" s="132"/>
      <c r="CG123" s="133"/>
      <c r="CH123" s="93"/>
      <c r="CI123" s="130"/>
      <c r="CJ123" s="131"/>
      <c r="CK123" s="88"/>
      <c r="CL123" s="132"/>
      <c r="CM123" s="133"/>
      <c r="CN123" s="93"/>
      <c r="CO123" s="130"/>
      <c r="CP123" s="131"/>
    </row>
    <row r="124" spans="1:94">
      <c r="A124" s="184"/>
      <c r="B124" s="144"/>
      <c r="C124" s="95"/>
      <c r="D124" s="112"/>
      <c r="E124" s="94"/>
      <c r="F124" s="97"/>
      <c r="G124" s="113"/>
      <c r="H124" s="99"/>
      <c r="I124" s="95"/>
      <c r="J124" s="112"/>
      <c r="K124" s="94"/>
      <c r="L124" s="97"/>
      <c r="M124" s="113"/>
      <c r="N124" s="99"/>
      <c r="O124" s="95"/>
      <c r="P124" s="112"/>
      <c r="Q124" s="94"/>
      <c r="R124" s="97"/>
      <c r="S124" s="113"/>
      <c r="T124" s="99"/>
      <c r="U124" s="95"/>
      <c r="V124" s="112"/>
      <c r="W124" s="94"/>
      <c r="X124" s="97"/>
      <c r="Y124" s="113"/>
      <c r="Z124" s="99"/>
      <c r="AA124" s="95"/>
      <c r="AB124" s="112"/>
      <c r="AC124" s="94"/>
      <c r="AD124" s="97"/>
      <c r="AE124" s="113"/>
      <c r="AF124" s="99"/>
      <c r="AG124" s="95"/>
      <c r="AH124" s="112"/>
      <c r="AI124" s="94"/>
      <c r="AJ124" s="97"/>
      <c r="AK124" s="113"/>
      <c r="AL124" s="99"/>
      <c r="AM124" s="95"/>
      <c r="AN124" s="112"/>
      <c r="AO124" s="94"/>
      <c r="AP124" s="97"/>
      <c r="AQ124" s="113"/>
      <c r="AR124" s="99"/>
      <c r="AS124" s="95"/>
      <c r="AT124" s="112"/>
      <c r="AU124" s="94"/>
      <c r="AV124" s="97"/>
      <c r="AW124" s="113"/>
      <c r="AX124" s="99"/>
      <c r="AY124" s="95"/>
      <c r="AZ124" s="112"/>
      <c r="BA124" s="94"/>
      <c r="BB124" s="97"/>
      <c r="BC124" s="113"/>
      <c r="BD124" s="99"/>
      <c r="BE124" s="95"/>
      <c r="BF124" s="112"/>
      <c r="BG124" s="94"/>
      <c r="BH124" s="97"/>
      <c r="BI124" s="113"/>
      <c r="BJ124" s="99"/>
      <c r="BK124" s="95"/>
      <c r="BL124" s="112"/>
      <c r="BM124" s="94"/>
      <c r="BN124" s="97"/>
      <c r="BO124" s="113"/>
      <c r="BP124" s="99"/>
      <c r="BQ124" s="95"/>
      <c r="BR124" s="112"/>
      <c r="BS124" s="94"/>
      <c r="BT124" s="97"/>
      <c r="BU124" s="113"/>
      <c r="BV124" s="99"/>
      <c r="BW124" s="95"/>
      <c r="BX124" s="112"/>
      <c r="BY124" s="94"/>
      <c r="BZ124" s="97"/>
      <c r="CA124" s="113"/>
      <c r="CB124" s="99"/>
      <c r="CC124" s="95"/>
      <c r="CD124" s="112"/>
      <c r="CE124" s="94"/>
      <c r="CF124" s="97"/>
      <c r="CG124" s="113"/>
      <c r="CH124" s="99"/>
      <c r="CI124" s="95"/>
      <c r="CJ124" s="112"/>
      <c r="CK124" s="94"/>
      <c r="CL124" s="97"/>
      <c r="CM124" s="113"/>
      <c r="CN124" s="99"/>
      <c r="CO124" s="95"/>
      <c r="CP124" s="112"/>
    </row>
    <row r="125" spans="1:94">
      <c r="A125" s="185"/>
      <c r="B125" s="145"/>
      <c r="C125" s="101"/>
      <c r="D125" s="102"/>
      <c r="E125" s="100"/>
      <c r="F125" s="103"/>
      <c r="G125" s="104"/>
      <c r="H125" s="105"/>
      <c r="I125" s="101"/>
      <c r="J125" s="102"/>
      <c r="K125" s="100"/>
      <c r="L125" s="103"/>
      <c r="M125" s="104"/>
      <c r="N125" s="105"/>
      <c r="O125" s="101"/>
      <c r="P125" s="102"/>
      <c r="Q125" s="100"/>
      <c r="R125" s="103"/>
      <c r="S125" s="104"/>
      <c r="T125" s="105"/>
      <c r="U125" s="101"/>
      <c r="V125" s="102"/>
      <c r="W125" s="100"/>
      <c r="X125" s="103"/>
      <c r="Y125" s="104"/>
      <c r="Z125" s="105"/>
      <c r="AA125" s="101"/>
      <c r="AB125" s="102"/>
      <c r="AC125" s="100"/>
      <c r="AD125" s="103"/>
      <c r="AE125" s="104"/>
      <c r="AF125" s="105"/>
      <c r="AG125" s="101"/>
      <c r="AH125" s="102"/>
      <c r="AI125" s="100"/>
      <c r="AJ125" s="103"/>
      <c r="AK125" s="104"/>
      <c r="AL125" s="105"/>
      <c r="AM125" s="101"/>
      <c r="AN125" s="102"/>
      <c r="AO125" s="100"/>
      <c r="AP125" s="103"/>
      <c r="AQ125" s="104"/>
      <c r="AR125" s="105"/>
      <c r="AS125" s="101"/>
      <c r="AT125" s="102"/>
      <c r="AU125" s="100"/>
      <c r="AV125" s="103"/>
      <c r="AW125" s="104"/>
      <c r="AX125" s="105"/>
      <c r="AY125" s="101"/>
      <c r="AZ125" s="102"/>
      <c r="BA125" s="100"/>
      <c r="BB125" s="103"/>
      <c r="BC125" s="104"/>
      <c r="BD125" s="105"/>
      <c r="BE125" s="101"/>
      <c r="BF125" s="102"/>
      <c r="BG125" s="100"/>
      <c r="BH125" s="103"/>
      <c r="BI125" s="104"/>
      <c r="BJ125" s="105"/>
      <c r="BK125" s="101"/>
      <c r="BL125" s="102"/>
      <c r="BM125" s="100"/>
      <c r="BN125" s="103"/>
      <c r="BO125" s="104"/>
      <c r="BP125" s="105"/>
      <c r="BQ125" s="101"/>
      <c r="BR125" s="102"/>
      <c r="BS125" s="100"/>
      <c r="BT125" s="103"/>
      <c r="BU125" s="104"/>
      <c r="BV125" s="105"/>
      <c r="BW125" s="101"/>
      <c r="BX125" s="102"/>
      <c r="BY125" s="100"/>
      <c r="BZ125" s="103"/>
      <c r="CA125" s="104"/>
      <c r="CB125" s="105"/>
      <c r="CC125" s="101"/>
      <c r="CD125" s="102"/>
      <c r="CE125" s="100"/>
      <c r="CF125" s="103"/>
      <c r="CG125" s="104"/>
      <c r="CH125" s="105"/>
      <c r="CI125" s="101"/>
      <c r="CJ125" s="102"/>
      <c r="CK125" s="100"/>
      <c r="CL125" s="103"/>
      <c r="CM125" s="104"/>
      <c r="CN125" s="105"/>
      <c r="CO125" s="101"/>
      <c r="CP125" s="102"/>
    </row>
    <row r="126" spans="1:94">
      <c r="A126" s="186">
        <v>0.71875</v>
      </c>
      <c r="B126" s="146"/>
      <c r="C126" s="107"/>
      <c r="D126" s="108"/>
      <c r="E126" s="106"/>
      <c r="F126" s="109"/>
      <c r="G126" s="110"/>
      <c r="H126" s="111"/>
      <c r="I126" s="107"/>
      <c r="J126" s="108"/>
      <c r="K126" s="106"/>
      <c r="L126" s="109"/>
      <c r="M126" s="110"/>
      <c r="N126" s="111"/>
      <c r="O126" s="107"/>
      <c r="P126" s="108"/>
      <c r="Q126" s="106"/>
      <c r="R126" s="109"/>
      <c r="S126" s="110"/>
      <c r="T126" s="111"/>
      <c r="U126" s="107"/>
      <c r="V126" s="108"/>
      <c r="W126" s="106"/>
      <c r="X126" s="109"/>
      <c r="Y126" s="110"/>
      <c r="Z126" s="111"/>
      <c r="AA126" s="107"/>
      <c r="AB126" s="108"/>
      <c r="AC126" s="106"/>
      <c r="AD126" s="109"/>
      <c r="AE126" s="110"/>
      <c r="AF126" s="111"/>
      <c r="AG126" s="107"/>
      <c r="AH126" s="108"/>
      <c r="AI126" s="106"/>
      <c r="AJ126" s="109"/>
      <c r="AK126" s="110"/>
      <c r="AL126" s="111"/>
      <c r="AM126" s="107"/>
      <c r="AN126" s="108"/>
      <c r="AO126" s="106"/>
      <c r="AP126" s="109"/>
      <c r="AQ126" s="110"/>
      <c r="AR126" s="111"/>
      <c r="AS126" s="107"/>
      <c r="AT126" s="108"/>
      <c r="AU126" s="106"/>
      <c r="AV126" s="109"/>
      <c r="AW126" s="110"/>
      <c r="AX126" s="111"/>
      <c r="AY126" s="107"/>
      <c r="AZ126" s="108"/>
      <c r="BA126" s="106"/>
      <c r="BB126" s="109"/>
      <c r="BC126" s="110"/>
      <c r="BD126" s="111"/>
      <c r="BE126" s="107"/>
      <c r="BF126" s="108"/>
      <c r="BG126" s="106"/>
      <c r="BH126" s="109"/>
      <c r="BI126" s="110"/>
      <c r="BJ126" s="111"/>
      <c r="BK126" s="107"/>
      <c r="BL126" s="108"/>
      <c r="BM126" s="106"/>
      <c r="BN126" s="109"/>
      <c r="BO126" s="110"/>
      <c r="BP126" s="111"/>
      <c r="BQ126" s="107"/>
      <c r="BR126" s="108"/>
      <c r="BS126" s="106"/>
      <c r="BT126" s="109"/>
      <c r="BU126" s="110"/>
      <c r="BV126" s="111"/>
      <c r="BW126" s="107"/>
      <c r="BX126" s="108"/>
      <c r="BY126" s="106"/>
      <c r="BZ126" s="109"/>
      <c r="CA126" s="110"/>
      <c r="CB126" s="111"/>
      <c r="CC126" s="107"/>
      <c r="CD126" s="108"/>
      <c r="CE126" s="106"/>
      <c r="CF126" s="109"/>
      <c r="CG126" s="110"/>
      <c r="CH126" s="111"/>
      <c r="CI126" s="107"/>
      <c r="CJ126" s="108"/>
      <c r="CK126" s="106"/>
      <c r="CL126" s="109"/>
      <c r="CM126" s="110"/>
      <c r="CN126" s="111"/>
      <c r="CO126" s="107"/>
      <c r="CP126" s="108"/>
    </row>
    <row r="127" spans="1:94">
      <c r="A127" s="187"/>
      <c r="B127" s="144"/>
      <c r="C127" s="95"/>
      <c r="D127" s="112"/>
      <c r="E127" s="94"/>
      <c r="F127" s="97"/>
      <c r="G127" s="113"/>
      <c r="H127" s="99"/>
      <c r="I127" s="95"/>
      <c r="J127" s="112"/>
      <c r="K127" s="94"/>
      <c r="L127" s="97"/>
      <c r="M127" s="113"/>
      <c r="N127" s="99"/>
      <c r="O127" s="95"/>
      <c r="P127" s="112"/>
      <c r="Q127" s="94"/>
      <c r="R127" s="97"/>
      <c r="S127" s="113"/>
      <c r="T127" s="99"/>
      <c r="U127" s="95"/>
      <c r="V127" s="112"/>
      <c r="W127" s="94"/>
      <c r="X127" s="97"/>
      <c r="Y127" s="113"/>
      <c r="Z127" s="99"/>
      <c r="AA127" s="95"/>
      <c r="AB127" s="112"/>
      <c r="AC127" s="94"/>
      <c r="AD127" s="97"/>
      <c r="AE127" s="113"/>
      <c r="AF127" s="99"/>
      <c r="AG127" s="95"/>
      <c r="AH127" s="112"/>
      <c r="AI127" s="94"/>
      <c r="AJ127" s="97"/>
      <c r="AK127" s="113"/>
      <c r="AL127" s="99"/>
      <c r="AM127" s="95"/>
      <c r="AN127" s="112"/>
      <c r="AO127" s="94"/>
      <c r="AP127" s="97"/>
      <c r="AQ127" s="113"/>
      <c r="AR127" s="99"/>
      <c r="AS127" s="95"/>
      <c r="AT127" s="112"/>
      <c r="AU127" s="94"/>
      <c r="AV127" s="97"/>
      <c r="AW127" s="113"/>
      <c r="AX127" s="99"/>
      <c r="AY127" s="95"/>
      <c r="AZ127" s="112"/>
      <c r="BA127" s="94"/>
      <c r="BB127" s="97"/>
      <c r="BC127" s="113"/>
      <c r="BD127" s="99"/>
      <c r="BE127" s="95"/>
      <c r="BF127" s="112"/>
      <c r="BG127" s="94"/>
      <c r="BH127" s="97"/>
      <c r="BI127" s="113"/>
      <c r="BJ127" s="99"/>
      <c r="BK127" s="95"/>
      <c r="BL127" s="112"/>
      <c r="BM127" s="94"/>
      <c r="BN127" s="97"/>
      <c r="BO127" s="113"/>
      <c r="BP127" s="99"/>
      <c r="BQ127" s="95"/>
      <c r="BR127" s="112"/>
      <c r="BS127" s="94"/>
      <c r="BT127" s="97"/>
      <c r="BU127" s="113"/>
      <c r="BV127" s="99"/>
      <c r="BW127" s="95"/>
      <c r="BX127" s="112"/>
      <c r="BY127" s="94"/>
      <c r="BZ127" s="97"/>
      <c r="CA127" s="113"/>
      <c r="CB127" s="99"/>
      <c r="CC127" s="95"/>
      <c r="CD127" s="112"/>
      <c r="CE127" s="94"/>
      <c r="CF127" s="97"/>
      <c r="CG127" s="113"/>
      <c r="CH127" s="99"/>
      <c r="CI127" s="95"/>
      <c r="CJ127" s="112"/>
      <c r="CK127" s="94"/>
      <c r="CL127" s="97"/>
      <c r="CM127" s="113"/>
      <c r="CN127" s="99"/>
      <c r="CO127" s="95"/>
      <c r="CP127" s="112"/>
    </row>
    <row r="128" spans="1:94">
      <c r="A128" s="188"/>
      <c r="B128" s="145"/>
      <c r="C128" s="101"/>
      <c r="D128" s="102"/>
      <c r="E128" s="100"/>
      <c r="F128" s="103"/>
      <c r="G128" s="104"/>
      <c r="H128" s="105"/>
      <c r="I128" s="101"/>
      <c r="J128" s="102"/>
      <c r="K128" s="100"/>
      <c r="L128" s="103"/>
      <c r="M128" s="104"/>
      <c r="N128" s="105"/>
      <c r="O128" s="101"/>
      <c r="P128" s="102"/>
      <c r="Q128" s="100"/>
      <c r="R128" s="103"/>
      <c r="S128" s="104"/>
      <c r="T128" s="105"/>
      <c r="U128" s="101"/>
      <c r="V128" s="102"/>
      <c r="W128" s="100"/>
      <c r="X128" s="103"/>
      <c r="Y128" s="104"/>
      <c r="Z128" s="105"/>
      <c r="AA128" s="101"/>
      <c r="AB128" s="102"/>
      <c r="AC128" s="100"/>
      <c r="AD128" s="103"/>
      <c r="AE128" s="104"/>
      <c r="AF128" s="105"/>
      <c r="AG128" s="101"/>
      <c r="AH128" s="102"/>
      <c r="AI128" s="100"/>
      <c r="AJ128" s="103"/>
      <c r="AK128" s="104"/>
      <c r="AL128" s="105"/>
      <c r="AM128" s="101"/>
      <c r="AN128" s="102"/>
      <c r="AO128" s="100"/>
      <c r="AP128" s="103"/>
      <c r="AQ128" s="104"/>
      <c r="AR128" s="105"/>
      <c r="AS128" s="101"/>
      <c r="AT128" s="102"/>
      <c r="AU128" s="100"/>
      <c r="AV128" s="103"/>
      <c r="AW128" s="104"/>
      <c r="AX128" s="105"/>
      <c r="AY128" s="101"/>
      <c r="AZ128" s="102"/>
      <c r="BA128" s="100"/>
      <c r="BB128" s="103"/>
      <c r="BC128" s="104"/>
      <c r="BD128" s="105"/>
      <c r="BE128" s="101"/>
      <c r="BF128" s="102"/>
      <c r="BG128" s="100"/>
      <c r="BH128" s="103"/>
      <c r="BI128" s="104"/>
      <c r="BJ128" s="105"/>
      <c r="BK128" s="101"/>
      <c r="BL128" s="102"/>
      <c r="BM128" s="100"/>
      <c r="BN128" s="103"/>
      <c r="BO128" s="104"/>
      <c r="BP128" s="105"/>
      <c r="BQ128" s="101"/>
      <c r="BR128" s="102"/>
      <c r="BS128" s="100"/>
      <c r="BT128" s="103"/>
      <c r="BU128" s="104"/>
      <c r="BV128" s="105"/>
      <c r="BW128" s="101"/>
      <c r="BX128" s="102"/>
      <c r="BY128" s="100"/>
      <c r="BZ128" s="103"/>
      <c r="CA128" s="104"/>
      <c r="CB128" s="105"/>
      <c r="CC128" s="101"/>
      <c r="CD128" s="102"/>
      <c r="CE128" s="100"/>
      <c r="CF128" s="103"/>
      <c r="CG128" s="104"/>
      <c r="CH128" s="105"/>
      <c r="CI128" s="101"/>
      <c r="CJ128" s="102"/>
      <c r="CK128" s="100"/>
      <c r="CL128" s="103"/>
      <c r="CM128" s="104"/>
      <c r="CN128" s="105"/>
      <c r="CO128" s="101"/>
      <c r="CP128" s="102"/>
    </row>
    <row r="129" spans="1:94">
      <c r="A129" s="186">
        <v>0.72916666666666663</v>
      </c>
      <c r="B129" s="149"/>
      <c r="C129" s="107"/>
      <c r="D129" s="108"/>
      <c r="E129" s="122"/>
      <c r="F129" s="109"/>
      <c r="G129" s="110"/>
      <c r="H129" s="123"/>
      <c r="I129" s="107"/>
      <c r="J129" s="108"/>
      <c r="K129" s="122"/>
      <c r="L129" s="109"/>
      <c r="M129" s="110"/>
      <c r="N129" s="123"/>
      <c r="O129" s="107"/>
      <c r="P129" s="108"/>
      <c r="Q129" s="122"/>
      <c r="R129" s="109"/>
      <c r="S129" s="110"/>
      <c r="T129" s="123"/>
      <c r="U129" s="107"/>
      <c r="V129" s="108"/>
      <c r="W129" s="122"/>
      <c r="X129" s="109"/>
      <c r="Y129" s="110"/>
      <c r="Z129" s="123"/>
      <c r="AA129" s="107"/>
      <c r="AB129" s="108"/>
      <c r="AC129" s="122"/>
      <c r="AD129" s="109"/>
      <c r="AE129" s="110"/>
      <c r="AF129" s="123"/>
      <c r="AG129" s="107"/>
      <c r="AH129" s="108"/>
      <c r="AI129" s="122"/>
      <c r="AJ129" s="109"/>
      <c r="AK129" s="110"/>
      <c r="AL129" s="123"/>
      <c r="AM129" s="107"/>
      <c r="AN129" s="108"/>
      <c r="AO129" s="122"/>
      <c r="AP129" s="109"/>
      <c r="AQ129" s="110"/>
      <c r="AR129" s="123"/>
      <c r="AS129" s="107"/>
      <c r="AT129" s="108"/>
      <c r="AU129" s="122"/>
      <c r="AV129" s="109"/>
      <c r="AW129" s="110"/>
      <c r="AX129" s="123"/>
      <c r="AY129" s="107"/>
      <c r="AZ129" s="108"/>
      <c r="BA129" s="122"/>
      <c r="BB129" s="109"/>
      <c r="BC129" s="110"/>
      <c r="BD129" s="123"/>
      <c r="BE129" s="107"/>
      <c r="BF129" s="108"/>
      <c r="BG129" s="122"/>
      <c r="BH129" s="109"/>
      <c r="BI129" s="110"/>
      <c r="BJ129" s="123"/>
      <c r="BK129" s="107"/>
      <c r="BL129" s="108"/>
      <c r="BM129" s="122"/>
      <c r="BN129" s="109"/>
      <c r="BO129" s="110"/>
      <c r="BP129" s="123"/>
      <c r="BQ129" s="107"/>
      <c r="BR129" s="108"/>
      <c r="BS129" s="122"/>
      <c r="BT129" s="109"/>
      <c r="BU129" s="110"/>
      <c r="BV129" s="123"/>
      <c r="BW129" s="107"/>
      <c r="BX129" s="108"/>
      <c r="BY129" s="122"/>
      <c r="BZ129" s="109"/>
      <c r="CA129" s="110"/>
      <c r="CB129" s="123"/>
      <c r="CC129" s="107"/>
      <c r="CD129" s="108"/>
      <c r="CE129" s="122"/>
      <c r="CF129" s="109"/>
      <c r="CG129" s="110"/>
      <c r="CH129" s="123"/>
      <c r="CI129" s="107"/>
      <c r="CJ129" s="108"/>
      <c r="CK129" s="122"/>
      <c r="CL129" s="109"/>
      <c r="CM129" s="110"/>
      <c r="CN129" s="123"/>
      <c r="CO129" s="107"/>
      <c r="CP129" s="108"/>
    </row>
    <row r="130" spans="1:94">
      <c r="A130" s="187"/>
      <c r="B130" s="144"/>
      <c r="C130" s="95"/>
      <c r="D130" s="112"/>
      <c r="E130" s="94"/>
      <c r="F130" s="97"/>
      <c r="G130" s="113"/>
      <c r="H130" s="99"/>
      <c r="I130" s="95"/>
      <c r="J130" s="112"/>
      <c r="K130" s="94"/>
      <c r="L130" s="97"/>
      <c r="M130" s="113"/>
      <c r="N130" s="99"/>
      <c r="O130" s="95"/>
      <c r="P130" s="112"/>
      <c r="Q130" s="94"/>
      <c r="R130" s="97"/>
      <c r="S130" s="113"/>
      <c r="T130" s="99"/>
      <c r="U130" s="95"/>
      <c r="V130" s="112"/>
      <c r="W130" s="94"/>
      <c r="X130" s="97"/>
      <c r="Y130" s="113"/>
      <c r="Z130" s="99"/>
      <c r="AA130" s="95"/>
      <c r="AB130" s="112"/>
      <c r="AC130" s="94"/>
      <c r="AD130" s="97"/>
      <c r="AE130" s="113"/>
      <c r="AF130" s="99"/>
      <c r="AG130" s="95"/>
      <c r="AH130" s="112"/>
      <c r="AI130" s="94"/>
      <c r="AJ130" s="97"/>
      <c r="AK130" s="113"/>
      <c r="AL130" s="99"/>
      <c r="AM130" s="95"/>
      <c r="AN130" s="112"/>
      <c r="AO130" s="94"/>
      <c r="AP130" s="97"/>
      <c r="AQ130" s="113"/>
      <c r="AR130" s="99"/>
      <c r="AS130" s="95"/>
      <c r="AT130" s="112"/>
      <c r="AU130" s="94"/>
      <c r="AV130" s="97"/>
      <c r="AW130" s="113"/>
      <c r="AX130" s="99"/>
      <c r="AY130" s="95"/>
      <c r="AZ130" s="112"/>
      <c r="BA130" s="94"/>
      <c r="BB130" s="97"/>
      <c r="BC130" s="113"/>
      <c r="BD130" s="99"/>
      <c r="BE130" s="95"/>
      <c r="BF130" s="112"/>
      <c r="BG130" s="94"/>
      <c r="BH130" s="97"/>
      <c r="BI130" s="113"/>
      <c r="BJ130" s="99"/>
      <c r="BK130" s="95"/>
      <c r="BL130" s="112"/>
      <c r="BM130" s="94"/>
      <c r="BN130" s="97"/>
      <c r="BO130" s="113"/>
      <c r="BP130" s="99"/>
      <c r="BQ130" s="95"/>
      <c r="BR130" s="112"/>
      <c r="BS130" s="94"/>
      <c r="BT130" s="97"/>
      <c r="BU130" s="113"/>
      <c r="BV130" s="99"/>
      <c r="BW130" s="95"/>
      <c r="BX130" s="112"/>
      <c r="BY130" s="94"/>
      <c r="BZ130" s="97"/>
      <c r="CA130" s="113"/>
      <c r="CB130" s="99"/>
      <c r="CC130" s="95"/>
      <c r="CD130" s="112"/>
      <c r="CE130" s="94"/>
      <c r="CF130" s="97"/>
      <c r="CG130" s="113"/>
      <c r="CH130" s="99"/>
      <c r="CI130" s="95"/>
      <c r="CJ130" s="112"/>
      <c r="CK130" s="94"/>
      <c r="CL130" s="97"/>
      <c r="CM130" s="113"/>
      <c r="CN130" s="99"/>
      <c r="CO130" s="95"/>
      <c r="CP130" s="112"/>
    </row>
    <row r="131" spans="1:94">
      <c r="A131" s="188"/>
      <c r="B131" s="145"/>
      <c r="C131" s="101"/>
      <c r="D131" s="102"/>
      <c r="E131" s="100"/>
      <c r="F131" s="103"/>
      <c r="G131" s="104"/>
      <c r="H131" s="105"/>
      <c r="I131" s="101"/>
      <c r="J131" s="102"/>
      <c r="K131" s="100"/>
      <c r="L131" s="103"/>
      <c r="M131" s="104"/>
      <c r="N131" s="105"/>
      <c r="O131" s="101"/>
      <c r="P131" s="102"/>
      <c r="Q131" s="100"/>
      <c r="R131" s="103"/>
      <c r="S131" s="104"/>
      <c r="T131" s="105"/>
      <c r="U131" s="101"/>
      <c r="V131" s="102"/>
      <c r="W131" s="100"/>
      <c r="X131" s="103"/>
      <c r="Y131" s="104"/>
      <c r="Z131" s="105"/>
      <c r="AA131" s="101"/>
      <c r="AB131" s="102"/>
      <c r="AC131" s="100"/>
      <c r="AD131" s="103"/>
      <c r="AE131" s="104"/>
      <c r="AF131" s="105"/>
      <c r="AG131" s="101"/>
      <c r="AH131" s="102"/>
      <c r="AI131" s="100"/>
      <c r="AJ131" s="103"/>
      <c r="AK131" s="104"/>
      <c r="AL131" s="105"/>
      <c r="AM131" s="101"/>
      <c r="AN131" s="102"/>
      <c r="AO131" s="100"/>
      <c r="AP131" s="103"/>
      <c r="AQ131" s="104"/>
      <c r="AR131" s="105"/>
      <c r="AS131" s="101"/>
      <c r="AT131" s="102"/>
      <c r="AU131" s="100"/>
      <c r="AV131" s="103"/>
      <c r="AW131" s="104"/>
      <c r="AX131" s="105"/>
      <c r="AY131" s="101"/>
      <c r="AZ131" s="102"/>
      <c r="BA131" s="100"/>
      <c r="BB131" s="103"/>
      <c r="BC131" s="104"/>
      <c r="BD131" s="105"/>
      <c r="BE131" s="101"/>
      <c r="BF131" s="102"/>
      <c r="BG131" s="100"/>
      <c r="BH131" s="103"/>
      <c r="BI131" s="104"/>
      <c r="BJ131" s="105"/>
      <c r="BK131" s="101"/>
      <c r="BL131" s="102"/>
      <c r="BM131" s="100"/>
      <c r="BN131" s="103"/>
      <c r="BO131" s="104"/>
      <c r="BP131" s="105"/>
      <c r="BQ131" s="101"/>
      <c r="BR131" s="102"/>
      <c r="BS131" s="100"/>
      <c r="BT131" s="103"/>
      <c r="BU131" s="104"/>
      <c r="BV131" s="105"/>
      <c r="BW131" s="101"/>
      <c r="BX131" s="102"/>
      <c r="BY131" s="100"/>
      <c r="BZ131" s="103"/>
      <c r="CA131" s="104"/>
      <c r="CB131" s="105"/>
      <c r="CC131" s="101"/>
      <c r="CD131" s="102"/>
      <c r="CE131" s="100"/>
      <c r="CF131" s="103"/>
      <c r="CG131" s="104"/>
      <c r="CH131" s="105"/>
      <c r="CI131" s="101"/>
      <c r="CJ131" s="102"/>
      <c r="CK131" s="100"/>
      <c r="CL131" s="103"/>
      <c r="CM131" s="104"/>
      <c r="CN131" s="105"/>
      <c r="CO131" s="101"/>
      <c r="CP131" s="102"/>
    </row>
    <row r="132" spans="1:94">
      <c r="A132" s="186">
        <v>0.73958333333333337</v>
      </c>
      <c r="B132" s="149"/>
      <c r="C132" s="107"/>
      <c r="D132" s="108"/>
      <c r="E132" s="122"/>
      <c r="F132" s="109"/>
      <c r="G132" s="110"/>
      <c r="H132" s="123"/>
      <c r="I132" s="107"/>
      <c r="J132" s="108"/>
      <c r="K132" s="122"/>
      <c r="L132" s="109"/>
      <c r="M132" s="110"/>
      <c r="N132" s="123"/>
      <c r="O132" s="107"/>
      <c r="P132" s="108"/>
      <c r="Q132" s="122"/>
      <c r="R132" s="109"/>
      <c r="S132" s="110"/>
      <c r="T132" s="123"/>
      <c r="U132" s="107"/>
      <c r="V132" s="108"/>
      <c r="W132" s="122"/>
      <c r="X132" s="109"/>
      <c r="Y132" s="110"/>
      <c r="Z132" s="123"/>
      <c r="AA132" s="107"/>
      <c r="AB132" s="108"/>
      <c r="AC132" s="122"/>
      <c r="AD132" s="109"/>
      <c r="AE132" s="110"/>
      <c r="AF132" s="123"/>
      <c r="AG132" s="107"/>
      <c r="AH132" s="108"/>
      <c r="AI132" s="122"/>
      <c r="AJ132" s="109"/>
      <c r="AK132" s="110"/>
      <c r="AL132" s="123"/>
      <c r="AM132" s="107"/>
      <c r="AN132" s="108"/>
      <c r="AO132" s="122"/>
      <c r="AP132" s="109"/>
      <c r="AQ132" s="110"/>
      <c r="AR132" s="123"/>
      <c r="AS132" s="107"/>
      <c r="AT132" s="108"/>
      <c r="AU132" s="122"/>
      <c r="AV132" s="109"/>
      <c r="AW132" s="110"/>
      <c r="AX132" s="123"/>
      <c r="AY132" s="107"/>
      <c r="AZ132" s="108"/>
      <c r="BA132" s="122"/>
      <c r="BB132" s="109"/>
      <c r="BC132" s="110"/>
      <c r="BD132" s="123"/>
      <c r="BE132" s="107"/>
      <c r="BF132" s="108"/>
      <c r="BG132" s="122"/>
      <c r="BH132" s="109"/>
      <c r="BI132" s="110"/>
      <c r="BJ132" s="123"/>
      <c r="BK132" s="107"/>
      <c r="BL132" s="108"/>
      <c r="BM132" s="122"/>
      <c r="BN132" s="109"/>
      <c r="BO132" s="110"/>
      <c r="BP132" s="123"/>
      <c r="BQ132" s="107"/>
      <c r="BR132" s="108"/>
      <c r="BS132" s="122"/>
      <c r="BT132" s="109"/>
      <c r="BU132" s="110"/>
      <c r="BV132" s="123"/>
      <c r="BW132" s="107"/>
      <c r="BX132" s="108"/>
      <c r="BY132" s="122"/>
      <c r="BZ132" s="109"/>
      <c r="CA132" s="110"/>
      <c r="CB132" s="123"/>
      <c r="CC132" s="107"/>
      <c r="CD132" s="108"/>
      <c r="CE132" s="122"/>
      <c r="CF132" s="109"/>
      <c r="CG132" s="110"/>
      <c r="CH132" s="123"/>
      <c r="CI132" s="107"/>
      <c r="CJ132" s="108"/>
      <c r="CK132" s="122"/>
      <c r="CL132" s="109"/>
      <c r="CM132" s="110"/>
      <c r="CN132" s="123"/>
      <c r="CO132" s="107"/>
      <c r="CP132" s="108"/>
    </row>
    <row r="133" spans="1:94">
      <c r="A133" s="187"/>
      <c r="B133" s="144"/>
      <c r="C133" s="95"/>
      <c r="D133" s="112"/>
      <c r="E133" s="94"/>
      <c r="F133" s="97"/>
      <c r="G133" s="113"/>
      <c r="H133" s="99"/>
      <c r="I133" s="95"/>
      <c r="J133" s="112"/>
      <c r="K133" s="94"/>
      <c r="L133" s="97"/>
      <c r="M133" s="113"/>
      <c r="N133" s="99"/>
      <c r="O133" s="95"/>
      <c r="P133" s="112"/>
      <c r="Q133" s="94"/>
      <c r="R133" s="97"/>
      <c r="S133" s="113"/>
      <c r="T133" s="99"/>
      <c r="U133" s="95"/>
      <c r="V133" s="112"/>
      <c r="W133" s="94"/>
      <c r="X133" s="97"/>
      <c r="Y133" s="113"/>
      <c r="Z133" s="99"/>
      <c r="AA133" s="95"/>
      <c r="AB133" s="112"/>
      <c r="AC133" s="94"/>
      <c r="AD133" s="97"/>
      <c r="AE133" s="113"/>
      <c r="AF133" s="99"/>
      <c r="AG133" s="95"/>
      <c r="AH133" s="112"/>
      <c r="AI133" s="94"/>
      <c r="AJ133" s="97"/>
      <c r="AK133" s="113"/>
      <c r="AL133" s="99"/>
      <c r="AM133" s="95"/>
      <c r="AN133" s="112"/>
      <c r="AO133" s="94"/>
      <c r="AP133" s="97"/>
      <c r="AQ133" s="113"/>
      <c r="AR133" s="99"/>
      <c r="AS133" s="95"/>
      <c r="AT133" s="112"/>
      <c r="AU133" s="94"/>
      <c r="AV133" s="97"/>
      <c r="AW133" s="113"/>
      <c r="AX133" s="99"/>
      <c r="AY133" s="95"/>
      <c r="AZ133" s="112"/>
      <c r="BA133" s="94"/>
      <c r="BB133" s="97"/>
      <c r="BC133" s="113"/>
      <c r="BD133" s="99"/>
      <c r="BE133" s="95"/>
      <c r="BF133" s="112"/>
      <c r="BG133" s="94"/>
      <c r="BH133" s="97"/>
      <c r="BI133" s="113"/>
      <c r="BJ133" s="99"/>
      <c r="BK133" s="95"/>
      <c r="BL133" s="112"/>
      <c r="BM133" s="94"/>
      <c r="BN133" s="97"/>
      <c r="BO133" s="113"/>
      <c r="BP133" s="99"/>
      <c r="BQ133" s="95"/>
      <c r="BR133" s="112"/>
      <c r="BS133" s="94"/>
      <c r="BT133" s="97"/>
      <c r="BU133" s="113"/>
      <c r="BV133" s="99"/>
      <c r="BW133" s="95"/>
      <c r="BX133" s="112"/>
      <c r="BY133" s="94"/>
      <c r="BZ133" s="97"/>
      <c r="CA133" s="113"/>
      <c r="CB133" s="99"/>
      <c r="CC133" s="95"/>
      <c r="CD133" s="112"/>
      <c r="CE133" s="94"/>
      <c r="CF133" s="97"/>
      <c r="CG133" s="113"/>
      <c r="CH133" s="99"/>
      <c r="CI133" s="95"/>
      <c r="CJ133" s="112"/>
      <c r="CK133" s="94"/>
      <c r="CL133" s="97"/>
      <c r="CM133" s="113"/>
      <c r="CN133" s="99"/>
      <c r="CO133" s="95"/>
      <c r="CP133" s="112"/>
    </row>
    <row r="134" spans="1:94" ht="15.75" thickBot="1">
      <c r="A134" s="189"/>
      <c r="B134" s="150"/>
      <c r="C134" s="115"/>
      <c r="D134" s="116"/>
      <c r="E134" s="124"/>
      <c r="F134" s="117"/>
      <c r="G134" s="118"/>
      <c r="H134" s="129"/>
      <c r="I134" s="115"/>
      <c r="J134" s="116"/>
      <c r="K134" s="124"/>
      <c r="L134" s="117"/>
      <c r="M134" s="118"/>
      <c r="N134" s="129"/>
      <c r="O134" s="115"/>
      <c r="P134" s="116"/>
      <c r="Q134" s="124"/>
      <c r="R134" s="117"/>
      <c r="S134" s="118"/>
      <c r="T134" s="129"/>
      <c r="U134" s="115"/>
      <c r="V134" s="116"/>
      <c r="W134" s="124"/>
      <c r="X134" s="117"/>
      <c r="Y134" s="118"/>
      <c r="Z134" s="129"/>
      <c r="AA134" s="115"/>
      <c r="AB134" s="116"/>
      <c r="AC134" s="124"/>
      <c r="AD134" s="117"/>
      <c r="AE134" s="118"/>
      <c r="AF134" s="129"/>
      <c r="AG134" s="115"/>
      <c r="AH134" s="116"/>
      <c r="AI134" s="124"/>
      <c r="AJ134" s="117"/>
      <c r="AK134" s="118"/>
      <c r="AL134" s="129"/>
      <c r="AM134" s="115"/>
      <c r="AN134" s="116"/>
      <c r="AO134" s="124"/>
      <c r="AP134" s="117"/>
      <c r="AQ134" s="118"/>
      <c r="AR134" s="129"/>
      <c r="AS134" s="115"/>
      <c r="AT134" s="116"/>
      <c r="AU134" s="124"/>
      <c r="AV134" s="117"/>
      <c r="AW134" s="118"/>
      <c r="AX134" s="129"/>
      <c r="AY134" s="115"/>
      <c r="AZ134" s="116"/>
      <c r="BA134" s="124"/>
      <c r="BB134" s="117"/>
      <c r="BC134" s="118"/>
      <c r="BD134" s="129"/>
      <c r="BE134" s="115"/>
      <c r="BF134" s="116"/>
      <c r="BG134" s="124"/>
      <c r="BH134" s="117"/>
      <c r="BI134" s="118"/>
      <c r="BJ134" s="129"/>
      <c r="BK134" s="115"/>
      <c r="BL134" s="116"/>
      <c r="BM134" s="124"/>
      <c r="BN134" s="117"/>
      <c r="BO134" s="118"/>
      <c r="BP134" s="129"/>
      <c r="BQ134" s="115"/>
      <c r="BR134" s="116"/>
      <c r="BS134" s="124"/>
      <c r="BT134" s="117"/>
      <c r="BU134" s="118"/>
      <c r="BV134" s="129"/>
      <c r="BW134" s="115"/>
      <c r="BX134" s="116"/>
      <c r="BY134" s="124"/>
      <c r="BZ134" s="117"/>
      <c r="CA134" s="118"/>
      <c r="CB134" s="129"/>
      <c r="CC134" s="115"/>
      <c r="CD134" s="116"/>
      <c r="CE134" s="124"/>
      <c r="CF134" s="117"/>
      <c r="CG134" s="118"/>
      <c r="CH134" s="129"/>
      <c r="CI134" s="115"/>
      <c r="CJ134" s="116"/>
      <c r="CK134" s="124"/>
      <c r="CL134" s="117"/>
      <c r="CM134" s="118"/>
      <c r="CN134" s="129"/>
      <c r="CO134" s="115"/>
      <c r="CP134" s="116"/>
    </row>
    <row r="135" spans="1:94" ht="15.75" thickTop="1">
      <c r="A135" s="183">
        <v>0.75</v>
      </c>
      <c r="B135" s="143"/>
      <c r="C135" s="107"/>
      <c r="D135" s="108"/>
      <c r="E135" s="88"/>
      <c r="F135" s="109"/>
      <c r="G135" s="110"/>
      <c r="H135" s="93"/>
      <c r="I135" s="107"/>
      <c r="J135" s="108"/>
      <c r="K135" s="88"/>
      <c r="L135" s="109"/>
      <c r="M135" s="110"/>
      <c r="N135" s="93"/>
      <c r="O135" s="107"/>
      <c r="P135" s="108"/>
      <c r="Q135" s="88"/>
      <c r="R135" s="109"/>
      <c r="S135" s="110"/>
      <c r="T135" s="93"/>
      <c r="U135" s="107"/>
      <c r="V135" s="108"/>
      <c r="W135" s="88"/>
      <c r="X135" s="109"/>
      <c r="Y135" s="110"/>
      <c r="Z135" s="93"/>
      <c r="AA135" s="107"/>
      <c r="AB135" s="108"/>
      <c r="AC135" s="88"/>
      <c r="AD135" s="109"/>
      <c r="AE135" s="110"/>
      <c r="AF135" s="93"/>
      <c r="AG135" s="107"/>
      <c r="AH135" s="108"/>
      <c r="AI135" s="88"/>
      <c r="AJ135" s="109"/>
      <c r="AK135" s="110"/>
      <c r="AL135" s="93"/>
      <c r="AM135" s="107"/>
      <c r="AN135" s="108"/>
      <c r="AO135" s="88"/>
      <c r="AP135" s="109"/>
      <c r="AQ135" s="110"/>
      <c r="AR135" s="93"/>
      <c r="AS135" s="107"/>
      <c r="AT135" s="108"/>
      <c r="AU135" s="88"/>
      <c r="AV135" s="109"/>
      <c r="AW135" s="110"/>
      <c r="AX135" s="93"/>
      <c r="AY135" s="107"/>
      <c r="AZ135" s="108"/>
      <c r="BA135" s="88"/>
      <c r="BB135" s="109"/>
      <c r="BC135" s="110"/>
      <c r="BD135" s="93"/>
      <c r="BE135" s="107"/>
      <c r="BF135" s="108"/>
      <c r="BG135" s="88"/>
      <c r="BH135" s="109"/>
      <c r="BI135" s="110"/>
      <c r="BJ135" s="93"/>
      <c r="BK135" s="107"/>
      <c r="BL135" s="108"/>
      <c r="BM135" s="88"/>
      <c r="BN135" s="109"/>
      <c r="BO135" s="110"/>
      <c r="BP135" s="93"/>
      <c r="BQ135" s="107"/>
      <c r="BR135" s="108"/>
      <c r="BS135" s="88"/>
      <c r="BT135" s="109"/>
      <c r="BU135" s="110"/>
      <c r="BV135" s="93"/>
      <c r="BW135" s="107"/>
      <c r="BX135" s="108"/>
      <c r="BY135" s="88"/>
      <c r="BZ135" s="109"/>
      <c r="CA135" s="110"/>
      <c r="CB135" s="93"/>
      <c r="CC135" s="107"/>
      <c r="CD135" s="108"/>
      <c r="CE135" s="88"/>
      <c r="CF135" s="109"/>
      <c r="CG135" s="110"/>
      <c r="CH135" s="93"/>
      <c r="CI135" s="107"/>
      <c r="CJ135" s="108"/>
      <c r="CK135" s="88"/>
      <c r="CL135" s="109"/>
      <c r="CM135" s="110"/>
      <c r="CN135" s="93"/>
      <c r="CO135" s="107"/>
      <c r="CP135" s="108"/>
    </row>
    <row r="136" spans="1:94">
      <c r="A136" s="184"/>
      <c r="B136" s="144"/>
      <c r="C136" s="95"/>
      <c r="D136" s="112"/>
      <c r="E136" s="94"/>
      <c r="F136" s="97"/>
      <c r="G136" s="113"/>
      <c r="H136" s="99"/>
      <c r="I136" s="95"/>
      <c r="J136" s="112"/>
      <c r="K136" s="94"/>
      <c r="L136" s="97"/>
      <c r="M136" s="113"/>
      <c r="N136" s="99"/>
      <c r="O136" s="95"/>
      <c r="P136" s="112"/>
      <c r="Q136" s="94"/>
      <c r="R136" s="97"/>
      <c r="S136" s="113"/>
      <c r="T136" s="99"/>
      <c r="U136" s="95"/>
      <c r="V136" s="112"/>
      <c r="W136" s="94"/>
      <c r="X136" s="97"/>
      <c r="Y136" s="113"/>
      <c r="Z136" s="99"/>
      <c r="AA136" s="95"/>
      <c r="AB136" s="112"/>
      <c r="AC136" s="94"/>
      <c r="AD136" s="97"/>
      <c r="AE136" s="113"/>
      <c r="AF136" s="99"/>
      <c r="AG136" s="95"/>
      <c r="AH136" s="112"/>
      <c r="AI136" s="94"/>
      <c r="AJ136" s="97"/>
      <c r="AK136" s="113"/>
      <c r="AL136" s="99"/>
      <c r="AM136" s="95"/>
      <c r="AN136" s="112"/>
      <c r="AO136" s="94"/>
      <c r="AP136" s="97"/>
      <c r="AQ136" s="113"/>
      <c r="AR136" s="99"/>
      <c r="AS136" s="95"/>
      <c r="AT136" s="112"/>
      <c r="AU136" s="94"/>
      <c r="AV136" s="97"/>
      <c r="AW136" s="113"/>
      <c r="AX136" s="99"/>
      <c r="AY136" s="95"/>
      <c r="AZ136" s="112"/>
      <c r="BA136" s="94"/>
      <c r="BB136" s="97"/>
      <c r="BC136" s="113"/>
      <c r="BD136" s="99"/>
      <c r="BE136" s="95"/>
      <c r="BF136" s="112"/>
      <c r="BG136" s="94"/>
      <c r="BH136" s="97"/>
      <c r="BI136" s="113"/>
      <c r="BJ136" s="99"/>
      <c r="BK136" s="95"/>
      <c r="BL136" s="112"/>
      <c r="BM136" s="94"/>
      <c r="BN136" s="97"/>
      <c r="BO136" s="113"/>
      <c r="BP136" s="99"/>
      <c r="BQ136" s="95"/>
      <c r="BR136" s="112"/>
      <c r="BS136" s="94"/>
      <c r="BT136" s="97"/>
      <c r="BU136" s="113"/>
      <c r="BV136" s="99"/>
      <c r="BW136" s="95"/>
      <c r="BX136" s="112"/>
      <c r="BY136" s="94"/>
      <c r="BZ136" s="97"/>
      <c r="CA136" s="113"/>
      <c r="CB136" s="99"/>
      <c r="CC136" s="95"/>
      <c r="CD136" s="112"/>
      <c r="CE136" s="94"/>
      <c r="CF136" s="97"/>
      <c r="CG136" s="113"/>
      <c r="CH136" s="99"/>
      <c r="CI136" s="95"/>
      <c r="CJ136" s="112"/>
      <c r="CK136" s="94"/>
      <c r="CL136" s="97"/>
      <c r="CM136" s="113"/>
      <c r="CN136" s="99"/>
      <c r="CO136" s="95"/>
      <c r="CP136" s="112"/>
    </row>
    <row r="137" spans="1:94">
      <c r="A137" s="185"/>
      <c r="B137" s="145"/>
      <c r="C137" s="101"/>
      <c r="D137" s="102"/>
      <c r="E137" s="100"/>
      <c r="F137" s="103"/>
      <c r="G137" s="104"/>
      <c r="H137" s="105"/>
      <c r="I137" s="101"/>
      <c r="J137" s="102"/>
      <c r="K137" s="100"/>
      <c r="L137" s="103"/>
      <c r="M137" s="104"/>
      <c r="N137" s="105"/>
      <c r="O137" s="101"/>
      <c r="P137" s="102"/>
      <c r="Q137" s="100"/>
      <c r="R137" s="103"/>
      <c r="S137" s="104"/>
      <c r="T137" s="105"/>
      <c r="U137" s="101"/>
      <c r="V137" s="102"/>
      <c r="W137" s="100"/>
      <c r="X137" s="103"/>
      <c r="Y137" s="104"/>
      <c r="Z137" s="105"/>
      <c r="AA137" s="101"/>
      <c r="AB137" s="102"/>
      <c r="AC137" s="100"/>
      <c r="AD137" s="103"/>
      <c r="AE137" s="104"/>
      <c r="AF137" s="105"/>
      <c r="AG137" s="101"/>
      <c r="AH137" s="102"/>
      <c r="AI137" s="100"/>
      <c r="AJ137" s="103"/>
      <c r="AK137" s="104"/>
      <c r="AL137" s="105"/>
      <c r="AM137" s="101"/>
      <c r="AN137" s="102"/>
      <c r="AO137" s="100"/>
      <c r="AP137" s="103"/>
      <c r="AQ137" s="104"/>
      <c r="AR137" s="105"/>
      <c r="AS137" s="101"/>
      <c r="AT137" s="102"/>
      <c r="AU137" s="100"/>
      <c r="AV137" s="103"/>
      <c r="AW137" s="104"/>
      <c r="AX137" s="105"/>
      <c r="AY137" s="101"/>
      <c r="AZ137" s="102"/>
      <c r="BA137" s="100"/>
      <c r="BB137" s="103"/>
      <c r="BC137" s="104"/>
      <c r="BD137" s="105"/>
      <c r="BE137" s="101"/>
      <c r="BF137" s="102"/>
      <c r="BG137" s="100"/>
      <c r="BH137" s="103"/>
      <c r="BI137" s="104"/>
      <c r="BJ137" s="105"/>
      <c r="BK137" s="101"/>
      <c r="BL137" s="102"/>
      <c r="BM137" s="100"/>
      <c r="BN137" s="103"/>
      <c r="BO137" s="104"/>
      <c r="BP137" s="105"/>
      <c r="BQ137" s="101"/>
      <c r="BR137" s="102"/>
      <c r="BS137" s="100"/>
      <c r="BT137" s="103"/>
      <c r="BU137" s="104"/>
      <c r="BV137" s="105"/>
      <c r="BW137" s="101"/>
      <c r="BX137" s="102"/>
      <c r="BY137" s="100"/>
      <c r="BZ137" s="103"/>
      <c r="CA137" s="104"/>
      <c r="CB137" s="105"/>
      <c r="CC137" s="101"/>
      <c r="CD137" s="102"/>
      <c r="CE137" s="100"/>
      <c r="CF137" s="103"/>
      <c r="CG137" s="104"/>
      <c r="CH137" s="105"/>
      <c r="CI137" s="101"/>
      <c r="CJ137" s="102"/>
      <c r="CK137" s="100"/>
      <c r="CL137" s="103"/>
      <c r="CM137" s="104"/>
      <c r="CN137" s="105"/>
      <c r="CO137" s="101"/>
      <c r="CP137" s="102"/>
    </row>
    <row r="138" spans="1:94">
      <c r="A138" s="186">
        <v>0.76041666666666663</v>
      </c>
      <c r="B138" s="148"/>
      <c r="C138" s="107"/>
      <c r="D138" s="108"/>
      <c r="E138" s="120"/>
      <c r="F138" s="109"/>
      <c r="G138" s="110"/>
      <c r="H138" s="121"/>
      <c r="I138" s="107"/>
      <c r="J138" s="108"/>
      <c r="K138" s="120"/>
      <c r="L138" s="109"/>
      <c r="M138" s="110"/>
      <c r="N138" s="121"/>
      <c r="O138" s="107"/>
      <c r="P138" s="108"/>
      <c r="Q138" s="120"/>
      <c r="R138" s="109"/>
      <c r="S138" s="110"/>
      <c r="T138" s="121"/>
      <c r="U138" s="107"/>
      <c r="V138" s="108"/>
      <c r="W138" s="120"/>
      <c r="X138" s="109"/>
      <c r="Y138" s="110"/>
      <c r="Z138" s="121"/>
      <c r="AA138" s="107"/>
      <c r="AB138" s="108"/>
      <c r="AC138" s="120"/>
      <c r="AD138" s="109"/>
      <c r="AE138" s="110"/>
      <c r="AF138" s="121"/>
      <c r="AG138" s="107"/>
      <c r="AH138" s="108"/>
      <c r="AI138" s="120"/>
      <c r="AJ138" s="109"/>
      <c r="AK138" s="110"/>
      <c r="AL138" s="121"/>
      <c r="AM138" s="107"/>
      <c r="AN138" s="108"/>
      <c r="AO138" s="120"/>
      <c r="AP138" s="109"/>
      <c r="AQ138" s="110"/>
      <c r="AR138" s="121"/>
      <c r="AS138" s="107"/>
      <c r="AT138" s="108"/>
      <c r="AU138" s="120"/>
      <c r="AV138" s="109"/>
      <c r="AW138" s="110"/>
      <c r="AX138" s="121"/>
      <c r="AY138" s="107"/>
      <c r="AZ138" s="108"/>
      <c r="BA138" s="120"/>
      <c r="BB138" s="109"/>
      <c r="BC138" s="110"/>
      <c r="BD138" s="121"/>
      <c r="BE138" s="107"/>
      <c r="BF138" s="108"/>
      <c r="BG138" s="120"/>
      <c r="BH138" s="109"/>
      <c r="BI138" s="110"/>
      <c r="BJ138" s="121"/>
      <c r="BK138" s="107"/>
      <c r="BL138" s="108"/>
      <c r="BM138" s="120"/>
      <c r="BN138" s="109"/>
      <c r="BO138" s="110"/>
      <c r="BP138" s="121"/>
      <c r="BQ138" s="107"/>
      <c r="BR138" s="108"/>
      <c r="BS138" s="120"/>
      <c r="BT138" s="109"/>
      <c r="BU138" s="110"/>
      <c r="BV138" s="121"/>
      <c r="BW138" s="107"/>
      <c r="BX138" s="108"/>
      <c r="BY138" s="120"/>
      <c r="BZ138" s="109"/>
      <c r="CA138" s="110"/>
      <c r="CB138" s="121"/>
      <c r="CC138" s="107"/>
      <c r="CD138" s="108"/>
      <c r="CE138" s="120"/>
      <c r="CF138" s="109"/>
      <c r="CG138" s="110"/>
      <c r="CH138" s="121"/>
      <c r="CI138" s="107"/>
      <c r="CJ138" s="108"/>
      <c r="CK138" s="120"/>
      <c r="CL138" s="109"/>
      <c r="CM138" s="110"/>
      <c r="CN138" s="121"/>
      <c r="CO138" s="107"/>
      <c r="CP138" s="108"/>
    </row>
    <row r="139" spans="1:94">
      <c r="A139" s="187"/>
      <c r="B139" s="149"/>
      <c r="C139" s="95"/>
      <c r="D139" s="112"/>
      <c r="E139" s="122"/>
      <c r="F139" s="97"/>
      <c r="G139" s="113"/>
      <c r="H139" s="123"/>
      <c r="I139" s="95"/>
      <c r="J139" s="112"/>
      <c r="K139" s="122"/>
      <c r="L139" s="97"/>
      <c r="M139" s="113"/>
      <c r="N139" s="123"/>
      <c r="O139" s="95"/>
      <c r="P139" s="112"/>
      <c r="Q139" s="122"/>
      <c r="R139" s="97"/>
      <c r="S139" s="113"/>
      <c r="T139" s="123"/>
      <c r="U139" s="95"/>
      <c r="V139" s="112"/>
      <c r="W139" s="122"/>
      <c r="X139" s="97"/>
      <c r="Y139" s="113"/>
      <c r="Z139" s="123"/>
      <c r="AA139" s="95"/>
      <c r="AB139" s="112"/>
      <c r="AC139" s="122"/>
      <c r="AD139" s="97"/>
      <c r="AE139" s="113"/>
      <c r="AF139" s="123"/>
      <c r="AG139" s="95"/>
      <c r="AH139" s="112"/>
      <c r="AI139" s="122"/>
      <c r="AJ139" s="97"/>
      <c r="AK139" s="113"/>
      <c r="AL139" s="123"/>
      <c r="AM139" s="95"/>
      <c r="AN139" s="112"/>
      <c r="AO139" s="122"/>
      <c r="AP139" s="97"/>
      <c r="AQ139" s="113"/>
      <c r="AR139" s="123"/>
      <c r="AS139" s="95"/>
      <c r="AT139" s="112"/>
      <c r="AU139" s="122"/>
      <c r="AV139" s="97"/>
      <c r="AW139" s="113"/>
      <c r="AX139" s="123"/>
      <c r="AY139" s="95"/>
      <c r="AZ139" s="112"/>
      <c r="BA139" s="122"/>
      <c r="BB139" s="97"/>
      <c r="BC139" s="113"/>
      <c r="BD139" s="123"/>
      <c r="BE139" s="95"/>
      <c r="BF139" s="112"/>
      <c r="BG139" s="122"/>
      <c r="BH139" s="97"/>
      <c r="BI139" s="113"/>
      <c r="BJ139" s="123"/>
      <c r="BK139" s="95"/>
      <c r="BL139" s="112"/>
      <c r="BM139" s="122"/>
      <c r="BN139" s="97"/>
      <c r="BO139" s="113"/>
      <c r="BP139" s="123"/>
      <c r="BQ139" s="95"/>
      <c r="BR139" s="112"/>
      <c r="BS139" s="122"/>
      <c r="BT139" s="97"/>
      <c r="BU139" s="113"/>
      <c r="BV139" s="123"/>
      <c r="BW139" s="95"/>
      <c r="BX139" s="112"/>
      <c r="BY139" s="122"/>
      <c r="BZ139" s="97"/>
      <c r="CA139" s="113"/>
      <c r="CB139" s="123"/>
      <c r="CC139" s="95"/>
      <c r="CD139" s="112"/>
      <c r="CE139" s="122"/>
      <c r="CF139" s="97"/>
      <c r="CG139" s="113"/>
      <c r="CH139" s="123"/>
      <c r="CI139" s="95"/>
      <c r="CJ139" s="112"/>
      <c r="CK139" s="122"/>
      <c r="CL139" s="97"/>
      <c r="CM139" s="113"/>
      <c r="CN139" s="123"/>
      <c r="CO139" s="95"/>
      <c r="CP139" s="112"/>
    </row>
    <row r="140" spans="1:94">
      <c r="A140" s="188"/>
      <c r="B140" s="145"/>
      <c r="C140" s="101"/>
      <c r="D140" s="102"/>
      <c r="E140" s="100"/>
      <c r="F140" s="103"/>
      <c r="G140" s="104"/>
      <c r="H140" s="105"/>
      <c r="I140" s="101"/>
      <c r="J140" s="102"/>
      <c r="K140" s="100"/>
      <c r="L140" s="103"/>
      <c r="M140" s="104"/>
      <c r="N140" s="105"/>
      <c r="O140" s="101"/>
      <c r="P140" s="102"/>
      <c r="Q140" s="100"/>
      <c r="R140" s="103"/>
      <c r="S140" s="104"/>
      <c r="T140" s="105"/>
      <c r="U140" s="101"/>
      <c r="V140" s="102"/>
      <c r="W140" s="100"/>
      <c r="X140" s="103"/>
      <c r="Y140" s="104"/>
      <c r="Z140" s="105"/>
      <c r="AA140" s="101"/>
      <c r="AB140" s="102"/>
      <c r="AC140" s="100"/>
      <c r="AD140" s="103"/>
      <c r="AE140" s="104"/>
      <c r="AF140" s="105"/>
      <c r="AG140" s="101"/>
      <c r="AH140" s="102"/>
      <c r="AI140" s="100"/>
      <c r="AJ140" s="103"/>
      <c r="AK140" s="104"/>
      <c r="AL140" s="105"/>
      <c r="AM140" s="101"/>
      <c r="AN140" s="102"/>
      <c r="AO140" s="100"/>
      <c r="AP140" s="103"/>
      <c r="AQ140" s="104"/>
      <c r="AR140" s="105"/>
      <c r="AS140" s="101"/>
      <c r="AT140" s="102"/>
      <c r="AU140" s="100"/>
      <c r="AV140" s="103"/>
      <c r="AW140" s="104"/>
      <c r="AX140" s="105"/>
      <c r="AY140" s="101"/>
      <c r="AZ140" s="102"/>
      <c r="BA140" s="100"/>
      <c r="BB140" s="103"/>
      <c r="BC140" s="104"/>
      <c r="BD140" s="105"/>
      <c r="BE140" s="101"/>
      <c r="BF140" s="102"/>
      <c r="BG140" s="100"/>
      <c r="BH140" s="103"/>
      <c r="BI140" s="104"/>
      <c r="BJ140" s="105"/>
      <c r="BK140" s="101"/>
      <c r="BL140" s="102"/>
      <c r="BM140" s="100"/>
      <c r="BN140" s="103"/>
      <c r="BO140" s="104"/>
      <c r="BP140" s="105"/>
      <c r="BQ140" s="101"/>
      <c r="BR140" s="102"/>
      <c r="BS140" s="100"/>
      <c r="BT140" s="103"/>
      <c r="BU140" s="104"/>
      <c r="BV140" s="105"/>
      <c r="BW140" s="101"/>
      <c r="BX140" s="102"/>
      <c r="BY140" s="100"/>
      <c r="BZ140" s="103"/>
      <c r="CA140" s="104"/>
      <c r="CB140" s="105"/>
      <c r="CC140" s="101"/>
      <c r="CD140" s="102"/>
      <c r="CE140" s="100"/>
      <c r="CF140" s="103"/>
      <c r="CG140" s="104"/>
      <c r="CH140" s="105"/>
      <c r="CI140" s="101"/>
      <c r="CJ140" s="102"/>
      <c r="CK140" s="100"/>
      <c r="CL140" s="103"/>
      <c r="CM140" s="104"/>
      <c r="CN140" s="105"/>
      <c r="CO140" s="101"/>
      <c r="CP140" s="102"/>
    </row>
    <row r="141" spans="1:94">
      <c r="A141" s="186">
        <v>0.77083333333333337</v>
      </c>
      <c r="B141" s="146"/>
      <c r="C141" s="107"/>
      <c r="D141" s="108"/>
      <c r="E141" s="106"/>
      <c r="F141" s="109"/>
      <c r="G141" s="110"/>
      <c r="H141" s="111"/>
      <c r="I141" s="107"/>
      <c r="J141" s="108"/>
      <c r="K141" s="106"/>
      <c r="L141" s="109"/>
      <c r="M141" s="110"/>
      <c r="N141" s="111"/>
      <c r="O141" s="107"/>
      <c r="P141" s="108"/>
      <c r="Q141" s="106"/>
      <c r="R141" s="109"/>
      <c r="S141" s="110"/>
      <c r="T141" s="111"/>
      <c r="U141" s="107"/>
      <c r="V141" s="108"/>
      <c r="W141" s="106"/>
      <c r="X141" s="109"/>
      <c r="Y141" s="110"/>
      <c r="Z141" s="111"/>
      <c r="AA141" s="107"/>
      <c r="AB141" s="108"/>
      <c r="AC141" s="106"/>
      <c r="AD141" s="109"/>
      <c r="AE141" s="110"/>
      <c r="AF141" s="111"/>
      <c r="AG141" s="107"/>
      <c r="AH141" s="108"/>
      <c r="AI141" s="106"/>
      <c r="AJ141" s="109"/>
      <c r="AK141" s="110"/>
      <c r="AL141" s="111"/>
      <c r="AM141" s="107"/>
      <c r="AN141" s="108"/>
      <c r="AO141" s="106"/>
      <c r="AP141" s="109"/>
      <c r="AQ141" s="110"/>
      <c r="AR141" s="111"/>
      <c r="AS141" s="107"/>
      <c r="AT141" s="108"/>
      <c r="AU141" s="106"/>
      <c r="AV141" s="109"/>
      <c r="AW141" s="110"/>
      <c r="AX141" s="111"/>
      <c r="AY141" s="107"/>
      <c r="AZ141" s="108"/>
      <c r="BA141" s="106"/>
      <c r="BB141" s="109"/>
      <c r="BC141" s="110"/>
      <c r="BD141" s="111"/>
      <c r="BE141" s="107"/>
      <c r="BF141" s="108"/>
      <c r="BG141" s="106"/>
      <c r="BH141" s="109"/>
      <c r="BI141" s="110"/>
      <c r="BJ141" s="111"/>
      <c r="BK141" s="107"/>
      <c r="BL141" s="108"/>
      <c r="BM141" s="106"/>
      <c r="BN141" s="109"/>
      <c r="BO141" s="110"/>
      <c r="BP141" s="111"/>
      <c r="BQ141" s="107"/>
      <c r="BR141" s="108"/>
      <c r="BS141" s="106"/>
      <c r="BT141" s="109"/>
      <c r="BU141" s="110"/>
      <c r="BV141" s="111"/>
      <c r="BW141" s="107"/>
      <c r="BX141" s="108"/>
      <c r="BY141" s="106"/>
      <c r="BZ141" s="109"/>
      <c r="CA141" s="110"/>
      <c r="CB141" s="111"/>
      <c r="CC141" s="107"/>
      <c r="CD141" s="108"/>
      <c r="CE141" s="106"/>
      <c r="CF141" s="109"/>
      <c r="CG141" s="110"/>
      <c r="CH141" s="111"/>
      <c r="CI141" s="107"/>
      <c r="CJ141" s="108"/>
      <c r="CK141" s="106"/>
      <c r="CL141" s="109"/>
      <c r="CM141" s="110"/>
      <c r="CN141" s="111"/>
      <c r="CO141" s="107"/>
      <c r="CP141" s="108"/>
    </row>
    <row r="142" spans="1:94">
      <c r="A142" s="187"/>
      <c r="B142" s="144"/>
      <c r="C142" s="95"/>
      <c r="D142" s="112"/>
      <c r="E142" s="94"/>
      <c r="F142" s="97"/>
      <c r="G142" s="113"/>
      <c r="H142" s="99"/>
      <c r="I142" s="95"/>
      <c r="J142" s="112"/>
      <c r="K142" s="94"/>
      <c r="L142" s="97"/>
      <c r="M142" s="113"/>
      <c r="N142" s="99"/>
      <c r="O142" s="95"/>
      <c r="P142" s="112"/>
      <c r="Q142" s="94"/>
      <c r="R142" s="97"/>
      <c r="S142" s="113"/>
      <c r="T142" s="99"/>
      <c r="U142" s="95"/>
      <c r="V142" s="112"/>
      <c r="W142" s="94"/>
      <c r="X142" s="97"/>
      <c r="Y142" s="113"/>
      <c r="Z142" s="99"/>
      <c r="AA142" s="95"/>
      <c r="AB142" s="112"/>
      <c r="AC142" s="94"/>
      <c r="AD142" s="97"/>
      <c r="AE142" s="113"/>
      <c r="AF142" s="99"/>
      <c r="AG142" s="95"/>
      <c r="AH142" s="112"/>
      <c r="AI142" s="94"/>
      <c r="AJ142" s="97"/>
      <c r="AK142" s="113"/>
      <c r="AL142" s="99"/>
      <c r="AM142" s="95"/>
      <c r="AN142" s="112"/>
      <c r="AO142" s="94"/>
      <c r="AP142" s="97"/>
      <c r="AQ142" s="113"/>
      <c r="AR142" s="99"/>
      <c r="AS142" s="95"/>
      <c r="AT142" s="112"/>
      <c r="AU142" s="94"/>
      <c r="AV142" s="97"/>
      <c r="AW142" s="113"/>
      <c r="AX142" s="99"/>
      <c r="AY142" s="95"/>
      <c r="AZ142" s="112"/>
      <c r="BA142" s="94"/>
      <c r="BB142" s="97"/>
      <c r="BC142" s="113"/>
      <c r="BD142" s="99"/>
      <c r="BE142" s="95"/>
      <c r="BF142" s="112"/>
      <c r="BG142" s="94"/>
      <c r="BH142" s="97"/>
      <c r="BI142" s="113"/>
      <c r="BJ142" s="99"/>
      <c r="BK142" s="95"/>
      <c r="BL142" s="112"/>
      <c r="BM142" s="94"/>
      <c r="BN142" s="97"/>
      <c r="BO142" s="113"/>
      <c r="BP142" s="99"/>
      <c r="BQ142" s="95"/>
      <c r="BR142" s="112"/>
      <c r="BS142" s="94"/>
      <c r="BT142" s="97"/>
      <c r="BU142" s="113"/>
      <c r="BV142" s="99"/>
      <c r="BW142" s="95"/>
      <c r="BX142" s="112"/>
      <c r="BY142" s="94"/>
      <c r="BZ142" s="97"/>
      <c r="CA142" s="113"/>
      <c r="CB142" s="99"/>
      <c r="CC142" s="95"/>
      <c r="CD142" s="112"/>
      <c r="CE142" s="94"/>
      <c r="CF142" s="97"/>
      <c r="CG142" s="113"/>
      <c r="CH142" s="99"/>
      <c r="CI142" s="95"/>
      <c r="CJ142" s="112"/>
      <c r="CK142" s="94"/>
      <c r="CL142" s="97"/>
      <c r="CM142" s="113"/>
      <c r="CN142" s="99"/>
      <c r="CO142" s="95"/>
      <c r="CP142" s="112"/>
    </row>
    <row r="143" spans="1:94">
      <c r="A143" s="188"/>
      <c r="B143" s="145"/>
      <c r="C143" s="101"/>
      <c r="D143" s="102"/>
      <c r="E143" s="100"/>
      <c r="F143" s="103"/>
      <c r="G143" s="104"/>
      <c r="H143" s="105"/>
      <c r="I143" s="101"/>
      <c r="J143" s="102"/>
      <c r="K143" s="100"/>
      <c r="L143" s="103"/>
      <c r="M143" s="104"/>
      <c r="N143" s="105"/>
      <c r="O143" s="101"/>
      <c r="P143" s="102"/>
      <c r="Q143" s="100"/>
      <c r="R143" s="103"/>
      <c r="S143" s="104"/>
      <c r="T143" s="105"/>
      <c r="U143" s="101"/>
      <c r="V143" s="102"/>
      <c r="W143" s="100"/>
      <c r="X143" s="103"/>
      <c r="Y143" s="104"/>
      <c r="Z143" s="105"/>
      <c r="AA143" s="101"/>
      <c r="AB143" s="102"/>
      <c r="AC143" s="100"/>
      <c r="AD143" s="103"/>
      <c r="AE143" s="104"/>
      <c r="AF143" s="105"/>
      <c r="AG143" s="101"/>
      <c r="AH143" s="102"/>
      <c r="AI143" s="100"/>
      <c r="AJ143" s="103"/>
      <c r="AK143" s="104"/>
      <c r="AL143" s="105"/>
      <c r="AM143" s="101"/>
      <c r="AN143" s="102"/>
      <c r="AO143" s="100"/>
      <c r="AP143" s="103"/>
      <c r="AQ143" s="104"/>
      <c r="AR143" s="105"/>
      <c r="AS143" s="101"/>
      <c r="AT143" s="102"/>
      <c r="AU143" s="100"/>
      <c r="AV143" s="103"/>
      <c r="AW143" s="104"/>
      <c r="AX143" s="105"/>
      <c r="AY143" s="101"/>
      <c r="AZ143" s="102"/>
      <c r="BA143" s="100"/>
      <c r="BB143" s="103"/>
      <c r="BC143" s="104"/>
      <c r="BD143" s="105"/>
      <c r="BE143" s="101"/>
      <c r="BF143" s="102"/>
      <c r="BG143" s="100"/>
      <c r="BH143" s="103"/>
      <c r="BI143" s="104"/>
      <c r="BJ143" s="105"/>
      <c r="BK143" s="101"/>
      <c r="BL143" s="102"/>
      <c r="BM143" s="100"/>
      <c r="BN143" s="103"/>
      <c r="BO143" s="104"/>
      <c r="BP143" s="105"/>
      <c r="BQ143" s="101"/>
      <c r="BR143" s="102"/>
      <c r="BS143" s="100"/>
      <c r="BT143" s="103"/>
      <c r="BU143" s="104"/>
      <c r="BV143" s="105"/>
      <c r="BW143" s="101"/>
      <c r="BX143" s="102"/>
      <c r="BY143" s="100"/>
      <c r="BZ143" s="103"/>
      <c r="CA143" s="104"/>
      <c r="CB143" s="105"/>
      <c r="CC143" s="101"/>
      <c r="CD143" s="102"/>
      <c r="CE143" s="100"/>
      <c r="CF143" s="103"/>
      <c r="CG143" s="104"/>
      <c r="CH143" s="105"/>
      <c r="CI143" s="101"/>
      <c r="CJ143" s="102"/>
      <c r="CK143" s="100"/>
      <c r="CL143" s="103"/>
      <c r="CM143" s="104"/>
      <c r="CN143" s="105"/>
      <c r="CO143" s="101"/>
      <c r="CP143" s="102"/>
    </row>
    <row r="144" spans="1:94">
      <c r="A144" s="186">
        <v>0.78125</v>
      </c>
      <c r="B144" s="149"/>
      <c r="C144" s="107"/>
      <c r="D144" s="108"/>
      <c r="E144" s="122"/>
      <c r="F144" s="109"/>
      <c r="G144" s="110"/>
      <c r="H144" s="123"/>
      <c r="I144" s="107"/>
      <c r="J144" s="108"/>
      <c r="K144" s="122"/>
      <c r="L144" s="109"/>
      <c r="M144" s="110"/>
      <c r="N144" s="123"/>
      <c r="O144" s="107"/>
      <c r="P144" s="108"/>
      <c r="Q144" s="122"/>
      <c r="R144" s="109"/>
      <c r="S144" s="110"/>
      <c r="T144" s="123"/>
      <c r="U144" s="107"/>
      <c r="V144" s="108"/>
      <c r="W144" s="122"/>
      <c r="X144" s="109"/>
      <c r="Y144" s="110"/>
      <c r="Z144" s="123"/>
      <c r="AA144" s="107"/>
      <c r="AB144" s="108"/>
      <c r="AC144" s="122"/>
      <c r="AD144" s="109"/>
      <c r="AE144" s="110"/>
      <c r="AF144" s="123"/>
      <c r="AG144" s="107"/>
      <c r="AH144" s="108"/>
      <c r="AI144" s="122"/>
      <c r="AJ144" s="109"/>
      <c r="AK144" s="110"/>
      <c r="AL144" s="123"/>
      <c r="AM144" s="107"/>
      <c r="AN144" s="108"/>
      <c r="AO144" s="122"/>
      <c r="AP144" s="109"/>
      <c r="AQ144" s="110"/>
      <c r="AR144" s="123"/>
      <c r="AS144" s="107"/>
      <c r="AT144" s="108"/>
      <c r="AU144" s="122"/>
      <c r="AV144" s="109"/>
      <c r="AW144" s="110"/>
      <c r="AX144" s="123"/>
      <c r="AY144" s="107"/>
      <c r="AZ144" s="108"/>
      <c r="BA144" s="122"/>
      <c r="BB144" s="109"/>
      <c r="BC144" s="110"/>
      <c r="BD144" s="123"/>
      <c r="BE144" s="107"/>
      <c r="BF144" s="108"/>
      <c r="BG144" s="122"/>
      <c r="BH144" s="109"/>
      <c r="BI144" s="110"/>
      <c r="BJ144" s="123"/>
      <c r="BK144" s="107"/>
      <c r="BL144" s="108"/>
      <c r="BM144" s="122"/>
      <c r="BN144" s="109"/>
      <c r="BO144" s="110"/>
      <c r="BP144" s="123"/>
      <c r="BQ144" s="107"/>
      <c r="BR144" s="108"/>
      <c r="BS144" s="122"/>
      <c r="BT144" s="109"/>
      <c r="BU144" s="110"/>
      <c r="BV144" s="123"/>
      <c r="BW144" s="107"/>
      <c r="BX144" s="108"/>
      <c r="BY144" s="122"/>
      <c r="BZ144" s="109"/>
      <c r="CA144" s="110"/>
      <c r="CB144" s="123"/>
      <c r="CC144" s="107"/>
      <c r="CD144" s="108"/>
      <c r="CE144" s="122"/>
      <c r="CF144" s="109"/>
      <c r="CG144" s="110"/>
      <c r="CH144" s="123"/>
      <c r="CI144" s="107"/>
      <c r="CJ144" s="108"/>
      <c r="CK144" s="122"/>
      <c r="CL144" s="109"/>
      <c r="CM144" s="110"/>
      <c r="CN144" s="123"/>
      <c r="CO144" s="107"/>
      <c r="CP144" s="108"/>
    </row>
    <row r="145" spans="1:94">
      <c r="A145" s="187"/>
      <c r="B145" s="144"/>
      <c r="C145" s="95"/>
      <c r="D145" s="112"/>
      <c r="E145" s="94"/>
      <c r="F145" s="97"/>
      <c r="G145" s="113"/>
      <c r="H145" s="99"/>
      <c r="I145" s="95"/>
      <c r="J145" s="112"/>
      <c r="K145" s="94"/>
      <c r="L145" s="97"/>
      <c r="M145" s="113"/>
      <c r="N145" s="99"/>
      <c r="O145" s="95"/>
      <c r="P145" s="112"/>
      <c r="Q145" s="94"/>
      <c r="R145" s="97"/>
      <c r="S145" s="113"/>
      <c r="T145" s="99"/>
      <c r="U145" s="95"/>
      <c r="V145" s="112"/>
      <c r="W145" s="94"/>
      <c r="X145" s="97"/>
      <c r="Y145" s="113"/>
      <c r="Z145" s="99"/>
      <c r="AA145" s="95"/>
      <c r="AB145" s="112"/>
      <c r="AC145" s="94"/>
      <c r="AD145" s="97"/>
      <c r="AE145" s="113"/>
      <c r="AF145" s="99"/>
      <c r="AG145" s="95"/>
      <c r="AH145" s="112"/>
      <c r="AI145" s="94"/>
      <c r="AJ145" s="97"/>
      <c r="AK145" s="113"/>
      <c r="AL145" s="99"/>
      <c r="AM145" s="95"/>
      <c r="AN145" s="112"/>
      <c r="AO145" s="94"/>
      <c r="AP145" s="97"/>
      <c r="AQ145" s="113"/>
      <c r="AR145" s="99"/>
      <c r="AS145" s="95"/>
      <c r="AT145" s="112"/>
      <c r="AU145" s="94"/>
      <c r="AV145" s="97"/>
      <c r="AW145" s="113"/>
      <c r="AX145" s="99"/>
      <c r="AY145" s="95"/>
      <c r="AZ145" s="112"/>
      <c r="BA145" s="94"/>
      <c r="BB145" s="97"/>
      <c r="BC145" s="113"/>
      <c r="BD145" s="99"/>
      <c r="BE145" s="95"/>
      <c r="BF145" s="112"/>
      <c r="BG145" s="94"/>
      <c r="BH145" s="97"/>
      <c r="BI145" s="113"/>
      <c r="BJ145" s="99"/>
      <c r="BK145" s="95"/>
      <c r="BL145" s="112"/>
      <c r="BM145" s="94"/>
      <c r="BN145" s="97"/>
      <c r="BO145" s="113"/>
      <c r="BP145" s="99"/>
      <c r="BQ145" s="95"/>
      <c r="BR145" s="112"/>
      <c r="BS145" s="94"/>
      <c r="BT145" s="97"/>
      <c r="BU145" s="113"/>
      <c r="BV145" s="99"/>
      <c r="BW145" s="95"/>
      <c r="BX145" s="112"/>
      <c r="BY145" s="94"/>
      <c r="BZ145" s="97"/>
      <c r="CA145" s="113"/>
      <c r="CB145" s="99"/>
      <c r="CC145" s="95"/>
      <c r="CD145" s="112"/>
      <c r="CE145" s="94"/>
      <c r="CF145" s="97"/>
      <c r="CG145" s="113"/>
      <c r="CH145" s="99"/>
      <c r="CI145" s="95"/>
      <c r="CJ145" s="112"/>
      <c r="CK145" s="94"/>
      <c r="CL145" s="97"/>
      <c r="CM145" s="113"/>
      <c r="CN145" s="99"/>
      <c r="CO145" s="95"/>
      <c r="CP145" s="112"/>
    </row>
    <row r="146" spans="1:94" ht="15.75" thickBot="1">
      <c r="A146" s="189"/>
      <c r="B146" s="150"/>
      <c r="C146" s="115"/>
      <c r="D146" s="116"/>
      <c r="E146" s="124"/>
      <c r="F146" s="117"/>
      <c r="G146" s="118"/>
      <c r="H146" s="129"/>
      <c r="I146" s="115"/>
      <c r="J146" s="116"/>
      <c r="K146" s="124"/>
      <c r="L146" s="117"/>
      <c r="M146" s="118"/>
      <c r="N146" s="129"/>
      <c r="O146" s="115"/>
      <c r="P146" s="116"/>
      <c r="Q146" s="124"/>
      <c r="R146" s="117"/>
      <c r="S146" s="118"/>
      <c r="T146" s="129"/>
      <c r="U146" s="115"/>
      <c r="V146" s="116"/>
      <c r="W146" s="124"/>
      <c r="X146" s="117"/>
      <c r="Y146" s="118"/>
      <c r="Z146" s="129"/>
      <c r="AA146" s="115"/>
      <c r="AB146" s="116"/>
      <c r="AC146" s="124"/>
      <c r="AD146" s="117"/>
      <c r="AE146" s="118"/>
      <c r="AF146" s="129"/>
      <c r="AG146" s="115"/>
      <c r="AH146" s="116"/>
      <c r="AI146" s="124"/>
      <c r="AJ146" s="117"/>
      <c r="AK146" s="118"/>
      <c r="AL146" s="129"/>
      <c r="AM146" s="115"/>
      <c r="AN146" s="116"/>
      <c r="AO146" s="124"/>
      <c r="AP146" s="117"/>
      <c r="AQ146" s="118"/>
      <c r="AR146" s="129"/>
      <c r="AS146" s="115"/>
      <c r="AT146" s="116"/>
      <c r="AU146" s="124"/>
      <c r="AV146" s="117"/>
      <c r="AW146" s="118"/>
      <c r="AX146" s="129"/>
      <c r="AY146" s="115"/>
      <c r="AZ146" s="116"/>
      <c r="BA146" s="124"/>
      <c r="BB146" s="117"/>
      <c r="BC146" s="118"/>
      <c r="BD146" s="129"/>
      <c r="BE146" s="115"/>
      <c r="BF146" s="116"/>
      <c r="BG146" s="124"/>
      <c r="BH146" s="117"/>
      <c r="BI146" s="118"/>
      <c r="BJ146" s="129"/>
      <c r="BK146" s="115"/>
      <c r="BL146" s="116"/>
      <c r="BM146" s="124"/>
      <c r="BN146" s="117"/>
      <c r="BO146" s="118"/>
      <c r="BP146" s="129"/>
      <c r="BQ146" s="115"/>
      <c r="BR146" s="116"/>
      <c r="BS146" s="124"/>
      <c r="BT146" s="117"/>
      <c r="BU146" s="118"/>
      <c r="BV146" s="129"/>
      <c r="BW146" s="115"/>
      <c r="BX146" s="116"/>
      <c r="BY146" s="124"/>
      <c r="BZ146" s="117"/>
      <c r="CA146" s="118"/>
      <c r="CB146" s="129"/>
      <c r="CC146" s="115"/>
      <c r="CD146" s="116"/>
      <c r="CE146" s="124"/>
      <c r="CF146" s="117"/>
      <c r="CG146" s="118"/>
      <c r="CH146" s="129"/>
      <c r="CI146" s="115"/>
      <c r="CJ146" s="116"/>
      <c r="CK146" s="124"/>
      <c r="CL146" s="117"/>
      <c r="CM146" s="118"/>
      <c r="CN146" s="129"/>
      <c r="CO146" s="115"/>
      <c r="CP146" s="116"/>
    </row>
    <row r="147" spans="1:94" ht="15.75" thickTop="1">
      <c r="A147" s="183">
        <v>0.79166666666666663</v>
      </c>
      <c r="B147" s="143"/>
      <c r="C147" s="107"/>
      <c r="D147" s="108"/>
      <c r="E147" s="88"/>
      <c r="F147" s="109"/>
      <c r="G147" s="110"/>
      <c r="H147" s="93"/>
      <c r="I147" s="107"/>
      <c r="J147" s="108"/>
      <c r="K147" s="88"/>
      <c r="L147" s="109"/>
      <c r="M147" s="110"/>
      <c r="N147" s="93"/>
      <c r="O147" s="107"/>
      <c r="P147" s="108"/>
      <c r="Q147" s="88"/>
      <c r="R147" s="109"/>
      <c r="S147" s="110"/>
      <c r="T147" s="93"/>
      <c r="U147" s="107"/>
      <c r="V147" s="108"/>
      <c r="W147" s="88"/>
      <c r="X147" s="109"/>
      <c r="Y147" s="110"/>
      <c r="Z147" s="93"/>
      <c r="AA147" s="107"/>
      <c r="AB147" s="108"/>
      <c r="AC147" s="88"/>
      <c r="AD147" s="109"/>
      <c r="AE147" s="110"/>
      <c r="AF147" s="93"/>
      <c r="AG147" s="107"/>
      <c r="AH147" s="108"/>
      <c r="AI147" s="88"/>
      <c r="AJ147" s="109"/>
      <c r="AK147" s="110"/>
      <c r="AL147" s="93"/>
      <c r="AM147" s="107"/>
      <c r="AN147" s="108"/>
      <c r="AO147" s="88"/>
      <c r="AP147" s="109"/>
      <c r="AQ147" s="110"/>
      <c r="AR147" s="93"/>
      <c r="AS147" s="107"/>
      <c r="AT147" s="108"/>
      <c r="AU147" s="88"/>
      <c r="AV147" s="109"/>
      <c r="AW147" s="110"/>
      <c r="AX147" s="93"/>
      <c r="AY147" s="107"/>
      <c r="AZ147" s="108"/>
      <c r="BA147" s="88"/>
      <c r="BB147" s="109"/>
      <c r="BC147" s="110"/>
      <c r="BD147" s="93"/>
      <c r="BE147" s="107"/>
      <c r="BF147" s="108"/>
      <c r="BG147" s="88"/>
      <c r="BH147" s="109"/>
      <c r="BI147" s="110"/>
      <c r="BJ147" s="93"/>
      <c r="BK147" s="107"/>
      <c r="BL147" s="108"/>
      <c r="BM147" s="88"/>
      <c r="BN147" s="109"/>
      <c r="BO147" s="110"/>
      <c r="BP147" s="93"/>
      <c r="BQ147" s="107"/>
      <c r="BR147" s="108"/>
      <c r="BS147" s="88"/>
      <c r="BT147" s="109"/>
      <c r="BU147" s="110"/>
      <c r="BV147" s="93"/>
      <c r="BW147" s="107"/>
      <c r="BX147" s="108"/>
      <c r="BY147" s="88"/>
      <c r="BZ147" s="109"/>
      <c r="CA147" s="110"/>
      <c r="CB147" s="93"/>
      <c r="CC147" s="107"/>
      <c r="CD147" s="108"/>
      <c r="CE147" s="88"/>
      <c r="CF147" s="109"/>
      <c r="CG147" s="110"/>
      <c r="CH147" s="93"/>
      <c r="CI147" s="107"/>
      <c r="CJ147" s="108"/>
      <c r="CK147" s="88"/>
      <c r="CL147" s="109"/>
      <c r="CM147" s="110"/>
      <c r="CN147" s="93"/>
      <c r="CO147" s="107"/>
      <c r="CP147" s="108"/>
    </row>
    <row r="148" spans="1:94">
      <c r="A148" s="184"/>
      <c r="B148" s="144"/>
      <c r="C148" s="95"/>
      <c r="D148" s="112"/>
      <c r="E148" s="94"/>
      <c r="F148" s="97"/>
      <c r="G148" s="113"/>
      <c r="H148" s="99"/>
      <c r="I148" s="95"/>
      <c r="J148" s="112"/>
      <c r="K148" s="94"/>
      <c r="L148" s="97"/>
      <c r="M148" s="113"/>
      <c r="N148" s="99"/>
      <c r="O148" s="95"/>
      <c r="P148" s="112"/>
      <c r="Q148" s="94"/>
      <c r="R148" s="97"/>
      <c r="S148" s="113"/>
      <c r="T148" s="99"/>
      <c r="U148" s="95"/>
      <c r="V148" s="112"/>
      <c r="W148" s="94"/>
      <c r="X148" s="97"/>
      <c r="Y148" s="113"/>
      <c r="Z148" s="99"/>
      <c r="AA148" s="95"/>
      <c r="AB148" s="112"/>
      <c r="AC148" s="94"/>
      <c r="AD148" s="97"/>
      <c r="AE148" s="113"/>
      <c r="AF148" s="99"/>
      <c r="AG148" s="95"/>
      <c r="AH148" s="112"/>
      <c r="AI148" s="94"/>
      <c r="AJ148" s="97"/>
      <c r="AK148" s="113"/>
      <c r="AL148" s="99"/>
      <c r="AM148" s="95"/>
      <c r="AN148" s="112"/>
      <c r="AO148" s="94"/>
      <c r="AP148" s="97"/>
      <c r="AQ148" s="113"/>
      <c r="AR148" s="99"/>
      <c r="AS148" s="95"/>
      <c r="AT148" s="112"/>
      <c r="AU148" s="94"/>
      <c r="AV148" s="97"/>
      <c r="AW148" s="113"/>
      <c r="AX148" s="99"/>
      <c r="AY148" s="95"/>
      <c r="AZ148" s="112"/>
      <c r="BA148" s="94"/>
      <c r="BB148" s="97"/>
      <c r="BC148" s="113"/>
      <c r="BD148" s="99"/>
      <c r="BE148" s="95"/>
      <c r="BF148" s="112"/>
      <c r="BG148" s="94"/>
      <c r="BH148" s="97"/>
      <c r="BI148" s="113"/>
      <c r="BJ148" s="99"/>
      <c r="BK148" s="95"/>
      <c r="BL148" s="112"/>
      <c r="BM148" s="94"/>
      <c r="BN148" s="97"/>
      <c r="BO148" s="113"/>
      <c r="BP148" s="99"/>
      <c r="BQ148" s="95"/>
      <c r="BR148" s="112"/>
      <c r="BS148" s="94"/>
      <c r="BT148" s="97"/>
      <c r="BU148" s="113"/>
      <c r="BV148" s="99"/>
      <c r="BW148" s="95"/>
      <c r="BX148" s="112"/>
      <c r="BY148" s="94"/>
      <c r="BZ148" s="97"/>
      <c r="CA148" s="113"/>
      <c r="CB148" s="99"/>
      <c r="CC148" s="95"/>
      <c r="CD148" s="112"/>
      <c r="CE148" s="94"/>
      <c r="CF148" s="97"/>
      <c r="CG148" s="113"/>
      <c r="CH148" s="99"/>
      <c r="CI148" s="95"/>
      <c r="CJ148" s="112"/>
      <c r="CK148" s="94"/>
      <c r="CL148" s="97"/>
      <c r="CM148" s="113"/>
      <c r="CN148" s="99"/>
      <c r="CO148" s="95"/>
      <c r="CP148" s="112"/>
    </row>
    <row r="149" spans="1:94">
      <c r="A149" s="185"/>
      <c r="B149" s="145"/>
      <c r="C149" s="101"/>
      <c r="D149" s="102"/>
      <c r="E149" s="100"/>
      <c r="F149" s="103"/>
      <c r="G149" s="104"/>
      <c r="H149" s="105"/>
      <c r="I149" s="101"/>
      <c r="J149" s="102"/>
      <c r="K149" s="100"/>
      <c r="L149" s="103"/>
      <c r="M149" s="104"/>
      <c r="N149" s="105"/>
      <c r="O149" s="101"/>
      <c r="P149" s="102"/>
      <c r="Q149" s="100"/>
      <c r="R149" s="103"/>
      <c r="S149" s="104"/>
      <c r="T149" s="105"/>
      <c r="U149" s="101"/>
      <c r="V149" s="102"/>
      <c r="W149" s="100"/>
      <c r="X149" s="103"/>
      <c r="Y149" s="104"/>
      <c r="Z149" s="105"/>
      <c r="AA149" s="101"/>
      <c r="AB149" s="102"/>
      <c r="AC149" s="100"/>
      <c r="AD149" s="103"/>
      <c r="AE149" s="104"/>
      <c r="AF149" s="105"/>
      <c r="AG149" s="101"/>
      <c r="AH149" s="102"/>
      <c r="AI149" s="100"/>
      <c r="AJ149" s="103"/>
      <c r="AK149" s="104"/>
      <c r="AL149" s="105"/>
      <c r="AM149" s="101"/>
      <c r="AN149" s="102"/>
      <c r="AO149" s="100"/>
      <c r="AP149" s="103"/>
      <c r="AQ149" s="104"/>
      <c r="AR149" s="105"/>
      <c r="AS149" s="101"/>
      <c r="AT149" s="102"/>
      <c r="AU149" s="100"/>
      <c r="AV149" s="103"/>
      <c r="AW149" s="104"/>
      <c r="AX149" s="105"/>
      <c r="AY149" s="101"/>
      <c r="AZ149" s="102"/>
      <c r="BA149" s="100"/>
      <c r="BB149" s="103"/>
      <c r="BC149" s="104"/>
      <c r="BD149" s="105"/>
      <c r="BE149" s="101"/>
      <c r="BF149" s="102"/>
      <c r="BG149" s="100"/>
      <c r="BH149" s="103"/>
      <c r="BI149" s="104"/>
      <c r="BJ149" s="105"/>
      <c r="BK149" s="101"/>
      <c r="BL149" s="102"/>
      <c r="BM149" s="100"/>
      <c r="BN149" s="103"/>
      <c r="BO149" s="104"/>
      <c r="BP149" s="105"/>
      <c r="BQ149" s="101"/>
      <c r="BR149" s="102"/>
      <c r="BS149" s="100"/>
      <c r="BT149" s="103"/>
      <c r="BU149" s="104"/>
      <c r="BV149" s="105"/>
      <c r="BW149" s="101"/>
      <c r="BX149" s="102"/>
      <c r="BY149" s="100"/>
      <c r="BZ149" s="103"/>
      <c r="CA149" s="104"/>
      <c r="CB149" s="105"/>
      <c r="CC149" s="101"/>
      <c r="CD149" s="102"/>
      <c r="CE149" s="100"/>
      <c r="CF149" s="103"/>
      <c r="CG149" s="104"/>
      <c r="CH149" s="105"/>
      <c r="CI149" s="101"/>
      <c r="CJ149" s="102"/>
      <c r="CK149" s="100"/>
      <c r="CL149" s="103"/>
      <c r="CM149" s="104"/>
      <c r="CN149" s="105"/>
      <c r="CO149" s="101"/>
      <c r="CP149" s="102"/>
    </row>
    <row r="150" spans="1:94">
      <c r="A150" s="186">
        <v>0.80208333333333337</v>
      </c>
      <c r="B150" s="148"/>
      <c r="C150" s="107"/>
      <c r="D150" s="108"/>
      <c r="E150" s="120"/>
      <c r="F150" s="109"/>
      <c r="G150" s="110"/>
      <c r="H150" s="121"/>
      <c r="I150" s="107"/>
      <c r="J150" s="108"/>
      <c r="K150" s="120"/>
      <c r="L150" s="109"/>
      <c r="M150" s="110"/>
      <c r="N150" s="121"/>
      <c r="O150" s="107"/>
      <c r="P150" s="108"/>
      <c r="Q150" s="120"/>
      <c r="R150" s="109"/>
      <c r="S150" s="110"/>
      <c r="T150" s="121"/>
      <c r="U150" s="107"/>
      <c r="V150" s="108"/>
      <c r="W150" s="120"/>
      <c r="X150" s="109"/>
      <c r="Y150" s="110"/>
      <c r="Z150" s="121"/>
      <c r="AA150" s="107"/>
      <c r="AB150" s="108"/>
      <c r="AC150" s="120"/>
      <c r="AD150" s="109"/>
      <c r="AE150" s="110"/>
      <c r="AF150" s="121"/>
      <c r="AG150" s="107"/>
      <c r="AH150" s="108"/>
      <c r="AI150" s="120"/>
      <c r="AJ150" s="109"/>
      <c r="AK150" s="110"/>
      <c r="AL150" s="121"/>
      <c r="AM150" s="107"/>
      <c r="AN150" s="108"/>
      <c r="AO150" s="120"/>
      <c r="AP150" s="109"/>
      <c r="AQ150" s="110"/>
      <c r="AR150" s="121"/>
      <c r="AS150" s="107"/>
      <c r="AT150" s="108"/>
      <c r="AU150" s="120"/>
      <c r="AV150" s="109"/>
      <c r="AW150" s="110"/>
      <c r="AX150" s="121"/>
      <c r="AY150" s="107"/>
      <c r="AZ150" s="108"/>
      <c r="BA150" s="120"/>
      <c r="BB150" s="109"/>
      <c r="BC150" s="110"/>
      <c r="BD150" s="121"/>
      <c r="BE150" s="107"/>
      <c r="BF150" s="108"/>
      <c r="BG150" s="120"/>
      <c r="BH150" s="109"/>
      <c r="BI150" s="110"/>
      <c r="BJ150" s="121"/>
      <c r="BK150" s="107"/>
      <c r="BL150" s="108"/>
      <c r="BM150" s="120"/>
      <c r="BN150" s="109"/>
      <c r="BO150" s="110"/>
      <c r="BP150" s="121"/>
      <c r="BQ150" s="107"/>
      <c r="BR150" s="108"/>
      <c r="BS150" s="120"/>
      <c r="BT150" s="109"/>
      <c r="BU150" s="110"/>
      <c r="BV150" s="121"/>
      <c r="BW150" s="107"/>
      <c r="BX150" s="108"/>
      <c r="BY150" s="120"/>
      <c r="BZ150" s="109"/>
      <c r="CA150" s="110"/>
      <c r="CB150" s="121"/>
      <c r="CC150" s="107"/>
      <c r="CD150" s="108"/>
      <c r="CE150" s="120"/>
      <c r="CF150" s="109"/>
      <c r="CG150" s="110"/>
      <c r="CH150" s="121"/>
      <c r="CI150" s="107"/>
      <c r="CJ150" s="108"/>
      <c r="CK150" s="120"/>
      <c r="CL150" s="109"/>
      <c r="CM150" s="110"/>
      <c r="CN150" s="121"/>
      <c r="CO150" s="107"/>
      <c r="CP150" s="108"/>
    </row>
    <row r="151" spans="1:94">
      <c r="A151" s="187"/>
      <c r="B151" s="147"/>
      <c r="C151" s="95"/>
      <c r="D151" s="112"/>
      <c r="E151" s="114"/>
      <c r="F151" s="97"/>
      <c r="G151" s="113"/>
      <c r="H151" s="119"/>
      <c r="I151" s="95"/>
      <c r="J151" s="112"/>
      <c r="K151" s="114"/>
      <c r="L151" s="97"/>
      <c r="M151" s="113"/>
      <c r="N151" s="119"/>
      <c r="O151" s="95"/>
      <c r="P151" s="112"/>
      <c r="Q151" s="114"/>
      <c r="R151" s="97"/>
      <c r="S151" s="113"/>
      <c r="T151" s="119"/>
      <c r="U151" s="95"/>
      <c r="V151" s="112"/>
      <c r="W151" s="114"/>
      <c r="X151" s="97"/>
      <c r="Y151" s="113"/>
      <c r="Z151" s="119"/>
      <c r="AA151" s="95"/>
      <c r="AB151" s="112"/>
      <c r="AC151" s="114"/>
      <c r="AD151" s="97"/>
      <c r="AE151" s="113"/>
      <c r="AF151" s="119"/>
      <c r="AG151" s="95"/>
      <c r="AH151" s="112"/>
      <c r="AI151" s="114"/>
      <c r="AJ151" s="97"/>
      <c r="AK151" s="113"/>
      <c r="AL151" s="119"/>
      <c r="AM151" s="95"/>
      <c r="AN151" s="112"/>
      <c r="AO151" s="114"/>
      <c r="AP151" s="97"/>
      <c r="AQ151" s="113"/>
      <c r="AR151" s="119"/>
      <c r="AS151" s="95"/>
      <c r="AT151" s="112"/>
      <c r="AU151" s="114"/>
      <c r="AV151" s="97"/>
      <c r="AW151" s="113"/>
      <c r="AX151" s="119"/>
      <c r="AY151" s="95"/>
      <c r="AZ151" s="112"/>
      <c r="BA151" s="114"/>
      <c r="BB151" s="97"/>
      <c r="BC151" s="113"/>
      <c r="BD151" s="119"/>
      <c r="BE151" s="95"/>
      <c r="BF151" s="112"/>
      <c r="BG151" s="114"/>
      <c r="BH151" s="97"/>
      <c r="BI151" s="113"/>
      <c r="BJ151" s="119"/>
      <c r="BK151" s="95"/>
      <c r="BL151" s="112"/>
      <c r="BM151" s="114"/>
      <c r="BN151" s="97"/>
      <c r="BO151" s="113"/>
      <c r="BP151" s="119"/>
      <c r="BQ151" s="95"/>
      <c r="BR151" s="112"/>
      <c r="BS151" s="114"/>
      <c r="BT151" s="97"/>
      <c r="BU151" s="113"/>
      <c r="BV151" s="119"/>
      <c r="BW151" s="95"/>
      <c r="BX151" s="112"/>
      <c r="BY151" s="114"/>
      <c r="BZ151" s="97"/>
      <c r="CA151" s="113"/>
      <c r="CB151" s="119"/>
      <c r="CC151" s="95"/>
      <c r="CD151" s="112"/>
      <c r="CE151" s="114"/>
      <c r="CF151" s="97"/>
      <c r="CG151" s="113"/>
      <c r="CH151" s="119"/>
      <c r="CI151" s="95"/>
      <c r="CJ151" s="112"/>
      <c r="CK151" s="114"/>
      <c r="CL151" s="97"/>
      <c r="CM151" s="113"/>
      <c r="CN151" s="119"/>
      <c r="CO151" s="95"/>
      <c r="CP151" s="112"/>
    </row>
    <row r="152" spans="1:94">
      <c r="A152" s="188"/>
      <c r="B152" s="149"/>
      <c r="C152" s="101"/>
      <c r="D152" s="102"/>
      <c r="E152" s="122"/>
      <c r="F152" s="103"/>
      <c r="G152" s="104"/>
      <c r="H152" s="123"/>
      <c r="I152" s="101"/>
      <c r="J152" s="102"/>
      <c r="K152" s="122"/>
      <c r="L152" s="103"/>
      <c r="M152" s="104"/>
      <c r="N152" s="123"/>
      <c r="O152" s="101"/>
      <c r="P152" s="102"/>
      <c r="Q152" s="122"/>
      <c r="R152" s="103"/>
      <c r="S152" s="104"/>
      <c r="T152" s="123"/>
      <c r="U152" s="101"/>
      <c r="V152" s="102"/>
      <c r="W152" s="122"/>
      <c r="X152" s="103"/>
      <c r="Y152" s="104"/>
      <c r="Z152" s="123"/>
      <c r="AA152" s="101"/>
      <c r="AB152" s="102"/>
      <c r="AC152" s="122"/>
      <c r="AD152" s="103"/>
      <c r="AE152" s="104"/>
      <c r="AF152" s="123"/>
      <c r="AG152" s="101"/>
      <c r="AH152" s="102"/>
      <c r="AI152" s="122"/>
      <c r="AJ152" s="103"/>
      <c r="AK152" s="104"/>
      <c r="AL152" s="123"/>
      <c r="AM152" s="101"/>
      <c r="AN152" s="102"/>
      <c r="AO152" s="122"/>
      <c r="AP152" s="103"/>
      <c r="AQ152" s="104"/>
      <c r="AR152" s="123"/>
      <c r="AS152" s="101"/>
      <c r="AT152" s="102"/>
      <c r="AU152" s="122"/>
      <c r="AV152" s="103"/>
      <c r="AW152" s="104"/>
      <c r="AX152" s="123"/>
      <c r="AY152" s="101"/>
      <c r="AZ152" s="102"/>
      <c r="BA152" s="122"/>
      <c r="BB152" s="103"/>
      <c r="BC152" s="104"/>
      <c r="BD152" s="123"/>
      <c r="BE152" s="101"/>
      <c r="BF152" s="102"/>
      <c r="BG152" s="122"/>
      <c r="BH152" s="103"/>
      <c r="BI152" s="104"/>
      <c r="BJ152" s="123"/>
      <c r="BK152" s="101"/>
      <c r="BL152" s="102"/>
      <c r="BM152" s="122"/>
      <c r="BN152" s="103"/>
      <c r="BO152" s="104"/>
      <c r="BP152" s="123"/>
      <c r="BQ152" s="101"/>
      <c r="BR152" s="102"/>
      <c r="BS152" s="122"/>
      <c r="BT152" s="103"/>
      <c r="BU152" s="104"/>
      <c r="BV152" s="123"/>
      <c r="BW152" s="101"/>
      <c r="BX152" s="102"/>
      <c r="BY152" s="122"/>
      <c r="BZ152" s="103"/>
      <c r="CA152" s="104"/>
      <c r="CB152" s="123"/>
      <c r="CC152" s="101"/>
      <c r="CD152" s="102"/>
      <c r="CE152" s="122"/>
      <c r="CF152" s="103"/>
      <c r="CG152" s="104"/>
      <c r="CH152" s="123"/>
      <c r="CI152" s="101"/>
      <c r="CJ152" s="102"/>
      <c r="CK152" s="122"/>
      <c r="CL152" s="103"/>
      <c r="CM152" s="104"/>
      <c r="CN152" s="123"/>
      <c r="CO152" s="101"/>
      <c r="CP152" s="102"/>
    </row>
    <row r="153" spans="1:94">
      <c r="A153" s="186">
        <v>0.8125</v>
      </c>
      <c r="B153" s="148"/>
      <c r="C153" s="107"/>
      <c r="D153" s="108"/>
      <c r="E153" s="120"/>
      <c r="F153" s="109"/>
      <c r="G153" s="110"/>
      <c r="H153" s="121"/>
      <c r="I153" s="107"/>
      <c r="J153" s="108"/>
      <c r="K153" s="120"/>
      <c r="L153" s="109"/>
      <c r="M153" s="110"/>
      <c r="N153" s="121"/>
      <c r="O153" s="107"/>
      <c r="P153" s="108"/>
      <c r="Q153" s="120"/>
      <c r="R153" s="109"/>
      <c r="S153" s="110"/>
      <c r="T153" s="121"/>
      <c r="U153" s="107"/>
      <c r="V153" s="108"/>
      <c r="W153" s="120"/>
      <c r="X153" s="109"/>
      <c r="Y153" s="110"/>
      <c r="Z153" s="121"/>
      <c r="AA153" s="107"/>
      <c r="AB153" s="108"/>
      <c r="AC153" s="120"/>
      <c r="AD153" s="109"/>
      <c r="AE153" s="110"/>
      <c r="AF153" s="121"/>
      <c r="AG153" s="107"/>
      <c r="AH153" s="108"/>
      <c r="AI153" s="120"/>
      <c r="AJ153" s="109"/>
      <c r="AK153" s="110"/>
      <c r="AL153" s="121"/>
      <c r="AM153" s="107"/>
      <c r="AN153" s="108"/>
      <c r="AO153" s="120"/>
      <c r="AP153" s="109"/>
      <c r="AQ153" s="110"/>
      <c r="AR153" s="121"/>
      <c r="AS153" s="107"/>
      <c r="AT153" s="108"/>
      <c r="AU153" s="120"/>
      <c r="AV153" s="109"/>
      <c r="AW153" s="110"/>
      <c r="AX153" s="121"/>
      <c r="AY153" s="107"/>
      <c r="AZ153" s="108"/>
      <c r="BA153" s="120"/>
      <c r="BB153" s="109"/>
      <c r="BC153" s="110"/>
      <c r="BD153" s="121"/>
      <c r="BE153" s="107"/>
      <c r="BF153" s="108"/>
      <c r="BG153" s="120"/>
      <c r="BH153" s="109"/>
      <c r="BI153" s="110"/>
      <c r="BJ153" s="121"/>
      <c r="BK153" s="107"/>
      <c r="BL153" s="108"/>
      <c r="BM153" s="120"/>
      <c r="BN153" s="109"/>
      <c r="BO153" s="110"/>
      <c r="BP153" s="121"/>
      <c r="BQ153" s="107"/>
      <c r="BR153" s="108"/>
      <c r="BS153" s="120"/>
      <c r="BT153" s="109"/>
      <c r="BU153" s="110"/>
      <c r="BV153" s="121"/>
      <c r="BW153" s="107"/>
      <c r="BX153" s="108"/>
      <c r="BY153" s="120"/>
      <c r="BZ153" s="109"/>
      <c r="CA153" s="110"/>
      <c r="CB153" s="121"/>
      <c r="CC153" s="107"/>
      <c r="CD153" s="108"/>
      <c r="CE153" s="120"/>
      <c r="CF153" s="109"/>
      <c r="CG153" s="110"/>
      <c r="CH153" s="121"/>
      <c r="CI153" s="107"/>
      <c r="CJ153" s="108"/>
      <c r="CK153" s="120"/>
      <c r="CL153" s="109"/>
      <c r="CM153" s="110"/>
      <c r="CN153" s="121"/>
      <c r="CO153" s="107"/>
      <c r="CP153" s="108"/>
    </row>
    <row r="154" spans="1:94">
      <c r="A154" s="187"/>
      <c r="B154" s="149"/>
      <c r="C154" s="95"/>
      <c r="D154" s="112"/>
      <c r="E154" s="122"/>
      <c r="F154" s="97"/>
      <c r="G154" s="113"/>
      <c r="H154" s="123"/>
      <c r="I154" s="95"/>
      <c r="J154" s="112"/>
      <c r="K154" s="122"/>
      <c r="L154" s="97"/>
      <c r="M154" s="113"/>
      <c r="N154" s="123"/>
      <c r="O154" s="95"/>
      <c r="P154" s="112"/>
      <c r="Q154" s="122"/>
      <c r="R154" s="97"/>
      <c r="S154" s="113"/>
      <c r="T154" s="123"/>
      <c r="U154" s="95"/>
      <c r="V154" s="112"/>
      <c r="W154" s="122"/>
      <c r="X154" s="97"/>
      <c r="Y154" s="113"/>
      <c r="Z154" s="123"/>
      <c r="AA154" s="95"/>
      <c r="AB154" s="112"/>
      <c r="AC154" s="122"/>
      <c r="AD154" s="97"/>
      <c r="AE154" s="113"/>
      <c r="AF154" s="123"/>
      <c r="AG154" s="95"/>
      <c r="AH154" s="112"/>
      <c r="AI154" s="122"/>
      <c r="AJ154" s="97"/>
      <c r="AK154" s="113"/>
      <c r="AL154" s="123"/>
      <c r="AM154" s="95"/>
      <c r="AN154" s="112"/>
      <c r="AO154" s="122"/>
      <c r="AP154" s="97"/>
      <c r="AQ154" s="113"/>
      <c r="AR154" s="123"/>
      <c r="AS154" s="95"/>
      <c r="AT154" s="112"/>
      <c r="AU154" s="122"/>
      <c r="AV154" s="97"/>
      <c r="AW154" s="113"/>
      <c r="AX154" s="123"/>
      <c r="AY154" s="95"/>
      <c r="AZ154" s="112"/>
      <c r="BA154" s="122"/>
      <c r="BB154" s="97"/>
      <c r="BC154" s="113"/>
      <c r="BD154" s="123"/>
      <c r="BE154" s="95"/>
      <c r="BF154" s="112"/>
      <c r="BG154" s="122"/>
      <c r="BH154" s="97"/>
      <c r="BI154" s="113"/>
      <c r="BJ154" s="123"/>
      <c r="BK154" s="95"/>
      <c r="BL154" s="112"/>
      <c r="BM154" s="122"/>
      <c r="BN154" s="97"/>
      <c r="BO154" s="113"/>
      <c r="BP154" s="123"/>
      <c r="BQ154" s="95"/>
      <c r="BR154" s="112"/>
      <c r="BS154" s="122"/>
      <c r="BT154" s="97"/>
      <c r="BU154" s="113"/>
      <c r="BV154" s="123"/>
      <c r="BW154" s="95"/>
      <c r="BX154" s="112"/>
      <c r="BY154" s="122"/>
      <c r="BZ154" s="97"/>
      <c r="CA154" s="113"/>
      <c r="CB154" s="123"/>
      <c r="CC154" s="95"/>
      <c r="CD154" s="112"/>
      <c r="CE154" s="122"/>
      <c r="CF154" s="97"/>
      <c r="CG154" s="113"/>
      <c r="CH154" s="123"/>
      <c r="CI154" s="95"/>
      <c r="CJ154" s="112"/>
      <c r="CK154" s="122"/>
      <c r="CL154" s="97"/>
      <c r="CM154" s="113"/>
      <c r="CN154" s="123"/>
      <c r="CO154" s="95"/>
      <c r="CP154" s="112"/>
    </row>
    <row r="155" spans="1:94">
      <c r="A155" s="188"/>
      <c r="B155" s="145"/>
      <c r="C155" s="101"/>
      <c r="D155" s="102"/>
      <c r="E155" s="100"/>
      <c r="F155" s="103"/>
      <c r="G155" s="104"/>
      <c r="H155" s="105"/>
      <c r="I155" s="101"/>
      <c r="J155" s="102"/>
      <c r="K155" s="100"/>
      <c r="L155" s="103"/>
      <c r="M155" s="104"/>
      <c r="N155" s="105"/>
      <c r="O155" s="101"/>
      <c r="P155" s="102"/>
      <c r="Q155" s="100"/>
      <c r="R155" s="103"/>
      <c r="S155" s="104"/>
      <c r="T155" s="105"/>
      <c r="U155" s="101"/>
      <c r="V155" s="102"/>
      <c r="W155" s="100"/>
      <c r="X155" s="103"/>
      <c r="Y155" s="104"/>
      <c r="Z155" s="105"/>
      <c r="AA155" s="101"/>
      <c r="AB155" s="102"/>
      <c r="AC155" s="100"/>
      <c r="AD155" s="103"/>
      <c r="AE155" s="104"/>
      <c r="AF155" s="105"/>
      <c r="AG155" s="101"/>
      <c r="AH155" s="102"/>
      <c r="AI155" s="100"/>
      <c r="AJ155" s="103"/>
      <c r="AK155" s="104"/>
      <c r="AL155" s="105"/>
      <c r="AM155" s="101"/>
      <c r="AN155" s="102"/>
      <c r="AO155" s="100"/>
      <c r="AP155" s="103"/>
      <c r="AQ155" s="104"/>
      <c r="AR155" s="105"/>
      <c r="AS155" s="101"/>
      <c r="AT155" s="102"/>
      <c r="AU155" s="100"/>
      <c r="AV155" s="103"/>
      <c r="AW155" s="104"/>
      <c r="AX155" s="105"/>
      <c r="AY155" s="101"/>
      <c r="AZ155" s="102"/>
      <c r="BA155" s="100"/>
      <c r="BB155" s="103"/>
      <c r="BC155" s="104"/>
      <c r="BD155" s="105"/>
      <c r="BE155" s="101"/>
      <c r="BF155" s="102"/>
      <c r="BG155" s="100"/>
      <c r="BH155" s="103"/>
      <c r="BI155" s="104"/>
      <c r="BJ155" s="105"/>
      <c r="BK155" s="101"/>
      <c r="BL155" s="102"/>
      <c r="BM155" s="100"/>
      <c r="BN155" s="103"/>
      <c r="BO155" s="104"/>
      <c r="BP155" s="105"/>
      <c r="BQ155" s="101"/>
      <c r="BR155" s="102"/>
      <c r="BS155" s="100"/>
      <c r="BT155" s="103"/>
      <c r="BU155" s="104"/>
      <c r="BV155" s="105"/>
      <c r="BW155" s="101"/>
      <c r="BX155" s="102"/>
      <c r="BY155" s="100"/>
      <c r="BZ155" s="103"/>
      <c r="CA155" s="104"/>
      <c r="CB155" s="105"/>
      <c r="CC155" s="101"/>
      <c r="CD155" s="102"/>
      <c r="CE155" s="100"/>
      <c r="CF155" s="103"/>
      <c r="CG155" s="104"/>
      <c r="CH155" s="105"/>
      <c r="CI155" s="101"/>
      <c r="CJ155" s="102"/>
      <c r="CK155" s="100"/>
      <c r="CL155" s="103"/>
      <c r="CM155" s="104"/>
      <c r="CN155" s="105"/>
      <c r="CO155" s="101"/>
      <c r="CP155" s="102"/>
    </row>
    <row r="156" spans="1:94">
      <c r="A156" s="186">
        <v>0.82291666666666663</v>
      </c>
      <c r="B156" s="148"/>
      <c r="C156" s="107"/>
      <c r="D156" s="108"/>
      <c r="E156" s="120"/>
      <c r="F156" s="109"/>
      <c r="G156" s="110"/>
      <c r="H156" s="121"/>
      <c r="I156" s="107"/>
      <c r="J156" s="108"/>
      <c r="K156" s="120"/>
      <c r="L156" s="109"/>
      <c r="M156" s="110"/>
      <c r="N156" s="121"/>
      <c r="O156" s="107"/>
      <c r="P156" s="108"/>
      <c r="Q156" s="120"/>
      <c r="R156" s="109"/>
      <c r="S156" s="110"/>
      <c r="T156" s="121"/>
      <c r="U156" s="107"/>
      <c r="V156" s="108"/>
      <c r="W156" s="120"/>
      <c r="X156" s="109"/>
      <c r="Y156" s="110"/>
      <c r="Z156" s="121"/>
      <c r="AA156" s="107"/>
      <c r="AB156" s="108"/>
      <c r="AC156" s="120"/>
      <c r="AD156" s="109"/>
      <c r="AE156" s="110"/>
      <c r="AF156" s="121"/>
      <c r="AG156" s="107"/>
      <c r="AH156" s="108"/>
      <c r="AI156" s="120"/>
      <c r="AJ156" s="109"/>
      <c r="AK156" s="110"/>
      <c r="AL156" s="121"/>
      <c r="AM156" s="107"/>
      <c r="AN156" s="108"/>
      <c r="AO156" s="120"/>
      <c r="AP156" s="109"/>
      <c r="AQ156" s="110"/>
      <c r="AR156" s="121"/>
      <c r="AS156" s="107"/>
      <c r="AT156" s="108"/>
      <c r="AU156" s="120"/>
      <c r="AV156" s="109"/>
      <c r="AW156" s="110"/>
      <c r="AX156" s="121"/>
      <c r="AY156" s="107"/>
      <c r="AZ156" s="108"/>
      <c r="BA156" s="120"/>
      <c r="BB156" s="109"/>
      <c r="BC156" s="110"/>
      <c r="BD156" s="121"/>
      <c r="BE156" s="107"/>
      <c r="BF156" s="108"/>
      <c r="BG156" s="120"/>
      <c r="BH156" s="109"/>
      <c r="BI156" s="110"/>
      <c r="BJ156" s="121"/>
      <c r="BK156" s="107"/>
      <c r="BL156" s="108"/>
      <c r="BM156" s="120"/>
      <c r="BN156" s="109"/>
      <c r="BO156" s="110"/>
      <c r="BP156" s="121"/>
      <c r="BQ156" s="107"/>
      <c r="BR156" s="108"/>
      <c r="BS156" s="120"/>
      <c r="BT156" s="109"/>
      <c r="BU156" s="110"/>
      <c r="BV156" s="121"/>
      <c r="BW156" s="107"/>
      <c r="BX156" s="108"/>
      <c r="BY156" s="120"/>
      <c r="BZ156" s="109"/>
      <c r="CA156" s="110"/>
      <c r="CB156" s="121"/>
      <c r="CC156" s="107"/>
      <c r="CD156" s="108"/>
      <c r="CE156" s="120"/>
      <c r="CF156" s="109"/>
      <c r="CG156" s="110"/>
      <c r="CH156" s="121"/>
      <c r="CI156" s="107"/>
      <c r="CJ156" s="108"/>
      <c r="CK156" s="120"/>
      <c r="CL156" s="109"/>
      <c r="CM156" s="110"/>
      <c r="CN156" s="121"/>
      <c r="CO156" s="107"/>
      <c r="CP156" s="108"/>
    </row>
    <row r="157" spans="1:94">
      <c r="A157" s="187"/>
      <c r="B157" s="149"/>
      <c r="C157" s="95"/>
      <c r="D157" s="112"/>
      <c r="E157" s="122"/>
      <c r="F157" s="97"/>
      <c r="G157" s="113"/>
      <c r="H157" s="123"/>
      <c r="I157" s="95"/>
      <c r="J157" s="112"/>
      <c r="K157" s="122"/>
      <c r="L157" s="97"/>
      <c r="M157" s="113"/>
      <c r="N157" s="123"/>
      <c r="O157" s="95"/>
      <c r="P157" s="112"/>
      <c r="Q157" s="122"/>
      <c r="R157" s="97"/>
      <c r="S157" s="113"/>
      <c r="T157" s="123"/>
      <c r="U157" s="95"/>
      <c r="V157" s="112"/>
      <c r="W157" s="122"/>
      <c r="X157" s="97"/>
      <c r="Y157" s="113"/>
      <c r="Z157" s="123"/>
      <c r="AA157" s="95"/>
      <c r="AB157" s="112"/>
      <c r="AC157" s="122"/>
      <c r="AD157" s="97"/>
      <c r="AE157" s="113"/>
      <c r="AF157" s="123"/>
      <c r="AG157" s="95"/>
      <c r="AH157" s="112"/>
      <c r="AI157" s="122"/>
      <c r="AJ157" s="97"/>
      <c r="AK157" s="113"/>
      <c r="AL157" s="123"/>
      <c r="AM157" s="95"/>
      <c r="AN157" s="112"/>
      <c r="AO157" s="122"/>
      <c r="AP157" s="97"/>
      <c r="AQ157" s="113"/>
      <c r="AR157" s="123"/>
      <c r="AS157" s="95"/>
      <c r="AT157" s="112"/>
      <c r="AU157" s="122"/>
      <c r="AV157" s="97"/>
      <c r="AW157" s="113"/>
      <c r="AX157" s="123"/>
      <c r="AY157" s="95"/>
      <c r="AZ157" s="112"/>
      <c r="BA157" s="122"/>
      <c r="BB157" s="97"/>
      <c r="BC157" s="113"/>
      <c r="BD157" s="123"/>
      <c r="BE157" s="95"/>
      <c r="BF157" s="112"/>
      <c r="BG157" s="122"/>
      <c r="BH157" s="97"/>
      <c r="BI157" s="113"/>
      <c r="BJ157" s="123"/>
      <c r="BK157" s="95"/>
      <c r="BL157" s="112"/>
      <c r="BM157" s="122"/>
      <c r="BN157" s="97"/>
      <c r="BO157" s="113"/>
      <c r="BP157" s="123"/>
      <c r="BQ157" s="95"/>
      <c r="BR157" s="112"/>
      <c r="BS157" s="122"/>
      <c r="BT157" s="97"/>
      <c r="BU157" s="113"/>
      <c r="BV157" s="123"/>
      <c r="BW157" s="95"/>
      <c r="BX157" s="112"/>
      <c r="BY157" s="122"/>
      <c r="BZ157" s="97"/>
      <c r="CA157" s="113"/>
      <c r="CB157" s="123"/>
      <c r="CC157" s="95"/>
      <c r="CD157" s="112"/>
      <c r="CE157" s="122"/>
      <c r="CF157" s="97"/>
      <c r="CG157" s="113"/>
      <c r="CH157" s="123"/>
      <c r="CI157" s="95"/>
      <c r="CJ157" s="112"/>
      <c r="CK157" s="122"/>
      <c r="CL157" s="97"/>
      <c r="CM157" s="113"/>
      <c r="CN157" s="123"/>
      <c r="CO157" s="95"/>
      <c r="CP157" s="112"/>
    </row>
    <row r="158" spans="1:94" ht="15.75" thickBot="1">
      <c r="A158" s="189"/>
      <c r="B158" s="150"/>
      <c r="C158" s="115"/>
      <c r="D158" s="116"/>
      <c r="E158" s="124"/>
      <c r="F158" s="117"/>
      <c r="G158" s="118"/>
      <c r="H158" s="129"/>
      <c r="I158" s="115"/>
      <c r="J158" s="116"/>
      <c r="K158" s="124"/>
      <c r="L158" s="117"/>
      <c r="M158" s="118"/>
      <c r="N158" s="129"/>
      <c r="O158" s="115"/>
      <c r="P158" s="116"/>
      <c r="Q158" s="124"/>
      <c r="R158" s="117"/>
      <c r="S158" s="118"/>
      <c r="T158" s="129"/>
      <c r="U158" s="115"/>
      <c r="V158" s="116"/>
      <c r="W158" s="124"/>
      <c r="X158" s="117"/>
      <c r="Y158" s="118"/>
      <c r="Z158" s="129"/>
      <c r="AA158" s="115"/>
      <c r="AB158" s="116"/>
      <c r="AC158" s="124"/>
      <c r="AD158" s="117"/>
      <c r="AE158" s="118"/>
      <c r="AF158" s="129"/>
      <c r="AG158" s="115"/>
      <c r="AH158" s="116"/>
      <c r="AI158" s="124"/>
      <c r="AJ158" s="117"/>
      <c r="AK158" s="118"/>
      <c r="AL158" s="129"/>
      <c r="AM158" s="115"/>
      <c r="AN158" s="116"/>
      <c r="AO158" s="124"/>
      <c r="AP158" s="117"/>
      <c r="AQ158" s="118"/>
      <c r="AR158" s="129"/>
      <c r="AS158" s="115"/>
      <c r="AT158" s="116"/>
      <c r="AU158" s="124"/>
      <c r="AV158" s="117"/>
      <c r="AW158" s="118"/>
      <c r="AX158" s="129"/>
      <c r="AY158" s="115"/>
      <c r="AZ158" s="116"/>
      <c r="BA158" s="124"/>
      <c r="BB158" s="117"/>
      <c r="BC158" s="118"/>
      <c r="BD158" s="129"/>
      <c r="BE158" s="115"/>
      <c r="BF158" s="116"/>
      <c r="BG158" s="124"/>
      <c r="BH158" s="117"/>
      <c r="BI158" s="118"/>
      <c r="BJ158" s="129"/>
      <c r="BK158" s="115"/>
      <c r="BL158" s="116"/>
      <c r="BM158" s="124"/>
      <c r="BN158" s="117"/>
      <c r="BO158" s="118"/>
      <c r="BP158" s="129"/>
      <c r="BQ158" s="115"/>
      <c r="BR158" s="116"/>
      <c r="BS158" s="124"/>
      <c r="BT158" s="117"/>
      <c r="BU158" s="118"/>
      <c r="BV158" s="129"/>
      <c r="BW158" s="115"/>
      <c r="BX158" s="116"/>
      <c r="BY158" s="124"/>
      <c r="BZ158" s="117"/>
      <c r="CA158" s="118"/>
      <c r="CB158" s="129"/>
      <c r="CC158" s="115"/>
      <c r="CD158" s="116"/>
      <c r="CE158" s="124"/>
      <c r="CF158" s="117"/>
      <c r="CG158" s="118"/>
      <c r="CH158" s="129"/>
      <c r="CI158" s="115"/>
      <c r="CJ158" s="116"/>
      <c r="CK158" s="124"/>
      <c r="CL158" s="117"/>
      <c r="CM158" s="118"/>
      <c r="CN158" s="129"/>
      <c r="CO158" s="115"/>
      <c r="CP158" s="116"/>
    </row>
    <row r="159" spans="1:94" ht="15.75" thickTop="1">
      <c r="A159" s="183">
        <v>0.83333333333333337</v>
      </c>
      <c r="B159" s="143"/>
      <c r="C159" s="107"/>
      <c r="D159" s="108"/>
      <c r="E159" s="88"/>
      <c r="F159" s="109"/>
      <c r="G159" s="110"/>
      <c r="H159" s="93"/>
      <c r="I159" s="107"/>
      <c r="J159" s="108"/>
      <c r="K159" s="88"/>
      <c r="L159" s="109"/>
      <c r="M159" s="110"/>
      <c r="N159" s="93"/>
      <c r="O159" s="107"/>
      <c r="P159" s="108"/>
      <c r="Q159" s="88"/>
      <c r="R159" s="109"/>
      <c r="S159" s="110"/>
      <c r="T159" s="93"/>
      <c r="U159" s="107"/>
      <c r="V159" s="108"/>
      <c r="W159" s="88"/>
      <c r="X159" s="109"/>
      <c r="Y159" s="110"/>
      <c r="Z159" s="93"/>
      <c r="AA159" s="107"/>
      <c r="AB159" s="108"/>
      <c r="AC159" s="88"/>
      <c r="AD159" s="109"/>
      <c r="AE159" s="110"/>
      <c r="AF159" s="93"/>
      <c r="AG159" s="107"/>
      <c r="AH159" s="108"/>
      <c r="AI159" s="88"/>
      <c r="AJ159" s="109"/>
      <c r="AK159" s="110"/>
      <c r="AL159" s="93"/>
      <c r="AM159" s="107"/>
      <c r="AN159" s="108"/>
      <c r="AO159" s="88"/>
      <c r="AP159" s="109"/>
      <c r="AQ159" s="110"/>
      <c r="AR159" s="93"/>
      <c r="AS159" s="107"/>
      <c r="AT159" s="108"/>
      <c r="AU159" s="88"/>
      <c r="AV159" s="109"/>
      <c r="AW159" s="110"/>
      <c r="AX159" s="93"/>
      <c r="AY159" s="107"/>
      <c r="AZ159" s="108"/>
      <c r="BA159" s="88"/>
      <c r="BB159" s="109"/>
      <c r="BC159" s="110"/>
      <c r="BD159" s="93"/>
      <c r="BE159" s="107"/>
      <c r="BF159" s="108"/>
      <c r="BG159" s="88"/>
      <c r="BH159" s="109"/>
      <c r="BI159" s="110"/>
      <c r="BJ159" s="93"/>
      <c r="BK159" s="107"/>
      <c r="BL159" s="108"/>
      <c r="BM159" s="88"/>
      <c r="BN159" s="109"/>
      <c r="BO159" s="110"/>
      <c r="BP159" s="93"/>
      <c r="BQ159" s="107"/>
      <c r="BR159" s="108"/>
      <c r="BS159" s="88"/>
      <c r="BT159" s="109"/>
      <c r="BU159" s="110"/>
      <c r="BV159" s="93"/>
      <c r="BW159" s="107"/>
      <c r="BX159" s="108"/>
      <c r="BY159" s="88"/>
      <c r="BZ159" s="109"/>
      <c r="CA159" s="110"/>
      <c r="CB159" s="93"/>
      <c r="CC159" s="107"/>
      <c r="CD159" s="108"/>
      <c r="CE159" s="88"/>
      <c r="CF159" s="109"/>
      <c r="CG159" s="110"/>
      <c r="CH159" s="93"/>
      <c r="CI159" s="107"/>
      <c r="CJ159" s="108"/>
      <c r="CK159" s="88"/>
      <c r="CL159" s="109"/>
      <c r="CM159" s="110"/>
      <c r="CN159" s="93"/>
      <c r="CO159" s="107"/>
      <c r="CP159" s="108"/>
    </row>
    <row r="160" spans="1:94">
      <c r="A160" s="184"/>
      <c r="B160" s="144"/>
      <c r="C160" s="95"/>
      <c r="D160" s="112"/>
      <c r="E160" s="94"/>
      <c r="F160" s="97"/>
      <c r="G160" s="113"/>
      <c r="H160" s="99"/>
      <c r="I160" s="95"/>
      <c r="J160" s="112"/>
      <c r="K160" s="94"/>
      <c r="L160" s="97"/>
      <c r="M160" s="113"/>
      <c r="N160" s="99"/>
      <c r="O160" s="95"/>
      <c r="P160" s="112"/>
      <c r="Q160" s="94"/>
      <c r="R160" s="97"/>
      <c r="S160" s="113"/>
      <c r="T160" s="99"/>
      <c r="U160" s="95"/>
      <c r="V160" s="112"/>
      <c r="W160" s="94"/>
      <c r="X160" s="97"/>
      <c r="Y160" s="113"/>
      <c r="Z160" s="99"/>
      <c r="AA160" s="95"/>
      <c r="AB160" s="112"/>
      <c r="AC160" s="94"/>
      <c r="AD160" s="97"/>
      <c r="AE160" s="113"/>
      <c r="AF160" s="99"/>
      <c r="AG160" s="95"/>
      <c r="AH160" s="112"/>
      <c r="AI160" s="94"/>
      <c r="AJ160" s="97"/>
      <c r="AK160" s="113"/>
      <c r="AL160" s="99"/>
      <c r="AM160" s="95"/>
      <c r="AN160" s="112"/>
      <c r="AO160" s="94"/>
      <c r="AP160" s="97"/>
      <c r="AQ160" s="113"/>
      <c r="AR160" s="99"/>
      <c r="AS160" s="95"/>
      <c r="AT160" s="112"/>
      <c r="AU160" s="94"/>
      <c r="AV160" s="97"/>
      <c r="AW160" s="113"/>
      <c r="AX160" s="99"/>
      <c r="AY160" s="95"/>
      <c r="AZ160" s="112"/>
      <c r="BA160" s="94"/>
      <c r="BB160" s="97"/>
      <c r="BC160" s="113"/>
      <c r="BD160" s="99"/>
      <c r="BE160" s="95"/>
      <c r="BF160" s="112"/>
      <c r="BG160" s="94"/>
      <c r="BH160" s="97"/>
      <c r="BI160" s="113"/>
      <c r="BJ160" s="99"/>
      <c r="BK160" s="95"/>
      <c r="BL160" s="112"/>
      <c r="BM160" s="94"/>
      <c r="BN160" s="97"/>
      <c r="BO160" s="113"/>
      <c r="BP160" s="99"/>
      <c r="BQ160" s="95"/>
      <c r="BR160" s="112"/>
      <c r="BS160" s="94"/>
      <c r="BT160" s="97"/>
      <c r="BU160" s="113"/>
      <c r="BV160" s="99"/>
      <c r="BW160" s="95"/>
      <c r="BX160" s="112"/>
      <c r="BY160" s="94"/>
      <c r="BZ160" s="97"/>
      <c r="CA160" s="113"/>
      <c r="CB160" s="99"/>
      <c r="CC160" s="95"/>
      <c r="CD160" s="112"/>
      <c r="CE160" s="94"/>
      <c r="CF160" s="97"/>
      <c r="CG160" s="113"/>
      <c r="CH160" s="99"/>
      <c r="CI160" s="95"/>
      <c r="CJ160" s="112"/>
      <c r="CK160" s="94"/>
      <c r="CL160" s="97"/>
      <c r="CM160" s="113"/>
      <c r="CN160" s="99"/>
      <c r="CO160" s="95"/>
      <c r="CP160" s="112"/>
    </row>
    <row r="161" spans="1:94" ht="15.75" thickBot="1">
      <c r="A161" s="190"/>
      <c r="B161" s="150"/>
      <c r="C161" s="115"/>
      <c r="D161" s="116"/>
      <c r="E161" s="124"/>
      <c r="F161" s="117"/>
      <c r="G161" s="118"/>
      <c r="H161" s="129"/>
      <c r="I161" s="115"/>
      <c r="J161" s="116"/>
      <c r="K161" s="124"/>
      <c r="L161" s="117"/>
      <c r="M161" s="118"/>
      <c r="N161" s="129"/>
      <c r="O161" s="115"/>
      <c r="P161" s="116"/>
      <c r="Q161" s="124"/>
      <c r="R161" s="117"/>
      <c r="S161" s="118"/>
      <c r="T161" s="129"/>
      <c r="U161" s="115"/>
      <c r="V161" s="116"/>
      <c r="W161" s="124"/>
      <c r="X161" s="117"/>
      <c r="Y161" s="118"/>
      <c r="Z161" s="129"/>
      <c r="AA161" s="115"/>
      <c r="AB161" s="116"/>
      <c r="AC161" s="124"/>
      <c r="AD161" s="117"/>
      <c r="AE161" s="118"/>
      <c r="AF161" s="129"/>
      <c r="AG161" s="115"/>
      <c r="AH161" s="116"/>
      <c r="AI161" s="124"/>
      <c r="AJ161" s="117"/>
      <c r="AK161" s="118"/>
      <c r="AL161" s="129"/>
      <c r="AM161" s="115"/>
      <c r="AN161" s="116"/>
      <c r="AO161" s="124"/>
      <c r="AP161" s="117"/>
      <c r="AQ161" s="118"/>
      <c r="AR161" s="129"/>
      <c r="AS161" s="115"/>
      <c r="AT161" s="116"/>
      <c r="AU161" s="124"/>
      <c r="AV161" s="117"/>
      <c r="AW161" s="118"/>
      <c r="AX161" s="129"/>
      <c r="AY161" s="115"/>
      <c r="AZ161" s="116"/>
      <c r="BA161" s="124"/>
      <c r="BB161" s="117"/>
      <c r="BC161" s="118"/>
      <c r="BD161" s="129"/>
      <c r="BE161" s="115"/>
      <c r="BF161" s="116"/>
      <c r="BG161" s="124"/>
      <c r="BH161" s="117"/>
      <c r="BI161" s="118"/>
      <c r="BJ161" s="129"/>
      <c r="BK161" s="115"/>
      <c r="BL161" s="116"/>
      <c r="BM161" s="124"/>
      <c r="BN161" s="117"/>
      <c r="BO161" s="118"/>
      <c r="BP161" s="129"/>
      <c r="BQ161" s="115"/>
      <c r="BR161" s="116"/>
      <c r="BS161" s="124"/>
      <c r="BT161" s="117"/>
      <c r="BU161" s="118"/>
      <c r="BV161" s="129"/>
      <c r="BW161" s="115"/>
      <c r="BX161" s="116"/>
      <c r="BY161" s="124"/>
      <c r="BZ161" s="117"/>
      <c r="CA161" s="118"/>
      <c r="CB161" s="129"/>
      <c r="CC161" s="115"/>
      <c r="CD161" s="116"/>
      <c r="CE161" s="124"/>
      <c r="CF161" s="117"/>
      <c r="CG161" s="118"/>
      <c r="CH161" s="129"/>
      <c r="CI161" s="115"/>
      <c r="CJ161" s="116"/>
      <c r="CK161" s="124"/>
      <c r="CL161" s="117"/>
      <c r="CM161" s="118"/>
      <c r="CN161" s="129"/>
      <c r="CO161" s="115"/>
      <c r="CP161" s="116"/>
    </row>
    <row r="162" spans="1:94" ht="15.75" thickTop="1">
      <c r="A162" s="138"/>
      <c r="B162" s="191" t="s">
        <v>38</v>
      </c>
      <c r="C162" s="192"/>
      <c r="D162" s="193"/>
      <c r="E162" s="191" t="s">
        <v>38</v>
      </c>
      <c r="F162" s="192"/>
      <c r="G162" s="193"/>
      <c r="H162" s="191" t="s">
        <v>38</v>
      </c>
      <c r="I162" s="192"/>
      <c r="J162" s="193"/>
      <c r="K162" s="191" t="s">
        <v>38</v>
      </c>
      <c r="L162" s="192"/>
      <c r="M162" s="193"/>
      <c r="N162" s="191" t="s">
        <v>38</v>
      </c>
      <c r="O162" s="192"/>
      <c r="P162" s="193"/>
      <c r="Q162" s="191" t="s">
        <v>38</v>
      </c>
      <c r="R162" s="192"/>
      <c r="S162" s="193"/>
      <c r="T162" s="191" t="s">
        <v>38</v>
      </c>
      <c r="U162" s="192"/>
      <c r="V162" s="193"/>
      <c r="W162" s="191" t="s">
        <v>38</v>
      </c>
      <c r="X162" s="192"/>
      <c r="Y162" s="193"/>
      <c r="Z162" s="191" t="s">
        <v>38</v>
      </c>
      <c r="AA162" s="192"/>
      <c r="AB162" s="193"/>
      <c r="AC162" s="191" t="s">
        <v>38</v>
      </c>
      <c r="AD162" s="192"/>
      <c r="AE162" s="193"/>
      <c r="AF162" s="191" t="s">
        <v>38</v>
      </c>
      <c r="AG162" s="192"/>
      <c r="AH162" s="193"/>
      <c r="AI162" s="191" t="s">
        <v>38</v>
      </c>
      <c r="AJ162" s="192"/>
      <c r="AK162" s="193"/>
      <c r="AL162" s="191" t="s">
        <v>38</v>
      </c>
      <c r="AM162" s="192"/>
      <c r="AN162" s="193"/>
      <c r="AO162" s="191" t="s">
        <v>38</v>
      </c>
      <c r="AP162" s="192"/>
      <c r="AQ162" s="193"/>
      <c r="AR162" s="191" t="s">
        <v>38</v>
      </c>
      <c r="AS162" s="192"/>
      <c r="AT162" s="193"/>
      <c r="AU162" s="191" t="s">
        <v>38</v>
      </c>
      <c r="AV162" s="192"/>
      <c r="AW162" s="193"/>
      <c r="AX162" s="191" t="s">
        <v>38</v>
      </c>
      <c r="AY162" s="192"/>
      <c r="AZ162" s="193"/>
      <c r="BA162" s="191" t="s">
        <v>38</v>
      </c>
      <c r="BB162" s="192"/>
      <c r="BC162" s="193"/>
      <c r="BD162" s="191" t="s">
        <v>38</v>
      </c>
      <c r="BE162" s="192"/>
      <c r="BF162" s="193"/>
      <c r="BG162" s="191" t="s">
        <v>38</v>
      </c>
      <c r="BH162" s="192"/>
      <c r="BI162" s="193"/>
      <c r="BJ162" s="191" t="s">
        <v>38</v>
      </c>
      <c r="BK162" s="192"/>
      <c r="BL162" s="193"/>
      <c r="BM162" s="191" t="s">
        <v>38</v>
      </c>
      <c r="BN162" s="192"/>
      <c r="BO162" s="193"/>
      <c r="BP162" s="191" t="s">
        <v>38</v>
      </c>
      <c r="BQ162" s="192"/>
      <c r="BR162" s="193"/>
      <c r="BS162" s="191" t="s">
        <v>38</v>
      </c>
      <c r="BT162" s="192"/>
      <c r="BU162" s="193"/>
      <c r="BV162" s="191" t="s">
        <v>38</v>
      </c>
      <c r="BW162" s="192"/>
      <c r="BX162" s="193"/>
      <c r="BY162" s="191" t="s">
        <v>38</v>
      </c>
      <c r="BZ162" s="192"/>
      <c r="CA162" s="193"/>
      <c r="CB162" s="191" t="s">
        <v>38</v>
      </c>
      <c r="CC162" s="192"/>
      <c r="CD162" s="193"/>
      <c r="CE162" s="191" t="s">
        <v>38</v>
      </c>
      <c r="CF162" s="192"/>
      <c r="CG162" s="193"/>
      <c r="CH162" s="191" t="s">
        <v>38</v>
      </c>
      <c r="CI162" s="192"/>
      <c r="CJ162" s="193"/>
      <c r="CK162" s="191" t="s">
        <v>38</v>
      </c>
      <c r="CL162" s="192"/>
      <c r="CM162" s="193"/>
      <c r="CN162" s="191" t="s">
        <v>38</v>
      </c>
      <c r="CO162" s="192"/>
      <c r="CP162" s="193"/>
    </row>
    <row r="163" spans="1:94">
      <c r="A163" s="139"/>
      <c r="B163" s="194"/>
      <c r="C163" s="195"/>
      <c r="D163" s="196"/>
      <c r="E163" s="194"/>
      <c r="F163" s="195"/>
      <c r="G163" s="196"/>
      <c r="H163" s="194"/>
      <c r="I163" s="195"/>
      <c r="J163" s="196"/>
      <c r="K163" s="194"/>
      <c r="L163" s="195"/>
      <c r="M163" s="196"/>
      <c r="N163" s="194"/>
      <c r="O163" s="195"/>
      <c r="P163" s="196"/>
      <c r="Q163" s="194"/>
      <c r="R163" s="195"/>
      <c r="S163" s="196"/>
      <c r="T163" s="194"/>
      <c r="U163" s="195"/>
      <c r="V163" s="196"/>
      <c r="W163" s="194"/>
      <c r="X163" s="195"/>
      <c r="Y163" s="196"/>
      <c r="Z163" s="194"/>
      <c r="AA163" s="195"/>
      <c r="AB163" s="196"/>
      <c r="AC163" s="194"/>
      <c r="AD163" s="195"/>
      <c r="AE163" s="196"/>
      <c r="AF163" s="194"/>
      <c r="AG163" s="195"/>
      <c r="AH163" s="196"/>
      <c r="AI163" s="194"/>
      <c r="AJ163" s="195"/>
      <c r="AK163" s="196"/>
      <c r="AL163" s="194"/>
      <c r="AM163" s="195"/>
      <c r="AN163" s="196"/>
      <c r="AO163" s="194"/>
      <c r="AP163" s="195"/>
      <c r="AQ163" s="196"/>
      <c r="AR163" s="194"/>
      <c r="AS163" s="195"/>
      <c r="AT163" s="196"/>
      <c r="AU163" s="194"/>
      <c r="AV163" s="195"/>
      <c r="AW163" s="196"/>
      <c r="AX163" s="194"/>
      <c r="AY163" s="195"/>
      <c r="AZ163" s="196"/>
      <c r="BA163" s="194"/>
      <c r="BB163" s="195"/>
      <c r="BC163" s="196"/>
      <c r="BD163" s="194"/>
      <c r="BE163" s="195"/>
      <c r="BF163" s="196"/>
      <c r="BG163" s="194"/>
      <c r="BH163" s="195"/>
      <c r="BI163" s="196"/>
      <c r="BJ163" s="194"/>
      <c r="BK163" s="195"/>
      <c r="BL163" s="196"/>
      <c r="BM163" s="194"/>
      <c r="BN163" s="195"/>
      <c r="BO163" s="196"/>
      <c r="BP163" s="194"/>
      <c r="BQ163" s="195"/>
      <c r="BR163" s="196"/>
      <c r="BS163" s="194"/>
      <c r="BT163" s="195"/>
      <c r="BU163" s="196"/>
      <c r="BV163" s="194"/>
      <c r="BW163" s="195"/>
      <c r="BX163" s="196"/>
      <c r="BY163" s="194"/>
      <c r="BZ163" s="195"/>
      <c r="CA163" s="196"/>
      <c r="CB163" s="194"/>
      <c r="CC163" s="195"/>
      <c r="CD163" s="196"/>
      <c r="CE163" s="194"/>
      <c r="CF163" s="195"/>
      <c r="CG163" s="196"/>
      <c r="CH163" s="194"/>
      <c r="CI163" s="195"/>
      <c r="CJ163" s="196"/>
      <c r="CK163" s="194"/>
      <c r="CL163" s="195"/>
      <c r="CM163" s="196"/>
      <c r="CN163" s="194"/>
      <c r="CO163" s="195"/>
      <c r="CP163" s="196"/>
    </row>
    <row r="164" spans="1:94">
      <c r="A164" s="139"/>
      <c r="B164" s="194"/>
      <c r="C164" s="195"/>
      <c r="D164" s="196"/>
      <c r="E164" s="194"/>
      <c r="F164" s="195"/>
      <c r="G164" s="196"/>
      <c r="H164" s="194"/>
      <c r="I164" s="195"/>
      <c r="J164" s="196"/>
      <c r="K164" s="194"/>
      <c r="L164" s="195"/>
      <c r="M164" s="196"/>
      <c r="N164" s="194"/>
      <c r="O164" s="195"/>
      <c r="P164" s="196"/>
      <c r="Q164" s="194"/>
      <c r="R164" s="195"/>
      <c r="S164" s="196"/>
      <c r="T164" s="194"/>
      <c r="U164" s="195"/>
      <c r="V164" s="196"/>
      <c r="W164" s="194"/>
      <c r="X164" s="195"/>
      <c r="Y164" s="196"/>
      <c r="Z164" s="194"/>
      <c r="AA164" s="195"/>
      <c r="AB164" s="196"/>
      <c r="AC164" s="194"/>
      <c r="AD164" s="195"/>
      <c r="AE164" s="196"/>
      <c r="AF164" s="194"/>
      <c r="AG164" s="195"/>
      <c r="AH164" s="196"/>
      <c r="AI164" s="194"/>
      <c r="AJ164" s="195"/>
      <c r="AK164" s="196"/>
      <c r="AL164" s="194"/>
      <c r="AM164" s="195"/>
      <c r="AN164" s="196"/>
      <c r="AO164" s="194"/>
      <c r="AP164" s="195"/>
      <c r="AQ164" s="196"/>
      <c r="AR164" s="194"/>
      <c r="AS164" s="195"/>
      <c r="AT164" s="196"/>
      <c r="AU164" s="194"/>
      <c r="AV164" s="195"/>
      <c r="AW164" s="196"/>
      <c r="AX164" s="194"/>
      <c r="AY164" s="195"/>
      <c r="AZ164" s="196"/>
      <c r="BA164" s="194"/>
      <c r="BB164" s="195"/>
      <c r="BC164" s="196"/>
      <c r="BD164" s="194"/>
      <c r="BE164" s="195"/>
      <c r="BF164" s="196"/>
      <c r="BG164" s="194"/>
      <c r="BH164" s="195"/>
      <c r="BI164" s="196"/>
      <c r="BJ164" s="194"/>
      <c r="BK164" s="195"/>
      <c r="BL164" s="196"/>
      <c r="BM164" s="194"/>
      <c r="BN164" s="195"/>
      <c r="BO164" s="196"/>
      <c r="BP164" s="194"/>
      <c r="BQ164" s="195"/>
      <c r="BR164" s="196"/>
      <c r="BS164" s="194"/>
      <c r="BT164" s="195"/>
      <c r="BU164" s="196"/>
      <c r="BV164" s="194"/>
      <c r="BW164" s="195"/>
      <c r="BX164" s="196"/>
      <c r="BY164" s="194"/>
      <c r="BZ164" s="195"/>
      <c r="CA164" s="196"/>
      <c r="CB164" s="194"/>
      <c r="CC164" s="195"/>
      <c r="CD164" s="196"/>
      <c r="CE164" s="194"/>
      <c r="CF164" s="195"/>
      <c r="CG164" s="196"/>
      <c r="CH164" s="194"/>
      <c r="CI164" s="195"/>
      <c r="CJ164" s="196"/>
      <c r="CK164" s="194"/>
      <c r="CL164" s="195"/>
      <c r="CM164" s="196"/>
      <c r="CN164" s="194"/>
      <c r="CO164" s="195"/>
      <c r="CP164" s="196"/>
    </row>
    <row r="165" spans="1:94">
      <c r="A165" s="139"/>
      <c r="B165" s="194"/>
      <c r="C165" s="195"/>
      <c r="D165" s="196"/>
      <c r="E165" s="194"/>
      <c r="F165" s="195"/>
      <c r="G165" s="196"/>
      <c r="H165" s="194"/>
      <c r="I165" s="195"/>
      <c r="J165" s="196"/>
      <c r="K165" s="194"/>
      <c r="L165" s="195"/>
      <c r="M165" s="196"/>
      <c r="N165" s="194"/>
      <c r="O165" s="195"/>
      <c r="P165" s="196"/>
      <c r="Q165" s="194"/>
      <c r="R165" s="195"/>
      <c r="S165" s="196"/>
      <c r="T165" s="194"/>
      <c r="U165" s="195"/>
      <c r="V165" s="196"/>
      <c r="W165" s="194"/>
      <c r="X165" s="195"/>
      <c r="Y165" s="196"/>
      <c r="Z165" s="194"/>
      <c r="AA165" s="195"/>
      <c r="AB165" s="196"/>
      <c r="AC165" s="194"/>
      <c r="AD165" s="195"/>
      <c r="AE165" s="196"/>
      <c r="AF165" s="194"/>
      <c r="AG165" s="195"/>
      <c r="AH165" s="196"/>
      <c r="AI165" s="194"/>
      <c r="AJ165" s="195"/>
      <c r="AK165" s="196"/>
      <c r="AL165" s="194"/>
      <c r="AM165" s="195"/>
      <c r="AN165" s="196"/>
      <c r="AO165" s="194"/>
      <c r="AP165" s="195"/>
      <c r="AQ165" s="196"/>
      <c r="AR165" s="194"/>
      <c r="AS165" s="195"/>
      <c r="AT165" s="196"/>
      <c r="AU165" s="194"/>
      <c r="AV165" s="195"/>
      <c r="AW165" s="196"/>
      <c r="AX165" s="194"/>
      <c r="AY165" s="195"/>
      <c r="AZ165" s="196"/>
      <c r="BA165" s="194"/>
      <c r="BB165" s="195"/>
      <c r="BC165" s="196"/>
      <c r="BD165" s="194"/>
      <c r="BE165" s="195"/>
      <c r="BF165" s="196"/>
      <c r="BG165" s="194"/>
      <c r="BH165" s="195"/>
      <c r="BI165" s="196"/>
      <c r="BJ165" s="194"/>
      <c r="BK165" s="195"/>
      <c r="BL165" s="196"/>
      <c r="BM165" s="194"/>
      <c r="BN165" s="195"/>
      <c r="BO165" s="196"/>
      <c r="BP165" s="194"/>
      <c r="BQ165" s="195"/>
      <c r="BR165" s="196"/>
      <c r="BS165" s="194"/>
      <c r="BT165" s="195"/>
      <c r="BU165" s="196"/>
      <c r="BV165" s="194"/>
      <c r="BW165" s="195"/>
      <c r="BX165" s="196"/>
      <c r="BY165" s="194"/>
      <c r="BZ165" s="195"/>
      <c r="CA165" s="196"/>
      <c r="CB165" s="194"/>
      <c r="CC165" s="195"/>
      <c r="CD165" s="196"/>
      <c r="CE165" s="194"/>
      <c r="CF165" s="195"/>
      <c r="CG165" s="196"/>
      <c r="CH165" s="194"/>
      <c r="CI165" s="195"/>
      <c r="CJ165" s="196"/>
      <c r="CK165" s="194"/>
      <c r="CL165" s="195"/>
      <c r="CM165" s="196"/>
      <c r="CN165" s="194"/>
      <c r="CO165" s="195"/>
      <c r="CP165" s="196"/>
    </row>
    <row r="166" spans="1:94">
      <c r="A166" s="139"/>
      <c r="B166" s="194"/>
      <c r="C166" s="195"/>
      <c r="D166" s="196"/>
      <c r="E166" s="194"/>
      <c r="F166" s="195"/>
      <c r="G166" s="196"/>
      <c r="H166" s="194"/>
      <c r="I166" s="195"/>
      <c r="J166" s="196"/>
      <c r="K166" s="194"/>
      <c r="L166" s="195"/>
      <c r="M166" s="196"/>
      <c r="N166" s="194"/>
      <c r="O166" s="195"/>
      <c r="P166" s="196"/>
      <c r="Q166" s="194"/>
      <c r="R166" s="195"/>
      <c r="S166" s="196"/>
      <c r="T166" s="194"/>
      <c r="U166" s="195"/>
      <c r="V166" s="196"/>
      <c r="W166" s="194"/>
      <c r="X166" s="195"/>
      <c r="Y166" s="196"/>
      <c r="Z166" s="194"/>
      <c r="AA166" s="195"/>
      <c r="AB166" s="196"/>
      <c r="AC166" s="194"/>
      <c r="AD166" s="195"/>
      <c r="AE166" s="196"/>
      <c r="AF166" s="194"/>
      <c r="AG166" s="195"/>
      <c r="AH166" s="196"/>
      <c r="AI166" s="194"/>
      <c r="AJ166" s="195"/>
      <c r="AK166" s="196"/>
      <c r="AL166" s="194"/>
      <c r="AM166" s="195"/>
      <c r="AN166" s="196"/>
      <c r="AO166" s="194"/>
      <c r="AP166" s="195"/>
      <c r="AQ166" s="196"/>
      <c r="AR166" s="194"/>
      <c r="AS166" s="195"/>
      <c r="AT166" s="196"/>
      <c r="AU166" s="194"/>
      <c r="AV166" s="195"/>
      <c r="AW166" s="196"/>
      <c r="AX166" s="194"/>
      <c r="AY166" s="195"/>
      <c r="AZ166" s="196"/>
      <c r="BA166" s="194"/>
      <c r="BB166" s="195"/>
      <c r="BC166" s="196"/>
      <c r="BD166" s="194"/>
      <c r="BE166" s="195"/>
      <c r="BF166" s="196"/>
      <c r="BG166" s="194"/>
      <c r="BH166" s="195"/>
      <c r="BI166" s="196"/>
      <c r="BJ166" s="194"/>
      <c r="BK166" s="195"/>
      <c r="BL166" s="196"/>
      <c r="BM166" s="194"/>
      <c r="BN166" s="195"/>
      <c r="BO166" s="196"/>
      <c r="BP166" s="194"/>
      <c r="BQ166" s="195"/>
      <c r="BR166" s="196"/>
      <c r="BS166" s="194"/>
      <c r="BT166" s="195"/>
      <c r="BU166" s="196"/>
      <c r="BV166" s="194"/>
      <c r="BW166" s="195"/>
      <c r="BX166" s="196"/>
      <c r="BY166" s="194"/>
      <c r="BZ166" s="195"/>
      <c r="CA166" s="196"/>
      <c r="CB166" s="194"/>
      <c r="CC166" s="195"/>
      <c r="CD166" s="196"/>
      <c r="CE166" s="194"/>
      <c r="CF166" s="195"/>
      <c r="CG166" s="196"/>
      <c r="CH166" s="194"/>
      <c r="CI166" s="195"/>
      <c r="CJ166" s="196"/>
      <c r="CK166" s="194"/>
      <c r="CL166" s="195"/>
      <c r="CM166" s="196"/>
      <c r="CN166" s="194"/>
      <c r="CO166" s="195"/>
      <c r="CP166" s="196"/>
    </row>
    <row r="167" spans="1:94" ht="15.75" thickBot="1">
      <c r="A167" s="139"/>
      <c r="B167" s="197"/>
      <c r="C167" s="198"/>
      <c r="D167" s="199"/>
      <c r="E167" s="197"/>
      <c r="F167" s="198"/>
      <c r="G167" s="199"/>
      <c r="H167" s="197"/>
      <c r="I167" s="198"/>
      <c r="J167" s="199"/>
      <c r="K167" s="197"/>
      <c r="L167" s="198"/>
      <c r="M167" s="199"/>
      <c r="N167" s="197"/>
      <c r="O167" s="198"/>
      <c r="P167" s="199"/>
      <c r="Q167" s="197"/>
      <c r="R167" s="198"/>
      <c r="S167" s="199"/>
      <c r="T167" s="197"/>
      <c r="U167" s="198"/>
      <c r="V167" s="199"/>
      <c r="W167" s="197"/>
      <c r="X167" s="198"/>
      <c r="Y167" s="199"/>
      <c r="Z167" s="197"/>
      <c r="AA167" s="198"/>
      <c r="AB167" s="199"/>
      <c r="AC167" s="197"/>
      <c r="AD167" s="198"/>
      <c r="AE167" s="199"/>
      <c r="AF167" s="197"/>
      <c r="AG167" s="198"/>
      <c r="AH167" s="199"/>
      <c r="AI167" s="197"/>
      <c r="AJ167" s="198"/>
      <c r="AK167" s="199"/>
      <c r="AL167" s="197"/>
      <c r="AM167" s="198"/>
      <c r="AN167" s="199"/>
      <c r="AO167" s="197"/>
      <c r="AP167" s="198"/>
      <c r="AQ167" s="199"/>
      <c r="AR167" s="197"/>
      <c r="AS167" s="198"/>
      <c r="AT167" s="199"/>
      <c r="AU167" s="197"/>
      <c r="AV167" s="198"/>
      <c r="AW167" s="199"/>
      <c r="AX167" s="197"/>
      <c r="AY167" s="198"/>
      <c r="AZ167" s="199"/>
      <c r="BA167" s="197"/>
      <c r="BB167" s="198"/>
      <c r="BC167" s="199"/>
      <c r="BD167" s="197"/>
      <c r="BE167" s="198"/>
      <c r="BF167" s="199"/>
      <c r="BG167" s="197"/>
      <c r="BH167" s="198"/>
      <c r="BI167" s="199"/>
      <c r="BJ167" s="197"/>
      <c r="BK167" s="198"/>
      <c r="BL167" s="199"/>
      <c r="BM167" s="197"/>
      <c r="BN167" s="198"/>
      <c r="BO167" s="199"/>
      <c r="BP167" s="197"/>
      <c r="BQ167" s="198"/>
      <c r="BR167" s="199"/>
      <c r="BS167" s="197"/>
      <c r="BT167" s="198"/>
      <c r="BU167" s="199"/>
      <c r="BV167" s="197"/>
      <c r="BW167" s="198"/>
      <c r="BX167" s="199"/>
      <c r="BY167" s="197"/>
      <c r="BZ167" s="198"/>
      <c r="CA167" s="199"/>
      <c r="CB167" s="197"/>
      <c r="CC167" s="198"/>
      <c r="CD167" s="199"/>
      <c r="CE167" s="197"/>
      <c r="CF167" s="198"/>
      <c r="CG167" s="199"/>
      <c r="CH167" s="197"/>
      <c r="CI167" s="198"/>
      <c r="CJ167" s="199"/>
      <c r="CK167" s="197"/>
      <c r="CL167" s="198"/>
      <c r="CM167" s="199"/>
      <c r="CN167" s="197"/>
      <c r="CO167" s="198"/>
      <c r="CP167" s="199"/>
    </row>
    <row r="168" spans="1:94" ht="15.75" thickTop="1"/>
    <row r="169" spans="1:94">
      <c r="A169" s="140"/>
    </row>
  </sheetData>
  <mergeCells count="177">
    <mergeCell ref="CN163:CP167"/>
    <mergeCell ref="BV163:BX167"/>
    <mergeCell ref="BY163:CA167"/>
    <mergeCell ref="CB163:CD167"/>
    <mergeCell ref="CE163:CG167"/>
    <mergeCell ref="CH163:CJ167"/>
    <mergeCell ref="CK163:CM167"/>
    <mergeCell ref="BD163:BF167"/>
    <mergeCell ref="BG163:BI167"/>
    <mergeCell ref="BJ163:BL167"/>
    <mergeCell ref="BM163:BO167"/>
    <mergeCell ref="BP163:BR167"/>
    <mergeCell ref="BS163:BU167"/>
    <mergeCell ref="AL163:AN167"/>
    <mergeCell ref="AO163:AQ167"/>
    <mergeCell ref="AR163:AT167"/>
    <mergeCell ref="AU163:AW167"/>
    <mergeCell ref="AX163:AZ167"/>
    <mergeCell ref="BA163:BC167"/>
    <mergeCell ref="T163:V167"/>
    <mergeCell ref="W163:Y167"/>
    <mergeCell ref="Z163:AB167"/>
    <mergeCell ref="AC163:AE167"/>
    <mergeCell ref="AF163:AH167"/>
    <mergeCell ref="AI163:AK167"/>
    <mergeCell ref="CE162:CG162"/>
    <mergeCell ref="CH162:CJ162"/>
    <mergeCell ref="CK162:CM162"/>
    <mergeCell ref="CN162:CP162"/>
    <mergeCell ref="B163:D167"/>
    <mergeCell ref="E163:G167"/>
    <mergeCell ref="H163:J167"/>
    <mergeCell ref="K163:M167"/>
    <mergeCell ref="N163:P167"/>
    <mergeCell ref="Q163:S167"/>
    <mergeCell ref="BM162:BO162"/>
    <mergeCell ref="BP162:BR162"/>
    <mergeCell ref="BS162:BU162"/>
    <mergeCell ref="BV162:BX162"/>
    <mergeCell ref="BY162:CA162"/>
    <mergeCell ref="CB162:CD162"/>
    <mergeCell ref="AU162:AW162"/>
    <mergeCell ref="AX162:AZ162"/>
    <mergeCell ref="BA162:BC162"/>
    <mergeCell ref="BD162:BF162"/>
    <mergeCell ref="BG162:BI162"/>
    <mergeCell ref="BJ162:BL162"/>
    <mergeCell ref="AC162:AE162"/>
    <mergeCell ref="AF162:AH162"/>
    <mergeCell ref="AI162:AK162"/>
    <mergeCell ref="AL162:AN162"/>
    <mergeCell ref="AO162:AQ162"/>
    <mergeCell ref="AR162:AT162"/>
    <mergeCell ref="K162:M162"/>
    <mergeCell ref="N162:P162"/>
    <mergeCell ref="Q162:S162"/>
    <mergeCell ref="T162:V162"/>
    <mergeCell ref="W162:Y162"/>
    <mergeCell ref="Z162:AB162"/>
    <mergeCell ref="A153:A155"/>
    <mergeCell ref="A156:A158"/>
    <mergeCell ref="A159:A161"/>
    <mergeCell ref="B162:D162"/>
    <mergeCell ref="E162:G162"/>
    <mergeCell ref="H162:J162"/>
    <mergeCell ref="A135:A137"/>
    <mergeCell ref="A138:A140"/>
    <mergeCell ref="A141:A143"/>
    <mergeCell ref="A144:A146"/>
    <mergeCell ref="A147:A149"/>
    <mergeCell ref="A150:A152"/>
    <mergeCell ref="A117:A119"/>
    <mergeCell ref="A120:A122"/>
    <mergeCell ref="A123:A125"/>
    <mergeCell ref="A126:A128"/>
    <mergeCell ref="A129:A131"/>
    <mergeCell ref="A132:A134"/>
    <mergeCell ref="A99:A101"/>
    <mergeCell ref="A102:A104"/>
    <mergeCell ref="A105:A107"/>
    <mergeCell ref="A108:A110"/>
    <mergeCell ref="A111:A113"/>
    <mergeCell ref="A114:A116"/>
    <mergeCell ref="A81:A83"/>
    <mergeCell ref="A84:A86"/>
    <mergeCell ref="A87:A89"/>
    <mergeCell ref="A90:A92"/>
    <mergeCell ref="A93:A95"/>
    <mergeCell ref="A96:A98"/>
    <mergeCell ref="A63:A65"/>
    <mergeCell ref="A66:A68"/>
    <mergeCell ref="A69:A71"/>
    <mergeCell ref="A72:A74"/>
    <mergeCell ref="A75:A77"/>
    <mergeCell ref="A78:A80"/>
    <mergeCell ref="A45:A47"/>
    <mergeCell ref="A48:A50"/>
    <mergeCell ref="A51:A53"/>
    <mergeCell ref="A54:A56"/>
    <mergeCell ref="A57:A59"/>
    <mergeCell ref="A60:A62"/>
    <mergeCell ref="A27:A29"/>
    <mergeCell ref="A30:A32"/>
    <mergeCell ref="A33:A35"/>
    <mergeCell ref="A36:A38"/>
    <mergeCell ref="A39:A41"/>
    <mergeCell ref="A42:A44"/>
    <mergeCell ref="A9:A11"/>
    <mergeCell ref="A12:A14"/>
    <mergeCell ref="A15:A17"/>
    <mergeCell ref="A18:A20"/>
    <mergeCell ref="A21:A23"/>
    <mergeCell ref="A24:A26"/>
    <mergeCell ref="CE2:CG2"/>
    <mergeCell ref="CH2:CJ2"/>
    <mergeCell ref="CK2:CM2"/>
    <mergeCell ref="A6:A8"/>
    <mergeCell ref="BM2:BO2"/>
    <mergeCell ref="BP2:BR2"/>
    <mergeCell ref="BS2:BU2"/>
    <mergeCell ref="BV2:BX2"/>
    <mergeCell ref="BY2:CA2"/>
    <mergeCell ref="CB2:CD2"/>
    <mergeCell ref="AU2:AW2"/>
    <mergeCell ref="AX2:AZ2"/>
    <mergeCell ref="BA2:BC2"/>
    <mergeCell ref="BD2:BF2"/>
    <mergeCell ref="BG2:BI2"/>
    <mergeCell ref="BJ2:BL2"/>
    <mergeCell ref="AC2:AE2"/>
    <mergeCell ref="AF2:AH2"/>
    <mergeCell ref="AI2:AK2"/>
    <mergeCell ref="AL2:AN2"/>
    <mergeCell ref="AO2:AQ2"/>
    <mergeCell ref="AR2:AT2"/>
    <mergeCell ref="BG1:BI1"/>
    <mergeCell ref="BJ1:BL1"/>
    <mergeCell ref="BM1:BO1"/>
    <mergeCell ref="BP1:BR1"/>
    <mergeCell ref="BS1:BU1"/>
    <mergeCell ref="AL1:AN1"/>
    <mergeCell ref="AO1:AQ1"/>
    <mergeCell ref="CN2:CP2"/>
    <mergeCell ref="A3:A5"/>
    <mergeCell ref="BA1:BC1"/>
    <mergeCell ref="T1:V1"/>
    <mergeCell ref="W1:Y1"/>
    <mergeCell ref="Z1:AB1"/>
    <mergeCell ref="AC1:AE1"/>
    <mergeCell ref="AF1:AH1"/>
    <mergeCell ref="AI1:AK1"/>
    <mergeCell ref="CN1:CP1"/>
    <mergeCell ref="B2:D2"/>
    <mergeCell ref="E2:G2"/>
    <mergeCell ref="H2:J2"/>
    <mergeCell ref="K2:M2"/>
    <mergeCell ref="N2:P2"/>
    <mergeCell ref="Q2:S2"/>
    <mergeCell ref="T2:V2"/>
    <mergeCell ref="W2:Y2"/>
    <mergeCell ref="Z2:AB2"/>
    <mergeCell ref="BV1:BX1"/>
    <mergeCell ref="BY1:CA1"/>
    <mergeCell ref="CB1:CD1"/>
    <mergeCell ref="CE1:CG1"/>
    <mergeCell ref="CH1:CJ1"/>
    <mergeCell ref="CK1:CM1"/>
    <mergeCell ref="BD1:BF1"/>
    <mergeCell ref="B1:D1"/>
    <mergeCell ref="E1:G1"/>
    <mergeCell ref="H1:J1"/>
    <mergeCell ref="K1:M1"/>
    <mergeCell ref="N1:P1"/>
    <mergeCell ref="Q1:S1"/>
    <mergeCell ref="AR1:AT1"/>
    <mergeCell ref="AU1:AW1"/>
    <mergeCell ref="AX1:AZ1"/>
  </mergeCells>
  <conditionalFormatting sqref="E3:E161">
    <cfRule type="beginsWith" dxfId="566" priority="484" operator="beginsWith" text="Activité groupe">
      <formula>LEFT(E3,LEN("Activité groupe"))="Activité groupe"</formula>
    </cfRule>
    <cfRule type="beginsWith" dxfId="565" priority="485" operator="beginsWith" text="Activité perso">
      <formula>LEFT(E3,LEN("Activité perso"))="Activité perso"</formula>
    </cfRule>
    <cfRule type="beginsWith" dxfId="564" priority="486" operator="beginsWith" text="Activité Thérapeutique">
      <formula>LEFT(E3,LEN("Activité Thérapeutique"))="Activité Thérapeutique"</formula>
    </cfRule>
    <cfRule type="beginsWith" dxfId="563" priority="487" operator="beginsWith" text="Activité CATTP">
      <formula>LEFT(E3,LEN("Activité CATTP"))="Activité CATTP"</formula>
    </cfRule>
    <cfRule type="beginsWith" dxfId="562" priority="488" operator="beginsWith" text="Vétérinaire">
      <formula>LEFT(E3,LEN("Vétérinaire"))="Vétérinaire"</formula>
    </cfRule>
    <cfRule type="beginsWith" dxfId="561" priority="489" operator="beginsWith" text="Famille">
      <formula>LEFT(E3,LEN("Famille"))="Famille"</formula>
    </cfRule>
    <cfRule type="beginsWith" dxfId="560" priority="491" operator="beginsWith" text="RDV Tuteur">
      <formula>LEFT(E3,LEN("RDV Tuteur"))="RDV Tuteur"</formula>
    </cfRule>
    <cfRule type="beginsWith" dxfId="559" priority="492" operator="beginsWith" text="RDV Podologue">
      <formula>LEFT(E3,LEN("RDV Podologue"))="RDV Podologue"</formula>
    </cfRule>
    <cfRule type="beginsWith" dxfId="558" priority="493" operator="beginsWith" text="RDV Bilan">
      <formula>LEFT(E3,LEN("RDV Bilan"))="RDV Bilan"</formula>
    </cfRule>
    <cfRule type="beginsWith" dxfId="557" priority="494" operator="beginsWith" text="RDV Imagerie">
      <formula>LEFT(E3,LEN("RDV Imagerie"))="RDV Imagerie"</formula>
    </cfRule>
    <cfRule type="beginsWith" dxfId="556" priority="495" operator="beginsWith" text="RDV Infirmier">
      <formula>LEFT(E3,LEN("RDV Infirmier"))="RDV Infirmier"</formula>
    </cfRule>
    <cfRule type="beginsWith" dxfId="555" priority="496" operator="beginsWith" text="RDV Psychologue">
      <formula>LEFT(E3,LEN("RDV Psychologue"))="RDV Psychologue"</formula>
    </cfRule>
    <cfRule type="beginsWith" dxfId="554" priority="497" operator="beginsWith" text="RDV Psy CMP">
      <formula>LEFT(E3,LEN("RDV Psy CMP"))="RDV Psy CMP"</formula>
    </cfRule>
    <cfRule type="beginsWith" dxfId="553" priority="498" operator="beginsWith" text="RDV Spécialiste">
      <formula>LEFT(E3,LEN("RDV Spécialiste"))="RDV Spécialiste"</formula>
    </cfRule>
    <cfRule type="beginsWith" dxfId="552" priority="499" operator="beginsWith" text="RDV Gen.">
      <formula>LEFT(E3,LEN("RDV Gen."))="RDV Gen."</formula>
    </cfRule>
    <cfRule type="containsText" dxfId="551" priority="500" operator="containsText" text="Repas -1">
      <formula>NOT(ISERROR(SEARCH("Repas -1",E3)))</formula>
    </cfRule>
  </conditionalFormatting>
  <conditionalFormatting sqref="K3:K161">
    <cfRule type="beginsWith" dxfId="550" priority="468" operator="beginsWith" text="Activité groupe">
      <formula>LEFT(K3,LEN("Activité groupe"))="Activité groupe"</formula>
    </cfRule>
    <cfRule type="beginsWith" dxfId="549" priority="469" operator="beginsWith" text="Activité perso">
      <formula>LEFT(K3,LEN("Activité perso"))="Activité perso"</formula>
    </cfRule>
    <cfRule type="beginsWith" dxfId="548" priority="470" operator="beginsWith" text="Activité Thérapeutique">
      <formula>LEFT(K3,LEN("Activité Thérapeutique"))="Activité Thérapeutique"</formula>
    </cfRule>
    <cfRule type="beginsWith" dxfId="547" priority="471" operator="beginsWith" text="Activité CATTP">
      <formula>LEFT(K3,LEN("Activité CATTP"))="Activité CATTP"</formula>
    </cfRule>
    <cfRule type="beginsWith" dxfId="546" priority="472" operator="beginsWith" text="Vétérinaire">
      <formula>LEFT(K3,LEN("Vétérinaire"))="Vétérinaire"</formula>
    </cfRule>
    <cfRule type="beginsWith" dxfId="545" priority="473" operator="beginsWith" text="Famille">
      <formula>LEFT(K3,LEN("Famille"))="Famille"</formula>
    </cfRule>
    <cfRule type="beginsWith" dxfId="544" priority="474" operator="beginsWith" text="RDV Tuteur">
      <formula>LEFT(K3,LEN("RDV Tuteur"))="RDV Tuteur"</formula>
    </cfRule>
    <cfRule type="beginsWith" dxfId="543" priority="475" operator="beginsWith" text="RDV Podologue">
      <formula>LEFT(K3,LEN("RDV Podologue"))="RDV Podologue"</formula>
    </cfRule>
    <cfRule type="beginsWith" dxfId="542" priority="476" operator="beginsWith" text="RDV Bilan">
      <formula>LEFT(K3,LEN("RDV Bilan"))="RDV Bilan"</formula>
    </cfRule>
    <cfRule type="beginsWith" dxfId="541" priority="477" operator="beginsWith" text="RDV Imagerie">
      <formula>LEFT(K3,LEN("RDV Imagerie"))="RDV Imagerie"</formula>
    </cfRule>
    <cfRule type="beginsWith" dxfId="540" priority="478" operator="beginsWith" text="RDV Infirmier">
      <formula>LEFT(K3,LEN("RDV Infirmier"))="RDV Infirmier"</formula>
    </cfRule>
    <cfRule type="beginsWith" dxfId="539" priority="479" operator="beginsWith" text="RDV Psychologue">
      <formula>LEFT(K3,LEN("RDV Psychologue"))="RDV Psychologue"</formula>
    </cfRule>
    <cfRule type="beginsWith" dxfId="538" priority="480" operator="beginsWith" text="RDV Psy CMP">
      <formula>LEFT(K3,LEN("RDV Psy CMP"))="RDV Psy CMP"</formula>
    </cfRule>
    <cfRule type="beginsWith" dxfId="537" priority="481" operator="beginsWith" text="RDV Spécialiste">
      <formula>LEFT(K3,LEN("RDV Spécialiste"))="RDV Spécialiste"</formula>
    </cfRule>
    <cfRule type="beginsWith" dxfId="536" priority="482" operator="beginsWith" text="RDV Gen.">
      <formula>LEFT(K3,LEN("RDV Gen."))="RDV Gen."</formula>
    </cfRule>
    <cfRule type="containsText" dxfId="535" priority="483" operator="containsText" text="Repas -1">
      <formula>NOT(ISERROR(SEARCH("Repas -1",K3)))</formula>
    </cfRule>
  </conditionalFormatting>
  <conditionalFormatting sqref="H3:H161">
    <cfRule type="beginsWith" dxfId="534" priority="452" operator="beginsWith" text="Activité groupe">
      <formula>LEFT(H3,LEN("Activité groupe"))="Activité groupe"</formula>
    </cfRule>
    <cfRule type="beginsWith" dxfId="533" priority="453" operator="beginsWith" text="Activité perso">
      <formula>LEFT(H3,LEN("Activité perso"))="Activité perso"</formula>
    </cfRule>
    <cfRule type="beginsWith" dxfId="532" priority="454" operator="beginsWith" text="Activité Thérapeutique">
      <formula>LEFT(H3,LEN("Activité Thérapeutique"))="Activité Thérapeutique"</formula>
    </cfRule>
    <cfRule type="beginsWith" dxfId="531" priority="455" operator="beginsWith" text="Activité CATTP">
      <formula>LEFT(H3,LEN("Activité CATTP"))="Activité CATTP"</formula>
    </cfRule>
    <cfRule type="beginsWith" dxfId="530" priority="456" operator="beginsWith" text="Vétérinaire">
      <formula>LEFT(H3,LEN("Vétérinaire"))="Vétérinaire"</formula>
    </cfRule>
    <cfRule type="beginsWith" dxfId="529" priority="457" operator="beginsWith" text="Famille">
      <formula>LEFT(H3,LEN("Famille"))="Famille"</formula>
    </cfRule>
    <cfRule type="beginsWith" dxfId="528" priority="458" operator="beginsWith" text="RDV Tuteur">
      <formula>LEFT(H3,LEN("RDV Tuteur"))="RDV Tuteur"</formula>
    </cfRule>
    <cfRule type="beginsWith" dxfId="527" priority="459" operator="beginsWith" text="RDV Podologue">
      <formula>LEFT(H3,LEN("RDV Podologue"))="RDV Podologue"</formula>
    </cfRule>
    <cfRule type="beginsWith" dxfId="526" priority="460" operator="beginsWith" text="RDV Bilan">
      <formula>LEFT(H3,LEN("RDV Bilan"))="RDV Bilan"</formula>
    </cfRule>
    <cfRule type="beginsWith" dxfId="525" priority="461" operator="beginsWith" text="RDV Imagerie">
      <formula>LEFT(H3,LEN("RDV Imagerie"))="RDV Imagerie"</formula>
    </cfRule>
    <cfRule type="beginsWith" dxfId="524" priority="462" operator="beginsWith" text="RDV Infirmier">
      <formula>LEFT(H3,LEN("RDV Infirmier"))="RDV Infirmier"</formula>
    </cfRule>
    <cfRule type="beginsWith" dxfId="523" priority="463" operator="beginsWith" text="RDV Psychologue">
      <formula>LEFT(H3,LEN("RDV Psychologue"))="RDV Psychologue"</formula>
    </cfRule>
    <cfRule type="beginsWith" dxfId="522" priority="464" operator="beginsWith" text="RDV Psy CMP">
      <formula>LEFT(H3,LEN("RDV Psy CMP"))="RDV Psy CMP"</formula>
    </cfRule>
    <cfRule type="beginsWith" dxfId="521" priority="465" operator="beginsWith" text="RDV Spécialiste">
      <formula>LEFT(H3,LEN("RDV Spécialiste"))="RDV Spécialiste"</formula>
    </cfRule>
    <cfRule type="beginsWith" dxfId="520" priority="466" operator="beginsWith" text="RDV Gen.">
      <formula>LEFT(H3,LEN("RDV Gen."))="RDV Gen."</formula>
    </cfRule>
    <cfRule type="containsText" dxfId="519" priority="467" operator="containsText" text="Repas -1">
      <formula>NOT(ISERROR(SEARCH("Repas -1",H3)))</formula>
    </cfRule>
  </conditionalFormatting>
  <conditionalFormatting sqref="B3:B161">
    <cfRule type="beginsWith" dxfId="518" priority="434" operator="beginsWith" text="Activité groupe">
      <formula>LEFT(B3,LEN("Activité groupe"))="Activité groupe"</formula>
    </cfRule>
    <cfRule type="beginsWith" dxfId="517" priority="435" operator="beginsWith" text="Activité perso">
      <formula>LEFT(B3,LEN("Activité perso"))="Activité perso"</formula>
    </cfRule>
    <cfRule type="beginsWith" dxfId="516" priority="436" operator="beginsWith" text="Activité Thérapeutique">
      <formula>LEFT(B3,LEN("Activité Thérapeutique"))="Activité Thérapeutique"</formula>
    </cfRule>
    <cfRule type="beginsWith" dxfId="515" priority="437" operator="beginsWith" text="Activité CATTP">
      <formula>LEFT(B3,LEN("Activité CATTP"))="Activité CATTP"</formula>
    </cfRule>
    <cfRule type="beginsWith" dxfId="514" priority="438" operator="beginsWith" text="Vétérinaire">
      <formula>LEFT(B3,LEN("Vétérinaire"))="Vétérinaire"</formula>
    </cfRule>
    <cfRule type="beginsWith" dxfId="513" priority="439" operator="beginsWith" text="Famille">
      <formula>LEFT(B3,LEN("Famille"))="Famille"</formula>
    </cfRule>
    <cfRule type="beginsWith" dxfId="512" priority="440" operator="beginsWith" text="RDV Tuteur">
      <formula>LEFT(B3,LEN("RDV Tuteur"))="RDV Tuteur"</formula>
    </cfRule>
    <cfRule type="beginsWith" dxfId="511" priority="441" operator="beginsWith" text="RDV Podologue">
      <formula>LEFT(B3,LEN("RDV Podologue"))="RDV Podologue"</formula>
    </cfRule>
    <cfRule type="beginsWith" dxfId="510" priority="442" operator="beginsWith" text="RDV Bilan">
      <formula>LEFT(B3,LEN("RDV Bilan"))="RDV Bilan"</formula>
    </cfRule>
    <cfRule type="beginsWith" dxfId="509" priority="443" operator="beginsWith" text="RDV Imagerie">
      <formula>LEFT(B3,LEN("RDV Imagerie"))="RDV Imagerie"</formula>
    </cfRule>
    <cfRule type="beginsWith" dxfId="508" priority="444" operator="beginsWith" text="RDV Infirmier">
      <formula>LEFT(B3,LEN("RDV Infirmier"))="RDV Infirmier"</formula>
    </cfRule>
    <cfRule type="beginsWith" dxfId="507" priority="445" operator="beginsWith" text="RDV Psychologue">
      <formula>LEFT(B3,LEN("RDV Psychologue"))="RDV Psychologue"</formula>
    </cfRule>
    <cfRule type="beginsWith" dxfId="506" priority="446" operator="beginsWith" text="RDV Psy CMP">
      <formula>LEFT(B3,LEN("RDV Psy CMP"))="RDV Psy CMP"</formula>
    </cfRule>
    <cfRule type="beginsWith" dxfId="505" priority="447" operator="beginsWith" text="RDV Spécialiste">
      <formula>LEFT(B3,LEN("RDV Spécialiste"))="RDV Spécialiste"</formula>
    </cfRule>
    <cfRule type="beginsWith" dxfId="504" priority="448" operator="beginsWith" text="RDV Gen.">
      <formula>LEFT(B3,LEN("RDV Gen."))="RDV Gen."</formula>
    </cfRule>
    <cfRule type="containsText" dxfId="503" priority="449" operator="containsText" text="Repas -1">
      <formula>NOT(ISERROR(SEARCH("Repas -1",B3)))</formula>
    </cfRule>
  </conditionalFormatting>
  <conditionalFormatting sqref="Q3:Q161">
    <cfRule type="beginsWith" dxfId="502" priority="418" operator="beginsWith" text="Activité groupe">
      <formula>LEFT(Q3,LEN("Activité groupe"))="Activité groupe"</formula>
    </cfRule>
    <cfRule type="beginsWith" dxfId="501" priority="419" operator="beginsWith" text="Activité perso">
      <formula>LEFT(Q3,LEN("Activité perso"))="Activité perso"</formula>
    </cfRule>
    <cfRule type="beginsWith" dxfId="500" priority="420" operator="beginsWith" text="Activité Thérapeutique">
      <formula>LEFT(Q3,LEN("Activité Thérapeutique"))="Activité Thérapeutique"</formula>
    </cfRule>
    <cfRule type="beginsWith" dxfId="499" priority="421" operator="beginsWith" text="Activité CATTP">
      <formula>LEFT(Q3,LEN("Activité CATTP"))="Activité CATTP"</formula>
    </cfRule>
    <cfRule type="beginsWith" dxfId="498" priority="422" operator="beginsWith" text="Vétérinaire">
      <formula>LEFT(Q3,LEN("Vétérinaire"))="Vétérinaire"</formula>
    </cfRule>
    <cfRule type="beginsWith" dxfId="497" priority="423" operator="beginsWith" text="Famille">
      <formula>LEFT(Q3,LEN("Famille"))="Famille"</formula>
    </cfRule>
    <cfRule type="beginsWith" dxfId="496" priority="424" operator="beginsWith" text="RDV Tuteur">
      <formula>LEFT(Q3,LEN("RDV Tuteur"))="RDV Tuteur"</formula>
    </cfRule>
    <cfRule type="beginsWith" dxfId="495" priority="425" operator="beginsWith" text="RDV Podologue">
      <formula>LEFT(Q3,LEN("RDV Podologue"))="RDV Podologue"</formula>
    </cfRule>
    <cfRule type="beginsWith" dxfId="494" priority="426" operator="beginsWith" text="RDV Bilan">
      <formula>LEFT(Q3,LEN("RDV Bilan"))="RDV Bilan"</formula>
    </cfRule>
    <cfRule type="beginsWith" dxfId="493" priority="427" operator="beginsWith" text="RDV Imagerie">
      <formula>LEFT(Q3,LEN("RDV Imagerie"))="RDV Imagerie"</formula>
    </cfRule>
    <cfRule type="beginsWith" dxfId="492" priority="428" operator="beginsWith" text="RDV Infirmier">
      <formula>LEFT(Q3,LEN("RDV Infirmier"))="RDV Infirmier"</formula>
    </cfRule>
    <cfRule type="beginsWith" dxfId="491" priority="429" operator="beginsWith" text="RDV Psychologue">
      <formula>LEFT(Q3,LEN("RDV Psychologue"))="RDV Psychologue"</formula>
    </cfRule>
    <cfRule type="beginsWith" dxfId="490" priority="430" operator="beginsWith" text="RDV Psy CMP">
      <formula>LEFT(Q3,LEN("RDV Psy CMP"))="RDV Psy CMP"</formula>
    </cfRule>
    <cfRule type="beginsWith" dxfId="489" priority="431" operator="beginsWith" text="RDV Spécialiste">
      <formula>LEFT(Q3,LEN("RDV Spécialiste"))="RDV Spécialiste"</formula>
    </cfRule>
    <cfRule type="beginsWith" dxfId="488" priority="432" operator="beginsWith" text="RDV Gen.">
      <formula>LEFT(Q3,LEN("RDV Gen."))="RDV Gen."</formula>
    </cfRule>
    <cfRule type="containsText" dxfId="487" priority="433" operator="containsText" text="Repas -1">
      <formula>NOT(ISERROR(SEARCH("Repas -1",Q3)))</formula>
    </cfRule>
  </conditionalFormatting>
  <conditionalFormatting sqref="W3:W161">
    <cfRule type="beginsWith" dxfId="486" priority="402" operator="beginsWith" text="Activité groupe">
      <formula>LEFT(W3,LEN("Activité groupe"))="Activité groupe"</formula>
    </cfRule>
    <cfRule type="beginsWith" dxfId="485" priority="403" operator="beginsWith" text="Activité perso">
      <formula>LEFT(W3,LEN("Activité perso"))="Activité perso"</formula>
    </cfRule>
    <cfRule type="beginsWith" dxfId="484" priority="404" operator="beginsWith" text="Activité Thérapeutique">
      <formula>LEFT(W3,LEN("Activité Thérapeutique"))="Activité Thérapeutique"</formula>
    </cfRule>
    <cfRule type="beginsWith" dxfId="483" priority="405" operator="beginsWith" text="Activité CATTP">
      <formula>LEFT(W3,LEN("Activité CATTP"))="Activité CATTP"</formula>
    </cfRule>
    <cfRule type="beginsWith" dxfId="482" priority="406" operator="beginsWith" text="Vétérinaire">
      <formula>LEFT(W3,LEN("Vétérinaire"))="Vétérinaire"</formula>
    </cfRule>
    <cfRule type="beginsWith" dxfId="481" priority="407" operator="beginsWith" text="Famille">
      <formula>LEFT(W3,LEN("Famille"))="Famille"</formula>
    </cfRule>
    <cfRule type="beginsWith" dxfId="480" priority="408" operator="beginsWith" text="RDV Tuteur">
      <formula>LEFT(W3,LEN("RDV Tuteur"))="RDV Tuteur"</formula>
    </cfRule>
    <cfRule type="beginsWith" dxfId="479" priority="409" operator="beginsWith" text="RDV Podologue">
      <formula>LEFT(W3,LEN("RDV Podologue"))="RDV Podologue"</formula>
    </cfRule>
    <cfRule type="beginsWith" dxfId="478" priority="410" operator="beginsWith" text="RDV Bilan">
      <formula>LEFT(W3,LEN("RDV Bilan"))="RDV Bilan"</formula>
    </cfRule>
    <cfRule type="beginsWith" dxfId="477" priority="411" operator="beginsWith" text="RDV Imagerie">
      <formula>LEFT(W3,LEN("RDV Imagerie"))="RDV Imagerie"</formula>
    </cfRule>
    <cfRule type="beginsWith" dxfId="476" priority="412" operator="beginsWith" text="RDV Infirmier">
      <formula>LEFT(W3,LEN("RDV Infirmier"))="RDV Infirmier"</formula>
    </cfRule>
    <cfRule type="beginsWith" dxfId="475" priority="413" operator="beginsWith" text="RDV Psychologue">
      <formula>LEFT(W3,LEN("RDV Psychologue"))="RDV Psychologue"</formula>
    </cfRule>
    <cfRule type="beginsWith" dxfId="474" priority="414" operator="beginsWith" text="RDV Psy CMP">
      <formula>LEFT(W3,LEN("RDV Psy CMP"))="RDV Psy CMP"</formula>
    </cfRule>
    <cfRule type="beginsWith" dxfId="473" priority="415" operator="beginsWith" text="RDV Spécialiste">
      <formula>LEFT(W3,LEN("RDV Spécialiste"))="RDV Spécialiste"</formula>
    </cfRule>
    <cfRule type="beginsWith" dxfId="472" priority="416" operator="beginsWith" text="RDV Gen.">
      <formula>LEFT(W3,LEN("RDV Gen."))="RDV Gen."</formula>
    </cfRule>
    <cfRule type="containsText" dxfId="471" priority="417" operator="containsText" text="Repas -1">
      <formula>NOT(ISERROR(SEARCH("Repas -1",W3)))</formula>
    </cfRule>
  </conditionalFormatting>
  <conditionalFormatting sqref="T3:T161">
    <cfRule type="beginsWith" dxfId="470" priority="386" operator="beginsWith" text="Activité groupe">
      <formula>LEFT(T3,LEN("Activité groupe"))="Activité groupe"</formula>
    </cfRule>
    <cfRule type="beginsWith" dxfId="469" priority="387" operator="beginsWith" text="Activité perso">
      <formula>LEFT(T3,LEN("Activité perso"))="Activité perso"</formula>
    </cfRule>
    <cfRule type="beginsWith" dxfId="468" priority="388" operator="beginsWith" text="Activité Thérapeutique">
      <formula>LEFT(T3,LEN("Activité Thérapeutique"))="Activité Thérapeutique"</formula>
    </cfRule>
    <cfRule type="beginsWith" dxfId="467" priority="389" operator="beginsWith" text="Activité CATTP">
      <formula>LEFT(T3,LEN("Activité CATTP"))="Activité CATTP"</formula>
    </cfRule>
    <cfRule type="beginsWith" dxfId="466" priority="390" operator="beginsWith" text="Vétérinaire">
      <formula>LEFT(T3,LEN("Vétérinaire"))="Vétérinaire"</formula>
    </cfRule>
    <cfRule type="beginsWith" dxfId="465" priority="391" operator="beginsWith" text="Famille">
      <formula>LEFT(T3,LEN("Famille"))="Famille"</formula>
    </cfRule>
    <cfRule type="beginsWith" dxfId="464" priority="392" operator="beginsWith" text="RDV Tuteur">
      <formula>LEFT(T3,LEN("RDV Tuteur"))="RDV Tuteur"</formula>
    </cfRule>
    <cfRule type="beginsWith" dxfId="463" priority="393" operator="beginsWith" text="RDV Podologue">
      <formula>LEFT(T3,LEN("RDV Podologue"))="RDV Podologue"</formula>
    </cfRule>
    <cfRule type="beginsWith" dxfId="462" priority="394" operator="beginsWith" text="RDV Bilan">
      <formula>LEFT(T3,LEN("RDV Bilan"))="RDV Bilan"</formula>
    </cfRule>
    <cfRule type="beginsWith" dxfId="461" priority="395" operator="beginsWith" text="RDV Imagerie">
      <formula>LEFT(T3,LEN("RDV Imagerie"))="RDV Imagerie"</formula>
    </cfRule>
    <cfRule type="beginsWith" dxfId="460" priority="396" operator="beginsWith" text="RDV Infirmier">
      <formula>LEFT(T3,LEN("RDV Infirmier"))="RDV Infirmier"</formula>
    </cfRule>
    <cfRule type="beginsWith" dxfId="459" priority="397" operator="beginsWith" text="RDV Psychologue">
      <formula>LEFT(T3,LEN("RDV Psychologue"))="RDV Psychologue"</formula>
    </cfRule>
    <cfRule type="beginsWith" dxfId="458" priority="398" operator="beginsWith" text="RDV Psy CMP">
      <formula>LEFT(T3,LEN("RDV Psy CMP"))="RDV Psy CMP"</formula>
    </cfRule>
    <cfRule type="beginsWith" dxfId="457" priority="399" operator="beginsWith" text="RDV Spécialiste">
      <formula>LEFT(T3,LEN("RDV Spécialiste"))="RDV Spécialiste"</formula>
    </cfRule>
    <cfRule type="beginsWith" dxfId="456" priority="400" operator="beginsWith" text="RDV Gen.">
      <formula>LEFT(T3,LEN("RDV Gen."))="RDV Gen."</formula>
    </cfRule>
    <cfRule type="containsText" dxfId="455" priority="401" operator="containsText" text="Repas -1">
      <formula>NOT(ISERROR(SEARCH("Repas -1",T3)))</formula>
    </cfRule>
  </conditionalFormatting>
  <conditionalFormatting sqref="N3:N161">
    <cfRule type="beginsWith" dxfId="454" priority="370" operator="beginsWith" text="Activité groupe">
      <formula>LEFT(N3,LEN("Activité groupe"))="Activité groupe"</formula>
    </cfRule>
    <cfRule type="beginsWith" dxfId="453" priority="371" operator="beginsWith" text="Activité perso">
      <formula>LEFT(N3,LEN("Activité perso"))="Activité perso"</formula>
    </cfRule>
    <cfRule type="beginsWith" dxfId="452" priority="372" operator="beginsWith" text="Activité Thérapeutique">
      <formula>LEFT(N3,LEN("Activité Thérapeutique"))="Activité Thérapeutique"</formula>
    </cfRule>
    <cfRule type="beginsWith" dxfId="451" priority="373" operator="beginsWith" text="Activité CATTP">
      <formula>LEFT(N3,LEN("Activité CATTP"))="Activité CATTP"</formula>
    </cfRule>
    <cfRule type="beginsWith" dxfId="450" priority="374" operator="beginsWith" text="Vétérinaire">
      <formula>LEFT(N3,LEN("Vétérinaire"))="Vétérinaire"</formula>
    </cfRule>
    <cfRule type="beginsWith" dxfId="449" priority="375" operator="beginsWith" text="Famille">
      <formula>LEFT(N3,LEN("Famille"))="Famille"</formula>
    </cfRule>
    <cfRule type="beginsWith" dxfId="448" priority="376" operator="beginsWith" text="RDV Tuteur">
      <formula>LEFT(N3,LEN("RDV Tuteur"))="RDV Tuteur"</formula>
    </cfRule>
    <cfRule type="beginsWith" dxfId="447" priority="377" operator="beginsWith" text="RDV Podologue">
      <formula>LEFT(N3,LEN("RDV Podologue"))="RDV Podologue"</formula>
    </cfRule>
    <cfRule type="beginsWith" dxfId="446" priority="378" operator="beginsWith" text="RDV Bilan">
      <formula>LEFT(N3,LEN("RDV Bilan"))="RDV Bilan"</formula>
    </cfRule>
    <cfRule type="beginsWith" dxfId="445" priority="379" operator="beginsWith" text="RDV Imagerie">
      <formula>LEFT(N3,LEN("RDV Imagerie"))="RDV Imagerie"</formula>
    </cfRule>
    <cfRule type="beginsWith" dxfId="444" priority="380" operator="beginsWith" text="RDV Infirmier">
      <formula>LEFT(N3,LEN("RDV Infirmier"))="RDV Infirmier"</formula>
    </cfRule>
    <cfRule type="beginsWith" dxfId="443" priority="381" operator="beginsWith" text="RDV Psychologue">
      <formula>LEFT(N3,LEN("RDV Psychologue"))="RDV Psychologue"</formula>
    </cfRule>
    <cfRule type="beginsWith" dxfId="442" priority="382" operator="beginsWith" text="RDV Psy CMP">
      <formula>LEFT(N3,LEN("RDV Psy CMP"))="RDV Psy CMP"</formula>
    </cfRule>
    <cfRule type="beginsWith" dxfId="441" priority="383" operator="beginsWith" text="RDV Spécialiste">
      <formula>LEFT(N3,LEN("RDV Spécialiste"))="RDV Spécialiste"</formula>
    </cfRule>
    <cfRule type="beginsWith" dxfId="440" priority="384" operator="beginsWith" text="RDV Gen.">
      <formula>LEFT(N3,LEN("RDV Gen."))="RDV Gen."</formula>
    </cfRule>
    <cfRule type="containsText" dxfId="439" priority="385" operator="containsText" text="Repas -1">
      <formula>NOT(ISERROR(SEARCH("Repas -1",N3)))</formula>
    </cfRule>
  </conditionalFormatting>
  <conditionalFormatting sqref="AC3:AC161">
    <cfRule type="beginsWith" dxfId="438" priority="354" operator="beginsWith" text="Activité groupe">
      <formula>LEFT(AC3,LEN("Activité groupe"))="Activité groupe"</formula>
    </cfRule>
    <cfRule type="beginsWith" dxfId="437" priority="355" operator="beginsWith" text="Activité perso">
      <formula>LEFT(AC3,LEN("Activité perso"))="Activité perso"</formula>
    </cfRule>
    <cfRule type="beginsWith" dxfId="436" priority="356" operator="beginsWith" text="Activité Thérapeutique">
      <formula>LEFT(AC3,LEN("Activité Thérapeutique"))="Activité Thérapeutique"</formula>
    </cfRule>
    <cfRule type="beginsWith" dxfId="435" priority="357" operator="beginsWith" text="Activité CATTP">
      <formula>LEFT(AC3,LEN("Activité CATTP"))="Activité CATTP"</formula>
    </cfRule>
    <cfRule type="beginsWith" dxfId="434" priority="358" operator="beginsWith" text="Vétérinaire">
      <formula>LEFT(AC3,LEN("Vétérinaire"))="Vétérinaire"</formula>
    </cfRule>
    <cfRule type="beginsWith" dxfId="433" priority="359" operator="beginsWith" text="Famille">
      <formula>LEFT(AC3,LEN("Famille"))="Famille"</formula>
    </cfRule>
    <cfRule type="beginsWith" dxfId="432" priority="360" operator="beginsWith" text="RDV Tuteur">
      <formula>LEFT(AC3,LEN("RDV Tuteur"))="RDV Tuteur"</formula>
    </cfRule>
    <cfRule type="beginsWith" dxfId="431" priority="361" operator="beginsWith" text="RDV Podologue">
      <formula>LEFT(AC3,LEN("RDV Podologue"))="RDV Podologue"</formula>
    </cfRule>
    <cfRule type="beginsWith" dxfId="430" priority="362" operator="beginsWith" text="RDV Bilan">
      <formula>LEFT(AC3,LEN("RDV Bilan"))="RDV Bilan"</formula>
    </cfRule>
    <cfRule type="beginsWith" dxfId="429" priority="363" operator="beginsWith" text="RDV Imagerie">
      <formula>LEFT(AC3,LEN("RDV Imagerie"))="RDV Imagerie"</formula>
    </cfRule>
    <cfRule type="beginsWith" dxfId="428" priority="364" operator="beginsWith" text="RDV Infirmier">
      <formula>LEFT(AC3,LEN("RDV Infirmier"))="RDV Infirmier"</formula>
    </cfRule>
    <cfRule type="beginsWith" dxfId="427" priority="365" operator="beginsWith" text="RDV Psychologue">
      <formula>LEFT(AC3,LEN("RDV Psychologue"))="RDV Psychologue"</formula>
    </cfRule>
    <cfRule type="beginsWith" dxfId="426" priority="366" operator="beginsWith" text="RDV Psy CMP">
      <formula>LEFT(AC3,LEN("RDV Psy CMP"))="RDV Psy CMP"</formula>
    </cfRule>
    <cfRule type="beginsWith" dxfId="425" priority="367" operator="beginsWith" text="RDV Spécialiste">
      <formula>LEFT(AC3,LEN("RDV Spécialiste"))="RDV Spécialiste"</formula>
    </cfRule>
    <cfRule type="beginsWith" dxfId="424" priority="368" operator="beginsWith" text="RDV Gen.">
      <formula>LEFT(AC3,LEN("RDV Gen."))="RDV Gen."</formula>
    </cfRule>
    <cfRule type="containsText" dxfId="423" priority="369" operator="containsText" text="Repas -1">
      <formula>NOT(ISERROR(SEARCH("Repas -1",AC3)))</formula>
    </cfRule>
  </conditionalFormatting>
  <conditionalFormatting sqref="AI3:AI161">
    <cfRule type="beginsWith" dxfId="422" priority="338" operator="beginsWith" text="Activité groupe">
      <formula>LEFT(AI3,LEN("Activité groupe"))="Activité groupe"</formula>
    </cfRule>
    <cfRule type="beginsWith" dxfId="421" priority="339" operator="beginsWith" text="Activité perso">
      <formula>LEFT(AI3,LEN("Activité perso"))="Activité perso"</formula>
    </cfRule>
    <cfRule type="beginsWith" dxfId="420" priority="340" operator="beginsWith" text="Activité Thérapeutique">
      <formula>LEFT(AI3,LEN("Activité Thérapeutique"))="Activité Thérapeutique"</formula>
    </cfRule>
    <cfRule type="beginsWith" dxfId="419" priority="341" operator="beginsWith" text="Activité CATTP">
      <formula>LEFT(AI3,LEN("Activité CATTP"))="Activité CATTP"</formula>
    </cfRule>
    <cfRule type="beginsWith" dxfId="418" priority="342" operator="beginsWith" text="Vétérinaire">
      <formula>LEFT(AI3,LEN("Vétérinaire"))="Vétérinaire"</formula>
    </cfRule>
    <cfRule type="beginsWith" dxfId="417" priority="343" operator="beginsWith" text="Famille">
      <formula>LEFT(AI3,LEN("Famille"))="Famille"</formula>
    </cfRule>
    <cfRule type="beginsWith" dxfId="416" priority="344" operator="beginsWith" text="RDV Tuteur">
      <formula>LEFT(AI3,LEN("RDV Tuteur"))="RDV Tuteur"</formula>
    </cfRule>
    <cfRule type="beginsWith" dxfId="415" priority="345" operator="beginsWith" text="RDV Podologue">
      <formula>LEFT(AI3,LEN("RDV Podologue"))="RDV Podologue"</formula>
    </cfRule>
    <cfRule type="beginsWith" dxfId="414" priority="346" operator="beginsWith" text="RDV Bilan">
      <formula>LEFT(AI3,LEN("RDV Bilan"))="RDV Bilan"</formula>
    </cfRule>
    <cfRule type="beginsWith" dxfId="413" priority="347" operator="beginsWith" text="RDV Imagerie">
      <formula>LEFT(AI3,LEN("RDV Imagerie"))="RDV Imagerie"</formula>
    </cfRule>
    <cfRule type="beginsWith" dxfId="412" priority="348" operator="beginsWith" text="RDV Infirmier">
      <formula>LEFT(AI3,LEN("RDV Infirmier"))="RDV Infirmier"</formula>
    </cfRule>
    <cfRule type="beginsWith" dxfId="411" priority="349" operator="beginsWith" text="RDV Psychologue">
      <formula>LEFT(AI3,LEN("RDV Psychologue"))="RDV Psychologue"</formula>
    </cfRule>
    <cfRule type="beginsWith" dxfId="410" priority="350" operator="beginsWith" text="RDV Psy CMP">
      <formula>LEFT(AI3,LEN("RDV Psy CMP"))="RDV Psy CMP"</formula>
    </cfRule>
    <cfRule type="beginsWith" dxfId="409" priority="351" operator="beginsWith" text="RDV Spécialiste">
      <formula>LEFT(AI3,LEN("RDV Spécialiste"))="RDV Spécialiste"</formula>
    </cfRule>
    <cfRule type="beginsWith" dxfId="408" priority="352" operator="beginsWith" text="RDV Gen.">
      <formula>LEFT(AI3,LEN("RDV Gen."))="RDV Gen."</formula>
    </cfRule>
    <cfRule type="containsText" dxfId="407" priority="353" operator="containsText" text="Repas -1">
      <formula>NOT(ISERROR(SEARCH("Repas -1",AI3)))</formula>
    </cfRule>
  </conditionalFormatting>
  <conditionalFormatting sqref="AF3:AF161">
    <cfRule type="beginsWith" dxfId="406" priority="322" operator="beginsWith" text="Activité groupe">
      <formula>LEFT(AF3,LEN("Activité groupe"))="Activité groupe"</formula>
    </cfRule>
    <cfRule type="beginsWith" dxfId="405" priority="323" operator="beginsWith" text="Activité perso">
      <formula>LEFT(AF3,LEN("Activité perso"))="Activité perso"</formula>
    </cfRule>
    <cfRule type="beginsWith" dxfId="404" priority="324" operator="beginsWith" text="Activité Thérapeutique">
      <formula>LEFT(AF3,LEN("Activité Thérapeutique"))="Activité Thérapeutique"</formula>
    </cfRule>
    <cfRule type="beginsWith" dxfId="403" priority="325" operator="beginsWith" text="Activité CATTP">
      <formula>LEFT(AF3,LEN("Activité CATTP"))="Activité CATTP"</formula>
    </cfRule>
    <cfRule type="beginsWith" dxfId="402" priority="326" operator="beginsWith" text="Vétérinaire">
      <formula>LEFT(AF3,LEN("Vétérinaire"))="Vétérinaire"</formula>
    </cfRule>
    <cfRule type="beginsWith" dxfId="401" priority="327" operator="beginsWith" text="Famille">
      <formula>LEFT(AF3,LEN("Famille"))="Famille"</formula>
    </cfRule>
    <cfRule type="beginsWith" dxfId="400" priority="328" operator="beginsWith" text="RDV Tuteur">
      <formula>LEFT(AF3,LEN("RDV Tuteur"))="RDV Tuteur"</formula>
    </cfRule>
    <cfRule type="beginsWith" dxfId="399" priority="329" operator="beginsWith" text="RDV Podologue">
      <formula>LEFT(AF3,LEN("RDV Podologue"))="RDV Podologue"</formula>
    </cfRule>
    <cfRule type="beginsWith" dxfId="398" priority="330" operator="beginsWith" text="RDV Bilan">
      <formula>LEFT(AF3,LEN("RDV Bilan"))="RDV Bilan"</formula>
    </cfRule>
    <cfRule type="beginsWith" dxfId="397" priority="331" operator="beginsWith" text="RDV Imagerie">
      <formula>LEFT(AF3,LEN("RDV Imagerie"))="RDV Imagerie"</formula>
    </cfRule>
    <cfRule type="beginsWith" dxfId="396" priority="332" operator="beginsWith" text="RDV Infirmier">
      <formula>LEFT(AF3,LEN("RDV Infirmier"))="RDV Infirmier"</formula>
    </cfRule>
    <cfRule type="beginsWith" dxfId="395" priority="333" operator="beginsWith" text="RDV Psychologue">
      <formula>LEFT(AF3,LEN("RDV Psychologue"))="RDV Psychologue"</formula>
    </cfRule>
    <cfRule type="beginsWith" dxfId="394" priority="334" operator="beginsWith" text="RDV Psy CMP">
      <formula>LEFT(AF3,LEN("RDV Psy CMP"))="RDV Psy CMP"</formula>
    </cfRule>
    <cfRule type="beginsWith" dxfId="393" priority="335" operator="beginsWith" text="RDV Spécialiste">
      <formula>LEFT(AF3,LEN("RDV Spécialiste"))="RDV Spécialiste"</formula>
    </cfRule>
    <cfRule type="beginsWith" dxfId="392" priority="336" operator="beginsWith" text="RDV Gen.">
      <formula>LEFT(AF3,LEN("RDV Gen."))="RDV Gen."</formula>
    </cfRule>
    <cfRule type="containsText" dxfId="391" priority="337" operator="containsText" text="Repas -1">
      <formula>NOT(ISERROR(SEARCH("Repas -1",AF3)))</formula>
    </cfRule>
  </conditionalFormatting>
  <conditionalFormatting sqref="Z3:Z161">
    <cfRule type="beginsWith" dxfId="390" priority="306" operator="beginsWith" text="Activité groupe">
      <formula>LEFT(Z3,LEN("Activité groupe"))="Activité groupe"</formula>
    </cfRule>
    <cfRule type="beginsWith" dxfId="389" priority="307" operator="beginsWith" text="Activité perso">
      <formula>LEFT(Z3,LEN("Activité perso"))="Activité perso"</formula>
    </cfRule>
    <cfRule type="beginsWith" dxfId="388" priority="308" operator="beginsWith" text="Activité Thérapeutique">
      <formula>LEFT(Z3,LEN("Activité Thérapeutique"))="Activité Thérapeutique"</formula>
    </cfRule>
    <cfRule type="beginsWith" dxfId="387" priority="309" operator="beginsWith" text="Activité CATTP">
      <formula>LEFT(Z3,LEN("Activité CATTP"))="Activité CATTP"</formula>
    </cfRule>
    <cfRule type="beginsWith" dxfId="386" priority="310" operator="beginsWith" text="Vétérinaire">
      <formula>LEFT(Z3,LEN("Vétérinaire"))="Vétérinaire"</formula>
    </cfRule>
    <cfRule type="beginsWith" dxfId="385" priority="311" operator="beginsWith" text="Famille">
      <formula>LEFT(Z3,LEN("Famille"))="Famille"</formula>
    </cfRule>
    <cfRule type="beginsWith" dxfId="384" priority="312" operator="beginsWith" text="RDV Tuteur">
      <formula>LEFT(Z3,LEN("RDV Tuteur"))="RDV Tuteur"</formula>
    </cfRule>
    <cfRule type="beginsWith" dxfId="383" priority="313" operator="beginsWith" text="RDV Podologue">
      <formula>LEFT(Z3,LEN("RDV Podologue"))="RDV Podologue"</formula>
    </cfRule>
    <cfRule type="beginsWith" dxfId="382" priority="314" operator="beginsWith" text="RDV Bilan">
      <formula>LEFT(Z3,LEN("RDV Bilan"))="RDV Bilan"</formula>
    </cfRule>
    <cfRule type="beginsWith" dxfId="381" priority="315" operator="beginsWith" text="RDV Imagerie">
      <formula>LEFT(Z3,LEN("RDV Imagerie"))="RDV Imagerie"</formula>
    </cfRule>
    <cfRule type="beginsWith" dxfId="380" priority="316" operator="beginsWith" text="RDV Infirmier">
      <formula>LEFT(Z3,LEN("RDV Infirmier"))="RDV Infirmier"</formula>
    </cfRule>
    <cfRule type="beginsWith" dxfId="379" priority="317" operator="beginsWith" text="RDV Psychologue">
      <formula>LEFT(Z3,LEN("RDV Psychologue"))="RDV Psychologue"</formula>
    </cfRule>
    <cfRule type="beginsWith" dxfId="378" priority="318" operator="beginsWith" text="RDV Psy CMP">
      <formula>LEFT(Z3,LEN("RDV Psy CMP"))="RDV Psy CMP"</formula>
    </cfRule>
    <cfRule type="beginsWith" dxfId="377" priority="319" operator="beginsWith" text="RDV Spécialiste">
      <formula>LEFT(Z3,LEN("RDV Spécialiste"))="RDV Spécialiste"</formula>
    </cfRule>
    <cfRule type="beginsWith" dxfId="376" priority="320" operator="beginsWith" text="RDV Gen.">
      <formula>LEFT(Z3,LEN("RDV Gen."))="RDV Gen."</formula>
    </cfRule>
    <cfRule type="containsText" dxfId="375" priority="321" operator="containsText" text="Repas -1">
      <formula>NOT(ISERROR(SEARCH("Repas -1",Z3)))</formula>
    </cfRule>
  </conditionalFormatting>
  <conditionalFormatting sqref="AO3:AO161">
    <cfRule type="beginsWith" dxfId="374" priority="290" operator="beginsWith" text="Activité groupe">
      <formula>LEFT(AO3,LEN("Activité groupe"))="Activité groupe"</formula>
    </cfRule>
    <cfRule type="beginsWith" dxfId="373" priority="291" operator="beginsWith" text="Activité perso">
      <formula>LEFT(AO3,LEN("Activité perso"))="Activité perso"</formula>
    </cfRule>
    <cfRule type="beginsWith" dxfId="372" priority="292" operator="beginsWith" text="Activité Thérapeutique">
      <formula>LEFT(AO3,LEN("Activité Thérapeutique"))="Activité Thérapeutique"</formula>
    </cfRule>
    <cfRule type="beginsWith" dxfId="371" priority="293" operator="beginsWith" text="Activité CATTP">
      <formula>LEFT(AO3,LEN("Activité CATTP"))="Activité CATTP"</formula>
    </cfRule>
    <cfRule type="beginsWith" dxfId="370" priority="294" operator="beginsWith" text="Vétérinaire">
      <formula>LEFT(AO3,LEN("Vétérinaire"))="Vétérinaire"</formula>
    </cfRule>
    <cfRule type="beginsWith" dxfId="369" priority="295" operator="beginsWith" text="Famille">
      <formula>LEFT(AO3,LEN("Famille"))="Famille"</formula>
    </cfRule>
    <cfRule type="beginsWith" dxfId="368" priority="296" operator="beginsWith" text="RDV Tuteur">
      <formula>LEFT(AO3,LEN("RDV Tuteur"))="RDV Tuteur"</formula>
    </cfRule>
    <cfRule type="beginsWith" dxfId="367" priority="297" operator="beginsWith" text="RDV Podologue">
      <formula>LEFT(AO3,LEN("RDV Podologue"))="RDV Podologue"</formula>
    </cfRule>
    <cfRule type="beginsWith" dxfId="366" priority="298" operator="beginsWith" text="RDV Bilan">
      <formula>LEFT(AO3,LEN("RDV Bilan"))="RDV Bilan"</formula>
    </cfRule>
    <cfRule type="beginsWith" dxfId="365" priority="299" operator="beginsWith" text="RDV Imagerie">
      <formula>LEFT(AO3,LEN("RDV Imagerie"))="RDV Imagerie"</formula>
    </cfRule>
    <cfRule type="beginsWith" dxfId="364" priority="300" operator="beginsWith" text="RDV Infirmier">
      <formula>LEFT(AO3,LEN("RDV Infirmier"))="RDV Infirmier"</formula>
    </cfRule>
    <cfRule type="beginsWith" dxfId="363" priority="301" operator="beginsWith" text="RDV Psychologue">
      <formula>LEFT(AO3,LEN("RDV Psychologue"))="RDV Psychologue"</formula>
    </cfRule>
    <cfRule type="beginsWith" dxfId="362" priority="302" operator="beginsWith" text="RDV Psy CMP">
      <formula>LEFT(AO3,LEN("RDV Psy CMP"))="RDV Psy CMP"</formula>
    </cfRule>
    <cfRule type="beginsWith" dxfId="361" priority="303" operator="beginsWith" text="RDV Spécialiste">
      <formula>LEFT(AO3,LEN("RDV Spécialiste"))="RDV Spécialiste"</formula>
    </cfRule>
    <cfRule type="beginsWith" dxfId="360" priority="304" operator="beginsWith" text="RDV Gen.">
      <formula>LEFT(AO3,LEN("RDV Gen."))="RDV Gen."</formula>
    </cfRule>
    <cfRule type="containsText" dxfId="359" priority="305" operator="containsText" text="Repas -1">
      <formula>NOT(ISERROR(SEARCH("Repas -1",AO3)))</formula>
    </cfRule>
  </conditionalFormatting>
  <conditionalFormatting sqref="AU3:AU161">
    <cfRule type="beginsWith" dxfId="358" priority="274" operator="beginsWith" text="Activité groupe">
      <formula>LEFT(AU3,LEN("Activité groupe"))="Activité groupe"</formula>
    </cfRule>
    <cfRule type="beginsWith" dxfId="357" priority="275" operator="beginsWith" text="Activité perso">
      <formula>LEFT(AU3,LEN("Activité perso"))="Activité perso"</formula>
    </cfRule>
    <cfRule type="beginsWith" dxfId="356" priority="276" operator="beginsWith" text="Activité Thérapeutique">
      <formula>LEFT(AU3,LEN("Activité Thérapeutique"))="Activité Thérapeutique"</formula>
    </cfRule>
    <cfRule type="beginsWith" dxfId="355" priority="277" operator="beginsWith" text="Activité CATTP">
      <formula>LEFT(AU3,LEN("Activité CATTP"))="Activité CATTP"</formula>
    </cfRule>
    <cfRule type="beginsWith" dxfId="354" priority="278" operator="beginsWith" text="Vétérinaire">
      <formula>LEFT(AU3,LEN("Vétérinaire"))="Vétérinaire"</formula>
    </cfRule>
    <cfRule type="beginsWith" dxfId="353" priority="279" operator="beginsWith" text="Famille">
      <formula>LEFT(AU3,LEN("Famille"))="Famille"</formula>
    </cfRule>
    <cfRule type="beginsWith" dxfId="352" priority="280" operator="beginsWith" text="RDV Tuteur">
      <formula>LEFT(AU3,LEN("RDV Tuteur"))="RDV Tuteur"</formula>
    </cfRule>
    <cfRule type="beginsWith" dxfId="351" priority="281" operator="beginsWith" text="RDV Podologue">
      <formula>LEFT(AU3,LEN("RDV Podologue"))="RDV Podologue"</formula>
    </cfRule>
    <cfRule type="beginsWith" dxfId="350" priority="282" operator="beginsWith" text="RDV Bilan">
      <formula>LEFT(AU3,LEN("RDV Bilan"))="RDV Bilan"</formula>
    </cfRule>
    <cfRule type="beginsWith" dxfId="349" priority="283" operator="beginsWith" text="RDV Imagerie">
      <formula>LEFT(AU3,LEN("RDV Imagerie"))="RDV Imagerie"</formula>
    </cfRule>
    <cfRule type="beginsWith" dxfId="348" priority="284" operator="beginsWith" text="RDV Infirmier">
      <formula>LEFT(AU3,LEN("RDV Infirmier"))="RDV Infirmier"</formula>
    </cfRule>
    <cfRule type="beginsWith" dxfId="347" priority="285" operator="beginsWith" text="RDV Psychologue">
      <formula>LEFT(AU3,LEN("RDV Psychologue"))="RDV Psychologue"</formula>
    </cfRule>
    <cfRule type="beginsWith" dxfId="346" priority="286" operator="beginsWith" text="RDV Psy CMP">
      <formula>LEFT(AU3,LEN("RDV Psy CMP"))="RDV Psy CMP"</formula>
    </cfRule>
    <cfRule type="beginsWith" dxfId="345" priority="287" operator="beginsWith" text="RDV Spécialiste">
      <formula>LEFT(AU3,LEN("RDV Spécialiste"))="RDV Spécialiste"</formula>
    </cfRule>
    <cfRule type="beginsWith" dxfId="344" priority="288" operator="beginsWith" text="RDV Gen.">
      <formula>LEFT(AU3,LEN("RDV Gen."))="RDV Gen."</formula>
    </cfRule>
    <cfRule type="containsText" dxfId="343" priority="289" operator="containsText" text="Repas -1">
      <formula>NOT(ISERROR(SEARCH("Repas -1",AU3)))</formula>
    </cfRule>
  </conditionalFormatting>
  <conditionalFormatting sqref="AR3:AR161">
    <cfRule type="beginsWith" dxfId="342" priority="258" operator="beginsWith" text="Activité groupe">
      <formula>LEFT(AR3,LEN("Activité groupe"))="Activité groupe"</formula>
    </cfRule>
    <cfRule type="beginsWith" dxfId="341" priority="259" operator="beginsWith" text="Activité perso">
      <formula>LEFT(AR3,LEN("Activité perso"))="Activité perso"</formula>
    </cfRule>
    <cfRule type="beginsWith" dxfId="340" priority="260" operator="beginsWith" text="Activité Thérapeutique">
      <formula>LEFT(AR3,LEN("Activité Thérapeutique"))="Activité Thérapeutique"</formula>
    </cfRule>
    <cfRule type="beginsWith" dxfId="339" priority="261" operator="beginsWith" text="Activité CATTP">
      <formula>LEFT(AR3,LEN("Activité CATTP"))="Activité CATTP"</formula>
    </cfRule>
    <cfRule type="beginsWith" dxfId="338" priority="262" operator="beginsWith" text="Vétérinaire">
      <formula>LEFT(AR3,LEN("Vétérinaire"))="Vétérinaire"</formula>
    </cfRule>
    <cfRule type="beginsWith" dxfId="337" priority="263" operator="beginsWith" text="Famille">
      <formula>LEFT(AR3,LEN("Famille"))="Famille"</formula>
    </cfRule>
    <cfRule type="beginsWith" dxfId="336" priority="264" operator="beginsWith" text="RDV Tuteur">
      <formula>LEFT(AR3,LEN("RDV Tuteur"))="RDV Tuteur"</formula>
    </cfRule>
    <cfRule type="beginsWith" dxfId="335" priority="265" operator="beginsWith" text="RDV Podologue">
      <formula>LEFT(AR3,LEN("RDV Podologue"))="RDV Podologue"</formula>
    </cfRule>
    <cfRule type="beginsWith" dxfId="334" priority="266" operator="beginsWith" text="RDV Bilan">
      <formula>LEFT(AR3,LEN("RDV Bilan"))="RDV Bilan"</formula>
    </cfRule>
    <cfRule type="beginsWith" dxfId="333" priority="267" operator="beginsWith" text="RDV Imagerie">
      <formula>LEFT(AR3,LEN("RDV Imagerie"))="RDV Imagerie"</formula>
    </cfRule>
    <cfRule type="beginsWith" dxfId="332" priority="268" operator="beginsWith" text="RDV Infirmier">
      <formula>LEFT(AR3,LEN("RDV Infirmier"))="RDV Infirmier"</formula>
    </cfRule>
    <cfRule type="beginsWith" dxfId="331" priority="269" operator="beginsWith" text="RDV Psychologue">
      <formula>LEFT(AR3,LEN("RDV Psychologue"))="RDV Psychologue"</formula>
    </cfRule>
    <cfRule type="beginsWith" dxfId="330" priority="270" operator="beginsWith" text="RDV Psy CMP">
      <formula>LEFT(AR3,LEN("RDV Psy CMP"))="RDV Psy CMP"</formula>
    </cfRule>
    <cfRule type="beginsWith" dxfId="329" priority="271" operator="beginsWith" text="RDV Spécialiste">
      <formula>LEFT(AR3,LEN("RDV Spécialiste"))="RDV Spécialiste"</formula>
    </cfRule>
    <cfRule type="beginsWith" dxfId="328" priority="272" operator="beginsWith" text="RDV Gen.">
      <formula>LEFT(AR3,LEN("RDV Gen."))="RDV Gen."</formula>
    </cfRule>
    <cfRule type="containsText" dxfId="327" priority="273" operator="containsText" text="Repas -1">
      <formula>NOT(ISERROR(SEARCH("Repas -1",AR3)))</formula>
    </cfRule>
  </conditionalFormatting>
  <conditionalFormatting sqref="AL3:AL161">
    <cfRule type="beginsWith" dxfId="326" priority="242" operator="beginsWith" text="Activité groupe">
      <formula>LEFT(AL3,LEN("Activité groupe"))="Activité groupe"</formula>
    </cfRule>
    <cfRule type="beginsWith" dxfId="325" priority="243" operator="beginsWith" text="Activité perso">
      <formula>LEFT(AL3,LEN("Activité perso"))="Activité perso"</formula>
    </cfRule>
    <cfRule type="beginsWith" dxfId="324" priority="244" operator="beginsWith" text="Activité Thérapeutique">
      <formula>LEFT(AL3,LEN("Activité Thérapeutique"))="Activité Thérapeutique"</formula>
    </cfRule>
    <cfRule type="beginsWith" dxfId="323" priority="245" operator="beginsWith" text="Activité CATTP">
      <formula>LEFT(AL3,LEN("Activité CATTP"))="Activité CATTP"</formula>
    </cfRule>
    <cfRule type="beginsWith" dxfId="322" priority="246" operator="beginsWith" text="Vétérinaire">
      <formula>LEFT(AL3,LEN("Vétérinaire"))="Vétérinaire"</formula>
    </cfRule>
    <cfRule type="beginsWith" dxfId="321" priority="247" operator="beginsWith" text="Famille">
      <formula>LEFT(AL3,LEN("Famille"))="Famille"</formula>
    </cfRule>
    <cfRule type="beginsWith" dxfId="320" priority="248" operator="beginsWith" text="RDV Tuteur">
      <formula>LEFT(AL3,LEN("RDV Tuteur"))="RDV Tuteur"</formula>
    </cfRule>
    <cfRule type="beginsWith" dxfId="319" priority="249" operator="beginsWith" text="RDV Podologue">
      <formula>LEFT(AL3,LEN("RDV Podologue"))="RDV Podologue"</formula>
    </cfRule>
    <cfRule type="beginsWith" dxfId="318" priority="250" operator="beginsWith" text="RDV Bilan">
      <formula>LEFT(AL3,LEN("RDV Bilan"))="RDV Bilan"</formula>
    </cfRule>
    <cfRule type="beginsWith" dxfId="317" priority="251" operator="beginsWith" text="RDV Imagerie">
      <formula>LEFT(AL3,LEN("RDV Imagerie"))="RDV Imagerie"</formula>
    </cfRule>
    <cfRule type="beginsWith" dxfId="316" priority="252" operator="beginsWith" text="RDV Infirmier">
      <formula>LEFT(AL3,LEN("RDV Infirmier"))="RDV Infirmier"</formula>
    </cfRule>
    <cfRule type="beginsWith" dxfId="315" priority="253" operator="beginsWith" text="RDV Psychologue">
      <formula>LEFT(AL3,LEN("RDV Psychologue"))="RDV Psychologue"</formula>
    </cfRule>
    <cfRule type="beginsWith" dxfId="314" priority="254" operator="beginsWith" text="RDV Psy CMP">
      <formula>LEFT(AL3,LEN("RDV Psy CMP"))="RDV Psy CMP"</formula>
    </cfRule>
    <cfRule type="beginsWith" dxfId="313" priority="255" operator="beginsWith" text="RDV Spécialiste">
      <formula>LEFT(AL3,LEN("RDV Spécialiste"))="RDV Spécialiste"</formula>
    </cfRule>
    <cfRule type="beginsWith" dxfId="312" priority="256" operator="beginsWith" text="RDV Gen.">
      <formula>LEFT(AL3,LEN("RDV Gen."))="RDV Gen."</formula>
    </cfRule>
    <cfRule type="containsText" dxfId="311" priority="257" operator="containsText" text="Repas -1">
      <formula>NOT(ISERROR(SEARCH("Repas -1",AL3)))</formula>
    </cfRule>
  </conditionalFormatting>
  <conditionalFormatting sqref="BA3:BA161">
    <cfRule type="beginsWith" dxfId="310" priority="226" operator="beginsWith" text="Activité groupe">
      <formula>LEFT(BA3,LEN("Activité groupe"))="Activité groupe"</formula>
    </cfRule>
    <cfRule type="beginsWith" dxfId="309" priority="227" operator="beginsWith" text="Activité perso">
      <formula>LEFT(BA3,LEN("Activité perso"))="Activité perso"</formula>
    </cfRule>
    <cfRule type="beginsWith" dxfId="308" priority="228" operator="beginsWith" text="Activité Thérapeutique">
      <formula>LEFT(BA3,LEN("Activité Thérapeutique"))="Activité Thérapeutique"</formula>
    </cfRule>
    <cfRule type="beginsWith" dxfId="307" priority="229" operator="beginsWith" text="Activité CATTP">
      <formula>LEFT(BA3,LEN("Activité CATTP"))="Activité CATTP"</formula>
    </cfRule>
    <cfRule type="beginsWith" dxfId="306" priority="230" operator="beginsWith" text="Vétérinaire">
      <formula>LEFT(BA3,LEN("Vétérinaire"))="Vétérinaire"</formula>
    </cfRule>
    <cfRule type="beginsWith" dxfId="305" priority="231" operator="beginsWith" text="Famille">
      <formula>LEFT(BA3,LEN("Famille"))="Famille"</formula>
    </cfRule>
    <cfRule type="beginsWith" dxfId="304" priority="232" operator="beginsWith" text="RDV Tuteur">
      <formula>LEFT(BA3,LEN("RDV Tuteur"))="RDV Tuteur"</formula>
    </cfRule>
    <cfRule type="beginsWith" dxfId="303" priority="233" operator="beginsWith" text="RDV Podologue">
      <formula>LEFT(BA3,LEN("RDV Podologue"))="RDV Podologue"</formula>
    </cfRule>
    <cfRule type="beginsWith" dxfId="302" priority="234" operator="beginsWith" text="RDV Bilan">
      <formula>LEFT(BA3,LEN("RDV Bilan"))="RDV Bilan"</formula>
    </cfRule>
    <cfRule type="beginsWith" dxfId="301" priority="235" operator="beginsWith" text="RDV Imagerie">
      <formula>LEFT(BA3,LEN("RDV Imagerie"))="RDV Imagerie"</formula>
    </cfRule>
    <cfRule type="beginsWith" dxfId="300" priority="236" operator="beginsWith" text="RDV Infirmier">
      <formula>LEFT(BA3,LEN("RDV Infirmier"))="RDV Infirmier"</formula>
    </cfRule>
    <cfRule type="beginsWith" dxfId="299" priority="237" operator="beginsWith" text="RDV Psychologue">
      <formula>LEFT(BA3,LEN("RDV Psychologue"))="RDV Psychologue"</formula>
    </cfRule>
    <cfRule type="beginsWith" dxfId="298" priority="238" operator="beginsWith" text="RDV Psy CMP">
      <formula>LEFT(BA3,LEN("RDV Psy CMP"))="RDV Psy CMP"</formula>
    </cfRule>
    <cfRule type="beginsWith" dxfId="297" priority="239" operator="beginsWith" text="RDV Spécialiste">
      <formula>LEFT(BA3,LEN("RDV Spécialiste"))="RDV Spécialiste"</formula>
    </cfRule>
    <cfRule type="beginsWith" dxfId="296" priority="240" operator="beginsWith" text="RDV Gen.">
      <formula>LEFT(BA3,LEN("RDV Gen."))="RDV Gen."</formula>
    </cfRule>
    <cfRule type="containsText" dxfId="295" priority="241" operator="containsText" text="Repas -1">
      <formula>NOT(ISERROR(SEARCH("Repas -1",BA3)))</formula>
    </cfRule>
  </conditionalFormatting>
  <conditionalFormatting sqref="BG3:BG161">
    <cfRule type="beginsWith" dxfId="294" priority="210" operator="beginsWith" text="Activité groupe">
      <formula>LEFT(BG3,LEN("Activité groupe"))="Activité groupe"</formula>
    </cfRule>
    <cfRule type="beginsWith" dxfId="293" priority="211" operator="beginsWith" text="Activité perso">
      <formula>LEFT(BG3,LEN("Activité perso"))="Activité perso"</formula>
    </cfRule>
    <cfRule type="beginsWith" dxfId="292" priority="212" operator="beginsWith" text="Activité Thérapeutique">
      <formula>LEFT(BG3,LEN("Activité Thérapeutique"))="Activité Thérapeutique"</formula>
    </cfRule>
    <cfRule type="beginsWith" dxfId="291" priority="213" operator="beginsWith" text="Activité CATTP">
      <formula>LEFT(BG3,LEN("Activité CATTP"))="Activité CATTP"</formula>
    </cfRule>
    <cfRule type="beginsWith" dxfId="290" priority="214" operator="beginsWith" text="Vétérinaire">
      <formula>LEFT(BG3,LEN("Vétérinaire"))="Vétérinaire"</formula>
    </cfRule>
    <cfRule type="beginsWith" dxfId="289" priority="215" operator="beginsWith" text="Famille">
      <formula>LEFT(BG3,LEN("Famille"))="Famille"</formula>
    </cfRule>
    <cfRule type="beginsWith" dxfId="288" priority="216" operator="beginsWith" text="RDV Tuteur">
      <formula>LEFT(BG3,LEN("RDV Tuteur"))="RDV Tuteur"</formula>
    </cfRule>
    <cfRule type="beginsWith" dxfId="287" priority="217" operator="beginsWith" text="RDV Podologue">
      <formula>LEFT(BG3,LEN("RDV Podologue"))="RDV Podologue"</formula>
    </cfRule>
    <cfRule type="beginsWith" dxfId="286" priority="218" operator="beginsWith" text="RDV Bilan">
      <formula>LEFT(BG3,LEN("RDV Bilan"))="RDV Bilan"</formula>
    </cfRule>
    <cfRule type="beginsWith" dxfId="285" priority="219" operator="beginsWith" text="RDV Imagerie">
      <formula>LEFT(BG3,LEN("RDV Imagerie"))="RDV Imagerie"</formula>
    </cfRule>
    <cfRule type="beginsWith" dxfId="284" priority="220" operator="beginsWith" text="RDV Infirmier">
      <formula>LEFT(BG3,LEN("RDV Infirmier"))="RDV Infirmier"</formula>
    </cfRule>
    <cfRule type="beginsWith" dxfId="283" priority="221" operator="beginsWith" text="RDV Psychologue">
      <formula>LEFT(BG3,LEN("RDV Psychologue"))="RDV Psychologue"</formula>
    </cfRule>
    <cfRule type="beginsWith" dxfId="282" priority="222" operator="beginsWith" text="RDV Psy CMP">
      <formula>LEFT(BG3,LEN("RDV Psy CMP"))="RDV Psy CMP"</formula>
    </cfRule>
    <cfRule type="beginsWith" dxfId="281" priority="223" operator="beginsWith" text="RDV Spécialiste">
      <formula>LEFT(BG3,LEN("RDV Spécialiste"))="RDV Spécialiste"</formula>
    </cfRule>
    <cfRule type="beginsWith" dxfId="280" priority="224" operator="beginsWith" text="RDV Gen.">
      <formula>LEFT(BG3,LEN("RDV Gen."))="RDV Gen."</formula>
    </cfRule>
    <cfRule type="containsText" dxfId="279" priority="225" operator="containsText" text="Repas -1">
      <formula>NOT(ISERROR(SEARCH("Repas -1",BG3)))</formula>
    </cfRule>
  </conditionalFormatting>
  <conditionalFormatting sqref="BD3:BD161">
    <cfRule type="beginsWith" dxfId="278" priority="194" operator="beginsWith" text="Activité groupe">
      <formula>LEFT(BD3,LEN("Activité groupe"))="Activité groupe"</formula>
    </cfRule>
    <cfRule type="beginsWith" dxfId="277" priority="195" operator="beginsWith" text="Activité perso">
      <formula>LEFT(BD3,LEN("Activité perso"))="Activité perso"</formula>
    </cfRule>
    <cfRule type="beginsWith" dxfId="276" priority="196" operator="beginsWith" text="Activité Thérapeutique">
      <formula>LEFT(BD3,LEN("Activité Thérapeutique"))="Activité Thérapeutique"</formula>
    </cfRule>
    <cfRule type="beginsWith" dxfId="275" priority="197" operator="beginsWith" text="Activité CATTP">
      <formula>LEFT(BD3,LEN("Activité CATTP"))="Activité CATTP"</formula>
    </cfRule>
    <cfRule type="beginsWith" dxfId="274" priority="198" operator="beginsWith" text="Vétérinaire">
      <formula>LEFT(BD3,LEN("Vétérinaire"))="Vétérinaire"</formula>
    </cfRule>
    <cfRule type="beginsWith" dxfId="273" priority="199" operator="beginsWith" text="Famille">
      <formula>LEFT(BD3,LEN("Famille"))="Famille"</formula>
    </cfRule>
    <cfRule type="beginsWith" dxfId="272" priority="200" operator="beginsWith" text="RDV Tuteur">
      <formula>LEFT(BD3,LEN("RDV Tuteur"))="RDV Tuteur"</formula>
    </cfRule>
    <cfRule type="beginsWith" dxfId="271" priority="201" operator="beginsWith" text="RDV Podologue">
      <formula>LEFT(BD3,LEN("RDV Podologue"))="RDV Podologue"</formula>
    </cfRule>
    <cfRule type="beginsWith" dxfId="270" priority="202" operator="beginsWith" text="RDV Bilan">
      <formula>LEFT(BD3,LEN("RDV Bilan"))="RDV Bilan"</formula>
    </cfRule>
    <cfRule type="beginsWith" dxfId="269" priority="203" operator="beginsWith" text="RDV Imagerie">
      <formula>LEFT(BD3,LEN("RDV Imagerie"))="RDV Imagerie"</formula>
    </cfRule>
    <cfRule type="beginsWith" dxfId="268" priority="204" operator="beginsWith" text="RDV Infirmier">
      <formula>LEFT(BD3,LEN("RDV Infirmier"))="RDV Infirmier"</formula>
    </cfRule>
    <cfRule type="beginsWith" dxfId="267" priority="205" operator="beginsWith" text="RDV Psychologue">
      <formula>LEFT(BD3,LEN("RDV Psychologue"))="RDV Psychologue"</formula>
    </cfRule>
    <cfRule type="beginsWith" dxfId="266" priority="206" operator="beginsWith" text="RDV Psy CMP">
      <formula>LEFT(BD3,LEN("RDV Psy CMP"))="RDV Psy CMP"</formula>
    </cfRule>
    <cfRule type="beginsWith" dxfId="265" priority="207" operator="beginsWith" text="RDV Spécialiste">
      <formula>LEFT(BD3,LEN("RDV Spécialiste"))="RDV Spécialiste"</formula>
    </cfRule>
    <cfRule type="beginsWith" dxfId="264" priority="208" operator="beginsWith" text="RDV Gen.">
      <formula>LEFT(BD3,LEN("RDV Gen."))="RDV Gen."</formula>
    </cfRule>
    <cfRule type="containsText" dxfId="263" priority="209" operator="containsText" text="Repas -1">
      <formula>NOT(ISERROR(SEARCH("Repas -1",BD3)))</formula>
    </cfRule>
  </conditionalFormatting>
  <conditionalFormatting sqref="AX3:AX161">
    <cfRule type="beginsWith" dxfId="262" priority="178" operator="beginsWith" text="Activité groupe">
      <formula>LEFT(AX3,LEN("Activité groupe"))="Activité groupe"</formula>
    </cfRule>
    <cfRule type="beginsWith" dxfId="261" priority="179" operator="beginsWith" text="Activité perso">
      <formula>LEFT(AX3,LEN("Activité perso"))="Activité perso"</formula>
    </cfRule>
    <cfRule type="beginsWith" dxfId="260" priority="180" operator="beginsWith" text="Activité Thérapeutique">
      <formula>LEFT(AX3,LEN("Activité Thérapeutique"))="Activité Thérapeutique"</formula>
    </cfRule>
    <cfRule type="beginsWith" dxfId="259" priority="181" operator="beginsWith" text="Activité CATTP">
      <formula>LEFT(AX3,LEN("Activité CATTP"))="Activité CATTP"</formula>
    </cfRule>
    <cfRule type="beginsWith" dxfId="258" priority="182" operator="beginsWith" text="Vétérinaire">
      <formula>LEFT(AX3,LEN("Vétérinaire"))="Vétérinaire"</formula>
    </cfRule>
    <cfRule type="beginsWith" dxfId="257" priority="183" operator="beginsWith" text="Famille">
      <formula>LEFT(AX3,LEN("Famille"))="Famille"</formula>
    </cfRule>
    <cfRule type="beginsWith" dxfId="256" priority="184" operator="beginsWith" text="RDV Tuteur">
      <formula>LEFT(AX3,LEN("RDV Tuteur"))="RDV Tuteur"</formula>
    </cfRule>
    <cfRule type="beginsWith" dxfId="255" priority="185" operator="beginsWith" text="RDV Podologue">
      <formula>LEFT(AX3,LEN("RDV Podologue"))="RDV Podologue"</formula>
    </cfRule>
    <cfRule type="beginsWith" dxfId="254" priority="186" operator="beginsWith" text="RDV Bilan">
      <formula>LEFT(AX3,LEN("RDV Bilan"))="RDV Bilan"</formula>
    </cfRule>
    <cfRule type="beginsWith" dxfId="253" priority="187" operator="beginsWith" text="RDV Imagerie">
      <formula>LEFT(AX3,LEN("RDV Imagerie"))="RDV Imagerie"</formula>
    </cfRule>
    <cfRule type="beginsWith" dxfId="252" priority="188" operator="beginsWith" text="RDV Infirmier">
      <formula>LEFT(AX3,LEN("RDV Infirmier"))="RDV Infirmier"</formula>
    </cfRule>
    <cfRule type="beginsWith" dxfId="251" priority="189" operator="beginsWith" text="RDV Psychologue">
      <formula>LEFT(AX3,LEN("RDV Psychologue"))="RDV Psychologue"</formula>
    </cfRule>
    <cfRule type="beginsWith" dxfId="250" priority="190" operator="beginsWith" text="RDV Psy CMP">
      <formula>LEFT(AX3,LEN("RDV Psy CMP"))="RDV Psy CMP"</formula>
    </cfRule>
    <cfRule type="beginsWith" dxfId="249" priority="191" operator="beginsWith" text="RDV Spécialiste">
      <formula>LEFT(AX3,LEN("RDV Spécialiste"))="RDV Spécialiste"</formula>
    </cfRule>
    <cfRule type="beginsWith" dxfId="248" priority="192" operator="beginsWith" text="RDV Gen.">
      <formula>LEFT(AX3,LEN("RDV Gen."))="RDV Gen."</formula>
    </cfRule>
    <cfRule type="containsText" dxfId="247" priority="193" operator="containsText" text="Repas -1">
      <formula>NOT(ISERROR(SEARCH("Repas -1",AX3)))</formula>
    </cfRule>
  </conditionalFormatting>
  <conditionalFormatting sqref="BM3:BM161">
    <cfRule type="beginsWith" dxfId="246" priority="162" operator="beginsWith" text="Activité groupe">
      <formula>LEFT(BM3,LEN("Activité groupe"))="Activité groupe"</formula>
    </cfRule>
    <cfRule type="beginsWith" dxfId="245" priority="163" operator="beginsWith" text="Activité perso">
      <formula>LEFT(BM3,LEN("Activité perso"))="Activité perso"</formula>
    </cfRule>
    <cfRule type="beginsWith" dxfId="244" priority="164" operator="beginsWith" text="Activité Thérapeutique">
      <formula>LEFT(BM3,LEN("Activité Thérapeutique"))="Activité Thérapeutique"</formula>
    </cfRule>
    <cfRule type="beginsWith" dxfId="243" priority="165" operator="beginsWith" text="Activité CATTP">
      <formula>LEFT(BM3,LEN("Activité CATTP"))="Activité CATTP"</formula>
    </cfRule>
    <cfRule type="beginsWith" dxfId="242" priority="166" operator="beginsWith" text="Vétérinaire">
      <formula>LEFT(BM3,LEN("Vétérinaire"))="Vétérinaire"</formula>
    </cfRule>
    <cfRule type="beginsWith" dxfId="241" priority="167" operator="beginsWith" text="Famille">
      <formula>LEFT(BM3,LEN("Famille"))="Famille"</formula>
    </cfRule>
    <cfRule type="beginsWith" dxfId="240" priority="168" operator="beginsWith" text="RDV Tuteur">
      <formula>LEFT(BM3,LEN("RDV Tuteur"))="RDV Tuteur"</formula>
    </cfRule>
    <cfRule type="beginsWith" dxfId="239" priority="169" operator="beginsWith" text="RDV Podologue">
      <formula>LEFT(BM3,LEN("RDV Podologue"))="RDV Podologue"</formula>
    </cfRule>
    <cfRule type="beginsWith" dxfId="238" priority="170" operator="beginsWith" text="RDV Bilan">
      <formula>LEFT(BM3,LEN("RDV Bilan"))="RDV Bilan"</formula>
    </cfRule>
    <cfRule type="beginsWith" dxfId="237" priority="171" operator="beginsWith" text="RDV Imagerie">
      <formula>LEFT(BM3,LEN("RDV Imagerie"))="RDV Imagerie"</formula>
    </cfRule>
    <cfRule type="beginsWith" dxfId="236" priority="172" operator="beginsWith" text="RDV Infirmier">
      <formula>LEFT(BM3,LEN("RDV Infirmier"))="RDV Infirmier"</formula>
    </cfRule>
    <cfRule type="beginsWith" dxfId="235" priority="173" operator="beginsWith" text="RDV Psychologue">
      <formula>LEFT(BM3,LEN("RDV Psychologue"))="RDV Psychologue"</formula>
    </cfRule>
    <cfRule type="beginsWith" dxfId="234" priority="174" operator="beginsWith" text="RDV Psy CMP">
      <formula>LEFT(BM3,LEN("RDV Psy CMP"))="RDV Psy CMP"</formula>
    </cfRule>
    <cfRule type="beginsWith" dxfId="233" priority="175" operator="beginsWith" text="RDV Spécialiste">
      <formula>LEFT(BM3,LEN("RDV Spécialiste"))="RDV Spécialiste"</formula>
    </cfRule>
    <cfRule type="beginsWith" dxfId="232" priority="176" operator="beginsWith" text="RDV Gen.">
      <formula>LEFT(BM3,LEN("RDV Gen."))="RDV Gen."</formula>
    </cfRule>
    <cfRule type="containsText" dxfId="231" priority="177" operator="containsText" text="Repas -1">
      <formula>NOT(ISERROR(SEARCH("Repas -1",BM3)))</formula>
    </cfRule>
  </conditionalFormatting>
  <conditionalFormatting sqref="BS3:BS161">
    <cfRule type="beginsWith" dxfId="230" priority="146" operator="beginsWith" text="Activité groupe">
      <formula>LEFT(BS3,LEN("Activité groupe"))="Activité groupe"</formula>
    </cfRule>
    <cfRule type="beginsWith" dxfId="229" priority="147" operator="beginsWith" text="Activité perso">
      <formula>LEFT(BS3,LEN("Activité perso"))="Activité perso"</formula>
    </cfRule>
    <cfRule type="beginsWith" dxfId="228" priority="148" operator="beginsWith" text="Activité Thérapeutique">
      <formula>LEFT(BS3,LEN("Activité Thérapeutique"))="Activité Thérapeutique"</formula>
    </cfRule>
    <cfRule type="beginsWith" dxfId="227" priority="149" operator="beginsWith" text="Activité CATTP">
      <formula>LEFT(BS3,LEN("Activité CATTP"))="Activité CATTP"</formula>
    </cfRule>
    <cfRule type="beginsWith" dxfId="226" priority="150" operator="beginsWith" text="Vétérinaire">
      <formula>LEFT(BS3,LEN("Vétérinaire"))="Vétérinaire"</formula>
    </cfRule>
    <cfRule type="beginsWith" dxfId="225" priority="151" operator="beginsWith" text="Famille">
      <formula>LEFT(BS3,LEN("Famille"))="Famille"</formula>
    </cfRule>
    <cfRule type="beginsWith" dxfId="224" priority="152" operator="beginsWith" text="RDV Tuteur">
      <formula>LEFT(BS3,LEN("RDV Tuteur"))="RDV Tuteur"</formula>
    </cfRule>
    <cfRule type="beginsWith" dxfId="223" priority="153" operator="beginsWith" text="RDV Podologue">
      <formula>LEFT(BS3,LEN("RDV Podologue"))="RDV Podologue"</formula>
    </cfRule>
    <cfRule type="beginsWith" dxfId="222" priority="154" operator="beginsWith" text="RDV Bilan">
      <formula>LEFT(BS3,LEN("RDV Bilan"))="RDV Bilan"</formula>
    </cfRule>
    <cfRule type="beginsWith" dxfId="221" priority="155" operator="beginsWith" text="RDV Imagerie">
      <formula>LEFT(BS3,LEN("RDV Imagerie"))="RDV Imagerie"</formula>
    </cfRule>
    <cfRule type="beginsWith" dxfId="220" priority="156" operator="beginsWith" text="RDV Infirmier">
      <formula>LEFT(BS3,LEN("RDV Infirmier"))="RDV Infirmier"</formula>
    </cfRule>
    <cfRule type="beginsWith" dxfId="219" priority="157" operator="beginsWith" text="RDV Psychologue">
      <formula>LEFT(BS3,LEN("RDV Psychologue"))="RDV Psychologue"</formula>
    </cfRule>
    <cfRule type="beginsWith" dxfId="218" priority="158" operator="beginsWith" text="RDV Psy CMP">
      <formula>LEFT(BS3,LEN("RDV Psy CMP"))="RDV Psy CMP"</formula>
    </cfRule>
    <cfRule type="beginsWith" dxfId="217" priority="159" operator="beginsWith" text="RDV Spécialiste">
      <formula>LEFT(BS3,LEN("RDV Spécialiste"))="RDV Spécialiste"</formula>
    </cfRule>
    <cfRule type="beginsWith" dxfId="216" priority="160" operator="beginsWith" text="RDV Gen.">
      <formula>LEFT(BS3,LEN("RDV Gen."))="RDV Gen."</formula>
    </cfRule>
    <cfRule type="containsText" dxfId="215" priority="161" operator="containsText" text="Repas -1">
      <formula>NOT(ISERROR(SEARCH("Repas -1",BS3)))</formula>
    </cfRule>
  </conditionalFormatting>
  <conditionalFormatting sqref="BP3:BP161">
    <cfRule type="beginsWith" dxfId="214" priority="130" operator="beginsWith" text="Activité groupe">
      <formula>LEFT(BP3,LEN("Activité groupe"))="Activité groupe"</formula>
    </cfRule>
    <cfRule type="beginsWith" dxfId="213" priority="131" operator="beginsWith" text="Activité perso">
      <formula>LEFT(BP3,LEN("Activité perso"))="Activité perso"</formula>
    </cfRule>
    <cfRule type="beginsWith" dxfId="212" priority="132" operator="beginsWith" text="Activité Thérapeutique">
      <formula>LEFT(BP3,LEN("Activité Thérapeutique"))="Activité Thérapeutique"</formula>
    </cfRule>
    <cfRule type="beginsWith" dxfId="211" priority="133" operator="beginsWith" text="Activité CATTP">
      <formula>LEFT(BP3,LEN("Activité CATTP"))="Activité CATTP"</formula>
    </cfRule>
    <cfRule type="beginsWith" dxfId="210" priority="134" operator="beginsWith" text="Vétérinaire">
      <formula>LEFT(BP3,LEN("Vétérinaire"))="Vétérinaire"</formula>
    </cfRule>
    <cfRule type="beginsWith" dxfId="209" priority="135" operator="beginsWith" text="Famille">
      <formula>LEFT(BP3,LEN("Famille"))="Famille"</formula>
    </cfRule>
    <cfRule type="beginsWith" dxfId="208" priority="136" operator="beginsWith" text="RDV Tuteur">
      <formula>LEFT(BP3,LEN("RDV Tuteur"))="RDV Tuteur"</formula>
    </cfRule>
    <cfRule type="beginsWith" dxfId="207" priority="137" operator="beginsWith" text="RDV Podologue">
      <formula>LEFT(BP3,LEN("RDV Podologue"))="RDV Podologue"</formula>
    </cfRule>
    <cfRule type="beginsWith" dxfId="206" priority="138" operator="beginsWith" text="RDV Bilan">
      <formula>LEFT(BP3,LEN("RDV Bilan"))="RDV Bilan"</formula>
    </cfRule>
    <cfRule type="beginsWith" dxfId="205" priority="139" operator="beginsWith" text="RDV Imagerie">
      <formula>LEFT(BP3,LEN("RDV Imagerie"))="RDV Imagerie"</formula>
    </cfRule>
    <cfRule type="beginsWith" dxfId="204" priority="140" operator="beginsWith" text="RDV Infirmier">
      <formula>LEFT(BP3,LEN("RDV Infirmier"))="RDV Infirmier"</formula>
    </cfRule>
    <cfRule type="beginsWith" dxfId="203" priority="141" operator="beginsWith" text="RDV Psychologue">
      <formula>LEFT(BP3,LEN("RDV Psychologue"))="RDV Psychologue"</formula>
    </cfRule>
    <cfRule type="beginsWith" dxfId="202" priority="142" operator="beginsWith" text="RDV Psy CMP">
      <formula>LEFT(BP3,LEN("RDV Psy CMP"))="RDV Psy CMP"</formula>
    </cfRule>
    <cfRule type="beginsWith" dxfId="201" priority="143" operator="beginsWith" text="RDV Spécialiste">
      <formula>LEFT(BP3,LEN("RDV Spécialiste"))="RDV Spécialiste"</formula>
    </cfRule>
    <cfRule type="beginsWith" dxfId="200" priority="144" operator="beginsWith" text="RDV Gen.">
      <formula>LEFT(BP3,LEN("RDV Gen."))="RDV Gen."</formula>
    </cfRule>
    <cfRule type="containsText" dxfId="199" priority="145" operator="containsText" text="Repas -1">
      <formula>NOT(ISERROR(SEARCH("Repas -1",BP3)))</formula>
    </cfRule>
  </conditionalFormatting>
  <conditionalFormatting sqref="BJ3:BJ161">
    <cfRule type="beginsWith" dxfId="198" priority="114" operator="beginsWith" text="Activité groupe">
      <formula>LEFT(BJ3,LEN("Activité groupe"))="Activité groupe"</formula>
    </cfRule>
    <cfRule type="beginsWith" dxfId="197" priority="115" operator="beginsWith" text="Activité perso">
      <formula>LEFT(BJ3,LEN("Activité perso"))="Activité perso"</formula>
    </cfRule>
    <cfRule type="beginsWith" dxfId="196" priority="116" operator="beginsWith" text="Activité Thérapeutique">
      <formula>LEFT(BJ3,LEN("Activité Thérapeutique"))="Activité Thérapeutique"</formula>
    </cfRule>
    <cfRule type="beginsWith" dxfId="195" priority="117" operator="beginsWith" text="Activité CATTP">
      <formula>LEFT(BJ3,LEN("Activité CATTP"))="Activité CATTP"</formula>
    </cfRule>
    <cfRule type="beginsWith" dxfId="194" priority="118" operator="beginsWith" text="Vétérinaire">
      <formula>LEFT(BJ3,LEN("Vétérinaire"))="Vétérinaire"</formula>
    </cfRule>
    <cfRule type="beginsWith" dxfId="193" priority="119" operator="beginsWith" text="Famille">
      <formula>LEFT(BJ3,LEN("Famille"))="Famille"</formula>
    </cfRule>
    <cfRule type="beginsWith" dxfId="192" priority="120" operator="beginsWith" text="RDV Tuteur">
      <formula>LEFT(BJ3,LEN("RDV Tuteur"))="RDV Tuteur"</formula>
    </cfRule>
    <cfRule type="beginsWith" dxfId="191" priority="121" operator="beginsWith" text="RDV Podologue">
      <formula>LEFT(BJ3,LEN("RDV Podologue"))="RDV Podologue"</formula>
    </cfRule>
    <cfRule type="beginsWith" dxfId="190" priority="122" operator="beginsWith" text="RDV Bilan">
      <formula>LEFT(BJ3,LEN("RDV Bilan"))="RDV Bilan"</formula>
    </cfRule>
    <cfRule type="beginsWith" dxfId="189" priority="123" operator="beginsWith" text="RDV Imagerie">
      <formula>LEFT(BJ3,LEN("RDV Imagerie"))="RDV Imagerie"</formula>
    </cfRule>
    <cfRule type="beginsWith" dxfId="188" priority="124" operator="beginsWith" text="RDV Infirmier">
      <formula>LEFT(BJ3,LEN("RDV Infirmier"))="RDV Infirmier"</formula>
    </cfRule>
    <cfRule type="beginsWith" dxfId="187" priority="125" operator="beginsWith" text="RDV Psychologue">
      <formula>LEFT(BJ3,LEN("RDV Psychologue"))="RDV Psychologue"</formula>
    </cfRule>
    <cfRule type="beginsWith" dxfId="186" priority="126" operator="beginsWith" text="RDV Psy CMP">
      <formula>LEFT(BJ3,LEN("RDV Psy CMP"))="RDV Psy CMP"</formula>
    </cfRule>
    <cfRule type="beginsWith" dxfId="185" priority="127" operator="beginsWith" text="RDV Spécialiste">
      <formula>LEFT(BJ3,LEN("RDV Spécialiste"))="RDV Spécialiste"</formula>
    </cfRule>
    <cfRule type="beginsWith" dxfId="184" priority="128" operator="beginsWith" text="RDV Gen.">
      <formula>LEFT(BJ3,LEN("RDV Gen."))="RDV Gen."</formula>
    </cfRule>
    <cfRule type="containsText" dxfId="183" priority="129" operator="containsText" text="Repas -1">
      <formula>NOT(ISERROR(SEARCH("Repas -1",BJ3)))</formula>
    </cfRule>
  </conditionalFormatting>
  <conditionalFormatting sqref="BY3:BY161">
    <cfRule type="beginsWith" dxfId="182" priority="98" operator="beginsWith" text="Activité groupe">
      <formula>LEFT(BY3,LEN("Activité groupe"))="Activité groupe"</formula>
    </cfRule>
    <cfRule type="beginsWith" dxfId="181" priority="99" operator="beginsWith" text="Activité perso">
      <formula>LEFT(BY3,LEN("Activité perso"))="Activité perso"</formula>
    </cfRule>
    <cfRule type="beginsWith" dxfId="180" priority="100" operator="beginsWith" text="Activité Thérapeutique">
      <formula>LEFT(BY3,LEN("Activité Thérapeutique"))="Activité Thérapeutique"</formula>
    </cfRule>
    <cfRule type="beginsWith" dxfId="179" priority="101" operator="beginsWith" text="Activité CATTP">
      <formula>LEFT(BY3,LEN("Activité CATTP"))="Activité CATTP"</formula>
    </cfRule>
    <cfRule type="beginsWith" dxfId="178" priority="102" operator="beginsWith" text="Vétérinaire">
      <formula>LEFT(BY3,LEN("Vétérinaire"))="Vétérinaire"</formula>
    </cfRule>
    <cfRule type="beginsWith" dxfId="177" priority="103" operator="beginsWith" text="Famille">
      <formula>LEFT(BY3,LEN("Famille"))="Famille"</formula>
    </cfRule>
    <cfRule type="beginsWith" dxfId="176" priority="104" operator="beginsWith" text="RDV Tuteur">
      <formula>LEFT(BY3,LEN("RDV Tuteur"))="RDV Tuteur"</formula>
    </cfRule>
    <cfRule type="beginsWith" dxfId="175" priority="105" operator="beginsWith" text="RDV Podologue">
      <formula>LEFT(BY3,LEN("RDV Podologue"))="RDV Podologue"</formula>
    </cfRule>
    <cfRule type="beginsWith" dxfId="174" priority="106" operator="beginsWith" text="RDV Bilan">
      <formula>LEFT(BY3,LEN("RDV Bilan"))="RDV Bilan"</formula>
    </cfRule>
    <cfRule type="beginsWith" dxfId="173" priority="107" operator="beginsWith" text="RDV Imagerie">
      <formula>LEFT(BY3,LEN("RDV Imagerie"))="RDV Imagerie"</formula>
    </cfRule>
    <cfRule type="beginsWith" dxfId="172" priority="108" operator="beginsWith" text="RDV Infirmier">
      <formula>LEFT(BY3,LEN("RDV Infirmier"))="RDV Infirmier"</formula>
    </cfRule>
    <cfRule type="beginsWith" dxfId="171" priority="109" operator="beginsWith" text="RDV Psychologue">
      <formula>LEFT(BY3,LEN("RDV Psychologue"))="RDV Psychologue"</formula>
    </cfRule>
    <cfRule type="beginsWith" dxfId="170" priority="110" operator="beginsWith" text="RDV Psy CMP">
      <formula>LEFT(BY3,LEN("RDV Psy CMP"))="RDV Psy CMP"</formula>
    </cfRule>
    <cfRule type="beginsWith" dxfId="169" priority="111" operator="beginsWith" text="RDV Spécialiste">
      <formula>LEFT(BY3,LEN("RDV Spécialiste"))="RDV Spécialiste"</formula>
    </cfRule>
    <cfRule type="beginsWith" dxfId="168" priority="112" operator="beginsWith" text="RDV Gen.">
      <formula>LEFT(BY3,LEN("RDV Gen."))="RDV Gen."</formula>
    </cfRule>
    <cfRule type="containsText" dxfId="167" priority="113" operator="containsText" text="Repas -1">
      <formula>NOT(ISERROR(SEARCH("Repas -1",BY3)))</formula>
    </cfRule>
  </conditionalFormatting>
  <conditionalFormatting sqref="CE3:CE161">
    <cfRule type="beginsWith" dxfId="166" priority="82" operator="beginsWith" text="Activité groupe">
      <formula>LEFT(CE3,LEN("Activité groupe"))="Activité groupe"</formula>
    </cfRule>
    <cfRule type="beginsWith" dxfId="165" priority="83" operator="beginsWith" text="Activité perso">
      <formula>LEFT(CE3,LEN("Activité perso"))="Activité perso"</formula>
    </cfRule>
    <cfRule type="beginsWith" dxfId="164" priority="84" operator="beginsWith" text="Activité Thérapeutique">
      <formula>LEFT(CE3,LEN("Activité Thérapeutique"))="Activité Thérapeutique"</formula>
    </cfRule>
    <cfRule type="beginsWith" dxfId="163" priority="85" operator="beginsWith" text="Activité CATTP">
      <formula>LEFT(CE3,LEN("Activité CATTP"))="Activité CATTP"</formula>
    </cfRule>
    <cfRule type="beginsWith" dxfId="162" priority="86" operator="beginsWith" text="Vétérinaire">
      <formula>LEFT(CE3,LEN("Vétérinaire"))="Vétérinaire"</formula>
    </cfRule>
    <cfRule type="beginsWith" dxfId="161" priority="87" operator="beginsWith" text="Famille">
      <formula>LEFT(CE3,LEN("Famille"))="Famille"</formula>
    </cfRule>
    <cfRule type="beginsWith" dxfId="160" priority="88" operator="beginsWith" text="RDV Tuteur">
      <formula>LEFT(CE3,LEN("RDV Tuteur"))="RDV Tuteur"</formula>
    </cfRule>
    <cfRule type="beginsWith" dxfId="159" priority="89" operator="beginsWith" text="RDV Podologue">
      <formula>LEFT(CE3,LEN("RDV Podologue"))="RDV Podologue"</formula>
    </cfRule>
    <cfRule type="beginsWith" dxfId="158" priority="90" operator="beginsWith" text="RDV Bilan">
      <formula>LEFT(CE3,LEN("RDV Bilan"))="RDV Bilan"</formula>
    </cfRule>
    <cfRule type="beginsWith" dxfId="157" priority="91" operator="beginsWith" text="RDV Imagerie">
      <formula>LEFT(CE3,LEN("RDV Imagerie"))="RDV Imagerie"</formula>
    </cfRule>
    <cfRule type="beginsWith" dxfId="156" priority="92" operator="beginsWith" text="RDV Infirmier">
      <formula>LEFT(CE3,LEN("RDV Infirmier"))="RDV Infirmier"</formula>
    </cfRule>
    <cfRule type="beginsWith" dxfId="155" priority="93" operator="beginsWith" text="RDV Psychologue">
      <formula>LEFT(CE3,LEN("RDV Psychologue"))="RDV Psychologue"</formula>
    </cfRule>
    <cfRule type="beginsWith" dxfId="154" priority="94" operator="beginsWith" text="RDV Psy CMP">
      <formula>LEFT(CE3,LEN("RDV Psy CMP"))="RDV Psy CMP"</formula>
    </cfRule>
    <cfRule type="beginsWith" dxfId="153" priority="95" operator="beginsWith" text="RDV Spécialiste">
      <formula>LEFT(CE3,LEN("RDV Spécialiste"))="RDV Spécialiste"</formula>
    </cfRule>
    <cfRule type="beginsWith" dxfId="152" priority="96" operator="beginsWith" text="RDV Gen.">
      <formula>LEFT(CE3,LEN("RDV Gen."))="RDV Gen."</formula>
    </cfRule>
    <cfRule type="containsText" dxfId="151" priority="97" operator="containsText" text="Repas -1">
      <formula>NOT(ISERROR(SEARCH("Repas -1",CE3)))</formula>
    </cfRule>
  </conditionalFormatting>
  <conditionalFormatting sqref="CB3:CB161">
    <cfRule type="beginsWith" dxfId="150" priority="66" operator="beginsWith" text="Activité groupe">
      <formula>LEFT(CB3,LEN("Activité groupe"))="Activité groupe"</formula>
    </cfRule>
    <cfRule type="beginsWith" dxfId="149" priority="67" operator="beginsWith" text="Activité perso">
      <formula>LEFT(CB3,LEN("Activité perso"))="Activité perso"</formula>
    </cfRule>
    <cfRule type="beginsWith" dxfId="148" priority="68" operator="beginsWith" text="Activité Thérapeutique">
      <formula>LEFT(CB3,LEN("Activité Thérapeutique"))="Activité Thérapeutique"</formula>
    </cfRule>
    <cfRule type="beginsWith" dxfId="147" priority="69" operator="beginsWith" text="Activité CATTP">
      <formula>LEFT(CB3,LEN("Activité CATTP"))="Activité CATTP"</formula>
    </cfRule>
    <cfRule type="beginsWith" dxfId="146" priority="70" operator="beginsWith" text="Vétérinaire">
      <formula>LEFT(CB3,LEN("Vétérinaire"))="Vétérinaire"</formula>
    </cfRule>
    <cfRule type="beginsWith" dxfId="145" priority="71" operator="beginsWith" text="Famille">
      <formula>LEFT(CB3,LEN("Famille"))="Famille"</formula>
    </cfRule>
    <cfRule type="beginsWith" dxfId="144" priority="72" operator="beginsWith" text="RDV Tuteur">
      <formula>LEFT(CB3,LEN("RDV Tuteur"))="RDV Tuteur"</formula>
    </cfRule>
    <cfRule type="beginsWith" dxfId="143" priority="73" operator="beginsWith" text="RDV Podologue">
      <formula>LEFT(CB3,LEN("RDV Podologue"))="RDV Podologue"</formula>
    </cfRule>
    <cfRule type="beginsWith" dxfId="142" priority="74" operator="beginsWith" text="RDV Bilan">
      <formula>LEFT(CB3,LEN("RDV Bilan"))="RDV Bilan"</formula>
    </cfRule>
    <cfRule type="beginsWith" dxfId="141" priority="75" operator="beginsWith" text="RDV Imagerie">
      <formula>LEFT(CB3,LEN("RDV Imagerie"))="RDV Imagerie"</formula>
    </cfRule>
    <cfRule type="beginsWith" dxfId="140" priority="76" operator="beginsWith" text="RDV Infirmier">
      <formula>LEFT(CB3,LEN("RDV Infirmier"))="RDV Infirmier"</formula>
    </cfRule>
    <cfRule type="beginsWith" dxfId="139" priority="77" operator="beginsWith" text="RDV Psychologue">
      <formula>LEFT(CB3,LEN("RDV Psychologue"))="RDV Psychologue"</formula>
    </cfRule>
    <cfRule type="beginsWith" dxfId="138" priority="78" operator="beginsWith" text="RDV Psy CMP">
      <formula>LEFT(CB3,LEN("RDV Psy CMP"))="RDV Psy CMP"</formula>
    </cfRule>
    <cfRule type="beginsWith" dxfId="137" priority="79" operator="beginsWith" text="RDV Spécialiste">
      <formula>LEFT(CB3,LEN("RDV Spécialiste"))="RDV Spécialiste"</formula>
    </cfRule>
    <cfRule type="beginsWith" dxfId="136" priority="80" operator="beginsWith" text="RDV Gen.">
      <formula>LEFT(CB3,LEN("RDV Gen."))="RDV Gen."</formula>
    </cfRule>
    <cfRule type="containsText" dxfId="135" priority="81" operator="containsText" text="Repas -1">
      <formula>NOT(ISERROR(SEARCH("Repas -1",CB3)))</formula>
    </cfRule>
  </conditionalFormatting>
  <conditionalFormatting sqref="BV3:BV161">
    <cfRule type="beginsWith" dxfId="134" priority="50" operator="beginsWith" text="Activité groupe">
      <formula>LEFT(BV3,LEN("Activité groupe"))="Activité groupe"</formula>
    </cfRule>
    <cfRule type="beginsWith" dxfId="133" priority="51" operator="beginsWith" text="Activité perso">
      <formula>LEFT(BV3,LEN("Activité perso"))="Activité perso"</formula>
    </cfRule>
    <cfRule type="beginsWith" dxfId="132" priority="52" operator="beginsWith" text="Activité Thérapeutique">
      <formula>LEFT(BV3,LEN("Activité Thérapeutique"))="Activité Thérapeutique"</formula>
    </cfRule>
    <cfRule type="beginsWith" dxfId="131" priority="53" operator="beginsWith" text="Activité CATTP">
      <formula>LEFT(BV3,LEN("Activité CATTP"))="Activité CATTP"</formula>
    </cfRule>
    <cfRule type="beginsWith" dxfId="130" priority="54" operator="beginsWith" text="Vétérinaire">
      <formula>LEFT(BV3,LEN("Vétérinaire"))="Vétérinaire"</formula>
    </cfRule>
    <cfRule type="beginsWith" dxfId="129" priority="55" operator="beginsWith" text="Famille">
      <formula>LEFT(BV3,LEN("Famille"))="Famille"</formula>
    </cfRule>
    <cfRule type="beginsWith" dxfId="128" priority="56" operator="beginsWith" text="RDV Tuteur">
      <formula>LEFT(BV3,LEN("RDV Tuteur"))="RDV Tuteur"</formula>
    </cfRule>
    <cfRule type="beginsWith" dxfId="127" priority="57" operator="beginsWith" text="RDV Podologue">
      <formula>LEFT(BV3,LEN("RDV Podologue"))="RDV Podologue"</formula>
    </cfRule>
    <cfRule type="beginsWith" dxfId="126" priority="58" operator="beginsWith" text="RDV Bilan">
      <formula>LEFT(BV3,LEN("RDV Bilan"))="RDV Bilan"</formula>
    </cfRule>
    <cfRule type="beginsWith" dxfId="125" priority="59" operator="beginsWith" text="RDV Imagerie">
      <formula>LEFT(BV3,LEN("RDV Imagerie"))="RDV Imagerie"</formula>
    </cfRule>
    <cfRule type="beginsWith" dxfId="124" priority="60" operator="beginsWith" text="RDV Infirmier">
      <formula>LEFT(BV3,LEN("RDV Infirmier"))="RDV Infirmier"</formula>
    </cfRule>
    <cfRule type="beginsWith" dxfId="123" priority="61" operator="beginsWith" text="RDV Psychologue">
      <formula>LEFT(BV3,LEN("RDV Psychologue"))="RDV Psychologue"</formula>
    </cfRule>
    <cfRule type="beginsWith" dxfId="122" priority="62" operator="beginsWith" text="RDV Psy CMP">
      <formula>LEFT(BV3,LEN("RDV Psy CMP"))="RDV Psy CMP"</formula>
    </cfRule>
    <cfRule type="beginsWith" dxfId="121" priority="63" operator="beginsWith" text="RDV Spécialiste">
      <formula>LEFT(BV3,LEN("RDV Spécialiste"))="RDV Spécialiste"</formula>
    </cfRule>
    <cfRule type="beginsWith" dxfId="120" priority="64" operator="beginsWith" text="RDV Gen.">
      <formula>LEFT(BV3,LEN("RDV Gen."))="RDV Gen."</formula>
    </cfRule>
    <cfRule type="containsText" dxfId="119" priority="65" operator="containsText" text="Repas -1">
      <formula>NOT(ISERROR(SEARCH("Repas -1",BV3)))</formula>
    </cfRule>
  </conditionalFormatting>
  <conditionalFormatting sqref="CK3:CK161">
    <cfRule type="beginsWith" dxfId="118" priority="34" operator="beginsWith" text="Activité groupe">
      <formula>LEFT(CK3,LEN("Activité groupe"))="Activité groupe"</formula>
    </cfRule>
    <cfRule type="beginsWith" dxfId="117" priority="35" operator="beginsWith" text="Activité perso">
      <formula>LEFT(CK3,LEN("Activité perso"))="Activité perso"</formula>
    </cfRule>
    <cfRule type="beginsWith" dxfId="116" priority="36" operator="beginsWith" text="Activité Thérapeutique">
      <formula>LEFT(CK3,LEN("Activité Thérapeutique"))="Activité Thérapeutique"</formula>
    </cfRule>
    <cfRule type="beginsWith" dxfId="115" priority="37" operator="beginsWith" text="Activité CATTP">
      <formula>LEFT(CK3,LEN("Activité CATTP"))="Activité CATTP"</formula>
    </cfRule>
    <cfRule type="beginsWith" dxfId="114" priority="38" operator="beginsWith" text="Vétérinaire">
      <formula>LEFT(CK3,LEN("Vétérinaire"))="Vétérinaire"</formula>
    </cfRule>
    <cfRule type="beginsWith" dxfId="113" priority="39" operator="beginsWith" text="Famille">
      <formula>LEFT(CK3,LEN("Famille"))="Famille"</formula>
    </cfRule>
    <cfRule type="beginsWith" dxfId="112" priority="40" operator="beginsWith" text="RDV Tuteur">
      <formula>LEFT(CK3,LEN("RDV Tuteur"))="RDV Tuteur"</formula>
    </cfRule>
    <cfRule type="beginsWith" dxfId="111" priority="41" operator="beginsWith" text="RDV Podologue">
      <formula>LEFT(CK3,LEN("RDV Podologue"))="RDV Podologue"</formula>
    </cfRule>
    <cfRule type="beginsWith" dxfId="110" priority="42" operator="beginsWith" text="RDV Bilan">
      <formula>LEFT(CK3,LEN("RDV Bilan"))="RDV Bilan"</formula>
    </cfRule>
    <cfRule type="beginsWith" dxfId="109" priority="43" operator="beginsWith" text="RDV Imagerie">
      <formula>LEFT(CK3,LEN("RDV Imagerie"))="RDV Imagerie"</formula>
    </cfRule>
    <cfRule type="beginsWith" dxfId="108" priority="44" operator="beginsWith" text="RDV Infirmier">
      <formula>LEFT(CK3,LEN("RDV Infirmier"))="RDV Infirmier"</formula>
    </cfRule>
    <cfRule type="beginsWith" dxfId="107" priority="45" operator="beginsWith" text="RDV Psychologue">
      <formula>LEFT(CK3,LEN("RDV Psychologue"))="RDV Psychologue"</formula>
    </cfRule>
    <cfRule type="beginsWith" dxfId="106" priority="46" operator="beginsWith" text="RDV Psy CMP">
      <formula>LEFT(CK3,LEN("RDV Psy CMP"))="RDV Psy CMP"</formula>
    </cfRule>
    <cfRule type="beginsWith" dxfId="105" priority="47" operator="beginsWith" text="RDV Spécialiste">
      <formula>LEFT(CK3,LEN("RDV Spécialiste"))="RDV Spécialiste"</formula>
    </cfRule>
    <cfRule type="beginsWith" dxfId="104" priority="48" operator="beginsWith" text="RDV Gen.">
      <formula>LEFT(CK3,LEN("RDV Gen."))="RDV Gen."</formula>
    </cfRule>
    <cfRule type="containsText" dxfId="103" priority="49" operator="containsText" text="Repas -1">
      <formula>NOT(ISERROR(SEARCH("Repas -1",CK3)))</formula>
    </cfRule>
  </conditionalFormatting>
  <conditionalFormatting sqref="CN3:CN161">
    <cfRule type="beginsWith" dxfId="102" priority="18" operator="beginsWith" text="Activité groupe">
      <formula>LEFT(CN3,LEN("Activité groupe"))="Activité groupe"</formula>
    </cfRule>
    <cfRule type="beginsWith" dxfId="101" priority="19" operator="beginsWith" text="Activité perso">
      <formula>LEFT(CN3,LEN("Activité perso"))="Activité perso"</formula>
    </cfRule>
    <cfRule type="beginsWith" dxfId="100" priority="20" operator="beginsWith" text="Activité Thérapeutique">
      <formula>LEFT(CN3,LEN("Activité Thérapeutique"))="Activité Thérapeutique"</formula>
    </cfRule>
    <cfRule type="beginsWith" dxfId="99" priority="21" operator="beginsWith" text="Activité CATTP">
      <formula>LEFT(CN3,LEN("Activité CATTP"))="Activité CATTP"</formula>
    </cfRule>
    <cfRule type="beginsWith" dxfId="98" priority="22" operator="beginsWith" text="Vétérinaire">
      <formula>LEFT(CN3,LEN("Vétérinaire"))="Vétérinaire"</formula>
    </cfRule>
    <cfRule type="beginsWith" dxfId="97" priority="23" operator="beginsWith" text="Famille">
      <formula>LEFT(CN3,LEN("Famille"))="Famille"</formula>
    </cfRule>
    <cfRule type="beginsWith" dxfId="96" priority="24" operator="beginsWith" text="RDV Tuteur">
      <formula>LEFT(CN3,LEN("RDV Tuteur"))="RDV Tuteur"</formula>
    </cfRule>
    <cfRule type="beginsWith" dxfId="95" priority="25" operator="beginsWith" text="RDV Podologue">
      <formula>LEFT(CN3,LEN("RDV Podologue"))="RDV Podologue"</formula>
    </cfRule>
    <cfRule type="beginsWith" dxfId="94" priority="26" operator="beginsWith" text="RDV Bilan">
      <formula>LEFT(CN3,LEN("RDV Bilan"))="RDV Bilan"</formula>
    </cfRule>
    <cfRule type="beginsWith" dxfId="93" priority="27" operator="beginsWith" text="RDV Imagerie">
      <formula>LEFT(CN3,LEN("RDV Imagerie"))="RDV Imagerie"</formula>
    </cfRule>
    <cfRule type="beginsWith" dxfId="92" priority="28" operator="beginsWith" text="RDV Infirmier">
      <formula>LEFT(CN3,LEN("RDV Infirmier"))="RDV Infirmier"</formula>
    </cfRule>
    <cfRule type="beginsWith" dxfId="91" priority="29" operator="beginsWith" text="RDV Psychologue">
      <formula>LEFT(CN3,LEN("RDV Psychologue"))="RDV Psychologue"</formula>
    </cfRule>
    <cfRule type="beginsWith" dxfId="90" priority="30" operator="beginsWith" text="RDV Psy CMP">
      <formula>LEFT(CN3,LEN("RDV Psy CMP"))="RDV Psy CMP"</formula>
    </cfRule>
    <cfRule type="beginsWith" dxfId="89" priority="31" operator="beginsWith" text="RDV Spécialiste">
      <formula>LEFT(CN3,LEN("RDV Spécialiste"))="RDV Spécialiste"</formula>
    </cfRule>
    <cfRule type="beginsWith" dxfId="88" priority="32" operator="beginsWith" text="RDV Gen.">
      <formula>LEFT(CN3,LEN("RDV Gen."))="RDV Gen."</formula>
    </cfRule>
    <cfRule type="containsText" dxfId="87" priority="33" operator="containsText" text="Repas -1">
      <formula>NOT(ISERROR(SEARCH("Repas -1",CN3)))</formula>
    </cfRule>
  </conditionalFormatting>
  <conditionalFormatting sqref="CH3:CH161">
    <cfRule type="beginsWith" dxfId="86" priority="2" operator="beginsWith" text="Activité groupe">
      <formula>LEFT(CH3,LEN("Activité groupe"))="Activité groupe"</formula>
    </cfRule>
    <cfRule type="beginsWith" dxfId="85" priority="3" operator="beginsWith" text="Activité perso">
      <formula>LEFT(CH3,LEN("Activité perso"))="Activité perso"</formula>
    </cfRule>
    <cfRule type="beginsWith" dxfId="84" priority="4" operator="beginsWith" text="Activité Thérapeutique">
      <formula>LEFT(CH3,LEN("Activité Thérapeutique"))="Activité Thérapeutique"</formula>
    </cfRule>
    <cfRule type="beginsWith" dxfId="83" priority="5" operator="beginsWith" text="Activité CATTP">
      <formula>LEFT(CH3,LEN("Activité CATTP"))="Activité CATTP"</formula>
    </cfRule>
    <cfRule type="beginsWith" dxfId="82" priority="6" operator="beginsWith" text="Vétérinaire">
      <formula>LEFT(CH3,LEN("Vétérinaire"))="Vétérinaire"</formula>
    </cfRule>
    <cfRule type="beginsWith" dxfId="81" priority="7" operator="beginsWith" text="Famille">
      <formula>LEFT(CH3,LEN("Famille"))="Famille"</formula>
    </cfRule>
    <cfRule type="beginsWith" dxfId="80" priority="8" operator="beginsWith" text="RDV Tuteur">
      <formula>LEFT(CH3,LEN("RDV Tuteur"))="RDV Tuteur"</formula>
    </cfRule>
    <cfRule type="beginsWith" dxfId="79" priority="9" operator="beginsWith" text="RDV Podologue">
      <formula>LEFT(CH3,LEN("RDV Podologue"))="RDV Podologue"</formula>
    </cfRule>
    <cfRule type="beginsWith" dxfId="78" priority="10" operator="beginsWith" text="RDV Bilan">
      <formula>LEFT(CH3,LEN("RDV Bilan"))="RDV Bilan"</formula>
    </cfRule>
    <cfRule type="beginsWith" dxfId="77" priority="11" operator="beginsWith" text="RDV Imagerie">
      <formula>LEFT(CH3,LEN("RDV Imagerie"))="RDV Imagerie"</formula>
    </cfRule>
    <cfRule type="beginsWith" dxfId="76" priority="12" operator="beginsWith" text="RDV Infirmier">
      <formula>LEFT(CH3,LEN("RDV Infirmier"))="RDV Infirmier"</formula>
    </cfRule>
    <cfRule type="beginsWith" dxfId="75" priority="13" operator="beginsWith" text="RDV Psychologue">
      <formula>LEFT(CH3,LEN("RDV Psychologue"))="RDV Psychologue"</formula>
    </cfRule>
    <cfRule type="beginsWith" dxfId="74" priority="14" operator="beginsWith" text="RDV Psy CMP">
      <formula>LEFT(CH3,LEN("RDV Psy CMP"))="RDV Psy CMP"</formula>
    </cfRule>
    <cfRule type="beginsWith" dxfId="73" priority="15" operator="beginsWith" text="RDV Spécialiste">
      <formula>LEFT(CH3,LEN("RDV Spécialiste"))="RDV Spécialiste"</formula>
    </cfRule>
    <cfRule type="beginsWith" dxfId="72" priority="16" operator="beginsWith" text="RDV Gen.">
      <formula>LEFT(CH3,LEN("RDV Gen."))="RDV Gen."</formula>
    </cfRule>
    <cfRule type="containsText" dxfId="71" priority="17" operator="containsText" text="Repas -1">
      <formula>NOT(ISERROR(SEARCH("Repas -1",CH3)))</formula>
    </cfRule>
  </conditionalFormatting>
  <conditionalFormatting sqref="CN3:CP161">
    <cfRule type="expression" dxfId="70" priority="503">
      <formula>$CN$1="SAMEDI"</formula>
    </cfRule>
    <cfRule type="expression" dxfId="69" priority="504">
      <formula>$CN$1="DIMANCHE"</formula>
    </cfRule>
  </conditionalFormatting>
  <conditionalFormatting sqref="CK3:CM161">
    <cfRule type="expression" dxfId="68" priority="505">
      <formula>$CK$1="DIMANCHE"</formula>
    </cfRule>
    <cfRule type="expression" dxfId="67" priority="506">
      <formula>$CK$1="SAMEDI"</formula>
    </cfRule>
  </conditionalFormatting>
  <conditionalFormatting sqref="CH3:CJ161">
    <cfRule type="expression" dxfId="66" priority="507">
      <formula>$CH$1="DIMANCHE"</formula>
    </cfRule>
    <cfRule type="expression" dxfId="65" priority="508">
      <formula>$CH$1="SAMEDI"</formula>
    </cfRule>
  </conditionalFormatting>
  <conditionalFormatting sqref="CE3:CG161">
    <cfRule type="expression" dxfId="64" priority="511">
      <formula>$CE$1="DIMANCHE"</formula>
    </cfRule>
    <cfRule type="expression" dxfId="63" priority="512">
      <formula>$CE$1="SAMEDI"</formula>
    </cfRule>
  </conditionalFormatting>
  <conditionalFormatting sqref="CB3:CD161">
    <cfRule type="expression" dxfId="62" priority="513">
      <formula>$CB$1="DIMANCHE"</formula>
    </cfRule>
    <cfRule type="expression" dxfId="61" priority="514">
      <formula>$CB$1="SAMEDI"</formula>
    </cfRule>
  </conditionalFormatting>
  <conditionalFormatting sqref="BY3:CA161">
    <cfRule type="expression" dxfId="60" priority="515">
      <formula>$BY$1="DIMANCHE"</formula>
    </cfRule>
    <cfRule type="expression" dxfId="59" priority="516">
      <formula>$BY$1="SAMEDI"</formula>
    </cfRule>
  </conditionalFormatting>
  <conditionalFormatting sqref="BV3:BX161">
    <cfRule type="expression" dxfId="58" priority="517">
      <formula>$BV$1="SAMEDI"</formula>
    </cfRule>
    <cfRule type="expression" dxfId="57" priority="518">
      <formula>$BV$1="DIMANCHE"</formula>
    </cfRule>
  </conditionalFormatting>
  <conditionalFormatting sqref="BS3:BU161">
    <cfRule type="expression" dxfId="56" priority="509">
      <formula>$BS$1="DIMANCHE"</formula>
    </cfRule>
  </conditionalFormatting>
  <conditionalFormatting sqref="BP3:BR161">
    <cfRule type="expression" dxfId="55" priority="519">
      <formula>$BP$1="DIMANCHE"</formula>
    </cfRule>
    <cfRule type="expression" dxfId="54" priority="520">
      <formula>$BP$1="SAMEDI"</formula>
    </cfRule>
  </conditionalFormatting>
  <conditionalFormatting sqref="BM3:BO161">
    <cfRule type="expression" dxfId="53" priority="521">
      <formula>$BM$1="DIMANCHE"</formula>
    </cfRule>
    <cfRule type="expression" dxfId="52" priority="522">
      <formula>$BM$1="SAMEDI"</formula>
    </cfRule>
  </conditionalFormatting>
  <conditionalFormatting sqref="BJ3:BL161">
    <cfRule type="expression" dxfId="51" priority="523">
      <formula>$BJ$1="DIMANCHE"</formula>
    </cfRule>
    <cfRule type="expression" dxfId="50" priority="524">
      <formula>$BJ$1="SAMEDI"</formula>
    </cfRule>
  </conditionalFormatting>
  <conditionalFormatting sqref="BG3:BI161">
    <cfRule type="expression" dxfId="49" priority="525">
      <formula>$BG$1="SAMEDI"</formula>
    </cfRule>
    <cfRule type="expression" dxfId="48" priority="526">
      <formula>$BG$1="DIMANCHE"</formula>
    </cfRule>
  </conditionalFormatting>
  <conditionalFormatting sqref="BD3:BF161">
    <cfRule type="expression" dxfId="47" priority="527">
      <formula>$BD$1="SAMEDI"</formula>
    </cfRule>
    <cfRule type="expression" dxfId="46" priority="528">
      <formula>$BD$1="DIMANCHE"</formula>
    </cfRule>
  </conditionalFormatting>
  <conditionalFormatting sqref="BA3:BC161">
    <cfRule type="expression" dxfId="45" priority="529">
      <formula>$BA$1="DIMANCHE"</formula>
    </cfRule>
    <cfRule type="expression" dxfId="44" priority="530">
      <formula>$BA$1="SAMEDI"</formula>
    </cfRule>
  </conditionalFormatting>
  <conditionalFormatting sqref="AX3:AZ161">
    <cfRule type="expression" dxfId="43" priority="531">
      <formula>AX$1="DIMANCHE"</formula>
    </cfRule>
    <cfRule type="expression" dxfId="42" priority="532">
      <formula>$AX$1="SAMEDI"</formula>
    </cfRule>
  </conditionalFormatting>
  <conditionalFormatting sqref="AU3:AW161">
    <cfRule type="expression" dxfId="41" priority="533">
      <formula>$AU$1="DIMANCHE"</formula>
    </cfRule>
    <cfRule type="expression" dxfId="40" priority="534">
      <formula>$AU$1="SAMEDI"</formula>
    </cfRule>
  </conditionalFormatting>
  <conditionalFormatting sqref="AR3:AT161">
    <cfRule type="expression" dxfId="39" priority="535">
      <formula>$AR$1="DIMANCHE"</formula>
    </cfRule>
    <cfRule type="expression" dxfId="38" priority="536">
      <formula>$AR$1="SAMEDI"</formula>
    </cfRule>
  </conditionalFormatting>
  <conditionalFormatting sqref="AO3:AQ161">
    <cfRule type="expression" dxfId="37" priority="537">
      <formula>$AO$1="DIMANCHE"</formula>
    </cfRule>
    <cfRule type="expression" dxfId="36" priority="538">
      <formula>$AO$1="SAMEDI"</formula>
    </cfRule>
  </conditionalFormatting>
  <conditionalFormatting sqref="AL3:AN161">
    <cfRule type="expression" dxfId="35" priority="539">
      <formula>$AL$1="DIMANCHE"</formula>
    </cfRule>
    <cfRule type="expression" dxfId="34" priority="540">
      <formula>$AL$1="SAMEDI"</formula>
    </cfRule>
  </conditionalFormatting>
  <conditionalFormatting sqref="AI3:AK161">
    <cfRule type="expression" dxfId="33" priority="541">
      <formula>$AI$1="DIMANCHE"</formula>
    </cfRule>
    <cfRule type="expression" dxfId="32" priority="542">
      <formula>$AI$1="SAMEDI"</formula>
    </cfRule>
  </conditionalFormatting>
  <conditionalFormatting sqref="AF3:AH161">
    <cfRule type="expression" dxfId="31" priority="543">
      <formula>$AF$1="DIMANCHE"</formula>
    </cfRule>
    <cfRule type="expression" dxfId="30" priority="544">
      <formula>$AF$1="SAMEDI"</formula>
    </cfRule>
  </conditionalFormatting>
  <conditionalFormatting sqref="AC3:AE161">
    <cfRule type="expression" dxfId="29" priority="546">
      <formula>$AC$1="DIMANCHE"</formula>
    </cfRule>
    <cfRule type="expression" dxfId="28" priority="547">
      <formula>$AC$1="SAMEDI"</formula>
    </cfRule>
  </conditionalFormatting>
  <conditionalFormatting sqref="Z3:AB161">
    <cfRule type="expression" dxfId="27" priority="548">
      <formula>$Z$1="DIMANCHE"</formula>
    </cfRule>
    <cfRule type="expression" dxfId="26" priority="549">
      <formula>$Z$1="SAMEDI"</formula>
    </cfRule>
  </conditionalFormatting>
  <conditionalFormatting sqref="W3:Y161">
    <cfRule type="expression" dxfId="25" priority="550">
      <formula>$W$1="DIMANCHE"</formula>
    </cfRule>
    <cfRule type="expression" dxfId="24" priority="551">
      <formula>$W$1="SAMEDI"</formula>
    </cfRule>
  </conditionalFormatting>
  <conditionalFormatting sqref="T3:V161">
    <cfRule type="expression" dxfId="23" priority="552">
      <formula>$T$1="DIMANCHE"</formula>
    </cfRule>
    <cfRule type="expression" dxfId="22" priority="553">
      <formula>$T$1="SAMEDI"</formula>
    </cfRule>
  </conditionalFormatting>
  <conditionalFormatting sqref="Q3:S161">
    <cfRule type="expression" dxfId="21" priority="554">
      <formula>$Q$1="DIMANCHE"</formula>
    </cfRule>
    <cfRule type="expression" dxfId="20" priority="555">
      <formula>$Q$1="SAMEDI"</formula>
    </cfRule>
  </conditionalFormatting>
  <conditionalFormatting sqref="N3:P161">
    <cfRule type="expression" dxfId="19" priority="556">
      <formula>$N$1="DIMANCHE"</formula>
    </cfRule>
    <cfRule type="expression" dxfId="18" priority="557">
      <formula>$N$1="SAMEDI"</formula>
    </cfRule>
  </conditionalFormatting>
  <conditionalFormatting sqref="K3:M161">
    <cfRule type="expression" dxfId="17" priority="558">
      <formula>$K$1="SAMEDI"</formula>
    </cfRule>
    <cfRule type="expression" dxfId="16" priority="559">
      <formula>$K$1="DIMANCHE"</formula>
    </cfRule>
  </conditionalFormatting>
  <conditionalFormatting sqref="H3:J161">
    <cfRule type="expression" dxfId="15" priority="490">
      <formula>$H$1="SAMEDI"</formula>
    </cfRule>
    <cfRule type="expression" dxfId="14" priority="545">
      <formula>$H$1="DIMANCHE"</formula>
    </cfRule>
  </conditionalFormatting>
  <conditionalFormatting sqref="B3:D161">
    <cfRule type="expression" dxfId="13" priority="450">
      <formula>$B$1="DIMANCHE"</formula>
    </cfRule>
    <cfRule type="expression" dxfId="12" priority="451">
      <formula>$B$1="SAMEDI"</formula>
    </cfRule>
  </conditionalFormatting>
  <conditionalFormatting sqref="B1:CP161">
    <cfRule type="expression" dxfId="11" priority="1">
      <formula>AND(B$4=TODAY())</formula>
    </cfRule>
  </conditionalFormatting>
  <hyperlinks>
    <hyperlink ref="A1" location="Calendrier!A1" display="Calendrier"/>
    <hyperlink ref="A2" location="Aide!A1" display="Aide"/>
  </hyperlink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K71"/>
  <sheetViews>
    <sheetView showGridLines="0" zoomScale="80" zoomScaleNormal="80" workbookViewId="0">
      <selection activeCell="AK1" sqref="AK1:AK1048576"/>
    </sheetView>
  </sheetViews>
  <sheetFormatPr baseColWidth="10" defaultColWidth="11.42578125" defaultRowHeight="15" zeroHeight="1"/>
  <cols>
    <col min="1" max="1" width="11.42578125" style="46" customWidth="1"/>
    <col min="2" max="32" width="7.5703125" style="46" customWidth="1"/>
    <col min="33" max="33" width="8.42578125" style="46" hidden="1" customWidth="1"/>
    <col min="34" max="34" width="9" style="46" hidden="1" customWidth="1"/>
    <col min="35" max="35" width="11.42578125" style="46" hidden="1" customWidth="1"/>
    <col min="36" max="36" width="7.5703125" style="46" hidden="1" customWidth="1"/>
    <col min="37" max="37" width="12.140625" style="46" hidden="1" customWidth="1"/>
    <col min="38" max="16380" width="11.42578125" style="46"/>
    <col min="16381" max="16384" width="0" style="46" hidden="1" customWidth="1"/>
  </cols>
  <sheetData>
    <row r="1" spans="1:32" ht="15.75" customHeight="1">
      <c r="A1" s="47" t="s">
        <v>52</v>
      </c>
      <c r="B1" s="48" t="str">
        <f>PROPER(TEXT(P3,"MMMM"))&amp;" "&amp;YEAR(P3)</f>
        <v>Janvier 2017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50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51">
        <f>AC3</f>
        <v>42763</v>
      </c>
      <c r="AD1" s="52">
        <f>AD3</f>
        <v>42764</v>
      </c>
      <c r="AE1" s="52">
        <f>AE3</f>
        <v>42765</v>
      </c>
      <c r="AF1" s="53">
        <f>AF3</f>
        <v>42766</v>
      </c>
    </row>
    <row r="2" spans="1:32">
      <c r="A2" s="47" t="s">
        <v>51</v>
      </c>
      <c r="B2" s="54">
        <f>INT((B4-LOOKUP(B4,DATE(YEAR(B4)+{-1;0;1},1,3)-WEEKDAY(DATE(YEAR(B4)+{-1;0;1},1,3))+2))/7)+1</f>
        <v>52</v>
      </c>
      <c r="C2" s="55">
        <f>INT((C4-LOOKUP(C4,DATE(YEAR(C4)+{-1;0;1},1,3)-WEEKDAY(DATE(YEAR(C4)+{-1;0;1},1,3))+2))/7)+1</f>
        <v>1</v>
      </c>
      <c r="D2" s="55">
        <f>INT((D4-LOOKUP(D4,DATE(YEAR(D4)+{-1;0;1},1,3)-WEEKDAY(DATE(YEAR(D4)+{-1;0;1},1,3))+2))/7)+1</f>
        <v>1</v>
      </c>
      <c r="E2" s="55">
        <f>INT((E4-LOOKUP(E4,DATE(YEAR(E4)+{-1;0;1},1,3)-WEEKDAY(DATE(YEAR(E4)+{-1;0;1},1,3))+2))/7)+1</f>
        <v>1</v>
      </c>
      <c r="F2" s="55">
        <f>INT((F4-LOOKUP(F4,DATE(YEAR(F4)+{-1;0;1},1,3)-WEEKDAY(DATE(YEAR(F4)+{-1;0;1},1,3))+2))/7)+1</f>
        <v>1</v>
      </c>
      <c r="G2" s="55">
        <f>INT((G4-LOOKUP(G4,DATE(YEAR(G4)+{-1;0;1},1,3)-WEEKDAY(DATE(YEAR(G4)+{-1;0;1},1,3))+2))/7)+1</f>
        <v>1</v>
      </c>
      <c r="H2" s="55">
        <f>INT((H4-LOOKUP(H4,DATE(YEAR(H4)+{-1;0;1},1,3)-WEEKDAY(DATE(YEAR(H4)+{-1;0;1},1,3))+2))/7)+1</f>
        <v>1</v>
      </c>
      <c r="I2" s="55">
        <f>INT((I4-LOOKUP(I4,DATE(YEAR(I4)+{-1;0;1},1,3)-WEEKDAY(DATE(YEAR(I4)+{-1;0;1},1,3))+2))/7)+1</f>
        <v>1</v>
      </c>
      <c r="J2" s="55">
        <f>INT((J4-LOOKUP(J4,DATE(YEAR(J4)+{-1;0;1},1,3)-WEEKDAY(DATE(YEAR(J4)+{-1;0;1},1,3))+2))/7)+1</f>
        <v>2</v>
      </c>
      <c r="K2" s="55">
        <f>INT((K4-LOOKUP(K4,DATE(YEAR(K4)+{-1;0;1},1,3)-WEEKDAY(DATE(YEAR(K4)+{-1;0;1},1,3))+2))/7)+1</f>
        <v>2</v>
      </c>
      <c r="L2" s="55">
        <f>INT((L4-LOOKUP(L4,DATE(YEAR(L4)+{-1;0;1},1,3)-WEEKDAY(DATE(YEAR(L4)+{-1;0;1},1,3))+2))/7)+1</f>
        <v>2</v>
      </c>
      <c r="M2" s="55">
        <f>INT((M4-LOOKUP(M4,DATE(YEAR(M4)+{-1;0;1},1,3)-WEEKDAY(DATE(YEAR(M4)+{-1;0;1},1,3))+2))/7)+1</f>
        <v>2</v>
      </c>
      <c r="N2" s="55">
        <f>INT((N4-LOOKUP(N4,DATE(YEAR(N4)+{-1;0;1},1,3)-WEEKDAY(DATE(YEAR(N4)+{-1;0;1},1,3))+2))/7)+1</f>
        <v>2</v>
      </c>
      <c r="O2" s="55">
        <f>INT((O4-LOOKUP(O4,DATE(YEAR(O4)+{-1;0;1},1,3)-WEEKDAY(DATE(YEAR(O4)+{-1;0;1},1,3))+2))/7)+1</f>
        <v>2</v>
      </c>
      <c r="P2" s="55">
        <f>INT((P4-LOOKUP(P4,DATE(YEAR(P4)+{-1;0;1},1,3)-WEEKDAY(DATE(YEAR(P4)+{-1;0;1},1,3))+2))/7)+1</f>
        <v>2</v>
      </c>
      <c r="Q2" s="55">
        <f>INT((Q4-LOOKUP(Q4,DATE(YEAR(Q4)+{-1;0;1},1,3)-WEEKDAY(DATE(YEAR(Q4)+{-1;0;1},1,3))+2))/7)+1</f>
        <v>3</v>
      </c>
      <c r="R2" s="55">
        <f>INT((R4-LOOKUP(R4,DATE(YEAR(R4)+{-1;0;1},1,3)-WEEKDAY(DATE(YEAR(R4)+{-1;0;1},1,3))+2))/7)+1</f>
        <v>3</v>
      </c>
      <c r="S2" s="55">
        <f>INT((S4-LOOKUP(S4,DATE(YEAR(S4)+{-1;0;1},1,3)-WEEKDAY(DATE(YEAR(S4)+{-1;0;1},1,3))+2))/7)+1</f>
        <v>3</v>
      </c>
      <c r="T2" s="55">
        <f>INT((T4-LOOKUP(T4,DATE(YEAR(T4)+{-1;0;1},1,3)-WEEKDAY(DATE(YEAR(T4)+{-1;0;1},1,3))+2))/7)+1</f>
        <v>3</v>
      </c>
      <c r="U2" s="55">
        <f>INT((U4-LOOKUP(U4,DATE(YEAR(U4)+{-1;0;1},1,3)-WEEKDAY(DATE(YEAR(U4)+{-1;0;1},1,3))+2))/7)+1</f>
        <v>3</v>
      </c>
      <c r="V2" s="55">
        <f>INT((V4-LOOKUP(V4,DATE(YEAR(V4)+{-1;0;1},1,3)-WEEKDAY(DATE(YEAR(V4)+{-1;0;1},1,3))+2))/7)+1</f>
        <v>3</v>
      </c>
      <c r="W2" s="55">
        <f>INT((W4-LOOKUP(W4,DATE(YEAR(W4)+{-1;0;1},1,3)-WEEKDAY(DATE(YEAR(W4)+{-1;0;1},1,3))+2))/7)+1</f>
        <v>3</v>
      </c>
      <c r="X2" s="55">
        <f>INT((X4-LOOKUP(X4,DATE(YEAR(X4)+{-1;0;1},1,3)-WEEKDAY(DATE(YEAR(X4)+{-1;0;1},1,3))+2))/7)+1</f>
        <v>4</v>
      </c>
      <c r="Y2" s="55">
        <f>INT((Y4-LOOKUP(Y4,DATE(YEAR(Y4)+{-1;0;1},1,3)-WEEKDAY(DATE(YEAR(Y4)+{-1;0;1},1,3))+2))/7)+1</f>
        <v>4</v>
      </c>
      <c r="Z2" s="55">
        <f>INT((Z4-LOOKUP(Z4,DATE(YEAR(Z4)+{-1;0;1},1,3)-WEEKDAY(DATE(YEAR(Z4)+{-1;0;1},1,3))+2))/7)+1</f>
        <v>4</v>
      </c>
      <c r="AA2" s="55">
        <f>INT((AA4-LOOKUP(AA4,DATE(YEAR(AA4)+{-1;0;1},1,3)-WEEKDAY(DATE(YEAR(AA4)+{-1;0;1},1,3))+2))/7)+1</f>
        <v>4</v>
      </c>
      <c r="AB2" s="55">
        <f>INT((AB4-LOOKUP(AB4,DATE(YEAR(AB4)+{-1;0;1},1,3)-WEEKDAY(DATE(YEAR(AB4)+{-1;0;1},1,3))+2))/7)+1</f>
        <v>4</v>
      </c>
      <c r="AC2" s="55">
        <f>INT((AC4-LOOKUP(AC4,DATE(YEAR(AC4)+{-1;0;1},1,3)-WEEKDAY(DATE(YEAR(AC4)+{-1;0;1},1,3))+2))/7)+1</f>
        <v>4</v>
      </c>
      <c r="AD2" s="55">
        <f>IFERROR(INT((AD4-LOOKUP(AD4,DATE(YEAR(AD4)+{-1;0;1},1,3)-WEEKDAY(DATE(YEAR(AD4)+{-1;0;1},1,3))+2))/7)+1,"")</f>
        <v>4</v>
      </c>
      <c r="AE2" s="55">
        <f>IFERROR(INT((AE4-LOOKUP(AE4,DATE(YEAR(AE4)+{-1;0;1},1,3)-WEEKDAY(DATE(YEAR(AE4)+{-1;0;1},1,3))+2))/7)+1,"")</f>
        <v>5</v>
      </c>
      <c r="AF2" s="56">
        <f>IFERROR(INT((AF4-LOOKUP(AF4,DATE(YEAR(AF4)+{-1;0;1},1,3)-WEEKDAY(DATE(YEAR(AF4)+{-1;0;1},1,3))+2))/7)+1,"")</f>
        <v>5</v>
      </c>
    </row>
    <row r="3" spans="1:32">
      <c r="A3" s="47" t="s">
        <v>53</v>
      </c>
      <c r="B3" s="57">
        <f>DATE(An,MONTH(1&amp;Premier_mois),1)</f>
        <v>42736</v>
      </c>
      <c r="C3" s="58">
        <f>B3+1</f>
        <v>42737</v>
      </c>
      <c r="D3" s="58">
        <f>C3+1</f>
        <v>42738</v>
      </c>
      <c r="E3" s="58">
        <f t="shared" ref="E3:AC3" si="0">D3+1</f>
        <v>42739</v>
      </c>
      <c r="F3" s="58">
        <f t="shared" si="0"/>
        <v>42740</v>
      </c>
      <c r="G3" s="58">
        <f t="shared" si="0"/>
        <v>42741</v>
      </c>
      <c r="H3" s="58">
        <f t="shared" si="0"/>
        <v>42742</v>
      </c>
      <c r="I3" s="58">
        <f t="shared" si="0"/>
        <v>42743</v>
      </c>
      <c r="J3" s="58">
        <f t="shared" si="0"/>
        <v>42744</v>
      </c>
      <c r="K3" s="58">
        <f t="shared" si="0"/>
        <v>42745</v>
      </c>
      <c r="L3" s="58">
        <f t="shared" si="0"/>
        <v>42746</v>
      </c>
      <c r="M3" s="58">
        <f t="shared" si="0"/>
        <v>42747</v>
      </c>
      <c r="N3" s="58">
        <f t="shared" si="0"/>
        <v>42748</v>
      </c>
      <c r="O3" s="58">
        <f t="shared" si="0"/>
        <v>42749</v>
      </c>
      <c r="P3" s="58">
        <f t="shared" si="0"/>
        <v>42750</v>
      </c>
      <c r="Q3" s="58">
        <f t="shared" si="0"/>
        <v>42751</v>
      </c>
      <c r="R3" s="58">
        <f t="shared" si="0"/>
        <v>42752</v>
      </c>
      <c r="S3" s="58">
        <f t="shared" si="0"/>
        <v>42753</v>
      </c>
      <c r="T3" s="58">
        <f t="shared" si="0"/>
        <v>42754</v>
      </c>
      <c r="U3" s="58">
        <f t="shared" si="0"/>
        <v>42755</v>
      </c>
      <c r="V3" s="58">
        <f t="shared" si="0"/>
        <v>42756</v>
      </c>
      <c r="W3" s="58">
        <f t="shared" si="0"/>
        <v>42757</v>
      </c>
      <c r="X3" s="58">
        <f t="shared" si="0"/>
        <v>42758</v>
      </c>
      <c r="Y3" s="58">
        <f t="shared" si="0"/>
        <v>42759</v>
      </c>
      <c r="Z3" s="58">
        <f t="shared" si="0"/>
        <v>42760</v>
      </c>
      <c r="AA3" s="58">
        <f t="shared" si="0"/>
        <v>42761</v>
      </c>
      <c r="AB3" s="58">
        <f t="shared" si="0"/>
        <v>42762</v>
      </c>
      <c r="AC3" s="59">
        <f t="shared" si="0"/>
        <v>42763</v>
      </c>
      <c r="AD3" s="57">
        <f>IFERROR(IF(AC3=EOMONTH(B3,0),"",AC3+1),"")</f>
        <v>42764</v>
      </c>
      <c r="AE3" s="57">
        <f>IFERROR(IF(AD3=EOMONTH(C3,0),"",AD3+1),"")</f>
        <v>42765</v>
      </c>
      <c r="AF3" s="57">
        <f>IFERROR(IF(AE3=EOMONTH(D3,0),"",AE3+1),"")</f>
        <v>42766</v>
      </c>
    </row>
    <row r="4" spans="1:32">
      <c r="A4" s="47" t="s">
        <v>54</v>
      </c>
      <c r="B4" s="60">
        <f>B3</f>
        <v>42736</v>
      </c>
      <c r="C4" s="60">
        <f>C3</f>
        <v>42737</v>
      </c>
      <c r="D4" s="60">
        <f t="shared" ref="D4:AD4" si="1">D3</f>
        <v>42738</v>
      </c>
      <c r="E4" s="60">
        <f t="shared" si="1"/>
        <v>42739</v>
      </c>
      <c r="F4" s="60">
        <f t="shared" si="1"/>
        <v>42740</v>
      </c>
      <c r="G4" s="60">
        <f t="shared" si="1"/>
        <v>42741</v>
      </c>
      <c r="H4" s="60">
        <f t="shared" si="1"/>
        <v>42742</v>
      </c>
      <c r="I4" s="60">
        <f t="shared" si="1"/>
        <v>42743</v>
      </c>
      <c r="J4" s="60">
        <f t="shared" si="1"/>
        <v>42744</v>
      </c>
      <c r="K4" s="60">
        <f t="shared" si="1"/>
        <v>42745</v>
      </c>
      <c r="L4" s="60">
        <f t="shared" si="1"/>
        <v>42746</v>
      </c>
      <c r="M4" s="60">
        <f t="shared" si="1"/>
        <v>42747</v>
      </c>
      <c r="N4" s="60">
        <f t="shared" si="1"/>
        <v>42748</v>
      </c>
      <c r="O4" s="60">
        <f t="shared" si="1"/>
        <v>42749</v>
      </c>
      <c r="P4" s="60">
        <f t="shared" si="1"/>
        <v>42750</v>
      </c>
      <c r="Q4" s="60">
        <f t="shared" si="1"/>
        <v>42751</v>
      </c>
      <c r="R4" s="60">
        <f t="shared" si="1"/>
        <v>42752</v>
      </c>
      <c r="S4" s="60">
        <f t="shared" si="1"/>
        <v>42753</v>
      </c>
      <c r="T4" s="60">
        <f t="shared" si="1"/>
        <v>42754</v>
      </c>
      <c r="U4" s="60">
        <f t="shared" si="1"/>
        <v>42755</v>
      </c>
      <c r="V4" s="60">
        <f t="shared" si="1"/>
        <v>42756</v>
      </c>
      <c r="W4" s="60">
        <f t="shared" si="1"/>
        <v>42757</v>
      </c>
      <c r="X4" s="60">
        <f t="shared" si="1"/>
        <v>42758</v>
      </c>
      <c r="Y4" s="60">
        <f t="shared" si="1"/>
        <v>42759</v>
      </c>
      <c r="Z4" s="60">
        <f t="shared" si="1"/>
        <v>42760</v>
      </c>
      <c r="AA4" s="60">
        <f t="shared" si="1"/>
        <v>42761</v>
      </c>
      <c r="AB4" s="60">
        <f t="shared" si="1"/>
        <v>42762</v>
      </c>
      <c r="AC4" s="61">
        <f t="shared" si="1"/>
        <v>42763</v>
      </c>
      <c r="AD4" s="60">
        <f t="shared" si="1"/>
        <v>42764</v>
      </c>
      <c r="AE4" s="60">
        <f>AE3</f>
        <v>42765</v>
      </c>
      <c r="AF4" s="60">
        <f>AF3</f>
        <v>42766</v>
      </c>
    </row>
    <row r="5" spans="1:32" ht="15" customHeight="1">
      <c r="A5" s="47" t="s">
        <v>55</v>
      </c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3">
        <f>AC3</f>
        <v>42763</v>
      </c>
      <c r="AD5" s="64">
        <f>AD3</f>
        <v>42764</v>
      </c>
      <c r="AE5" s="64">
        <f>AE3</f>
        <v>42765</v>
      </c>
      <c r="AF5" s="64">
        <f>AF3</f>
        <v>42766</v>
      </c>
    </row>
    <row r="6" spans="1:32" ht="7.5" customHeight="1">
      <c r="A6" s="65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</row>
    <row r="7" spans="1:32" ht="15.75">
      <c r="A7" s="47" t="s">
        <v>52</v>
      </c>
      <c r="B7" s="48" t="str">
        <f>PROPER(TEXT(P9,"MMMM"))&amp;" "&amp;YEAR(P9)</f>
        <v>Février 2017</v>
      </c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50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51">
        <f>AC9</f>
        <v>42794</v>
      </c>
      <c r="AD7" s="52" t="str">
        <f>AD9</f>
        <v/>
      </c>
      <c r="AE7" s="52" t="str">
        <f t="shared" ref="AE7:AF7" si="2">AE9</f>
        <v/>
      </c>
      <c r="AF7" s="53" t="str">
        <f t="shared" si="2"/>
        <v/>
      </c>
    </row>
    <row r="8" spans="1:32">
      <c r="A8" s="47" t="s">
        <v>51</v>
      </c>
      <c r="B8" s="54">
        <f>INT((B10-LOOKUP(B10,DATE(YEAR(B10)+{-1;0;1},1,3)-WEEKDAY(DATE(YEAR(B10)+{-1;0;1},1,3))+2))/7)+1</f>
        <v>5</v>
      </c>
      <c r="C8" s="55">
        <f>INT((C10-LOOKUP(C10,DATE(YEAR(C10)+{-1;0;1},1,3)-WEEKDAY(DATE(YEAR(C10)+{-1;0;1},1,3))+2))/7)+1</f>
        <v>5</v>
      </c>
      <c r="D8" s="55">
        <f>INT((D10-LOOKUP(D10,DATE(YEAR(D10)+{-1;0;1},1,3)-WEEKDAY(DATE(YEAR(D10)+{-1;0;1},1,3))+2))/7)+1</f>
        <v>5</v>
      </c>
      <c r="E8" s="55">
        <f>INT((E10-LOOKUP(E10,DATE(YEAR(E10)+{-1;0;1},1,3)-WEEKDAY(DATE(YEAR(E10)+{-1;0;1},1,3))+2))/7)+1</f>
        <v>5</v>
      </c>
      <c r="F8" s="55">
        <f>INT((F10-LOOKUP(F10,DATE(YEAR(F10)+{-1;0;1},1,3)-WEEKDAY(DATE(YEAR(F10)+{-1;0;1},1,3))+2))/7)+1</f>
        <v>5</v>
      </c>
      <c r="G8" s="55">
        <f>INT((G10-LOOKUP(G10,DATE(YEAR(G10)+{-1;0;1},1,3)-WEEKDAY(DATE(YEAR(G10)+{-1;0;1},1,3))+2))/7)+1</f>
        <v>6</v>
      </c>
      <c r="H8" s="55">
        <f>INT((H10-LOOKUP(H10,DATE(YEAR(H10)+{-1;0;1},1,3)-WEEKDAY(DATE(YEAR(H10)+{-1;0;1},1,3))+2))/7)+1</f>
        <v>6</v>
      </c>
      <c r="I8" s="55">
        <f>INT((I10-LOOKUP(I10,DATE(YEAR(I10)+{-1;0;1},1,3)-WEEKDAY(DATE(YEAR(I10)+{-1;0;1},1,3))+2))/7)+1</f>
        <v>6</v>
      </c>
      <c r="J8" s="55">
        <f>INT((J10-LOOKUP(J10,DATE(YEAR(J10)+{-1;0;1},1,3)-WEEKDAY(DATE(YEAR(J10)+{-1;0;1},1,3))+2))/7)+1</f>
        <v>6</v>
      </c>
      <c r="K8" s="55">
        <f>INT((K10-LOOKUP(K10,DATE(YEAR(K10)+{-1;0;1},1,3)-WEEKDAY(DATE(YEAR(K10)+{-1;0;1},1,3))+2))/7)+1</f>
        <v>6</v>
      </c>
      <c r="L8" s="55">
        <f>INT((L10-LOOKUP(L10,DATE(YEAR(L10)+{-1;0;1},1,3)-WEEKDAY(DATE(YEAR(L10)+{-1;0;1},1,3))+2))/7)+1</f>
        <v>6</v>
      </c>
      <c r="M8" s="55">
        <f>INT((M10-LOOKUP(M10,DATE(YEAR(M10)+{-1;0;1},1,3)-WEEKDAY(DATE(YEAR(M10)+{-1;0;1},1,3))+2))/7)+1</f>
        <v>6</v>
      </c>
      <c r="N8" s="55">
        <f>INT((N10-LOOKUP(N10,DATE(YEAR(N10)+{-1;0;1},1,3)-WEEKDAY(DATE(YEAR(N10)+{-1;0;1},1,3))+2))/7)+1</f>
        <v>7</v>
      </c>
      <c r="O8" s="55">
        <f>INT((O10-LOOKUP(O10,DATE(YEAR(O10)+{-1;0;1},1,3)-WEEKDAY(DATE(YEAR(O10)+{-1;0;1},1,3))+2))/7)+1</f>
        <v>7</v>
      </c>
      <c r="P8" s="55">
        <f>INT((P10-LOOKUP(P10,DATE(YEAR(P10)+{-1;0;1},1,3)-WEEKDAY(DATE(YEAR(P10)+{-1;0;1},1,3))+2))/7)+1</f>
        <v>7</v>
      </c>
      <c r="Q8" s="55">
        <f>INT((Q10-LOOKUP(Q10,DATE(YEAR(Q10)+{-1;0;1},1,3)-WEEKDAY(DATE(YEAR(Q10)+{-1;0;1},1,3))+2))/7)+1</f>
        <v>7</v>
      </c>
      <c r="R8" s="55">
        <f>INT((R10-LOOKUP(R10,DATE(YEAR(R10)+{-1;0;1},1,3)-WEEKDAY(DATE(YEAR(R10)+{-1;0;1},1,3))+2))/7)+1</f>
        <v>7</v>
      </c>
      <c r="S8" s="55">
        <f>INT((S10-LOOKUP(S10,DATE(YEAR(S10)+{-1;0;1},1,3)-WEEKDAY(DATE(YEAR(S10)+{-1;0;1},1,3))+2))/7)+1</f>
        <v>7</v>
      </c>
      <c r="T8" s="55">
        <f>INT((T10-LOOKUP(T10,DATE(YEAR(T10)+{-1;0;1},1,3)-WEEKDAY(DATE(YEAR(T10)+{-1;0;1},1,3))+2))/7)+1</f>
        <v>7</v>
      </c>
      <c r="U8" s="55">
        <f>INT((U10-LOOKUP(U10,DATE(YEAR(U10)+{-1;0;1},1,3)-WEEKDAY(DATE(YEAR(U10)+{-1;0;1},1,3))+2))/7)+1</f>
        <v>8</v>
      </c>
      <c r="V8" s="55">
        <f>INT((V10-LOOKUP(V10,DATE(YEAR(V10)+{-1;0;1},1,3)-WEEKDAY(DATE(YEAR(V10)+{-1;0;1},1,3))+2))/7)+1</f>
        <v>8</v>
      </c>
      <c r="W8" s="55">
        <f>INT((W10-LOOKUP(W10,DATE(YEAR(W10)+{-1;0;1},1,3)-WEEKDAY(DATE(YEAR(W10)+{-1;0;1},1,3))+2))/7)+1</f>
        <v>8</v>
      </c>
      <c r="X8" s="55">
        <f>INT((X10-LOOKUP(X10,DATE(YEAR(X10)+{-1;0;1},1,3)-WEEKDAY(DATE(YEAR(X10)+{-1;0;1},1,3))+2))/7)+1</f>
        <v>8</v>
      </c>
      <c r="Y8" s="55">
        <f>INT((Y10-LOOKUP(Y10,DATE(YEAR(Y10)+{-1;0;1},1,3)-WEEKDAY(DATE(YEAR(Y10)+{-1;0;1},1,3))+2))/7)+1</f>
        <v>8</v>
      </c>
      <c r="Z8" s="55">
        <f>INT((Z10-LOOKUP(Z10,DATE(YEAR(Z10)+{-1;0;1},1,3)-WEEKDAY(DATE(YEAR(Z10)+{-1;0;1},1,3))+2))/7)+1</f>
        <v>8</v>
      </c>
      <c r="AA8" s="55">
        <f>INT((AA10-LOOKUP(AA10,DATE(YEAR(AA10)+{-1;0;1},1,3)-WEEKDAY(DATE(YEAR(AA10)+{-1;0;1},1,3))+2))/7)+1</f>
        <v>8</v>
      </c>
      <c r="AB8" s="55">
        <f>INT((AB10-LOOKUP(AB10,DATE(YEAR(AB10)+{-1;0;1},1,3)-WEEKDAY(DATE(YEAR(AB10)+{-1;0;1},1,3))+2))/7)+1</f>
        <v>9</v>
      </c>
      <c r="AC8" s="55">
        <f>INT((AC10-LOOKUP(AC10,DATE(YEAR(AC10)+{-1;0;1},1,3)-WEEKDAY(DATE(YEAR(AC10)+{-1;0;1},1,3))+2))/7)+1</f>
        <v>9</v>
      </c>
      <c r="AD8" s="55" t="str">
        <f>IFERROR(INT((AD10-LOOKUP(AD10,DATE(YEAR(AD10)+{-1;0;1},1,3)-WEEKDAY(DATE(YEAR(AD10)+{-1;0;1},1,3))+2))/7)+1,"")</f>
        <v/>
      </c>
      <c r="AE8" s="55" t="str">
        <f>IFERROR(INT((AE10-LOOKUP(AE10,DATE(YEAR(AE10)+{-1;0;1},1,3)-WEEKDAY(DATE(YEAR(AE10)+{-1;0;1},1,3))+2))/7)+1,"")</f>
        <v/>
      </c>
      <c r="AF8" s="56" t="str">
        <f>IFERROR(INT((AF10-LOOKUP(AF10,DATE(YEAR(AF10)+{-1;0;1},1,3)-WEEKDAY(DATE(YEAR(AF10)+{-1;0;1},1,3))+2))/7)+1,"")</f>
        <v/>
      </c>
    </row>
    <row r="9" spans="1:32">
      <c r="A9" s="47" t="s">
        <v>53</v>
      </c>
      <c r="B9" s="58">
        <f>EOMONTH(B3,0)+1</f>
        <v>42767</v>
      </c>
      <c r="C9" s="58">
        <f>B9+1</f>
        <v>42768</v>
      </c>
      <c r="D9" s="58">
        <f t="shared" ref="D9:AC9" si="3">C9+1</f>
        <v>42769</v>
      </c>
      <c r="E9" s="58">
        <f t="shared" si="3"/>
        <v>42770</v>
      </c>
      <c r="F9" s="58">
        <f t="shared" si="3"/>
        <v>42771</v>
      </c>
      <c r="G9" s="58">
        <f t="shared" si="3"/>
        <v>42772</v>
      </c>
      <c r="H9" s="58">
        <f t="shared" si="3"/>
        <v>42773</v>
      </c>
      <c r="I9" s="58">
        <f t="shared" si="3"/>
        <v>42774</v>
      </c>
      <c r="J9" s="58">
        <f t="shared" si="3"/>
        <v>42775</v>
      </c>
      <c r="K9" s="58">
        <f t="shared" si="3"/>
        <v>42776</v>
      </c>
      <c r="L9" s="58">
        <f t="shared" si="3"/>
        <v>42777</v>
      </c>
      <c r="M9" s="58">
        <f t="shared" si="3"/>
        <v>42778</v>
      </c>
      <c r="N9" s="58">
        <f t="shared" si="3"/>
        <v>42779</v>
      </c>
      <c r="O9" s="58">
        <f t="shared" si="3"/>
        <v>42780</v>
      </c>
      <c r="P9" s="58">
        <f t="shared" si="3"/>
        <v>42781</v>
      </c>
      <c r="Q9" s="58">
        <f t="shared" si="3"/>
        <v>42782</v>
      </c>
      <c r="R9" s="58">
        <f t="shared" si="3"/>
        <v>42783</v>
      </c>
      <c r="S9" s="58">
        <f t="shared" si="3"/>
        <v>42784</v>
      </c>
      <c r="T9" s="58">
        <f t="shared" si="3"/>
        <v>42785</v>
      </c>
      <c r="U9" s="58">
        <f t="shared" si="3"/>
        <v>42786</v>
      </c>
      <c r="V9" s="58">
        <f t="shared" si="3"/>
        <v>42787</v>
      </c>
      <c r="W9" s="58">
        <f t="shared" si="3"/>
        <v>42788</v>
      </c>
      <c r="X9" s="58">
        <f t="shared" si="3"/>
        <v>42789</v>
      </c>
      <c r="Y9" s="58">
        <f t="shared" si="3"/>
        <v>42790</v>
      </c>
      <c r="Z9" s="58">
        <f t="shared" si="3"/>
        <v>42791</v>
      </c>
      <c r="AA9" s="58">
        <f t="shared" si="3"/>
        <v>42792</v>
      </c>
      <c r="AB9" s="58">
        <f t="shared" si="3"/>
        <v>42793</v>
      </c>
      <c r="AC9" s="59">
        <f t="shared" si="3"/>
        <v>42794</v>
      </c>
      <c r="AD9" s="57" t="str">
        <f>IFERROR(IF(AC9=EOMONTH(B9,0),"",AC9+1),"")</f>
        <v/>
      </c>
      <c r="AE9" s="57" t="str">
        <f>IFERROR(IF(AD9=EOMONTH(C9,0),"",AD9+1),"")</f>
        <v/>
      </c>
      <c r="AF9" s="57" t="str">
        <f>IFERROR(IF(AE9=EOMONTH(D9,0),"",AE9+1),"")</f>
        <v/>
      </c>
    </row>
    <row r="10" spans="1:32">
      <c r="A10" s="47" t="s">
        <v>54</v>
      </c>
      <c r="B10" s="60">
        <f t="shared" ref="B10:AF10" si="4">B9</f>
        <v>42767</v>
      </c>
      <c r="C10" s="60">
        <f t="shared" si="4"/>
        <v>42768</v>
      </c>
      <c r="D10" s="60">
        <f t="shared" si="4"/>
        <v>42769</v>
      </c>
      <c r="E10" s="60">
        <f t="shared" si="4"/>
        <v>42770</v>
      </c>
      <c r="F10" s="60">
        <f t="shared" si="4"/>
        <v>42771</v>
      </c>
      <c r="G10" s="60">
        <f t="shared" si="4"/>
        <v>42772</v>
      </c>
      <c r="H10" s="60">
        <f t="shared" si="4"/>
        <v>42773</v>
      </c>
      <c r="I10" s="60">
        <f t="shared" si="4"/>
        <v>42774</v>
      </c>
      <c r="J10" s="60">
        <f t="shared" si="4"/>
        <v>42775</v>
      </c>
      <c r="K10" s="60">
        <f t="shared" si="4"/>
        <v>42776</v>
      </c>
      <c r="L10" s="60">
        <f t="shared" si="4"/>
        <v>42777</v>
      </c>
      <c r="M10" s="60">
        <f t="shared" si="4"/>
        <v>42778</v>
      </c>
      <c r="N10" s="60">
        <f t="shared" si="4"/>
        <v>42779</v>
      </c>
      <c r="O10" s="60">
        <f t="shared" si="4"/>
        <v>42780</v>
      </c>
      <c r="P10" s="60">
        <f t="shared" si="4"/>
        <v>42781</v>
      </c>
      <c r="Q10" s="60">
        <f t="shared" si="4"/>
        <v>42782</v>
      </c>
      <c r="R10" s="60">
        <f t="shared" si="4"/>
        <v>42783</v>
      </c>
      <c r="S10" s="60">
        <f t="shared" si="4"/>
        <v>42784</v>
      </c>
      <c r="T10" s="60">
        <f t="shared" si="4"/>
        <v>42785</v>
      </c>
      <c r="U10" s="60">
        <f t="shared" si="4"/>
        <v>42786</v>
      </c>
      <c r="V10" s="60">
        <f t="shared" si="4"/>
        <v>42787</v>
      </c>
      <c r="W10" s="60">
        <f t="shared" si="4"/>
        <v>42788</v>
      </c>
      <c r="X10" s="60">
        <f t="shared" si="4"/>
        <v>42789</v>
      </c>
      <c r="Y10" s="60">
        <f t="shared" si="4"/>
        <v>42790</v>
      </c>
      <c r="Z10" s="60">
        <f t="shared" si="4"/>
        <v>42791</v>
      </c>
      <c r="AA10" s="60">
        <f t="shared" si="4"/>
        <v>42792</v>
      </c>
      <c r="AB10" s="60">
        <f t="shared" si="4"/>
        <v>42793</v>
      </c>
      <c r="AC10" s="61">
        <f t="shared" si="4"/>
        <v>42794</v>
      </c>
      <c r="AD10" s="60" t="str">
        <f t="shared" si="4"/>
        <v/>
      </c>
      <c r="AE10" s="60" t="str">
        <f t="shared" si="4"/>
        <v/>
      </c>
      <c r="AF10" s="60" t="str">
        <f t="shared" si="4"/>
        <v/>
      </c>
    </row>
    <row r="11" spans="1:32" ht="15" customHeight="1">
      <c r="A11" s="47" t="s">
        <v>55</v>
      </c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3">
        <f>AC9</f>
        <v>42794</v>
      </c>
      <c r="AD11" s="64" t="str">
        <f>AD9</f>
        <v/>
      </c>
      <c r="AE11" s="64" t="str">
        <f t="shared" ref="AE11:AF11" si="5">AE9</f>
        <v/>
      </c>
      <c r="AF11" s="64" t="str">
        <f t="shared" si="5"/>
        <v/>
      </c>
    </row>
    <row r="12" spans="1:32" ht="7.5" customHeight="1">
      <c r="A12" s="65"/>
      <c r="B12" s="66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</row>
    <row r="13" spans="1:32" ht="15.75">
      <c r="A13" s="47" t="s">
        <v>52</v>
      </c>
      <c r="B13" s="48" t="str">
        <f>PROPER(TEXT(P15,"MMMM"))&amp;" "&amp;YEAR(P15)</f>
        <v>Mars 2017</v>
      </c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50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51">
        <f>AC15</f>
        <v>42822</v>
      </c>
      <c r="AD13" s="52">
        <f>AD15</f>
        <v>42823</v>
      </c>
      <c r="AE13" s="52">
        <f t="shared" ref="AE13:AF13" si="6">AE15</f>
        <v>42824</v>
      </c>
      <c r="AF13" s="53">
        <f t="shared" si="6"/>
        <v>42825</v>
      </c>
    </row>
    <row r="14" spans="1:32">
      <c r="A14" s="47" t="s">
        <v>51</v>
      </c>
      <c r="B14" s="54">
        <f>INT((B16-LOOKUP(B16,DATE(YEAR(B16)+{-1;0;1},1,3)-WEEKDAY(DATE(YEAR(B16)+{-1;0;1},1,3))+2))/7)+1</f>
        <v>9</v>
      </c>
      <c r="C14" s="55">
        <f>INT((C16-LOOKUP(C16,DATE(YEAR(C16)+{-1;0;1},1,3)-WEEKDAY(DATE(YEAR(C16)+{-1;0;1},1,3))+2))/7)+1</f>
        <v>9</v>
      </c>
      <c r="D14" s="55">
        <f>INT((D16-LOOKUP(D16,DATE(YEAR(D16)+{-1;0;1},1,3)-WEEKDAY(DATE(YEAR(D16)+{-1;0;1},1,3))+2))/7)+1</f>
        <v>9</v>
      </c>
      <c r="E14" s="55">
        <f>INT((E16-LOOKUP(E16,DATE(YEAR(E16)+{-1;0;1},1,3)-WEEKDAY(DATE(YEAR(E16)+{-1;0;1},1,3))+2))/7)+1</f>
        <v>9</v>
      </c>
      <c r="F14" s="55">
        <f>INT((F16-LOOKUP(F16,DATE(YEAR(F16)+{-1;0;1},1,3)-WEEKDAY(DATE(YEAR(F16)+{-1;0;1},1,3))+2))/7)+1</f>
        <v>9</v>
      </c>
      <c r="G14" s="55">
        <f>INT((G16-LOOKUP(G16,DATE(YEAR(G16)+{-1;0;1},1,3)-WEEKDAY(DATE(YEAR(G16)+{-1;0;1},1,3))+2))/7)+1</f>
        <v>10</v>
      </c>
      <c r="H14" s="55">
        <f>INT((H16-LOOKUP(H16,DATE(YEAR(H16)+{-1;0;1},1,3)-WEEKDAY(DATE(YEAR(H16)+{-1;0;1},1,3))+2))/7)+1</f>
        <v>10</v>
      </c>
      <c r="I14" s="55">
        <f>INT((I16-LOOKUP(I16,DATE(YEAR(I16)+{-1;0;1},1,3)-WEEKDAY(DATE(YEAR(I16)+{-1;0;1},1,3))+2))/7)+1</f>
        <v>10</v>
      </c>
      <c r="J14" s="55">
        <f>INT((J16-LOOKUP(J16,DATE(YEAR(J16)+{-1;0;1},1,3)-WEEKDAY(DATE(YEAR(J16)+{-1;0;1},1,3))+2))/7)+1</f>
        <v>10</v>
      </c>
      <c r="K14" s="55">
        <f>INT((K16-LOOKUP(K16,DATE(YEAR(K16)+{-1;0;1},1,3)-WEEKDAY(DATE(YEAR(K16)+{-1;0;1},1,3))+2))/7)+1</f>
        <v>10</v>
      </c>
      <c r="L14" s="55">
        <f>INT((L16-LOOKUP(L16,DATE(YEAR(L16)+{-1;0;1},1,3)-WEEKDAY(DATE(YEAR(L16)+{-1;0;1},1,3))+2))/7)+1</f>
        <v>10</v>
      </c>
      <c r="M14" s="55">
        <f>INT((M16-LOOKUP(M16,DATE(YEAR(M16)+{-1;0;1},1,3)-WEEKDAY(DATE(YEAR(M16)+{-1;0;1},1,3))+2))/7)+1</f>
        <v>10</v>
      </c>
      <c r="N14" s="55">
        <f>INT((N16-LOOKUP(N16,DATE(YEAR(N16)+{-1;0;1},1,3)-WEEKDAY(DATE(YEAR(N16)+{-1;0;1},1,3))+2))/7)+1</f>
        <v>11</v>
      </c>
      <c r="O14" s="55">
        <f>INT((O16-LOOKUP(O16,DATE(YEAR(O16)+{-1;0;1},1,3)-WEEKDAY(DATE(YEAR(O16)+{-1;0;1},1,3))+2))/7)+1</f>
        <v>11</v>
      </c>
      <c r="P14" s="55">
        <f>INT((P16-LOOKUP(P16,DATE(YEAR(P16)+{-1;0;1},1,3)-WEEKDAY(DATE(YEAR(P16)+{-1;0;1},1,3))+2))/7)+1</f>
        <v>11</v>
      </c>
      <c r="Q14" s="55">
        <f>INT((Q16-LOOKUP(Q16,DATE(YEAR(Q16)+{-1;0;1},1,3)-WEEKDAY(DATE(YEAR(Q16)+{-1;0;1},1,3))+2))/7)+1</f>
        <v>11</v>
      </c>
      <c r="R14" s="55">
        <f>INT((R16-LOOKUP(R16,DATE(YEAR(R16)+{-1;0;1},1,3)-WEEKDAY(DATE(YEAR(R16)+{-1;0;1},1,3))+2))/7)+1</f>
        <v>11</v>
      </c>
      <c r="S14" s="55">
        <f>INT((S16-LOOKUP(S16,DATE(YEAR(S16)+{-1;0;1},1,3)-WEEKDAY(DATE(YEAR(S16)+{-1;0;1},1,3))+2))/7)+1</f>
        <v>11</v>
      </c>
      <c r="T14" s="55">
        <f>INT((T16-LOOKUP(T16,DATE(YEAR(T16)+{-1;0;1},1,3)-WEEKDAY(DATE(YEAR(T16)+{-1;0;1},1,3))+2))/7)+1</f>
        <v>11</v>
      </c>
      <c r="U14" s="55">
        <f>INT((U16-LOOKUP(U16,DATE(YEAR(U16)+{-1;0;1},1,3)-WEEKDAY(DATE(YEAR(U16)+{-1;0;1},1,3))+2))/7)+1</f>
        <v>12</v>
      </c>
      <c r="V14" s="55">
        <f>INT((V16-LOOKUP(V16,DATE(YEAR(V16)+{-1;0;1},1,3)-WEEKDAY(DATE(YEAR(V16)+{-1;0;1},1,3))+2))/7)+1</f>
        <v>12</v>
      </c>
      <c r="W14" s="55">
        <f>INT((W16-LOOKUP(W16,DATE(YEAR(W16)+{-1;0;1},1,3)-WEEKDAY(DATE(YEAR(W16)+{-1;0;1},1,3))+2))/7)+1</f>
        <v>12</v>
      </c>
      <c r="X14" s="55">
        <f>INT((X16-LOOKUP(X16,DATE(YEAR(X16)+{-1;0;1},1,3)-WEEKDAY(DATE(YEAR(X16)+{-1;0;1},1,3))+2))/7)+1</f>
        <v>12</v>
      </c>
      <c r="Y14" s="55">
        <f>INT((Y16-LOOKUP(Y16,DATE(YEAR(Y16)+{-1;0;1},1,3)-WEEKDAY(DATE(YEAR(Y16)+{-1;0;1},1,3))+2))/7)+1</f>
        <v>12</v>
      </c>
      <c r="Z14" s="55">
        <f>INT((Z16-LOOKUP(Z16,DATE(YEAR(Z16)+{-1;0;1},1,3)-WEEKDAY(DATE(YEAR(Z16)+{-1;0;1},1,3))+2))/7)+1</f>
        <v>12</v>
      </c>
      <c r="AA14" s="55">
        <f>INT((AA16-LOOKUP(AA16,DATE(YEAR(AA16)+{-1;0;1},1,3)-WEEKDAY(DATE(YEAR(AA16)+{-1;0;1},1,3))+2))/7)+1</f>
        <v>12</v>
      </c>
      <c r="AB14" s="55">
        <f>INT((AB16-LOOKUP(AB16,DATE(YEAR(AB16)+{-1;0;1},1,3)-WEEKDAY(DATE(YEAR(AB16)+{-1;0;1},1,3))+2))/7)+1</f>
        <v>13</v>
      </c>
      <c r="AC14" s="55">
        <f>INT((AC16-LOOKUP(AC16,DATE(YEAR(AC16)+{-1;0;1},1,3)-WEEKDAY(DATE(YEAR(AC16)+{-1;0;1},1,3))+2))/7)+1</f>
        <v>13</v>
      </c>
      <c r="AD14" s="55">
        <f>IFERROR(INT((AD16-LOOKUP(AD16,DATE(YEAR(AD16)+{-1;0;1},1,3)-WEEKDAY(DATE(YEAR(AD16)+{-1;0;1},1,3))+2))/7)+1,"")</f>
        <v>13</v>
      </c>
      <c r="AE14" s="55">
        <f>IFERROR(INT((AE16-LOOKUP(AE16,DATE(YEAR(AE16)+{-1;0;1},1,3)-WEEKDAY(DATE(YEAR(AE16)+{-1;0;1},1,3))+2))/7)+1,"")</f>
        <v>13</v>
      </c>
      <c r="AF14" s="56">
        <f>IFERROR(INT((AF16-LOOKUP(AF16,DATE(YEAR(AF16)+{-1;0;1},1,3)-WEEKDAY(DATE(YEAR(AF16)+{-1;0;1},1,3))+2))/7)+1,"")</f>
        <v>13</v>
      </c>
    </row>
    <row r="15" spans="1:32">
      <c r="A15" s="47" t="s">
        <v>53</v>
      </c>
      <c r="B15" s="58">
        <f>EOMONTH(B9,0)+1</f>
        <v>42795</v>
      </c>
      <c r="C15" s="58">
        <f>B15+1</f>
        <v>42796</v>
      </c>
      <c r="D15" s="58">
        <f t="shared" ref="D15:AC15" si="7">C15+1</f>
        <v>42797</v>
      </c>
      <c r="E15" s="58">
        <f t="shared" si="7"/>
        <v>42798</v>
      </c>
      <c r="F15" s="58">
        <f t="shared" si="7"/>
        <v>42799</v>
      </c>
      <c r="G15" s="58">
        <f t="shared" si="7"/>
        <v>42800</v>
      </c>
      <c r="H15" s="58">
        <f t="shared" si="7"/>
        <v>42801</v>
      </c>
      <c r="I15" s="58">
        <f t="shared" si="7"/>
        <v>42802</v>
      </c>
      <c r="J15" s="58">
        <f t="shared" si="7"/>
        <v>42803</v>
      </c>
      <c r="K15" s="58">
        <f t="shared" si="7"/>
        <v>42804</v>
      </c>
      <c r="L15" s="58">
        <f t="shared" si="7"/>
        <v>42805</v>
      </c>
      <c r="M15" s="58">
        <f t="shared" si="7"/>
        <v>42806</v>
      </c>
      <c r="N15" s="58">
        <f t="shared" si="7"/>
        <v>42807</v>
      </c>
      <c r="O15" s="58">
        <f t="shared" si="7"/>
        <v>42808</v>
      </c>
      <c r="P15" s="58">
        <f t="shared" si="7"/>
        <v>42809</v>
      </c>
      <c r="Q15" s="58">
        <f t="shared" si="7"/>
        <v>42810</v>
      </c>
      <c r="R15" s="58">
        <f t="shared" si="7"/>
        <v>42811</v>
      </c>
      <c r="S15" s="58">
        <f t="shared" si="7"/>
        <v>42812</v>
      </c>
      <c r="T15" s="58">
        <f t="shared" si="7"/>
        <v>42813</v>
      </c>
      <c r="U15" s="58">
        <f t="shared" si="7"/>
        <v>42814</v>
      </c>
      <c r="V15" s="58">
        <f t="shared" si="7"/>
        <v>42815</v>
      </c>
      <c r="W15" s="58">
        <f t="shared" si="7"/>
        <v>42816</v>
      </c>
      <c r="X15" s="58">
        <f t="shared" si="7"/>
        <v>42817</v>
      </c>
      <c r="Y15" s="58">
        <f t="shared" si="7"/>
        <v>42818</v>
      </c>
      <c r="Z15" s="58">
        <f t="shared" si="7"/>
        <v>42819</v>
      </c>
      <c r="AA15" s="58">
        <f t="shared" si="7"/>
        <v>42820</v>
      </c>
      <c r="AB15" s="58">
        <f t="shared" si="7"/>
        <v>42821</v>
      </c>
      <c r="AC15" s="59">
        <f t="shared" si="7"/>
        <v>42822</v>
      </c>
      <c r="AD15" s="57">
        <f>IFERROR(IF(AC15=EOMONTH(B15,0),"",AC15+1),"")</f>
        <v>42823</v>
      </c>
      <c r="AE15" s="57">
        <f>IFERROR(IF(AD15=EOMONTH(C15,0),"",AD15+1),"")</f>
        <v>42824</v>
      </c>
      <c r="AF15" s="57">
        <f>IFERROR(IF(AE15=EOMONTH(D15,0),"",AE15+1),"")</f>
        <v>42825</v>
      </c>
    </row>
    <row r="16" spans="1:32">
      <c r="A16" s="47" t="s">
        <v>54</v>
      </c>
      <c r="B16" s="60">
        <f t="shared" ref="B16:AF16" si="8">B15</f>
        <v>42795</v>
      </c>
      <c r="C16" s="60">
        <f t="shared" si="8"/>
        <v>42796</v>
      </c>
      <c r="D16" s="60">
        <f t="shared" si="8"/>
        <v>42797</v>
      </c>
      <c r="E16" s="60">
        <f t="shared" si="8"/>
        <v>42798</v>
      </c>
      <c r="F16" s="60">
        <f t="shared" si="8"/>
        <v>42799</v>
      </c>
      <c r="G16" s="60">
        <f t="shared" si="8"/>
        <v>42800</v>
      </c>
      <c r="H16" s="60">
        <f t="shared" si="8"/>
        <v>42801</v>
      </c>
      <c r="I16" s="60">
        <f t="shared" si="8"/>
        <v>42802</v>
      </c>
      <c r="J16" s="60">
        <f t="shared" si="8"/>
        <v>42803</v>
      </c>
      <c r="K16" s="60">
        <f t="shared" si="8"/>
        <v>42804</v>
      </c>
      <c r="L16" s="60">
        <f t="shared" si="8"/>
        <v>42805</v>
      </c>
      <c r="M16" s="60">
        <f t="shared" si="8"/>
        <v>42806</v>
      </c>
      <c r="N16" s="60">
        <f t="shared" si="8"/>
        <v>42807</v>
      </c>
      <c r="O16" s="60">
        <f t="shared" si="8"/>
        <v>42808</v>
      </c>
      <c r="P16" s="60">
        <f t="shared" si="8"/>
        <v>42809</v>
      </c>
      <c r="Q16" s="60">
        <f t="shared" si="8"/>
        <v>42810</v>
      </c>
      <c r="R16" s="60">
        <f t="shared" si="8"/>
        <v>42811</v>
      </c>
      <c r="S16" s="60">
        <f t="shared" si="8"/>
        <v>42812</v>
      </c>
      <c r="T16" s="60">
        <f t="shared" si="8"/>
        <v>42813</v>
      </c>
      <c r="U16" s="60">
        <f t="shared" si="8"/>
        <v>42814</v>
      </c>
      <c r="V16" s="60">
        <f t="shared" si="8"/>
        <v>42815</v>
      </c>
      <c r="W16" s="60">
        <f t="shared" si="8"/>
        <v>42816</v>
      </c>
      <c r="X16" s="60">
        <f t="shared" si="8"/>
        <v>42817</v>
      </c>
      <c r="Y16" s="60">
        <f t="shared" si="8"/>
        <v>42818</v>
      </c>
      <c r="Z16" s="60">
        <f t="shared" si="8"/>
        <v>42819</v>
      </c>
      <c r="AA16" s="60">
        <f t="shared" si="8"/>
        <v>42820</v>
      </c>
      <c r="AB16" s="60">
        <f t="shared" si="8"/>
        <v>42821</v>
      </c>
      <c r="AC16" s="61">
        <f t="shared" si="8"/>
        <v>42822</v>
      </c>
      <c r="AD16" s="60">
        <f t="shared" si="8"/>
        <v>42823</v>
      </c>
      <c r="AE16" s="60">
        <f t="shared" si="8"/>
        <v>42824</v>
      </c>
      <c r="AF16" s="60">
        <f t="shared" si="8"/>
        <v>42825</v>
      </c>
    </row>
    <row r="17" spans="1:32" ht="15" customHeight="1">
      <c r="A17" s="47" t="s">
        <v>55</v>
      </c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3">
        <f>AC15</f>
        <v>42822</v>
      </c>
      <c r="AD17" s="64">
        <f>AD15</f>
        <v>42823</v>
      </c>
      <c r="AE17" s="64">
        <f t="shared" ref="AE17:AF17" si="9">AE15</f>
        <v>42824</v>
      </c>
      <c r="AF17" s="64">
        <f t="shared" si="9"/>
        <v>42825</v>
      </c>
    </row>
    <row r="18" spans="1:32" ht="7.5" customHeight="1">
      <c r="A18" s="65"/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</row>
    <row r="19" spans="1:32" ht="15.75">
      <c r="A19" s="47" t="s">
        <v>52</v>
      </c>
      <c r="B19" s="48" t="str">
        <f>PROPER(TEXT(P21,"MMMM"))&amp;" "&amp;YEAR(P21)</f>
        <v>Avril 2017</v>
      </c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50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51">
        <f>AC21</f>
        <v>42853</v>
      </c>
      <c r="AD19" s="52">
        <f>AD21</f>
        <v>42854</v>
      </c>
      <c r="AE19" s="52">
        <f t="shared" ref="AE19:AF19" si="10">AE21</f>
        <v>42855</v>
      </c>
      <c r="AF19" s="53" t="str">
        <f t="shared" si="10"/>
        <v/>
      </c>
    </row>
    <row r="20" spans="1:32">
      <c r="A20" s="47" t="s">
        <v>51</v>
      </c>
      <c r="B20" s="54">
        <f>INT((B22-LOOKUP(B22,DATE(YEAR(B22)+{-1;0;1},1,3)-WEEKDAY(DATE(YEAR(B22)+{-1;0;1},1,3))+2))/7)+1</f>
        <v>13</v>
      </c>
      <c r="C20" s="55">
        <f>INT((C22-LOOKUP(C22,DATE(YEAR(C22)+{-1;0;1},1,3)-WEEKDAY(DATE(YEAR(C22)+{-1;0;1},1,3))+2))/7)+1</f>
        <v>13</v>
      </c>
      <c r="D20" s="55">
        <f>INT((D22-LOOKUP(D22,DATE(YEAR(D22)+{-1;0;1},1,3)-WEEKDAY(DATE(YEAR(D22)+{-1;0;1},1,3))+2))/7)+1</f>
        <v>14</v>
      </c>
      <c r="E20" s="55">
        <f>INT((E22-LOOKUP(E22,DATE(YEAR(E22)+{-1;0;1},1,3)-WEEKDAY(DATE(YEAR(E22)+{-1;0;1},1,3))+2))/7)+1</f>
        <v>14</v>
      </c>
      <c r="F20" s="55">
        <f>INT((F22-LOOKUP(F22,DATE(YEAR(F22)+{-1;0;1},1,3)-WEEKDAY(DATE(YEAR(F22)+{-1;0;1},1,3))+2))/7)+1</f>
        <v>14</v>
      </c>
      <c r="G20" s="55">
        <f>INT((G22-LOOKUP(G22,DATE(YEAR(G22)+{-1;0;1},1,3)-WEEKDAY(DATE(YEAR(G22)+{-1;0;1},1,3))+2))/7)+1</f>
        <v>14</v>
      </c>
      <c r="H20" s="55">
        <f>INT((H22-LOOKUP(H22,DATE(YEAR(H22)+{-1;0;1},1,3)-WEEKDAY(DATE(YEAR(H22)+{-1;0;1},1,3))+2))/7)+1</f>
        <v>14</v>
      </c>
      <c r="I20" s="55">
        <f>INT((I22-LOOKUP(I22,DATE(YEAR(I22)+{-1;0;1},1,3)-WEEKDAY(DATE(YEAR(I22)+{-1;0;1},1,3))+2))/7)+1</f>
        <v>14</v>
      </c>
      <c r="J20" s="55">
        <f>INT((J22-LOOKUP(J22,DATE(YEAR(J22)+{-1;0;1},1,3)-WEEKDAY(DATE(YEAR(J22)+{-1;0;1},1,3))+2))/7)+1</f>
        <v>14</v>
      </c>
      <c r="K20" s="55">
        <f>INT((K22-LOOKUP(K22,DATE(YEAR(K22)+{-1;0;1},1,3)-WEEKDAY(DATE(YEAR(K22)+{-1;0;1},1,3))+2))/7)+1</f>
        <v>15</v>
      </c>
      <c r="L20" s="55">
        <f>INT((L22-LOOKUP(L22,DATE(YEAR(L22)+{-1;0;1},1,3)-WEEKDAY(DATE(YEAR(L22)+{-1;0;1},1,3))+2))/7)+1</f>
        <v>15</v>
      </c>
      <c r="M20" s="55">
        <f>INT((M22-LOOKUP(M22,DATE(YEAR(M22)+{-1;0;1},1,3)-WEEKDAY(DATE(YEAR(M22)+{-1;0;1},1,3))+2))/7)+1</f>
        <v>15</v>
      </c>
      <c r="N20" s="55">
        <f>INT((N22-LOOKUP(N22,DATE(YEAR(N22)+{-1;0;1},1,3)-WEEKDAY(DATE(YEAR(N22)+{-1;0;1},1,3))+2))/7)+1</f>
        <v>15</v>
      </c>
      <c r="O20" s="55">
        <f>INT((O22-LOOKUP(O22,DATE(YEAR(O22)+{-1;0;1},1,3)-WEEKDAY(DATE(YEAR(O22)+{-1;0;1},1,3))+2))/7)+1</f>
        <v>15</v>
      </c>
      <c r="P20" s="55">
        <f>INT((P22-LOOKUP(P22,DATE(YEAR(P22)+{-1;0;1},1,3)-WEEKDAY(DATE(YEAR(P22)+{-1;0;1},1,3))+2))/7)+1</f>
        <v>15</v>
      </c>
      <c r="Q20" s="55">
        <f>INT((Q22-LOOKUP(Q22,DATE(YEAR(Q22)+{-1;0;1},1,3)-WEEKDAY(DATE(YEAR(Q22)+{-1;0;1},1,3))+2))/7)+1</f>
        <v>15</v>
      </c>
      <c r="R20" s="55">
        <f>INT((R22-LOOKUP(R22,DATE(YEAR(R22)+{-1;0;1},1,3)-WEEKDAY(DATE(YEAR(R22)+{-1;0;1},1,3))+2))/7)+1</f>
        <v>16</v>
      </c>
      <c r="S20" s="55">
        <f>INT((S22-LOOKUP(S22,DATE(YEAR(S22)+{-1;0;1},1,3)-WEEKDAY(DATE(YEAR(S22)+{-1;0;1},1,3))+2))/7)+1</f>
        <v>16</v>
      </c>
      <c r="T20" s="55">
        <f>INT((T22-LOOKUP(T22,DATE(YEAR(T22)+{-1;0;1},1,3)-WEEKDAY(DATE(YEAR(T22)+{-1;0;1},1,3))+2))/7)+1</f>
        <v>16</v>
      </c>
      <c r="U20" s="55">
        <f>INT((U22-LOOKUP(U22,DATE(YEAR(U22)+{-1;0;1},1,3)-WEEKDAY(DATE(YEAR(U22)+{-1;0;1},1,3))+2))/7)+1</f>
        <v>16</v>
      </c>
      <c r="V20" s="55">
        <f>INT((V22-LOOKUP(V22,DATE(YEAR(V22)+{-1;0;1},1,3)-WEEKDAY(DATE(YEAR(V22)+{-1;0;1},1,3))+2))/7)+1</f>
        <v>16</v>
      </c>
      <c r="W20" s="55">
        <f>INT((W22-LOOKUP(W22,DATE(YEAR(W22)+{-1;0;1},1,3)-WEEKDAY(DATE(YEAR(W22)+{-1;0;1},1,3))+2))/7)+1</f>
        <v>16</v>
      </c>
      <c r="X20" s="55">
        <f>INT((X22-LOOKUP(X22,DATE(YEAR(X22)+{-1;0;1},1,3)-WEEKDAY(DATE(YEAR(X22)+{-1;0;1},1,3))+2))/7)+1</f>
        <v>16</v>
      </c>
      <c r="Y20" s="55">
        <f>INT((Y22-LOOKUP(Y22,DATE(YEAR(Y22)+{-1;0;1},1,3)-WEEKDAY(DATE(YEAR(Y22)+{-1;0;1},1,3))+2))/7)+1</f>
        <v>17</v>
      </c>
      <c r="Z20" s="55">
        <f>INT((Z22-LOOKUP(Z22,DATE(YEAR(Z22)+{-1;0;1},1,3)-WEEKDAY(DATE(YEAR(Z22)+{-1;0;1},1,3))+2))/7)+1</f>
        <v>17</v>
      </c>
      <c r="AA20" s="55">
        <f>INT((AA22-LOOKUP(AA22,DATE(YEAR(AA22)+{-1;0;1},1,3)-WEEKDAY(DATE(YEAR(AA22)+{-1;0;1},1,3))+2))/7)+1</f>
        <v>17</v>
      </c>
      <c r="AB20" s="55">
        <f>INT((AB22-LOOKUP(AB22,DATE(YEAR(AB22)+{-1;0;1},1,3)-WEEKDAY(DATE(YEAR(AB22)+{-1;0;1},1,3))+2))/7)+1</f>
        <v>17</v>
      </c>
      <c r="AC20" s="55">
        <f>INT((AC22-LOOKUP(AC22,DATE(YEAR(AC22)+{-1;0;1},1,3)-WEEKDAY(DATE(YEAR(AC22)+{-1;0;1},1,3))+2))/7)+1</f>
        <v>17</v>
      </c>
      <c r="AD20" s="55">
        <f>IFERROR(INT((AD22-LOOKUP(AD22,DATE(YEAR(AD22)+{-1;0;1},1,3)-WEEKDAY(DATE(YEAR(AD22)+{-1;0;1},1,3))+2))/7)+1,"")</f>
        <v>17</v>
      </c>
      <c r="AE20" s="55">
        <f>IFERROR(INT((AE22-LOOKUP(AE22,DATE(YEAR(AE22)+{-1;0;1},1,3)-WEEKDAY(DATE(YEAR(AE22)+{-1;0;1},1,3))+2))/7)+1,"")</f>
        <v>17</v>
      </c>
      <c r="AF20" s="56" t="str">
        <f>IFERROR(INT((AF22-LOOKUP(AF22,DATE(YEAR(AF22)+{-1;0;1},1,3)-WEEKDAY(DATE(YEAR(AF22)+{-1;0;1},1,3))+2))/7)+1,"")</f>
        <v/>
      </c>
    </row>
    <row r="21" spans="1:32">
      <c r="A21" s="47" t="s">
        <v>53</v>
      </c>
      <c r="B21" s="58">
        <f>EOMONTH(B15,0)+1</f>
        <v>42826</v>
      </c>
      <c r="C21" s="58">
        <f>B21+1</f>
        <v>42827</v>
      </c>
      <c r="D21" s="58">
        <f t="shared" ref="D21:AC21" si="11">C21+1</f>
        <v>42828</v>
      </c>
      <c r="E21" s="58">
        <f t="shared" si="11"/>
        <v>42829</v>
      </c>
      <c r="F21" s="58">
        <f t="shared" si="11"/>
        <v>42830</v>
      </c>
      <c r="G21" s="58">
        <f t="shared" si="11"/>
        <v>42831</v>
      </c>
      <c r="H21" s="58">
        <f t="shared" si="11"/>
        <v>42832</v>
      </c>
      <c r="I21" s="58">
        <f t="shared" si="11"/>
        <v>42833</v>
      </c>
      <c r="J21" s="58">
        <f t="shared" si="11"/>
        <v>42834</v>
      </c>
      <c r="K21" s="58">
        <f t="shared" si="11"/>
        <v>42835</v>
      </c>
      <c r="L21" s="58">
        <f t="shared" si="11"/>
        <v>42836</v>
      </c>
      <c r="M21" s="58">
        <f t="shared" si="11"/>
        <v>42837</v>
      </c>
      <c r="N21" s="58">
        <f t="shared" si="11"/>
        <v>42838</v>
      </c>
      <c r="O21" s="58">
        <f t="shared" si="11"/>
        <v>42839</v>
      </c>
      <c r="P21" s="58">
        <f t="shared" si="11"/>
        <v>42840</v>
      </c>
      <c r="Q21" s="58">
        <f t="shared" si="11"/>
        <v>42841</v>
      </c>
      <c r="R21" s="58">
        <f t="shared" si="11"/>
        <v>42842</v>
      </c>
      <c r="S21" s="58">
        <f t="shared" si="11"/>
        <v>42843</v>
      </c>
      <c r="T21" s="58">
        <f t="shared" si="11"/>
        <v>42844</v>
      </c>
      <c r="U21" s="58">
        <f t="shared" si="11"/>
        <v>42845</v>
      </c>
      <c r="V21" s="58">
        <f t="shared" si="11"/>
        <v>42846</v>
      </c>
      <c r="W21" s="58">
        <f t="shared" si="11"/>
        <v>42847</v>
      </c>
      <c r="X21" s="58">
        <f t="shared" si="11"/>
        <v>42848</v>
      </c>
      <c r="Y21" s="58">
        <f t="shared" si="11"/>
        <v>42849</v>
      </c>
      <c r="Z21" s="58">
        <f t="shared" si="11"/>
        <v>42850</v>
      </c>
      <c r="AA21" s="58">
        <f t="shared" si="11"/>
        <v>42851</v>
      </c>
      <c r="AB21" s="58">
        <f t="shared" si="11"/>
        <v>42852</v>
      </c>
      <c r="AC21" s="59">
        <f t="shared" si="11"/>
        <v>42853</v>
      </c>
      <c r="AD21" s="57">
        <f>IFERROR(IF(AC21=EOMONTH(B21,0),"",AC21+1),"")</f>
        <v>42854</v>
      </c>
      <c r="AE21" s="57">
        <f>IFERROR(IF(AD21=EOMONTH(C21,0),"",AD21+1),"")</f>
        <v>42855</v>
      </c>
      <c r="AF21" s="57" t="str">
        <f>IFERROR(IF(AE21=EOMONTH(D21,0),"",AE21+1),"")</f>
        <v/>
      </c>
    </row>
    <row r="22" spans="1:32">
      <c r="A22" s="47" t="s">
        <v>54</v>
      </c>
      <c r="B22" s="60">
        <f t="shared" ref="B22:AF22" si="12">B21</f>
        <v>42826</v>
      </c>
      <c r="C22" s="60">
        <f t="shared" si="12"/>
        <v>42827</v>
      </c>
      <c r="D22" s="60">
        <f t="shared" si="12"/>
        <v>42828</v>
      </c>
      <c r="E22" s="60">
        <f t="shared" si="12"/>
        <v>42829</v>
      </c>
      <c r="F22" s="60">
        <f t="shared" si="12"/>
        <v>42830</v>
      </c>
      <c r="G22" s="60">
        <f t="shared" si="12"/>
        <v>42831</v>
      </c>
      <c r="H22" s="60">
        <f t="shared" si="12"/>
        <v>42832</v>
      </c>
      <c r="I22" s="60">
        <f t="shared" si="12"/>
        <v>42833</v>
      </c>
      <c r="J22" s="60">
        <f t="shared" si="12"/>
        <v>42834</v>
      </c>
      <c r="K22" s="60">
        <f t="shared" si="12"/>
        <v>42835</v>
      </c>
      <c r="L22" s="60">
        <f t="shared" si="12"/>
        <v>42836</v>
      </c>
      <c r="M22" s="60">
        <f t="shared" si="12"/>
        <v>42837</v>
      </c>
      <c r="N22" s="60">
        <f t="shared" si="12"/>
        <v>42838</v>
      </c>
      <c r="O22" s="60">
        <f t="shared" si="12"/>
        <v>42839</v>
      </c>
      <c r="P22" s="60">
        <f t="shared" si="12"/>
        <v>42840</v>
      </c>
      <c r="Q22" s="60">
        <f t="shared" si="12"/>
        <v>42841</v>
      </c>
      <c r="R22" s="60">
        <f t="shared" si="12"/>
        <v>42842</v>
      </c>
      <c r="S22" s="60">
        <f t="shared" si="12"/>
        <v>42843</v>
      </c>
      <c r="T22" s="60">
        <f t="shared" si="12"/>
        <v>42844</v>
      </c>
      <c r="U22" s="60">
        <f t="shared" si="12"/>
        <v>42845</v>
      </c>
      <c r="V22" s="60">
        <f t="shared" si="12"/>
        <v>42846</v>
      </c>
      <c r="W22" s="60">
        <f t="shared" si="12"/>
        <v>42847</v>
      </c>
      <c r="X22" s="60">
        <f t="shared" si="12"/>
        <v>42848</v>
      </c>
      <c r="Y22" s="60">
        <f t="shared" si="12"/>
        <v>42849</v>
      </c>
      <c r="Z22" s="60">
        <f t="shared" si="12"/>
        <v>42850</v>
      </c>
      <c r="AA22" s="60">
        <f t="shared" si="12"/>
        <v>42851</v>
      </c>
      <c r="AB22" s="60">
        <f t="shared" si="12"/>
        <v>42852</v>
      </c>
      <c r="AC22" s="61">
        <f t="shared" si="12"/>
        <v>42853</v>
      </c>
      <c r="AD22" s="60">
        <f t="shared" si="12"/>
        <v>42854</v>
      </c>
      <c r="AE22" s="60">
        <f t="shared" si="12"/>
        <v>42855</v>
      </c>
      <c r="AF22" s="60" t="str">
        <f t="shared" si="12"/>
        <v/>
      </c>
    </row>
    <row r="23" spans="1:32" ht="15" customHeight="1">
      <c r="A23" s="47" t="s">
        <v>55</v>
      </c>
      <c r="B23" s="62"/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3">
        <f>AC21</f>
        <v>42853</v>
      </c>
      <c r="AD23" s="64">
        <f>AD21</f>
        <v>42854</v>
      </c>
      <c r="AE23" s="64">
        <f t="shared" ref="AE23:AF23" si="13">AE21</f>
        <v>42855</v>
      </c>
      <c r="AF23" s="64" t="str">
        <f t="shared" si="13"/>
        <v/>
      </c>
    </row>
    <row r="24" spans="1:32" ht="7.5" customHeight="1">
      <c r="A24" s="65"/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</row>
    <row r="25" spans="1:32" ht="15.75">
      <c r="A25" s="47" t="s">
        <v>52</v>
      </c>
      <c r="B25" s="48" t="str">
        <f>PROPER(TEXT(P27,"MMMM"))&amp;" "&amp;YEAR(P27)</f>
        <v>Mai 2017</v>
      </c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50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51">
        <f>AC27</f>
        <v>42883</v>
      </c>
      <c r="AD25" s="52">
        <f>AD27</f>
        <v>42884</v>
      </c>
      <c r="AE25" s="52">
        <f t="shared" ref="AE25:AF25" si="14">AE27</f>
        <v>42885</v>
      </c>
      <c r="AF25" s="53">
        <f t="shared" si="14"/>
        <v>42886</v>
      </c>
    </row>
    <row r="26" spans="1:32">
      <c r="A26" s="47" t="s">
        <v>51</v>
      </c>
      <c r="B26" s="54">
        <f>INT((B28-LOOKUP(B28,DATE(YEAR(B28)+{-1;0;1},1,3)-WEEKDAY(DATE(YEAR(B28)+{-1;0;1},1,3))+2))/7)+1</f>
        <v>18</v>
      </c>
      <c r="C26" s="55">
        <f>INT((C28-LOOKUP(C28,DATE(YEAR(C28)+{-1;0;1},1,3)-WEEKDAY(DATE(YEAR(C28)+{-1;0;1},1,3))+2))/7)+1</f>
        <v>18</v>
      </c>
      <c r="D26" s="55">
        <f>INT((D28-LOOKUP(D28,DATE(YEAR(D28)+{-1;0;1},1,3)-WEEKDAY(DATE(YEAR(D28)+{-1;0;1},1,3))+2))/7)+1</f>
        <v>18</v>
      </c>
      <c r="E26" s="55">
        <f>INT((E28-LOOKUP(E28,DATE(YEAR(E28)+{-1;0;1},1,3)-WEEKDAY(DATE(YEAR(E28)+{-1;0;1},1,3))+2))/7)+1</f>
        <v>18</v>
      </c>
      <c r="F26" s="55">
        <f>INT((F28-LOOKUP(F28,DATE(YEAR(F28)+{-1;0;1},1,3)-WEEKDAY(DATE(YEAR(F28)+{-1;0;1},1,3))+2))/7)+1</f>
        <v>18</v>
      </c>
      <c r="G26" s="55">
        <f>INT((G28-LOOKUP(G28,DATE(YEAR(G28)+{-1;0;1},1,3)-WEEKDAY(DATE(YEAR(G28)+{-1;0;1},1,3))+2))/7)+1</f>
        <v>18</v>
      </c>
      <c r="H26" s="55">
        <f>INT((H28-LOOKUP(H28,DATE(YEAR(H28)+{-1;0;1},1,3)-WEEKDAY(DATE(YEAR(H28)+{-1;0;1},1,3))+2))/7)+1</f>
        <v>18</v>
      </c>
      <c r="I26" s="55">
        <f>INT((I28-LOOKUP(I28,DATE(YEAR(I28)+{-1;0;1},1,3)-WEEKDAY(DATE(YEAR(I28)+{-1;0;1},1,3))+2))/7)+1</f>
        <v>19</v>
      </c>
      <c r="J26" s="55">
        <f>INT((J28-LOOKUP(J28,DATE(YEAR(J28)+{-1;0;1},1,3)-WEEKDAY(DATE(YEAR(J28)+{-1;0;1},1,3))+2))/7)+1</f>
        <v>19</v>
      </c>
      <c r="K26" s="55">
        <f>INT((K28-LOOKUP(K28,DATE(YEAR(K28)+{-1;0;1},1,3)-WEEKDAY(DATE(YEAR(K28)+{-1;0;1},1,3))+2))/7)+1</f>
        <v>19</v>
      </c>
      <c r="L26" s="55">
        <f>INT((L28-LOOKUP(L28,DATE(YEAR(L28)+{-1;0;1},1,3)-WEEKDAY(DATE(YEAR(L28)+{-1;0;1},1,3))+2))/7)+1</f>
        <v>19</v>
      </c>
      <c r="M26" s="55">
        <f>INT((M28-LOOKUP(M28,DATE(YEAR(M28)+{-1;0;1},1,3)-WEEKDAY(DATE(YEAR(M28)+{-1;0;1},1,3))+2))/7)+1</f>
        <v>19</v>
      </c>
      <c r="N26" s="55">
        <f>INT((N28-LOOKUP(N28,DATE(YEAR(N28)+{-1;0;1},1,3)-WEEKDAY(DATE(YEAR(N28)+{-1;0;1},1,3))+2))/7)+1</f>
        <v>19</v>
      </c>
      <c r="O26" s="55">
        <f>INT((O28-LOOKUP(O28,DATE(YEAR(O28)+{-1;0;1},1,3)-WEEKDAY(DATE(YEAR(O28)+{-1;0;1},1,3))+2))/7)+1</f>
        <v>19</v>
      </c>
      <c r="P26" s="55">
        <f>INT((P28-LOOKUP(P28,DATE(YEAR(P28)+{-1;0;1},1,3)-WEEKDAY(DATE(YEAR(P28)+{-1;0;1},1,3))+2))/7)+1</f>
        <v>20</v>
      </c>
      <c r="Q26" s="55">
        <f>INT((Q28-LOOKUP(Q28,DATE(YEAR(Q28)+{-1;0;1},1,3)-WEEKDAY(DATE(YEAR(Q28)+{-1;0;1},1,3))+2))/7)+1</f>
        <v>20</v>
      </c>
      <c r="R26" s="55">
        <f>INT((R28-LOOKUP(R28,DATE(YEAR(R28)+{-1;0;1},1,3)-WEEKDAY(DATE(YEAR(R28)+{-1;0;1},1,3))+2))/7)+1</f>
        <v>20</v>
      </c>
      <c r="S26" s="55">
        <f>INT((S28-LOOKUP(S28,DATE(YEAR(S28)+{-1;0;1},1,3)-WEEKDAY(DATE(YEAR(S28)+{-1;0;1},1,3))+2))/7)+1</f>
        <v>20</v>
      </c>
      <c r="T26" s="55">
        <f>INT((T28-LOOKUP(T28,DATE(YEAR(T28)+{-1;0;1},1,3)-WEEKDAY(DATE(YEAR(T28)+{-1;0;1},1,3))+2))/7)+1</f>
        <v>20</v>
      </c>
      <c r="U26" s="55">
        <f>INT((U28-LOOKUP(U28,DATE(YEAR(U28)+{-1;0;1},1,3)-WEEKDAY(DATE(YEAR(U28)+{-1;0;1},1,3))+2))/7)+1</f>
        <v>20</v>
      </c>
      <c r="V26" s="55">
        <f>INT((V28-LOOKUP(V28,DATE(YEAR(V28)+{-1;0;1},1,3)-WEEKDAY(DATE(YEAR(V28)+{-1;0;1},1,3))+2))/7)+1</f>
        <v>20</v>
      </c>
      <c r="W26" s="55">
        <f>INT((W28-LOOKUP(W28,DATE(YEAR(W28)+{-1;0;1},1,3)-WEEKDAY(DATE(YEAR(W28)+{-1;0;1},1,3))+2))/7)+1</f>
        <v>21</v>
      </c>
      <c r="X26" s="55">
        <f>INT((X28-LOOKUP(X28,DATE(YEAR(X28)+{-1;0;1},1,3)-WEEKDAY(DATE(YEAR(X28)+{-1;0;1},1,3))+2))/7)+1</f>
        <v>21</v>
      </c>
      <c r="Y26" s="55">
        <f>INT((Y28-LOOKUP(Y28,DATE(YEAR(Y28)+{-1;0;1},1,3)-WEEKDAY(DATE(YEAR(Y28)+{-1;0;1},1,3))+2))/7)+1</f>
        <v>21</v>
      </c>
      <c r="Z26" s="55">
        <f>INT((Z28-LOOKUP(Z28,DATE(YEAR(Z28)+{-1;0;1},1,3)-WEEKDAY(DATE(YEAR(Z28)+{-1;0;1},1,3))+2))/7)+1</f>
        <v>21</v>
      </c>
      <c r="AA26" s="55">
        <f>INT((AA28-LOOKUP(AA28,DATE(YEAR(AA28)+{-1;0;1},1,3)-WEEKDAY(DATE(YEAR(AA28)+{-1;0;1},1,3))+2))/7)+1</f>
        <v>21</v>
      </c>
      <c r="AB26" s="55">
        <f>INT((AB28-LOOKUP(AB28,DATE(YEAR(AB28)+{-1;0;1},1,3)-WEEKDAY(DATE(YEAR(AB28)+{-1;0;1},1,3))+2))/7)+1</f>
        <v>21</v>
      </c>
      <c r="AC26" s="55">
        <f>INT((AC28-LOOKUP(AC28,DATE(YEAR(AC28)+{-1;0;1},1,3)-WEEKDAY(DATE(YEAR(AC28)+{-1;0;1},1,3))+2))/7)+1</f>
        <v>21</v>
      </c>
      <c r="AD26" s="55">
        <f>IFERROR(INT((AD28-LOOKUP(AD28,DATE(YEAR(AD28)+{-1;0;1},1,3)-WEEKDAY(DATE(YEAR(AD28)+{-1;0;1},1,3))+2))/7)+1,"")</f>
        <v>22</v>
      </c>
      <c r="AE26" s="55">
        <f>IFERROR(INT((AE28-LOOKUP(AE28,DATE(YEAR(AE28)+{-1;0;1},1,3)-WEEKDAY(DATE(YEAR(AE28)+{-1;0;1},1,3))+2))/7)+1,"")</f>
        <v>22</v>
      </c>
      <c r="AF26" s="56">
        <f>IFERROR(INT((AF28-LOOKUP(AF28,DATE(YEAR(AF28)+{-1;0;1},1,3)-WEEKDAY(DATE(YEAR(AF28)+{-1;0;1},1,3))+2))/7)+1,"")</f>
        <v>22</v>
      </c>
    </row>
    <row r="27" spans="1:32">
      <c r="A27" s="47" t="s">
        <v>53</v>
      </c>
      <c r="B27" s="58">
        <f>EOMONTH(B21,0)+1</f>
        <v>42856</v>
      </c>
      <c r="C27" s="58">
        <f>B27+1</f>
        <v>42857</v>
      </c>
      <c r="D27" s="58">
        <f t="shared" ref="D27:AC27" si="15">C27+1</f>
        <v>42858</v>
      </c>
      <c r="E27" s="58">
        <f t="shared" si="15"/>
        <v>42859</v>
      </c>
      <c r="F27" s="58">
        <f t="shared" si="15"/>
        <v>42860</v>
      </c>
      <c r="G27" s="58">
        <f t="shared" si="15"/>
        <v>42861</v>
      </c>
      <c r="H27" s="58">
        <f t="shared" si="15"/>
        <v>42862</v>
      </c>
      <c r="I27" s="58">
        <f t="shared" si="15"/>
        <v>42863</v>
      </c>
      <c r="J27" s="58">
        <f t="shared" si="15"/>
        <v>42864</v>
      </c>
      <c r="K27" s="58">
        <f t="shared" si="15"/>
        <v>42865</v>
      </c>
      <c r="L27" s="58">
        <f t="shared" si="15"/>
        <v>42866</v>
      </c>
      <c r="M27" s="58">
        <f t="shared" si="15"/>
        <v>42867</v>
      </c>
      <c r="N27" s="58">
        <f t="shared" si="15"/>
        <v>42868</v>
      </c>
      <c r="O27" s="58">
        <f t="shared" si="15"/>
        <v>42869</v>
      </c>
      <c r="P27" s="58">
        <f t="shared" si="15"/>
        <v>42870</v>
      </c>
      <c r="Q27" s="58">
        <f t="shared" si="15"/>
        <v>42871</v>
      </c>
      <c r="R27" s="58">
        <f t="shared" si="15"/>
        <v>42872</v>
      </c>
      <c r="S27" s="58">
        <f t="shared" si="15"/>
        <v>42873</v>
      </c>
      <c r="T27" s="58">
        <f t="shared" si="15"/>
        <v>42874</v>
      </c>
      <c r="U27" s="58">
        <f t="shared" si="15"/>
        <v>42875</v>
      </c>
      <c r="V27" s="58">
        <f t="shared" si="15"/>
        <v>42876</v>
      </c>
      <c r="W27" s="58">
        <f t="shared" si="15"/>
        <v>42877</v>
      </c>
      <c r="X27" s="58">
        <f t="shared" si="15"/>
        <v>42878</v>
      </c>
      <c r="Y27" s="58">
        <f t="shared" si="15"/>
        <v>42879</v>
      </c>
      <c r="Z27" s="58">
        <f t="shared" si="15"/>
        <v>42880</v>
      </c>
      <c r="AA27" s="58">
        <f t="shared" si="15"/>
        <v>42881</v>
      </c>
      <c r="AB27" s="58">
        <f t="shared" si="15"/>
        <v>42882</v>
      </c>
      <c r="AC27" s="59">
        <f t="shared" si="15"/>
        <v>42883</v>
      </c>
      <c r="AD27" s="57">
        <f>IFERROR(IF(AC27=EOMONTH(B27,0),"",AC27+1),"")</f>
        <v>42884</v>
      </c>
      <c r="AE27" s="57">
        <f>IFERROR(IF(AD27=EOMONTH(C27,0),"",AD27+1),"")</f>
        <v>42885</v>
      </c>
      <c r="AF27" s="57">
        <f>IFERROR(IF(AE27=EOMONTH(D27,0),"",AE27+1),"")</f>
        <v>42886</v>
      </c>
    </row>
    <row r="28" spans="1:32">
      <c r="A28" s="47" t="s">
        <v>54</v>
      </c>
      <c r="B28" s="60">
        <f t="shared" ref="B28:AF28" si="16">B27</f>
        <v>42856</v>
      </c>
      <c r="C28" s="60">
        <f t="shared" si="16"/>
        <v>42857</v>
      </c>
      <c r="D28" s="60">
        <f t="shared" si="16"/>
        <v>42858</v>
      </c>
      <c r="E28" s="60">
        <f t="shared" si="16"/>
        <v>42859</v>
      </c>
      <c r="F28" s="60">
        <f t="shared" si="16"/>
        <v>42860</v>
      </c>
      <c r="G28" s="60">
        <f t="shared" si="16"/>
        <v>42861</v>
      </c>
      <c r="H28" s="60">
        <f t="shared" si="16"/>
        <v>42862</v>
      </c>
      <c r="I28" s="60">
        <f t="shared" si="16"/>
        <v>42863</v>
      </c>
      <c r="J28" s="60">
        <f t="shared" si="16"/>
        <v>42864</v>
      </c>
      <c r="K28" s="60">
        <f t="shared" si="16"/>
        <v>42865</v>
      </c>
      <c r="L28" s="60">
        <f t="shared" si="16"/>
        <v>42866</v>
      </c>
      <c r="M28" s="60">
        <f t="shared" si="16"/>
        <v>42867</v>
      </c>
      <c r="N28" s="60">
        <f t="shared" si="16"/>
        <v>42868</v>
      </c>
      <c r="O28" s="60">
        <f t="shared" si="16"/>
        <v>42869</v>
      </c>
      <c r="P28" s="60">
        <f t="shared" si="16"/>
        <v>42870</v>
      </c>
      <c r="Q28" s="60">
        <f t="shared" si="16"/>
        <v>42871</v>
      </c>
      <c r="R28" s="60">
        <f t="shared" si="16"/>
        <v>42872</v>
      </c>
      <c r="S28" s="60">
        <f t="shared" si="16"/>
        <v>42873</v>
      </c>
      <c r="T28" s="60">
        <f t="shared" si="16"/>
        <v>42874</v>
      </c>
      <c r="U28" s="60">
        <f t="shared" si="16"/>
        <v>42875</v>
      </c>
      <c r="V28" s="60">
        <f t="shared" si="16"/>
        <v>42876</v>
      </c>
      <c r="W28" s="60">
        <f t="shared" si="16"/>
        <v>42877</v>
      </c>
      <c r="X28" s="60">
        <f t="shared" si="16"/>
        <v>42878</v>
      </c>
      <c r="Y28" s="60">
        <f t="shared" si="16"/>
        <v>42879</v>
      </c>
      <c r="Z28" s="60">
        <f t="shared" si="16"/>
        <v>42880</v>
      </c>
      <c r="AA28" s="60">
        <f t="shared" si="16"/>
        <v>42881</v>
      </c>
      <c r="AB28" s="60">
        <f t="shared" si="16"/>
        <v>42882</v>
      </c>
      <c r="AC28" s="61">
        <f t="shared" si="16"/>
        <v>42883</v>
      </c>
      <c r="AD28" s="60">
        <f t="shared" si="16"/>
        <v>42884</v>
      </c>
      <c r="AE28" s="60">
        <f t="shared" si="16"/>
        <v>42885</v>
      </c>
      <c r="AF28" s="60">
        <f t="shared" si="16"/>
        <v>42886</v>
      </c>
    </row>
    <row r="29" spans="1:32" ht="15" customHeight="1">
      <c r="A29" s="47" t="s">
        <v>55</v>
      </c>
      <c r="B29" s="62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3">
        <f>AC27</f>
        <v>42883</v>
      </c>
      <c r="AD29" s="64">
        <f>AD27</f>
        <v>42884</v>
      </c>
      <c r="AE29" s="64">
        <f t="shared" ref="AE29:AF29" si="17">AE27</f>
        <v>42885</v>
      </c>
      <c r="AF29" s="64">
        <f t="shared" si="17"/>
        <v>42886</v>
      </c>
    </row>
    <row r="30" spans="1:32" ht="7.5" customHeight="1">
      <c r="A30" s="65"/>
      <c r="B30" s="66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</row>
    <row r="31" spans="1:32" ht="15.75">
      <c r="A31" s="47" t="s">
        <v>52</v>
      </c>
      <c r="B31" s="48" t="str">
        <f>PROPER(TEXT(P33,"MMMM"))&amp;" "&amp;YEAR(P33)</f>
        <v>Juin 2017</v>
      </c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50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51">
        <f>AC33</f>
        <v>42914</v>
      </c>
      <c r="AD31" s="52">
        <f>AD33</f>
        <v>42915</v>
      </c>
      <c r="AE31" s="52">
        <f t="shared" ref="AE31:AF31" si="18">AE33</f>
        <v>42916</v>
      </c>
      <c r="AF31" s="53" t="str">
        <f t="shared" si="18"/>
        <v/>
      </c>
    </row>
    <row r="32" spans="1:32">
      <c r="A32" s="47" t="s">
        <v>51</v>
      </c>
      <c r="B32" s="54">
        <f>INT((B34-LOOKUP(B34,DATE(YEAR(B34)+{-1;0;1},1,3)-WEEKDAY(DATE(YEAR(B34)+{-1;0;1},1,3))+2))/7)+1</f>
        <v>22</v>
      </c>
      <c r="C32" s="55">
        <f>INT((C34-LOOKUP(C34,DATE(YEAR(C34)+{-1;0;1},1,3)-WEEKDAY(DATE(YEAR(C34)+{-1;0;1},1,3))+2))/7)+1</f>
        <v>22</v>
      </c>
      <c r="D32" s="55">
        <f>INT((D34-LOOKUP(D34,DATE(YEAR(D34)+{-1;0;1},1,3)-WEEKDAY(DATE(YEAR(D34)+{-1;0;1},1,3))+2))/7)+1</f>
        <v>22</v>
      </c>
      <c r="E32" s="55">
        <f>INT((E34-LOOKUP(E34,DATE(YEAR(E34)+{-1;0;1},1,3)-WEEKDAY(DATE(YEAR(E34)+{-1;0;1},1,3))+2))/7)+1</f>
        <v>22</v>
      </c>
      <c r="F32" s="55">
        <f>INT((F34-LOOKUP(F34,DATE(YEAR(F34)+{-1;0;1},1,3)-WEEKDAY(DATE(YEAR(F34)+{-1;0;1},1,3))+2))/7)+1</f>
        <v>23</v>
      </c>
      <c r="G32" s="55">
        <f>INT((G34-LOOKUP(G34,DATE(YEAR(G34)+{-1;0;1},1,3)-WEEKDAY(DATE(YEAR(G34)+{-1;0;1},1,3))+2))/7)+1</f>
        <v>23</v>
      </c>
      <c r="H32" s="55">
        <f>INT((H34-LOOKUP(H34,DATE(YEAR(H34)+{-1;0;1},1,3)-WEEKDAY(DATE(YEAR(H34)+{-1;0;1},1,3))+2))/7)+1</f>
        <v>23</v>
      </c>
      <c r="I32" s="55">
        <f>INT((I34-LOOKUP(I34,DATE(YEAR(I34)+{-1;0;1},1,3)-WEEKDAY(DATE(YEAR(I34)+{-1;0;1},1,3))+2))/7)+1</f>
        <v>23</v>
      </c>
      <c r="J32" s="55">
        <f>INT((J34-LOOKUP(J34,DATE(YEAR(J34)+{-1;0;1},1,3)-WEEKDAY(DATE(YEAR(J34)+{-1;0;1},1,3))+2))/7)+1</f>
        <v>23</v>
      </c>
      <c r="K32" s="55">
        <f>INT((K34-LOOKUP(K34,DATE(YEAR(K34)+{-1;0;1},1,3)-WEEKDAY(DATE(YEAR(K34)+{-1;0;1},1,3))+2))/7)+1</f>
        <v>23</v>
      </c>
      <c r="L32" s="55">
        <f>INT((L34-LOOKUP(L34,DATE(YEAR(L34)+{-1;0;1},1,3)-WEEKDAY(DATE(YEAR(L34)+{-1;0;1},1,3))+2))/7)+1</f>
        <v>23</v>
      </c>
      <c r="M32" s="55">
        <f>INT((M34-LOOKUP(M34,DATE(YEAR(M34)+{-1;0;1},1,3)-WEEKDAY(DATE(YEAR(M34)+{-1;0;1},1,3))+2))/7)+1</f>
        <v>24</v>
      </c>
      <c r="N32" s="55">
        <f>INT((N34-LOOKUP(N34,DATE(YEAR(N34)+{-1;0;1},1,3)-WEEKDAY(DATE(YEAR(N34)+{-1;0;1},1,3))+2))/7)+1</f>
        <v>24</v>
      </c>
      <c r="O32" s="55">
        <f>INT((O34-LOOKUP(O34,DATE(YEAR(O34)+{-1;0;1},1,3)-WEEKDAY(DATE(YEAR(O34)+{-1;0;1},1,3))+2))/7)+1</f>
        <v>24</v>
      </c>
      <c r="P32" s="55">
        <f>INT((P34-LOOKUP(P34,DATE(YEAR(P34)+{-1;0;1},1,3)-WEEKDAY(DATE(YEAR(P34)+{-1;0;1},1,3))+2))/7)+1</f>
        <v>24</v>
      </c>
      <c r="Q32" s="55">
        <f>INT((Q34-LOOKUP(Q34,DATE(YEAR(Q34)+{-1;0;1},1,3)-WEEKDAY(DATE(YEAR(Q34)+{-1;0;1},1,3))+2))/7)+1</f>
        <v>24</v>
      </c>
      <c r="R32" s="55">
        <f>INT((R34-LOOKUP(R34,DATE(YEAR(R34)+{-1;0;1},1,3)-WEEKDAY(DATE(YEAR(R34)+{-1;0;1},1,3))+2))/7)+1</f>
        <v>24</v>
      </c>
      <c r="S32" s="55">
        <f>INT((S34-LOOKUP(S34,DATE(YEAR(S34)+{-1;0;1},1,3)-WEEKDAY(DATE(YEAR(S34)+{-1;0;1},1,3))+2))/7)+1</f>
        <v>24</v>
      </c>
      <c r="T32" s="55">
        <f>INT((T34-LOOKUP(T34,DATE(YEAR(T34)+{-1;0;1},1,3)-WEEKDAY(DATE(YEAR(T34)+{-1;0;1},1,3))+2))/7)+1</f>
        <v>25</v>
      </c>
      <c r="U32" s="55">
        <f>INT((U34-LOOKUP(U34,DATE(YEAR(U34)+{-1;0;1},1,3)-WEEKDAY(DATE(YEAR(U34)+{-1;0;1},1,3))+2))/7)+1</f>
        <v>25</v>
      </c>
      <c r="V32" s="55">
        <f>INT((V34-LOOKUP(V34,DATE(YEAR(V34)+{-1;0;1},1,3)-WEEKDAY(DATE(YEAR(V34)+{-1;0;1},1,3))+2))/7)+1</f>
        <v>25</v>
      </c>
      <c r="W32" s="55">
        <f>INT((W34-LOOKUP(W34,DATE(YEAR(W34)+{-1;0;1},1,3)-WEEKDAY(DATE(YEAR(W34)+{-1;0;1},1,3))+2))/7)+1</f>
        <v>25</v>
      </c>
      <c r="X32" s="55">
        <f>INT((X34-LOOKUP(X34,DATE(YEAR(X34)+{-1;0;1},1,3)-WEEKDAY(DATE(YEAR(X34)+{-1;0;1},1,3))+2))/7)+1</f>
        <v>25</v>
      </c>
      <c r="Y32" s="55">
        <f>INT((Y34-LOOKUP(Y34,DATE(YEAR(Y34)+{-1;0;1},1,3)-WEEKDAY(DATE(YEAR(Y34)+{-1;0;1},1,3))+2))/7)+1</f>
        <v>25</v>
      </c>
      <c r="Z32" s="55">
        <f>INT((Z34-LOOKUP(Z34,DATE(YEAR(Z34)+{-1;0;1},1,3)-WEEKDAY(DATE(YEAR(Z34)+{-1;0;1},1,3))+2))/7)+1</f>
        <v>25</v>
      </c>
      <c r="AA32" s="55">
        <f>INT((AA34-LOOKUP(AA34,DATE(YEAR(AA34)+{-1;0;1},1,3)-WEEKDAY(DATE(YEAR(AA34)+{-1;0;1},1,3))+2))/7)+1</f>
        <v>26</v>
      </c>
      <c r="AB32" s="55">
        <f>INT((AB34-LOOKUP(AB34,DATE(YEAR(AB34)+{-1;0;1},1,3)-WEEKDAY(DATE(YEAR(AB34)+{-1;0;1},1,3))+2))/7)+1</f>
        <v>26</v>
      </c>
      <c r="AC32" s="55">
        <f>INT((AC34-LOOKUP(AC34,DATE(YEAR(AC34)+{-1;0;1},1,3)-WEEKDAY(DATE(YEAR(AC34)+{-1;0;1},1,3))+2))/7)+1</f>
        <v>26</v>
      </c>
      <c r="AD32" s="55">
        <f>IFERROR(INT((AD34-LOOKUP(AD34,DATE(YEAR(AD34)+{-1;0;1},1,3)-WEEKDAY(DATE(YEAR(AD34)+{-1;0;1},1,3))+2))/7)+1,"")</f>
        <v>26</v>
      </c>
      <c r="AE32" s="55">
        <f>IFERROR(INT((AE34-LOOKUP(AE34,DATE(YEAR(AE34)+{-1;0;1},1,3)-WEEKDAY(DATE(YEAR(AE34)+{-1;0;1},1,3))+2))/7)+1,"")</f>
        <v>26</v>
      </c>
      <c r="AF32" s="56" t="str">
        <f>IFERROR(INT((AF34-LOOKUP(AF34,DATE(YEAR(AF34)+{-1;0;1},1,3)-WEEKDAY(DATE(YEAR(AF34)+{-1;0;1},1,3))+2))/7)+1,"")</f>
        <v/>
      </c>
    </row>
    <row r="33" spans="1:32">
      <c r="A33" s="47" t="s">
        <v>53</v>
      </c>
      <c r="B33" s="58">
        <f>EOMONTH(B27,0)+1</f>
        <v>42887</v>
      </c>
      <c r="C33" s="58">
        <f>B33+1</f>
        <v>42888</v>
      </c>
      <c r="D33" s="58">
        <f t="shared" ref="D33:AC33" si="19">C33+1</f>
        <v>42889</v>
      </c>
      <c r="E33" s="58">
        <f t="shared" si="19"/>
        <v>42890</v>
      </c>
      <c r="F33" s="58">
        <f t="shared" si="19"/>
        <v>42891</v>
      </c>
      <c r="G33" s="58">
        <f t="shared" si="19"/>
        <v>42892</v>
      </c>
      <c r="H33" s="58">
        <f t="shared" si="19"/>
        <v>42893</v>
      </c>
      <c r="I33" s="58">
        <f t="shared" si="19"/>
        <v>42894</v>
      </c>
      <c r="J33" s="58">
        <f t="shared" si="19"/>
        <v>42895</v>
      </c>
      <c r="K33" s="58">
        <f t="shared" si="19"/>
        <v>42896</v>
      </c>
      <c r="L33" s="58">
        <f t="shared" si="19"/>
        <v>42897</v>
      </c>
      <c r="M33" s="58">
        <f t="shared" si="19"/>
        <v>42898</v>
      </c>
      <c r="N33" s="58">
        <f t="shared" si="19"/>
        <v>42899</v>
      </c>
      <c r="O33" s="58">
        <f t="shared" si="19"/>
        <v>42900</v>
      </c>
      <c r="P33" s="58">
        <f t="shared" si="19"/>
        <v>42901</v>
      </c>
      <c r="Q33" s="58">
        <f t="shared" si="19"/>
        <v>42902</v>
      </c>
      <c r="R33" s="58">
        <f t="shared" si="19"/>
        <v>42903</v>
      </c>
      <c r="S33" s="58">
        <f t="shared" si="19"/>
        <v>42904</v>
      </c>
      <c r="T33" s="58">
        <f t="shared" si="19"/>
        <v>42905</v>
      </c>
      <c r="U33" s="58">
        <f t="shared" si="19"/>
        <v>42906</v>
      </c>
      <c r="V33" s="58">
        <f t="shared" si="19"/>
        <v>42907</v>
      </c>
      <c r="W33" s="58">
        <f t="shared" si="19"/>
        <v>42908</v>
      </c>
      <c r="X33" s="58">
        <f t="shared" si="19"/>
        <v>42909</v>
      </c>
      <c r="Y33" s="58">
        <f t="shared" si="19"/>
        <v>42910</v>
      </c>
      <c r="Z33" s="58">
        <f t="shared" si="19"/>
        <v>42911</v>
      </c>
      <c r="AA33" s="58">
        <f t="shared" si="19"/>
        <v>42912</v>
      </c>
      <c r="AB33" s="58">
        <f t="shared" si="19"/>
        <v>42913</v>
      </c>
      <c r="AC33" s="59">
        <f t="shared" si="19"/>
        <v>42914</v>
      </c>
      <c r="AD33" s="57">
        <f>IFERROR(IF(AC33=EOMONTH(B33,0),"",AC33+1),"")</f>
        <v>42915</v>
      </c>
      <c r="AE33" s="57">
        <f>IFERROR(IF(AD33=EOMONTH(C33,0),"",AD33+1),"")</f>
        <v>42916</v>
      </c>
      <c r="AF33" s="57" t="str">
        <f>IFERROR(IF(AE33=EOMONTH(D33,0),"",AE33+1),"")</f>
        <v/>
      </c>
    </row>
    <row r="34" spans="1:32">
      <c r="A34" s="47" t="s">
        <v>54</v>
      </c>
      <c r="B34" s="60">
        <f t="shared" ref="B34:AF34" si="20">B33</f>
        <v>42887</v>
      </c>
      <c r="C34" s="60">
        <f t="shared" si="20"/>
        <v>42888</v>
      </c>
      <c r="D34" s="60">
        <f t="shared" si="20"/>
        <v>42889</v>
      </c>
      <c r="E34" s="60">
        <f t="shared" si="20"/>
        <v>42890</v>
      </c>
      <c r="F34" s="60">
        <f t="shared" si="20"/>
        <v>42891</v>
      </c>
      <c r="G34" s="60">
        <f t="shared" si="20"/>
        <v>42892</v>
      </c>
      <c r="H34" s="60">
        <f t="shared" si="20"/>
        <v>42893</v>
      </c>
      <c r="I34" s="60">
        <f t="shared" si="20"/>
        <v>42894</v>
      </c>
      <c r="J34" s="60">
        <f t="shared" si="20"/>
        <v>42895</v>
      </c>
      <c r="K34" s="60">
        <f t="shared" si="20"/>
        <v>42896</v>
      </c>
      <c r="L34" s="60">
        <f t="shared" si="20"/>
        <v>42897</v>
      </c>
      <c r="M34" s="60">
        <f t="shared" si="20"/>
        <v>42898</v>
      </c>
      <c r="N34" s="60">
        <f t="shared" si="20"/>
        <v>42899</v>
      </c>
      <c r="O34" s="60">
        <f t="shared" si="20"/>
        <v>42900</v>
      </c>
      <c r="P34" s="60">
        <f t="shared" si="20"/>
        <v>42901</v>
      </c>
      <c r="Q34" s="60">
        <f t="shared" si="20"/>
        <v>42902</v>
      </c>
      <c r="R34" s="60">
        <f t="shared" si="20"/>
        <v>42903</v>
      </c>
      <c r="S34" s="60">
        <f t="shared" si="20"/>
        <v>42904</v>
      </c>
      <c r="T34" s="60">
        <f t="shared" si="20"/>
        <v>42905</v>
      </c>
      <c r="U34" s="60">
        <f t="shared" si="20"/>
        <v>42906</v>
      </c>
      <c r="V34" s="60">
        <f t="shared" si="20"/>
        <v>42907</v>
      </c>
      <c r="W34" s="60">
        <f t="shared" si="20"/>
        <v>42908</v>
      </c>
      <c r="X34" s="60">
        <f t="shared" si="20"/>
        <v>42909</v>
      </c>
      <c r="Y34" s="60">
        <f t="shared" si="20"/>
        <v>42910</v>
      </c>
      <c r="Z34" s="60">
        <f t="shared" si="20"/>
        <v>42911</v>
      </c>
      <c r="AA34" s="60">
        <f t="shared" si="20"/>
        <v>42912</v>
      </c>
      <c r="AB34" s="60">
        <f t="shared" si="20"/>
        <v>42913</v>
      </c>
      <c r="AC34" s="61">
        <f t="shared" si="20"/>
        <v>42914</v>
      </c>
      <c r="AD34" s="60">
        <f t="shared" si="20"/>
        <v>42915</v>
      </c>
      <c r="AE34" s="60">
        <f t="shared" si="20"/>
        <v>42916</v>
      </c>
      <c r="AF34" s="60" t="str">
        <f t="shared" si="20"/>
        <v/>
      </c>
    </row>
    <row r="35" spans="1:32" ht="15" customHeight="1">
      <c r="A35" s="47" t="s">
        <v>55</v>
      </c>
      <c r="B35" s="62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3">
        <f>AC33</f>
        <v>42914</v>
      </c>
      <c r="AD35" s="64">
        <f>AD33</f>
        <v>42915</v>
      </c>
      <c r="AE35" s="64">
        <f t="shared" ref="AE35:AF35" si="21">AE33</f>
        <v>42916</v>
      </c>
      <c r="AF35" s="64" t="str">
        <f t="shared" si="21"/>
        <v/>
      </c>
    </row>
    <row r="36" spans="1:32" ht="7.5" customHeight="1">
      <c r="A36" s="65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</row>
    <row r="37" spans="1:32" ht="15.75">
      <c r="A37" s="47" t="s">
        <v>52</v>
      </c>
      <c r="B37" s="48" t="str">
        <f>PROPER(TEXT(P39,"MMMM"))&amp;" "&amp;YEAR(P39)</f>
        <v>Juillet 2017</v>
      </c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51">
        <f>AC39</f>
        <v>42944</v>
      </c>
      <c r="AD37" s="52">
        <f>AD39</f>
        <v>42945</v>
      </c>
      <c r="AE37" s="52">
        <f t="shared" ref="AE37:AF37" si="22">AE39</f>
        <v>42946</v>
      </c>
      <c r="AF37" s="53">
        <f t="shared" si="22"/>
        <v>42947</v>
      </c>
    </row>
    <row r="38" spans="1:32">
      <c r="A38" s="47" t="s">
        <v>51</v>
      </c>
      <c r="B38" s="54">
        <f>INT((B40-LOOKUP(B40,DATE(YEAR(B40)+{-1;0;1},1,3)-WEEKDAY(DATE(YEAR(B40)+{-1;0;1},1,3))+2))/7)+1</f>
        <v>26</v>
      </c>
      <c r="C38" s="55">
        <f>INT((C40-LOOKUP(C40,DATE(YEAR(C40)+{-1;0;1},1,3)-WEEKDAY(DATE(YEAR(C40)+{-1;0;1},1,3))+2))/7)+1</f>
        <v>26</v>
      </c>
      <c r="D38" s="55">
        <f>INT((D40-LOOKUP(D40,DATE(YEAR(D40)+{-1;0;1},1,3)-WEEKDAY(DATE(YEAR(D40)+{-1;0;1},1,3))+2))/7)+1</f>
        <v>27</v>
      </c>
      <c r="E38" s="55">
        <f>INT((E40-LOOKUP(E40,DATE(YEAR(E40)+{-1;0;1},1,3)-WEEKDAY(DATE(YEAR(E40)+{-1;0;1},1,3))+2))/7)+1</f>
        <v>27</v>
      </c>
      <c r="F38" s="55">
        <f>INT((F40-LOOKUP(F40,DATE(YEAR(F40)+{-1;0;1},1,3)-WEEKDAY(DATE(YEAR(F40)+{-1;0;1},1,3))+2))/7)+1</f>
        <v>27</v>
      </c>
      <c r="G38" s="55">
        <f>INT((G40-LOOKUP(G40,DATE(YEAR(G40)+{-1;0;1},1,3)-WEEKDAY(DATE(YEAR(G40)+{-1;0;1},1,3))+2))/7)+1</f>
        <v>27</v>
      </c>
      <c r="H38" s="55">
        <f>INT((H40-LOOKUP(H40,DATE(YEAR(H40)+{-1;0;1},1,3)-WEEKDAY(DATE(YEAR(H40)+{-1;0;1},1,3))+2))/7)+1</f>
        <v>27</v>
      </c>
      <c r="I38" s="55">
        <f>INT((I40-LOOKUP(I40,DATE(YEAR(I40)+{-1;0;1},1,3)-WEEKDAY(DATE(YEAR(I40)+{-1;0;1},1,3))+2))/7)+1</f>
        <v>27</v>
      </c>
      <c r="J38" s="55">
        <f>INT((J40-LOOKUP(J40,DATE(YEAR(J40)+{-1;0;1},1,3)-WEEKDAY(DATE(YEAR(J40)+{-1;0;1},1,3))+2))/7)+1</f>
        <v>27</v>
      </c>
      <c r="K38" s="55">
        <f>INT((K40-LOOKUP(K40,DATE(YEAR(K40)+{-1;0;1},1,3)-WEEKDAY(DATE(YEAR(K40)+{-1;0;1},1,3))+2))/7)+1</f>
        <v>28</v>
      </c>
      <c r="L38" s="55">
        <f>INT((L40-LOOKUP(L40,DATE(YEAR(L40)+{-1;0;1},1,3)-WEEKDAY(DATE(YEAR(L40)+{-1;0;1},1,3))+2))/7)+1</f>
        <v>28</v>
      </c>
      <c r="M38" s="55">
        <f>INT((M40-LOOKUP(M40,DATE(YEAR(M40)+{-1;0;1},1,3)-WEEKDAY(DATE(YEAR(M40)+{-1;0;1},1,3))+2))/7)+1</f>
        <v>28</v>
      </c>
      <c r="N38" s="55">
        <f>INT((N40-LOOKUP(N40,DATE(YEAR(N40)+{-1;0;1},1,3)-WEEKDAY(DATE(YEAR(N40)+{-1;0;1},1,3))+2))/7)+1</f>
        <v>28</v>
      </c>
      <c r="O38" s="55">
        <f>INT((O40-LOOKUP(O40,DATE(YEAR(O40)+{-1;0;1},1,3)-WEEKDAY(DATE(YEAR(O40)+{-1;0;1},1,3))+2))/7)+1</f>
        <v>28</v>
      </c>
      <c r="P38" s="55">
        <f>INT((P40-LOOKUP(P40,DATE(YEAR(P40)+{-1;0;1},1,3)-WEEKDAY(DATE(YEAR(P40)+{-1;0;1},1,3))+2))/7)+1</f>
        <v>28</v>
      </c>
      <c r="Q38" s="55">
        <f>INT((Q40-LOOKUP(Q40,DATE(YEAR(Q40)+{-1;0;1},1,3)-WEEKDAY(DATE(YEAR(Q40)+{-1;0;1},1,3))+2))/7)+1</f>
        <v>28</v>
      </c>
      <c r="R38" s="55">
        <f>INT((R40-LOOKUP(R40,DATE(YEAR(R40)+{-1;0;1},1,3)-WEEKDAY(DATE(YEAR(R40)+{-1;0;1},1,3))+2))/7)+1</f>
        <v>29</v>
      </c>
      <c r="S38" s="55">
        <f>INT((S40-LOOKUP(S40,DATE(YEAR(S40)+{-1;0;1},1,3)-WEEKDAY(DATE(YEAR(S40)+{-1;0;1},1,3))+2))/7)+1</f>
        <v>29</v>
      </c>
      <c r="T38" s="55">
        <f>INT((T40-LOOKUP(T40,DATE(YEAR(T40)+{-1;0;1},1,3)-WEEKDAY(DATE(YEAR(T40)+{-1;0;1},1,3))+2))/7)+1</f>
        <v>29</v>
      </c>
      <c r="U38" s="55">
        <f>INT((U40-LOOKUP(U40,DATE(YEAR(U40)+{-1;0;1},1,3)-WEEKDAY(DATE(YEAR(U40)+{-1;0;1},1,3))+2))/7)+1</f>
        <v>29</v>
      </c>
      <c r="V38" s="55">
        <f>INT((V40-LOOKUP(V40,DATE(YEAR(V40)+{-1;0;1},1,3)-WEEKDAY(DATE(YEAR(V40)+{-1;0;1},1,3))+2))/7)+1</f>
        <v>29</v>
      </c>
      <c r="W38" s="55">
        <f>INT((W40-LOOKUP(W40,DATE(YEAR(W40)+{-1;0;1},1,3)-WEEKDAY(DATE(YEAR(W40)+{-1;0;1},1,3))+2))/7)+1</f>
        <v>29</v>
      </c>
      <c r="X38" s="55">
        <f>INT((X40-LOOKUP(X40,DATE(YEAR(X40)+{-1;0;1},1,3)-WEEKDAY(DATE(YEAR(X40)+{-1;0;1},1,3))+2))/7)+1</f>
        <v>29</v>
      </c>
      <c r="Y38" s="55">
        <f>INT((Y40-LOOKUP(Y40,DATE(YEAR(Y40)+{-1;0;1},1,3)-WEEKDAY(DATE(YEAR(Y40)+{-1;0;1},1,3))+2))/7)+1</f>
        <v>30</v>
      </c>
      <c r="Z38" s="55">
        <f>INT((Z40-LOOKUP(Z40,DATE(YEAR(Z40)+{-1;0;1},1,3)-WEEKDAY(DATE(YEAR(Z40)+{-1;0;1},1,3))+2))/7)+1</f>
        <v>30</v>
      </c>
      <c r="AA38" s="55">
        <f>INT((AA40-LOOKUP(AA40,DATE(YEAR(AA40)+{-1;0;1},1,3)-WEEKDAY(DATE(YEAR(AA40)+{-1;0;1},1,3))+2))/7)+1</f>
        <v>30</v>
      </c>
      <c r="AB38" s="55">
        <f>INT((AB40-LOOKUP(AB40,DATE(YEAR(AB40)+{-1;0;1},1,3)-WEEKDAY(DATE(YEAR(AB40)+{-1;0;1},1,3))+2))/7)+1</f>
        <v>30</v>
      </c>
      <c r="AC38" s="55">
        <f>INT((AC40-LOOKUP(AC40,DATE(YEAR(AC40)+{-1;0;1},1,3)-WEEKDAY(DATE(YEAR(AC40)+{-1;0;1},1,3))+2))/7)+1</f>
        <v>30</v>
      </c>
      <c r="AD38" s="55">
        <f>IFERROR(INT((AD40-LOOKUP(AD40,DATE(YEAR(AD40)+{-1;0;1},1,3)-WEEKDAY(DATE(YEAR(AD40)+{-1;0;1},1,3))+2))/7)+1,"")</f>
        <v>30</v>
      </c>
      <c r="AE38" s="55">
        <f>IFERROR(INT((AE40-LOOKUP(AE40,DATE(YEAR(AE40)+{-1;0;1},1,3)-WEEKDAY(DATE(YEAR(AE40)+{-1;0;1},1,3))+2))/7)+1,"")</f>
        <v>30</v>
      </c>
      <c r="AF38" s="56">
        <f>IFERROR(INT((AF40-LOOKUP(AF40,DATE(YEAR(AF40)+{-1;0;1},1,3)-WEEKDAY(DATE(YEAR(AF40)+{-1;0;1},1,3))+2))/7)+1,"")</f>
        <v>31</v>
      </c>
    </row>
    <row r="39" spans="1:32">
      <c r="A39" s="47" t="s">
        <v>53</v>
      </c>
      <c r="B39" s="58">
        <f>EOMONTH(B33,0)+1</f>
        <v>42917</v>
      </c>
      <c r="C39" s="58">
        <f>B39+1</f>
        <v>42918</v>
      </c>
      <c r="D39" s="58">
        <f t="shared" ref="D39:AC39" si="23">C39+1</f>
        <v>42919</v>
      </c>
      <c r="E39" s="58">
        <f t="shared" si="23"/>
        <v>42920</v>
      </c>
      <c r="F39" s="58">
        <f t="shared" si="23"/>
        <v>42921</v>
      </c>
      <c r="G39" s="58">
        <f t="shared" si="23"/>
        <v>42922</v>
      </c>
      <c r="H39" s="58">
        <f t="shared" si="23"/>
        <v>42923</v>
      </c>
      <c r="I39" s="58">
        <f t="shared" si="23"/>
        <v>42924</v>
      </c>
      <c r="J39" s="58">
        <f t="shared" si="23"/>
        <v>42925</v>
      </c>
      <c r="K39" s="58">
        <f t="shared" si="23"/>
        <v>42926</v>
      </c>
      <c r="L39" s="58">
        <f t="shared" si="23"/>
        <v>42927</v>
      </c>
      <c r="M39" s="58">
        <f t="shared" si="23"/>
        <v>42928</v>
      </c>
      <c r="N39" s="58">
        <f t="shared" si="23"/>
        <v>42929</v>
      </c>
      <c r="O39" s="58">
        <f t="shared" si="23"/>
        <v>42930</v>
      </c>
      <c r="P39" s="58">
        <f t="shared" si="23"/>
        <v>42931</v>
      </c>
      <c r="Q39" s="58">
        <f t="shared" si="23"/>
        <v>42932</v>
      </c>
      <c r="R39" s="58">
        <f t="shared" si="23"/>
        <v>42933</v>
      </c>
      <c r="S39" s="58">
        <f t="shared" si="23"/>
        <v>42934</v>
      </c>
      <c r="T39" s="58">
        <f t="shared" si="23"/>
        <v>42935</v>
      </c>
      <c r="U39" s="58">
        <f t="shared" si="23"/>
        <v>42936</v>
      </c>
      <c r="V39" s="58">
        <f t="shared" si="23"/>
        <v>42937</v>
      </c>
      <c r="W39" s="58">
        <f t="shared" si="23"/>
        <v>42938</v>
      </c>
      <c r="X39" s="58">
        <f t="shared" si="23"/>
        <v>42939</v>
      </c>
      <c r="Y39" s="58">
        <f t="shared" si="23"/>
        <v>42940</v>
      </c>
      <c r="Z39" s="58">
        <f t="shared" si="23"/>
        <v>42941</v>
      </c>
      <c r="AA39" s="58">
        <f t="shared" si="23"/>
        <v>42942</v>
      </c>
      <c r="AB39" s="58">
        <f t="shared" si="23"/>
        <v>42943</v>
      </c>
      <c r="AC39" s="59">
        <f t="shared" si="23"/>
        <v>42944</v>
      </c>
      <c r="AD39" s="57">
        <f>IFERROR(IF(AC39=EOMONTH(B39,0),"",AC39+1),"")</f>
        <v>42945</v>
      </c>
      <c r="AE39" s="57">
        <f>IFERROR(IF(AD39=EOMONTH(C39,0),"",AD39+1),"")</f>
        <v>42946</v>
      </c>
      <c r="AF39" s="57">
        <f>IFERROR(IF(AE39=EOMONTH(D39,0),"",AE39+1),"")</f>
        <v>42947</v>
      </c>
    </row>
    <row r="40" spans="1:32">
      <c r="A40" s="47" t="s">
        <v>54</v>
      </c>
      <c r="B40" s="60">
        <f t="shared" ref="B40:AF40" si="24">B39</f>
        <v>42917</v>
      </c>
      <c r="C40" s="60">
        <f t="shared" si="24"/>
        <v>42918</v>
      </c>
      <c r="D40" s="60">
        <f t="shared" si="24"/>
        <v>42919</v>
      </c>
      <c r="E40" s="60">
        <f t="shared" si="24"/>
        <v>42920</v>
      </c>
      <c r="F40" s="60">
        <f t="shared" si="24"/>
        <v>42921</v>
      </c>
      <c r="G40" s="60">
        <f t="shared" si="24"/>
        <v>42922</v>
      </c>
      <c r="H40" s="60">
        <f t="shared" si="24"/>
        <v>42923</v>
      </c>
      <c r="I40" s="60">
        <f t="shared" si="24"/>
        <v>42924</v>
      </c>
      <c r="J40" s="60">
        <f t="shared" si="24"/>
        <v>42925</v>
      </c>
      <c r="K40" s="60">
        <f t="shared" si="24"/>
        <v>42926</v>
      </c>
      <c r="L40" s="60">
        <f t="shared" si="24"/>
        <v>42927</v>
      </c>
      <c r="M40" s="60">
        <f t="shared" si="24"/>
        <v>42928</v>
      </c>
      <c r="N40" s="60">
        <f t="shared" si="24"/>
        <v>42929</v>
      </c>
      <c r="O40" s="60">
        <f t="shared" si="24"/>
        <v>42930</v>
      </c>
      <c r="P40" s="60">
        <f t="shared" si="24"/>
        <v>42931</v>
      </c>
      <c r="Q40" s="60">
        <f t="shared" si="24"/>
        <v>42932</v>
      </c>
      <c r="R40" s="60">
        <f t="shared" si="24"/>
        <v>42933</v>
      </c>
      <c r="S40" s="60">
        <f t="shared" si="24"/>
        <v>42934</v>
      </c>
      <c r="T40" s="60">
        <f t="shared" si="24"/>
        <v>42935</v>
      </c>
      <c r="U40" s="60">
        <f t="shared" si="24"/>
        <v>42936</v>
      </c>
      <c r="V40" s="60">
        <f t="shared" si="24"/>
        <v>42937</v>
      </c>
      <c r="W40" s="60">
        <f t="shared" si="24"/>
        <v>42938</v>
      </c>
      <c r="X40" s="60">
        <f t="shared" si="24"/>
        <v>42939</v>
      </c>
      <c r="Y40" s="60">
        <f t="shared" si="24"/>
        <v>42940</v>
      </c>
      <c r="Z40" s="60">
        <f t="shared" si="24"/>
        <v>42941</v>
      </c>
      <c r="AA40" s="60">
        <f t="shared" si="24"/>
        <v>42942</v>
      </c>
      <c r="AB40" s="60">
        <f t="shared" si="24"/>
        <v>42943</v>
      </c>
      <c r="AC40" s="61">
        <f t="shared" si="24"/>
        <v>42944</v>
      </c>
      <c r="AD40" s="60">
        <f t="shared" si="24"/>
        <v>42945</v>
      </c>
      <c r="AE40" s="60">
        <f t="shared" si="24"/>
        <v>42946</v>
      </c>
      <c r="AF40" s="60">
        <f t="shared" si="24"/>
        <v>42947</v>
      </c>
    </row>
    <row r="41" spans="1:32" ht="15" customHeight="1">
      <c r="A41" s="47" t="s">
        <v>55</v>
      </c>
      <c r="B41" s="62"/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3">
        <f>AC39</f>
        <v>42944</v>
      </c>
      <c r="AD41" s="64">
        <f>AD39</f>
        <v>42945</v>
      </c>
      <c r="AE41" s="64">
        <f t="shared" ref="AE41:AF41" si="25">AE39</f>
        <v>42946</v>
      </c>
      <c r="AF41" s="64">
        <f t="shared" si="25"/>
        <v>42947</v>
      </c>
    </row>
    <row r="42" spans="1:32" ht="7.5" customHeight="1">
      <c r="A42" s="65"/>
      <c r="B42" s="6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</row>
    <row r="43" spans="1:32" ht="15.75">
      <c r="A43" s="47" t="s">
        <v>52</v>
      </c>
      <c r="B43" s="48" t="str">
        <f>PROPER(TEXT(P45,"MMMM"))&amp;" "&amp;YEAR(P45)</f>
        <v>Août 2017</v>
      </c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50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51">
        <f>AC45</f>
        <v>42975</v>
      </c>
      <c r="AD43" s="52">
        <f>AD45</f>
        <v>42976</v>
      </c>
      <c r="AE43" s="52">
        <f t="shared" ref="AE43:AF43" si="26">AE45</f>
        <v>42977</v>
      </c>
      <c r="AF43" s="53">
        <f t="shared" si="26"/>
        <v>42978</v>
      </c>
    </row>
    <row r="44" spans="1:32">
      <c r="A44" s="47" t="s">
        <v>51</v>
      </c>
      <c r="B44" s="54">
        <f>INT((B46-LOOKUP(B46,DATE(YEAR(B46)+{-1;0;1},1,3)-WEEKDAY(DATE(YEAR(B46)+{-1;0;1},1,3))+2))/7)+1</f>
        <v>31</v>
      </c>
      <c r="C44" s="55">
        <f>INT((C46-LOOKUP(C46,DATE(YEAR(C46)+{-1;0;1},1,3)-WEEKDAY(DATE(YEAR(C46)+{-1;0;1},1,3))+2))/7)+1</f>
        <v>31</v>
      </c>
      <c r="D44" s="55">
        <f>INT((D46-LOOKUP(D46,DATE(YEAR(D46)+{-1;0;1},1,3)-WEEKDAY(DATE(YEAR(D46)+{-1;0;1},1,3))+2))/7)+1</f>
        <v>31</v>
      </c>
      <c r="E44" s="55">
        <f>INT((E46-LOOKUP(E46,DATE(YEAR(E46)+{-1;0;1},1,3)-WEEKDAY(DATE(YEAR(E46)+{-1;0;1},1,3))+2))/7)+1</f>
        <v>31</v>
      </c>
      <c r="F44" s="55">
        <f>INT((F46-LOOKUP(F46,DATE(YEAR(F46)+{-1;0;1},1,3)-WEEKDAY(DATE(YEAR(F46)+{-1;0;1},1,3))+2))/7)+1</f>
        <v>31</v>
      </c>
      <c r="G44" s="55">
        <f>INT((G46-LOOKUP(G46,DATE(YEAR(G46)+{-1;0;1},1,3)-WEEKDAY(DATE(YEAR(G46)+{-1;0;1},1,3))+2))/7)+1</f>
        <v>31</v>
      </c>
      <c r="H44" s="55">
        <f>INT((H46-LOOKUP(H46,DATE(YEAR(H46)+{-1;0;1},1,3)-WEEKDAY(DATE(YEAR(H46)+{-1;0;1},1,3))+2))/7)+1</f>
        <v>32</v>
      </c>
      <c r="I44" s="55">
        <f>INT((I46-LOOKUP(I46,DATE(YEAR(I46)+{-1;0;1},1,3)-WEEKDAY(DATE(YEAR(I46)+{-1;0;1},1,3))+2))/7)+1</f>
        <v>32</v>
      </c>
      <c r="J44" s="55">
        <f>INT((J46-LOOKUP(J46,DATE(YEAR(J46)+{-1;0;1},1,3)-WEEKDAY(DATE(YEAR(J46)+{-1;0;1},1,3))+2))/7)+1</f>
        <v>32</v>
      </c>
      <c r="K44" s="55">
        <f>INT((K46-LOOKUP(K46,DATE(YEAR(K46)+{-1;0;1},1,3)-WEEKDAY(DATE(YEAR(K46)+{-1;0;1},1,3))+2))/7)+1</f>
        <v>32</v>
      </c>
      <c r="L44" s="55">
        <f>INT((L46-LOOKUP(L46,DATE(YEAR(L46)+{-1;0;1},1,3)-WEEKDAY(DATE(YEAR(L46)+{-1;0;1},1,3))+2))/7)+1</f>
        <v>32</v>
      </c>
      <c r="M44" s="55">
        <f>INT((M46-LOOKUP(M46,DATE(YEAR(M46)+{-1;0;1},1,3)-WEEKDAY(DATE(YEAR(M46)+{-1;0;1},1,3))+2))/7)+1</f>
        <v>32</v>
      </c>
      <c r="N44" s="55">
        <f>INT((N46-LOOKUP(N46,DATE(YEAR(N46)+{-1;0;1},1,3)-WEEKDAY(DATE(YEAR(N46)+{-1;0;1},1,3))+2))/7)+1</f>
        <v>32</v>
      </c>
      <c r="O44" s="55">
        <f>INT((O46-LOOKUP(O46,DATE(YEAR(O46)+{-1;0;1},1,3)-WEEKDAY(DATE(YEAR(O46)+{-1;0;1},1,3))+2))/7)+1</f>
        <v>33</v>
      </c>
      <c r="P44" s="55">
        <f>INT((P46-LOOKUP(P46,DATE(YEAR(P46)+{-1;0;1},1,3)-WEEKDAY(DATE(YEAR(P46)+{-1;0;1},1,3))+2))/7)+1</f>
        <v>33</v>
      </c>
      <c r="Q44" s="55">
        <f>INT((Q46-LOOKUP(Q46,DATE(YEAR(Q46)+{-1;0;1},1,3)-WEEKDAY(DATE(YEAR(Q46)+{-1;0;1},1,3))+2))/7)+1</f>
        <v>33</v>
      </c>
      <c r="R44" s="55">
        <f>INT((R46-LOOKUP(R46,DATE(YEAR(R46)+{-1;0;1},1,3)-WEEKDAY(DATE(YEAR(R46)+{-1;0;1},1,3))+2))/7)+1</f>
        <v>33</v>
      </c>
      <c r="S44" s="55">
        <f>INT((S46-LOOKUP(S46,DATE(YEAR(S46)+{-1;0;1},1,3)-WEEKDAY(DATE(YEAR(S46)+{-1;0;1},1,3))+2))/7)+1</f>
        <v>33</v>
      </c>
      <c r="T44" s="55">
        <f>INT((T46-LOOKUP(T46,DATE(YEAR(T46)+{-1;0;1},1,3)-WEEKDAY(DATE(YEAR(T46)+{-1;0;1},1,3))+2))/7)+1</f>
        <v>33</v>
      </c>
      <c r="U44" s="55">
        <f>INT((U46-LOOKUP(U46,DATE(YEAR(U46)+{-1;0;1},1,3)-WEEKDAY(DATE(YEAR(U46)+{-1;0;1},1,3))+2))/7)+1</f>
        <v>33</v>
      </c>
      <c r="V44" s="55">
        <f>INT((V46-LOOKUP(V46,DATE(YEAR(V46)+{-1;0;1},1,3)-WEEKDAY(DATE(YEAR(V46)+{-1;0;1},1,3))+2))/7)+1</f>
        <v>34</v>
      </c>
      <c r="W44" s="55">
        <f>INT((W46-LOOKUP(W46,DATE(YEAR(W46)+{-1;0;1},1,3)-WEEKDAY(DATE(YEAR(W46)+{-1;0;1},1,3))+2))/7)+1</f>
        <v>34</v>
      </c>
      <c r="X44" s="55">
        <f>INT((X46-LOOKUP(X46,DATE(YEAR(X46)+{-1;0;1},1,3)-WEEKDAY(DATE(YEAR(X46)+{-1;0;1},1,3))+2))/7)+1</f>
        <v>34</v>
      </c>
      <c r="Y44" s="55">
        <f>INT((Y46-LOOKUP(Y46,DATE(YEAR(Y46)+{-1;0;1},1,3)-WEEKDAY(DATE(YEAR(Y46)+{-1;0;1},1,3))+2))/7)+1</f>
        <v>34</v>
      </c>
      <c r="Z44" s="55">
        <f>INT((Z46-LOOKUP(Z46,DATE(YEAR(Z46)+{-1;0;1},1,3)-WEEKDAY(DATE(YEAR(Z46)+{-1;0;1},1,3))+2))/7)+1</f>
        <v>34</v>
      </c>
      <c r="AA44" s="55">
        <f>INT((AA46-LOOKUP(AA46,DATE(YEAR(AA46)+{-1;0;1},1,3)-WEEKDAY(DATE(YEAR(AA46)+{-1;0;1},1,3))+2))/7)+1</f>
        <v>34</v>
      </c>
      <c r="AB44" s="55">
        <f>INT((AB46-LOOKUP(AB46,DATE(YEAR(AB46)+{-1;0;1},1,3)-WEEKDAY(DATE(YEAR(AB46)+{-1;0;1},1,3))+2))/7)+1</f>
        <v>34</v>
      </c>
      <c r="AC44" s="55">
        <f>INT((AC46-LOOKUP(AC46,DATE(YEAR(AC46)+{-1;0;1},1,3)-WEEKDAY(DATE(YEAR(AC46)+{-1;0;1},1,3))+2))/7)+1</f>
        <v>35</v>
      </c>
      <c r="AD44" s="55">
        <f>IFERROR(INT((AD46-LOOKUP(AD46,DATE(YEAR(AD46)+{-1;0;1},1,3)-WEEKDAY(DATE(YEAR(AD46)+{-1;0;1},1,3))+2))/7)+1,"")</f>
        <v>35</v>
      </c>
      <c r="AE44" s="55">
        <f>IFERROR(INT((AE46-LOOKUP(AE46,DATE(YEAR(AE46)+{-1;0;1},1,3)-WEEKDAY(DATE(YEAR(AE46)+{-1;0;1},1,3))+2))/7)+1,"")</f>
        <v>35</v>
      </c>
      <c r="AF44" s="56">
        <f>IFERROR(INT((AF46-LOOKUP(AF46,DATE(YEAR(AF46)+{-1;0;1},1,3)-WEEKDAY(DATE(YEAR(AF46)+{-1;0;1},1,3))+2))/7)+1,"")</f>
        <v>35</v>
      </c>
    </row>
    <row r="45" spans="1:32">
      <c r="A45" s="47" t="s">
        <v>53</v>
      </c>
      <c r="B45" s="58">
        <f>EOMONTH(B39,0)+1</f>
        <v>42948</v>
      </c>
      <c r="C45" s="58">
        <f>B45+1</f>
        <v>42949</v>
      </c>
      <c r="D45" s="58">
        <f t="shared" ref="D45:AC45" si="27">C45+1</f>
        <v>42950</v>
      </c>
      <c r="E45" s="58">
        <f t="shared" si="27"/>
        <v>42951</v>
      </c>
      <c r="F45" s="58">
        <f t="shared" si="27"/>
        <v>42952</v>
      </c>
      <c r="G45" s="58">
        <f t="shared" si="27"/>
        <v>42953</v>
      </c>
      <c r="H45" s="58">
        <f t="shared" si="27"/>
        <v>42954</v>
      </c>
      <c r="I45" s="58">
        <f t="shared" si="27"/>
        <v>42955</v>
      </c>
      <c r="J45" s="58">
        <f t="shared" si="27"/>
        <v>42956</v>
      </c>
      <c r="K45" s="58">
        <f t="shared" si="27"/>
        <v>42957</v>
      </c>
      <c r="L45" s="58">
        <f t="shared" si="27"/>
        <v>42958</v>
      </c>
      <c r="M45" s="58">
        <f t="shared" si="27"/>
        <v>42959</v>
      </c>
      <c r="N45" s="58">
        <f t="shared" si="27"/>
        <v>42960</v>
      </c>
      <c r="O45" s="58">
        <f t="shared" si="27"/>
        <v>42961</v>
      </c>
      <c r="P45" s="58">
        <f t="shared" si="27"/>
        <v>42962</v>
      </c>
      <c r="Q45" s="58">
        <f t="shared" si="27"/>
        <v>42963</v>
      </c>
      <c r="R45" s="58">
        <f t="shared" si="27"/>
        <v>42964</v>
      </c>
      <c r="S45" s="58">
        <f t="shared" si="27"/>
        <v>42965</v>
      </c>
      <c r="T45" s="58">
        <f t="shared" si="27"/>
        <v>42966</v>
      </c>
      <c r="U45" s="58">
        <f t="shared" si="27"/>
        <v>42967</v>
      </c>
      <c r="V45" s="58">
        <f t="shared" si="27"/>
        <v>42968</v>
      </c>
      <c r="W45" s="58">
        <f t="shared" si="27"/>
        <v>42969</v>
      </c>
      <c r="X45" s="58">
        <f t="shared" si="27"/>
        <v>42970</v>
      </c>
      <c r="Y45" s="58">
        <f t="shared" si="27"/>
        <v>42971</v>
      </c>
      <c r="Z45" s="58">
        <f t="shared" si="27"/>
        <v>42972</v>
      </c>
      <c r="AA45" s="58">
        <f t="shared" si="27"/>
        <v>42973</v>
      </c>
      <c r="AB45" s="58">
        <f t="shared" si="27"/>
        <v>42974</v>
      </c>
      <c r="AC45" s="59">
        <f t="shared" si="27"/>
        <v>42975</v>
      </c>
      <c r="AD45" s="57">
        <f>IFERROR(IF(AC45=EOMONTH(B45,0),"",AC45+1),"")</f>
        <v>42976</v>
      </c>
      <c r="AE45" s="57">
        <f>IFERROR(IF(AD45=EOMONTH(C45,0),"",AD45+1),"")</f>
        <v>42977</v>
      </c>
      <c r="AF45" s="57">
        <f>IFERROR(IF(AE45=EOMONTH(D45,0),"",AE45+1),"")</f>
        <v>42978</v>
      </c>
    </row>
    <row r="46" spans="1:32">
      <c r="A46" s="47" t="s">
        <v>54</v>
      </c>
      <c r="B46" s="60">
        <f t="shared" ref="B46:AF46" si="28">B45</f>
        <v>42948</v>
      </c>
      <c r="C46" s="60">
        <f t="shared" si="28"/>
        <v>42949</v>
      </c>
      <c r="D46" s="60">
        <f t="shared" si="28"/>
        <v>42950</v>
      </c>
      <c r="E46" s="60">
        <f t="shared" si="28"/>
        <v>42951</v>
      </c>
      <c r="F46" s="60">
        <f t="shared" si="28"/>
        <v>42952</v>
      </c>
      <c r="G46" s="60">
        <f t="shared" si="28"/>
        <v>42953</v>
      </c>
      <c r="H46" s="60">
        <f t="shared" si="28"/>
        <v>42954</v>
      </c>
      <c r="I46" s="60">
        <f t="shared" si="28"/>
        <v>42955</v>
      </c>
      <c r="J46" s="60">
        <f t="shared" si="28"/>
        <v>42956</v>
      </c>
      <c r="K46" s="60">
        <f t="shared" si="28"/>
        <v>42957</v>
      </c>
      <c r="L46" s="60">
        <f t="shared" si="28"/>
        <v>42958</v>
      </c>
      <c r="M46" s="60">
        <f t="shared" si="28"/>
        <v>42959</v>
      </c>
      <c r="N46" s="60">
        <f t="shared" si="28"/>
        <v>42960</v>
      </c>
      <c r="O46" s="60">
        <f t="shared" si="28"/>
        <v>42961</v>
      </c>
      <c r="P46" s="60">
        <f t="shared" si="28"/>
        <v>42962</v>
      </c>
      <c r="Q46" s="60">
        <f t="shared" si="28"/>
        <v>42963</v>
      </c>
      <c r="R46" s="60">
        <f t="shared" si="28"/>
        <v>42964</v>
      </c>
      <c r="S46" s="60">
        <f t="shared" si="28"/>
        <v>42965</v>
      </c>
      <c r="T46" s="60">
        <f t="shared" si="28"/>
        <v>42966</v>
      </c>
      <c r="U46" s="60">
        <f t="shared" si="28"/>
        <v>42967</v>
      </c>
      <c r="V46" s="60">
        <f t="shared" si="28"/>
        <v>42968</v>
      </c>
      <c r="W46" s="60">
        <f t="shared" si="28"/>
        <v>42969</v>
      </c>
      <c r="X46" s="60">
        <f t="shared" si="28"/>
        <v>42970</v>
      </c>
      <c r="Y46" s="60">
        <f t="shared" si="28"/>
        <v>42971</v>
      </c>
      <c r="Z46" s="60">
        <f t="shared" si="28"/>
        <v>42972</v>
      </c>
      <c r="AA46" s="60">
        <f t="shared" si="28"/>
        <v>42973</v>
      </c>
      <c r="AB46" s="60">
        <f t="shared" si="28"/>
        <v>42974</v>
      </c>
      <c r="AC46" s="61">
        <f t="shared" si="28"/>
        <v>42975</v>
      </c>
      <c r="AD46" s="60">
        <f t="shared" si="28"/>
        <v>42976</v>
      </c>
      <c r="AE46" s="60">
        <f t="shared" si="28"/>
        <v>42977</v>
      </c>
      <c r="AF46" s="60">
        <f t="shared" si="28"/>
        <v>42978</v>
      </c>
    </row>
    <row r="47" spans="1:32" ht="15" customHeight="1">
      <c r="A47" s="47" t="s">
        <v>55</v>
      </c>
      <c r="B47" s="62"/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3">
        <f>AC45</f>
        <v>42975</v>
      </c>
      <c r="AD47" s="64">
        <f>AD45</f>
        <v>42976</v>
      </c>
      <c r="AE47" s="64">
        <f t="shared" ref="AE47:AF47" si="29">AE45</f>
        <v>42977</v>
      </c>
      <c r="AF47" s="64">
        <f t="shared" si="29"/>
        <v>42978</v>
      </c>
    </row>
    <row r="48" spans="1:32" ht="7.5" customHeight="1">
      <c r="A48" s="65"/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</row>
    <row r="49" spans="1:32" ht="15.75">
      <c r="A49" s="47" t="s">
        <v>52</v>
      </c>
      <c r="B49" s="48" t="str">
        <f>PROPER(TEXT(P51,"MMMM"))&amp;" "&amp;YEAR(P51)</f>
        <v>Septembre 2017</v>
      </c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50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51">
        <f>AC51</f>
        <v>43006</v>
      </c>
      <c r="AD49" s="52">
        <f>AD51</f>
        <v>43007</v>
      </c>
      <c r="AE49" s="52">
        <f t="shared" ref="AE49:AF49" si="30">AE51</f>
        <v>43008</v>
      </c>
      <c r="AF49" s="53" t="str">
        <f t="shared" si="30"/>
        <v/>
      </c>
    </row>
    <row r="50" spans="1:32">
      <c r="A50" s="47" t="s">
        <v>51</v>
      </c>
      <c r="B50" s="54">
        <f>INT((B52-LOOKUP(B52,DATE(YEAR(B52)+{-1;0;1},1,3)-WEEKDAY(DATE(YEAR(B52)+{-1;0;1},1,3))+2))/7)+1</f>
        <v>35</v>
      </c>
      <c r="C50" s="55">
        <f>INT((C52-LOOKUP(C52,DATE(YEAR(C52)+{-1;0;1},1,3)-WEEKDAY(DATE(YEAR(C52)+{-1;0;1},1,3))+2))/7)+1</f>
        <v>35</v>
      </c>
      <c r="D50" s="55">
        <f>INT((D52-LOOKUP(D52,DATE(YEAR(D52)+{-1;0;1},1,3)-WEEKDAY(DATE(YEAR(D52)+{-1;0;1},1,3))+2))/7)+1</f>
        <v>35</v>
      </c>
      <c r="E50" s="55">
        <f>INT((E52-LOOKUP(E52,DATE(YEAR(E52)+{-1;0;1},1,3)-WEEKDAY(DATE(YEAR(E52)+{-1;0;1},1,3))+2))/7)+1</f>
        <v>36</v>
      </c>
      <c r="F50" s="55">
        <f>INT((F52-LOOKUP(F52,DATE(YEAR(F52)+{-1;0;1},1,3)-WEEKDAY(DATE(YEAR(F52)+{-1;0;1},1,3))+2))/7)+1</f>
        <v>36</v>
      </c>
      <c r="G50" s="55">
        <f>INT((G52-LOOKUP(G52,DATE(YEAR(G52)+{-1;0;1},1,3)-WEEKDAY(DATE(YEAR(G52)+{-1;0;1},1,3))+2))/7)+1</f>
        <v>36</v>
      </c>
      <c r="H50" s="55">
        <f>INT((H52-LOOKUP(H52,DATE(YEAR(H52)+{-1;0;1},1,3)-WEEKDAY(DATE(YEAR(H52)+{-1;0;1},1,3))+2))/7)+1</f>
        <v>36</v>
      </c>
      <c r="I50" s="55">
        <f>INT((I52-LOOKUP(I52,DATE(YEAR(I52)+{-1;0;1},1,3)-WEEKDAY(DATE(YEAR(I52)+{-1;0;1},1,3))+2))/7)+1</f>
        <v>36</v>
      </c>
      <c r="J50" s="55">
        <f>INT((J52-LOOKUP(J52,DATE(YEAR(J52)+{-1;0;1},1,3)-WEEKDAY(DATE(YEAR(J52)+{-1;0;1},1,3))+2))/7)+1</f>
        <v>36</v>
      </c>
      <c r="K50" s="55">
        <f>INT((K52-LOOKUP(K52,DATE(YEAR(K52)+{-1;0;1},1,3)-WEEKDAY(DATE(YEAR(K52)+{-1;0;1},1,3))+2))/7)+1</f>
        <v>36</v>
      </c>
      <c r="L50" s="55">
        <f>INT((L52-LOOKUP(L52,DATE(YEAR(L52)+{-1;0;1},1,3)-WEEKDAY(DATE(YEAR(L52)+{-1;0;1},1,3))+2))/7)+1</f>
        <v>37</v>
      </c>
      <c r="M50" s="55">
        <f>INT((M52-LOOKUP(M52,DATE(YEAR(M52)+{-1;0;1},1,3)-WEEKDAY(DATE(YEAR(M52)+{-1;0;1},1,3))+2))/7)+1</f>
        <v>37</v>
      </c>
      <c r="N50" s="55">
        <f>INT((N52-LOOKUP(N52,DATE(YEAR(N52)+{-1;0;1},1,3)-WEEKDAY(DATE(YEAR(N52)+{-1;0;1},1,3))+2))/7)+1</f>
        <v>37</v>
      </c>
      <c r="O50" s="55">
        <f>INT((O52-LOOKUP(O52,DATE(YEAR(O52)+{-1;0;1},1,3)-WEEKDAY(DATE(YEAR(O52)+{-1;0;1},1,3))+2))/7)+1</f>
        <v>37</v>
      </c>
      <c r="P50" s="55">
        <f>INT((P52-LOOKUP(P52,DATE(YEAR(P52)+{-1;0;1},1,3)-WEEKDAY(DATE(YEAR(P52)+{-1;0;1},1,3))+2))/7)+1</f>
        <v>37</v>
      </c>
      <c r="Q50" s="55">
        <f>INT((Q52-LOOKUP(Q52,DATE(YEAR(Q52)+{-1;0;1},1,3)-WEEKDAY(DATE(YEAR(Q52)+{-1;0;1},1,3))+2))/7)+1</f>
        <v>37</v>
      </c>
      <c r="R50" s="55">
        <f>INT((R52-LOOKUP(R52,DATE(YEAR(R52)+{-1;0;1},1,3)-WEEKDAY(DATE(YEAR(R52)+{-1;0;1},1,3))+2))/7)+1</f>
        <v>37</v>
      </c>
      <c r="S50" s="55">
        <f>INT((S52-LOOKUP(S52,DATE(YEAR(S52)+{-1;0;1},1,3)-WEEKDAY(DATE(YEAR(S52)+{-1;0;1},1,3))+2))/7)+1</f>
        <v>38</v>
      </c>
      <c r="T50" s="55">
        <f>INT((T52-LOOKUP(T52,DATE(YEAR(T52)+{-1;0;1},1,3)-WEEKDAY(DATE(YEAR(T52)+{-1;0;1},1,3))+2))/7)+1</f>
        <v>38</v>
      </c>
      <c r="U50" s="55">
        <f>INT((U52-LOOKUP(U52,DATE(YEAR(U52)+{-1;0;1},1,3)-WEEKDAY(DATE(YEAR(U52)+{-1;0;1},1,3))+2))/7)+1</f>
        <v>38</v>
      </c>
      <c r="V50" s="55">
        <f>INT((V52-LOOKUP(V52,DATE(YEAR(V52)+{-1;0;1},1,3)-WEEKDAY(DATE(YEAR(V52)+{-1;0;1},1,3))+2))/7)+1</f>
        <v>38</v>
      </c>
      <c r="W50" s="55">
        <f>INT((W52-LOOKUP(W52,DATE(YEAR(W52)+{-1;0;1},1,3)-WEEKDAY(DATE(YEAR(W52)+{-1;0;1},1,3))+2))/7)+1</f>
        <v>38</v>
      </c>
      <c r="X50" s="55">
        <f>INT((X52-LOOKUP(X52,DATE(YEAR(X52)+{-1;0;1},1,3)-WEEKDAY(DATE(YEAR(X52)+{-1;0;1},1,3))+2))/7)+1</f>
        <v>38</v>
      </c>
      <c r="Y50" s="55">
        <f>INT((Y52-LOOKUP(Y52,DATE(YEAR(Y52)+{-1;0;1},1,3)-WEEKDAY(DATE(YEAR(Y52)+{-1;0;1},1,3))+2))/7)+1</f>
        <v>38</v>
      </c>
      <c r="Z50" s="55">
        <f>INT((Z52-LOOKUP(Z52,DATE(YEAR(Z52)+{-1;0;1},1,3)-WEEKDAY(DATE(YEAR(Z52)+{-1;0;1},1,3))+2))/7)+1</f>
        <v>39</v>
      </c>
      <c r="AA50" s="55">
        <f>INT((AA52-LOOKUP(AA52,DATE(YEAR(AA52)+{-1;0;1},1,3)-WEEKDAY(DATE(YEAR(AA52)+{-1;0;1},1,3))+2))/7)+1</f>
        <v>39</v>
      </c>
      <c r="AB50" s="55">
        <f>INT((AB52-LOOKUP(AB52,DATE(YEAR(AB52)+{-1;0;1},1,3)-WEEKDAY(DATE(YEAR(AB52)+{-1;0;1},1,3))+2))/7)+1</f>
        <v>39</v>
      </c>
      <c r="AC50" s="55">
        <f>INT((AC52-LOOKUP(AC52,DATE(YEAR(AC52)+{-1;0;1},1,3)-WEEKDAY(DATE(YEAR(AC52)+{-1;0;1},1,3))+2))/7)+1</f>
        <v>39</v>
      </c>
      <c r="AD50" s="55">
        <f>IFERROR(INT((AD52-LOOKUP(AD52,DATE(YEAR(AD52)+{-1;0;1},1,3)-WEEKDAY(DATE(YEAR(AD52)+{-1;0;1},1,3))+2))/7)+1,"")</f>
        <v>39</v>
      </c>
      <c r="AE50" s="55">
        <f>IFERROR(INT((AE52-LOOKUP(AE52,DATE(YEAR(AE52)+{-1;0;1},1,3)-WEEKDAY(DATE(YEAR(AE52)+{-1;0;1},1,3))+2))/7)+1,"")</f>
        <v>39</v>
      </c>
      <c r="AF50" s="56" t="str">
        <f>IFERROR(INT((AF52-LOOKUP(AF52,DATE(YEAR(AF52)+{-1;0;1},1,3)-WEEKDAY(DATE(YEAR(AF52)+{-1;0;1},1,3))+2))/7)+1,"")</f>
        <v/>
      </c>
    </row>
    <row r="51" spans="1:32">
      <c r="A51" s="47" t="s">
        <v>53</v>
      </c>
      <c r="B51" s="58">
        <f>EOMONTH(B45,0)+1</f>
        <v>42979</v>
      </c>
      <c r="C51" s="58">
        <f>B51+1</f>
        <v>42980</v>
      </c>
      <c r="D51" s="58">
        <f t="shared" ref="D51:AC51" si="31">C51+1</f>
        <v>42981</v>
      </c>
      <c r="E51" s="58">
        <f t="shared" si="31"/>
        <v>42982</v>
      </c>
      <c r="F51" s="58">
        <f t="shared" si="31"/>
        <v>42983</v>
      </c>
      <c r="G51" s="58">
        <f t="shared" si="31"/>
        <v>42984</v>
      </c>
      <c r="H51" s="58">
        <f t="shared" si="31"/>
        <v>42985</v>
      </c>
      <c r="I51" s="58">
        <f t="shared" si="31"/>
        <v>42986</v>
      </c>
      <c r="J51" s="58">
        <f t="shared" si="31"/>
        <v>42987</v>
      </c>
      <c r="K51" s="58">
        <f t="shared" si="31"/>
        <v>42988</v>
      </c>
      <c r="L51" s="58">
        <f t="shared" si="31"/>
        <v>42989</v>
      </c>
      <c r="M51" s="58">
        <f t="shared" si="31"/>
        <v>42990</v>
      </c>
      <c r="N51" s="58">
        <f t="shared" si="31"/>
        <v>42991</v>
      </c>
      <c r="O51" s="58">
        <f t="shared" si="31"/>
        <v>42992</v>
      </c>
      <c r="P51" s="58">
        <f t="shared" si="31"/>
        <v>42993</v>
      </c>
      <c r="Q51" s="58">
        <f t="shared" si="31"/>
        <v>42994</v>
      </c>
      <c r="R51" s="58">
        <f t="shared" si="31"/>
        <v>42995</v>
      </c>
      <c r="S51" s="58">
        <f t="shared" si="31"/>
        <v>42996</v>
      </c>
      <c r="T51" s="58">
        <f t="shared" si="31"/>
        <v>42997</v>
      </c>
      <c r="U51" s="58">
        <f t="shared" si="31"/>
        <v>42998</v>
      </c>
      <c r="V51" s="58">
        <f t="shared" si="31"/>
        <v>42999</v>
      </c>
      <c r="W51" s="58">
        <f t="shared" si="31"/>
        <v>43000</v>
      </c>
      <c r="X51" s="58">
        <f t="shared" si="31"/>
        <v>43001</v>
      </c>
      <c r="Y51" s="58">
        <f t="shared" si="31"/>
        <v>43002</v>
      </c>
      <c r="Z51" s="58">
        <f t="shared" si="31"/>
        <v>43003</v>
      </c>
      <c r="AA51" s="58">
        <f t="shared" si="31"/>
        <v>43004</v>
      </c>
      <c r="AB51" s="58">
        <f t="shared" si="31"/>
        <v>43005</v>
      </c>
      <c r="AC51" s="59">
        <f t="shared" si="31"/>
        <v>43006</v>
      </c>
      <c r="AD51" s="57">
        <f>IFERROR(IF(AC51=EOMONTH(B51,0),"",AC51+1),"")</f>
        <v>43007</v>
      </c>
      <c r="AE51" s="57">
        <f>IFERROR(IF(AD51=EOMONTH(C51,0),"",AD51+1),"")</f>
        <v>43008</v>
      </c>
      <c r="AF51" s="57" t="str">
        <f>IFERROR(IF(AE51=EOMONTH(D51,0),"",AE51+1),"")</f>
        <v/>
      </c>
    </row>
    <row r="52" spans="1:32">
      <c r="A52" s="47" t="s">
        <v>54</v>
      </c>
      <c r="B52" s="60">
        <f t="shared" ref="B52:AF52" si="32">B51</f>
        <v>42979</v>
      </c>
      <c r="C52" s="60">
        <f t="shared" si="32"/>
        <v>42980</v>
      </c>
      <c r="D52" s="60">
        <f t="shared" si="32"/>
        <v>42981</v>
      </c>
      <c r="E52" s="60">
        <f t="shared" si="32"/>
        <v>42982</v>
      </c>
      <c r="F52" s="60">
        <f t="shared" si="32"/>
        <v>42983</v>
      </c>
      <c r="G52" s="60">
        <f t="shared" si="32"/>
        <v>42984</v>
      </c>
      <c r="H52" s="60">
        <f t="shared" si="32"/>
        <v>42985</v>
      </c>
      <c r="I52" s="60">
        <f t="shared" si="32"/>
        <v>42986</v>
      </c>
      <c r="J52" s="60">
        <f t="shared" si="32"/>
        <v>42987</v>
      </c>
      <c r="K52" s="60">
        <f t="shared" si="32"/>
        <v>42988</v>
      </c>
      <c r="L52" s="60">
        <f t="shared" si="32"/>
        <v>42989</v>
      </c>
      <c r="M52" s="60">
        <f t="shared" si="32"/>
        <v>42990</v>
      </c>
      <c r="N52" s="60">
        <f t="shared" si="32"/>
        <v>42991</v>
      </c>
      <c r="O52" s="60">
        <f t="shared" si="32"/>
        <v>42992</v>
      </c>
      <c r="P52" s="60">
        <f t="shared" si="32"/>
        <v>42993</v>
      </c>
      <c r="Q52" s="60">
        <f t="shared" si="32"/>
        <v>42994</v>
      </c>
      <c r="R52" s="60">
        <f t="shared" si="32"/>
        <v>42995</v>
      </c>
      <c r="S52" s="60">
        <f t="shared" si="32"/>
        <v>42996</v>
      </c>
      <c r="T52" s="60">
        <f t="shared" si="32"/>
        <v>42997</v>
      </c>
      <c r="U52" s="60">
        <f t="shared" si="32"/>
        <v>42998</v>
      </c>
      <c r="V52" s="60">
        <f t="shared" si="32"/>
        <v>42999</v>
      </c>
      <c r="W52" s="60">
        <f t="shared" si="32"/>
        <v>43000</v>
      </c>
      <c r="X52" s="60">
        <f t="shared" si="32"/>
        <v>43001</v>
      </c>
      <c r="Y52" s="60">
        <f t="shared" si="32"/>
        <v>43002</v>
      </c>
      <c r="Z52" s="60">
        <f t="shared" si="32"/>
        <v>43003</v>
      </c>
      <c r="AA52" s="60">
        <f t="shared" si="32"/>
        <v>43004</v>
      </c>
      <c r="AB52" s="60">
        <f t="shared" si="32"/>
        <v>43005</v>
      </c>
      <c r="AC52" s="61">
        <f t="shared" si="32"/>
        <v>43006</v>
      </c>
      <c r="AD52" s="60">
        <f t="shared" si="32"/>
        <v>43007</v>
      </c>
      <c r="AE52" s="60">
        <f t="shared" si="32"/>
        <v>43008</v>
      </c>
      <c r="AF52" s="60" t="str">
        <f t="shared" si="32"/>
        <v/>
      </c>
    </row>
    <row r="53" spans="1:32" ht="15" customHeight="1">
      <c r="A53" s="47" t="s">
        <v>55</v>
      </c>
      <c r="B53" s="62"/>
      <c r="C53" s="62"/>
      <c r="D53" s="62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3">
        <f>AC51</f>
        <v>43006</v>
      </c>
      <c r="AD53" s="64">
        <f>AD51</f>
        <v>43007</v>
      </c>
      <c r="AE53" s="64">
        <f t="shared" ref="AE53:AF53" si="33">AE51</f>
        <v>43008</v>
      </c>
      <c r="AF53" s="64" t="str">
        <f t="shared" si="33"/>
        <v/>
      </c>
    </row>
    <row r="54" spans="1:32" ht="7.5" customHeight="1">
      <c r="A54" s="65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7"/>
      <c r="AE54" s="67"/>
      <c r="AF54" s="68"/>
    </row>
    <row r="55" spans="1:32" ht="15.75">
      <c r="A55" s="47" t="s">
        <v>52</v>
      </c>
      <c r="B55" s="48" t="str">
        <f>PROPER(TEXT(P57,"MMMM"))&amp;" "&amp;YEAR(P57)</f>
        <v>Octobre 2017</v>
      </c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50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51">
        <f>AC57</f>
        <v>43036</v>
      </c>
      <c r="AD55" s="52">
        <f>AD57</f>
        <v>43037</v>
      </c>
      <c r="AE55" s="52">
        <f t="shared" ref="AE55:AF55" si="34">AE57</f>
        <v>43038</v>
      </c>
      <c r="AF55" s="53">
        <f t="shared" si="34"/>
        <v>43039</v>
      </c>
    </row>
    <row r="56" spans="1:32">
      <c r="A56" s="47" t="s">
        <v>51</v>
      </c>
      <c r="B56" s="54">
        <f>INT((B58-LOOKUP(B58,DATE(YEAR(B58)+{-1;0;1},1,3)-WEEKDAY(DATE(YEAR(B58)+{-1;0;1},1,3))+2))/7)+1</f>
        <v>39</v>
      </c>
      <c r="C56" s="55">
        <f>INT((C58-LOOKUP(C58,DATE(YEAR(C58)+{-1;0;1},1,3)-WEEKDAY(DATE(YEAR(C58)+{-1;0;1},1,3))+2))/7)+1</f>
        <v>40</v>
      </c>
      <c r="D56" s="55">
        <f>INT((D58-LOOKUP(D58,DATE(YEAR(D58)+{-1;0;1},1,3)-WEEKDAY(DATE(YEAR(D58)+{-1;0;1},1,3))+2))/7)+1</f>
        <v>40</v>
      </c>
      <c r="E56" s="55">
        <f>INT((E58-LOOKUP(E58,DATE(YEAR(E58)+{-1;0;1},1,3)-WEEKDAY(DATE(YEAR(E58)+{-1;0;1},1,3))+2))/7)+1</f>
        <v>40</v>
      </c>
      <c r="F56" s="55">
        <f>INT((F58-LOOKUP(F58,DATE(YEAR(F58)+{-1;0;1},1,3)-WEEKDAY(DATE(YEAR(F58)+{-1;0;1},1,3))+2))/7)+1</f>
        <v>40</v>
      </c>
      <c r="G56" s="55">
        <f>INT((G58-LOOKUP(G58,DATE(YEAR(G58)+{-1;0;1},1,3)-WEEKDAY(DATE(YEAR(G58)+{-1;0;1},1,3))+2))/7)+1</f>
        <v>40</v>
      </c>
      <c r="H56" s="55">
        <f>INT((H58-LOOKUP(H58,DATE(YEAR(H58)+{-1;0;1},1,3)-WEEKDAY(DATE(YEAR(H58)+{-1;0;1},1,3))+2))/7)+1</f>
        <v>40</v>
      </c>
      <c r="I56" s="55">
        <f>INT((I58-LOOKUP(I58,DATE(YEAR(I58)+{-1;0;1},1,3)-WEEKDAY(DATE(YEAR(I58)+{-1;0;1},1,3))+2))/7)+1</f>
        <v>40</v>
      </c>
      <c r="J56" s="55">
        <f>INT((J58-LOOKUP(J58,DATE(YEAR(J58)+{-1;0;1},1,3)-WEEKDAY(DATE(YEAR(J58)+{-1;0;1},1,3))+2))/7)+1</f>
        <v>41</v>
      </c>
      <c r="K56" s="55">
        <f>INT((K58-LOOKUP(K58,DATE(YEAR(K58)+{-1;0;1},1,3)-WEEKDAY(DATE(YEAR(K58)+{-1;0;1},1,3))+2))/7)+1</f>
        <v>41</v>
      </c>
      <c r="L56" s="55">
        <f>INT((L58-LOOKUP(L58,DATE(YEAR(L58)+{-1;0;1},1,3)-WEEKDAY(DATE(YEAR(L58)+{-1;0;1},1,3))+2))/7)+1</f>
        <v>41</v>
      </c>
      <c r="M56" s="55">
        <f>INT((M58-LOOKUP(M58,DATE(YEAR(M58)+{-1;0;1},1,3)-WEEKDAY(DATE(YEAR(M58)+{-1;0;1},1,3))+2))/7)+1</f>
        <v>41</v>
      </c>
      <c r="N56" s="55">
        <f>INT((N58-LOOKUP(N58,DATE(YEAR(N58)+{-1;0;1},1,3)-WEEKDAY(DATE(YEAR(N58)+{-1;0;1},1,3))+2))/7)+1</f>
        <v>41</v>
      </c>
      <c r="O56" s="55">
        <f>INT((O58-LOOKUP(O58,DATE(YEAR(O58)+{-1;0;1},1,3)-WEEKDAY(DATE(YEAR(O58)+{-1;0;1},1,3))+2))/7)+1</f>
        <v>41</v>
      </c>
      <c r="P56" s="55">
        <f>INT((P58-LOOKUP(P58,DATE(YEAR(P58)+{-1;0;1},1,3)-WEEKDAY(DATE(YEAR(P58)+{-1;0;1},1,3))+2))/7)+1</f>
        <v>41</v>
      </c>
      <c r="Q56" s="55">
        <f>INT((Q58-LOOKUP(Q58,DATE(YEAR(Q58)+{-1;0;1},1,3)-WEEKDAY(DATE(YEAR(Q58)+{-1;0;1},1,3))+2))/7)+1</f>
        <v>42</v>
      </c>
      <c r="R56" s="55">
        <f>INT((R58-LOOKUP(R58,DATE(YEAR(R58)+{-1;0;1},1,3)-WEEKDAY(DATE(YEAR(R58)+{-1;0;1},1,3))+2))/7)+1</f>
        <v>42</v>
      </c>
      <c r="S56" s="55">
        <f>INT((S58-LOOKUP(S58,DATE(YEAR(S58)+{-1;0;1},1,3)-WEEKDAY(DATE(YEAR(S58)+{-1;0;1},1,3))+2))/7)+1</f>
        <v>42</v>
      </c>
      <c r="T56" s="55">
        <f>INT((T58-LOOKUP(T58,DATE(YEAR(T58)+{-1;0;1},1,3)-WEEKDAY(DATE(YEAR(T58)+{-1;0;1},1,3))+2))/7)+1</f>
        <v>42</v>
      </c>
      <c r="U56" s="55">
        <f>INT((U58-LOOKUP(U58,DATE(YEAR(U58)+{-1;0;1},1,3)-WEEKDAY(DATE(YEAR(U58)+{-1;0;1},1,3))+2))/7)+1</f>
        <v>42</v>
      </c>
      <c r="V56" s="55">
        <f>INT((V58-LOOKUP(V58,DATE(YEAR(V58)+{-1;0;1},1,3)-WEEKDAY(DATE(YEAR(V58)+{-1;0;1},1,3))+2))/7)+1</f>
        <v>42</v>
      </c>
      <c r="W56" s="55">
        <f>INT((W58-LOOKUP(W58,DATE(YEAR(W58)+{-1;0;1},1,3)-WEEKDAY(DATE(YEAR(W58)+{-1;0;1},1,3))+2))/7)+1</f>
        <v>42</v>
      </c>
      <c r="X56" s="55">
        <f>INT((X58-LOOKUP(X58,DATE(YEAR(X58)+{-1;0;1},1,3)-WEEKDAY(DATE(YEAR(X58)+{-1;0;1},1,3))+2))/7)+1</f>
        <v>43</v>
      </c>
      <c r="Y56" s="55">
        <f>INT((Y58-LOOKUP(Y58,DATE(YEAR(Y58)+{-1;0;1},1,3)-WEEKDAY(DATE(YEAR(Y58)+{-1;0;1},1,3))+2))/7)+1</f>
        <v>43</v>
      </c>
      <c r="Z56" s="55">
        <f>INT((Z58-LOOKUP(Z58,DATE(YEAR(Z58)+{-1;0;1},1,3)-WEEKDAY(DATE(YEAR(Z58)+{-1;0;1},1,3))+2))/7)+1</f>
        <v>43</v>
      </c>
      <c r="AA56" s="55">
        <f>INT((AA58-LOOKUP(AA58,DATE(YEAR(AA58)+{-1;0;1},1,3)-WEEKDAY(DATE(YEAR(AA58)+{-1;0;1},1,3))+2))/7)+1</f>
        <v>43</v>
      </c>
      <c r="AB56" s="55">
        <f>INT((AB58-LOOKUP(AB58,DATE(YEAR(AB58)+{-1;0;1},1,3)-WEEKDAY(DATE(YEAR(AB58)+{-1;0;1},1,3))+2))/7)+1</f>
        <v>43</v>
      </c>
      <c r="AC56" s="55">
        <f>INT((AC58-LOOKUP(AC58,DATE(YEAR(AC58)+{-1;0;1},1,3)-WEEKDAY(DATE(YEAR(AC58)+{-1;0;1},1,3))+2))/7)+1</f>
        <v>43</v>
      </c>
      <c r="AD56" s="55">
        <f>IFERROR(INT((AD58-LOOKUP(AD58,DATE(YEAR(AD58)+{-1;0;1},1,3)-WEEKDAY(DATE(YEAR(AD58)+{-1;0;1},1,3))+2))/7)+1,"")</f>
        <v>43</v>
      </c>
      <c r="AE56" s="55">
        <f>IFERROR(INT((AE58-LOOKUP(AE58,DATE(YEAR(AE58)+{-1;0;1},1,3)-WEEKDAY(DATE(YEAR(AE58)+{-1;0;1},1,3))+2))/7)+1,"")</f>
        <v>44</v>
      </c>
      <c r="AF56" s="56">
        <f>IFERROR(INT((AF58-LOOKUP(AF58,DATE(YEAR(AF58)+{-1;0;1},1,3)-WEEKDAY(DATE(YEAR(AF58)+{-1;0;1},1,3))+2))/7)+1,"")</f>
        <v>44</v>
      </c>
    </row>
    <row r="57" spans="1:32">
      <c r="A57" s="47" t="s">
        <v>53</v>
      </c>
      <c r="B57" s="58">
        <f>EOMONTH(B51,0)+1</f>
        <v>43009</v>
      </c>
      <c r="C57" s="58">
        <f>B57+1</f>
        <v>43010</v>
      </c>
      <c r="D57" s="58">
        <f t="shared" ref="D57:AC57" si="35">C57+1</f>
        <v>43011</v>
      </c>
      <c r="E57" s="58">
        <f t="shared" si="35"/>
        <v>43012</v>
      </c>
      <c r="F57" s="58">
        <f t="shared" si="35"/>
        <v>43013</v>
      </c>
      <c r="G57" s="58">
        <f t="shared" si="35"/>
        <v>43014</v>
      </c>
      <c r="H57" s="58">
        <f t="shared" si="35"/>
        <v>43015</v>
      </c>
      <c r="I57" s="58">
        <f t="shared" si="35"/>
        <v>43016</v>
      </c>
      <c r="J57" s="58">
        <f t="shared" si="35"/>
        <v>43017</v>
      </c>
      <c r="K57" s="58">
        <f t="shared" si="35"/>
        <v>43018</v>
      </c>
      <c r="L57" s="58">
        <f t="shared" si="35"/>
        <v>43019</v>
      </c>
      <c r="M57" s="58">
        <f t="shared" si="35"/>
        <v>43020</v>
      </c>
      <c r="N57" s="58">
        <f t="shared" si="35"/>
        <v>43021</v>
      </c>
      <c r="O57" s="58">
        <f t="shared" si="35"/>
        <v>43022</v>
      </c>
      <c r="P57" s="58">
        <f t="shared" si="35"/>
        <v>43023</v>
      </c>
      <c r="Q57" s="58">
        <f t="shared" si="35"/>
        <v>43024</v>
      </c>
      <c r="R57" s="58">
        <f t="shared" si="35"/>
        <v>43025</v>
      </c>
      <c r="S57" s="58">
        <f t="shared" si="35"/>
        <v>43026</v>
      </c>
      <c r="T57" s="58">
        <f t="shared" si="35"/>
        <v>43027</v>
      </c>
      <c r="U57" s="58">
        <f t="shared" si="35"/>
        <v>43028</v>
      </c>
      <c r="V57" s="58">
        <f t="shared" si="35"/>
        <v>43029</v>
      </c>
      <c r="W57" s="58">
        <f t="shared" si="35"/>
        <v>43030</v>
      </c>
      <c r="X57" s="58">
        <f t="shared" si="35"/>
        <v>43031</v>
      </c>
      <c r="Y57" s="58">
        <f t="shared" si="35"/>
        <v>43032</v>
      </c>
      <c r="Z57" s="58">
        <f t="shared" si="35"/>
        <v>43033</v>
      </c>
      <c r="AA57" s="58">
        <f t="shared" si="35"/>
        <v>43034</v>
      </c>
      <c r="AB57" s="58">
        <f t="shared" si="35"/>
        <v>43035</v>
      </c>
      <c r="AC57" s="59">
        <f t="shared" si="35"/>
        <v>43036</v>
      </c>
      <c r="AD57" s="57">
        <f>IFERROR(IF(AC57=EOMONTH(B57,0),"",AC57+1),"")</f>
        <v>43037</v>
      </c>
      <c r="AE57" s="57">
        <f>IFERROR(IF(AD57=EOMONTH(C57,0),"",AD57+1),"")</f>
        <v>43038</v>
      </c>
      <c r="AF57" s="57">
        <f>IFERROR(IF(AE57=EOMONTH(D57,0),"",AE57+1),"")</f>
        <v>43039</v>
      </c>
    </row>
    <row r="58" spans="1:32">
      <c r="A58" s="47" t="s">
        <v>54</v>
      </c>
      <c r="B58" s="60">
        <f t="shared" ref="B58:AF58" si="36">B57</f>
        <v>43009</v>
      </c>
      <c r="C58" s="60">
        <f t="shared" si="36"/>
        <v>43010</v>
      </c>
      <c r="D58" s="60">
        <f t="shared" si="36"/>
        <v>43011</v>
      </c>
      <c r="E58" s="60">
        <f t="shared" si="36"/>
        <v>43012</v>
      </c>
      <c r="F58" s="60">
        <f t="shared" si="36"/>
        <v>43013</v>
      </c>
      <c r="G58" s="60">
        <f t="shared" si="36"/>
        <v>43014</v>
      </c>
      <c r="H58" s="60">
        <f t="shared" si="36"/>
        <v>43015</v>
      </c>
      <c r="I58" s="60">
        <f t="shared" si="36"/>
        <v>43016</v>
      </c>
      <c r="J58" s="60">
        <f t="shared" si="36"/>
        <v>43017</v>
      </c>
      <c r="K58" s="60">
        <f t="shared" si="36"/>
        <v>43018</v>
      </c>
      <c r="L58" s="60">
        <f t="shared" si="36"/>
        <v>43019</v>
      </c>
      <c r="M58" s="60">
        <f t="shared" si="36"/>
        <v>43020</v>
      </c>
      <c r="N58" s="60">
        <f t="shared" si="36"/>
        <v>43021</v>
      </c>
      <c r="O58" s="60">
        <f t="shared" si="36"/>
        <v>43022</v>
      </c>
      <c r="P58" s="60">
        <f t="shared" si="36"/>
        <v>43023</v>
      </c>
      <c r="Q58" s="60">
        <f t="shared" si="36"/>
        <v>43024</v>
      </c>
      <c r="R58" s="60">
        <f t="shared" si="36"/>
        <v>43025</v>
      </c>
      <c r="S58" s="60">
        <f t="shared" si="36"/>
        <v>43026</v>
      </c>
      <c r="T58" s="60">
        <f t="shared" si="36"/>
        <v>43027</v>
      </c>
      <c r="U58" s="60">
        <f t="shared" si="36"/>
        <v>43028</v>
      </c>
      <c r="V58" s="60">
        <f t="shared" si="36"/>
        <v>43029</v>
      </c>
      <c r="W58" s="60">
        <f t="shared" si="36"/>
        <v>43030</v>
      </c>
      <c r="X58" s="60">
        <f t="shared" si="36"/>
        <v>43031</v>
      </c>
      <c r="Y58" s="60">
        <f t="shared" si="36"/>
        <v>43032</v>
      </c>
      <c r="Z58" s="60">
        <f t="shared" si="36"/>
        <v>43033</v>
      </c>
      <c r="AA58" s="60">
        <f t="shared" si="36"/>
        <v>43034</v>
      </c>
      <c r="AB58" s="60">
        <f t="shared" si="36"/>
        <v>43035</v>
      </c>
      <c r="AC58" s="61">
        <f t="shared" si="36"/>
        <v>43036</v>
      </c>
      <c r="AD58" s="60">
        <f t="shared" si="36"/>
        <v>43037</v>
      </c>
      <c r="AE58" s="60">
        <f t="shared" si="36"/>
        <v>43038</v>
      </c>
      <c r="AF58" s="60">
        <f t="shared" si="36"/>
        <v>43039</v>
      </c>
    </row>
    <row r="59" spans="1:32" ht="15" customHeight="1">
      <c r="A59" s="47" t="s">
        <v>55</v>
      </c>
      <c r="B59" s="62"/>
      <c r="C59" s="62"/>
      <c r="D59" s="62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3">
        <f>AC57</f>
        <v>43036</v>
      </c>
      <c r="AD59" s="64">
        <f>AD57</f>
        <v>43037</v>
      </c>
      <c r="AE59" s="64">
        <f t="shared" ref="AE59:AF59" si="37">AE57</f>
        <v>43038</v>
      </c>
      <c r="AF59" s="64">
        <f t="shared" si="37"/>
        <v>43039</v>
      </c>
    </row>
    <row r="60" spans="1:32" ht="7.5" customHeight="1">
      <c r="A60" s="65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</row>
    <row r="61" spans="1:32" ht="15.75">
      <c r="A61" s="47" t="s">
        <v>52</v>
      </c>
      <c r="B61" s="48" t="str">
        <f>PROPER(TEXT(P63,"MMMM"))&amp;" "&amp;YEAR(P63)</f>
        <v>Novembre 2017</v>
      </c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50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51">
        <f>AC63</f>
        <v>43067</v>
      </c>
      <c r="AD61" s="52">
        <f>AD63</f>
        <v>43068</v>
      </c>
      <c r="AE61" s="52">
        <f t="shared" ref="AE61:AF61" si="38">AE63</f>
        <v>43069</v>
      </c>
      <c r="AF61" s="53" t="str">
        <f t="shared" si="38"/>
        <v/>
      </c>
    </row>
    <row r="62" spans="1:32">
      <c r="A62" s="47" t="s">
        <v>51</v>
      </c>
      <c r="B62" s="54">
        <f>INT((B64-LOOKUP(B64,DATE(YEAR(B64)+{-1;0;1},1,3)-WEEKDAY(DATE(YEAR(B64)+{-1;0;1},1,3))+2))/7)+1</f>
        <v>44</v>
      </c>
      <c r="C62" s="55">
        <f>INT((C64-LOOKUP(C64,DATE(YEAR(C64)+{-1;0;1},1,3)-WEEKDAY(DATE(YEAR(C64)+{-1;0;1},1,3))+2))/7)+1</f>
        <v>44</v>
      </c>
      <c r="D62" s="55">
        <f>INT((D64-LOOKUP(D64,DATE(YEAR(D64)+{-1;0;1},1,3)-WEEKDAY(DATE(YEAR(D64)+{-1;0;1},1,3))+2))/7)+1</f>
        <v>44</v>
      </c>
      <c r="E62" s="55">
        <f>INT((E64-LOOKUP(E64,DATE(YEAR(E64)+{-1;0;1},1,3)-WEEKDAY(DATE(YEAR(E64)+{-1;0;1},1,3))+2))/7)+1</f>
        <v>44</v>
      </c>
      <c r="F62" s="55">
        <f>INT((F64-LOOKUP(F64,DATE(YEAR(F64)+{-1;0;1},1,3)-WEEKDAY(DATE(YEAR(F64)+{-1;0;1},1,3))+2))/7)+1</f>
        <v>44</v>
      </c>
      <c r="G62" s="55">
        <f>INT((G64-LOOKUP(G64,DATE(YEAR(G64)+{-1;0;1},1,3)-WEEKDAY(DATE(YEAR(G64)+{-1;0;1},1,3))+2))/7)+1</f>
        <v>45</v>
      </c>
      <c r="H62" s="55">
        <f>INT((H64-LOOKUP(H64,DATE(YEAR(H64)+{-1;0;1},1,3)-WEEKDAY(DATE(YEAR(H64)+{-1;0;1},1,3))+2))/7)+1</f>
        <v>45</v>
      </c>
      <c r="I62" s="55">
        <f>INT((I64-LOOKUP(I64,DATE(YEAR(I64)+{-1;0;1},1,3)-WEEKDAY(DATE(YEAR(I64)+{-1;0;1},1,3))+2))/7)+1</f>
        <v>45</v>
      </c>
      <c r="J62" s="55">
        <f>INT((J64-LOOKUP(J64,DATE(YEAR(J64)+{-1;0;1},1,3)-WEEKDAY(DATE(YEAR(J64)+{-1;0;1},1,3))+2))/7)+1</f>
        <v>45</v>
      </c>
      <c r="K62" s="55">
        <f>INT((K64-LOOKUP(K64,DATE(YEAR(K64)+{-1;0;1},1,3)-WEEKDAY(DATE(YEAR(K64)+{-1;0;1},1,3))+2))/7)+1</f>
        <v>45</v>
      </c>
      <c r="L62" s="55">
        <f>INT((L64-LOOKUP(L64,DATE(YEAR(L64)+{-1;0;1},1,3)-WEEKDAY(DATE(YEAR(L64)+{-1;0;1},1,3))+2))/7)+1</f>
        <v>45</v>
      </c>
      <c r="M62" s="55">
        <f>INT((M64-LOOKUP(M64,DATE(YEAR(M64)+{-1;0;1},1,3)-WEEKDAY(DATE(YEAR(M64)+{-1;0;1},1,3))+2))/7)+1</f>
        <v>45</v>
      </c>
      <c r="N62" s="55">
        <f>INT((N64-LOOKUP(N64,DATE(YEAR(N64)+{-1;0;1},1,3)-WEEKDAY(DATE(YEAR(N64)+{-1;0;1},1,3))+2))/7)+1</f>
        <v>46</v>
      </c>
      <c r="O62" s="55">
        <f>INT((O64-LOOKUP(O64,DATE(YEAR(O64)+{-1;0;1},1,3)-WEEKDAY(DATE(YEAR(O64)+{-1;0;1},1,3))+2))/7)+1</f>
        <v>46</v>
      </c>
      <c r="P62" s="55">
        <f>INT((P64-LOOKUP(P64,DATE(YEAR(P64)+{-1;0;1},1,3)-WEEKDAY(DATE(YEAR(P64)+{-1;0;1},1,3))+2))/7)+1</f>
        <v>46</v>
      </c>
      <c r="Q62" s="55">
        <f>INT((Q64-LOOKUP(Q64,DATE(YEAR(Q64)+{-1;0;1},1,3)-WEEKDAY(DATE(YEAR(Q64)+{-1;0;1},1,3))+2))/7)+1</f>
        <v>46</v>
      </c>
      <c r="R62" s="55">
        <f>INT((R64-LOOKUP(R64,DATE(YEAR(R64)+{-1;0;1},1,3)-WEEKDAY(DATE(YEAR(R64)+{-1;0;1},1,3))+2))/7)+1</f>
        <v>46</v>
      </c>
      <c r="S62" s="55">
        <f>INT((S64-LOOKUP(S64,DATE(YEAR(S64)+{-1;0;1},1,3)-WEEKDAY(DATE(YEAR(S64)+{-1;0;1},1,3))+2))/7)+1</f>
        <v>46</v>
      </c>
      <c r="T62" s="55">
        <f>INT((T64-LOOKUP(T64,DATE(YEAR(T64)+{-1;0;1},1,3)-WEEKDAY(DATE(YEAR(T64)+{-1;0;1},1,3))+2))/7)+1</f>
        <v>46</v>
      </c>
      <c r="U62" s="55">
        <f>INT((U64-LOOKUP(U64,DATE(YEAR(U64)+{-1;0;1},1,3)-WEEKDAY(DATE(YEAR(U64)+{-1;0;1},1,3))+2))/7)+1</f>
        <v>47</v>
      </c>
      <c r="V62" s="55">
        <f>INT((V64-LOOKUP(V64,DATE(YEAR(V64)+{-1;0;1},1,3)-WEEKDAY(DATE(YEAR(V64)+{-1;0;1},1,3))+2))/7)+1</f>
        <v>47</v>
      </c>
      <c r="W62" s="55">
        <f>INT((W64-LOOKUP(W64,DATE(YEAR(W64)+{-1;0;1},1,3)-WEEKDAY(DATE(YEAR(W64)+{-1;0;1},1,3))+2))/7)+1</f>
        <v>47</v>
      </c>
      <c r="X62" s="55">
        <f>INT((X64-LOOKUP(X64,DATE(YEAR(X64)+{-1;0;1},1,3)-WEEKDAY(DATE(YEAR(X64)+{-1;0;1},1,3))+2))/7)+1</f>
        <v>47</v>
      </c>
      <c r="Y62" s="55">
        <f>INT((Y64-LOOKUP(Y64,DATE(YEAR(Y64)+{-1;0;1},1,3)-WEEKDAY(DATE(YEAR(Y64)+{-1;0;1},1,3))+2))/7)+1</f>
        <v>47</v>
      </c>
      <c r="Z62" s="55">
        <f>INT((Z64-LOOKUP(Z64,DATE(YEAR(Z64)+{-1;0;1},1,3)-WEEKDAY(DATE(YEAR(Z64)+{-1;0;1},1,3))+2))/7)+1</f>
        <v>47</v>
      </c>
      <c r="AA62" s="55">
        <f>INT((AA64-LOOKUP(AA64,DATE(YEAR(AA64)+{-1;0;1},1,3)-WEEKDAY(DATE(YEAR(AA64)+{-1;0;1},1,3))+2))/7)+1</f>
        <v>47</v>
      </c>
      <c r="AB62" s="55">
        <f>INT((AB64-LOOKUP(AB64,DATE(YEAR(AB64)+{-1;0;1},1,3)-WEEKDAY(DATE(YEAR(AB64)+{-1;0;1},1,3))+2))/7)+1</f>
        <v>48</v>
      </c>
      <c r="AC62" s="55">
        <f>INT((AC64-LOOKUP(AC64,DATE(YEAR(AC64)+{-1;0;1},1,3)-WEEKDAY(DATE(YEAR(AC64)+{-1;0;1},1,3))+2))/7)+1</f>
        <v>48</v>
      </c>
      <c r="AD62" s="55">
        <f>IFERROR(INT((AD64-LOOKUP(AD64,DATE(YEAR(AD64)+{-1;0;1},1,3)-WEEKDAY(DATE(YEAR(AD64)+{-1;0;1},1,3))+2))/7)+1,"")</f>
        <v>48</v>
      </c>
      <c r="AE62" s="55">
        <f>IFERROR(INT((AE64-LOOKUP(AE64,DATE(YEAR(AE64)+{-1;0;1},1,3)-WEEKDAY(DATE(YEAR(AE64)+{-1;0;1},1,3))+2))/7)+1,"")</f>
        <v>48</v>
      </c>
      <c r="AF62" s="56" t="str">
        <f>IFERROR(INT((AF64-LOOKUP(AF64,DATE(YEAR(AF64)+{-1;0;1},1,3)-WEEKDAY(DATE(YEAR(AF64)+{-1;0;1},1,3))+2))/7)+1,"")</f>
        <v/>
      </c>
    </row>
    <row r="63" spans="1:32">
      <c r="A63" s="47" t="s">
        <v>53</v>
      </c>
      <c r="B63" s="58">
        <f>EOMONTH(B57,0)+1</f>
        <v>43040</v>
      </c>
      <c r="C63" s="58">
        <f>B63+1</f>
        <v>43041</v>
      </c>
      <c r="D63" s="58">
        <f t="shared" ref="D63:AC63" si="39">C63+1</f>
        <v>43042</v>
      </c>
      <c r="E63" s="58">
        <f t="shared" si="39"/>
        <v>43043</v>
      </c>
      <c r="F63" s="58">
        <f t="shared" si="39"/>
        <v>43044</v>
      </c>
      <c r="G63" s="58">
        <f t="shared" si="39"/>
        <v>43045</v>
      </c>
      <c r="H63" s="58">
        <f t="shared" si="39"/>
        <v>43046</v>
      </c>
      <c r="I63" s="58">
        <f t="shared" si="39"/>
        <v>43047</v>
      </c>
      <c r="J63" s="58">
        <f t="shared" si="39"/>
        <v>43048</v>
      </c>
      <c r="K63" s="58">
        <f t="shared" si="39"/>
        <v>43049</v>
      </c>
      <c r="L63" s="58">
        <f t="shared" si="39"/>
        <v>43050</v>
      </c>
      <c r="M63" s="58">
        <f t="shared" si="39"/>
        <v>43051</v>
      </c>
      <c r="N63" s="58">
        <f t="shared" si="39"/>
        <v>43052</v>
      </c>
      <c r="O63" s="58">
        <f t="shared" si="39"/>
        <v>43053</v>
      </c>
      <c r="P63" s="58">
        <f t="shared" si="39"/>
        <v>43054</v>
      </c>
      <c r="Q63" s="58">
        <f t="shared" si="39"/>
        <v>43055</v>
      </c>
      <c r="R63" s="58">
        <f t="shared" si="39"/>
        <v>43056</v>
      </c>
      <c r="S63" s="58">
        <f t="shared" si="39"/>
        <v>43057</v>
      </c>
      <c r="T63" s="58">
        <f t="shared" si="39"/>
        <v>43058</v>
      </c>
      <c r="U63" s="58">
        <f t="shared" si="39"/>
        <v>43059</v>
      </c>
      <c r="V63" s="58">
        <f t="shared" si="39"/>
        <v>43060</v>
      </c>
      <c r="W63" s="58">
        <f t="shared" si="39"/>
        <v>43061</v>
      </c>
      <c r="X63" s="58">
        <f t="shared" si="39"/>
        <v>43062</v>
      </c>
      <c r="Y63" s="58">
        <f t="shared" si="39"/>
        <v>43063</v>
      </c>
      <c r="Z63" s="58">
        <f t="shared" si="39"/>
        <v>43064</v>
      </c>
      <c r="AA63" s="58">
        <f t="shared" si="39"/>
        <v>43065</v>
      </c>
      <c r="AB63" s="58">
        <f t="shared" si="39"/>
        <v>43066</v>
      </c>
      <c r="AC63" s="59">
        <f t="shared" si="39"/>
        <v>43067</v>
      </c>
      <c r="AD63" s="57">
        <f>IFERROR(IF(AC63=EOMONTH(B63,0),"",AC63+1),"")</f>
        <v>43068</v>
      </c>
      <c r="AE63" s="57">
        <f>IFERROR(IF(AD63=EOMONTH(C63,0),"",AD63+1),"")</f>
        <v>43069</v>
      </c>
      <c r="AF63" s="57" t="str">
        <f>IFERROR(IF(AE63=EOMONTH(D63,0),"",AE63+1),"")</f>
        <v/>
      </c>
    </row>
    <row r="64" spans="1:32">
      <c r="A64" s="47" t="s">
        <v>54</v>
      </c>
      <c r="B64" s="60">
        <f t="shared" ref="B64:AF64" si="40">B63</f>
        <v>43040</v>
      </c>
      <c r="C64" s="60">
        <f t="shared" si="40"/>
        <v>43041</v>
      </c>
      <c r="D64" s="60">
        <f t="shared" si="40"/>
        <v>43042</v>
      </c>
      <c r="E64" s="60">
        <f t="shared" si="40"/>
        <v>43043</v>
      </c>
      <c r="F64" s="60">
        <f t="shared" si="40"/>
        <v>43044</v>
      </c>
      <c r="G64" s="60">
        <f t="shared" si="40"/>
        <v>43045</v>
      </c>
      <c r="H64" s="60">
        <f t="shared" si="40"/>
        <v>43046</v>
      </c>
      <c r="I64" s="60">
        <f t="shared" si="40"/>
        <v>43047</v>
      </c>
      <c r="J64" s="60">
        <f t="shared" si="40"/>
        <v>43048</v>
      </c>
      <c r="K64" s="60">
        <f t="shared" si="40"/>
        <v>43049</v>
      </c>
      <c r="L64" s="60">
        <f t="shared" si="40"/>
        <v>43050</v>
      </c>
      <c r="M64" s="60">
        <f t="shared" si="40"/>
        <v>43051</v>
      </c>
      <c r="N64" s="60">
        <f t="shared" si="40"/>
        <v>43052</v>
      </c>
      <c r="O64" s="60">
        <f t="shared" si="40"/>
        <v>43053</v>
      </c>
      <c r="P64" s="60">
        <f t="shared" si="40"/>
        <v>43054</v>
      </c>
      <c r="Q64" s="60">
        <f t="shared" si="40"/>
        <v>43055</v>
      </c>
      <c r="R64" s="60">
        <f t="shared" si="40"/>
        <v>43056</v>
      </c>
      <c r="S64" s="60">
        <f t="shared" si="40"/>
        <v>43057</v>
      </c>
      <c r="T64" s="60">
        <f t="shared" si="40"/>
        <v>43058</v>
      </c>
      <c r="U64" s="60">
        <f t="shared" si="40"/>
        <v>43059</v>
      </c>
      <c r="V64" s="60">
        <f t="shared" si="40"/>
        <v>43060</v>
      </c>
      <c r="W64" s="60">
        <f t="shared" si="40"/>
        <v>43061</v>
      </c>
      <c r="X64" s="60">
        <f t="shared" si="40"/>
        <v>43062</v>
      </c>
      <c r="Y64" s="60">
        <f t="shared" si="40"/>
        <v>43063</v>
      </c>
      <c r="Z64" s="60">
        <f t="shared" si="40"/>
        <v>43064</v>
      </c>
      <c r="AA64" s="60">
        <f t="shared" si="40"/>
        <v>43065</v>
      </c>
      <c r="AB64" s="60">
        <f t="shared" si="40"/>
        <v>43066</v>
      </c>
      <c r="AC64" s="61">
        <f t="shared" si="40"/>
        <v>43067</v>
      </c>
      <c r="AD64" s="60">
        <f t="shared" si="40"/>
        <v>43068</v>
      </c>
      <c r="AE64" s="60">
        <f t="shared" si="40"/>
        <v>43069</v>
      </c>
      <c r="AF64" s="60" t="str">
        <f t="shared" si="40"/>
        <v/>
      </c>
    </row>
    <row r="65" spans="1:32" ht="15" customHeight="1">
      <c r="A65" s="47" t="s">
        <v>55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3">
        <f>AC63</f>
        <v>43067</v>
      </c>
      <c r="AD65" s="64">
        <f>AD63</f>
        <v>43068</v>
      </c>
      <c r="AE65" s="64">
        <f t="shared" ref="AE65:AF65" si="41">AE63</f>
        <v>43069</v>
      </c>
      <c r="AF65" s="64" t="str">
        <f t="shared" si="41"/>
        <v/>
      </c>
    </row>
    <row r="66" spans="1:32" ht="7.5" customHeight="1">
      <c r="A66" s="65"/>
      <c r="B66" s="6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</row>
    <row r="67" spans="1:32" ht="15.75">
      <c r="A67" s="47" t="s">
        <v>52</v>
      </c>
      <c r="B67" s="48" t="str">
        <f>PROPER(TEXT(P69,"MMMM"))&amp;" "&amp;YEAR(P69)</f>
        <v>Décembre 2017</v>
      </c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50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51">
        <f>AC69</f>
        <v>43097</v>
      </c>
      <c r="AD67" s="52">
        <f>AD69</f>
        <v>43098</v>
      </c>
      <c r="AE67" s="52">
        <f t="shared" ref="AE67:AF67" si="42">AE69</f>
        <v>43099</v>
      </c>
      <c r="AF67" s="53">
        <f t="shared" si="42"/>
        <v>43100</v>
      </c>
    </row>
    <row r="68" spans="1:32">
      <c r="A68" s="47" t="s">
        <v>51</v>
      </c>
      <c r="B68" s="54">
        <f>INT((B70-LOOKUP(B70,DATE(YEAR(B70)+{-1;0;1},1,3)-WEEKDAY(DATE(YEAR(B70)+{-1;0;1},1,3))+2))/7)+1</f>
        <v>48</v>
      </c>
      <c r="C68" s="55">
        <f>INT((C70-LOOKUP(C70,DATE(YEAR(C70)+{-1;0;1},1,3)-WEEKDAY(DATE(YEAR(C70)+{-1;0;1},1,3))+2))/7)+1</f>
        <v>48</v>
      </c>
      <c r="D68" s="55">
        <f>INT((D70-LOOKUP(D70,DATE(YEAR(D70)+{-1;0;1},1,3)-WEEKDAY(DATE(YEAR(D70)+{-1;0;1},1,3))+2))/7)+1</f>
        <v>48</v>
      </c>
      <c r="E68" s="55">
        <f>INT((E70-LOOKUP(E70,DATE(YEAR(E70)+{-1;0;1},1,3)-WEEKDAY(DATE(YEAR(E70)+{-1;0;1},1,3))+2))/7)+1</f>
        <v>49</v>
      </c>
      <c r="F68" s="55">
        <f>INT((F70-LOOKUP(F70,DATE(YEAR(F70)+{-1;0;1},1,3)-WEEKDAY(DATE(YEAR(F70)+{-1;0;1},1,3))+2))/7)+1</f>
        <v>49</v>
      </c>
      <c r="G68" s="55">
        <f>INT((G70-LOOKUP(G70,DATE(YEAR(G70)+{-1;0;1},1,3)-WEEKDAY(DATE(YEAR(G70)+{-1;0;1},1,3))+2))/7)+1</f>
        <v>49</v>
      </c>
      <c r="H68" s="55">
        <f>INT((H70-LOOKUP(H70,DATE(YEAR(H70)+{-1;0;1},1,3)-WEEKDAY(DATE(YEAR(H70)+{-1;0;1},1,3))+2))/7)+1</f>
        <v>49</v>
      </c>
      <c r="I68" s="55">
        <f>INT((I70-LOOKUP(I70,DATE(YEAR(I70)+{-1;0;1},1,3)-WEEKDAY(DATE(YEAR(I70)+{-1;0;1},1,3))+2))/7)+1</f>
        <v>49</v>
      </c>
      <c r="J68" s="55">
        <f>INT((J70-LOOKUP(J70,DATE(YEAR(J70)+{-1;0;1},1,3)-WEEKDAY(DATE(YEAR(J70)+{-1;0;1},1,3))+2))/7)+1</f>
        <v>49</v>
      </c>
      <c r="K68" s="55">
        <f>INT((K70-LOOKUP(K70,DATE(YEAR(K70)+{-1;0;1},1,3)-WEEKDAY(DATE(YEAR(K70)+{-1;0;1},1,3))+2))/7)+1</f>
        <v>49</v>
      </c>
      <c r="L68" s="55">
        <f>INT((L70-LOOKUP(L70,DATE(YEAR(L70)+{-1;0;1},1,3)-WEEKDAY(DATE(YEAR(L70)+{-1;0;1},1,3))+2))/7)+1</f>
        <v>50</v>
      </c>
      <c r="M68" s="55">
        <f>INT((M70-LOOKUP(M70,DATE(YEAR(M70)+{-1;0;1},1,3)-WEEKDAY(DATE(YEAR(M70)+{-1;0;1},1,3))+2))/7)+1</f>
        <v>50</v>
      </c>
      <c r="N68" s="55">
        <f>INT((N70-LOOKUP(N70,DATE(YEAR(N70)+{-1;0;1},1,3)-WEEKDAY(DATE(YEAR(N70)+{-1;0;1},1,3))+2))/7)+1</f>
        <v>50</v>
      </c>
      <c r="O68" s="55">
        <f>INT((O70-LOOKUP(O70,DATE(YEAR(O70)+{-1;0;1},1,3)-WEEKDAY(DATE(YEAR(O70)+{-1;0;1},1,3))+2))/7)+1</f>
        <v>50</v>
      </c>
      <c r="P68" s="55">
        <f>INT((P70-LOOKUP(P70,DATE(YEAR(P70)+{-1;0;1},1,3)-WEEKDAY(DATE(YEAR(P70)+{-1;0;1},1,3))+2))/7)+1</f>
        <v>50</v>
      </c>
      <c r="Q68" s="55">
        <f>INT((Q70-LOOKUP(Q70,DATE(YEAR(Q70)+{-1;0;1},1,3)-WEEKDAY(DATE(YEAR(Q70)+{-1;0;1},1,3))+2))/7)+1</f>
        <v>50</v>
      </c>
      <c r="R68" s="55">
        <f>INT((R70-LOOKUP(R70,DATE(YEAR(R70)+{-1;0;1},1,3)-WEEKDAY(DATE(YEAR(R70)+{-1;0;1},1,3))+2))/7)+1</f>
        <v>50</v>
      </c>
      <c r="S68" s="55">
        <f>INT((S70-LOOKUP(S70,DATE(YEAR(S70)+{-1;0;1},1,3)-WEEKDAY(DATE(YEAR(S70)+{-1;0;1},1,3))+2))/7)+1</f>
        <v>51</v>
      </c>
      <c r="T68" s="55">
        <f>INT((T70-LOOKUP(T70,DATE(YEAR(T70)+{-1;0;1},1,3)-WEEKDAY(DATE(YEAR(T70)+{-1;0;1},1,3))+2))/7)+1</f>
        <v>51</v>
      </c>
      <c r="U68" s="55">
        <f>INT((U70-LOOKUP(U70,DATE(YEAR(U70)+{-1;0;1},1,3)-WEEKDAY(DATE(YEAR(U70)+{-1;0;1},1,3))+2))/7)+1</f>
        <v>51</v>
      </c>
      <c r="V68" s="55">
        <f>INT((V70-LOOKUP(V70,DATE(YEAR(V70)+{-1;0;1},1,3)-WEEKDAY(DATE(YEAR(V70)+{-1;0;1},1,3))+2))/7)+1</f>
        <v>51</v>
      </c>
      <c r="W68" s="55">
        <f>INT((W70-LOOKUP(W70,DATE(YEAR(W70)+{-1;0;1},1,3)-WEEKDAY(DATE(YEAR(W70)+{-1;0;1},1,3))+2))/7)+1</f>
        <v>51</v>
      </c>
      <c r="X68" s="55">
        <f>INT((X70-LOOKUP(X70,DATE(YEAR(X70)+{-1;0;1},1,3)-WEEKDAY(DATE(YEAR(X70)+{-1;0;1},1,3))+2))/7)+1</f>
        <v>51</v>
      </c>
      <c r="Y68" s="55">
        <f>INT((Y70-LOOKUP(Y70,DATE(YEAR(Y70)+{-1;0;1},1,3)-WEEKDAY(DATE(YEAR(Y70)+{-1;0;1},1,3))+2))/7)+1</f>
        <v>51</v>
      </c>
      <c r="Z68" s="55">
        <f>INT((Z70-LOOKUP(Z70,DATE(YEAR(Z70)+{-1;0;1},1,3)-WEEKDAY(DATE(YEAR(Z70)+{-1;0;1},1,3))+2))/7)+1</f>
        <v>52</v>
      </c>
      <c r="AA68" s="55">
        <f>INT((AA70-LOOKUP(AA70,DATE(YEAR(AA70)+{-1;0;1},1,3)-WEEKDAY(DATE(YEAR(AA70)+{-1;0;1},1,3))+2))/7)+1</f>
        <v>52</v>
      </c>
      <c r="AB68" s="55">
        <f>INT((AB70-LOOKUP(AB70,DATE(YEAR(AB70)+{-1;0;1},1,3)-WEEKDAY(DATE(YEAR(AB70)+{-1;0;1},1,3))+2))/7)+1</f>
        <v>52</v>
      </c>
      <c r="AC68" s="55">
        <f>INT((AC70-LOOKUP(AC70,DATE(YEAR(AC70)+{-1;0;1},1,3)-WEEKDAY(DATE(YEAR(AC70)+{-1;0;1},1,3))+2))/7)+1</f>
        <v>52</v>
      </c>
      <c r="AD68" s="55">
        <f>IFERROR(INT((AD70-LOOKUP(AD70,DATE(YEAR(AD70)+{-1;0;1},1,3)-WEEKDAY(DATE(YEAR(AD70)+{-1;0;1},1,3))+2))/7)+1,"")</f>
        <v>52</v>
      </c>
      <c r="AE68" s="55">
        <f>IFERROR(INT((AE70-LOOKUP(AE70,DATE(YEAR(AE70)+{-1;0;1},1,3)-WEEKDAY(DATE(YEAR(AE70)+{-1;0;1},1,3))+2))/7)+1,"")</f>
        <v>52</v>
      </c>
      <c r="AF68" s="56">
        <f>IFERROR(INT((AF70-LOOKUP(AF70,DATE(YEAR(AF70)+{-1;0;1},1,3)-WEEKDAY(DATE(YEAR(AF70)+{-1;0;1},1,3))+2))/7)+1,"")</f>
        <v>52</v>
      </c>
    </row>
    <row r="69" spans="1:32">
      <c r="A69" s="47" t="s">
        <v>53</v>
      </c>
      <c r="B69" s="58">
        <f>EOMONTH(B63,0)+1</f>
        <v>43070</v>
      </c>
      <c r="C69" s="58">
        <f>B69+1</f>
        <v>43071</v>
      </c>
      <c r="D69" s="58">
        <f t="shared" ref="D69:AC69" si="43">C69+1</f>
        <v>43072</v>
      </c>
      <c r="E69" s="58">
        <f t="shared" si="43"/>
        <v>43073</v>
      </c>
      <c r="F69" s="58">
        <f t="shared" si="43"/>
        <v>43074</v>
      </c>
      <c r="G69" s="58">
        <f t="shared" si="43"/>
        <v>43075</v>
      </c>
      <c r="H69" s="58">
        <f t="shared" si="43"/>
        <v>43076</v>
      </c>
      <c r="I69" s="58">
        <f t="shared" si="43"/>
        <v>43077</v>
      </c>
      <c r="J69" s="58">
        <f t="shared" si="43"/>
        <v>43078</v>
      </c>
      <c r="K69" s="58">
        <f t="shared" si="43"/>
        <v>43079</v>
      </c>
      <c r="L69" s="58">
        <f t="shared" si="43"/>
        <v>43080</v>
      </c>
      <c r="M69" s="58">
        <f t="shared" si="43"/>
        <v>43081</v>
      </c>
      <c r="N69" s="58">
        <f t="shared" si="43"/>
        <v>43082</v>
      </c>
      <c r="O69" s="58">
        <f t="shared" si="43"/>
        <v>43083</v>
      </c>
      <c r="P69" s="58">
        <f t="shared" si="43"/>
        <v>43084</v>
      </c>
      <c r="Q69" s="58">
        <f t="shared" si="43"/>
        <v>43085</v>
      </c>
      <c r="R69" s="58">
        <f t="shared" si="43"/>
        <v>43086</v>
      </c>
      <c r="S69" s="58">
        <f t="shared" si="43"/>
        <v>43087</v>
      </c>
      <c r="T69" s="58">
        <f t="shared" si="43"/>
        <v>43088</v>
      </c>
      <c r="U69" s="58">
        <f t="shared" si="43"/>
        <v>43089</v>
      </c>
      <c r="V69" s="58">
        <f t="shared" si="43"/>
        <v>43090</v>
      </c>
      <c r="W69" s="58">
        <f t="shared" si="43"/>
        <v>43091</v>
      </c>
      <c r="X69" s="58">
        <f t="shared" si="43"/>
        <v>43092</v>
      </c>
      <c r="Y69" s="58">
        <f t="shared" si="43"/>
        <v>43093</v>
      </c>
      <c r="Z69" s="58">
        <f t="shared" si="43"/>
        <v>43094</v>
      </c>
      <c r="AA69" s="58">
        <f t="shared" si="43"/>
        <v>43095</v>
      </c>
      <c r="AB69" s="58">
        <f t="shared" si="43"/>
        <v>43096</v>
      </c>
      <c r="AC69" s="59">
        <f t="shared" si="43"/>
        <v>43097</v>
      </c>
      <c r="AD69" s="57">
        <f>IFERROR(IF(AC69=EOMONTH(B69,0),"",AC69+1),"")</f>
        <v>43098</v>
      </c>
      <c r="AE69" s="57">
        <f>IFERROR(IF(AD69=EOMONTH(C69,0),"",AD69+1),"")</f>
        <v>43099</v>
      </c>
      <c r="AF69" s="57">
        <f>IFERROR(IF(AE69=EOMONTH(D69,0),"",AE69+1),"")</f>
        <v>43100</v>
      </c>
    </row>
    <row r="70" spans="1:32">
      <c r="A70" s="47" t="s">
        <v>54</v>
      </c>
      <c r="B70" s="60">
        <f t="shared" ref="B70:AF70" si="44">B69</f>
        <v>43070</v>
      </c>
      <c r="C70" s="60">
        <f t="shared" si="44"/>
        <v>43071</v>
      </c>
      <c r="D70" s="60">
        <f t="shared" si="44"/>
        <v>43072</v>
      </c>
      <c r="E70" s="60">
        <f t="shared" si="44"/>
        <v>43073</v>
      </c>
      <c r="F70" s="60">
        <f t="shared" si="44"/>
        <v>43074</v>
      </c>
      <c r="G70" s="60">
        <f t="shared" si="44"/>
        <v>43075</v>
      </c>
      <c r="H70" s="60">
        <f t="shared" si="44"/>
        <v>43076</v>
      </c>
      <c r="I70" s="60">
        <f t="shared" si="44"/>
        <v>43077</v>
      </c>
      <c r="J70" s="60">
        <f t="shared" si="44"/>
        <v>43078</v>
      </c>
      <c r="K70" s="60">
        <f t="shared" si="44"/>
        <v>43079</v>
      </c>
      <c r="L70" s="60">
        <f t="shared" si="44"/>
        <v>43080</v>
      </c>
      <c r="M70" s="60">
        <f t="shared" si="44"/>
        <v>43081</v>
      </c>
      <c r="N70" s="60">
        <f t="shared" si="44"/>
        <v>43082</v>
      </c>
      <c r="O70" s="60">
        <f t="shared" si="44"/>
        <v>43083</v>
      </c>
      <c r="P70" s="60">
        <f t="shared" si="44"/>
        <v>43084</v>
      </c>
      <c r="Q70" s="60">
        <f t="shared" si="44"/>
        <v>43085</v>
      </c>
      <c r="R70" s="60">
        <f t="shared" si="44"/>
        <v>43086</v>
      </c>
      <c r="S70" s="60">
        <f t="shared" si="44"/>
        <v>43087</v>
      </c>
      <c r="T70" s="60">
        <f t="shared" si="44"/>
        <v>43088</v>
      </c>
      <c r="U70" s="60">
        <f t="shared" si="44"/>
        <v>43089</v>
      </c>
      <c r="V70" s="60">
        <f t="shared" si="44"/>
        <v>43090</v>
      </c>
      <c r="W70" s="60">
        <f t="shared" si="44"/>
        <v>43091</v>
      </c>
      <c r="X70" s="60">
        <f t="shared" si="44"/>
        <v>43092</v>
      </c>
      <c r="Y70" s="60">
        <f t="shared" si="44"/>
        <v>43093</v>
      </c>
      <c r="Z70" s="60">
        <f t="shared" si="44"/>
        <v>43094</v>
      </c>
      <c r="AA70" s="60">
        <f t="shared" si="44"/>
        <v>43095</v>
      </c>
      <c r="AB70" s="60">
        <f t="shared" si="44"/>
        <v>43096</v>
      </c>
      <c r="AC70" s="61">
        <f t="shared" si="44"/>
        <v>43097</v>
      </c>
      <c r="AD70" s="60">
        <f t="shared" si="44"/>
        <v>43098</v>
      </c>
      <c r="AE70" s="60">
        <f t="shared" si="44"/>
        <v>43099</v>
      </c>
      <c r="AF70" s="60">
        <f t="shared" si="44"/>
        <v>43100</v>
      </c>
    </row>
    <row r="71" spans="1:32" ht="15" customHeight="1">
      <c r="A71" s="47" t="s">
        <v>55</v>
      </c>
      <c r="B71" s="62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3">
        <f>AC69</f>
        <v>43097</v>
      </c>
      <c r="AD71" s="64">
        <f>AD69</f>
        <v>43098</v>
      </c>
      <c r="AE71" s="64">
        <f t="shared" ref="AE71:AF71" si="45">AE69</f>
        <v>43099</v>
      </c>
      <c r="AF71" s="64">
        <f t="shared" si="45"/>
        <v>43100</v>
      </c>
    </row>
  </sheetData>
  <conditionalFormatting sqref="AD1:AF5 AD7:AF11 AD13:AF17 AD19:AF23 AD25:AF29 AD31:AF35 AD37:AF41 AD43:AF47 AD49:AF59 AD61:AF65 AD67:AF71">
    <cfRule type="expression" dxfId="10" priority="9">
      <formula>AND(AD1="")</formula>
    </cfRule>
  </conditionalFormatting>
  <conditionalFormatting sqref="AC1:AF5 AC7:AF11 AC13:AF17 AC19:AF23 AC25:AF29 AC31:AF35 AC37:AF41 AC43:AF47 AC49:AF53 AC55:AF59 AC61:AF65 AC67:AF71">
    <cfRule type="expression" dxfId="9" priority="8">
      <formula>AND(AC1&lt;&gt;"",AD1="")</formula>
    </cfRule>
  </conditionalFormatting>
  <conditionalFormatting sqref="B2:AF2 B8:AF8 B14:AF14 B20:AF20 B26:AF26 B32:AF32 B38:AF38 B44:AF44 B50:AF50 B56:AF56 B62:AF62 B68:AF68">
    <cfRule type="expression" dxfId="8" priority="6">
      <formula>AND(WEEKDAY(B3,2)=7,B2&lt;&gt;"")</formula>
    </cfRule>
    <cfRule type="expression" dxfId="7" priority="7">
      <formula>AND(WEEKDAY(B3,2)&lt;&gt;4)</formula>
    </cfRule>
  </conditionalFormatting>
  <conditionalFormatting sqref="B1:AF1 B7:AF7 B13:AF13 B19:AF19 B25:AF25 B31:AF31 B37:AF37 B43:AF43 B49:AF49 B55:AF55 B61:AF61 B67:AF67">
    <cfRule type="expression" dxfId="6" priority="10">
      <formula>AND(MONTH(B3)/2&lt;&gt;INT(MONTH(B3)/2))</formula>
    </cfRule>
    <cfRule type="expression" dxfId="5" priority="12">
      <formula>AND(MONTH(B3)/2=INT(MONTH(B3)/2))</formula>
    </cfRule>
  </conditionalFormatting>
  <conditionalFormatting sqref="AC1:AF1 AC7:AF7 AC13:AF13 AC19:AF19 AC25:AF25 AC31:AF31 AC37:AF37 AC43:AF43 AC49:AF49 AC55:AF55 AC61:AF61 AC67:AF67">
    <cfRule type="expression" dxfId="4" priority="4">
      <formula>AND(MONTH(B3)/2=INT(MONTH(B3)/2))</formula>
    </cfRule>
    <cfRule type="expression" dxfId="3" priority="5">
      <formula>AND(MONTH(B3)/2&lt;&gt;INT(MONTH(B3)/2))</formula>
    </cfRule>
  </conditionalFormatting>
  <conditionalFormatting sqref="B3:AF4 B9:AF10 B15:AF16 B21:AF22 B27:AF28 B33:AF34 B39:AF40 B45:AF46 B51:AF52 B57:AF58 B63:AF64 B69:AF70">
    <cfRule type="expression" dxfId="2" priority="1">
      <formula>AND(B3=TODAY())</formula>
    </cfRule>
    <cfRule type="expression" dxfId="1" priority="2">
      <formula>OR(B3=Fériés)</formula>
    </cfRule>
    <cfRule type="expression" dxfId="0" priority="3">
      <formula>OR(TEXT(WEEKDAY(B3),"JJJJ")=Jours_chômés)</formula>
    </cfRule>
  </conditionalFormatting>
  <printOptions horizontalCentered="1"/>
  <pageMargins left="0" right="0" top="0" bottom="0" header="0" footer="0"/>
  <pageSetup paperSize="9" scale="5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Système</vt:lpstr>
      <vt:lpstr>Calendrier Plan</vt:lpstr>
      <vt:lpstr>Agenda</vt:lpstr>
      <vt:lpstr>Janvier</vt:lpstr>
      <vt:lpstr>Calendrier Planning</vt:lpstr>
      <vt:lpstr>An</vt:lpstr>
      <vt:lpstr>Agenda!Impression_des_titres</vt:lpstr>
      <vt:lpstr>Jours_chômés</vt:lpstr>
      <vt:lpstr>La_semaine</vt:lpstr>
      <vt:lpstr>Le_Mois</vt:lpstr>
      <vt:lpstr>Agenda!Le_premier_lundi</vt:lpstr>
      <vt:lpstr>Premier_mois</vt:lpstr>
      <vt:lpstr>Agenda!Zone_d_impression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Full Planning</dc:title>
  <dc:subject>Planning et calendrier automatique</dc:subject>
  <dc:creator>LouReeD</dc:creator>
  <cp:keywords>Calendrier; Planning; Agenda</cp:keywords>
  <dc:description>Avec une seule feuille Système vous avez accès à 5 types de calendrier différent</dc:description>
  <cp:lastModifiedBy>La Pergola</cp:lastModifiedBy>
  <cp:lastPrinted>2017-02-05T09:08:08Z</cp:lastPrinted>
  <dcterms:created xsi:type="dcterms:W3CDTF">2016-04-14T11:38:35Z</dcterms:created>
  <dcterms:modified xsi:type="dcterms:W3CDTF">2017-05-16T18:36:57Z</dcterms:modified>
  <cp:category>Planning;Calendrier;Agenda</cp:category>
  <cp:version>V2</cp:version>
</cp:coreProperties>
</file>