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ba25ac091f74373/Documents/"/>
    </mc:Choice>
  </mc:AlternateContent>
  <xr:revisionPtr revIDLastSave="693" documentId="13_ncr:1_{2FF6A9E4-8405-4396-9B06-D2066FE581F1}" xr6:coauthVersionLast="47" xr6:coauthVersionMax="47" xr10:uidLastSave="{B07046D8-5CCF-4F69-8BF2-69D4846A921D}"/>
  <bookViews>
    <workbookView xWindow="-120" yWindow="-120" windowWidth="29040" windowHeight="15720" tabRatio="597" activeTab="11" xr2:uid="{30862B59-9DCD-4B8C-B445-5760636FFC74}"/>
  </bookViews>
  <sheets>
    <sheet name="JANVIER 21" sheetId="1" r:id="rId1"/>
    <sheet name="FEVRIER 21" sheetId="2" r:id="rId2"/>
    <sheet name="MARS 21" sheetId="3" r:id="rId3"/>
    <sheet name="AVRIL 21" sheetId="4" r:id="rId4"/>
    <sheet name="MAI 21" sheetId="5" r:id="rId5"/>
    <sheet name="JUIN 21" sheetId="6" r:id="rId6"/>
    <sheet name="JUILLET 21" sheetId="7" r:id="rId7"/>
    <sheet name="AOUT 21" sheetId="8" r:id="rId8"/>
    <sheet name="SEPT 21" sheetId="9" r:id="rId9"/>
    <sheet name="OCT 21" sheetId="10" r:id="rId10"/>
    <sheet name="NOV 21" sheetId="11" r:id="rId11"/>
    <sheet name="DEC 21" sheetId="12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9" i="12" l="1" a="1"/>
  <c r="C49" i="12" s="1"/>
  <c r="E48" i="12" a="1"/>
  <c r="E48" i="12" s="1"/>
  <c r="R46" i="12"/>
  <c r="I47" i="11"/>
  <c r="L47" i="11"/>
  <c r="J49" i="11"/>
  <c r="J48" i="11"/>
  <c r="J47" i="11"/>
  <c r="C50" i="10" a="1"/>
  <c r="C50" i="10" s="1"/>
  <c r="L47" i="10"/>
  <c r="Q46" i="10"/>
  <c r="M46" i="10"/>
  <c r="L46" i="10"/>
  <c r="K46" i="10"/>
  <c r="J46" i="10"/>
  <c r="I46" i="10"/>
  <c r="H46" i="10"/>
  <c r="G46" i="10"/>
  <c r="F46" i="10"/>
  <c r="E46" i="10"/>
  <c r="D46" i="10"/>
  <c r="C46" i="10"/>
  <c r="P45" i="10"/>
  <c r="O45" i="10"/>
  <c r="N45" i="10"/>
  <c r="P44" i="10"/>
  <c r="O44" i="10"/>
  <c r="N44" i="10"/>
  <c r="P43" i="10"/>
  <c r="O43" i="10"/>
  <c r="N43" i="10"/>
  <c r="P42" i="10"/>
  <c r="O42" i="10"/>
  <c r="N42" i="10"/>
  <c r="P41" i="10"/>
  <c r="O41" i="10"/>
  <c r="N41" i="10"/>
  <c r="P40" i="10"/>
  <c r="O40" i="10"/>
  <c r="N40" i="10"/>
  <c r="P39" i="10"/>
  <c r="O39" i="10"/>
  <c r="N39" i="10"/>
  <c r="P38" i="10"/>
  <c r="O38" i="10"/>
  <c r="N38" i="10"/>
  <c r="P37" i="10"/>
  <c r="O37" i="10"/>
  <c r="N37" i="10"/>
  <c r="P36" i="10"/>
  <c r="O36" i="10"/>
  <c r="N36" i="10"/>
  <c r="P35" i="10"/>
  <c r="O35" i="10"/>
  <c r="N35" i="10"/>
  <c r="P34" i="10"/>
  <c r="O34" i="10"/>
  <c r="N34" i="10"/>
  <c r="P33" i="10"/>
  <c r="O33" i="10"/>
  <c r="N33" i="10"/>
  <c r="P32" i="10"/>
  <c r="O32" i="10"/>
  <c r="N32" i="10"/>
  <c r="P31" i="10"/>
  <c r="O31" i="10"/>
  <c r="N31" i="10"/>
  <c r="P30" i="10"/>
  <c r="O30" i="10"/>
  <c r="N30" i="10"/>
  <c r="P29" i="10"/>
  <c r="O29" i="10"/>
  <c r="N29" i="10"/>
  <c r="P28" i="10"/>
  <c r="O28" i="10"/>
  <c r="N28" i="10"/>
  <c r="P27" i="10"/>
  <c r="O27" i="10"/>
  <c r="N27" i="10"/>
  <c r="P26" i="10"/>
  <c r="O26" i="10"/>
  <c r="N26" i="10"/>
  <c r="P25" i="10"/>
  <c r="O25" i="10"/>
  <c r="N25" i="10"/>
  <c r="P24" i="10"/>
  <c r="O24" i="10"/>
  <c r="N24" i="10"/>
  <c r="P23" i="10"/>
  <c r="O23" i="10"/>
  <c r="N23" i="10"/>
  <c r="P22" i="10"/>
  <c r="O22" i="10"/>
  <c r="N22" i="10"/>
  <c r="P21" i="10"/>
  <c r="O21" i="10"/>
  <c r="N21" i="10"/>
  <c r="P20" i="10"/>
  <c r="O20" i="10"/>
  <c r="N20" i="10"/>
  <c r="P19" i="10"/>
  <c r="O19" i="10"/>
  <c r="N19" i="10"/>
  <c r="P18" i="10"/>
  <c r="O18" i="10"/>
  <c r="N18" i="10"/>
  <c r="P17" i="10"/>
  <c r="O17" i="10"/>
  <c r="N17" i="10"/>
  <c r="P16" i="10"/>
  <c r="O16" i="10"/>
  <c r="N16" i="10"/>
  <c r="P15" i="10"/>
  <c r="O15" i="10"/>
  <c r="N15" i="10"/>
  <c r="P14" i="10"/>
  <c r="O14" i="10"/>
  <c r="N14" i="10"/>
  <c r="P13" i="10"/>
  <c r="O13" i="10"/>
  <c r="N13" i="10"/>
  <c r="P12" i="10"/>
  <c r="O12" i="10"/>
  <c r="N12" i="10"/>
  <c r="P11" i="10"/>
  <c r="O11" i="10"/>
  <c r="N11" i="10"/>
  <c r="P10" i="10"/>
  <c r="O10" i="10"/>
  <c r="N10" i="10"/>
  <c r="P9" i="10"/>
  <c r="O9" i="10"/>
  <c r="N9" i="10"/>
  <c r="P8" i="10"/>
  <c r="O8" i="10"/>
  <c r="N8" i="10"/>
  <c r="P7" i="10"/>
  <c r="O7" i="10"/>
  <c r="N7" i="10"/>
  <c r="P6" i="10"/>
  <c r="O6" i="10"/>
  <c r="N6" i="10"/>
  <c r="P5" i="10"/>
  <c r="O5" i="10"/>
  <c r="N5" i="10"/>
  <c r="O4" i="10"/>
  <c r="N4" i="10"/>
  <c r="S5" i="11"/>
  <c r="Q46" i="12"/>
  <c r="S45" i="12"/>
  <c r="S44" i="12"/>
  <c r="S43" i="12"/>
  <c r="S42" i="12"/>
  <c r="S41" i="12"/>
  <c r="S40" i="12"/>
  <c r="S39" i="12"/>
  <c r="S38" i="12"/>
  <c r="S37" i="12"/>
  <c r="S36" i="12"/>
  <c r="S35" i="12"/>
  <c r="S34" i="12"/>
  <c r="S33" i="12"/>
  <c r="S32" i="12"/>
  <c r="S31" i="12"/>
  <c r="S30" i="12"/>
  <c r="S29" i="12"/>
  <c r="S28" i="12"/>
  <c r="S27" i="12"/>
  <c r="S26" i="12"/>
  <c r="S25" i="12"/>
  <c r="S24" i="12"/>
  <c r="S23" i="12"/>
  <c r="S22" i="12"/>
  <c r="S21" i="12"/>
  <c r="S20" i="12"/>
  <c r="S19" i="12"/>
  <c r="S18" i="12"/>
  <c r="S17" i="12"/>
  <c r="S16" i="12"/>
  <c r="S15" i="12"/>
  <c r="S14" i="12"/>
  <c r="S13" i="12"/>
  <c r="S12" i="12"/>
  <c r="S11" i="12"/>
  <c r="S10" i="12"/>
  <c r="S9" i="12"/>
  <c r="S8" i="12"/>
  <c r="S7" i="12"/>
  <c r="S6" i="12"/>
  <c r="S5" i="12"/>
  <c r="R46" i="11"/>
  <c r="Q46" i="11"/>
  <c r="S45" i="11"/>
  <c r="S44" i="11"/>
  <c r="S43" i="11"/>
  <c r="S42" i="11"/>
  <c r="S41" i="11"/>
  <c r="S40" i="11"/>
  <c r="S39" i="11"/>
  <c r="S38" i="11"/>
  <c r="S37" i="11"/>
  <c r="S36" i="11"/>
  <c r="S35" i="11"/>
  <c r="S34" i="11"/>
  <c r="S33" i="11"/>
  <c r="S32" i="11"/>
  <c r="S31" i="11"/>
  <c r="S30" i="11"/>
  <c r="S29" i="11"/>
  <c r="S28" i="11"/>
  <c r="S27" i="11"/>
  <c r="S26" i="11"/>
  <c r="S25" i="11"/>
  <c r="S24" i="11"/>
  <c r="S23" i="11"/>
  <c r="S22" i="11"/>
  <c r="S21" i="11"/>
  <c r="S20" i="11"/>
  <c r="S19" i="11"/>
  <c r="S18" i="11"/>
  <c r="S17" i="11"/>
  <c r="S16" i="11"/>
  <c r="S15" i="11"/>
  <c r="S14" i="11"/>
  <c r="S13" i="11"/>
  <c r="S12" i="11"/>
  <c r="S11" i="11"/>
  <c r="S10" i="11"/>
  <c r="S9" i="11"/>
  <c r="S8" i="11"/>
  <c r="S7" i="11"/>
  <c r="S6" i="11"/>
  <c r="S6" i="10"/>
  <c r="S7" i="10"/>
  <c r="S8" i="10"/>
  <c r="S9" i="10"/>
  <c r="S10" i="10"/>
  <c r="S11" i="10"/>
  <c r="S12" i="10"/>
  <c r="S13" i="10"/>
  <c r="S14" i="10"/>
  <c r="S15" i="10"/>
  <c r="S16" i="10"/>
  <c r="S17" i="10"/>
  <c r="S18" i="10"/>
  <c r="S19" i="10"/>
  <c r="S20" i="10"/>
  <c r="S21" i="10"/>
  <c r="S22" i="10"/>
  <c r="S23" i="10"/>
  <c r="S24" i="10"/>
  <c r="S25" i="10"/>
  <c r="S26" i="10"/>
  <c r="S27" i="10"/>
  <c r="S28" i="10"/>
  <c r="S29" i="10"/>
  <c r="S30" i="10"/>
  <c r="S31" i="10"/>
  <c r="S32" i="10"/>
  <c r="S33" i="10"/>
  <c r="S34" i="10"/>
  <c r="S35" i="10"/>
  <c r="S36" i="10"/>
  <c r="S37" i="10"/>
  <c r="S38" i="10"/>
  <c r="S39" i="10"/>
  <c r="S40" i="10"/>
  <c r="S41" i="10"/>
  <c r="S42" i="10"/>
  <c r="S43" i="10"/>
  <c r="S44" i="10"/>
  <c r="S45" i="10"/>
  <c r="S5" i="10"/>
  <c r="R46" i="10"/>
  <c r="J47" i="9"/>
  <c r="E49" i="9"/>
  <c r="C51" i="9" a="1"/>
  <c r="C51" i="9" s="1"/>
  <c r="I52" i="9" s="1"/>
  <c r="E48" i="9"/>
  <c r="C50" i="9" a="1"/>
  <c r="C50" i="9" s="1"/>
  <c r="C49" i="9" a="1"/>
  <c r="C49" i="9" s="1"/>
  <c r="O35" i="8"/>
  <c r="P35" i="8"/>
  <c r="O33" i="8"/>
  <c r="P33" i="8"/>
  <c r="E49" i="8"/>
  <c r="O29" i="8"/>
  <c r="P29" i="8"/>
  <c r="C52" i="8" a="1"/>
  <c r="C52" i="8" s="1"/>
  <c r="I52" i="7"/>
  <c r="J47" i="7"/>
  <c r="C50" i="7" a="1"/>
  <c r="C50" i="7" s="1"/>
  <c r="L47" i="7"/>
  <c r="N19" i="7"/>
  <c r="N20" i="7"/>
  <c r="N21" i="7"/>
  <c r="N22" i="7"/>
  <c r="N23" i="7"/>
  <c r="N24" i="7"/>
  <c r="N25" i="7"/>
  <c r="N26" i="7"/>
  <c r="N27" i="7"/>
  <c r="N28" i="7"/>
  <c r="N29" i="7"/>
  <c r="N30" i="7"/>
  <c r="N31" i="7"/>
  <c r="N32" i="7"/>
  <c r="N33" i="7"/>
  <c r="N34" i="7"/>
  <c r="N35" i="7"/>
  <c r="N36" i="7"/>
  <c r="N37" i="7"/>
  <c r="N38" i="7"/>
  <c r="N39" i="7"/>
  <c r="N40" i="7"/>
  <c r="N41" i="7"/>
  <c r="N42" i="7"/>
  <c r="N43" i="7"/>
  <c r="N44" i="7"/>
  <c r="N45" i="7"/>
  <c r="N18" i="7"/>
  <c r="S46" i="12" l="1"/>
  <c r="S46" i="11"/>
  <c r="N46" i="10"/>
  <c r="P46" i="10"/>
  <c r="C47" i="10"/>
  <c r="C48" i="10"/>
  <c r="O46" i="10"/>
  <c r="P49" i="10" s="1"/>
  <c r="Q1" i="10" s="1"/>
  <c r="E47" i="10"/>
  <c r="S46" i="10"/>
  <c r="I49" i="9"/>
  <c r="C49" i="7" a="1"/>
  <c r="C49" i="7" s="1"/>
  <c r="C52" i="6" l="1" a="1"/>
  <c r="C52" i="6" s="1"/>
  <c r="I54" i="6" s="1"/>
  <c r="N40" i="6"/>
  <c r="O40" i="6"/>
  <c r="P40" i="6"/>
  <c r="N41" i="6"/>
  <c r="O41" i="6"/>
  <c r="P41" i="6"/>
  <c r="N42" i="6"/>
  <c r="O42" i="6"/>
  <c r="P42" i="6"/>
  <c r="P5" i="7"/>
  <c r="L47" i="12"/>
  <c r="M46" i="12"/>
  <c r="L46" i="12"/>
  <c r="K46" i="12"/>
  <c r="J46" i="12"/>
  <c r="I46" i="12"/>
  <c r="H46" i="12"/>
  <c r="G46" i="12"/>
  <c r="F46" i="12"/>
  <c r="E46" i="12"/>
  <c r="E47" i="12" s="1"/>
  <c r="D46" i="12"/>
  <c r="C46" i="12"/>
  <c r="P45" i="12"/>
  <c r="O45" i="12"/>
  <c r="N45" i="12"/>
  <c r="P44" i="12"/>
  <c r="O44" i="12"/>
  <c r="N44" i="12"/>
  <c r="P43" i="12"/>
  <c r="O43" i="12"/>
  <c r="N43" i="12"/>
  <c r="P42" i="12"/>
  <c r="O42" i="12"/>
  <c r="N42" i="12"/>
  <c r="P41" i="12"/>
  <c r="O41" i="12"/>
  <c r="N41" i="12"/>
  <c r="P40" i="12"/>
  <c r="O40" i="12"/>
  <c r="N40" i="12"/>
  <c r="P39" i="12"/>
  <c r="O39" i="12"/>
  <c r="N39" i="12"/>
  <c r="P38" i="12"/>
  <c r="O38" i="12"/>
  <c r="N38" i="12"/>
  <c r="P37" i="12"/>
  <c r="O37" i="12"/>
  <c r="N37" i="12"/>
  <c r="P36" i="12"/>
  <c r="O36" i="12"/>
  <c r="N36" i="12"/>
  <c r="P35" i="12"/>
  <c r="O35" i="12"/>
  <c r="N35" i="12"/>
  <c r="P34" i="12"/>
  <c r="O34" i="12"/>
  <c r="N34" i="12"/>
  <c r="P33" i="12"/>
  <c r="O33" i="12"/>
  <c r="N33" i="12"/>
  <c r="P32" i="12"/>
  <c r="O32" i="12"/>
  <c r="N32" i="12"/>
  <c r="P31" i="12"/>
  <c r="O31" i="12"/>
  <c r="N31" i="12"/>
  <c r="P30" i="12"/>
  <c r="O30" i="12"/>
  <c r="N30" i="12"/>
  <c r="P29" i="12"/>
  <c r="O29" i="12"/>
  <c r="N29" i="12"/>
  <c r="P28" i="12"/>
  <c r="O28" i="12"/>
  <c r="N28" i="12"/>
  <c r="P27" i="12"/>
  <c r="O27" i="12"/>
  <c r="N27" i="12"/>
  <c r="P26" i="12"/>
  <c r="O26" i="12"/>
  <c r="N26" i="12"/>
  <c r="P25" i="12"/>
  <c r="O25" i="12"/>
  <c r="N25" i="12"/>
  <c r="P24" i="12"/>
  <c r="O24" i="12"/>
  <c r="N24" i="12"/>
  <c r="P23" i="12"/>
  <c r="O23" i="12"/>
  <c r="N23" i="12"/>
  <c r="P22" i="12"/>
  <c r="O22" i="12"/>
  <c r="N22" i="12"/>
  <c r="P21" i="12"/>
  <c r="O21" i="12"/>
  <c r="N21" i="12"/>
  <c r="P20" i="12"/>
  <c r="O20" i="12"/>
  <c r="N20" i="12"/>
  <c r="P19" i="12"/>
  <c r="O19" i="12"/>
  <c r="N19" i="12"/>
  <c r="P18" i="12"/>
  <c r="O18" i="12"/>
  <c r="N18" i="12"/>
  <c r="P17" i="12"/>
  <c r="O17" i="12"/>
  <c r="N17" i="12"/>
  <c r="P16" i="12"/>
  <c r="O16" i="12"/>
  <c r="N16" i="12"/>
  <c r="P15" i="12"/>
  <c r="O15" i="12"/>
  <c r="N15" i="12"/>
  <c r="P14" i="12"/>
  <c r="O14" i="12"/>
  <c r="N14" i="12"/>
  <c r="P13" i="12"/>
  <c r="O13" i="12"/>
  <c r="N13" i="12"/>
  <c r="P12" i="12"/>
  <c r="O12" i="12"/>
  <c r="N12" i="12"/>
  <c r="P11" i="12"/>
  <c r="O11" i="12"/>
  <c r="N11" i="12"/>
  <c r="P10" i="12"/>
  <c r="O10" i="12"/>
  <c r="N10" i="12"/>
  <c r="P9" i="12"/>
  <c r="O9" i="12"/>
  <c r="N9" i="12"/>
  <c r="P8" i="12"/>
  <c r="O8" i="12"/>
  <c r="N8" i="12"/>
  <c r="P7" i="12"/>
  <c r="O7" i="12"/>
  <c r="N7" i="12"/>
  <c r="P6" i="12"/>
  <c r="O6" i="12"/>
  <c r="N6" i="12"/>
  <c r="P5" i="12"/>
  <c r="O5" i="12"/>
  <c r="N5" i="12"/>
  <c r="M46" i="11"/>
  <c r="L46" i="11"/>
  <c r="K46" i="11"/>
  <c r="J46" i="11"/>
  <c r="I46" i="11"/>
  <c r="H46" i="11"/>
  <c r="G46" i="11"/>
  <c r="F46" i="11"/>
  <c r="E46" i="11"/>
  <c r="E47" i="11" s="1"/>
  <c r="D46" i="11"/>
  <c r="P45" i="11"/>
  <c r="O45" i="11"/>
  <c r="N45" i="11"/>
  <c r="P44" i="11"/>
  <c r="O44" i="11"/>
  <c r="N44" i="11"/>
  <c r="P43" i="11"/>
  <c r="O43" i="11"/>
  <c r="N43" i="11"/>
  <c r="P42" i="11"/>
  <c r="O42" i="11"/>
  <c r="N42" i="11"/>
  <c r="P41" i="11"/>
  <c r="O41" i="11"/>
  <c r="N41" i="11"/>
  <c r="P40" i="11"/>
  <c r="O40" i="11"/>
  <c r="N40" i="11"/>
  <c r="P39" i="11"/>
  <c r="O39" i="11"/>
  <c r="N39" i="11"/>
  <c r="P38" i="11"/>
  <c r="O38" i="11"/>
  <c r="N38" i="11"/>
  <c r="P37" i="11"/>
  <c r="O37" i="11"/>
  <c r="N37" i="11"/>
  <c r="P36" i="11"/>
  <c r="O36" i="11"/>
  <c r="N36" i="11"/>
  <c r="P35" i="11"/>
  <c r="O35" i="11"/>
  <c r="N35" i="11"/>
  <c r="P34" i="11"/>
  <c r="O34" i="11"/>
  <c r="N34" i="11"/>
  <c r="P33" i="11"/>
  <c r="O33" i="11"/>
  <c r="N33" i="11"/>
  <c r="P32" i="11"/>
  <c r="O32" i="11"/>
  <c r="N32" i="11"/>
  <c r="P31" i="11"/>
  <c r="O31" i="11"/>
  <c r="N31" i="11"/>
  <c r="P30" i="11"/>
  <c r="O30" i="11"/>
  <c r="N30" i="11"/>
  <c r="P29" i="11"/>
  <c r="O29" i="11"/>
  <c r="N29" i="11"/>
  <c r="P28" i="11"/>
  <c r="O28" i="11"/>
  <c r="N28" i="11"/>
  <c r="P27" i="11"/>
  <c r="O27" i="11"/>
  <c r="N27" i="11"/>
  <c r="P26" i="11"/>
  <c r="O26" i="11"/>
  <c r="N26" i="11"/>
  <c r="P25" i="11"/>
  <c r="O25" i="11"/>
  <c r="N25" i="11"/>
  <c r="P24" i="11"/>
  <c r="O24" i="11"/>
  <c r="N24" i="11"/>
  <c r="P23" i="11"/>
  <c r="O23" i="11"/>
  <c r="P22" i="11"/>
  <c r="O22" i="11"/>
  <c r="N22" i="11"/>
  <c r="P21" i="11"/>
  <c r="O21" i="11"/>
  <c r="N21" i="11"/>
  <c r="P20" i="11"/>
  <c r="O20" i="11"/>
  <c r="N20" i="11"/>
  <c r="P19" i="11"/>
  <c r="O19" i="11"/>
  <c r="N19" i="11"/>
  <c r="P18" i="11"/>
  <c r="O18" i="11"/>
  <c r="N18" i="11"/>
  <c r="P17" i="11"/>
  <c r="O17" i="11"/>
  <c r="N17" i="11"/>
  <c r="P16" i="11"/>
  <c r="O16" i="11"/>
  <c r="N16" i="11"/>
  <c r="P15" i="11"/>
  <c r="O15" i="11"/>
  <c r="N15" i="11"/>
  <c r="P14" i="11"/>
  <c r="O14" i="11"/>
  <c r="N14" i="11"/>
  <c r="P13" i="11"/>
  <c r="O13" i="11"/>
  <c r="N13" i="11"/>
  <c r="P12" i="11"/>
  <c r="O12" i="11"/>
  <c r="N12" i="11"/>
  <c r="P11" i="11"/>
  <c r="O11" i="11"/>
  <c r="N11" i="11"/>
  <c r="P10" i="11"/>
  <c r="O10" i="11"/>
  <c r="N10" i="11"/>
  <c r="P9" i="11"/>
  <c r="O9" i="11"/>
  <c r="N9" i="11"/>
  <c r="P8" i="11"/>
  <c r="O8" i="11"/>
  <c r="N8" i="11"/>
  <c r="P7" i="11"/>
  <c r="O7" i="11"/>
  <c r="N7" i="11"/>
  <c r="P6" i="11"/>
  <c r="O6" i="11"/>
  <c r="N6" i="11"/>
  <c r="P5" i="11"/>
  <c r="O5" i="11"/>
  <c r="N5" i="11"/>
  <c r="L47" i="9"/>
  <c r="Q46" i="9"/>
  <c r="M46" i="9"/>
  <c r="L46" i="9"/>
  <c r="K46" i="9"/>
  <c r="J46" i="9"/>
  <c r="I46" i="9"/>
  <c r="H46" i="9"/>
  <c r="G46" i="9"/>
  <c r="F46" i="9"/>
  <c r="E46" i="9"/>
  <c r="E47" i="9" s="1"/>
  <c r="D46" i="9"/>
  <c r="C46" i="9"/>
  <c r="P45" i="9"/>
  <c r="O45" i="9"/>
  <c r="N45" i="9"/>
  <c r="P44" i="9"/>
  <c r="O44" i="9"/>
  <c r="N44" i="9"/>
  <c r="P43" i="9"/>
  <c r="O43" i="9"/>
  <c r="N43" i="9"/>
  <c r="P42" i="9"/>
  <c r="O42" i="9"/>
  <c r="N42" i="9"/>
  <c r="P41" i="9"/>
  <c r="O41" i="9"/>
  <c r="N41" i="9"/>
  <c r="P40" i="9"/>
  <c r="O40" i="9"/>
  <c r="N40" i="9"/>
  <c r="P39" i="9"/>
  <c r="O39" i="9"/>
  <c r="N39" i="9"/>
  <c r="P38" i="9"/>
  <c r="O38" i="9"/>
  <c r="N38" i="9"/>
  <c r="P37" i="9"/>
  <c r="O37" i="9"/>
  <c r="N37" i="9"/>
  <c r="P36" i="9"/>
  <c r="O36" i="9"/>
  <c r="N36" i="9"/>
  <c r="P35" i="9"/>
  <c r="O35" i="9"/>
  <c r="N35" i="9"/>
  <c r="P34" i="9"/>
  <c r="O34" i="9"/>
  <c r="N34" i="9"/>
  <c r="P33" i="9"/>
  <c r="O33" i="9"/>
  <c r="N33" i="9"/>
  <c r="P32" i="9"/>
  <c r="O32" i="9"/>
  <c r="N32" i="9"/>
  <c r="P31" i="9"/>
  <c r="O31" i="9"/>
  <c r="N31" i="9"/>
  <c r="P30" i="9"/>
  <c r="O30" i="9"/>
  <c r="N30" i="9"/>
  <c r="P29" i="9"/>
  <c r="O29" i="9"/>
  <c r="N29" i="9"/>
  <c r="P28" i="9"/>
  <c r="O28" i="9"/>
  <c r="N28" i="9"/>
  <c r="P27" i="9"/>
  <c r="O27" i="9"/>
  <c r="N27" i="9"/>
  <c r="P26" i="9"/>
  <c r="O26" i="9"/>
  <c r="N26" i="9"/>
  <c r="P25" i="9"/>
  <c r="O25" i="9"/>
  <c r="N25" i="9"/>
  <c r="P24" i="9"/>
  <c r="O24" i="9"/>
  <c r="N24" i="9"/>
  <c r="P23" i="9"/>
  <c r="O23" i="9"/>
  <c r="N23" i="9"/>
  <c r="P22" i="9"/>
  <c r="O22" i="9"/>
  <c r="N22" i="9"/>
  <c r="P21" i="9"/>
  <c r="O21" i="9"/>
  <c r="N21" i="9"/>
  <c r="P20" i="9"/>
  <c r="O20" i="9"/>
  <c r="N20" i="9"/>
  <c r="P19" i="9"/>
  <c r="O19" i="9"/>
  <c r="N19" i="9"/>
  <c r="P18" i="9"/>
  <c r="O18" i="9"/>
  <c r="N18" i="9"/>
  <c r="P17" i="9"/>
  <c r="O17" i="9"/>
  <c r="N17" i="9"/>
  <c r="P16" i="9"/>
  <c r="O16" i="9"/>
  <c r="N16" i="9"/>
  <c r="P15" i="9"/>
  <c r="O15" i="9"/>
  <c r="N15" i="9"/>
  <c r="P14" i="9"/>
  <c r="O14" i="9"/>
  <c r="N14" i="9"/>
  <c r="P13" i="9"/>
  <c r="O13" i="9"/>
  <c r="N13" i="9"/>
  <c r="P12" i="9"/>
  <c r="O12" i="9"/>
  <c r="N12" i="9"/>
  <c r="P11" i="9"/>
  <c r="O11" i="9"/>
  <c r="N11" i="9"/>
  <c r="P10" i="9"/>
  <c r="O10" i="9"/>
  <c r="N10" i="9"/>
  <c r="P9" i="9"/>
  <c r="O9" i="9"/>
  <c r="N9" i="9"/>
  <c r="P8" i="9"/>
  <c r="O8" i="9"/>
  <c r="N8" i="9"/>
  <c r="P7" i="9"/>
  <c r="O7" i="9"/>
  <c r="N7" i="9"/>
  <c r="P6" i="9"/>
  <c r="O6" i="9"/>
  <c r="N6" i="9"/>
  <c r="P5" i="9"/>
  <c r="O5" i="9"/>
  <c r="N5" i="9"/>
  <c r="L50" i="8"/>
  <c r="Q49" i="8"/>
  <c r="M49" i="8"/>
  <c r="L49" i="8"/>
  <c r="K49" i="8"/>
  <c r="J49" i="8"/>
  <c r="I49" i="8"/>
  <c r="H49" i="8"/>
  <c r="G49" i="8"/>
  <c r="F49" i="8"/>
  <c r="E50" i="8"/>
  <c r="D49" i="8"/>
  <c r="C49" i="8"/>
  <c r="P48" i="8"/>
  <c r="O48" i="8"/>
  <c r="N48" i="8"/>
  <c r="P47" i="8"/>
  <c r="O47" i="8"/>
  <c r="N47" i="8"/>
  <c r="P46" i="8"/>
  <c r="O46" i="8"/>
  <c r="N46" i="8"/>
  <c r="P45" i="8"/>
  <c r="O45" i="8"/>
  <c r="N45" i="8"/>
  <c r="P44" i="8"/>
  <c r="O44" i="8"/>
  <c r="N44" i="8"/>
  <c r="P43" i="8"/>
  <c r="O43" i="8"/>
  <c r="N43" i="8"/>
  <c r="P42" i="8"/>
  <c r="O42" i="8"/>
  <c r="N42" i="8"/>
  <c r="P41" i="8"/>
  <c r="O41" i="8"/>
  <c r="N41" i="8"/>
  <c r="P40" i="8"/>
  <c r="O40" i="8"/>
  <c r="N40" i="8"/>
  <c r="P39" i="8"/>
  <c r="O39" i="8"/>
  <c r="N39" i="8"/>
  <c r="P38" i="8"/>
  <c r="O38" i="8"/>
  <c r="N38" i="8"/>
  <c r="P37" i="8"/>
  <c r="O37" i="8"/>
  <c r="N37" i="8"/>
  <c r="P36" i="8"/>
  <c r="O36" i="8"/>
  <c r="N36" i="8"/>
  <c r="P34" i="8"/>
  <c r="O34" i="8"/>
  <c r="N34" i="8"/>
  <c r="P32" i="8"/>
  <c r="O32" i="8"/>
  <c r="N32" i="8"/>
  <c r="P31" i="8"/>
  <c r="O31" i="8"/>
  <c r="N31" i="8"/>
  <c r="P30" i="8"/>
  <c r="O30" i="8"/>
  <c r="N30" i="8"/>
  <c r="P28" i="8"/>
  <c r="O28" i="8"/>
  <c r="N28" i="8"/>
  <c r="P27" i="8"/>
  <c r="O27" i="8"/>
  <c r="N27" i="8"/>
  <c r="P26" i="8"/>
  <c r="O26" i="8"/>
  <c r="N26" i="8"/>
  <c r="P25" i="8"/>
  <c r="O25" i="8"/>
  <c r="N25" i="8"/>
  <c r="P24" i="8"/>
  <c r="O24" i="8"/>
  <c r="N24" i="8"/>
  <c r="P23" i="8"/>
  <c r="O23" i="8"/>
  <c r="N23" i="8"/>
  <c r="P22" i="8"/>
  <c r="O22" i="8"/>
  <c r="N22" i="8"/>
  <c r="P21" i="8"/>
  <c r="O21" i="8"/>
  <c r="N21" i="8"/>
  <c r="P20" i="8"/>
  <c r="O20" i="8"/>
  <c r="N20" i="8"/>
  <c r="P19" i="8"/>
  <c r="O19" i="8"/>
  <c r="N19" i="8"/>
  <c r="P18" i="8"/>
  <c r="O18" i="8"/>
  <c r="N18" i="8"/>
  <c r="P17" i="8"/>
  <c r="O17" i="8"/>
  <c r="N17" i="8"/>
  <c r="P16" i="8"/>
  <c r="O16" i="8"/>
  <c r="N16" i="8"/>
  <c r="P15" i="8"/>
  <c r="O15" i="8"/>
  <c r="N15" i="8"/>
  <c r="P14" i="8"/>
  <c r="O14" i="8"/>
  <c r="N14" i="8"/>
  <c r="P13" i="8"/>
  <c r="O13" i="8"/>
  <c r="N13" i="8"/>
  <c r="P12" i="8"/>
  <c r="O12" i="8"/>
  <c r="N12" i="8"/>
  <c r="P11" i="8"/>
  <c r="O11" i="8"/>
  <c r="N11" i="8"/>
  <c r="P10" i="8"/>
  <c r="O10" i="8"/>
  <c r="N10" i="8"/>
  <c r="P9" i="8"/>
  <c r="O9" i="8"/>
  <c r="N9" i="8"/>
  <c r="P8" i="8"/>
  <c r="O8" i="8"/>
  <c r="N8" i="8"/>
  <c r="P7" i="8"/>
  <c r="O7" i="8"/>
  <c r="N7" i="8"/>
  <c r="P6" i="8"/>
  <c r="O6" i="8"/>
  <c r="N6" i="8"/>
  <c r="P5" i="8"/>
  <c r="O5" i="8"/>
  <c r="N5" i="8"/>
  <c r="Q46" i="7"/>
  <c r="M46" i="7"/>
  <c r="L46" i="7"/>
  <c r="K46" i="7"/>
  <c r="J46" i="7"/>
  <c r="I46" i="7"/>
  <c r="H46" i="7"/>
  <c r="G46" i="7"/>
  <c r="F46" i="7"/>
  <c r="E46" i="7"/>
  <c r="E47" i="7" s="1"/>
  <c r="D46" i="7"/>
  <c r="P45" i="7"/>
  <c r="O45" i="7"/>
  <c r="P44" i="7"/>
  <c r="O44" i="7"/>
  <c r="P43" i="7"/>
  <c r="O43" i="7"/>
  <c r="P42" i="7"/>
  <c r="O42" i="7"/>
  <c r="P41" i="7"/>
  <c r="O41" i="7"/>
  <c r="P40" i="7"/>
  <c r="O40" i="7"/>
  <c r="P39" i="7"/>
  <c r="O39" i="7"/>
  <c r="P38" i="7"/>
  <c r="O38" i="7"/>
  <c r="P37" i="7"/>
  <c r="O37" i="7"/>
  <c r="P36" i="7"/>
  <c r="O36" i="7"/>
  <c r="P35" i="7"/>
  <c r="O35" i="7"/>
  <c r="P34" i="7"/>
  <c r="O34" i="7"/>
  <c r="P33" i="7"/>
  <c r="O33" i="7"/>
  <c r="P32" i="7"/>
  <c r="O32" i="7"/>
  <c r="P31" i="7"/>
  <c r="O31" i="7"/>
  <c r="P30" i="7"/>
  <c r="O30" i="7"/>
  <c r="P29" i="7"/>
  <c r="O29" i="7"/>
  <c r="P28" i="7"/>
  <c r="O28" i="7"/>
  <c r="P27" i="7"/>
  <c r="O27" i="7"/>
  <c r="P26" i="7"/>
  <c r="O26" i="7"/>
  <c r="P25" i="7"/>
  <c r="O25" i="7"/>
  <c r="P24" i="7"/>
  <c r="O24" i="7"/>
  <c r="P23" i="7"/>
  <c r="O23" i="7"/>
  <c r="P22" i="7"/>
  <c r="O22" i="7"/>
  <c r="P21" i="7"/>
  <c r="O21" i="7"/>
  <c r="P20" i="7"/>
  <c r="O20" i="7"/>
  <c r="P19" i="7"/>
  <c r="O19" i="7"/>
  <c r="P18" i="7"/>
  <c r="O18" i="7"/>
  <c r="P17" i="7"/>
  <c r="O17" i="7"/>
  <c r="N17" i="7"/>
  <c r="P16" i="7"/>
  <c r="O16" i="7"/>
  <c r="N16" i="7"/>
  <c r="P15" i="7"/>
  <c r="O15" i="7"/>
  <c r="N15" i="7"/>
  <c r="P14" i="7"/>
  <c r="O14" i="7"/>
  <c r="N14" i="7"/>
  <c r="P13" i="7"/>
  <c r="O13" i="7"/>
  <c r="N13" i="7"/>
  <c r="P12" i="7"/>
  <c r="O12" i="7"/>
  <c r="N12" i="7"/>
  <c r="P11" i="7"/>
  <c r="O11" i="7"/>
  <c r="N11" i="7"/>
  <c r="P10" i="7"/>
  <c r="O10" i="7"/>
  <c r="N10" i="7"/>
  <c r="P9" i="7"/>
  <c r="O9" i="7"/>
  <c r="N9" i="7"/>
  <c r="P8" i="7"/>
  <c r="O8" i="7"/>
  <c r="N8" i="7"/>
  <c r="P7" i="7"/>
  <c r="O7" i="7"/>
  <c r="N7" i="7"/>
  <c r="P6" i="7"/>
  <c r="O6" i="7"/>
  <c r="N6" i="7"/>
  <c r="O5" i="7"/>
  <c r="N5" i="7"/>
  <c r="O4" i="12"/>
  <c r="N4" i="12"/>
  <c r="O4" i="11"/>
  <c r="N4" i="11"/>
  <c r="O4" i="9"/>
  <c r="N4" i="9"/>
  <c r="O4" i="8"/>
  <c r="N4" i="8"/>
  <c r="O4" i="7"/>
  <c r="N4" i="7"/>
  <c r="L50" i="6"/>
  <c r="C51" i="6"/>
  <c r="N15" i="6"/>
  <c r="N16" i="6"/>
  <c r="N17" i="6"/>
  <c r="N18" i="6"/>
  <c r="N19" i="6"/>
  <c r="N20" i="6"/>
  <c r="N21" i="6"/>
  <c r="N22" i="6"/>
  <c r="N23" i="6"/>
  <c r="N24" i="6"/>
  <c r="N25" i="6"/>
  <c r="N26" i="6"/>
  <c r="N27" i="6"/>
  <c r="N28" i="6"/>
  <c r="N29" i="6"/>
  <c r="N30" i="6"/>
  <c r="N31" i="6"/>
  <c r="N32" i="6"/>
  <c r="N33" i="6"/>
  <c r="N34" i="6"/>
  <c r="N35" i="6"/>
  <c r="N36" i="6"/>
  <c r="N37" i="6"/>
  <c r="N38" i="6"/>
  <c r="N39" i="6"/>
  <c r="N43" i="6"/>
  <c r="N44" i="6"/>
  <c r="N45" i="6"/>
  <c r="N46" i="6"/>
  <c r="N47" i="6"/>
  <c r="N48" i="6"/>
  <c r="N14" i="6"/>
  <c r="I47" i="5"/>
  <c r="O5" i="6"/>
  <c r="O6" i="6"/>
  <c r="O7" i="6"/>
  <c r="O8" i="6"/>
  <c r="O9" i="6"/>
  <c r="O10" i="6"/>
  <c r="O11" i="6"/>
  <c r="O12" i="6"/>
  <c r="O13" i="6"/>
  <c r="O14" i="6"/>
  <c r="O15" i="6"/>
  <c r="O16" i="6"/>
  <c r="O17" i="6"/>
  <c r="O18" i="6"/>
  <c r="O19" i="6"/>
  <c r="O20" i="6"/>
  <c r="O21" i="6"/>
  <c r="O22" i="6"/>
  <c r="O23" i="6"/>
  <c r="O24" i="6"/>
  <c r="O25" i="6"/>
  <c r="O26" i="6"/>
  <c r="O27" i="6"/>
  <c r="O28" i="6"/>
  <c r="O29" i="6"/>
  <c r="O30" i="6"/>
  <c r="N5" i="6"/>
  <c r="N6" i="6"/>
  <c r="N7" i="6"/>
  <c r="N8" i="6"/>
  <c r="N9" i="6"/>
  <c r="N10" i="6"/>
  <c r="N11" i="6"/>
  <c r="N12" i="6"/>
  <c r="N13" i="6"/>
  <c r="Q49" i="6"/>
  <c r="M49" i="6"/>
  <c r="L49" i="6"/>
  <c r="K49" i="6"/>
  <c r="J49" i="6"/>
  <c r="I49" i="6"/>
  <c r="H49" i="6"/>
  <c r="G49" i="6"/>
  <c r="F49" i="6"/>
  <c r="E49" i="6"/>
  <c r="D49" i="6"/>
  <c r="C49" i="6"/>
  <c r="P48" i="6"/>
  <c r="O48" i="6"/>
  <c r="P47" i="6"/>
  <c r="O47" i="6"/>
  <c r="P46" i="6"/>
  <c r="O46" i="6"/>
  <c r="P45" i="6"/>
  <c r="O45" i="6"/>
  <c r="P44" i="6"/>
  <c r="O44" i="6"/>
  <c r="P43" i="6"/>
  <c r="O43" i="6"/>
  <c r="P39" i="6"/>
  <c r="O39" i="6"/>
  <c r="P38" i="6"/>
  <c r="O38" i="6"/>
  <c r="P37" i="6"/>
  <c r="O37" i="6"/>
  <c r="P36" i="6"/>
  <c r="O36" i="6"/>
  <c r="P35" i="6"/>
  <c r="O35" i="6"/>
  <c r="P34" i="6"/>
  <c r="O34" i="6"/>
  <c r="P33" i="6"/>
  <c r="O33" i="6"/>
  <c r="P32" i="6"/>
  <c r="O32" i="6"/>
  <c r="P31" i="6"/>
  <c r="O31" i="6"/>
  <c r="P30" i="6"/>
  <c r="P29" i="6"/>
  <c r="P28" i="6"/>
  <c r="P27" i="6"/>
  <c r="P26" i="6"/>
  <c r="P25" i="6"/>
  <c r="P24" i="6"/>
  <c r="P23" i="6"/>
  <c r="P22" i="6"/>
  <c r="P21" i="6"/>
  <c r="P20" i="6"/>
  <c r="P19" i="6"/>
  <c r="P18" i="6"/>
  <c r="P17" i="6"/>
  <c r="P16" i="6"/>
  <c r="P15" i="6"/>
  <c r="P14" i="6"/>
  <c r="P13" i="6"/>
  <c r="P12" i="6"/>
  <c r="P11" i="6"/>
  <c r="P10" i="6"/>
  <c r="P9" i="6"/>
  <c r="P8" i="6"/>
  <c r="P7" i="6"/>
  <c r="P6" i="6"/>
  <c r="P5" i="6"/>
  <c r="O4" i="6"/>
  <c r="N4" i="6"/>
  <c r="N7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N24" i="5"/>
  <c r="N25" i="5"/>
  <c r="N26" i="5"/>
  <c r="N27" i="5"/>
  <c r="N28" i="5"/>
  <c r="N29" i="5"/>
  <c r="N30" i="5"/>
  <c r="N31" i="5"/>
  <c r="N32" i="5"/>
  <c r="N33" i="5"/>
  <c r="N34" i="5"/>
  <c r="N35" i="5"/>
  <c r="N36" i="5"/>
  <c r="N37" i="5"/>
  <c r="N38" i="5"/>
  <c r="N39" i="5"/>
  <c r="N40" i="5"/>
  <c r="N41" i="5"/>
  <c r="N42" i="5"/>
  <c r="N43" i="5"/>
  <c r="N44" i="5"/>
  <c r="N45" i="5"/>
  <c r="N6" i="5"/>
  <c r="N5" i="5"/>
  <c r="M46" i="5"/>
  <c r="J46" i="5"/>
  <c r="Q46" i="5"/>
  <c r="P18" i="5"/>
  <c r="P19" i="5"/>
  <c r="P20" i="5"/>
  <c r="P21" i="5"/>
  <c r="P22" i="5"/>
  <c r="P23" i="5"/>
  <c r="P24" i="5"/>
  <c r="P25" i="5"/>
  <c r="P26" i="5"/>
  <c r="P27" i="5"/>
  <c r="P28" i="5"/>
  <c r="P29" i="5"/>
  <c r="P30" i="5"/>
  <c r="P31" i="5"/>
  <c r="P32" i="5"/>
  <c r="P33" i="5"/>
  <c r="P34" i="5"/>
  <c r="P35" i="5"/>
  <c r="P36" i="5"/>
  <c r="P37" i="5"/>
  <c r="P38" i="5"/>
  <c r="P39" i="5"/>
  <c r="P40" i="5"/>
  <c r="P41" i="5"/>
  <c r="P42" i="5"/>
  <c r="P43" i="5"/>
  <c r="P44" i="5"/>
  <c r="P45" i="5"/>
  <c r="P17" i="5"/>
  <c r="P7" i="5"/>
  <c r="P6" i="5"/>
  <c r="P8" i="5"/>
  <c r="P9" i="5"/>
  <c r="P10" i="5"/>
  <c r="P11" i="5"/>
  <c r="P12" i="5"/>
  <c r="P13" i="5"/>
  <c r="P14" i="5"/>
  <c r="P15" i="5"/>
  <c r="P16" i="5"/>
  <c r="O6" i="5"/>
  <c r="O7" i="5"/>
  <c r="O8" i="5"/>
  <c r="O9" i="5"/>
  <c r="O10" i="5"/>
  <c r="O11" i="5"/>
  <c r="O12" i="5"/>
  <c r="O13" i="5"/>
  <c r="O14" i="5"/>
  <c r="O15" i="5"/>
  <c r="O16" i="5"/>
  <c r="O17" i="5"/>
  <c r="O18" i="5"/>
  <c r="O19" i="5"/>
  <c r="O20" i="5"/>
  <c r="O21" i="5"/>
  <c r="O22" i="5"/>
  <c r="O23" i="5"/>
  <c r="O24" i="5"/>
  <c r="O25" i="5"/>
  <c r="O26" i="5"/>
  <c r="O27" i="5"/>
  <c r="O28" i="5"/>
  <c r="O29" i="5"/>
  <c r="O30" i="5"/>
  <c r="O31" i="5"/>
  <c r="O32" i="5"/>
  <c r="O33" i="5"/>
  <c r="O34" i="5"/>
  <c r="O35" i="5"/>
  <c r="O36" i="5"/>
  <c r="O37" i="5"/>
  <c r="O38" i="5"/>
  <c r="O39" i="5"/>
  <c r="O40" i="5"/>
  <c r="O41" i="5"/>
  <c r="O42" i="5"/>
  <c r="O43" i="5"/>
  <c r="O44" i="5"/>
  <c r="O45" i="5"/>
  <c r="P1" i="4"/>
  <c r="O1" i="3"/>
  <c r="O3" i="2"/>
  <c r="O1" i="1"/>
  <c r="I47" i="4"/>
  <c r="P5" i="5"/>
  <c r="K46" i="5"/>
  <c r="O6" i="4"/>
  <c r="O7" i="4"/>
  <c r="O8" i="4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30" i="4"/>
  <c r="O31" i="4"/>
  <c r="O32" i="4"/>
  <c r="O33" i="4"/>
  <c r="O34" i="4"/>
  <c r="O35" i="4"/>
  <c r="O36" i="4"/>
  <c r="O37" i="4"/>
  <c r="O38" i="4"/>
  <c r="O39" i="4"/>
  <c r="O40" i="4"/>
  <c r="O41" i="4"/>
  <c r="O42" i="4"/>
  <c r="O43" i="4"/>
  <c r="O44" i="4"/>
  <c r="O45" i="4"/>
  <c r="O5" i="4"/>
  <c r="O5" i="5"/>
  <c r="O4" i="4"/>
  <c r="H46" i="5"/>
  <c r="G46" i="5"/>
  <c r="F46" i="5"/>
  <c r="E46" i="5"/>
  <c r="H46" i="4"/>
  <c r="G46" i="4"/>
  <c r="F46" i="4"/>
  <c r="E46" i="4"/>
  <c r="J46" i="4"/>
  <c r="D46" i="4"/>
  <c r="C46" i="4"/>
  <c r="C47" i="4" s="1"/>
  <c r="M5" i="4"/>
  <c r="D46" i="5"/>
  <c r="C46" i="5"/>
  <c r="S46" i="5"/>
  <c r="I46" i="4"/>
  <c r="N6" i="4"/>
  <c r="N7" i="4"/>
  <c r="N8" i="4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29" i="4"/>
  <c r="N30" i="4"/>
  <c r="N31" i="4"/>
  <c r="N32" i="4"/>
  <c r="N33" i="4"/>
  <c r="N34" i="4"/>
  <c r="N35" i="4"/>
  <c r="N36" i="4"/>
  <c r="N37" i="4"/>
  <c r="N38" i="4"/>
  <c r="N39" i="4"/>
  <c r="N40" i="4"/>
  <c r="N41" i="4"/>
  <c r="N42" i="4"/>
  <c r="N43" i="4"/>
  <c r="N44" i="4"/>
  <c r="N45" i="4"/>
  <c r="N5" i="4"/>
  <c r="I46" i="5"/>
  <c r="L46" i="5"/>
  <c r="K46" i="4"/>
  <c r="R46" i="4"/>
  <c r="N6" i="2"/>
  <c r="N46" i="12" l="1"/>
  <c r="C48" i="12"/>
  <c r="I50" i="12" s="1"/>
  <c r="I52" i="12" s="1"/>
  <c r="I49" i="12" s="1"/>
  <c r="P46" i="12"/>
  <c r="O46" i="12"/>
  <c r="P49" i="12" s="1"/>
  <c r="Q1" i="12" s="1"/>
  <c r="C47" i="12"/>
  <c r="P46" i="11"/>
  <c r="O46" i="11"/>
  <c r="P49" i="11" s="1"/>
  <c r="Q1" i="11" s="1"/>
  <c r="O46" i="9"/>
  <c r="P49" i="9" s="1"/>
  <c r="Q1" i="9" s="1"/>
  <c r="C47" i="9"/>
  <c r="N46" i="9"/>
  <c r="P46" i="9"/>
  <c r="C48" i="9"/>
  <c r="I55" i="8"/>
  <c r="I53" i="8"/>
  <c r="O49" i="8"/>
  <c r="P49" i="8"/>
  <c r="C51" i="8"/>
  <c r="C50" i="8"/>
  <c r="N49" i="8"/>
  <c r="E50" i="6"/>
  <c r="P46" i="7"/>
  <c r="O46" i="7"/>
  <c r="C50" i="6"/>
  <c r="O49" i="6"/>
  <c r="P52" i="6" s="1"/>
  <c r="Q1" i="6" s="1"/>
  <c r="N49" i="6"/>
  <c r="P49" i="6"/>
  <c r="P46" i="5"/>
  <c r="O46" i="4"/>
  <c r="C47" i="5"/>
  <c r="I48" i="5" s="1"/>
  <c r="O4" i="5"/>
  <c r="N4" i="5"/>
  <c r="N46" i="5" s="1"/>
  <c r="P46" i="4"/>
  <c r="M45" i="4"/>
  <c r="M44" i="4"/>
  <c r="M43" i="4"/>
  <c r="M42" i="4"/>
  <c r="M41" i="4"/>
  <c r="M40" i="4"/>
  <c r="M39" i="4"/>
  <c r="M38" i="4"/>
  <c r="M37" i="4"/>
  <c r="M36" i="4"/>
  <c r="M35" i="4"/>
  <c r="M34" i="4"/>
  <c r="M33" i="4"/>
  <c r="M32" i="4"/>
  <c r="M31" i="4"/>
  <c r="M30" i="4"/>
  <c r="M29" i="4"/>
  <c r="M28" i="4"/>
  <c r="M27" i="4"/>
  <c r="M26" i="4"/>
  <c r="M25" i="4"/>
  <c r="M24" i="4"/>
  <c r="M23" i="4"/>
  <c r="M22" i="4"/>
  <c r="M21" i="4"/>
  <c r="M20" i="4"/>
  <c r="M19" i="4"/>
  <c r="M18" i="4"/>
  <c r="M17" i="4"/>
  <c r="M16" i="4"/>
  <c r="M15" i="4"/>
  <c r="M14" i="4"/>
  <c r="M13" i="4"/>
  <c r="M12" i="4"/>
  <c r="M11" i="4"/>
  <c r="M10" i="4"/>
  <c r="M9" i="4"/>
  <c r="M8" i="4"/>
  <c r="M7" i="4"/>
  <c r="M6" i="4"/>
  <c r="N4" i="4"/>
  <c r="M4" i="4"/>
  <c r="O46" i="3"/>
  <c r="N46" i="3"/>
  <c r="N45" i="3"/>
  <c r="M45" i="3"/>
  <c r="L45" i="3"/>
  <c r="N44" i="3"/>
  <c r="M44" i="3"/>
  <c r="L44" i="3"/>
  <c r="N43" i="3"/>
  <c r="M43" i="3"/>
  <c r="L43" i="3"/>
  <c r="N42" i="3"/>
  <c r="M42" i="3"/>
  <c r="L42" i="3"/>
  <c r="N41" i="3"/>
  <c r="M41" i="3"/>
  <c r="L41" i="3"/>
  <c r="N40" i="3"/>
  <c r="M40" i="3"/>
  <c r="L40" i="3"/>
  <c r="N39" i="3"/>
  <c r="M39" i="3"/>
  <c r="L39" i="3"/>
  <c r="N38" i="3"/>
  <c r="M38" i="3"/>
  <c r="L38" i="3"/>
  <c r="N37" i="3"/>
  <c r="M37" i="3"/>
  <c r="L37" i="3"/>
  <c r="N36" i="3"/>
  <c r="M36" i="3"/>
  <c r="L36" i="3"/>
  <c r="N35" i="3"/>
  <c r="M35" i="3"/>
  <c r="L35" i="3"/>
  <c r="N34" i="3"/>
  <c r="M34" i="3"/>
  <c r="L34" i="3"/>
  <c r="N33" i="3"/>
  <c r="M33" i="3"/>
  <c r="L33" i="3"/>
  <c r="N32" i="3"/>
  <c r="M32" i="3"/>
  <c r="L32" i="3"/>
  <c r="N31" i="3"/>
  <c r="M31" i="3"/>
  <c r="L31" i="3"/>
  <c r="N30" i="3"/>
  <c r="M30" i="3"/>
  <c r="L30" i="3"/>
  <c r="N29" i="3"/>
  <c r="M29" i="3"/>
  <c r="L29" i="3"/>
  <c r="N28" i="3"/>
  <c r="M28" i="3"/>
  <c r="L28" i="3"/>
  <c r="N27" i="3"/>
  <c r="M27" i="3"/>
  <c r="L27" i="3"/>
  <c r="N26" i="3"/>
  <c r="M26" i="3"/>
  <c r="L26" i="3"/>
  <c r="N25" i="3"/>
  <c r="M25" i="3"/>
  <c r="L25" i="3"/>
  <c r="N24" i="3"/>
  <c r="M24" i="3"/>
  <c r="L24" i="3"/>
  <c r="N23" i="3"/>
  <c r="M23" i="3"/>
  <c r="L23" i="3"/>
  <c r="N22" i="3"/>
  <c r="M22" i="3"/>
  <c r="L22" i="3"/>
  <c r="N21" i="3"/>
  <c r="M21" i="3"/>
  <c r="L21" i="3"/>
  <c r="N20" i="3"/>
  <c r="M20" i="3"/>
  <c r="L20" i="3"/>
  <c r="N19" i="3"/>
  <c r="M19" i="3"/>
  <c r="L19" i="3"/>
  <c r="N18" i="3"/>
  <c r="M18" i="3"/>
  <c r="L18" i="3"/>
  <c r="N17" i="3"/>
  <c r="M17" i="3"/>
  <c r="L17" i="3"/>
  <c r="N16" i="3"/>
  <c r="M16" i="3"/>
  <c r="L16" i="3"/>
  <c r="N15" i="3"/>
  <c r="M15" i="3"/>
  <c r="L15" i="3"/>
  <c r="N14" i="3"/>
  <c r="M14" i="3"/>
  <c r="L14" i="3"/>
  <c r="N13" i="3"/>
  <c r="M13" i="3"/>
  <c r="L13" i="3"/>
  <c r="N12" i="3"/>
  <c r="M12" i="3"/>
  <c r="L12" i="3"/>
  <c r="N11" i="3"/>
  <c r="M11" i="3"/>
  <c r="L11" i="3"/>
  <c r="N10" i="3"/>
  <c r="M10" i="3"/>
  <c r="L10" i="3"/>
  <c r="N9" i="3"/>
  <c r="M9" i="3"/>
  <c r="L9" i="3"/>
  <c r="N8" i="3"/>
  <c r="M8" i="3"/>
  <c r="L8" i="3"/>
  <c r="N7" i="3"/>
  <c r="M7" i="3"/>
  <c r="L7" i="3"/>
  <c r="N6" i="3"/>
  <c r="M6" i="3"/>
  <c r="M46" i="3" s="1"/>
  <c r="L6" i="3"/>
  <c r="N5" i="3"/>
  <c r="M5" i="3"/>
  <c r="L5" i="3"/>
  <c r="M4" i="3"/>
  <c r="L4" i="3"/>
  <c r="L46" i="3" s="1"/>
  <c r="O48" i="2"/>
  <c r="N47" i="2"/>
  <c r="M47" i="2"/>
  <c r="L47" i="2"/>
  <c r="N46" i="2"/>
  <c r="M46" i="2"/>
  <c r="L46" i="2"/>
  <c r="N45" i="2"/>
  <c r="M45" i="2"/>
  <c r="L45" i="2"/>
  <c r="N44" i="2"/>
  <c r="M44" i="2"/>
  <c r="L44" i="2"/>
  <c r="N43" i="2"/>
  <c r="M43" i="2"/>
  <c r="L43" i="2"/>
  <c r="N42" i="2"/>
  <c r="M42" i="2"/>
  <c r="L42" i="2"/>
  <c r="N41" i="2"/>
  <c r="M41" i="2"/>
  <c r="L41" i="2"/>
  <c r="N40" i="2"/>
  <c r="M40" i="2"/>
  <c r="L40" i="2"/>
  <c r="N39" i="2"/>
  <c r="M39" i="2"/>
  <c r="L39" i="2"/>
  <c r="N38" i="2"/>
  <c r="M38" i="2"/>
  <c r="L38" i="2"/>
  <c r="N37" i="2"/>
  <c r="M37" i="2"/>
  <c r="L37" i="2"/>
  <c r="N36" i="2"/>
  <c r="M36" i="2"/>
  <c r="L36" i="2"/>
  <c r="N35" i="2"/>
  <c r="M35" i="2"/>
  <c r="L35" i="2"/>
  <c r="N34" i="2"/>
  <c r="M34" i="2"/>
  <c r="L34" i="2"/>
  <c r="N33" i="2"/>
  <c r="M33" i="2"/>
  <c r="L33" i="2"/>
  <c r="N32" i="2"/>
  <c r="M32" i="2"/>
  <c r="L32" i="2"/>
  <c r="N31" i="2"/>
  <c r="M31" i="2"/>
  <c r="L31" i="2"/>
  <c r="N30" i="2"/>
  <c r="M30" i="2"/>
  <c r="L30" i="2"/>
  <c r="N29" i="2"/>
  <c r="M29" i="2"/>
  <c r="L29" i="2"/>
  <c r="N28" i="2"/>
  <c r="M28" i="2"/>
  <c r="L28" i="2"/>
  <c r="N27" i="2"/>
  <c r="M27" i="2"/>
  <c r="L27" i="2"/>
  <c r="N26" i="2"/>
  <c r="M26" i="2"/>
  <c r="L26" i="2"/>
  <c r="N25" i="2"/>
  <c r="M25" i="2"/>
  <c r="L25" i="2"/>
  <c r="N24" i="2"/>
  <c r="M24" i="2"/>
  <c r="L24" i="2"/>
  <c r="N23" i="2"/>
  <c r="M23" i="2"/>
  <c r="L23" i="2"/>
  <c r="N22" i="2"/>
  <c r="M22" i="2"/>
  <c r="L22" i="2"/>
  <c r="N21" i="2"/>
  <c r="M21" i="2"/>
  <c r="L21" i="2"/>
  <c r="N20" i="2"/>
  <c r="M20" i="2"/>
  <c r="L20" i="2"/>
  <c r="N19" i="2"/>
  <c r="M19" i="2"/>
  <c r="L19" i="2"/>
  <c r="N18" i="2"/>
  <c r="M18" i="2"/>
  <c r="L18" i="2"/>
  <c r="N17" i="2"/>
  <c r="M17" i="2"/>
  <c r="L17" i="2"/>
  <c r="N16" i="2"/>
  <c r="M16" i="2"/>
  <c r="L16" i="2"/>
  <c r="N15" i="2"/>
  <c r="M15" i="2"/>
  <c r="L15" i="2"/>
  <c r="N14" i="2"/>
  <c r="M14" i="2"/>
  <c r="L14" i="2"/>
  <c r="N13" i="2"/>
  <c r="M13" i="2"/>
  <c r="L13" i="2"/>
  <c r="N12" i="2"/>
  <c r="M12" i="2"/>
  <c r="L12" i="2"/>
  <c r="N11" i="2"/>
  <c r="M11" i="2"/>
  <c r="L11" i="2"/>
  <c r="N10" i="2"/>
  <c r="M10" i="2"/>
  <c r="L10" i="2"/>
  <c r="N9" i="2"/>
  <c r="M9" i="2"/>
  <c r="L9" i="2"/>
  <c r="N8" i="2"/>
  <c r="M8" i="2"/>
  <c r="L8" i="2"/>
  <c r="L48" i="2" s="1"/>
  <c r="N7" i="2"/>
  <c r="N48" i="2" s="1"/>
  <c r="M7" i="2"/>
  <c r="L7" i="2"/>
  <c r="M6" i="2"/>
  <c r="M48" i="2" s="1"/>
  <c r="L6" i="2"/>
  <c r="O46" i="1"/>
  <c r="P52" i="8" l="1"/>
  <c r="Q1" i="8" s="1"/>
  <c r="P49" i="7"/>
  <c r="Q1" i="7" s="1"/>
  <c r="O46" i="5"/>
  <c r="P49" i="5" s="1"/>
  <c r="Q1" i="5" s="1"/>
  <c r="N46" i="4"/>
  <c r="M49" i="4" s="1"/>
  <c r="M46" i="4"/>
  <c r="L49" i="3"/>
  <c r="L51" i="2"/>
  <c r="N5" i="1" l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 l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" i="1"/>
  <c r="M46" i="1" l="1"/>
  <c r="L49" i="1" s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" i="1"/>
  <c r="L46" i="1" l="1"/>
  <c r="N46" i="7"/>
  <c r="C46" i="7"/>
  <c r="C47" i="7" s="1"/>
  <c r="C48" i="7" l="1"/>
  <c r="C49" i="11" a="1"/>
  <c r="C49" i="11" s="1"/>
  <c r="I52" i="11" s="1"/>
  <c r="I53" i="11" s="1"/>
  <c r="N23" i="11"/>
  <c r="N46" i="11" s="1"/>
  <c r="C46" i="11"/>
  <c r="C47" i="11" s="1"/>
  <c r="C50" i="11" a="1"/>
  <c r="C50" i="11" s="1"/>
  <c r="C48" i="1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<sst xmlns="http://schemas.openxmlformats.org/spreadsheetml/2006/main" count="593" uniqueCount="211">
  <si>
    <t>NOMENCLATURES</t>
  </si>
  <si>
    <t>DATES</t>
  </si>
  <si>
    <t>RENTREE BAR</t>
  </si>
  <si>
    <t>RECU BAR</t>
  </si>
  <si>
    <t>ENTRETIEN</t>
  </si>
  <si>
    <t>MELEE</t>
  </si>
  <si>
    <t>ACHATS BAR</t>
  </si>
  <si>
    <t>ACHATS LOTS</t>
  </si>
  <si>
    <t>DIVERS +</t>
  </si>
  <si>
    <t>RECETTE</t>
  </si>
  <si>
    <t>DEPENSES</t>
  </si>
  <si>
    <t>TOTAUX</t>
  </si>
  <si>
    <t xml:space="preserve">SOLDES MOIS   </t>
  </si>
  <si>
    <t>NOUVEAU SOLDE</t>
  </si>
  <si>
    <t>DIVERS -</t>
  </si>
  <si>
    <t>BANQUE</t>
  </si>
  <si>
    <t>DEPOT +</t>
  </si>
  <si>
    <t xml:space="preserve">EN BANQUE </t>
  </si>
  <si>
    <t>MONNAIE</t>
  </si>
  <si>
    <t>CARTE+SYMPATHISANTS</t>
  </si>
  <si>
    <t>PAYEMENT COTISATION ANDREE VILAIN</t>
  </si>
  <si>
    <t>PAYEMENT COTISATION DENAYER -MINEZ</t>
  </si>
  <si>
    <t>PAYEMENT COTISATION WITTEBOL-ROSA</t>
  </si>
  <si>
    <t xml:space="preserve">PAYEMMENT COTISATION FRANTJOLAS  </t>
  </si>
  <si>
    <t>PAYEMENT COTISATION VERHELST FRANS</t>
  </si>
  <si>
    <t>FRAIS SUR LE COMPTE</t>
  </si>
  <si>
    <t>PAYEMENT COTISATION BACHY MARC</t>
  </si>
  <si>
    <t>PAYEMENT COTISATION  BOUHY JEAN</t>
  </si>
  <si>
    <t>PAYEMENT COTISATION VANALPHEN JP</t>
  </si>
  <si>
    <t>FACTURE COMPTE ENTREPRISE</t>
  </si>
  <si>
    <t>CARTE +SYMPATHISANTS</t>
  </si>
  <si>
    <t>FACTURE ORANGE</t>
  </si>
  <si>
    <t>PAYEMENT COTISATION CLAUDE JACQUES</t>
  </si>
  <si>
    <t>FED</t>
  </si>
  <si>
    <t>PAYEMENT COTISATION JENNY ELOI</t>
  </si>
  <si>
    <t>ACHAT CORDE TERRAIN</t>
  </si>
  <si>
    <t>PAYEMENT COTISATION MOTTE MELINA</t>
  </si>
  <si>
    <t>AU COMPTANT</t>
  </si>
  <si>
    <t xml:space="preserve">SOLDES MOIS PRECEDENT   </t>
  </si>
  <si>
    <t>DEPOT</t>
  </si>
  <si>
    <t>RECHARGE GSM</t>
  </si>
  <si>
    <t>PAYEMENT COTISATION GOTTARDI GIOVANNI</t>
  </si>
  <si>
    <t>FRAIS TENUE COMPTE</t>
  </si>
  <si>
    <t>SOLDE PRECEDENT</t>
  </si>
  <si>
    <t>COTISATION PETIT RAYMOND</t>
  </si>
  <si>
    <t>ACHATS MARCHANDISES BAR</t>
  </si>
  <si>
    <t>ACHATS BAR-</t>
  </si>
  <si>
    <t>ACHATS LOTS-</t>
  </si>
  <si>
    <t>ACHAT BRICO TUYAU CLUB</t>
  </si>
  <si>
    <t>ACHATS MARCHANDISES BAR + ENTRETIEN</t>
  </si>
  <si>
    <t>COTISATION VAN KERCKHOVE  MICHELLE</t>
  </si>
  <si>
    <t>ACHAT MARCHANDISES BAR</t>
  </si>
  <si>
    <t>COTISATION HANQUET-KLEE</t>
  </si>
  <si>
    <t>COTISATION PINSART JEAN</t>
  </si>
  <si>
    <t>COTISATION NETELS FRANCIS</t>
  </si>
  <si>
    <t>ENTRAINEMENT 17 JOUEURS</t>
  </si>
  <si>
    <t>ENTRAINEMENT 6 JOUEURS</t>
  </si>
  <si>
    <t>COTISATION SERVAES PIERRE + BAR 4 PERSONNES</t>
  </si>
  <si>
    <t>COTISATION ROEKENS MICHELINE</t>
  </si>
  <si>
    <t>COTISATION LENOIR CHRISTOPHE</t>
  </si>
  <si>
    <t>BAR + ENTRAINEMENT 10 JOUEURS</t>
  </si>
  <si>
    <t>PAYEMENT FACTURE SICLI</t>
  </si>
  <si>
    <t>ACOMPTE SUR FACTURE FBFP</t>
  </si>
  <si>
    <t>COTISATION MAES JEAN MARIE</t>
  </si>
  <si>
    <t>COTISATION SYMPATHISANT DEBOIS CHARLY</t>
  </si>
  <si>
    <t>BAR + ENTRAINEMENT 12 JOUEURS</t>
  </si>
  <si>
    <t>CARTES FEDERALE</t>
  </si>
  <si>
    <t>CARTE AU COMPTANT + SYMPATHISANTS</t>
  </si>
  <si>
    <t>DEPOT EN BANQUE</t>
  </si>
  <si>
    <t>ACHATS  BAR</t>
  </si>
  <si>
    <t>SORTIE -</t>
  </si>
  <si>
    <t>BAR PATER BAUDRY 14 PERSONNES</t>
  </si>
  <si>
    <t>A DEPOSER</t>
  </si>
  <si>
    <t>COTISATION  OPPEZZI NICOLE</t>
  </si>
  <si>
    <t>COTISATION  VANDER MEEREN JOSEE</t>
  </si>
  <si>
    <t>COTISATION COOREMANS  GRACE</t>
  </si>
  <si>
    <t>BAR 12 PERSONNES</t>
  </si>
  <si>
    <t>FRAIS BANQUE</t>
  </si>
  <si>
    <t>BAR 20 PERSONNES</t>
  </si>
  <si>
    <t>RESTE A DEPOSER MOIS PRECEDENT</t>
  </si>
  <si>
    <t>RESTE A DEPOSER</t>
  </si>
  <si>
    <t>COTISATION ANDRE MURIEL</t>
  </si>
  <si>
    <t>COTISATION BORGS EMMANUEL</t>
  </si>
  <si>
    <t>COTISATION VANBEUKHOUT BRUNO</t>
  </si>
  <si>
    <t>ACOMPTE SUR FACTURE DUE FBFP</t>
  </si>
  <si>
    <t>RISTOURNE FBFP  274€</t>
  </si>
  <si>
    <t>COTISATION HEMELEERS AXEL 2020-2021</t>
  </si>
  <si>
    <t>BAR 14 JOUEURS</t>
  </si>
  <si>
    <t>BAR 10 PERS +  SYMPATHISANT BEYAERT JEAN</t>
  </si>
  <si>
    <t>BAR 12 JOUEURS</t>
  </si>
  <si>
    <t>ACHATS LOTS + BAR</t>
  </si>
  <si>
    <t>BAR 11 JOUEURS</t>
  </si>
  <si>
    <t>COTISATION FRISQUE JEAN LOUIS</t>
  </si>
  <si>
    <t>BAR 15 JOUEURS</t>
  </si>
  <si>
    <t>CARTE COMPTANT + SYMPATHISANTS</t>
  </si>
  <si>
    <t>BAR 10 JOUEURS</t>
  </si>
  <si>
    <t xml:space="preserve">RESTE A DEPOSER EN BANQUE  </t>
  </si>
  <si>
    <t>DÉJÀ DEPOSER</t>
  </si>
  <si>
    <t>ACHATS MARCHANDISES BUFFET FROID</t>
  </si>
  <si>
    <t>BAR 6 JOUEURS</t>
  </si>
  <si>
    <t>ACOMPTE SUR FACTURE DUE HLS</t>
  </si>
  <si>
    <t>ACHATS BUFFET FROID</t>
  </si>
  <si>
    <t>BAR 19 JOUEURS</t>
  </si>
  <si>
    <t>CARTE SYMPATHISANT DESMEDT ANDRE</t>
  </si>
  <si>
    <t>PAYEMENT FACTURE LA BALOISE</t>
  </si>
  <si>
    <t>ENVOI RECOMMANDE A AUDREY VANHANDENHOVEN</t>
  </si>
  <si>
    <t>SOLDE FACTURE DUE FBFP</t>
  </si>
  <si>
    <t>ACHATS BAR + LOTS</t>
  </si>
  <si>
    <t>ACHATS LOTS + BOUILLOIRE ELECTRIQUE</t>
  </si>
  <si>
    <t>FRAIS SUR COMPTE</t>
  </si>
  <si>
    <t>BAR BRUNO 14 JOUEURS</t>
  </si>
  <si>
    <t>SOLDE FACTURE HLS</t>
  </si>
  <si>
    <t>BAR BRUNO 10 JOUEURS</t>
  </si>
  <si>
    <t>BAR BRUNO 18 JOUEURS  + 1 DINER</t>
  </si>
  <si>
    <t>COTISATION PUTMANS PIERRE</t>
  </si>
  <si>
    <t>BAR BRUNO 13 JOUEURS + 1 DINER</t>
  </si>
  <si>
    <t>ACHATS LOTS + ANTI HERBES</t>
  </si>
  <si>
    <t>BAR BRUNO 17 JOUEURS</t>
  </si>
  <si>
    <t>BAR BRUNO 16 JOUEURS + 3 DINERS</t>
  </si>
  <si>
    <t>PAYEMENT FACTURE ENGIE</t>
  </si>
  <si>
    <t>AVANCE DEPOT PRÊT BORGS EMMANUEL SUR 5000 €</t>
  </si>
  <si>
    <t>BAR PATER BAUDRY + 3 DINERS</t>
  </si>
  <si>
    <t>BAR BRUNO 13 JOUEURS + 2 DINERS</t>
  </si>
  <si>
    <t>ACHATS TOMATES CREVETTES</t>
  </si>
  <si>
    <t xml:space="preserve">BAR BRUNO 17 JOUEURS </t>
  </si>
  <si>
    <t>SOLDE PRÊT BORGS EMMANUEL 1200€ SUR 5000 €</t>
  </si>
  <si>
    <t>BAR BRUNO 12 JOUEURS +ACHATS LOTS</t>
  </si>
  <si>
    <t>BAR ANNIVERSAIRE MELINA -GIOVANNI</t>
  </si>
  <si>
    <t>BAR BRUNO 8 JOUEURS</t>
  </si>
  <si>
    <t>BAR BRUNO 15 JOUEURS</t>
  </si>
  <si>
    <t xml:space="preserve">ACHATS MARCHANDISES + BAR MANU </t>
  </si>
  <si>
    <t>BAR BRUNO 11 JOUEURS</t>
  </si>
  <si>
    <t>FRAIS SUR COMPTE + DEPOT EN BANQUE</t>
  </si>
  <si>
    <t>PAYEMENT FACTURE HLS</t>
  </si>
  <si>
    <t>PAYEMENT FACTURE AB INBEV</t>
  </si>
  <si>
    <t>BAR BRUNO 16 JOUEURS</t>
  </si>
  <si>
    <t>COTISATION CARTE FEDERALE DUFRASNE LIONEL</t>
  </si>
  <si>
    <t>COTISATION CARTE FEDERALE DEM HONDT XAVIER</t>
  </si>
  <si>
    <t>ACHATS LOTS MELEE</t>
  </si>
  <si>
    <t>BAR BRUNO 19 JOUEURS</t>
  </si>
  <si>
    <t>BAR BRUNO 22 JOUEURS</t>
  </si>
  <si>
    <t>COTISATION CARTE FEDERALE DESMET JEROME</t>
  </si>
  <si>
    <t>50€ MONNAIE AU LOCAL</t>
  </si>
  <si>
    <t>BAR BRUNO 18 JOUEURS</t>
  </si>
  <si>
    <t>BAR BRUNO 12 JOUEURS</t>
  </si>
  <si>
    <t>BAR BRUNO 10 JOUEURS + 2 SYMPATHISANTS</t>
  </si>
  <si>
    <t>RISTOURNE FBFP</t>
  </si>
  <si>
    <t>PAYEMENT FACTURE FBFP LICENCES 2021-2022</t>
  </si>
  <si>
    <t>ACHATS PILES SANITAIRES</t>
  </si>
  <si>
    <t>ACHATS LOTS MELEE +MARCHANDISES BAR</t>
  </si>
  <si>
    <t>BAR BRUNO TOURNOI COMMUNE  SENIORS PATER BAUDRY</t>
  </si>
  <si>
    <t xml:space="preserve">ACHATS PISTOLETS +HACHE ET AMERICAIN </t>
  </si>
  <si>
    <t xml:space="preserve">BAR MANU TOURNOI VETERANS </t>
  </si>
  <si>
    <t>PAYEMENT FACTURE ACHAT MARCHANDISES  ENTRETIEN</t>
  </si>
  <si>
    <t>ACHATS SAUCISSES + PAIN  TOURNOI COMMUNE</t>
  </si>
  <si>
    <t>ACHATS MARCHANDISES  BAR BAR BRUNO 12 JOURURS</t>
  </si>
  <si>
    <t>ACHATS MARCHANDISES  + LOTS</t>
  </si>
  <si>
    <t>ACHAT IMPRIMANTE POUR LE CLUB</t>
  </si>
  <si>
    <t>1er REMBOURSEMENT PRÊT DE 5000€</t>
  </si>
  <si>
    <t xml:space="preserve">ACHATS MAILLOTS </t>
  </si>
  <si>
    <t>50€ MONNAIE AU CLUB</t>
  </si>
  <si>
    <t>REMBOURSEMENT  SPORT DIRECT</t>
  </si>
  <si>
    <t>DEFRAIEMENT BAR BRUNO + 18 JOUEURS</t>
  </si>
  <si>
    <t>ACHATS LOTS + MARCHANDISES BAR</t>
  </si>
  <si>
    <t>BAR PATER BAUDRY</t>
  </si>
  <si>
    <t>PHOTOCOPIE POUR LE CLUB</t>
  </si>
  <si>
    <t xml:space="preserve">REMBOURSEMENT FBFP </t>
  </si>
  <si>
    <t>RISTOURNE FBFP 195 €</t>
  </si>
  <si>
    <t>ACHATS MARCHANDISES BAR + LOTS</t>
  </si>
  <si>
    <t>ACHAT DETECTEUR CO2</t>
  </si>
  <si>
    <t>ACHATS LOTS +BAR BRUNO 14 JOUEURS</t>
  </si>
  <si>
    <t xml:space="preserve">RETRAIT </t>
  </si>
  <si>
    <t>RESTE</t>
  </si>
  <si>
    <t>PAYEMENT LOYER</t>
  </si>
  <si>
    <t>REMBOURSEMENT PRÊT BORGS EMMANUEL</t>
  </si>
  <si>
    <t>ACHATS SUPPLEMENT MAILLOTS</t>
  </si>
  <si>
    <t>BAR BRUNO PATER BAUDRY</t>
  </si>
  <si>
    <t>BAR BRUNO INTERBANQUES</t>
  </si>
  <si>
    <t>BAR BRUNO COUPE DE BRABANT</t>
  </si>
  <si>
    <t>DEPLACEMENT PROV 2 DILBEEK</t>
  </si>
  <si>
    <t>BAR MANU CHAMPIONNAT VET 2</t>
  </si>
  <si>
    <t>BAR BRUNO CHAMPIONNAT PROV 2</t>
  </si>
  <si>
    <t>BAR BRUNO CHAMPIONNAT VETERANS 2</t>
  </si>
  <si>
    <t>BAR BRUNO  1 MELEE MARATHON 14     JOUEURS</t>
  </si>
  <si>
    <t>ACHATS MARCHANDISES + LOTS</t>
  </si>
  <si>
    <t>FRAISS SUR COMPTE</t>
  </si>
  <si>
    <t>BRUNO BAR INTERBANQUES</t>
  </si>
  <si>
    <t>DEPLACEMENT VET 2 TUBIZE</t>
  </si>
  <si>
    <t>PAYEMENT INSCRIPTION CHAMPIONNAT</t>
  </si>
  <si>
    <t>3 PAYEMENT REMBOURSEMENT PRÊT BORGS EMMANUEL</t>
  </si>
  <si>
    <t>MONNAIE AU CLUB  0 €</t>
  </si>
  <si>
    <t>CARTE SYMPATHISANT KLYN MARTINE</t>
  </si>
  <si>
    <t>ACHAT POUR LE CLUB</t>
  </si>
  <si>
    <t>BAR BRUNO 2 MELEE MARATHON 15 JOUEURS</t>
  </si>
  <si>
    <t>SOLDE A DEPOSER</t>
  </si>
  <si>
    <t xml:space="preserve">BAR BRUNO COUPE DE BRABANT </t>
  </si>
  <si>
    <t>BAR BRUNO 3 MELEE MARATHON 20 JOUEURS</t>
  </si>
  <si>
    <t>ACHAT CLUB</t>
  </si>
  <si>
    <t>ACHATS LOTS  + SAINT NICOLAS</t>
  </si>
  <si>
    <t xml:space="preserve">BAR BRUNO 18 JOUEURS </t>
  </si>
  <si>
    <t>2 DEPLACEMENTS VET 2  PARADIS ET GENAPPE</t>
  </si>
  <si>
    <t>BAR BRUNO CHAMPIONNAT VET 2</t>
  </si>
  <si>
    <t>4 REMBOURSEMENT PRÊT BORGS EMMANUEL</t>
  </si>
  <si>
    <t>BAR BRUNO 4 MELEE MARATHON 15 JOUEURS</t>
  </si>
  <si>
    <t>ACHATS BUCHES DE NOEL +MELEE 14 JOUEURS</t>
  </si>
  <si>
    <t>ACHATS DIVERS</t>
  </si>
  <si>
    <t>ACHAT COTUBEX</t>
  </si>
  <si>
    <t>VERSEMENT COVID</t>
  </si>
  <si>
    <t>PAYEMENT FACTURE HLS,BRUNEAU,ENGIE</t>
  </si>
  <si>
    <t>5 REMBOURSEMENT PRÊT BORGS EMMANUEL</t>
  </si>
  <si>
    <t>ACHAT  DIVERS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</si>
</sst>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i/>
      <sz val="18"/>
      <color rgb="FFFF0000"/>
      <name val="Calibri"/>
      <family val="2"/>
      <scheme val="minor"/>
    </font>
    <font>
      <b/>
      <i/>
      <sz val="16"/>
      <color rgb="FFFF0000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sz val="12"/>
      <color theme="4"/>
      <name val="Calibri"/>
      <family val="2"/>
      <scheme val="minor"/>
    </font>
    <font>
      <b/>
      <i/>
      <sz val="12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0" xfId="0" applyBorder="1"/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3" xfId="0" applyBorder="1"/>
    <xf numFmtId="0" fontId="6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7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6" borderId="1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361950</xdr:colOff>
      <xdr:row>15</xdr:row>
      <xdr:rowOff>19050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A42E5256-39AE-4630-814A-75B4DD7EC37D}"/>
            </a:ext>
          </a:extLst>
        </xdr:cNvPr>
        <xdr:cNvSpPr txBox="1"/>
      </xdr:nvSpPr>
      <xdr:spPr>
        <a:xfrm>
          <a:off x="16602075" y="299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B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6C592-4E26-4510-82FC-9A49D9275523}">
  <sheetPr>
    <pageSetUpPr fitToPage="1"/>
  </sheetPr>
  <dimension ref="A1:O57"/>
  <sheetViews>
    <sheetView topLeftCell="A18" workbookViewId="0">
      <selection activeCell="Q32" sqref="Q32"/>
    </sheetView>
  </sheetViews>
  <sheetFormatPr baseColWidth="10" defaultRowHeight="15" x14ac:dyDescent="0.25"/>
  <cols>
    <col min="1" max="1" width="45.7109375" customWidth="1"/>
    <col min="2" max="2" width="13" bestFit="1" customWidth="1"/>
    <col min="3" max="3" width="13.140625" customWidth="1"/>
    <col min="7" max="7" width="13" customWidth="1"/>
    <col min="8" max="8" width="13.7109375" customWidth="1"/>
    <col min="11" max="11" width="22.85546875" customWidth="1"/>
  </cols>
  <sheetData>
    <row r="1" spans="1:15" x14ac:dyDescent="0.25">
      <c r="B1" s="15"/>
      <c r="C1" s="15"/>
      <c r="D1" s="15"/>
      <c r="E1" s="15"/>
      <c r="F1" s="77">
        <v>44197</v>
      </c>
      <c r="G1" s="78"/>
      <c r="H1" s="78"/>
      <c r="I1" s="15"/>
      <c r="J1" s="15"/>
      <c r="K1" s="15"/>
      <c r="L1" s="86" t="s">
        <v>43</v>
      </c>
      <c r="M1" s="86"/>
      <c r="N1" s="86"/>
      <c r="O1" s="76">
        <f>L49</f>
        <v>351.35</v>
      </c>
    </row>
    <row r="2" spans="1:15" x14ac:dyDescent="0.25">
      <c r="A2" s="15"/>
      <c r="B2" s="15"/>
      <c r="C2" s="15"/>
      <c r="D2" s="15"/>
      <c r="E2" s="15"/>
      <c r="F2" s="79"/>
      <c r="G2" s="79"/>
      <c r="H2" s="79"/>
      <c r="I2" s="15"/>
      <c r="J2" s="15"/>
      <c r="K2" s="15"/>
      <c r="L2" s="86"/>
      <c r="M2" s="86"/>
      <c r="N2" s="86"/>
      <c r="O2" s="76"/>
    </row>
    <row r="3" spans="1:15" x14ac:dyDescent="0.25">
      <c r="A3" s="3" t="s">
        <v>0</v>
      </c>
      <c r="B3" s="3" t="s">
        <v>1</v>
      </c>
      <c r="C3" s="3" t="s">
        <v>2</v>
      </c>
      <c r="D3" s="3" t="s">
        <v>5</v>
      </c>
      <c r="E3" s="3" t="s">
        <v>3</v>
      </c>
      <c r="F3" s="3" t="s">
        <v>4</v>
      </c>
      <c r="G3" s="3" t="s">
        <v>6</v>
      </c>
      <c r="H3" s="3" t="s">
        <v>7</v>
      </c>
      <c r="I3" s="3" t="s">
        <v>16</v>
      </c>
      <c r="J3" s="3" t="s">
        <v>14</v>
      </c>
      <c r="K3" s="3" t="s">
        <v>30</v>
      </c>
      <c r="L3" s="3" t="s">
        <v>9</v>
      </c>
      <c r="M3" s="3" t="s">
        <v>10</v>
      </c>
      <c r="N3" s="8" t="s">
        <v>15</v>
      </c>
      <c r="O3" s="8" t="s">
        <v>18</v>
      </c>
    </row>
    <row r="4" spans="1:15" ht="15.75" x14ac:dyDescent="0.25">
      <c r="A4" s="4" t="s">
        <v>17</v>
      </c>
      <c r="B4" s="7">
        <v>44197</v>
      </c>
      <c r="C4" s="4"/>
      <c r="D4" s="4"/>
      <c r="E4" s="4"/>
      <c r="F4" s="4"/>
      <c r="G4" s="4"/>
      <c r="H4" s="4"/>
      <c r="I4" s="4"/>
      <c r="J4" s="4"/>
      <c r="K4" s="4"/>
      <c r="L4" s="4">
        <f>C4+D4+K4</f>
        <v>0</v>
      </c>
      <c r="M4" s="4">
        <f>E4+F4+G4+H4+I4+J4</f>
        <v>0</v>
      </c>
      <c r="N4" s="9">
        <v>351.35</v>
      </c>
      <c r="O4" s="13"/>
    </row>
    <row r="5" spans="1:15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>
        <f t="shared" ref="L5:L45" si="0">C5+D5+K5</f>
        <v>0</v>
      </c>
      <c r="M5" s="4">
        <f t="shared" ref="M5:M45" si="1">E5+F5+G5+H5+I5+J5</f>
        <v>0</v>
      </c>
      <c r="N5" s="9">
        <f t="shared" ref="N5:N45" si="2">C5+D5-E5-F5-G5-H5+I5-J5+K5</f>
        <v>0</v>
      </c>
      <c r="O5" s="13"/>
    </row>
    <row r="6" spans="1:15" ht="15.75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 t="shared" si="1"/>
        <v>0</v>
      </c>
      <c r="N6" s="9">
        <f t="shared" si="2"/>
        <v>0</v>
      </c>
      <c r="O6" s="13"/>
    </row>
    <row r="7" spans="1:15" ht="15.75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>
        <f t="shared" si="0"/>
        <v>0</v>
      </c>
      <c r="M7" s="4">
        <f t="shared" si="1"/>
        <v>0</v>
      </c>
      <c r="N7" s="9">
        <f t="shared" si="2"/>
        <v>0</v>
      </c>
      <c r="O7" s="13"/>
    </row>
    <row r="8" spans="1:15" ht="15.75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>
        <f t="shared" si="0"/>
        <v>0</v>
      </c>
      <c r="M8" s="4">
        <f t="shared" si="1"/>
        <v>0</v>
      </c>
      <c r="N8" s="9">
        <f t="shared" si="2"/>
        <v>0</v>
      </c>
      <c r="O8" s="13"/>
    </row>
    <row r="9" spans="1:15" ht="15.75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>
        <f t="shared" si="0"/>
        <v>0</v>
      </c>
      <c r="M9" s="4">
        <f t="shared" si="1"/>
        <v>0</v>
      </c>
      <c r="N9" s="9">
        <f t="shared" si="2"/>
        <v>0</v>
      </c>
      <c r="O9" s="13"/>
    </row>
    <row r="10" spans="1:15" ht="15.75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>
        <f t="shared" si="0"/>
        <v>0</v>
      </c>
      <c r="M10" s="4">
        <f t="shared" si="1"/>
        <v>0</v>
      </c>
      <c r="N10" s="9">
        <f t="shared" si="2"/>
        <v>0</v>
      </c>
      <c r="O10" s="13"/>
    </row>
    <row r="11" spans="1:15" ht="15.75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>
        <f t="shared" si="0"/>
        <v>0</v>
      </c>
      <c r="M11" s="4">
        <f t="shared" si="1"/>
        <v>0</v>
      </c>
      <c r="N11" s="9">
        <f t="shared" si="2"/>
        <v>0</v>
      </c>
      <c r="O11" s="13"/>
    </row>
    <row r="12" spans="1:15" ht="15.75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>
        <f t="shared" si="0"/>
        <v>0</v>
      </c>
      <c r="M12" s="4">
        <f t="shared" si="1"/>
        <v>0</v>
      </c>
      <c r="N12" s="9">
        <f t="shared" si="2"/>
        <v>0</v>
      </c>
      <c r="O12" s="13"/>
    </row>
    <row r="13" spans="1:15" ht="15.75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>
        <f t="shared" si="0"/>
        <v>0</v>
      </c>
      <c r="M13" s="4">
        <f t="shared" si="1"/>
        <v>0</v>
      </c>
      <c r="N13" s="9">
        <f t="shared" si="2"/>
        <v>0</v>
      </c>
      <c r="O13" s="13"/>
    </row>
    <row r="14" spans="1:15" ht="15.75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>
        <f t="shared" si="0"/>
        <v>0</v>
      </c>
      <c r="M14" s="4">
        <f t="shared" si="1"/>
        <v>0</v>
      </c>
      <c r="N14" s="9">
        <f t="shared" si="2"/>
        <v>0</v>
      </c>
      <c r="O14" s="13"/>
    </row>
    <row r="15" spans="1:15" ht="15.75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>
        <f t="shared" si="0"/>
        <v>0</v>
      </c>
      <c r="M15" s="4">
        <f t="shared" si="1"/>
        <v>0</v>
      </c>
      <c r="N15" s="9">
        <f t="shared" si="2"/>
        <v>0</v>
      </c>
      <c r="O15" s="13"/>
    </row>
    <row r="16" spans="1:15" ht="15.75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>
        <f t="shared" si="0"/>
        <v>0</v>
      </c>
      <c r="M16" s="4">
        <f t="shared" si="1"/>
        <v>0</v>
      </c>
      <c r="N16" s="9">
        <f t="shared" si="2"/>
        <v>0</v>
      </c>
      <c r="O16" s="13"/>
    </row>
    <row r="17" spans="1:15" ht="15.75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>
        <f t="shared" si="0"/>
        <v>0</v>
      </c>
      <c r="M17" s="4">
        <f t="shared" si="1"/>
        <v>0</v>
      </c>
      <c r="N17" s="9">
        <f t="shared" si="2"/>
        <v>0</v>
      </c>
      <c r="O17" s="13"/>
    </row>
    <row r="18" spans="1:15" ht="15.75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>
        <f t="shared" si="0"/>
        <v>0</v>
      </c>
      <c r="M18" s="4">
        <f t="shared" si="1"/>
        <v>0</v>
      </c>
      <c r="N18" s="9">
        <f t="shared" si="2"/>
        <v>0</v>
      </c>
      <c r="O18" s="13"/>
    </row>
    <row r="19" spans="1:15" ht="15.75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>
        <f t="shared" si="0"/>
        <v>0</v>
      </c>
      <c r="M19" s="4">
        <f t="shared" si="1"/>
        <v>0</v>
      </c>
      <c r="N19" s="9">
        <f t="shared" si="2"/>
        <v>0</v>
      </c>
      <c r="O19" s="13"/>
    </row>
    <row r="20" spans="1:15" ht="15.75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>
        <f t="shared" si="0"/>
        <v>0</v>
      </c>
      <c r="M20" s="4">
        <f t="shared" si="1"/>
        <v>0</v>
      </c>
      <c r="N20" s="9">
        <f t="shared" si="2"/>
        <v>0</v>
      </c>
      <c r="O20" s="13"/>
    </row>
    <row r="21" spans="1:15" ht="15.7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>
        <f t="shared" si="0"/>
        <v>0</v>
      </c>
      <c r="M21" s="4">
        <f t="shared" si="1"/>
        <v>0</v>
      </c>
      <c r="N21" s="9">
        <f t="shared" si="2"/>
        <v>0</v>
      </c>
      <c r="O21" s="13"/>
    </row>
    <row r="22" spans="1:15" ht="15.7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>
        <f t="shared" si="0"/>
        <v>0</v>
      </c>
      <c r="M22" s="4">
        <f t="shared" si="1"/>
        <v>0</v>
      </c>
      <c r="N22" s="9">
        <f t="shared" si="2"/>
        <v>0</v>
      </c>
      <c r="O22" s="13"/>
    </row>
    <row r="23" spans="1:15" ht="15.7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>
        <f t="shared" si="0"/>
        <v>0</v>
      </c>
      <c r="M23" s="4">
        <f t="shared" si="1"/>
        <v>0</v>
      </c>
      <c r="N23" s="9">
        <f t="shared" si="2"/>
        <v>0</v>
      </c>
      <c r="O23" s="13"/>
    </row>
    <row r="24" spans="1:15" ht="15.7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>
        <f t="shared" si="0"/>
        <v>0</v>
      </c>
      <c r="M24" s="4">
        <f t="shared" si="1"/>
        <v>0</v>
      </c>
      <c r="N24" s="9">
        <f t="shared" si="2"/>
        <v>0</v>
      </c>
      <c r="O24" s="13"/>
    </row>
    <row r="25" spans="1:15" ht="15.7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>
        <f t="shared" si="0"/>
        <v>0</v>
      </c>
      <c r="M25" s="4">
        <f t="shared" si="1"/>
        <v>0</v>
      </c>
      <c r="N25" s="9">
        <f t="shared" si="2"/>
        <v>0</v>
      </c>
      <c r="O25" s="13"/>
    </row>
    <row r="26" spans="1:15" ht="15.7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>
        <f t="shared" si="0"/>
        <v>0</v>
      </c>
      <c r="M26" s="4">
        <f t="shared" si="1"/>
        <v>0</v>
      </c>
      <c r="N26" s="9">
        <f t="shared" si="2"/>
        <v>0</v>
      </c>
      <c r="O26" s="13"/>
    </row>
    <row r="27" spans="1:15" ht="15.7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>
        <f t="shared" si="0"/>
        <v>0</v>
      </c>
      <c r="M27" s="4">
        <f t="shared" si="1"/>
        <v>0</v>
      </c>
      <c r="N27" s="9">
        <f t="shared" si="2"/>
        <v>0</v>
      </c>
      <c r="O27" s="13"/>
    </row>
    <row r="28" spans="1:15" ht="15.7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>
        <f t="shared" si="0"/>
        <v>0</v>
      </c>
      <c r="M28" s="4">
        <f t="shared" si="1"/>
        <v>0</v>
      </c>
      <c r="N28" s="9">
        <f t="shared" si="2"/>
        <v>0</v>
      </c>
      <c r="O28" s="13"/>
    </row>
    <row r="29" spans="1:15" ht="15.7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>
        <f t="shared" si="0"/>
        <v>0</v>
      </c>
      <c r="M29" s="4">
        <f t="shared" si="1"/>
        <v>0</v>
      </c>
      <c r="N29" s="9">
        <f t="shared" si="2"/>
        <v>0</v>
      </c>
      <c r="O29" s="13"/>
    </row>
    <row r="30" spans="1:15" ht="15.7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>
        <f t="shared" si="0"/>
        <v>0</v>
      </c>
      <c r="M30" s="4">
        <f t="shared" si="1"/>
        <v>0</v>
      </c>
      <c r="N30" s="9">
        <f t="shared" si="2"/>
        <v>0</v>
      </c>
      <c r="O30" s="13"/>
    </row>
    <row r="31" spans="1:15" ht="15.7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>
        <f t="shared" si="0"/>
        <v>0</v>
      </c>
      <c r="M31" s="4">
        <f t="shared" si="1"/>
        <v>0</v>
      </c>
      <c r="N31" s="9">
        <f t="shared" si="2"/>
        <v>0</v>
      </c>
      <c r="O31" s="13"/>
    </row>
    <row r="32" spans="1:15" ht="15.7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>
        <f t="shared" si="0"/>
        <v>0</v>
      </c>
      <c r="M32" s="4">
        <f t="shared" si="1"/>
        <v>0</v>
      </c>
      <c r="N32" s="9">
        <f t="shared" si="2"/>
        <v>0</v>
      </c>
      <c r="O32" s="13"/>
    </row>
    <row r="33" spans="1:15" ht="15.7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>
        <f t="shared" si="0"/>
        <v>0</v>
      </c>
      <c r="M33" s="4">
        <f t="shared" si="1"/>
        <v>0</v>
      </c>
      <c r="N33" s="9">
        <f t="shared" si="2"/>
        <v>0</v>
      </c>
      <c r="O33" s="13"/>
    </row>
    <row r="34" spans="1:15" ht="15.7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>
        <f t="shared" si="0"/>
        <v>0</v>
      </c>
      <c r="M34" s="4">
        <f t="shared" si="1"/>
        <v>0</v>
      </c>
      <c r="N34" s="9">
        <f t="shared" si="2"/>
        <v>0</v>
      </c>
      <c r="O34" s="13"/>
    </row>
    <row r="35" spans="1:15" ht="15.7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>
        <f t="shared" si="0"/>
        <v>0</v>
      </c>
      <c r="M35" s="4">
        <f t="shared" si="1"/>
        <v>0</v>
      </c>
      <c r="N35" s="9">
        <f t="shared" si="2"/>
        <v>0</v>
      </c>
      <c r="O35" s="13"/>
    </row>
    <row r="36" spans="1:15" ht="15.7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>
        <f t="shared" si="0"/>
        <v>0</v>
      </c>
      <c r="M36" s="4">
        <f t="shared" si="1"/>
        <v>0</v>
      </c>
      <c r="N36" s="9">
        <f t="shared" si="2"/>
        <v>0</v>
      </c>
      <c r="O36" s="13"/>
    </row>
    <row r="37" spans="1:15" ht="15.7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>
        <f t="shared" si="0"/>
        <v>0</v>
      </c>
      <c r="M37" s="4">
        <f t="shared" si="1"/>
        <v>0</v>
      </c>
      <c r="N37" s="9">
        <f t="shared" si="2"/>
        <v>0</v>
      </c>
      <c r="O37" s="13"/>
    </row>
    <row r="38" spans="1:15" ht="15.7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>
        <f t="shared" si="0"/>
        <v>0</v>
      </c>
      <c r="M38" s="4">
        <f t="shared" si="1"/>
        <v>0</v>
      </c>
      <c r="N38" s="9">
        <f t="shared" si="2"/>
        <v>0</v>
      </c>
      <c r="O38" s="13"/>
    </row>
    <row r="39" spans="1:15" ht="15.7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>
        <f t="shared" si="0"/>
        <v>0</v>
      </c>
      <c r="M39" s="4">
        <f t="shared" si="1"/>
        <v>0</v>
      </c>
      <c r="N39" s="9">
        <f t="shared" si="2"/>
        <v>0</v>
      </c>
      <c r="O39" s="13"/>
    </row>
    <row r="40" spans="1:15" ht="15.7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>
        <f t="shared" si="0"/>
        <v>0</v>
      </c>
      <c r="M40" s="4">
        <f t="shared" si="1"/>
        <v>0</v>
      </c>
      <c r="N40" s="9">
        <f t="shared" si="2"/>
        <v>0</v>
      </c>
      <c r="O40" s="13"/>
    </row>
    <row r="41" spans="1:15" ht="15.7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>
        <f t="shared" si="0"/>
        <v>0</v>
      </c>
      <c r="M41" s="4">
        <f t="shared" si="1"/>
        <v>0</v>
      </c>
      <c r="N41" s="9">
        <f t="shared" si="2"/>
        <v>0</v>
      </c>
      <c r="O41" s="13"/>
    </row>
    <row r="42" spans="1:15" ht="15.7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>
        <f t="shared" si="0"/>
        <v>0</v>
      </c>
      <c r="M42" s="4">
        <f t="shared" si="1"/>
        <v>0</v>
      </c>
      <c r="N42" s="9">
        <f t="shared" si="2"/>
        <v>0</v>
      </c>
      <c r="O42" s="13"/>
    </row>
    <row r="43" spans="1:15" ht="15.7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>
        <f t="shared" si="0"/>
        <v>0</v>
      </c>
      <c r="M43" s="4">
        <f t="shared" si="1"/>
        <v>0</v>
      </c>
      <c r="N43" s="9">
        <f t="shared" si="2"/>
        <v>0</v>
      </c>
      <c r="O43" s="13"/>
    </row>
    <row r="44" spans="1:15" ht="15.7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>
        <f t="shared" si="0"/>
        <v>0</v>
      </c>
      <c r="M44" s="4">
        <f t="shared" si="1"/>
        <v>0</v>
      </c>
      <c r="N44" s="9">
        <f t="shared" si="2"/>
        <v>0</v>
      </c>
      <c r="O44" s="13"/>
    </row>
    <row r="45" spans="1:15" ht="15.7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>
        <f t="shared" si="0"/>
        <v>0</v>
      </c>
      <c r="M45" s="4">
        <f t="shared" si="1"/>
        <v>0</v>
      </c>
      <c r="N45" s="9">
        <f t="shared" si="2"/>
        <v>0</v>
      </c>
      <c r="O45" s="13"/>
    </row>
    <row r="46" spans="1:15" ht="15.75" x14ac:dyDescent="0.25">
      <c r="A46" s="16"/>
      <c r="B46" s="16"/>
      <c r="C46" s="16"/>
      <c r="D46" s="16"/>
      <c r="E46" s="16"/>
      <c r="F46" s="16"/>
      <c r="G46" s="16"/>
      <c r="H46" s="16"/>
      <c r="J46" s="14"/>
      <c r="K46" s="4" t="s">
        <v>11</v>
      </c>
      <c r="L46" s="4">
        <f>SUM(L4:L45)</f>
        <v>0</v>
      </c>
      <c r="M46" s="4">
        <f>SUM(M4:M45)</f>
        <v>0</v>
      </c>
      <c r="N46" s="9">
        <f>SUM(N4:N45)</f>
        <v>351.35</v>
      </c>
      <c r="O46" s="13">
        <f>SUM(O4:O45)</f>
        <v>0</v>
      </c>
    </row>
    <row r="47" spans="1:15" ht="15.75" x14ac:dyDescent="0.25">
      <c r="A47" s="16"/>
      <c r="B47" s="16"/>
      <c r="C47" s="16"/>
      <c r="D47" s="16"/>
      <c r="E47" s="16"/>
      <c r="F47" s="16"/>
      <c r="G47" s="16"/>
      <c r="H47" s="16"/>
      <c r="J47" s="6"/>
      <c r="K47" s="80" t="s">
        <v>12</v>
      </c>
      <c r="L47" s="82">
        <v>351.35</v>
      </c>
      <c r="M47" s="83"/>
      <c r="N47" s="15"/>
      <c r="O47" s="15"/>
    </row>
    <row r="48" spans="1:15" ht="15.75" x14ac:dyDescent="0.25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81"/>
      <c r="L48" s="84"/>
      <c r="M48" s="85"/>
      <c r="N48" s="15"/>
      <c r="O48" s="15"/>
    </row>
    <row r="49" spans="1:15" ht="15.75" x14ac:dyDescent="0.25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80" t="s">
        <v>13</v>
      </c>
      <c r="L49" s="82">
        <f>L47+L46-M46+O46</f>
        <v>351.35</v>
      </c>
      <c r="M49" s="83"/>
      <c r="N49" s="15"/>
      <c r="O49" s="17"/>
    </row>
    <row r="50" spans="1:15" x14ac:dyDescent="0.25">
      <c r="K50" s="81"/>
      <c r="L50" s="84"/>
      <c r="M50" s="85"/>
    </row>
    <row r="53" spans="1:15" x14ac:dyDescent="0.25">
      <c r="K53" s="2"/>
    </row>
    <row r="57" spans="1:15" x14ac:dyDescent="0.25">
      <c r="K57" s="1"/>
    </row>
  </sheetData>
  <mergeCells count="7">
    <mergeCell ref="O1:O2"/>
    <mergeCell ref="F1:H2"/>
    <mergeCell ref="K47:K48"/>
    <mergeCell ref="L47:M48"/>
    <mergeCell ref="L49:M50"/>
    <mergeCell ref="K49:K50"/>
    <mergeCell ref="L1:N2"/>
  </mergeCells>
  <pageMargins left="0.7" right="0.7" top="0.75" bottom="0.75" header="0.3" footer="0.3"/>
  <pageSetup paperSize="9" scale="58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B54EA-631A-4526-B800-E4ACAFCD29B1}">
  <sheetPr>
    <pageSetUpPr fitToPage="1"/>
  </sheetPr>
  <dimension ref="A3:O52"/>
  <sheetViews>
    <sheetView topLeftCell="A20" workbookViewId="0">
      <selection activeCell="R30" sqref="R30"/>
    </sheetView>
  </sheetViews>
  <sheetFormatPr baseColWidth="10" defaultRowHeight="15" x14ac:dyDescent="0.25"/>
  <cols>
    <col min="1" max="1" width="45.5703125" customWidth="1"/>
    <col min="2" max="2" width="13" bestFit="1" customWidth="1"/>
    <col min="3" max="3" width="12.7109375" customWidth="1"/>
    <col min="7" max="7" width="12.42578125" customWidth="1"/>
    <col min="8" max="8" width="12.7109375" customWidth="1"/>
    <col min="10" max="10" width="17.28515625" customWidth="1"/>
    <col min="11" max="11" width="19.140625" customWidth="1"/>
  </cols>
  <sheetData>
    <row r="3" spans="1:15" ht="15" customHeight="1" x14ac:dyDescent="0.25">
      <c r="F3" s="77">
        <v>44228</v>
      </c>
      <c r="G3" s="78"/>
      <c r="H3" s="78"/>
      <c r="L3" s="86" t="s">
        <v>43</v>
      </c>
      <c r="M3" s="86"/>
      <c r="N3" s="86"/>
      <c r="O3" s="76">
        <f>L51</f>
        <v>351.35</v>
      </c>
    </row>
    <row r="4" spans="1:15" ht="15" customHeight="1" x14ac:dyDescent="0.25">
      <c r="F4" s="79"/>
      <c r="G4" s="79"/>
      <c r="H4" s="79"/>
      <c r="L4" s="86"/>
      <c r="M4" s="86"/>
      <c r="N4" s="86"/>
      <c r="O4" s="76"/>
    </row>
    <row r="5" spans="1:15" x14ac:dyDescent="0.25">
      <c r="A5" s="3" t="s">
        <v>0</v>
      </c>
      <c r="B5" s="3" t="s">
        <v>1</v>
      </c>
      <c r="C5" s="3" t="s">
        <v>2</v>
      </c>
      <c r="D5" s="3" t="s">
        <v>5</v>
      </c>
      <c r="E5" s="3" t="s">
        <v>3</v>
      </c>
      <c r="F5" s="3" t="s">
        <v>4</v>
      </c>
      <c r="G5" s="3" t="s">
        <v>6</v>
      </c>
      <c r="H5" s="3" t="s">
        <v>7</v>
      </c>
      <c r="I5" s="3" t="s">
        <v>16</v>
      </c>
      <c r="J5" s="3" t="s">
        <v>14</v>
      </c>
      <c r="K5" s="3" t="s">
        <v>8</v>
      </c>
      <c r="L5" s="3" t="s">
        <v>9</v>
      </c>
      <c r="M5" s="3" t="s">
        <v>10</v>
      </c>
      <c r="N5" s="8" t="s">
        <v>15</v>
      </c>
      <c r="O5" s="8" t="s">
        <v>18</v>
      </c>
    </row>
    <row r="6" spans="1:15" ht="15.75" x14ac:dyDescent="0.25">
      <c r="A6" s="4" t="s">
        <v>17</v>
      </c>
      <c r="B6" s="7">
        <v>44228</v>
      </c>
      <c r="C6" s="4"/>
      <c r="D6" s="4"/>
      <c r="E6" s="4"/>
      <c r="F6" s="4"/>
      <c r="G6" s="4"/>
      <c r="H6" s="4"/>
      <c r="I6" s="4"/>
      <c r="J6" s="4"/>
      <c r="K6" s="4"/>
      <c r="L6" s="4">
        <f>C6+D6+K6</f>
        <v>0</v>
      </c>
      <c r="M6" s="4">
        <f>E6+F6+G6+H6+I6+J6</f>
        <v>0</v>
      </c>
      <c r="N6" s="9">
        <f t="shared" ref="N6:N47" si="0">C6+D6-E6-F6-G6-H6+I6-J6+K6</f>
        <v>0</v>
      </c>
      <c r="O6" s="13"/>
    </row>
    <row r="7" spans="1:15" ht="15.75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>
        <f t="shared" ref="L7:L47" si="1">C7+D7+K7</f>
        <v>0</v>
      </c>
      <c r="M7" s="4">
        <f t="shared" ref="M7:M47" si="2">E7+F7+G7+H7+I7+J7</f>
        <v>0</v>
      </c>
      <c r="N7" s="9">
        <f t="shared" si="0"/>
        <v>0</v>
      </c>
      <c r="O7" s="13"/>
    </row>
    <row r="8" spans="1:15" ht="15.75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>
        <f t="shared" si="1"/>
        <v>0</v>
      </c>
      <c r="M8" s="4">
        <f t="shared" si="2"/>
        <v>0</v>
      </c>
      <c r="N8" s="9">
        <f t="shared" si="0"/>
        <v>0</v>
      </c>
      <c r="O8" s="13"/>
    </row>
    <row r="9" spans="1:15" ht="15.75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>
        <f t="shared" si="1"/>
        <v>0</v>
      </c>
      <c r="M9" s="4">
        <f t="shared" si="2"/>
        <v>0</v>
      </c>
      <c r="N9" s="9">
        <f t="shared" si="0"/>
        <v>0</v>
      </c>
      <c r="O9" s="13"/>
    </row>
    <row r="10" spans="1:15" ht="15.75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>
        <f t="shared" si="1"/>
        <v>0</v>
      </c>
      <c r="M10" s="4">
        <f t="shared" si="2"/>
        <v>0</v>
      </c>
      <c r="N10" s="9">
        <f t="shared" si="0"/>
        <v>0</v>
      </c>
      <c r="O10" s="13"/>
    </row>
    <row r="11" spans="1:15" ht="15.75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>
        <f t="shared" si="1"/>
        <v>0</v>
      </c>
      <c r="M11" s="4">
        <f t="shared" si="2"/>
        <v>0</v>
      </c>
      <c r="N11" s="9">
        <f t="shared" si="0"/>
        <v>0</v>
      </c>
      <c r="O11" s="13"/>
    </row>
    <row r="12" spans="1:15" ht="15.75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>
        <f t="shared" si="1"/>
        <v>0</v>
      </c>
      <c r="M12" s="4">
        <f t="shared" si="2"/>
        <v>0</v>
      </c>
      <c r="N12" s="9">
        <f t="shared" si="0"/>
        <v>0</v>
      </c>
      <c r="O12" s="13"/>
    </row>
    <row r="13" spans="1:15" ht="15.75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>
        <f t="shared" si="1"/>
        <v>0</v>
      </c>
      <c r="M13" s="4">
        <f t="shared" si="2"/>
        <v>0</v>
      </c>
      <c r="N13" s="9">
        <f t="shared" si="0"/>
        <v>0</v>
      </c>
      <c r="O13" s="13"/>
    </row>
    <row r="14" spans="1:15" ht="15.75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>
        <f t="shared" si="1"/>
        <v>0</v>
      </c>
      <c r="M14" s="4">
        <f t="shared" si="2"/>
        <v>0</v>
      </c>
      <c r="N14" s="9">
        <f t="shared" si="0"/>
        <v>0</v>
      </c>
      <c r="O14" s="13"/>
    </row>
    <row r="15" spans="1:15" ht="15.75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>
        <f t="shared" si="1"/>
        <v>0</v>
      </c>
      <c r="M15" s="4">
        <f t="shared" si="2"/>
        <v>0</v>
      </c>
      <c r="N15" s="9">
        <f t="shared" si="0"/>
        <v>0</v>
      </c>
      <c r="O15" s="13"/>
    </row>
    <row r="16" spans="1:15" ht="15.75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>
        <f t="shared" si="1"/>
        <v>0</v>
      </c>
      <c r="M16" s="4">
        <f t="shared" si="2"/>
        <v>0</v>
      </c>
      <c r="N16" s="9">
        <f t="shared" si="0"/>
        <v>0</v>
      </c>
      <c r="O16" s="13"/>
    </row>
    <row r="17" spans="1:15" ht="15.75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>
        <f t="shared" si="1"/>
        <v>0</v>
      </c>
      <c r="M17" s="4">
        <f t="shared" si="2"/>
        <v>0</v>
      </c>
      <c r="N17" s="9">
        <f t="shared" si="0"/>
        <v>0</v>
      </c>
      <c r="O17" s="13"/>
    </row>
    <row r="18" spans="1:15" ht="15.75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>
        <f t="shared" si="1"/>
        <v>0</v>
      </c>
      <c r="M18" s="4">
        <f t="shared" si="2"/>
        <v>0</v>
      </c>
      <c r="N18" s="9">
        <f t="shared" si="0"/>
        <v>0</v>
      </c>
      <c r="O18" s="13"/>
    </row>
    <row r="19" spans="1:15" ht="15.75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>
        <f t="shared" si="1"/>
        <v>0</v>
      </c>
      <c r="M19" s="4">
        <f t="shared" si="2"/>
        <v>0</v>
      </c>
      <c r="N19" s="9">
        <f t="shared" si="0"/>
        <v>0</v>
      </c>
      <c r="O19" s="13"/>
    </row>
    <row r="20" spans="1:15" ht="15.75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>
        <f t="shared" si="1"/>
        <v>0</v>
      </c>
      <c r="M20" s="4">
        <f t="shared" si="2"/>
        <v>0</v>
      </c>
      <c r="N20" s="9">
        <f t="shared" si="0"/>
        <v>0</v>
      </c>
      <c r="O20" s="13"/>
    </row>
    <row r="21" spans="1:15" ht="15.7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>
        <f t="shared" si="1"/>
        <v>0</v>
      </c>
      <c r="M21" s="4">
        <f t="shared" si="2"/>
        <v>0</v>
      </c>
      <c r="N21" s="9">
        <f t="shared" si="0"/>
        <v>0</v>
      </c>
      <c r="O21" s="13"/>
    </row>
    <row r="22" spans="1:15" ht="15.7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>
        <f t="shared" si="1"/>
        <v>0</v>
      </c>
      <c r="M22" s="4">
        <f t="shared" si="2"/>
        <v>0</v>
      </c>
      <c r="N22" s="9">
        <f t="shared" si="0"/>
        <v>0</v>
      </c>
      <c r="O22" s="13"/>
    </row>
    <row r="23" spans="1:15" ht="15.7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>
        <f t="shared" si="1"/>
        <v>0</v>
      </c>
      <c r="M23" s="4">
        <f t="shared" si="2"/>
        <v>0</v>
      </c>
      <c r="N23" s="9">
        <f t="shared" si="0"/>
        <v>0</v>
      </c>
      <c r="O23" s="13"/>
    </row>
    <row r="24" spans="1:15" ht="15.7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>
        <f t="shared" si="1"/>
        <v>0</v>
      </c>
      <c r="M24" s="4">
        <f t="shared" si="2"/>
        <v>0</v>
      </c>
      <c r="N24" s="9">
        <f t="shared" si="0"/>
        <v>0</v>
      </c>
      <c r="O24" s="13"/>
    </row>
    <row r="25" spans="1:15" ht="15.7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>
        <f t="shared" si="1"/>
        <v>0</v>
      </c>
      <c r="M25" s="4">
        <f t="shared" si="2"/>
        <v>0</v>
      </c>
      <c r="N25" s="9">
        <f t="shared" si="0"/>
        <v>0</v>
      </c>
      <c r="O25" s="13"/>
    </row>
    <row r="26" spans="1:15" ht="15.7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>
        <f t="shared" si="1"/>
        <v>0</v>
      </c>
      <c r="M26" s="4">
        <f t="shared" si="2"/>
        <v>0</v>
      </c>
      <c r="N26" s="9">
        <f t="shared" si="0"/>
        <v>0</v>
      </c>
      <c r="O26" s="13"/>
    </row>
    <row r="27" spans="1:15" ht="15.7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>
        <f t="shared" si="1"/>
        <v>0</v>
      </c>
      <c r="M27" s="4">
        <f t="shared" si="2"/>
        <v>0</v>
      </c>
      <c r="N27" s="9">
        <f t="shared" si="0"/>
        <v>0</v>
      </c>
      <c r="O27" s="13"/>
    </row>
    <row r="28" spans="1:15" ht="15.7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>
        <f t="shared" si="1"/>
        <v>0</v>
      </c>
      <c r="M28" s="4">
        <f t="shared" si="2"/>
        <v>0</v>
      </c>
      <c r="N28" s="9">
        <f t="shared" si="0"/>
        <v>0</v>
      </c>
      <c r="O28" s="13"/>
    </row>
    <row r="29" spans="1:15" ht="15.7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>
        <f t="shared" si="1"/>
        <v>0</v>
      </c>
      <c r="M29" s="4">
        <f t="shared" si="2"/>
        <v>0</v>
      </c>
      <c r="N29" s="9">
        <f t="shared" si="0"/>
        <v>0</v>
      </c>
      <c r="O29" s="13"/>
    </row>
    <row r="30" spans="1:15" ht="15.7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>
        <f t="shared" si="1"/>
        <v>0</v>
      </c>
      <c r="M30" s="4">
        <f t="shared" si="2"/>
        <v>0</v>
      </c>
      <c r="N30" s="9">
        <f t="shared" si="0"/>
        <v>0</v>
      </c>
      <c r="O30" s="13"/>
    </row>
    <row r="31" spans="1:15" ht="15.7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>
        <f t="shared" si="1"/>
        <v>0</v>
      </c>
      <c r="M31" s="4">
        <f t="shared" si="2"/>
        <v>0</v>
      </c>
      <c r="N31" s="9">
        <f t="shared" si="0"/>
        <v>0</v>
      </c>
      <c r="O31" s="13"/>
    </row>
    <row r="32" spans="1:15" ht="15.7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>
        <f t="shared" si="1"/>
        <v>0</v>
      </c>
      <c r="M32" s="4">
        <f t="shared" si="2"/>
        <v>0</v>
      </c>
      <c r="N32" s="9">
        <f t="shared" si="0"/>
        <v>0</v>
      </c>
      <c r="O32" s="13"/>
    </row>
    <row r="33" spans="1:15" ht="15.7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>
        <f t="shared" si="1"/>
        <v>0</v>
      </c>
      <c r="M33" s="4">
        <f t="shared" si="2"/>
        <v>0</v>
      </c>
      <c r="N33" s="9">
        <f t="shared" si="0"/>
        <v>0</v>
      </c>
      <c r="O33" s="13"/>
    </row>
    <row r="34" spans="1:15" ht="15.7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>
        <f t="shared" si="1"/>
        <v>0</v>
      </c>
      <c r="M34" s="4">
        <f t="shared" si="2"/>
        <v>0</v>
      </c>
      <c r="N34" s="9">
        <f t="shared" si="0"/>
        <v>0</v>
      </c>
      <c r="O34" s="13"/>
    </row>
    <row r="35" spans="1:15" ht="15.7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>
        <f t="shared" si="1"/>
        <v>0</v>
      </c>
      <c r="M35" s="4">
        <f t="shared" si="2"/>
        <v>0</v>
      </c>
      <c r="N35" s="9">
        <f t="shared" si="0"/>
        <v>0</v>
      </c>
      <c r="O35" s="13"/>
    </row>
    <row r="36" spans="1:15" ht="15.7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>
        <f t="shared" si="1"/>
        <v>0</v>
      </c>
      <c r="M36" s="4">
        <f t="shared" si="2"/>
        <v>0</v>
      </c>
      <c r="N36" s="9">
        <f t="shared" si="0"/>
        <v>0</v>
      </c>
      <c r="O36" s="13"/>
    </row>
    <row r="37" spans="1:15" ht="15.7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>
        <f t="shared" si="1"/>
        <v>0</v>
      </c>
      <c r="M37" s="4">
        <f t="shared" si="2"/>
        <v>0</v>
      </c>
      <c r="N37" s="9">
        <f t="shared" si="0"/>
        <v>0</v>
      </c>
      <c r="O37" s="13"/>
    </row>
    <row r="38" spans="1:15" ht="15.7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>
        <f t="shared" si="1"/>
        <v>0</v>
      </c>
      <c r="M38" s="4">
        <f t="shared" si="2"/>
        <v>0</v>
      </c>
      <c r="N38" s="9">
        <f t="shared" si="0"/>
        <v>0</v>
      </c>
      <c r="O38" s="13"/>
    </row>
    <row r="39" spans="1:15" ht="15.7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>
        <f t="shared" si="1"/>
        <v>0</v>
      </c>
      <c r="M39" s="4">
        <f t="shared" si="2"/>
        <v>0</v>
      </c>
      <c r="N39" s="9">
        <f t="shared" si="0"/>
        <v>0</v>
      </c>
      <c r="O39" s="13"/>
    </row>
    <row r="40" spans="1:15" ht="15.7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>
        <f t="shared" si="1"/>
        <v>0</v>
      </c>
      <c r="M40" s="4">
        <f t="shared" si="2"/>
        <v>0</v>
      </c>
      <c r="N40" s="9">
        <f t="shared" si="0"/>
        <v>0</v>
      </c>
      <c r="O40" s="13"/>
    </row>
    <row r="41" spans="1:15" ht="15.7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>
        <f t="shared" si="1"/>
        <v>0</v>
      </c>
      <c r="M41" s="4">
        <f t="shared" si="2"/>
        <v>0</v>
      </c>
      <c r="N41" s="9">
        <f t="shared" si="0"/>
        <v>0</v>
      </c>
      <c r="O41" s="13"/>
    </row>
    <row r="42" spans="1:15" ht="15.7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>
        <f t="shared" si="1"/>
        <v>0</v>
      </c>
      <c r="M42" s="4">
        <f t="shared" si="2"/>
        <v>0</v>
      </c>
      <c r="N42" s="9">
        <f t="shared" si="0"/>
        <v>0</v>
      </c>
      <c r="O42" s="13"/>
    </row>
    <row r="43" spans="1:15" ht="15.7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>
        <f t="shared" si="1"/>
        <v>0</v>
      </c>
      <c r="M43" s="4">
        <f t="shared" si="2"/>
        <v>0</v>
      </c>
      <c r="N43" s="9">
        <f t="shared" si="0"/>
        <v>0</v>
      </c>
      <c r="O43" s="13"/>
    </row>
    <row r="44" spans="1:15" ht="15.7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>
        <f t="shared" si="1"/>
        <v>0</v>
      </c>
      <c r="M44" s="4">
        <f t="shared" si="2"/>
        <v>0</v>
      </c>
      <c r="N44" s="9">
        <f t="shared" si="0"/>
        <v>0</v>
      </c>
      <c r="O44" s="13"/>
    </row>
    <row r="45" spans="1:15" ht="15.7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>
        <f t="shared" si="1"/>
        <v>0</v>
      </c>
      <c r="M45" s="4">
        <f t="shared" si="2"/>
        <v>0</v>
      </c>
      <c r="N45" s="9">
        <f t="shared" si="0"/>
        <v>0</v>
      </c>
      <c r="O45" s="13"/>
    </row>
    <row r="46" spans="1:15" ht="15.7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>
        <f t="shared" si="1"/>
        <v>0</v>
      </c>
      <c r="M46" s="4">
        <f t="shared" si="2"/>
        <v>0</v>
      </c>
      <c r="N46" s="9">
        <f t="shared" si="0"/>
        <v>0</v>
      </c>
      <c r="O46" s="13"/>
    </row>
    <row r="47" spans="1:15" ht="15.7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>
        <f t="shared" si="1"/>
        <v>0</v>
      </c>
      <c r="M47" s="4">
        <f t="shared" si="2"/>
        <v>0</v>
      </c>
      <c r="N47" s="9">
        <f t="shared" si="0"/>
        <v>0</v>
      </c>
      <c r="O47" s="13"/>
    </row>
    <row r="48" spans="1:15" ht="15.75" x14ac:dyDescent="0.25">
      <c r="A48" s="5"/>
      <c r="B48" s="5"/>
      <c r="C48" s="5"/>
      <c r="D48" s="5"/>
      <c r="E48" s="5"/>
      <c r="F48" s="5"/>
      <c r="G48" s="5"/>
      <c r="H48" s="5"/>
      <c r="I48" s="12"/>
      <c r="J48" s="12"/>
      <c r="K48" s="4" t="s">
        <v>11</v>
      </c>
      <c r="L48" s="4">
        <f>SUM(L6:L47)</f>
        <v>0</v>
      </c>
      <c r="M48" s="4">
        <f>SUM(M6:M47)</f>
        <v>0</v>
      </c>
      <c r="N48" s="9">
        <f>SUM(N6:N47)</f>
        <v>0</v>
      </c>
      <c r="O48" s="13">
        <f>SUM(O6:O47)</f>
        <v>0</v>
      </c>
    </row>
    <row r="49" spans="1:15" ht="15.75" x14ac:dyDescent="0.25">
      <c r="A49" s="5"/>
      <c r="B49" s="5"/>
      <c r="C49" s="5"/>
      <c r="D49" s="5"/>
      <c r="E49" s="5"/>
      <c r="F49" s="5"/>
      <c r="G49" s="5"/>
      <c r="H49" s="5"/>
      <c r="I49" s="6"/>
      <c r="J49" s="6"/>
      <c r="K49" s="80" t="s">
        <v>12</v>
      </c>
      <c r="L49" s="82">
        <v>351.35</v>
      </c>
      <c r="M49" s="83"/>
    </row>
    <row r="50" spans="1:15" ht="15.75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81"/>
      <c r="L50" s="84"/>
      <c r="M50" s="85"/>
    </row>
    <row r="51" spans="1:15" ht="15.75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80" t="s">
        <v>13</v>
      </c>
      <c r="L51" s="82">
        <f>L49+L48-M48+O48</f>
        <v>351.35</v>
      </c>
      <c r="M51" s="83"/>
      <c r="O51" s="1"/>
    </row>
    <row r="52" spans="1:15" ht="15.75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81"/>
      <c r="L52" s="84"/>
      <c r="M52" s="85"/>
    </row>
  </sheetData>
  <mergeCells count="7">
    <mergeCell ref="O3:O4"/>
    <mergeCell ref="F3:H4"/>
    <mergeCell ref="K49:K50"/>
    <mergeCell ref="L49:M50"/>
    <mergeCell ref="K51:K52"/>
    <mergeCell ref="L51:M52"/>
    <mergeCell ref="L3:N4"/>
  </mergeCells>
  <pageMargins left="0.7" right="0.7" top="0.75" bottom="0.75" header="0.3" footer="0.3"/>
  <pageSetup paperSize="9" scale="58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CDA38-79E9-4840-9192-96F52A4E0B0C}">
  <sheetPr>
    <pageSetUpPr fitToPage="1"/>
  </sheetPr>
  <dimension ref="A1:P50"/>
  <sheetViews>
    <sheetView topLeftCell="A17" workbookViewId="0">
      <selection activeCell="Q27" sqref="Q27"/>
    </sheetView>
  </sheetViews>
  <sheetFormatPr baseColWidth="10" defaultRowHeight="15" x14ac:dyDescent="0.25"/>
  <cols>
    <col min="1" max="1" width="45.5703125" customWidth="1"/>
    <col min="2" max="2" width="13" bestFit="1" customWidth="1"/>
    <col min="3" max="3" width="12.28515625" customWidth="1"/>
    <col min="7" max="7" width="13" customWidth="1"/>
    <col min="8" max="8" width="13.140625" customWidth="1"/>
    <col min="10" max="10" width="20.85546875" customWidth="1"/>
    <col min="11" max="11" width="22.85546875" customWidth="1"/>
  </cols>
  <sheetData>
    <row r="1" spans="1:16" ht="15" customHeight="1" x14ac:dyDescent="0.25">
      <c r="F1" s="77">
        <v>44256</v>
      </c>
      <c r="G1" s="78"/>
      <c r="H1" s="78"/>
      <c r="L1" s="86" t="s">
        <v>43</v>
      </c>
      <c r="M1" s="86"/>
      <c r="N1" s="86"/>
      <c r="O1" s="76">
        <f>L49</f>
        <v>351.35</v>
      </c>
    </row>
    <row r="2" spans="1:16" ht="15" customHeight="1" x14ac:dyDescent="0.25">
      <c r="F2" s="79"/>
      <c r="G2" s="79"/>
      <c r="H2" s="79"/>
      <c r="L2" s="86"/>
      <c r="M2" s="86"/>
      <c r="N2" s="86"/>
      <c r="O2" s="76"/>
    </row>
    <row r="3" spans="1:16" x14ac:dyDescent="0.25">
      <c r="A3" s="3" t="s">
        <v>0</v>
      </c>
      <c r="B3" s="3" t="s">
        <v>1</v>
      </c>
      <c r="C3" s="3" t="s">
        <v>2</v>
      </c>
      <c r="D3" s="3" t="s">
        <v>5</v>
      </c>
      <c r="E3" s="3" t="s">
        <v>3</v>
      </c>
      <c r="F3" s="3" t="s">
        <v>4</v>
      </c>
      <c r="G3" s="3" t="s">
        <v>6</v>
      </c>
      <c r="H3" s="3" t="s">
        <v>7</v>
      </c>
      <c r="I3" s="3" t="s">
        <v>16</v>
      </c>
      <c r="J3" s="3" t="s">
        <v>14</v>
      </c>
      <c r="K3" s="3" t="s">
        <v>8</v>
      </c>
      <c r="L3" s="3" t="s">
        <v>9</v>
      </c>
      <c r="M3" s="3" t="s">
        <v>10</v>
      </c>
      <c r="N3" s="8" t="s">
        <v>15</v>
      </c>
      <c r="O3" s="8" t="s">
        <v>18</v>
      </c>
    </row>
    <row r="4" spans="1:16" ht="15.75" x14ac:dyDescent="0.25">
      <c r="A4" s="4" t="s">
        <v>17</v>
      </c>
      <c r="B4" s="7">
        <v>44256</v>
      </c>
      <c r="C4" s="4"/>
      <c r="D4" s="4"/>
      <c r="E4" s="4"/>
      <c r="F4" s="4"/>
      <c r="G4" s="4"/>
      <c r="H4" s="4"/>
      <c r="I4" s="4"/>
      <c r="J4" s="4"/>
      <c r="K4" s="4"/>
      <c r="L4" s="4">
        <f>C4+D4+K4</f>
        <v>0</v>
      </c>
      <c r="M4" s="4">
        <f>E4+F4+G4+H4+I4+J4</f>
        <v>0</v>
      </c>
      <c r="N4" s="9">
        <v>351.35</v>
      </c>
      <c r="O4" s="13"/>
    </row>
    <row r="5" spans="1:16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>
        <f t="shared" ref="L5:L45" si="0">C5+D5+K5</f>
        <v>0</v>
      </c>
      <c r="M5" s="4">
        <f t="shared" ref="M5:M45" si="1">E5+F5+G5+H5+I5+J5</f>
        <v>0</v>
      </c>
      <c r="N5" s="9">
        <f t="shared" ref="N5:N45" si="2">C5+D5-E5-F5-G5-H5+I5-J5+K5</f>
        <v>0</v>
      </c>
      <c r="O5" s="13"/>
    </row>
    <row r="6" spans="1:16" ht="15.75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>
        <f t="shared" si="0"/>
        <v>0</v>
      </c>
      <c r="M6" s="4">
        <f t="shared" si="1"/>
        <v>0</v>
      </c>
      <c r="N6" s="9">
        <f t="shared" si="2"/>
        <v>0</v>
      </c>
      <c r="O6" s="13"/>
    </row>
    <row r="7" spans="1:16" ht="15.75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>
        <f t="shared" si="0"/>
        <v>0</v>
      </c>
      <c r="M7" s="4">
        <f t="shared" si="1"/>
        <v>0</v>
      </c>
      <c r="N7" s="9">
        <f t="shared" si="2"/>
        <v>0</v>
      </c>
      <c r="O7" s="13"/>
    </row>
    <row r="8" spans="1:16" ht="15.75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>
        <f t="shared" si="0"/>
        <v>0</v>
      </c>
      <c r="M8" s="4">
        <f t="shared" si="1"/>
        <v>0</v>
      </c>
      <c r="N8" s="9">
        <f t="shared" si="2"/>
        <v>0</v>
      </c>
      <c r="O8" s="13"/>
    </row>
    <row r="9" spans="1:16" ht="15.75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>
        <f t="shared" si="0"/>
        <v>0</v>
      </c>
      <c r="M9" s="4">
        <f t="shared" si="1"/>
        <v>0</v>
      </c>
      <c r="N9" s="9">
        <f t="shared" si="2"/>
        <v>0</v>
      </c>
      <c r="O9" s="13"/>
    </row>
    <row r="10" spans="1:16" ht="15.75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>
        <f t="shared" si="0"/>
        <v>0</v>
      </c>
      <c r="M10" s="4">
        <f t="shared" si="1"/>
        <v>0</v>
      </c>
      <c r="N10" s="9">
        <f t="shared" si="2"/>
        <v>0</v>
      </c>
      <c r="O10" s="13"/>
    </row>
    <row r="11" spans="1:16" ht="15.75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>
        <f t="shared" si="0"/>
        <v>0</v>
      </c>
      <c r="M11" s="4">
        <f t="shared" si="1"/>
        <v>0</v>
      </c>
      <c r="N11" s="9">
        <f t="shared" si="2"/>
        <v>0</v>
      </c>
      <c r="O11" s="13"/>
      <c r="P11" s="10"/>
    </row>
    <row r="12" spans="1:16" ht="15.75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>
        <f t="shared" si="0"/>
        <v>0</v>
      </c>
      <c r="M12" s="4">
        <f t="shared" si="1"/>
        <v>0</v>
      </c>
      <c r="N12" s="9">
        <f t="shared" si="2"/>
        <v>0</v>
      </c>
      <c r="O12" s="13"/>
    </row>
    <row r="13" spans="1:16" ht="15.75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>
        <f t="shared" si="0"/>
        <v>0</v>
      </c>
      <c r="M13" s="4">
        <f t="shared" si="1"/>
        <v>0</v>
      </c>
      <c r="N13" s="9">
        <f t="shared" si="2"/>
        <v>0</v>
      </c>
      <c r="O13" s="13"/>
    </row>
    <row r="14" spans="1:16" ht="15.75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>
        <f t="shared" si="0"/>
        <v>0</v>
      </c>
      <c r="M14" s="4">
        <f t="shared" si="1"/>
        <v>0</v>
      </c>
      <c r="N14" s="9">
        <f t="shared" si="2"/>
        <v>0</v>
      </c>
      <c r="O14" s="13"/>
    </row>
    <row r="15" spans="1:16" ht="15.75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>
        <f t="shared" si="0"/>
        <v>0</v>
      </c>
      <c r="M15" s="4">
        <f t="shared" si="1"/>
        <v>0</v>
      </c>
      <c r="N15" s="9">
        <f t="shared" si="2"/>
        <v>0</v>
      </c>
      <c r="O15" s="13"/>
    </row>
    <row r="16" spans="1:16" ht="15.75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>
        <f t="shared" si="0"/>
        <v>0</v>
      </c>
      <c r="M16" s="4">
        <f t="shared" si="1"/>
        <v>0</v>
      </c>
      <c r="N16" s="9">
        <f t="shared" si="2"/>
        <v>0</v>
      </c>
      <c r="O16" s="13"/>
    </row>
    <row r="17" spans="1:15" ht="15.75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>
        <f t="shared" si="0"/>
        <v>0</v>
      </c>
      <c r="M17" s="4">
        <f t="shared" si="1"/>
        <v>0</v>
      </c>
      <c r="N17" s="9">
        <f t="shared" si="2"/>
        <v>0</v>
      </c>
      <c r="O17" s="13"/>
    </row>
    <row r="18" spans="1:15" ht="15.75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>
        <f t="shared" si="0"/>
        <v>0</v>
      </c>
      <c r="M18" s="4">
        <f t="shared" si="1"/>
        <v>0</v>
      </c>
      <c r="N18" s="9">
        <f t="shared" si="2"/>
        <v>0</v>
      </c>
      <c r="O18" s="13"/>
    </row>
    <row r="19" spans="1:15" ht="15.75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>
        <f t="shared" si="0"/>
        <v>0</v>
      </c>
      <c r="M19" s="4">
        <f t="shared" si="1"/>
        <v>0</v>
      </c>
      <c r="N19" s="9">
        <f t="shared" si="2"/>
        <v>0</v>
      </c>
      <c r="O19" s="13"/>
    </row>
    <row r="20" spans="1:15" ht="15.75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>
        <f t="shared" si="0"/>
        <v>0</v>
      </c>
      <c r="M20" s="4">
        <f t="shared" si="1"/>
        <v>0</v>
      </c>
      <c r="N20" s="9">
        <f t="shared" si="2"/>
        <v>0</v>
      </c>
      <c r="O20" s="13"/>
    </row>
    <row r="21" spans="1:15" ht="15.7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>
        <f t="shared" si="0"/>
        <v>0</v>
      </c>
      <c r="M21" s="4">
        <f t="shared" si="1"/>
        <v>0</v>
      </c>
      <c r="N21" s="9">
        <f t="shared" si="2"/>
        <v>0</v>
      </c>
      <c r="O21" s="13"/>
    </row>
    <row r="22" spans="1:15" ht="15.7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>
        <f t="shared" si="0"/>
        <v>0</v>
      </c>
      <c r="M22" s="4">
        <f t="shared" si="1"/>
        <v>0</v>
      </c>
      <c r="N22" s="9">
        <f t="shared" si="2"/>
        <v>0</v>
      </c>
      <c r="O22" s="13"/>
    </row>
    <row r="23" spans="1:15" ht="15.7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>
        <f t="shared" si="0"/>
        <v>0</v>
      </c>
      <c r="M23" s="4">
        <f t="shared" si="1"/>
        <v>0</v>
      </c>
      <c r="N23" s="9">
        <f t="shared" si="2"/>
        <v>0</v>
      </c>
      <c r="O23" s="13"/>
    </row>
    <row r="24" spans="1:15" ht="15.7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>
        <f t="shared" si="0"/>
        <v>0</v>
      </c>
      <c r="M24" s="4">
        <f t="shared" si="1"/>
        <v>0</v>
      </c>
      <c r="N24" s="9">
        <f t="shared" si="2"/>
        <v>0</v>
      </c>
      <c r="O24" s="13"/>
    </row>
    <row r="25" spans="1:15" ht="15.7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>
        <f t="shared" si="0"/>
        <v>0</v>
      </c>
      <c r="M25" s="4">
        <f t="shared" si="1"/>
        <v>0</v>
      </c>
      <c r="N25" s="9">
        <f t="shared" si="2"/>
        <v>0</v>
      </c>
      <c r="O25" s="13"/>
    </row>
    <row r="26" spans="1:15" ht="15.7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>
        <f t="shared" si="0"/>
        <v>0</v>
      </c>
      <c r="M26" s="4">
        <f t="shared" si="1"/>
        <v>0</v>
      </c>
      <c r="N26" s="9">
        <f t="shared" si="2"/>
        <v>0</v>
      </c>
      <c r="O26" s="13"/>
    </row>
    <row r="27" spans="1:15" ht="15.7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>
        <f t="shared" si="0"/>
        <v>0</v>
      </c>
      <c r="M27" s="4">
        <f t="shared" si="1"/>
        <v>0</v>
      </c>
      <c r="N27" s="9">
        <f t="shared" si="2"/>
        <v>0</v>
      </c>
      <c r="O27" s="13"/>
    </row>
    <row r="28" spans="1:15" ht="15.7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>
        <f t="shared" si="0"/>
        <v>0</v>
      </c>
      <c r="M28" s="4">
        <f t="shared" si="1"/>
        <v>0</v>
      </c>
      <c r="N28" s="9">
        <f t="shared" si="2"/>
        <v>0</v>
      </c>
      <c r="O28" s="13"/>
    </row>
    <row r="29" spans="1:15" ht="15.7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>
        <f t="shared" si="0"/>
        <v>0</v>
      </c>
      <c r="M29" s="4">
        <f t="shared" si="1"/>
        <v>0</v>
      </c>
      <c r="N29" s="9">
        <f t="shared" si="2"/>
        <v>0</v>
      </c>
      <c r="O29" s="13"/>
    </row>
    <row r="30" spans="1:15" ht="15.7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>
        <f t="shared" si="0"/>
        <v>0</v>
      </c>
      <c r="M30" s="4">
        <f t="shared" si="1"/>
        <v>0</v>
      </c>
      <c r="N30" s="9">
        <f t="shared" si="2"/>
        <v>0</v>
      </c>
      <c r="O30" s="13"/>
    </row>
    <row r="31" spans="1:15" ht="15.7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>
        <f t="shared" si="0"/>
        <v>0</v>
      </c>
      <c r="M31" s="4">
        <f t="shared" si="1"/>
        <v>0</v>
      </c>
      <c r="N31" s="9">
        <f t="shared" si="2"/>
        <v>0</v>
      </c>
      <c r="O31" s="13"/>
    </row>
    <row r="32" spans="1:15" ht="15.7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>
        <f t="shared" si="0"/>
        <v>0</v>
      </c>
      <c r="M32" s="4">
        <f t="shared" si="1"/>
        <v>0</v>
      </c>
      <c r="N32" s="9">
        <f t="shared" si="2"/>
        <v>0</v>
      </c>
      <c r="O32" s="13"/>
    </row>
    <row r="33" spans="1:15" ht="15.7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>
        <f t="shared" si="0"/>
        <v>0</v>
      </c>
      <c r="M33" s="4">
        <f t="shared" si="1"/>
        <v>0</v>
      </c>
      <c r="N33" s="9">
        <f t="shared" si="2"/>
        <v>0</v>
      </c>
      <c r="O33" s="13"/>
    </row>
    <row r="34" spans="1:15" ht="15.7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>
        <f t="shared" si="0"/>
        <v>0</v>
      </c>
      <c r="M34" s="4">
        <f t="shared" si="1"/>
        <v>0</v>
      </c>
      <c r="N34" s="9">
        <f t="shared" si="2"/>
        <v>0</v>
      </c>
      <c r="O34" s="13"/>
    </row>
    <row r="35" spans="1:15" ht="15.7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>
        <f t="shared" si="0"/>
        <v>0</v>
      </c>
      <c r="M35" s="4">
        <f t="shared" si="1"/>
        <v>0</v>
      </c>
      <c r="N35" s="9">
        <f t="shared" si="2"/>
        <v>0</v>
      </c>
      <c r="O35" s="13"/>
    </row>
    <row r="36" spans="1:15" ht="15.7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>
        <f t="shared" si="0"/>
        <v>0</v>
      </c>
      <c r="M36" s="4">
        <f t="shared" si="1"/>
        <v>0</v>
      </c>
      <c r="N36" s="9">
        <f t="shared" si="2"/>
        <v>0</v>
      </c>
      <c r="O36" s="13"/>
    </row>
    <row r="37" spans="1:15" ht="15.7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>
        <f t="shared" si="0"/>
        <v>0</v>
      </c>
      <c r="M37" s="4">
        <f t="shared" si="1"/>
        <v>0</v>
      </c>
      <c r="N37" s="9">
        <f t="shared" si="2"/>
        <v>0</v>
      </c>
      <c r="O37" s="13"/>
    </row>
    <row r="38" spans="1:15" ht="15.7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>
        <f t="shared" si="0"/>
        <v>0</v>
      </c>
      <c r="M38" s="4">
        <f t="shared" si="1"/>
        <v>0</v>
      </c>
      <c r="N38" s="9">
        <f t="shared" si="2"/>
        <v>0</v>
      </c>
      <c r="O38" s="13"/>
    </row>
    <row r="39" spans="1:15" ht="15.7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>
        <f t="shared" si="0"/>
        <v>0</v>
      </c>
      <c r="M39" s="4">
        <f t="shared" si="1"/>
        <v>0</v>
      </c>
      <c r="N39" s="9">
        <f t="shared" si="2"/>
        <v>0</v>
      </c>
      <c r="O39" s="13"/>
    </row>
    <row r="40" spans="1:15" ht="15.7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>
        <f t="shared" si="0"/>
        <v>0</v>
      </c>
      <c r="M40" s="4">
        <f t="shared" si="1"/>
        <v>0</v>
      </c>
      <c r="N40" s="9">
        <f t="shared" si="2"/>
        <v>0</v>
      </c>
      <c r="O40" s="13"/>
    </row>
    <row r="41" spans="1:15" ht="15.7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>
        <f t="shared" si="0"/>
        <v>0</v>
      </c>
      <c r="M41" s="4">
        <f t="shared" si="1"/>
        <v>0</v>
      </c>
      <c r="N41" s="9">
        <f t="shared" si="2"/>
        <v>0</v>
      </c>
      <c r="O41" s="13"/>
    </row>
    <row r="42" spans="1:15" ht="15.7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>
        <f t="shared" si="0"/>
        <v>0</v>
      </c>
      <c r="M42" s="4">
        <f t="shared" si="1"/>
        <v>0</v>
      </c>
      <c r="N42" s="9">
        <f t="shared" si="2"/>
        <v>0</v>
      </c>
      <c r="O42" s="13"/>
    </row>
    <row r="43" spans="1:15" ht="15.7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>
        <f t="shared" si="0"/>
        <v>0</v>
      </c>
      <c r="M43" s="4">
        <f t="shared" si="1"/>
        <v>0</v>
      </c>
      <c r="N43" s="9">
        <f t="shared" si="2"/>
        <v>0</v>
      </c>
      <c r="O43" s="13"/>
    </row>
    <row r="44" spans="1:15" ht="15.7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>
        <f t="shared" si="0"/>
        <v>0</v>
      </c>
      <c r="M44" s="4">
        <f t="shared" si="1"/>
        <v>0</v>
      </c>
      <c r="N44" s="9">
        <f t="shared" si="2"/>
        <v>0</v>
      </c>
      <c r="O44" s="13"/>
    </row>
    <row r="45" spans="1:15" ht="15.7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>
        <f t="shared" si="0"/>
        <v>0</v>
      </c>
      <c r="M45" s="4">
        <f t="shared" si="1"/>
        <v>0</v>
      </c>
      <c r="N45" s="9">
        <f t="shared" si="2"/>
        <v>0</v>
      </c>
      <c r="O45" s="13"/>
    </row>
    <row r="46" spans="1:15" ht="15.75" x14ac:dyDescent="0.25">
      <c r="A46" s="5"/>
      <c r="B46" s="5"/>
      <c r="C46" s="5"/>
      <c r="D46" s="5"/>
      <c r="E46" s="5"/>
      <c r="F46" s="5"/>
      <c r="G46" s="5"/>
      <c r="H46" s="5"/>
      <c r="I46" s="12"/>
      <c r="J46" s="12"/>
      <c r="K46" s="4" t="s">
        <v>11</v>
      </c>
      <c r="L46" s="4">
        <f>SUM(L4:L45)</f>
        <v>0</v>
      </c>
      <c r="M46" s="4">
        <f>SUM(M4:M45)</f>
        <v>0</v>
      </c>
      <c r="N46" s="9">
        <f>SUM(N4:N45)</f>
        <v>351.35</v>
      </c>
      <c r="O46" s="13">
        <f>SUM(O4:O45)</f>
        <v>0</v>
      </c>
    </row>
    <row r="47" spans="1:15" ht="15.75" x14ac:dyDescent="0.25">
      <c r="A47" s="5"/>
      <c r="B47" s="5"/>
      <c r="C47" s="5"/>
      <c r="D47" s="5"/>
      <c r="E47" s="5"/>
      <c r="F47" s="5"/>
      <c r="G47" s="5"/>
      <c r="H47" s="5"/>
      <c r="I47" s="6"/>
      <c r="J47" s="6"/>
      <c r="K47" s="80" t="s">
        <v>12</v>
      </c>
      <c r="L47" s="82">
        <v>351.35</v>
      </c>
      <c r="M47" s="83"/>
    </row>
    <row r="48" spans="1:15" ht="15.75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81"/>
      <c r="L48" s="84"/>
      <c r="M48" s="85"/>
    </row>
    <row r="49" spans="1:15" ht="15.75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80" t="s">
        <v>13</v>
      </c>
      <c r="L49" s="82">
        <f>L47+L46-M46+O46</f>
        <v>351.35</v>
      </c>
      <c r="M49" s="83"/>
      <c r="O49" s="1"/>
    </row>
    <row r="50" spans="1:15" ht="15.75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81"/>
      <c r="L50" s="84"/>
      <c r="M50" s="85"/>
    </row>
  </sheetData>
  <mergeCells count="7">
    <mergeCell ref="O1:O2"/>
    <mergeCell ref="F1:H2"/>
    <mergeCell ref="K47:K48"/>
    <mergeCell ref="L47:M48"/>
    <mergeCell ref="K49:K50"/>
    <mergeCell ref="L49:M50"/>
    <mergeCell ref="L1:N2"/>
  </mergeCells>
  <pageMargins left="0.7" right="0.7" top="0.75" bottom="0.75" header="0.3" footer="0.3"/>
  <pageSetup paperSize="9" scale="51"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E9161-664B-46D6-B00B-9370D1E6185F}">
  <sheetPr>
    <pageSetUpPr fitToPage="1"/>
  </sheetPr>
  <dimension ref="A1:R50"/>
  <sheetViews>
    <sheetView topLeftCell="A7" workbookViewId="0">
      <selection activeCell="Q23" sqref="Q23"/>
    </sheetView>
  </sheetViews>
  <sheetFormatPr baseColWidth="10" defaultRowHeight="15" x14ac:dyDescent="0.25"/>
  <cols>
    <col min="1" max="1" width="45.5703125" customWidth="1"/>
    <col min="2" max="2" width="13" bestFit="1" customWidth="1"/>
    <col min="3" max="3" width="12.85546875" customWidth="1"/>
    <col min="7" max="7" width="13" customWidth="1"/>
    <col min="8" max="8" width="13.140625" customWidth="1"/>
    <col min="10" max="10" width="12.85546875" customWidth="1"/>
    <col min="11" max="11" width="17.140625" customWidth="1"/>
    <col min="12" max="12" width="22.85546875" customWidth="1"/>
  </cols>
  <sheetData>
    <row r="1" spans="1:18" ht="15" customHeight="1" x14ac:dyDescent="0.25">
      <c r="F1" s="93">
        <v>44287</v>
      </c>
      <c r="G1" s="94"/>
      <c r="H1" s="94"/>
      <c r="M1" s="86" t="s">
        <v>43</v>
      </c>
      <c r="N1" s="86"/>
      <c r="O1" s="86"/>
      <c r="P1" s="76">
        <f>M49</f>
        <v>615.79</v>
      </c>
    </row>
    <row r="2" spans="1:18" ht="15" customHeight="1" x14ac:dyDescent="0.25">
      <c r="F2" s="95"/>
      <c r="G2" s="95"/>
      <c r="H2" s="95"/>
      <c r="M2" s="86"/>
      <c r="N2" s="86"/>
      <c r="O2" s="86"/>
      <c r="P2" s="76"/>
    </row>
    <row r="3" spans="1:18" x14ac:dyDescent="0.25">
      <c r="A3" s="3" t="s">
        <v>0</v>
      </c>
      <c r="B3" s="3" t="s">
        <v>1</v>
      </c>
      <c r="C3" s="3" t="s">
        <v>2</v>
      </c>
      <c r="D3" s="3" t="s">
        <v>5</v>
      </c>
      <c r="E3" s="3" t="s">
        <v>3</v>
      </c>
      <c r="F3" s="3" t="s">
        <v>4</v>
      </c>
      <c r="G3" s="3" t="s">
        <v>6</v>
      </c>
      <c r="H3" s="3" t="s">
        <v>7</v>
      </c>
      <c r="I3" s="3" t="s">
        <v>16</v>
      </c>
      <c r="J3" s="3" t="s">
        <v>14</v>
      </c>
      <c r="K3" s="3" t="s">
        <v>37</v>
      </c>
      <c r="L3" s="3" t="s">
        <v>19</v>
      </c>
      <c r="M3" s="3" t="s">
        <v>9</v>
      </c>
      <c r="N3" s="3" t="s">
        <v>10</v>
      </c>
      <c r="O3" s="8" t="s">
        <v>15</v>
      </c>
      <c r="P3" s="8" t="s">
        <v>18</v>
      </c>
      <c r="R3" s="8" t="s">
        <v>33</v>
      </c>
    </row>
    <row r="4" spans="1:18" ht="15.75" x14ac:dyDescent="0.25">
      <c r="A4" s="4" t="s">
        <v>17</v>
      </c>
      <c r="B4" s="7">
        <v>44287</v>
      </c>
      <c r="C4" s="4"/>
      <c r="D4" s="4"/>
      <c r="E4" s="4"/>
      <c r="F4" s="4"/>
      <c r="G4" s="4"/>
      <c r="H4" s="4"/>
      <c r="I4" s="4"/>
      <c r="J4" s="4"/>
      <c r="K4" s="4"/>
      <c r="L4" s="4"/>
      <c r="M4" s="4">
        <f>C4+D4+L4</f>
        <v>0</v>
      </c>
      <c r="N4" s="4">
        <f>E4+F4+G4+H4+I4+J4</f>
        <v>0</v>
      </c>
      <c r="O4" s="9">
        <f>M47</f>
        <v>351.35</v>
      </c>
      <c r="P4" s="13"/>
      <c r="R4" s="13"/>
    </row>
    <row r="5" spans="1:18" ht="15.75" x14ac:dyDescent="0.25">
      <c r="A5" s="4" t="s">
        <v>20</v>
      </c>
      <c r="B5" s="7">
        <v>44292</v>
      </c>
      <c r="C5" s="4"/>
      <c r="D5" s="4"/>
      <c r="E5" s="4"/>
      <c r="F5" s="4"/>
      <c r="G5" s="4"/>
      <c r="H5" s="4"/>
      <c r="I5" s="4"/>
      <c r="J5" s="4"/>
      <c r="K5" s="4"/>
      <c r="L5" s="4">
        <v>38</v>
      </c>
      <c r="M5" s="4">
        <f>C5+D5+L5</f>
        <v>38</v>
      </c>
      <c r="N5" s="4">
        <f>E5+F5+G5+H5+J5</f>
        <v>0</v>
      </c>
      <c r="O5" s="9">
        <f>G5-H5-J5+L5</f>
        <v>38</v>
      </c>
      <c r="P5" s="13"/>
      <c r="R5" s="13">
        <v>26</v>
      </c>
    </row>
    <row r="6" spans="1:18" ht="15.75" x14ac:dyDescent="0.25">
      <c r="A6" s="4" t="s">
        <v>21</v>
      </c>
      <c r="B6" s="7">
        <v>44293</v>
      </c>
      <c r="C6" s="4"/>
      <c r="D6" s="4"/>
      <c r="E6" s="4"/>
      <c r="F6" s="4"/>
      <c r="G6" s="4"/>
      <c r="H6" s="4"/>
      <c r="I6" s="4"/>
      <c r="J6" s="4"/>
      <c r="K6" s="4"/>
      <c r="L6" s="4">
        <v>76</v>
      </c>
      <c r="M6" s="4">
        <f t="shared" ref="M6:M45" si="0">C6+D6+L6</f>
        <v>76</v>
      </c>
      <c r="N6" s="4">
        <f t="shared" ref="N6:N45" si="1">E6+F6+G6+H6+J6</f>
        <v>0</v>
      </c>
      <c r="O6" s="9">
        <f t="shared" ref="O6:O45" si="2">G6-H6-J6+L6</f>
        <v>76</v>
      </c>
      <c r="P6" s="13"/>
      <c r="R6" s="13">
        <v>52</v>
      </c>
    </row>
    <row r="7" spans="1:18" ht="15.75" x14ac:dyDescent="0.25">
      <c r="A7" s="4" t="s">
        <v>22</v>
      </c>
      <c r="B7" s="7">
        <v>44293</v>
      </c>
      <c r="C7" s="4"/>
      <c r="D7" s="4"/>
      <c r="E7" s="4"/>
      <c r="F7" s="4"/>
      <c r="G7" s="4"/>
      <c r="H7" s="4"/>
      <c r="I7" s="4"/>
      <c r="J7" s="4"/>
      <c r="K7" s="4"/>
      <c r="L7" s="4">
        <v>67</v>
      </c>
      <c r="M7" s="4">
        <f t="shared" si="0"/>
        <v>67</v>
      </c>
      <c r="N7" s="4">
        <f t="shared" si="1"/>
        <v>0</v>
      </c>
      <c r="O7" s="9">
        <f t="shared" si="2"/>
        <v>67</v>
      </c>
      <c r="P7" s="13"/>
      <c r="R7" s="13">
        <v>43</v>
      </c>
    </row>
    <row r="8" spans="1:18" ht="15.75" x14ac:dyDescent="0.25">
      <c r="A8" s="4" t="s">
        <v>23</v>
      </c>
      <c r="B8" s="7">
        <v>41006</v>
      </c>
      <c r="C8" s="4"/>
      <c r="D8" s="4"/>
      <c r="E8" s="4"/>
      <c r="F8" s="4"/>
      <c r="G8" s="4"/>
      <c r="H8" s="4"/>
      <c r="I8" s="4"/>
      <c r="J8" s="4"/>
      <c r="K8" s="4"/>
      <c r="L8" s="4">
        <v>38</v>
      </c>
      <c r="M8" s="4">
        <f t="shared" si="0"/>
        <v>38</v>
      </c>
      <c r="N8" s="4">
        <f t="shared" si="1"/>
        <v>0</v>
      </c>
      <c r="O8" s="9">
        <f t="shared" si="2"/>
        <v>38</v>
      </c>
      <c r="P8" s="13"/>
      <c r="R8" s="13">
        <v>26</v>
      </c>
    </row>
    <row r="9" spans="1:18" ht="15.75" x14ac:dyDescent="0.25">
      <c r="A9" s="4" t="s">
        <v>24</v>
      </c>
      <c r="B9" s="7">
        <v>44293</v>
      </c>
      <c r="C9" s="4"/>
      <c r="D9" s="4"/>
      <c r="E9" s="4"/>
      <c r="F9" s="4"/>
      <c r="G9" s="4"/>
      <c r="H9" s="4"/>
      <c r="I9" s="4"/>
      <c r="J9" s="4"/>
      <c r="K9" s="4"/>
      <c r="L9" s="4">
        <v>29</v>
      </c>
      <c r="M9" s="4">
        <f t="shared" si="0"/>
        <v>29</v>
      </c>
      <c r="N9" s="4">
        <f t="shared" si="1"/>
        <v>0</v>
      </c>
      <c r="O9" s="9">
        <f t="shared" si="2"/>
        <v>29</v>
      </c>
      <c r="P9" s="13"/>
      <c r="R9" s="13">
        <v>5</v>
      </c>
    </row>
    <row r="10" spans="1:18" ht="15.75" x14ac:dyDescent="0.25">
      <c r="A10" s="4" t="s">
        <v>25</v>
      </c>
      <c r="B10" s="7">
        <v>44293</v>
      </c>
      <c r="C10" s="4"/>
      <c r="D10" s="4"/>
      <c r="E10" s="4"/>
      <c r="F10" s="4"/>
      <c r="G10" s="4"/>
      <c r="H10" s="4"/>
      <c r="I10" s="4"/>
      <c r="J10" s="4">
        <v>7.26</v>
      </c>
      <c r="K10" s="4"/>
      <c r="L10" s="4"/>
      <c r="M10" s="4">
        <f t="shared" si="0"/>
        <v>0</v>
      </c>
      <c r="N10" s="4">
        <f t="shared" si="1"/>
        <v>7.26</v>
      </c>
      <c r="O10" s="9">
        <f t="shared" si="2"/>
        <v>-7.26</v>
      </c>
      <c r="P10" s="13"/>
      <c r="R10" s="13"/>
    </row>
    <row r="11" spans="1:18" ht="15.75" x14ac:dyDescent="0.25">
      <c r="A11" s="4" t="s">
        <v>26</v>
      </c>
      <c r="B11" s="7">
        <v>44293</v>
      </c>
      <c r="C11" s="4"/>
      <c r="D11" s="4"/>
      <c r="E11" s="4"/>
      <c r="F11" s="4"/>
      <c r="G11" s="4"/>
      <c r="H11" s="4"/>
      <c r="I11" s="4"/>
      <c r="J11" s="4"/>
      <c r="K11" s="4"/>
      <c r="L11" s="4">
        <v>29</v>
      </c>
      <c r="M11" s="4">
        <f t="shared" si="0"/>
        <v>29</v>
      </c>
      <c r="N11" s="4">
        <f t="shared" si="1"/>
        <v>0</v>
      </c>
      <c r="O11" s="9">
        <f t="shared" si="2"/>
        <v>29</v>
      </c>
      <c r="P11" s="13"/>
      <c r="R11" s="13">
        <v>5</v>
      </c>
    </row>
    <row r="12" spans="1:18" ht="15.75" x14ac:dyDescent="0.25">
      <c r="A12" s="4" t="s">
        <v>27</v>
      </c>
      <c r="B12" s="7">
        <v>44293</v>
      </c>
      <c r="C12" s="4"/>
      <c r="D12" s="4"/>
      <c r="E12" s="4"/>
      <c r="F12" s="4"/>
      <c r="G12" s="4"/>
      <c r="H12" s="4"/>
      <c r="I12" s="4"/>
      <c r="J12" s="4"/>
      <c r="K12" s="4"/>
      <c r="L12" s="4">
        <v>29</v>
      </c>
      <c r="M12" s="4">
        <f t="shared" si="0"/>
        <v>29</v>
      </c>
      <c r="N12" s="4">
        <f t="shared" si="1"/>
        <v>0</v>
      </c>
      <c r="O12" s="9">
        <f t="shared" si="2"/>
        <v>29</v>
      </c>
      <c r="P12" s="13"/>
      <c r="R12" s="13">
        <v>5</v>
      </c>
    </row>
    <row r="13" spans="1:18" ht="15.75" x14ac:dyDescent="0.25">
      <c r="A13" s="4" t="s">
        <v>28</v>
      </c>
      <c r="B13" s="7">
        <v>44293</v>
      </c>
      <c r="C13" s="4"/>
      <c r="D13" s="4"/>
      <c r="E13" s="4"/>
      <c r="F13" s="4"/>
      <c r="G13" s="4"/>
      <c r="H13" s="4"/>
      <c r="I13" s="4"/>
      <c r="J13" s="4"/>
      <c r="K13" s="4"/>
      <c r="L13" s="4">
        <v>38</v>
      </c>
      <c r="M13" s="4">
        <f t="shared" si="0"/>
        <v>38</v>
      </c>
      <c r="N13" s="4">
        <f t="shared" si="1"/>
        <v>0</v>
      </c>
      <c r="O13" s="9">
        <f t="shared" si="2"/>
        <v>38</v>
      </c>
      <c r="P13" s="13"/>
      <c r="R13" s="13">
        <v>26</v>
      </c>
    </row>
    <row r="14" spans="1:18" ht="15.75" x14ac:dyDescent="0.25">
      <c r="A14" s="4" t="s">
        <v>29</v>
      </c>
      <c r="B14" s="7">
        <v>44293</v>
      </c>
      <c r="C14" s="4"/>
      <c r="D14" s="4"/>
      <c r="E14" s="4"/>
      <c r="F14" s="4"/>
      <c r="G14" s="4"/>
      <c r="H14" s="4"/>
      <c r="I14" s="4"/>
      <c r="J14" s="4">
        <v>60.5</v>
      </c>
      <c r="K14" s="4"/>
      <c r="L14" s="4"/>
      <c r="M14" s="4">
        <f t="shared" si="0"/>
        <v>0</v>
      </c>
      <c r="N14" s="4">
        <f t="shared" si="1"/>
        <v>60.5</v>
      </c>
      <c r="O14" s="9">
        <f t="shared" si="2"/>
        <v>-60.5</v>
      </c>
      <c r="P14" s="13"/>
      <c r="R14" s="13"/>
    </row>
    <row r="15" spans="1:18" ht="15.75" x14ac:dyDescent="0.25">
      <c r="A15" s="4" t="s">
        <v>31</v>
      </c>
      <c r="B15" s="7">
        <v>44298</v>
      </c>
      <c r="C15" s="4"/>
      <c r="D15" s="4"/>
      <c r="E15" s="4"/>
      <c r="F15" s="4"/>
      <c r="G15" s="4"/>
      <c r="H15" s="4"/>
      <c r="I15" s="4"/>
      <c r="J15" s="4">
        <v>28</v>
      </c>
      <c r="K15" s="4"/>
      <c r="L15" s="4"/>
      <c r="M15" s="4">
        <f t="shared" si="0"/>
        <v>0</v>
      </c>
      <c r="N15" s="4">
        <f t="shared" si="1"/>
        <v>28</v>
      </c>
      <c r="O15" s="9">
        <f t="shared" si="2"/>
        <v>-28</v>
      </c>
      <c r="P15" s="13"/>
      <c r="R15" s="13"/>
    </row>
    <row r="16" spans="1:18" ht="15.75" x14ac:dyDescent="0.25">
      <c r="A16" s="4" t="s">
        <v>32</v>
      </c>
      <c r="B16" s="7">
        <v>44300</v>
      </c>
      <c r="C16" s="4"/>
      <c r="D16" s="4"/>
      <c r="E16" s="4"/>
      <c r="F16" s="4"/>
      <c r="G16" s="4"/>
      <c r="H16" s="4"/>
      <c r="I16" s="4"/>
      <c r="J16" s="4"/>
      <c r="K16" s="4"/>
      <c r="L16" s="4">
        <v>29</v>
      </c>
      <c r="M16" s="4">
        <f t="shared" si="0"/>
        <v>29</v>
      </c>
      <c r="N16" s="4">
        <f t="shared" si="1"/>
        <v>0</v>
      </c>
      <c r="O16" s="9">
        <f t="shared" si="2"/>
        <v>29</v>
      </c>
      <c r="P16" s="13"/>
      <c r="R16" s="13">
        <v>5</v>
      </c>
    </row>
    <row r="17" spans="1:18" ht="15.75" x14ac:dyDescent="0.25">
      <c r="A17" s="4" t="s">
        <v>34</v>
      </c>
      <c r="B17" s="7">
        <v>44302</v>
      </c>
      <c r="C17" s="4"/>
      <c r="D17" s="4"/>
      <c r="E17" s="4"/>
      <c r="F17" s="4"/>
      <c r="G17" s="4"/>
      <c r="H17" s="4"/>
      <c r="I17" s="4"/>
      <c r="J17" s="4"/>
      <c r="K17" s="4"/>
      <c r="L17" s="4">
        <v>38</v>
      </c>
      <c r="M17" s="4">
        <f t="shared" si="0"/>
        <v>38</v>
      </c>
      <c r="N17" s="4">
        <f t="shared" si="1"/>
        <v>0</v>
      </c>
      <c r="O17" s="9">
        <f t="shared" si="2"/>
        <v>38</v>
      </c>
      <c r="P17" s="13"/>
      <c r="R17" s="13">
        <v>26</v>
      </c>
    </row>
    <row r="18" spans="1:18" ht="15.75" x14ac:dyDescent="0.25">
      <c r="A18" s="4" t="s">
        <v>35</v>
      </c>
      <c r="B18" s="7">
        <v>44305</v>
      </c>
      <c r="C18" s="4"/>
      <c r="D18" s="4"/>
      <c r="E18" s="4"/>
      <c r="F18" s="4"/>
      <c r="G18" s="4"/>
      <c r="H18" s="4"/>
      <c r="I18" s="4"/>
      <c r="J18" s="4">
        <v>96.8</v>
      </c>
      <c r="K18" s="4"/>
      <c r="L18" s="4"/>
      <c r="M18" s="4">
        <f t="shared" si="0"/>
        <v>0</v>
      </c>
      <c r="N18" s="4">
        <f t="shared" si="1"/>
        <v>96.8</v>
      </c>
      <c r="O18" s="9">
        <f t="shared" si="2"/>
        <v>-96.8</v>
      </c>
      <c r="P18" s="13"/>
      <c r="R18" s="13"/>
    </row>
    <row r="19" spans="1:18" ht="15.75" x14ac:dyDescent="0.25">
      <c r="A19" s="4" t="s">
        <v>36</v>
      </c>
      <c r="B19" s="7">
        <v>44307</v>
      </c>
      <c r="C19" s="4"/>
      <c r="D19" s="4"/>
      <c r="E19" s="4"/>
      <c r="F19" s="4"/>
      <c r="G19" s="4"/>
      <c r="H19" s="4"/>
      <c r="I19" s="4"/>
      <c r="J19" s="4"/>
      <c r="K19" s="4"/>
      <c r="L19" s="4">
        <v>38</v>
      </c>
      <c r="M19" s="4">
        <f t="shared" si="0"/>
        <v>38</v>
      </c>
      <c r="N19" s="4">
        <f t="shared" si="1"/>
        <v>0</v>
      </c>
      <c r="O19" s="9">
        <f t="shared" si="2"/>
        <v>38</v>
      </c>
      <c r="P19" s="13"/>
      <c r="R19" s="13">
        <v>26</v>
      </c>
    </row>
    <row r="20" spans="1:18" ht="15.75" x14ac:dyDescent="0.25">
      <c r="A20" s="4" t="s">
        <v>40</v>
      </c>
      <c r="B20" s="7">
        <v>44313</v>
      </c>
      <c r="C20" s="4"/>
      <c r="D20" s="4"/>
      <c r="E20" s="4"/>
      <c r="F20" s="4"/>
      <c r="G20" s="4"/>
      <c r="H20" s="4"/>
      <c r="I20" s="4"/>
      <c r="J20" s="4">
        <v>10</v>
      </c>
      <c r="K20" s="4"/>
      <c r="L20" s="4"/>
      <c r="M20" s="4">
        <f t="shared" si="0"/>
        <v>0</v>
      </c>
      <c r="N20" s="4">
        <f t="shared" si="1"/>
        <v>10</v>
      </c>
      <c r="O20" s="9">
        <f t="shared" si="2"/>
        <v>-10</v>
      </c>
      <c r="P20" s="13"/>
      <c r="R20" s="13"/>
    </row>
    <row r="21" spans="1:18" ht="15.75" x14ac:dyDescent="0.25">
      <c r="A21" s="4" t="s">
        <v>41</v>
      </c>
      <c r="B21" s="7">
        <v>44314</v>
      </c>
      <c r="C21" s="4"/>
      <c r="D21" s="4"/>
      <c r="E21" s="4"/>
      <c r="F21" s="4"/>
      <c r="G21" s="4"/>
      <c r="H21" s="4"/>
      <c r="I21" s="4"/>
      <c r="J21" s="4"/>
      <c r="K21" s="4"/>
      <c r="L21" s="4">
        <v>18</v>
      </c>
      <c r="M21" s="4">
        <f t="shared" si="0"/>
        <v>18</v>
      </c>
      <c r="N21" s="4">
        <f t="shared" si="1"/>
        <v>0</v>
      </c>
      <c r="O21" s="9">
        <f t="shared" si="2"/>
        <v>18</v>
      </c>
      <c r="P21" s="13">
        <v>46</v>
      </c>
      <c r="R21" s="13"/>
    </row>
    <row r="22" spans="1:18" ht="15.7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>
        <f t="shared" si="0"/>
        <v>0</v>
      </c>
      <c r="N22" s="4">
        <f t="shared" si="1"/>
        <v>0</v>
      </c>
      <c r="O22" s="9">
        <f t="shared" si="2"/>
        <v>0</v>
      </c>
      <c r="P22" s="13"/>
      <c r="R22" s="13"/>
    </row>
    <row r="23" spans="1:18" ht="15.7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>
        <f t="shared" si="0"/>
        <v>0</v>
      </c>
      <c r="N23" s="4">
        <f t="shared" si="1"/>
        <v>0</v>
      </c>
      <c r="O23" s="9">
        <f t="shared" si="2"/>
        <v>0</v>
      </c>
      <c r="P23" s="13"/>
      <c r="R23" s="13"/>
    </row>
    <row r="24" spans="1:18" ht="15.7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>
        <f t="shared" si="0"/>
        <v>0</v>
      </c>
      <c r="N24" s="4">
        <f t="shared" si="1"/>
        <v>0</v>
      </c>
      <c r="O24" s="9">
        <f t="shared" si="2"/>
        <v>0</v>
      </c>
      <c r="P24" s="13"/>
      <c r="R24" s="13"/>
    </row>
    <row r="25" spans="1:18" ht="15.7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>
        <f t="shared" si="0"/>
        <v>0</v>
      </c>
      <c r="N25" s="4">
        <f t="shared" si="1"/>
        <v>0</v>
      </c>
      <c r="O25" s="9">
        <f t="shared" si="2"/>
        <v>0</v>
      </c>
      <c r="P25" s="13"/>
      <c r="R25" s="13"/>
    </row>
    <row r="26" spans="1:18" ht="15.7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>
        <f t="shared" si="0"/>
        <v>0</v>
      </c>
      <c r="N26" s="4">
        <f t="shared" si="1"/>
        <v>0</v>
      </c>
      <c r="O26" s="9">
        <f t="shared" si="2"/>
        <v>0</v>
      </c>
      <c r="P26" s="13"/>
      <c r="R26" s="13"/>
    </row>
    <row r="27" spans="1:18" ht="15.7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>
        <f t="shared" si="0"/>
        <v>0</v>
      </c>
      <c r="N27" s="4">
        <f t="shared" si="1"/>
        <v>0</v>
      </c>
      <c r="O27" s="9">
        <f t="shared" si="2"/>
        <v>0</v>
      </c>
      <c r="P27" s="13"/>
      <c r="R27" s="13"/>
    </row>
    <row r="28" spans="1:18" ht="15.7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>
        <f t="shared" si="0"/>
        <v>0</v>
      </c>
      <c r="N28" s="4">
        <f t="shared" si="1"/>
        <v>0</v>
      </c>
      <c r="O28" s="9">
        <f t="shared" si="2"/>
        <v>0</v>
      </c>
      <c r="P28" s="13"/>
      <c r="R28" s="13"/>
    </row>
    <row r="29" spans="1:18" ht="15.7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>
        <f t="shared" si="0"/>
        <v>0</v>
      </c>
      <c r="N29" s="4">
        <f t="shared" si="1"/>
        <v>0</v>
      </c>
      <c r="O29" s="9">
        <f t="shared" si="2"/>
        <v>0</v>
      </c>
      <c r="P29" s="13"/>
      <c r="R29" s="13"/>
    </row>
    <row r="30" spans="1:18" ht="15.7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>
        <f t="shared" si="0"/>
        <v>0</v>
      </c>
      <c r="N30" s="4">
        <f t="shared" si="1"/>
        <v>0</v>
      </c>
      <c r="O30" s="9">
        <f t="shared" si="2"/>
        <v>0</v>
      </c>
      <c r="P30" s="13"/>
      <c r="R30" s="13"/>
    </row>
    <row r="31" spans="1:18" ht="15.7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>
        <f t="shared" si="0"/>
        <v>0</v>
      </c>
      <c r="N31" s="4">
        <f t="shared" si="1"/>
        <v>0</v>
      </c>
      <c r="O31" s="9">
        <f t="shared" si="2"/>
        <v>0</v>
      </c>
      <c r="P31" s="13"/>
      <c r="R31" s="13"/>
    </row>
    <row r="32" spans="1:18" ht="15.7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>
        <f t="shared" si="0"/>
        <v>0</v>
      </c>
      <c r="N32" s="4">
        <f t="shared" si="1"/>
        <v>0</v>
      </c>
      <c r="O32" s="9">
        <f t="shared" si="2"/>
        <v>0</v>
      </c>
      <c r="P32" s="13"/>
      <c r="R32" s="13"/>
    </row>
    <row r="33" spans="1:18" ht="15.7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>
        <f t="shared" si="0"/>
        <v>0</v>
      </c>
      <c r="N33" s="4">
        <f t="shared" si="1"/>
        <v>0</v>
      </c>
      <c r="O33" s="9">
        <f t="shared" si="2"/>
        <v>0</v>
      </c>
      <c r="P33" s="13"/>
      <c r="R33" s="13"/>
    </row>
    <row r="34" spans="1:18" ht="15.7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>
        <f t="shared" si="0"/>
        <v>0</v>
      </c>
      <c r="N34" s="4">
        <f t="shared" si="1"/>
        <v>0</v>
      </c>
      <c r="O34" s="9">
        <f t="shared" si="2"/>
        <v>0</v>
      </c>
      <c r="P34" s="13"/>
      <c r="R34" s="13"/>
    </row>
    <row r="35" spans="1:18" ht="15.7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>
        <f t="shared" si="0"/>
        <v>0</v>
      </c>
      <c r="N35" s="4">
        <f t="shared" si="1"/>
        <v>0</v>
      </c>
      <c r="O35" s="9">
        <f t="shared" si="2"/>
        <v>0</v>
      </c>
      <c r="P35" s="13"/>
      <c r="R35" s="13"/>
    </row>
    <row r="36" spans="1:18" ht="15.7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>
        <f t="shared" si="0"/>
        <v>0</v>
      </c>
      <c r="N36" s="4">
        <f t="shared" si="1"/>
        <v>0</v>
      </c>
      <c r="O36" s="9">
        <f t="shared" si="2"/>
        <v>0</v>
      </c>
      <c r="P36" s="13"/>
      <c r="R36" s="13"/>
    </row>
    <row r="37" spans="1:18" ht="15.7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>
        <f t="shared" si="0"/>
        <v>0</v>
      </c>
      <c r="N37" s="4">
        <f t="shared" si="1"/>
        <v>0</v>
      </c>
      <c r="O37" s="9">
        <f t="shared" si="2"/>
        <v>0</v>
      </c>
      <c r="P37" s="13"/>
      <c r="R37" s="13"/>
    </row>
    <row r="38" spans="1:18" ht="15.7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>
        <f t="shared" si="0"/>
        <v>0</v>
      </c>
      <c r="N38" s="4">
        <f t="shared" si="1"/>
        <v>0</v>
      </c>
      <c r="O38" s="9">
        <f t="shared" si="2"/>
        <v>0</v>
      </c>
      <c r="P38" s="13"/>
      <c r="R38" s="13"/>
    </row>
    <row r="39" spans="1:18" ht="15.7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>
        <f t="shared" si="0"/>
        <v>0</v>
      </c>
      <c r="N39" s="4">
        <f t="shared" si="1"/>
        <v>0</v>
      </c>
      <c r="O39" s="9">
        <f t="shared" si="2"/>
        <v>0</v>
      </c>
      <c r="P39" s="13"/>
      <c r="R39" s="13"/>
    </row>
    <row r="40" spans="1:18" ht="15.7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>
        <f t="shared" si="0"/>
        <v>0</v>
      </c>
      <c r="N40" s="4">
        <f t="shared" si="1"/>
        <v>0</v>
      </c>
      <c r="O40" s="9">
        <f t="shared" si="2"/>
        <v>0</v>
      </c>
      <c r="P40" s="13"/>
      <c r="R40" s="13"/>
    </row>
    <row r="41" spans="1:18" ht="15.7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>
        <f t="shared" si="0"/>
        <v>0</v>
      </c>
      <c r="N41" s="4">
        <f t="shared" si="1"/>
        <v>0</v>
      </c>
      <c r="O41" s="9">
        <f t="shared" si="2"/>
        <v>0</v>
      </c>
      <c r="P41" s="13"/>
      <c r="R41" s="13"/>
    </row>
    <row r="42" spans="1:18" ht="15.7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>
        <f t="shared" si="0"/>
        <v>0</v>
      </c>
      <c r="N42" s="4">
        <f t="shared" si="1"/>
        <v>0</v>
      </c>
      <c r="O42" s="9">
        <f t="shared" si="2"/>
        <v>0</v>
      </c>
      <c r="P42" s="13"/>
      <c r="R42" s="13"/>
    </row>
    <row r="43" spans="1:18" ht="15.7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>
        <f t="shared" si="0"/>
        <v>0</v>
      </c>
      <c r="N43" s="4">
        <f t="shared" si="1"/>
        <v>0</v>
      </c>
      <c r="O43" s="9">
        <f t="shared" si="2"/>
        <v>0</v>
      </c>
      <c r="P43" s="13"/>
      <c r="R43" s="13"/>
    </row>
    <row r="44" spans="1:18" ht="15.7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>
        <f t="shared" si="0"/>
        <v>0</v>
      </c>
      <c r="N44" s="4">
        <f t="shared" si="1"/>
        <v>0</v>
      </c>
      <c r="O44" s="9">
        <f t="shared" si="2"/>
        <v>0</v>
      </c>
      <c r="P44" s="13"/>
      <c r="R44" s="13"/>
    </row>
    <row r="45" spans="1:18" ht="15.7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>
        <f t="shared" si="0"/>
        <v>0</v>
      </c>
      <c r="N45" s="4">
        <f t="shared" si="1"/>
        <v>0</v>
      </c>
      <c r="O45" s="9">
        <f t="shared" si="2"/>
        <v>0</v>
      </c>
      <c r="P45" s="13"/>
      <c r="R45" s="13"/>
    </row>
    <row r="46" spans="1:18" ht="15.75" x14ac:dyDescent="0.25">
      <c r="A46" s="5"/>
      <c r="B46" s="4" t="s">
        <v>11</v>
      </c>
      <c r="C46" s="4">
        <f t="shared" ref="C46:K46" si="3">SUM(C5:C45)</f>
        <v>0</v>
      </c>
      <c r="D46" s="4">
        <f t="shared" si="3"/>
        <v>0</v>
      </c>
      <c r="E46" s="4">
        <f t="shared" si="3"/>
        <v>0</v>
      </c>
      <c r="F46" s="4">
        <f t="shared" si="3"/>
        <v>0</v>
      </c>
      <c r="G46" s="4">
        <f t="shared" si="3"/>
        <v>0</v>
      </c>
      <c r="H46" s="5">
        <f t="shared" si="3"/>
        <v>0</v>
      </c>
      <c r="I46" s="3">
        <f t="shared" si="3"/>
        <v>0</v>
      </c>
      <c r="J46" s="3">
        <f t="shared" si="3"/>
        <v>202.56</v>
      </c>
      <c r="K46" s="4">
        <f t="shared" si="3"/>
        <v>0</v>
      </c>
      <c r="L46" s="4" t="s">
        <v>11</v>
      </c>
      <c r="M46" s="4">
        <f>SUM(M4:M45)</f>
        <v>467</v>
      </c>
      <c r="N46" s="4">
        <f>SUM(N4:N45)</f>
        <v>202.56</v>
      </c>
      <c r="O46" s="9">
        <f>SUM(O4:O45)</f>
        <v>615.79000000000008</v>
      </c>
      <c r="P46" s="13">
        <f>SUM(P4:P45)</f>
        <v>46</v>
      </c>
      <c r="R46" s="18">
        <f>SUM(R5:R45)</f>
        <v>245</v>
      </c>
    </row>
    <row r="47" spans="1:18" ht="15.75" x14ac:dyDescent="0.25">
      <c r="A47" s="5"/>
      <c r="B47" s="5"/>
      <c r="C47" s="91">
        <f>C46+D46</f>
        <v>0</v>
      </c>
      <c r="D47" s="92"/>
      <c r="E47" s="5"/>
      <c r="F47" s="5"/>
      <c r="G47" s="5"/>
      <c r="H47" s="4" t="s">
        <v>39</v>
      </c>
      <c r="I47" s="3">
        <f>C47-E46-F46-G46-H46+K46</f>
        <v>0</v>
      </c>
      <c r="K47" s="6"/>
      <c r="L47" s="80" t="s">
        <v>12</v>
      </c>
      <c r="M47" s="82">
        <v>351.35</v>
      </c>
      <c r="N47" s="83"/>
    </row>
    <row r="48" spans="1:18" ht="15.75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81"/>
      <c r="M48" s="84"/>
      <c r="N48" s="85"/>
    </row>
    <row r="49" spans="1:16" ht="15.75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80" t="s">
        <v>13</v>
      </c>
      <c r="M49" s="87">
        <f>I46+M47+M46-N46</f>
        <v>615.79</v>
      </c>
      <c r="N49" s="88"/>
      <c r="P49" s="1"/>
    </row>
    <row r="50" spans="1:16" ht="15.75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81"/>
      <c r="M50" s="89"/>
      <c r="N50" s="90"/>
    </row>
  </sheetData>
  <mergeCells count="8">
    <mergeCell ref="L49:L50"/>
    <mergeCell ref="M49:N50"/>
    <mergeCell ref="M1:O2"/>
    <mergeCell ref="P1:P2"/>
    <mergeCell ref="C47:D47"/>
    <mergeCell ref="F1:H2"/>
    <mergeCell ref="L47:L48"/>
    <mergeCell ref="M47:N48"/>
  </mergeCells>
  <pageMargins left="0.7" right="0.7" top="0.75" bottom="0.75" header="0.3" footer="0.3"/>
  <pageSetup paperSize="9" scale="49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B745D-A972-47BC-B713-B9F3AB0D23BF}">
  <sheetPr>
    <pageSetUpPr fitToPage="1"/>
  </sheetPr>
  <dimension ref="A1:S54"/>
  <sheetViews>
    <sheetView topLeftCell="A19" workbookViewId="0">
      <selection activeCell="J53" sqref="J53"/>
    </sheetView>
  </sheetViews>
  <sheetFormatPr baseColWidth="10" defaultRowHeight="15" x14ac:dyDescent="0.25"/>
  <cols>
    <col min="1" max="1" width="49.28515625" customWidth="1"/>
    <col min="2" max="2" width="13" bestFit="1" customWidth="1"/>
    <col min="3" max="3" width="12.7109375" customWidth="1"/>
    <col min="7" max="7" width="12.85546875" customWidth="1"/>
    <col min="8" max="8" width="13.85546875" customWidth="1"/>
    <col min="11" max="11" width="12.85546875" customWidth="1"/>
    <col min="12" max="12" width="38.5703125" customWidth="1"/>
    <col min="13" max="13" width="17.85546875" customWidth="1"/>
    <col min="16" max="17" width="11.85546875" bestFit="1" customWidth="1"/>
  </cols>
  <sheetData>
    <row r="1" spans="1:19" ht="15" customHeight="1" x14ac:dyDescent="0.25">
      <c r="F1" s="93">
        <v>44317</v>
      </c>
      <c r="G1" s="94"/>
      <c r="H1" s="94"/>
      <c r="N1" s="110" t="s">
        <v>43</v>
      </c>
      <c r="O1" s="111"/>
      <c r="P1" s="112"/>
      <c r="Q1" s="96">
        <f>P49</f>
        <v>685.59</v>
      </c>
    </row>
    <row r="2" spans="1:19" ht="15" customHeight="1" x14ac:dyDescent="0.25">
      <c r="F2" s="95"/>
      <c r="G2" s="95"/>
      <c r="H2" s="95"/>
      <c r="N2" s="113"/>
      <c r="O2" s="114"/>
      <c r="P2" s="115"/>
      <c r="Q2" s="97"/>
    </row>
    <row r="3" spans="1:19" x14ac:dyDescent="0.25">
      <c r="A3" s="21" t="s">
        <v>0</v>
      </c>
      <c r="B3" s="21" t="s">
        <v>1</v>
      </c>
      <c r="C3" s="21" t="s">
        <v>2</v>
      </c>
      <c r="D3" s="21" t="s">
        <v>5</v>
      </c>
      <c r="E3" s="21" t="s">
        <v>3</v>
      </c>
      <c r="F3" s="21" t="s">
        <v>4</v>
      </c>
      <c r="G3" s="21" t="s">
        <v>46</v>
      </c>
      <c r="H3" s="21" t="s">
        <v>47</v>
      </c>
      <c r="I3" s="21" t="s">
        <v>16</v>
      </c>
      <c r="J3" s="21" t="s">
        <v>8</v>
      </c>
      <c r="K3" s="21" t="s">
        <v>70</v>
      </c>
      <c r="L3" s="21" t="s">
        <v>67</v>
      </c>
      <c r="M3" s="21" t="s">
        <v>66</v>
      </c>
      <c r="N3" s="21" t="s">
        <v>9</v>
      </c>
      <c r="O3" s="21" t="s">
        <v>10</v>
      </c>
      <c r="P3" s="21" t="s">
        <v>15</v>
      </c>
      <c r="Q3" s="21" t="s">
        <v>18</v>
      </c>
      <c r="S3" s="8" t="s">
        <v>33</v>
      </c>
    </row>
    <row r="4" spans="1:19" ht="15.75" x14ac:dyDescent="0.25">
      <c r="A4" s="22" t="s">
        <v>17</v>
      </c>
      <c r="B4" s="23">
        <v>44317</v>
      </c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>
        <f>C4+D4+M4</f>
        <v>0</v>
      </c>
      <c r="O4" s="22">
        <f>E4+F4+G4+H4+I4+K4</f>
        <v>0</v>
      </c>
      <c r="P4" s="26">
        <v>615.79</v>
      </c>
      <c r="Q4" s="22"/>
      <c r="S4" s="13"/>
    </row>
    <row r="5" spans="1:19" ht="15.75" x14ac:dyDescent="0.25">
      <c r="A5" s="22" t="s">
        <v>42</v>
      </c>
      <c r="B5" s="23">
        <v>44319</v>
      </c>
      <c r="C5" s="22"/>
      <c r="D5" s="22"/>
      <c r="E5" s="22"/>
      <c r="F5" s="22"/>
      <c r="G5" s="22"/>
      <c r="H5" s="22"/>
      <c r="I5" s="24"/>
      <c r="J5" s="22"/>
      <c r="K5" s="22">
        <v>12.76</v>
      </c>
      <c r="L5" s="22"/>
      <c r="M5" s="22"/>
      <c r="N5" s="22">
        <f>I5+M5</f>
        <v>0</v>
      </c>
      <c r="O5" s="22">
        <f>E5+F5+G5+H5+K5</f>
        <v>12.76</v>
      </c>
      <c r="P5" s="26">
        <f>G5-H5-K5+M5</f>
        <v>-12.76</v>
      </c>
      <c r="Q5" s="22"/>
      <c r="S5" s="13"/>
    </row>
    <row r="6" spans="1:19" ht="15.75" x14ac:dyDescent="0.25">
      <c r="A6" s="22" t="s">
        <v>44</v>
      </c>
      <c r="B6" s="23">
        <v>44321</v>
      </c>
      <c r="C6" s="22"/>
      <c r="D6" s="22"/>
      <c r="E6" s="22"/>
      <c r="F6" s="22"/>
      <c r="G6" s="22"/>
      <c r="H6" s="22"/>
      <c r="I6" s="24"/>
      <c r="J6" s="22"/>
      <c r="K6" s="22"/>
      <c r="L6" s="22"/>
      <c r="M6" s="22">
        <v>38</v>
      </c>
      <c r="N6" s="22">
        <f>I6+M6</f>
        <v>38</v>
      </c>
      <c r="O6" s="22">
        <f>G6+H6+K6</f>
        <v>0</v>
      </c>
      <c r="P6" s="26">
        <f t="shared" ref="P6:P16" si="0">G6-H6-K6+M6</f>
        <v>38</v>
      </c>
      <c r="Q6" s="22"/>
      <c r="R6" s="11"/>
      <c r="S6" s="13">
        <v>26</v>
      </c>
    </row>
    <row r="7" spans="1:19" ht="15.75" x14ac:dyDescent="0.25">
      <c r="A7" s="22" t="s">
        <v>45</v>
      </c>
      <c r="B7" s="23">
        <v>44321</v>
      </c>
      <c r="C7" s="22"/>
      <c r="D7" s="22"/>
      <c r="E7" s="22"/>
      <c r="F7" s="22"/>
      <c r="G7" s="22"/>
      <c r="H7" s="22"/>
      <c r="I7" s="24"/>
      <c r="J7" s="22"/>
      <c r="K7" s="22">
        <v>182.62</v>
      </c>
      <c r="L7" s="22"/>
      <c r="M7" s="22"/>
      <c r="N7" s="22">
        <f t="shared" ref="N7:N45" si="1">I7+M7</f>
        <v>0</v>
      </c>
      <c r="O7" s="22">
        <f t="shared" ref="O7:O45" si="2">G7+H7+K7</f>
        <v>182.62</v>
      </c>
      <c r="P7" s="26">
        <f>G7-H7-K7+M7</f>
        <v>-182.62</v>
      </c>
      <c r="Q7" s="22"/>
      <c r="R7" s="11"/>
      <c r="S7" s="13"/>
    </row>
    <row r="8" spans="1:19" ht="15.75" x14ac:dyDescent="0.25">
      <c r="A8" s="22" t="s">
        <v>48</v>
      </c>
      <c r="B8" s="23">
        <v>44322</v>
      </c>
      <c r="C8" s="22"/>
      <c r="D8" s="22"/>
      <c r="E8" s="22"/>
      <c r="F8" s="22"/>
      <c r="G8" s="22"/>
      <c r="H8" s="22"/>
      <c r="I8" s="24"/>
      <c r="J8" s="22"/>
      <c r="K8" s="22">
        <v>26.37</v>
      </c>
      <c r="L8" s="22"/>
      <c r="M8" s="22"/>
      <c r="N8" s="22">
        <f t="shared" si="1"/>
        <v>0</v>
      </c>
      <c r="O8" s="22">
        <f t="shared" si="2"/>
        <v>26.37</v>
      </c>
      <c r="P8" s="26">
        <f t="shared" si="0"/>
        <v>-26.37</v>
      </c>
      <c r="Q8" s="22"/>
      <c r="S8" s="13"/>
    </row>
    <row r="9" spans="1:19" ht="15.75" x14ac:dyDescent="0.25">
      <c r="A9" s="22" t="s">
        <v>49</v>
      </c>
      <c r="B9" s="23">
        <v>44323</v>
      </c>
      <c r="C9" s="22"/>
      <c r="D9" s="22"/>
      <c r="E9" s="22"/>
      <c r="F9" s="22"/>
      <c r="G9" s="22"/>
      <c r="H9" s="22"/>
      <c r="I9" s="24"/>
      <c r="J9" s="22"/>
      <c r="K9" s="22">
        <v>32.94</v>
      </c>
      <c r="L9" s="22"/>
      <c r="M9" s="22"/>
      <c r="N9" s="22">
        <f t="shared" si="1"/>
        <v>0</v>
      </c>
      <c r="O9" s="22">
        <f t="shared" si="2"/>
        <v>32.94</v>
      </c>
      <c r="P9" s="26">
        <f t="shared" si="0"/>
        <v>-32.94</v>
      </c>
      <c r="Q9" s="22"/>
      <c r="S9" s="13"/>
    </row>
    <row r="10" spans="1:19" ht="15.75" x14ac:dyDescent="0.25">
      <c r="A10" s="22" t="s">
        <v>31</v>
      </c>
      <c r="B10" s="23">
        <v>44326</v>
      </c>
      <c r="C10" s="22"/>
      <c r="D10" s="22"/>
      <c r="E10" s="22"/>
      <c r="F10" s="22"/>
      <c r="G10" s="22"/>
      <c r="H10" s="22"/>
      <c r="I10" s="24"/>
      <c r="J10" s="22"/>
      <c r="K10" s="22">
        <v>30.38</v>
      </c>
      <c r="L10" s="22"/>
      <c r="M10" s="22"/>
      <c r="N10" s="22">
        <f t="shared" si="1"/>
        <v>0</v>
      </c>
      <c r="O10" s="22">
        <f t="shared" si="2"/>
        <v>30.38</v>
      </c>
      <c r="P10" s="26">
        <f t="shared" si="0"/>
        <v>-30.38</v>
      </c>
      <c r="Q10" s="22"/>
      <c r="S10" s="13"/>
    </row>
    <row r="11" spans="1:19" ht="15.75" x14ac:dyDescent="0.25">
      <c r="A11" s="22" t="s">
        <v>50</v>
      </c>
      <c r="B11" s="23">
        <v>44326</v>
      </c>
      <c r="C11" s="22"/>
      <c r="D11" s="22"/>
      <c r="E11" s="22"/>
      <c r="F11" s="22"/>
      <c r="G11" s="22"/>
      <c r="H11" s="22"/>
      <c r="I11" s="24"/>
      <c r="J11" s="22"/>
      <c r="K11" s="22"/>
      <c r="L11" s="22"/>
      <c r="M11" s="22">
        <v>38</v>
      </c>
      <c r="N11" s="22">
        <f t="shared" si="1"/>
        <v>38</v>
      </c>
      <c r="O11" s="22">
        <f t="shared" si="2"/>
        <v>0</v>
      </c>
      <c r="P11" s="26">
        <f t="shared" si="0"/>
        <v>38</v>
      </c>
      <c r="Q11" s="22"/>
      <c r="S11" s="13">
        <v>26</v>
      </c>
    </row>
    <row r="12" spans="1:19" ht="15.75" x14ac:dyDescent="0.25">
      <c r="A12" s="22" t="s">
        <v>51</v>
      </c>
      <c r="B12" s="23">
        <v>44326</v>
      </c>
      <c r="C12" s="22"/>
      <c r="D12" s="22"/>
      <c r="E12" s="22"/>
      <c r="F12" s="22"/>
      <c r="G12" s="22"/>
      <c r="H12" s="22"/>
      <c r="I12" s="24"/>
      <c r="J12" s="22"/>
      <c r="K12" s="22">
        <v>8.34</v>
      </c>
      <c r="L12" s="22"/>
      <c r="M12" s="22"/>
      <c r="N12" s="22">
        <f t="shared" si="1"/>
        <v>0</v>
      </c>
      <c r="O12" s="22">
        <f t="shared" si="2"/>
        <v>8.34</v>
      </c>
      <c r="P12" s="26">
        <f t="shared" si="0"/>
        <v>-8.34</v>
      </c>
      <c r="Q12" s="22"/>
      <c r="S12" s="13"/>
    </row>
    <row r="13" spans="1:19" ht="15.75" x14ac:dyDescent="0.25">
      <c r="A13" s="22" t="s">
        <v>52</v>
      </c>
      <c r="B13" s="23">
        <v>44327</v>
      </c>
      <c r="C13" s="22"/>
      <c r="D13" s="22"/>
      <c r="E13" s="22"/>
      <c r="F13" s="22"/>
      <c r="G13" s="22"/>
      <c r="H13" s="22"/>
      <c r="I13" s="24"/>
      <c r="J13" s="22"/>
      <c r="K13" s="22"/>
      <c r="L13" s="22">
        <v>56</v>
      </c>
      <c r="M13" s="22"/>
      <c r="N13" s="22">
        <f t="shared" si="1"/>
        <v>0</v>
      </c>
      <c r="O13" s="22">
        <f t="shared" si="2"/>
        <v>0</v>
      </c>
      <c r="P13" s="26">
        <f t="shared" si="0"/>
        <v>0</v>
      </c>
      <c r="Q13" s="22"/>
      <c r="S13" s="13">
        <v>52</v>
      </c>
    </row>
    <row r="14" spans="1:19" ht="15.75" x14ac:dyDescent="0.25">
      <c r="A14" s="22" t="s">
        <v>53</v>
      </c>
      <c r="B14" s="23">
        <v>44327</v>
      </c>
      <c r="C14" s="22"/>
      <c r="D14" s="22"/>
      <c r="E14" s="22"/>
      <c r="F14" s="22"/>
      <c r="G14" s="22"/>
      <c r="H14" s="22"/>
      <c r="I14" s="24"/>
      <c r="J14" s="22"/>
      <c r="K14" s="22"/>
      <c r="L14" s="22">
        <v>18</v>
      </c>
      <c r="M14" s="22"/>
      <c r="N14" s="22">
        <f t="shared" si="1"/>
        <v>0</v>
      </c>
      <c r="O14" s="22">
        <f t="shared" si="2"/>
        <v>0</v>
      </c>
      <c r="P14" s="26">
        <f t="shared" si="0"/>
        <v>0</v>
      </c>
      <c r="Q14" s="22"/>
      <c r="S14" s="13">
        <v>26</v>
      </c>
    </row>
    <row r="15" spans="1:19" ht="15.75" x14ac:dyDescent="0.25">
      <c r="A15" s="22" t="s">
        <v>54</v>
      </c>
      <c r="B15" s="23">
        <v>44327</v>
      </c>
      <c r="C15" s="22"/>
      <c r="D15" s="22"/>
      <c r="E15" s="22"/>
      <c r="F15" s="22"/>
      <c r="G15" s="22"/>
      <c r="H15" s="22"/>
      <c r="I15" s="24"/>
      <c r="J15" s="22"/>
      <c r="K15" s="22"/>
      <c r="L15" s="22">
        <v>24</v>
      </c>
      <c r="M15" s="22"/>
      <c r="N15" s="22">
        <f t="shared" si="1"/>
        <v>0</v>
      </c>
      <c r="O15" s="22">
        <f t="shared" si="2"/>
        <v>0</v>
      </c>
      <c r="P15" s="26">
        <f t="shared" si="0"/>
        <v>0</v>
      </c>
      <c r="Q15" s="22"/>
      <c r="S15" s="13"/>
    </row>
    <row r="16" spans="1:19" ht="15.75" x14ac:dyDescent="0.25">
      <c r="A16" s="22" t="s">
        <v>55</v>
      </c>
      <c r="B16" s="23">
        <v>44327</v>
      </c>
      <c r="C16" s="22">
        <v>87</v>
      </c>
      <c r="D16" s="22"/>
      <c r="E16" s="22"/>
      <c r="F16" s="22"/>
      <c r="G16" s="22"/>
      <c r="H16" s="22"/>
      <c r="I16" s="24"/>
      <c r="J16" s="22"/>
      <c r="K16" s="22"/>
      <c r="L16" s="22"/>
      <c r="M16" s="22"/>
      <c r="N16" s="22">
        <f t="shared" si="1"/>
        <v>0</v>
      </c>
      <c r="O16" s="22">
        <f t="shared" si="2"/>
        <v>0</v>
      </c>
      <c r="P16" s="26">
        <f t="shared" si="0"/>
        <v>0</v>
      </c>
      <c r="Q16" s="22"/>
      <c r="S16" s="13"/>
    </row>
    <row r="17" spans="1:19" ht="15.75" x14ac:dyDescent="0.25">
      <c r="A17" s="22" t="s">
        <v>56</v>
      </c>
      <c r="B17" s="23">
        <v>44329</v>
      </c>
      <c r="C17" s="22">
        <v>35</v>
      </c>
      <c r="D17" s="22"/>
      <c r="E17" s="22"/>
      <c r="F17" s="22"/>
      <c r="G17" s="22"/>
      <c r="H17" s="22"/>
      <c r="I17" s="24"/>
      <c r="J17" s="22"/>
      <c r="K17" s="22"/>
      <c r="L17" s="22"/>
      <c r="M17" s="22"/>
      <c r="N17" s="22">
        <f t="shared" si="1"/>
        <v>0</v>
      </c>
      <c r="O17" s="22">
        <f t="shared" si="2"/>
        <v>0</v>
      </c>
      <c r="P17" s="26">
        <f>G17-H17+I17-K17+M17</f>
        <v>0</v>
      </c>
      <c r="Q17" s="22"/>
      <c r="S17" s="13"/>
    </row>
    <row r="18" spans="1:19" ht="15.75" x14ac:dyDescent="0.25">
      <c r="A18" s="22" t="s">
        <v>57</v>
      </c>
      <c r="B18" s="23">
        <v>44332</v>
      </c>
      <c r="C18" s="22">
        <v>32</v>
      </c>
      <c r="D18" s="22"/>
      <c r="E18" s="22"/>
      <c r="F18" s="22"/>
      <c r="G18" s="22"/>
      <c r="H18" s="22"/>
      <c r="I18" s="24"/>
      <c r="J18" s="22"/>
      <c r="K18" s="22"/>
      <c r="L18" s="22">
        <v>38</v>
      </c>
      <c r="M18" s="22"/>
      <c r="N18" s="22">
        <f t="shared" si="1"/>
        <v>0</v>
      </c>
      <c r="O18" s="22">
        <f t="shared" si="2"/>
        <v>0</v>
      </c>
      <c r="P18" s="26">
        <f t="shared" ref="P18:P45" si="3">G18-H18+I18-K18+M18</f>
        <v>0</v>
      </c>
      <c r="Q18" s="22"/>
      <c r="S18" s="13">
        <v>26</v>
      </c>
    </row>
    <row r="19" spans="1:19" ht="15.75" x14ac:dyDescent="0.25">
      <c r="A19" s="22" t="s">
        <v>58</v>
      </c>
      <c r="B19" s="23">
        <v>44334</v>
      </c>
      <c r="C19" s="22"/>
      <c r="D19" s="22"/>
      <c r="E19" s="22"/>
      <c r="F19" s="22"/>
      <c r="G19" s="22"/>
      <c r="H19" s="22"/>
      <c r="I19" s="24"/>
      <c r="J19" s="22"/>
      <c r="K19" s="22"/>
      <c r="L19" s="22"/>
      <c r="M19" s="22"/>
      <c r="N19" s="22">
        <f t="shared" si="1"/>
        <v>0</v>
      </c>
      <c r="O19" s="22">
        <f t="shared" si="2"/>
        <v>0</v>
      </c>
      <c r="P19" s="26">
        <f t="shared" si="3"/>
        <v>0</v>
      </c>
      <c r="Q19" s="22"/>
      <c r="S19" s="13"/>
    </row>
    <row r="20" spans="1:19" ht="15.75" x14ac:dyDescent="0.25">
      <c r="A20" s="22" t="s">
        <v>59</v>
      </c>
      <c r="B20" s="23">
        <v>44336</v>
      </c>
      <c r="C20" s="22"/>
      <c r="D20" s="22"/>
      <c r="E20" s="22"/>
      <c r="F20" s="22"/>
      <c r="G20" s="22"/>
      <c r="H20" s="22"/>
      <c r="I20" s="24"/>
      <c r="J20" s="22"/>
      <c r="K20" s="22"/>
      <c r="L20" s="22"/>
      <c r="M20" s="22">
        <v>38</v>
      </c>
      <c r="N20" s="22">
        <f t="shared" si="1"/>
        <v>38</v>
      </c>
      <c r="O20" s="22">
        <f t="shared" si="2"/>
        <v>0</v>
      </c>
      <c r="P20" s="26">
        <f t="shared" si="3"/>
        <v>38</v>
      </c>
      <c r="Q20" s="22"/>
      <c r="S20" s="13"/>
    </row>
    <row r="21" spans="1:19" ht="15.75" x14ac:dyDescent="0.25">
      <c r="A21" s="22" t="s">
        <v>60</v>
      </c>
      <c r="B21" s="23">
        <v>44336</v>
      </c>
      <c r="C21" s="22">
        <v>60</v>
      </c>
      <c r="D21" s="22"/>
      <c r="E21" s="22"/>
      <c r="F21" s="22"/>
      <c r="G21" s="22"/>
      <c r="H21" s="22"/>
      <c r="I21" s="24"/>
      <c r="J21" s="22"/>
      <c r="K21" s="22"/>
      <c r="L21" s="22"/>
      <c r="M21" s="22">
        <v>40</v>
      </c>
      <c r="N21" s="22">
        <f t="shared" si="1"/>
        <v>40</v>
      </c>
      <c r="O21" s="22">
        <f t="shared" si="2"/>
        <v>0</v>
      </c>
      <c r="P21" s="26">
        <f t="shared" si="3"/>
        <v>40</v>
      </c>
      <c r="Q21" s="22"/>
      <c r="S21" s="13"/>
    </row>
    <row r="22" spans="1:19" ht="15.75" x14ac:dyDescent="0.25">
      <c r="A22" s="22" t="s">
        <v>61</v>
      </c>
      <c r="B22" s="23">
        <v>44337</v>
      </c>
      <c r="C22" s="22"/>
      <c r="D22" s="22"/>
      <c r="E22" s="22"/>
      <c r="F22" s="22"/>
      <c r="G22" s="22"/>
      <c r="H22" s="22"/>
      <c r="I22" s="24"/>
      <c r="J22" s="22"/>
      <c r="K22" s="22">
        <v>78.959999999999994</v>
      </c>
      <c r="L22" s="22"/>
      <c r="M22" s="22"/>
      <c r="N22" s="22">
        <f t="shared" si="1"/>
        <v>0</v>
      </c>
      <c r="O22" s="22">
        <f t="shared" si="2"/>
        <v>78.959999999999994</v>
      </c>
      <c r="P22" s="26">
        <f t="shared" si="3"/>
        <v>-78.959999999999994</v>
      </c>
      <c r="Q22" s="22"/>
      <c r="S22" s="13"/>
    </row>
    <row r="23" spans="1:19" ht="15.75" x14ac:dyDescent="0.25">
      <c r="A23" s="22" t="s">
        <v>62</v>
      </c>
      <c r="B23" s="23">
        <v>44341</v>
      </c>
      <c r="C23" s="22"/>
      <c r="D23" s="22"/>
      <c r="E23" s="22"/>
      <c r="F23" s="22"/>
      <c r="G23" s="22"/>
      <c r="H23" s="22"/>
      <c r="I23" s="24"/>
      <c r="J23" s="22"/>
      <c r="K23" s="22">
        <v>250</v>
      </c>
      <c r="L23" s="22"/>
      <c r="M23" s="22"/>
      <c r="N23" s="22">
        <f t="shared" si="1"/>
        <v>0</v>
      </c>
      <c r="O23" s="22">
        <f t="shared" si="2"/>
        <v>250</v>
      </c>
      <c r="P23" s="26">
        <f t="shared" si="3"/>
        <v>-250</v>
      </c>
      <c r="Q23" s="22"/>
      <c r="S23" s="13"/>
    </row>
    <row r="24" spans="1:19" ht="15.75" x14ac:dyDescent="0.25">
      <c r="A24" s="22" t="s">
        <v>63</v>
      </c>
      <c r="B24" s="23">
        <v>44343</v>
      </c>
      <c r="C24" s="22"/>
      <c r="D24" s="22"/>
      <c r="E24" s="22"/>
      <c r="F24" s="22"/>
      <c r="G24" s="22"/>
      <c r="H24" s="22"/>
      <c r="I24" s="24"/>
      <c r="J24" s="22"/>
      <c r="K24" s="22"/>
      <c r="L24" s="22"/>
      <c r="M24" s="22">
        <v>38</v>
      </c>
      <c r="N24" s="22">
        <f t="shared" si="1"/>
        <v>38</v>
      </c>
      <c r="O24" s="22">
        <f t="shared" si="2"/>
        <v>0</v>
      </c>
      <c r="P24" s="26">
        <f t="shared" si="3"/>
        <v>38</v>
      </c>
      <c r="Q24" s="22"/>
      <c r="S24" s="13">
        <v>26</v>
      </c>
    </row>
    <row r="25" spans="1:19" ht="15.75" x14ac:dyDescent="0.25">
      <c r="A25" s="22" t="s">
        <v>64</v>
      </c>
      <c r="B25" s="23">
        <v>44343</v>
      </c>
      <c r="C25" s="22"/>
      <c r="D25" s="22"/>
      <c r="E25" s="22"/>
      <c r="F25" s="22"/>
      <c r="G25" s="22"/>
      <c r="H25" s="22"/>
      <c r="I25" s="24"/>
      <c r="J25" s="22"/>
      <c r="K25" s="22"/>
      <c r="L25" s="22">
        <v>20</v>
      </c>
      <c r="M25" s="22"/>
      <c r="N25" s="22">
        <f t="shared" si="1"/>
        <v>0</v>
      </c>
      <c r="O25" s="22">
        <f t="shared" si="2"/>
        <v>0</v>
      </c>
      <c r="P25" s="26">
        <f t="shared" si="3"/>
        <v>0</v>
      </c>
      <c r="Q25" s="22"/>
      <c r="S25" s="13"/>
    </row>
    <row r="26" spans="1:19" ht="15.75" x14ac:dyDescent="0.25">
      <c r="A26" s="22" t="s">
        <v>65</v>
      </c>
      <c r="B26" s="23">
        <v>44343</v>
      </c>
      <c r="C26" s="22">
        <v>150</v>
      </c>
      <c r="D26" s="22"/>
      <c r="E26" s="22"/>
      <c r="F26" s="22"/>
      <c r="G26" s="22"/>
      <c r="H26" s="22"/>
      <c r="I26" s="24"/>
      <c r="J26" s="22">
        <v>30</v>
      </c>
      <c r="K26" s="22"/>
      <c r="L26" s="22"/>
      <c r="M26" s="22"/>
      <c r="N26" s="22">
        <f t="shared" si="1"/>
        <v>0</v>
      </c>
      <c r="O26" s="22">
        <f t="shared" si="2"/>
        <v>0</v>
      </c>
      <c r="P26" s="26">
        <f t="shared" si="3"/>
        <v>0</v>
      </c>
      <c r="Q26" s="22"/>
      <c r="S26" s="13"/>
    </row>
    <row r="27" spans="1:19" ht="15.75" x14ac:dyDescent="0.25">
      <c r="A27" s="22" t="s">
        <v>68</v>
      </c>
      <c r="B27" s="23">
        <v>44344</v>
      </c>
      <c r="C27" s="22"/>
      <c r="D27" s="22"/>
      <c r="E27" s="22"/>
      <c r="F27" s="22"/>
      <c r="G27" s="22"/>
      <c r="H27" s="22"/>
      <c r="I27" s="24">
        <v>550</v>
      </c>
      <c r="J27" s="22"/>
      <c r="K27" s="22"/>
      <c r="L27" s="22"/>
      <c r="M27" s="22"/>
      <c r="N27" s="22">
        <f t="shared" si="1"/>
        <v>550</v>
      </c>
      <c r="O27" s="22">
        <f t="shared" si="2"/>
        <v>0</v>
      </c>
      <c r="P27" s="26">
        <f t="shared" si="3"/>
        <v>550</v>
      </c>
      <c r="Q27" s="22"/>
      <c r="S27" s="13"/>
    </row>
    <row r="28" spans="1:19" ht="15.75" x14ac:dyDescent="0.25">
      <c r="A28" s="22" t="s">
        <v>69</v>
      </c>
      <c r="B28" s="23">
        <v>44344</v>
      </c>
      <c r="C28" s="22"/>
      <c r="D28" s="22"/>
      <c r="E28" s="22"/>
      <c r="F28" s="22"/>
      <c r="G28" s="22"/>
      <c r="H28" s="22"/>
      <c r="I28" s="24"/>
      <c r="J28" s="22"/>
      <c r="K28" s="22">
        <v>49.83</v>
      </c>
      <c r="L28" s="22"/>
      <c r="M28" s="22"/>
      <c r="N28" s="22">
        <f t="shared" si="1"/>
        <v>0</v>
      </c>
      <c r="O28" s="22">
        <f t="shared" si="2"/>
        <v>49.83</v>
      </c>
      <c r="P28" s="26">
        <f t="shared" si="3"/>
        <v>-49.83</v>
      </c>
      <c r="Q28" s="22"/>
      <c r="S28" s="13"/>
    </row>
    <row r="29" spans="1:19" ht="15.75" x14ac:dyDescent="0.25">
      <c r="A29" s="22" t="s">
        <v>71</v>
      </c>
      <c r="B29" s="23">
        <v>44345</v>
      </c>
      <c r="C29" s="22">
        <v>110</v>
      </c>
      <c r="D29" s="22"/>
      <c r="E29" s="22"/>
      <c r="F29" s="22"/>
      <c r="G29" s="22"/>
      <c r="H29" s="22"/>
      <c r="I29" s="24"/>
      <c r="J29" s="22"/>
      <c r="K29" s="22"/>
      <c r="L29" s="22"/>
      <c r="M29" s="22"/>
      <c r="N29" s="22">
        <f t="shared" si="1"/>
        <v>0</v>
      </c>
      <c r="O29" s="22">
        <f t="shared" si="2"/>
        <v>0</v>
      </c>
      <c r="P29" s="26">
        <f t="shared" si="3"/>
        <v>0</v>
      </c>
      <c r="Q29" s="22"/>
      <c r="S29" s="13"/>
    </row>
    <row r="30" spans="1:19" ht="15.75" x14ac:dyDescent="0.25">
      <c r="A30" s="22" t="s">
        <v>73</v>
      </c>
      <c r="B30" s="23">
        <v>44346</v>
      </c>
      <c r="C30" s="22"/>
      <c r="D30" s="22"/>
      <c r="E30" s="22"/>
      <c r="F30" s="22"/>
      <c r="G30" s="22"/>
      <c r="H30" s="22"/>
      <c r="I30" s="24"/>
      <c r="J30" s="22"/>
      <c r="K30" s="22"/>
      <c r="L30" s="22">
        <v>18</v>
      </c>
      <c r="M30" s="22"/>
      <c r="N30" s="22">
        <f t="shared" si="1"/>
        <v>0</v>
      </c>
      <c r="O30" s="22">
        <f t="shared" si="2"/>
        <v>0</v>
      </c>
      <c r="P30" s="26">
        <f t="shared" si="3"/>
        <v>0</v>
      </c>
      <c r="Q30" s="22"/>
      <c r="S30" s="13"/>
    </row>
    <row r="31" spans="1:19" ht="15.75" x14ac:dyDescent="0.25">
      <c r="A31" s="22" t="s">
        <v>74</v>
      </c>
      <c r="B31" s="23">
        <v>44346</v>
      </c>
      <c r="C31" s="22"/>
      <c r="D31" s="22"/>
      <c r="E31" s="22"/>
      <c r="F31" s="22"/>
      <c r="G31" s="22"/>
      <c r="H31" s="22"/>
      <c r="I31" s="24"/>
      <c r="J31" s="22"/>
      <c r="K31" s="22"/>
      <c r="L31" s="22">
        <v>38</v>
      </c>
      <c r="M31" s="22"/>
      <c r="N31" s="22">
        <f t="shared" si="1"/>
        <v>0</v>
      </c>
      <c r="O31" s="22">
        <f t="shared" si="2"/>
        <v>0</v>
      </c>
      <c r="P31" s="26">
        <f t="shared" si="3"/>
        <v>0</v>
      </c>
      <c r="Q31" s="22"/>
      <c r="S31" s="13"/>
    </row>
    <row r="32" spans="1:19" ht="15.75" x14ac:dyDescent="0.25">
      <c r="A32" s="22" t="s">
        <v>75</v>
      </c>
      <c r="B32" s="23">
        <v>44346</v>
      </c>
      <c r="C32" s="22"/>
      <c r="D32" s="22"/>
      <c r="E32" s="22"/>
      <c r="F32" s="22"/>
      <c r="G32" s="22"/>
      <c r="H32" s="22"/>
      <c r="I32" s="24"/>
      <c r="J32" s="22"/>
      <c r="K32" s="22"/>
      <c r="L32" s="22">
        <v>29</v>
      </c>
      <c r="M32" s="22"/>
      <c r="N32" s="22">
        <f t="shared" si="1"/>
        <v>0</v>
      </c>
      <c r="O32" s="22">
        <f t="shared" si="2"/>
        <v>0</v>
      </c>
      <c r="P32" s="26">
        <f t="shared" si="3"/>
        <v>0</v>
      </c>
      <c r="Q32" s="22">
        <v>30.4</v>
      </c>
      <c r="S32" s="13"/>
    </row>
    <row r="33" spans="1:19" ht="15.75" x14ac:dyDescent="0.25">
      <c r="A33" s="22" t="s">
        <v>76</v>
      </c>
      <c r="B33" s="23">
        <v>44346</v>
      </c>
      <c r="C33" s="22">
        <v>80</v>
      </c>
      <c r="D33" s="22"/>
      <c r="E33" s="22"/>
      <c r="F33" s="22"/>
      <c r="G33" s="22"/>
      <c r="H33" s="22"/>
      <c r="I33" s="24"/>
      <c r="J33" s="22"/>
      <c r="K33" s="22"/>
      <c r="L33" s="22"/>
      <c r="M33" s="22"/>
      <c r="N33" s="22">
        <f t="shared" si="1"/>
        <v>0</v>
      </c>
      <c r="O33" s="22">
        <f t="shared" si="2"/>
        <v>0</v>
      </c>
      <c r="P33" s="26">
        <f t="shared" si="3"/>
        <v>0</v>
      </c>
      <c r="Q33" s="22"/>
      <c r="S33" s="13"/>
    </row>
    <row r="34" spans="1:19" ht="15.75" x14ac:dyDescent="0.25">
      <c r="A34" s="22"/>
      <c r="B34" s="22"/>
      <c r="C34" s="22"/>
      <c r="D34" s="22"/>
      <c r="E34" s="22"/>
      <c r="F34" s="22"/>
      <c r="G34" s="22"/>
      <c r="H34" s="22"/>
      <c r="I34" s="24"/>
      <c r="J34" s="22"/>
      <c r="K34" s="22"/>
      <c r="L34" s="22"/>
      <c r="M34" s="22"/>
      <c r="N34" s="22">
        <f t="shared" si="1"/>
        <v>0</v>
      </c>
      <c r="O34" s="22">
        <f t="shared" si="2"/>
        <v>0</v>
      </c>
      <c r="P34" s="26">
        <f t="shared" si="3"/>
        <v>0</v>
      </c>
      <c r="Q34" s="22"/>
      <c r="S34" s="13"/>
    </row>
    <row r="35" spans="1:19" ht="15.75" x14ac:dyDescent="0.25">
      <c r="A35" s="22"/>
      <c r="B35" s="22"/>
      <c r="C35" s="22"/>
      <c r="D35" s="22"/>
      <c r="E35" s="22"/>
      <c r="F35" s="22"/>
      <c r="G35" s="22"/>
      <c r="H35" s="22"/>
      <c r="I35" s="24"/>
      <c r="J35" s="22"/>
      <c r="K35" s="22"/>
      <c r="L35" s="22"/>
      <c r="M35" s="22"/>
      <c r="N35" s="22">
        <f t="shared" si="1"/>
        <v>0</v>
      </c>
      <c r="O35" s="22">
        <f t="shared" si="2"/>
        <v>0</v>
      </c>
      <c r="P35" s="26">
        <f t="shared" si="3"/>
        <v>0</v>
      </c>
      <c r="Q35" s="22"/>
      <c r="S35" s="13"/>
    </row>
    <row r="36" spans="1:19" ht="15.75" x14ac:dyDescent="0.25">
      <c r="A36" s="22"/>
      <c r="B36" s="22"/>
      <c r="C36" s="22"/>
      <c r="D36" s="22"/>
      <c r="E36" s="22"/>
      <c r="F36" s="22"/>
      <c r="G36" s="22"/>
      <c r="H36" s="22"/>
      <c r="I36" s="24"/>
      <c r="J36" s="22"/>
      <c r="K36" s="22"/>
      <c r="L36" s="22"/>
      <c r="M36" s="22"/>
      <c r="N36" s="22">
        <f t="shared" si="1"/>
        <v>0</v>
      </c>
      <c r="O36" s="22">
        <f t="shared" si="2"/>
        <v>0</v>
      </c>
      <c r="P36" s="26">
        <f t="shared" si="3"/>
        <v>0</v>
      </c>
      <c r="Q36" s="22"/>
      <c r="S36" s="13"/>
    </row>
    <row r="37" spans="1:19" ht="15.75" x14ac:dyDescent="0.25">
      <c r="A37" s="22"/>
      <c r="B37" s="22"/>
      <c r="C37" s="22"/>
      <c r="D37" s="22"/>
      <c r="E37" s="22"/>
      <c r="F37" s="22"/>
      <c r="G37" s="22"/>
      <c r="H37" s="22"/>
      <c r="I37" s="24"/>
      <c r="J37" s="22"/>
      <c r="K37" s="22"/>
      <c r="L37" s="22"/>
      <c r="M37" s="22"/>
      <c r="N37" s="22">
        <f t="shared" si="1"/>
        <v>0</v>
      </c>
      <c r="O37" s="22">
        <f t="shared" si="2"/>
        <v>0</v>
      </c>
      <c r="P37" s="26">
        <f t="shared" si="3"/>
        <v>0</v>
      </c>
      <c r="Q37" s="22"/>
      <c r="S37" s="13"/>
    </row>
    <row r="38" spans="1:19" ht="15.75" x14ac:dyDescent="0.25">
      <c r="A38" s="22"/>
      <c r="B38" s="22"/>
      <c r="C38" s="22"/>
      <c r="D38" s="22"/>
      <c r="E38" s="22"/>
      <c r="F38" s="22"/>
      <c r="G38" s="22"/>
      <c r="H38" s="22"/>
      <c r="I38" s="24"/>
      <c r="J38" s="22"/>
      <c r="K38" s="22"/>
      <c r="L38" s="22"/>
      <c r="M38" s="22"/>
      <c r="N38" s="22">
        <f t="shared" si="1"/>
        <v>0</v>
      </c>
      <c r="O38" s="22">
        <f t="shared" si="2"/>
        <v>0</v>
      </c>
      <c r="P38" s="26">
        <f t="shared" si="3"/>
        <v>0</v>
      </c>
      <c r="Q38" s="22"/>
      <c r="S38" s="13"/>
    </row>
    <row r="39" spans="1:19" ht="15.75" x14ac:dyDescent="0.25">
      <c r="A39" s="22"/>
      <c r="B39" s="22"/>
      <c r="C39" s="22"/>
      <c r="D39" s="22"/>
      <c r="E39" s="22"/>
      <c r="F39" s="22"/>
      <c r="G39" s="22"/>
      <c r="H39" s="22"/>
      <c r="I39" s="24"/>
      <c r="J39" s="22"/>
      <c r="K39" s="22"/>
      <c r="L39" s="22"/>
      <c r="M39" s="22"/>
      <c r="N39" s="22">
        <f t="shared" si="1"/>
        <v>0</v>
      </c>
      <c r="O39" s="22">
        <f t="shared" si="2"/>
        <v>0</v>
      </c>
      <c r="P39" s="26">
        <f t="shared" si="3"/>
        <v>0</v>
      </c>
      <c r="Q39" s="22"/>
      <c r="S39" s="13"/>
    </row>
    <row r="40" spans="1:19" ht="15.75" x14ac:dyDescent="0.25">
      <c r="A40" s="22"/>
      <c r="B40" s="22"/>
      <c r="C40" s="22"/>
      <c r="D40" s="22"/>
      <c r="E40" s="22"/>
      <c r="F40" s="22"/>
      <c r="G40" s="22"/>
      <c r="H40" s="22"/>
      <c r="I40" s="24"/>
      <c r="J40" s="22"/>
      <c r="K40" s="22"/>
      <c r="L40" s="22"/>
      <c r="M40" s="22"/>
      <c r="N40" s="22">
        <f t="shared" si="1"/>
        <v>0</v>
      </c>
      <c r="O40" s="22">
        <f t="shared" si="2"/>
        <v>0</v>
      </c>
      <c r="P40" s="26">
        <f t="shared" si="3"/>
        <v>0</v>
      </c>
      <c r="Q40" s="22"/>
      <c r="S40" s="13"/>
    </row>
    <row r="41" spans="1:19" ht="15.75" x14ac:dyDescent="0.25">
      <c r="A41" s="22"/>
      <c r="B41" s="22"/>
      <c r="C41" s="22"/>
      <c r="D41" s="22"/>
      <c r="E41" s="22"/>
      <c r="F41" s="22"/>
      <c r="G41" s="22"/>
      <c r="H41" s="22"/>
      <c r="I41" s="24"/>
      <c r="J41" s="22"/>
      <c r="K41" s="22"/>
      <c r="L41" s="22"/>
      <c r="M41" s="22"/>
      <c r="N41" s="22">
        <f t="shared" si="1"/>
        <v>0</v>
      </c>
      <c r="O41" s="22">
        <f t="shared" si="2"/>
        <v>0</v>
      </c>
      <c r="P41" s="26">
        <f t="shared" si="3"/>
        <v>0</v>
      </c>
      <c r="Q41" s="22"/>
      <c r="S41" s="13"/>
    </row>
    <row r="42" spans="1:19" ht="15.75" x14ac:dyDescent="0.25">
      <c r="A42" s="22"/>
      <c r="B42" s="22"/>
      <c r="C42" s="22"/>
      <c r="D42" s="22"/>
      <c r="E42" s="22"/>
      <c r="F42" s="22"/>
      <c r="G42" s="22"/>
      <c r="H42" s="22"/>
      <c r="I42" s="24"/>
      <c r="J42" s="22"/>
      <c r="K42" s="22"/>
      <c r="L42" s="22"/>
      <c r="M42" s="22"/>
      <c r="N42" s="22">
        <f t="shared" si="1"/>
        <v>0</v>
      </c>
      <c r="O42" s="22">
        <f t="shared" si="2"/>
        <v>0</v>
      </c>
      <c r="P42" s="26">
        <f t="shared" si="3"/>
        <v>0</v>
      </c>
      <c r="Q42" s="22"/>
      <c r="S42" s="13"/>
    </row>
    <row r="43" spans="1:19" ht="15.75" x14ac:dyDescent="0.25">
      <c r="A43" s="22"/>
      <c r="B43" s="22"/>
      <c r="C43" s="22"/>
      <c r="D43" s="22"/>
      <c r="E43" s="22"/>
      <c r="F43" s="22"/>
      <c r="G43" s="22"/>
      <c r="H43" s="22"/>
      <c r="I43" s="24"/>
      <c r="J43" s="22"/>
      <c r="K43" s="22"/>
      <c r="L43" s="22"/>
      <c r="M43" s="22"/>
      <c r="N43" s="22">
        <f t="shared" si="1"/>
        <v>0</v>
      </c>
      <c r="O43" s="22">
        <f t="shared" si="2"/>
        <v>0</v>
      </c>
      <c r="P43" s="26">
        <f t="shared" si="3"/>
        <v>0</v>
      </c>
      <c r="Q43" s="22"/>
      <c r="S43" s="13"/>
    </row>
    <row r="44" spans="1:19" ht="15.75" x14ac:dyDescent="0.25">
      <c r="A44" s="22"/>
      <c r="B44" s="22"/>
      <c r="C44" s="22"/>
      <c r="D44" s="22"/>
      <c r="E44" s="22"/>
      <c r="F44" s="22"/>
      <c r="G44" s="22"/>
      <c r="H44" s="22"/>
      <c r="I44" s="24"/>
      <c r="J44" s="22"/>
      <c r="K44" s="22"/>
      <c r="L44" s="22"/>
      <c r="M44" s="22"/>
      <c r="N44" s="22">
        <f t="shared" si="1"/>
        <v>0</v>
      </c>
      <c r="O44" s="22">
        <f t="shared" si="2"/>
        <v>0</v>
      </c>
      <c r="P44" s="26">
        <f t="shared" si="3"/>
        <v>0</v>
      </c>
      <c r="Q44" s="22"/>
      <c r="S44" s="13"/>
    </row>
    <row r="45" spans="1:19" ht="15.75" x14ac:dyDescent="0.25">
      <c r="A45" s="22"/>
      <c r="B45" s="22"/>
      <c r="C45" s="22"/>
      <c r="D45" s="22"/>
      <c r="E45" s="22"/>
      <c r="F45" s="22"/>
      <c r="G45" s="22"/>
      <c r="H45" s="22"/>
      <c r="I45" s="24"/>
      <c r="J45" s="22"/>
      <c r="K45" s="22"/>
      <c r="L45" s="22"/>
      <c r="M45" s="22"/>
      <c r="N45" s="22">
        <f t="shared" si="1"/>
        <v>0</v>
      </c>
      <c r="O45" s="22">
        <f t="shared" si="2"/>
        <v>0</v>
      </c>
      <c r="P45" s="26">
        <f t="shared" si="3"/>
        <v>0</v>
      </c>
      <c r="Q45" s="22"/>
      <c r="S45" s="13"/>
    </row>
    <row r="46" spans="1:19" ht="15.75" x14ac:dyDescent="0.25">
      <c r="A46" s="25"/>
      <c r="B46" s="27" t="s">
        <v>11</v>
      </c>
      <c r="C46" s="27">
        <f t="shared" ref="C46:I46" si="4">SUM(C5:C45)</f>
        <v>554</v>
      </c>
      <c r="D46" s="27">
        <f t="shared" si="4"/>
        <v>0</v>
      </c>
      <c r="E46" s="27">
        <f t="shared" si="4"/>
        <v>0</v>
      </c>
      <c r="F46" s="27">
        <f t="shared" si="4"/>
        <v>0</v>
      </c>
      <c r="G46" s="27">
        <f t="shared" si="4"/>
        <v>0</v>
      </c>
      <c r="H46" s="28">
        <f t="shared" si="4"/>
        <v>0</v>
      </c>
      <c r="I46" s="29">
        <f t="shared" si="4"/>
        <v>550</v>
      </c>
      <c r="J46" s="31">
        <f>SUM(J5:J45)</f>
        <v>30</v>
      </c>
      <c r="K46" s="20">
        <f>SUM(K5:K45)</f>
        <v>672.19999999999993</v>
      </c>
      <c r="L46" s="27">
        <f>SUM(L5:L45)</f>
        <v>241</v>
      </c>
      <c r="M46" s="27">
        <f>SUM(M5:M45)</f>
        <v>192</v>
      </c>
      <c r="N46" s="27">
        <f>SUM(N4:N45)</f>
        <v>742</v>
      </c>
      <c r="O46" s="27">
        <f>SUM(O4:O45)</f>
        <v>672.19999999999993</v>
      </c>
      <c r="P46" s="30">
        <f>SUM(P4:P45)</f>
        <v>685.59</v>
      </c>
      <c r="Q46" s="22">
        <f>SUM(Q4:Q45)</f>
        <v>30.4</v>
      </c>
      <c r="S46" s="18">
        <f>SUM(S5:S45)</f>
        <v>182</v>
      </c>
    </row>
    <row r="47" spans="1:19" ht="15.75" x14ac:dyDescent="0.25">
      <c r="A47" s="5"/>
      <c r="B47" s="5"/>
      <c r="C47" s="98">
        <f>C46+D46</f>
        <v>554</v>
      </c>
      <c r="D47" s="99"/>
      <c r="E47" s="5"/>
      <c r="F47" s="5"/>
      <c r="G47" s="5"/>
      <c r="H47" s="27" t="s">
        <v>39</v>
      </c>
      <c r="I47" s="29">
        <f>C47-E46-F46-H46+J46+L46</f>
        <v>825</v>
      </c>
      <c r="L47" s="6"/>
      <c r="M47" s="104" t="s">
        <v>38</v>
      </c>
      <c r="N47" s="105"/>
      <c r="O47" s="106"/>
      <c r="P47" s="100">
        <v>615.79</v>
      </c>
    </row>
    <row r="48" spans="1:19" ht="15.75" x14ac:dyDescent="0.25">
      <c r="A48" s="5"/>
      <c r="B48" s="5"/>
      <c r="C48" s="5"/>
      <c r="D48" s="5"/>
      <c r="E48" s="5"/>
      <c r="F48" s="5"/>
      <c r="G48" s="116" t="s">
        <v>80</v>
      </c>
      <c r="H48" s="117"/>
      <c r="I48" s="4">
        <f>I47-I46</f>
        <v>275</v>
      </c>
      <c r="J48" s="5"/>
      <c r="K48" s="5"/>
      <c r="L48" s="5"/>
      <c r="M48" s="107"/>
      <c r="N48" s="108"/>
      <c r="O48" s="109"/>
      <c r="P48" s="101"/>
    </row>
    <row r="49" spans="1:16" ht="15.75" customHeight="1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104" t="s">
        <v>13</v>
      </c>
      <c r="N49" s="105"/>
      <c r="O49" s="106"/>
      <c r="P49" s="102">
        <f>I46+M46+P47-O46</f>
        <v>685.59</v>
      </c>
    </row>
    <row r="50" spans="1:16" ht="15.75" customHeight="1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107"/>
      <c r="N50" s="108"/>
      <c r="O50" s="109"/>
      <c r="P50" s="103"/>
    </row>
    <row r="53" spans="1:16" x14ac:dyDescent="0.25">
      <c r="I53" s="1"/>
      <c r="J53" s="1"/>
    </row>
    <row r="54" spans="1:16" x14ac:dyDescent="0.25">
      <c r="K54" s="19"/>
    </row>
  </sheetData>
  <mergeCells count="9">
    <mergeCell ref="Q1:Q2"/>
    <mergeCell ref="C47:D47"/>
    <mergeCell ref="F1:H2"/>
    <mergeCell ref="P47:P48"/>
    <mergeCell ref="P49:P50"/>
    <mergeCell ref="M47:O48"/>
    <mergeCell ref="M49:O50"/>
    <mergeCell ref="N1:P2"/>
    <mergeCell ref="G48:H48"/>
  </mergeCells>
  <pageMargins left="0.7" right="0.7" top="0.75" bottom="0.75" header="0.3" footer="0.3"/>
  <pageSetup paperSize="9" scale="52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D2228-1E3F-4712-AD0B-079BA1D0DA77}">
  <sheetPr>
    <pageSetUpPr fitToPage="1"/>
  </sheetPr>
  <dimension ref="A1:Q54"/>
  <sheetViews>
    <sheetView topLeftCell="B19" workbookViewId="0">
      <selection activeCell="I54" sqref="I54"/>
    </sheetView>
  </sheetViews>
  <sheetFormatPr baseColWidth="10" defaultRowHeight="15" x14ac:dyDescent="0.25"/>
  <cols>
    <col min="1" max="1" width="54.28515625" customWidth="1"/>
    <col min="2" max="2" width="13" bestFit="1" customWidth="1"/>
    <col min="3" max="3" width="12.7109375" customWidth="1"/>
    <col min="7" max="7" width="12.42578125" customWidth="1"/>
    <col min="8" max="8" width="13.5703125" customWidth="1"/>
    <col min="10" max="10" width="12.85546875" customWidth="1"/>
    <col min="11" max="11" width="10" customWidth="1"/>
    <col min="12" max="12" width="38" customWidth="1"/>
    <col min="13" max="13" width="16.5703125" customWidth="1"/>
    <col min="16" max="16" width="11.85546875" bestFit="1" customWidth="1"/>
  </cols>
  <sheetData>
    <row r="1" spans="1:17" ht="15" customHeight="1" x14ac:dyDescent="0.25">
      <c r="F1" s="93">
        <v>44348</v>
      </c>
      <c r="G1" s="94"/>
      <c r="H1" s="94"/>
      <c r="N1" s="110" t="s">
        <v>43</v>
      </c>
      <c r="O1" s="111"/>
      <c r="P1" s="112"/>
      <c r="Q1" s="96">
        <f>P52</f>
        <v>558.81999999999994</v>
      </c>
    </row>
    <row r="2" spans="1:17" ht="15" customHeight="1" x14ac:dyDescent="0.25">
      <c r="F2" s="95"/>
      <c r="G2" s="95"/>
      <c r="H2" s="95"/>
      <c r="N2" s="113"/>
      <c r="O2" s="114"/>
      <c r="P2" s="115"/>
      <c r="Q2" s="97"/>
    </row>
    <row r="3" spans="1:17" x14ac:dyDescent="0.25">
      <c r="A3" s="21" t="s">
        <v>0</v>
      </c>
      <c r="B3" s="21" t="s">
        <v>1</v>
      </c>
      <c r="C3" s="21" t="s">
        <v>2</v>
      </c>
      <c r="D3" s="21" t="s">
        <v>5</v>
      </c>
      <c r="E3" s="21" t="s">
        <v>3</v>
      </c>
      <c r="F3" s="21" t="s">
        <v>4</v>
      </c>
      <c r="G3" s="21" t="s">
        <v>46</v>
      </c>
      <c r="H3" s="21" t="s">
        <v>47</v>
      </c>
      <c r="I3" s="21" t="s">
        <v>16</v>
      </c>
      <c r="J3" s="21" t="s">
        <v>8</v>
      </c>
      <c r="K3" s="21" t="s">
        <v>70</v>
      </c>
      <c r="L3" s="21" t="s">
        <v>67</v>
      </c>
      <c r="M3" s="21" t="s">
        <v>66</v>
      </c>
      <c r="N3" s="21" t="s">
        <v>9</v>
      </c>
      <c r="O3" s="21" t="s">
        <v>10</v>
      </c>
      <c r="P3" s="21" t="s">
        <v>15</v>
      </c>
      <c r="Q3" s="21" t="s">
        <v>18</v>
      </c>
    </row>
    <row r="4" spans="1:17" ht="15.75" x14ac:dyDescent="0.25">
      <c r="A4" s="22" t="s">
        <v>17</v>
      </c>
      <c r="B4" s="23">
        <v>44348</v>
      </c>
      <c r="C4" s="22"/>
      <c r="D4" s="22"/>
      <c r="E4" s="22"/>
      <c r="F4" s="22"/>
      <c r="G4" s="22"/>
      <c r="H4" s="22"/>
      <c r="I4" s="22"/>
      <c r="J4" s="22"/>
      <c r="K4" s="24"/>
      <c r="L4" s="22"/>
      <c r="M4" s="22"/>
      <c r="N4" s="22">
        <f>C4+D4+M4</f>
        <v>0</v>
      </c>
      <c r="O4" s="24">
        <f>E4+F4+G4+H4+I4+K4</f>
        <v>0</v>
      </c>
      <c r="P4" s="26">
        <v>685.59</v>
      </c>
      <c r="Q4" s="22"/>
    </row>
    <row r="5" spans="1:17" ht="15.75" x14ac:dyDescent="0.25">
      <c r="A5" s="22" t="s">
        <v>77</v>
      </c>
      <c r="B5" s="23">
        <v>44348</v>
      </c>
      <c r="C5" s="22"/>
      <c r="D5" s="22"/>
      <c r="E5" s="22"/>
      <c r="F5" s="22"/>
      <c r="G5" s="22"/>
      <c r="H5" s="22"/>
      <c r="I5" s="24"/>
      <c r="J5" s="22"/>
      <c r="K5" s="24">
        <v>12.76</v>
      </c>
      <c r="L5" s="22"/>
      <c r="M5" s="22"/>
      <c r="N5" s="22">
        <f t="shared" ref="N5:N13" si="0">I5+M5</f>
        <v>0</v>
      </c>
      <c r="O5" s="24">
        <f t="shared" ref="O5:O48" si="1">G5+H5+K5</f>
        <v>12.76</v>
      </c>
      <c r="P5" s="26">
        <f>G5-H5-K5+M5</f>
        <v>-12.76</v>
      </c>
      <c r="Q5" s="22"/>
    </row>
    <row r="6" spans="1:17" ht="15.75" x14ac:dyDescent="0.25">
      <c r="A6" s="22" t="s">
        <v>78</v>
      </c>
      <c r="B6" s="23">
        <v>44348</v>
      </c>
      <c r="C6" s="22">
        <v>175</v>
      </c>
      <c r="D6" s="22"/>
      <c r="E6" s="22"/>
      <c r="F6" s="22"/>
      <c r="G6" s="22"/>
      <c r="H6" s="22"/>
      <c r="I6" s="24"/>
      <c r="J6" s="22"/>
      <c r="K6" s="24"/>
      <c r="L6" s="22"/>
      <c r="M6" s="22"/>
      <c r="N6" s="22">
        <f t="shared" si="0"/>
        <v>0</v>
      </c>
      <c r="O6" s="24">
        <f t="shared" si="1"/>
        <v>0</v>
      </c>
      <c r="P6" s="32">
        <f t="shared" ref="P6:P16" si="2">G6-H6-K6+M6</f>
        <v>0</v>
      </c>
      <c r="Q6" s="22"/>
    </row>
    <row r="7" spans="1:17" ht="15.75" x14ac:dyDescent="0.25">
      <c r="A7" s="22" t="s">
        <v>81</v>
      </c>
      <c r="B7" s="23">
        <v>44348</v>
      </c>
      <c r="C7" s="22"/>
      <c r="D7" s="22"/>
      <c r="E7" s="22"/>
      <c r="F7" s="22"/>
      <c r="G7" s="22"/>
      <c r="H7" s="22"/>
      <c r="I7" s="24"/>
      <c r="J7" s="22"/>
      <c r="K7" s="24"/>
      <c r="L7" s="22"/>
      <c r="M7" s="22">
        <v>38</v>
      </c>
      <c r="N7" s="22">
        <f t="shared" si="0"/>
        <v>38</v>
      </c>
      <c r="O7" s="24">
        <f t="shared" si="1"/>
        <v>0</v>
      </c>
      <c r="P7" s="32">
        <f>G7-H7-K7+M7</f>
        <v>38</v>
      </c>
      <c r="Q7" s="22"/>
    </row>
    <row r="8" spans="1:17" ht="15.75" x14ac:dyDescent="0.25">
      <c r="A8" s="22" t="s">
        <v>82</v>
      </c>
      <c r="B8" s="23">
        <v>44348</v>
      </c>
      <c r="C8" s="22"/>
      <c r="D8" s="22"/>
      <c r="E8" s="22"/>
      <c r="F8" s="22"/>
      <c r="G8" s="22"/>
      <c r="H8" s="22"/>
      <c r="I8" s="24"/>
      <c r="J8" s="22"/>
      <c r="K8" s="24"/>
      <c r="L8" s="22"/>
      <c r="M8" s="22">
        <v>40</v>
      </c>
      <c r="N8" s="22">
        <f t="shared" si="0"/>
        <v>40</v>
      </c>
      <c r="O8" s="24">
        <f t="shared" si="1"/>
        <v>0</v>
      </c>
      <c r="P8" s="32">
        <f t="shared" si="2"/>
        <v>40</v>
      </c>
      <c r="Q8" s="22"/>
    </row>
    <row r="9" spans="1:17" ht="15.75" x14ac:dyDescent="0.25">
      <c r="A9" s="22" t="s">
        <v>83</v>
      </c>
      <c r="B9" s="23">
        <v>44348</v>
      </c>
      <c r="C9" s="22"/>
      <c r="D9" s="22"/>
      <c r="E9" s="22"/>
      <c r="F9" s="22"/>
      <c r="G9" s="22"/>
      <c r="H9" s="22"/>
      <c r="I9" s="24"/>
      <c r="J9" s="22"/>
      <c r="K9" s="24"/>
      <c r="L9" s="22"/>
      <c r="M9" s="22">
        <v>38</v>
      </c>
      <c r="N9" s="22">
        <f t="shared" si="0"/>
        <v>38</v>
      </c>
      <c r="O9" s="24">
        <f t="shared" si="1"/>
        <v>0</v>
      </c>
      <c r="P9" s="32">
        <f t="shared" si="2"/>
        <v>38</v>
      </c>
      <c r="Q9" s="22"/>
    </row>
    <row r="10" spans="1:17" ht="15.75" x14ac:dyDescent="0.25">
      <c r="A10" s="22" t="s">
        <v>84</v>
      </c>
      <c r="B10" s="23">
        <v>44350</v>
      </c>
      <c r="C10" s="22"/>
      <c r="D10" s="22"/>
      <c r="E10" s="22"/>
      <c r="F10" s="22"/>
      <c r="G10" s="22"/>
      <c r="H10" s="22"/>
      <c r="I10" s="24"/>
      <c r="J10" s="22"/>
      <c r="K10" s="24">
        <v>250</v>
      </c>
      <c r="L10" s="22"/>
      <c r="M10" s="22"/>
      <c r="N10" s="22">
        <f t="shared" si="0"/>
        <v>0</v>
      </c>
      <c r="O10" s="24">
        <f t="shared" si="1"/>
        <v>250</v>
      </c>
      <c r="P10" s="26">
        <f t="shared" si="2"/>
        <v>-250</v>
      </c>
      <c r="Q10" s="22"/>
    </row>
    <row r="11" spans="1:17" ht="15.75" x14ac:dyDescent="0.25">
      <c r="A11" s="22" t="s">
        <v>88</v>
      </c>
      <c r="B11" s="23">
        <v>44350</v>
      </c>
      <c r="C11" s="22">
        <v>50</v>
      </c>
      <c r="D11" s="22"/>
      <c r="E11" s="22"/>
      <c r="F11" s="22"/>
      <c r="G11" s="22"/>
      <c r="H11" s="22"/>
      <c r="I11" s="24"/>
      <c r="J11" s="22"/>
      <c r="K11" s="24"/>
      <c r="L11" s="22">
        <v>20</v>
      </c>
      <c r="M11" s="22"/>
      <c r="N11" s="22">
        <f t="shared" si="0"/>
        <v>0</v>
      </c>
      <c r="O11" s="24">
        <f t="shared" si="1"/>
        <v>0</v>
      </c>
      <c r="P11" s="32">
        <f t="shared" si="2"/>
        <v>0</v>
      </c>
      <c r="Q11" s="22"/>
    </row>
    <row r="12" spans="1:17" ht="15.75" x14ac:dyDescent="0.25">
      <c r="A12" s="22" t="s">
        <v>86</v>
      </c>
      <c r="B12" s="23">
        <v>44351</v>
      </c>
      <c r="C12" s="22"/>
      <c r="D12" s="22"/>
      <c r="E12" s="22"/>
      <c r="F12" s="22"/>
      <c r="G12" s="22"/>
      <c r="H12" s="22"/>
      <c r="I12" s="24"/>
      <c r="J12" s="22"/>
      <c r="K12" s="24"/>
      <c r="L12" s="22"/>
      <c r="M12" s="22">
        <v>40</v>
      </c>
      <c r="N12" s="22">
        <f t="shared" si="0"/>
        <v>40</v>
      </c>
      <c r="O12" s="24">
        <f t="shared" si="1"/>
        <v>0</v>
      </c>
      <c r="P12" s="32">
        <f t="shared" si="2"/>
        <v>40</v>
      </c>
      <c r="Q12" s="22"/>
    </row>
    <row r="13" spans="1:17" ht="15.75" x14ac:dyDescent="0.25">
      <c r="A13" s="22" t="s">
        <v>87</v>
      </c>
      <c r="B13" s="23">
        <v>44353</v>
      </c>
      <c r="C13" s="22">
        <v>50</v>
      </c>
      <c r="D13" s="22"/>
      <c r="E13" s="22"/>
      <c r="F13" s="22"/>
      <c r="G13" s="22"/>
      <c r="H13" s="22"/>
      <c r="I13" s="24"/>
      <c r="J13" s="22"/>
      <c r="K13" s="24"/>
      <c r="L13" s="22"/>
      <c r="M13" s="22"/>
      <c r="N13" s="22">
        <f t="shared" si="0"/>
        <v>0</v>
      </c>
      <c r="O13" s="24">
        <f t="shared" si="1"/>
        <v>0</v>
      </c>
      <c r="P13" s="32">
        <f t="shared" si="2"/>
        <v>0</v>
      </c>
      <c r="Q13" s="22"/>
    </row>
    <row r="14" spans="1:17" ht="15.75" x14ac:dyDescent="0.25">
      <c r="A14" s="22" t="s">
        <v>87</v>
      </c>
      <c r="B14" s="23">
        <v>44355</v>
      </c>
      <c r="C14" s="22">
        <v>100</v>
      </c>
      <c r="D14" s="22"/>
      <c r="E14" s="22">
        <v>20</v>
      </c>
      <c r="F14" s="22"/>
      <c r="G14" s="22"/>
      <c r="H14" s="22"/>
      <c r="I14" s="24"/>
      <c r="J14" s="22"/>
      <c r="K14" s="24"/>
      <c r="L14" s="22"/>
      <c r="M14" s="22"/>
      <c r="N14" s="22">
        <f>C14+D14-E14-F14-G14-H14+J14+I14+M14</f>
        <v>80</v>
      </c>
      <c r="O14" s="24">
        <f t="shared" si="1"/>
        <v>0</v>
      </c>
      <c r="P14" s="32">
        <f t="shared" si="2"/>
        <v>0</v>
      </c>
      <c r="Q14" s="22"/>
    </row>
    <row r="15" spans="1:17" ht="15.75" x14ac:dyDescent="0.25">
      <c r="A15" s="22" t="s">
        <v>45</v>
      </c>
      <c r="B15" s="23">
        <v>44357</v>
      </c>
      <c r="C15" s="22"/>
      <c r="D15" s="22"/>
      <c r="E15" s="22"/>
      <c r="F15" s="22"/>
      <c r="G15" s="22">
        <v>15.26</v>
      </c>
      <c r="H15" s="22"/>
      <c r="I15" s="24"/>
      <c r="J15" s="22"/>
      <c r="K15" s="24"/>
      <c r="L15" s="22"/>
      <c r="M15" s="22"/>
      <c r="N15" s="22">
        <f t="shared" ref="N15:N48" si="3">C15+D15-E15-F15-G15-H15+J15+I15+M15</f>
        <v>-15.26</v>
      </c>
      <c r="O15" s="24">
        <f t="shared" si="1"/>
        <v>15.26</v>
      </c>
      <c r="P15" s="26">
        <f t="shared" si="2"/>
        <v>15.26</v>
      </c>
      <c r="Q15" s="22"/>
    </row>
    <row r="16" spans="1:17" ht="15.75" x14ac:dyDescent="0.25">
      <c r="A16" s="22" t="s">
        <v>89</v>
      </c>
      <c r="B16" s="23">
        <v>44357</v>
      </c>
      <c r="C16" s="22">
        <v>90</v>
      </c>
      <c r="D16" s="22"/>
      <c r="E16" s="22"/>
      <c r="F16" s="22"/>
      <c r="G16" s="22"/>
      <c r="H16" s="22"/>
      <c r="I16" s="24"/>
      <c r="J16" s="22"/>
      <c r="K16" s="24"/>
      <c r="L16" s="22"/>
      <c r="M16" s="22"/>
      <c r="N16" s="22">
        <f t="shared" si="3"/>
        <v>90</v>
      </c>
      <c r="O16" s="24">
        <f t="shared" si="1"/>
        <v>0</v>
      </c>
      <c r="P16" s="32">
        <f t="shared" si="2"/>
        <v>0</v>
      </c>
      <c r="Q16" s="22"/>
    </row>
    <row r="17" spans="1:17" ht="15.75" x14ac:dyDescent="0.25">
      <c r="A17" s="22" t="s">
        <v>31</v>
      </c>
      <c r="B17" s="23">
        <v>44358</v>
      </c>
      <c r="C17" s="22"/>
      <c r="D17" s="22"/>
      <c r="E17" s="22"/>
      <c r="F17" s="22"/>
      <c r="G17" s="22"/>
      <c r="H17" s="22"/>
      <c r="I17" s="24"/>
      <c r="J17" s="22"/>
      <c r="K17" s="24">
        <v>30</v>
      </c>
      <c r="L17" s="22"/>
      <c r="M17" s="22"/>
      <c r="N17" s="22">
        <f t="shared" si="3"/>
        <v>0</v>
      </c>
      <c r="O17" s="24">
        <f t="shared" si="1"/>
        <v>30</v>
      </c>
      <c r="P17" s="26">
        <f>G17-H17+I17-K17+M17</f>
        <v>-30</v>
      </c>
      <c r="Q17" s="22"/>
    </row>
    <row r="18" spans="1:17" ht="15.75" x14ac:dyDescent="0.25">
      <c r="A18" s="22" t="s">
        <v>90</v>
      </c>
      <c r="B18" s="23">
        <v>44358</v>
      </c>
      <c r="C18" s="22"/>
      <c r="D18" s="22"/>
      <c r="E18" s="22"/>
      <c r="F18" s="22"/>
      <c r="G18" s="22"/>
      <c r="H18" s="22"/>
      <c r="I18" s="24"/>
      <c r="J18" s="22"/>
      <c r="K18" s="24">
        <v>50.8</v>
      </c>
      <c r="L18" s="22"/>
      <c r="M18" s="22"/>
      <c r="N18" s="22">
        <f t="shared" si="3"/>
        <v>0</v>
      </c>
      <c r="O18" s="24">
        <f t="shared" si="1"/>
        <v>50.8</v>
      </c>
      <c r="P18" s="26">
        <f t="shared" ref="P18:P48" si="4">G18-H18+I18-K18+M18</f>
        <v>-50.8</v>
      </c>
      <c r="Q18" s="22"/>
    </row>
    <row r="19" spans="1:17" ht="15.75" x14ac:dyDescent="0.25">
      <c r="A19" s="22" t="s">
        <v>91</v>
      </c>
      <c r="B19" s="23">
        <v>44360</v>
      </c>
      <c r="C19" s="22">
        <v>75</v>
      </c>
      <c r="D19" s="22"/>
      <c r="E19" s="22"/>
      <c r="F19" s="22"/>
      <c r="G19" s="22"/>
      <c r="H19" s="22"/>
      <c r="I19" s="24"/>
      <c r="J19" s="22"/>
      <c r="K19" s="24"/>
      <c r="L19" s="22"/>
      <c r="M19" s="22"/>
      <c r="N19" s="22">
        <f t="shared" si="3"/>
        <v>75</v>
      </c>
      <c r="O19" s="24">
        <f t="shared" si="1"/>
        <v>0</v>
      </c>
      <c r="P19" s="32">
        <f t="shared" si="4"/>
        <v>0</v>
      </c>
      <c r="Q19" s="22"/>
    </row>
    <row r="20" spans="1:17" ht="15.75" x14ac:dyDescent="0.25">
      <c r="A20" s="22" t="s">
        <v>45</v>
      </c>
      <c r="B20" s="23">
        <v>44361</v>
      </c>
      <c r="C20" s="22"/>
      <c r="D20" s="22"/>
      <c r="E20" s="22"/>
      <c r="F20" s="22"/>
      <c r="G20" s="22"/>
      <c r="H20" s="22"/>
      <c r="I20" s="24"/>
      <c r="J20" s="22"/>
      <c r="K20" s="24">
        <v>73.38</v>
      </c>
      <c r="L20" s="22"/>
      <c r="M20" s="22"/>
      <c r="N20" s="22">
        <f t="shared" si="3"/>
        <v>0</v>
      </c>
      <c r="O20" s="24">
        <f t="shared" si="1"/>
        <v>73.38</v>
      </c>
      <c r="P20" s="26">
        <f t="shared" si="4"/>
        <v>-73.38</v>
      </c>
      <c r="Q20" s="22"/>
    </row>
    <row r="21" spans="1:17" ht="15.75" x14ac:dyDescent="0.25">
      <c r="A21" s="22" t="s">
        <v>68</v>
      </c>
      <c r="B21" s="23">
        <v>44362</v>
      </c>
      <c r="C21" s="22"/>
      <c r="D21" s="22"/>
      <c r="E21" s="22"/>
      <c r="F21" s="22"/>
      <c r="G21" s="22"/>
      <c r="H21" s="22"/>
      <c r="I21" s="24">
        <v>800</v>
      </c>
      <c r="J21" s="22"/>
      <c r="K21" s="24"/>
      <c r="L21" s="22"/>
      <c r="M21" s="22"/>
      <c r="N21" s="22">
        <f t="shared" si="3"/>
        <v>800</v>
      </c>
      <c r="O21" s="24">
        <f t="shared" si="1"/>
        <v>0</v>
      </c>
      <c r="P21" s="26">
        <f t="shared" si="4"/>
        <v>800</v>
      </c>
      <c r="Q21" s="22"/>
    </row>
    <row r="22" spans="1:17" ht="15.75" x14ac:dyDescent="0.25">
      <c r="A22" s="22" t="s">
        <v>92</v>
      </c>
      <c r="B22" s="23">
        <v>44362</v>
      </c>
      <c r="C22" s="22"/>
      <c r="D22" s="22"/>
      <c r="E22" s="22"/>
      <c r="F22" s="22"/>
      <c r="G22" s="22"/>
      <c r="H22" s="22"/>
      <c r="I22" s="24"/>
      <c r="J22" s="22"/>
      <c r="K22" s="24"/>
      <c r="L22" s="22">
        <v>15</v>
      </c>
      <c r="M22" s="22"/>
      <c r="N22" s="22">
        <f t="shared" si="3"/>
        <v>0</v>
      </c>
      <c r="O22" s="24">
        <f t="shared" si="1"/>
        <v>0</v>
      </c>
      <c r="P22" s="32">
        <f t="shared" si="4"/>
        <v>0</v>
      </c>
      <c r="Q22" s="22"/>
    </row>
    <row r="23" spans="1:17" ht="15.75" x14ac:dyDescent="0.25">
      <c r="A23" s="22" t="s">
        <v>93</v>
      </c>
      <c r="B23" s="23">
        <v>44362</v>
      </c>
      <c r="C23" s="22">
        <v>100</v>
      </c>
      <c r="D23" s="22">
        <v>60</v>
      </c>
      <c r="E23" s="22">
        <v>20</v>
      </c>
      <c r="F23" s="22"/>
      <c r="G23" s="22"/>
      <c r="H23" s="22"/>
      <c r="I23" s="24"/>
      <c r="J23" s="22">
        <v>100</v>
      </c>
      <c r="K23" s="24"/>
      <c r="L23" s="22"/>
      <c r="M23" s="22">
        <v>60</v>
      </c>
      <c r="N23" s="22">
        <f t="shared" si="3"/>
        <v>300</v>
      </c>
      <c r="O23" s="24">
        <f t="shared" si="1"/>
        <v>0</v>
      </c>
      <c r="P23" s="32">
        <f t="shared" si="4"/>
        <v>60</v>
      </c>
      <c r="Q23" s="22"/>
    </row>
    <row r="24" spans="1:17" ht="15.75" x14ac:dyDescent="0.25">
      <c r="A24" s="22" t="s">
        <v>45</v>
      </c>
      <c r="B24" s="23">
        <v>44363</v>
      </c>
      <c r="C24" s="22"/>
      <c r="D24" s="22"/>
      <c r="E24" s="22"/>
      <c r="F24" s="22"/>
      <c r="G24" s="22"/>
      <c r="H24" s="22"/>
      <c r="I24" s="24"/>
      <c r="J24" s="22"/>
      <c r="K24" s="24">
        <v>10.54</v>
      </c>
      <c r="L24" s="22"/>
      <c r="M24" s="22"/>
      <c r="N24" s="22">
        <f t="shared" si="3"/>
        <v>0</v>
      </c>
      <c r="O24" s="24">
        <f t="shared" si="1"/>
        <v>10.54</v>
      </c>
      <c r="P24" s="26">
        <f t="shared" si="4"/>
        <v>-10.54</v>
      </c>
      <c r="Q24" s="22"/>
    </row>
    <row r="25" spans="1:17" ht="15.75" x14ac:dyDescent="0.25">
      <c r="A25" s="22" t="s">
        <v>95</v>
      </c>
      <c r="B25" s="23">
        <v>44364</v>
      </c>
      <c r="C25" s="22">
        <v>85</v>
      </c>
      <c r="D25" s="22">
        <v>40</v>
      </c>
      <c r="E25" s="22"/>
      <c r="F25" s="22"/>
      <c r="G25" s="22"/>
      <c r="H25" s="22"/>
      <c r="I25" s="24"/>
      <c r="J25" s="22">
        <v>50</v>
      </c>
      <c r="K25" s="24"/>
      <c r="L25" s="22"/>
      <c r="M25" s="22"/>
      <c r="N25" s="22">
        <f t="shared" si="3"/>
        <v>175</v>
      </c>
      <c r="O25" s="24">
        <f t="shared" si="1"/>
        <v>0</v>
      </c>
      <c r="P25" s="32">
        <f t="shared" si="4"/>
        <v>0</v>
      </c>
      <c r="Q25" s="22"/>
    </row>
    <row r="26" spans="1:17" ht="15.75" x14ac:dyDescent="0.25">
      <c r="A26" s="22" t="s">
        <v>7</v>
      </c>
      <c r="B26" s="23">
        <v>44365</v>
      </c>
      <c r="C26" s="22"/>
      <c r="D26" s="22"/>
      <c r="E26" s="22"/>
      <c r="F26" s="22"/>
      <c r="G26" s="22"/>
      <c r="H26" s="22">
        <v>75.59</v>
      </c>
      <c r="I26" s="24"/>
      <c r="J26" s="22"/>
      <c r="K26" s="24"/>
      <c r="L26" s="22"/>
      <c r="M26" s="22"/>
      <c r="N26" s="22">
        <f t="shared" si="3"/>
        <v>-75.59</v>
      </c>
      <c r="O26" s="24">
        <f t="shared" si="1"/>
        <v>75.59</v>
      </c>
      <c r="P26" s="26">
        <f t="shared" si="4"/>
        <v>-75.59</v>
      </c>
      <c r="Q26" s="22"/>
    </row>
    <row r="27" spans="1:17" ht="15.75" x14ac:dyDescent="0.25">
      <c r="A27" s="22" t="s">
        <v>7</v>
      </c>
      <c r="B27" s="23">
        <v>44366</v>
      </c>
      <c r="C27" s="22"/>
      <c r="D27" s="22"/>
      <c r="E27" s="22"/>
      <c r="F27" s="22"/>
      <c r="G27" s="22"/>
      <c r="H27" s="22">
        <v>30.54</v>
      </c>
      <c r="I27" s="24"/>
      <c r="J27" s="22"/>
      <c r="K27" s="24"/>
      <c r="L27" s="22"/>
      <c r="M27" s="22"/>
      <c r="N27" s="22">
        <f t="shared" si="3"/>
        <v>-30.54</v>
      </c>
      <c r="O27" s="24">
        <f t="shared" si="1"/>
        <v>30.54</v>
      </c>
      <c r="P27" s="26">
        <f t="shared" si="4"/>
        <v>-30.54</v>
      </c>
      <c r="Q27" s="22"/>
    </row>
    <row r="28" spans="1:17" ht="15.75" x14ac:dyDescent="0.25">
      <c r="A28" s="22" t="s">
        <v>98</v>
      </c>
      <c r="B28" s="23">
        <v>44366</v>
      </c>
      <c r="C28" s="22"/>
      <c r="D28" s="22"/>
      <c r="E28" s="22"/>
      <c r="F28" s="22"/>
      <c r="G28" s="22"/>
      <c r="H28" s="22"/>
      <c r="I28" s="24"/>
      <c r="J28" s="22"/>
      <c r="K28" s="24">
        <v>54.47</v>
      </c>
      <c r="L28" s="22"/>
      <c r="M28" s="22"/>
      <c r="N28" s="22">
        <f t="shared" si="3"/>
        <v>0</v>
      </c>
      <c r="O28" s="24">
        <f t="shared" si="1"/>
        <v>54.47</v>
      </c>
      <c r="P28" s="26">
        <f t="shared" si="4"/>
        <v>-54.47</v>
      </c>
      <c r="Q28" s="22"/>
    </row>
    <row r="29" spans="1:17" ht="15.75" x14ac:dyDescent="0.25">
      <c r="A29" s="22" t="s">
        <v>99</v>
      </c>
      <c r="B29" s="23">
        <v>44367</v>
      </c>
      <c r="C29" s="22">
        <v>30</v>
      </c>
      <c r="D29" s="22"/>
      <c r="E29" s="22"/>
      <c r="F29" s="22"/>
      <c r="G29" s="22"/>
      <c r="H29" s="22"/>
      <c r="I29" s="24"/>
      <c r="J29" s="22"/>
      <c r="K29" s="24"/>
      <c r="L29" s="22"/>
      <c r="M29" s="22"/>
      <c r="N29" s="22">
        <f t="shared" si="3"/>
        <v>30</v>
      </c>
      <c r="O29" s="24">
        <f t="shared" si="1"/>
        <v>0</v>
      </c>
      <c r="P29" s="32">
        <f t="shared" si="4"/>
        <v>0</v>
      </c>
      <c r="Q29" s="22"/>
    </row>
    <row r="30" spans="1:17" ht="15.75" x14ac:dyDescent="0.25">
      <c r="A30" s="22" t="s">
        <v>100</v>
      </c>
      <c r="B30" s="23">
        <v>44367</v>
      </c>
      <c r="C30" s="22"/>
      <c r="D30" s="22"/>
      <c r="E30" s="22"/>
      <c r="F30" s="22"/>
      <c r="G30" s="22"/>
      <c r="H30" s="22"/>
      <c r="I30" s="24"/>
      <c r="J30" s="22"/>
      <c r="K30" s="24">
        <v>598.57000000000005</v>
      </c>
      <c r="L30" s="22"/>
      <c r="M30" s="22"/>
      <c r="N30" s="22">
        <f t="shared" si="3"/>
        <v>0</v>
      </c>
      <c r="O30" s="24">
        <f t="shared" si="1"/>
        <v>598.57000000000005</v>
      </c>
      <c r="P30" s="26">
        <f t="shared" si="4"/>
        <v>-598.57000000000005</v>
      </c>
      <c r="Q30" s="22"/>
    </row>
    <row r="31" spans="1:17" ht="15.75" x14ac:dyDescent="0.25">
      <c r="A31" s="22" t="s">
        <v>105</v>
      </c>
      <c r="B31" s="23">
        <v>44368</v>
      </c>
      <c r="C31" s="22"/>
      <c r="D31" s="22"/>
      <c r="E31" s="22"/>
      <c r="F31" s="22"/>
      <c r="G31" s="22"/>
      <c r="H31" s="22"/>
      <c r="I31" s="24"/>
      <c r="J31" s="22"/>
      <c r="K31" s="24">
        <v>8.6</v>
      </c>
      <c r="L31" s="22"/>
      <c r="M31" s="22"/>
      <c r="N31" s="22">
        <f t="shared" si="3"/>
        <v>0</v>
      </c>
      <c r="O31" s="24">
        <f t="shared" si="1"/>
        <v>8.6</v>
      </c>
      <c r="P31" s="26">
        <f t="shared" si="4"/>
        <v>-8.6</v>
      </c>
      <c r="Q31" s="22"/>
    </row>
    <row r="32" spans="1:17" ht="15.75" x14ac:dyDescent="0.25">
      <c r="A32" s="22" t="s">
        <v>101</v>
      </c>
      <c r="B32" s="23">
        <v>44368</v>
      </c>
      <c r="C32" s="22"/>
      <c r="D32" s="22"/>
      <c r="E32" s="22"/>
      <c r="F32" s="22"/>
      <c r="G32" s="22"/>
      <c r="H32" s="22"/>
      <c r="I32" s="24"/>
      <c r="J32" s="22"/>
      <c r="K32" s="24">
        <v>47.82</v>
      </c>
      <c r="L32" s="22"/>
      <c r="M32" s="22"/>
      <c r="N32" s="22">
        <f t="shared" si="3"/>
        <v>0</v>
      </c>
      <c r="O32" s="24">
        <f t="shared" si="1"/>
        <v>47.82</v>
      </c>
      <c r="P32" s="26">
        <f t="shared" si="4"/>
        <v>-47.82</v>
      </c>
      <c r="Q32" s="22"/>
    </row>
    <row r="33" spans="1:17" ht="15.75" x14ac:dyDescent="0.25">
      <c r="A33" s="22" t="s">
        <v>101</v>
      </c>
      <c r="B33" s="23">
        <v>44369</v>
      </c>
      <c r="C33" s="22"/>
      <c r="D33" s="22"/>
      <c r="E33" s="22"/>
      <c r="F33" s="22"/>
      <c r="G33" s="22"/>
      <c r="H33" s="22"/>
      <c r="I33" s="24"/>
      <c r="J33" s="22"/>
      <c r="K33" s="24">
        <v>69.64</v>
      </c>
      <c r="L33" s="22"/>
      <c r="M33" s="22"/>
      <c r="N33" s="22">
        <f t="shared" si="3"/>
        <v>0</v>
      </c>
      <c r="O33" s="24">
        <f t="shared" si="1"/>
        <v>69.64</v>
      </c>
      <c r="P33" s="26">
        <f t="shared" si="4"/>
        <v>-69.64</v>
      </c>
      <c r="Q33" s="22"/>
    </row>
    <row r="34" spans="1:17" ht="15.75" x14ac:dyDescent="0.25">
      <c r="A34" s="22" t="s">
        <v>102</v>
      </c>
      <c r="B34" s="23">
        <v>44369</v>
      </c>
      <c r="C34" s="22">
        <v>259</v>
      </c>
      <c r="D34" s="22">
        <v>76</v>
      </c>
      <c r="E34" s="22">
        <v>20</v>
      </c>
      <c r="F34" s="22"/>
      <c r="G34" s="22"/>
      <c r="H34" s="22"/>
      <c r="I34" s="24"/>
      <c r="J34" s="22">
        <v>40</v>
      </c>
      <c r="K34" s="24"/>
      <c r="L34" s="22"/>
      <c r="M34" s="22"/>
      <c r="N34" s="22">
        <f t="shared" si="3"/>
        <v>355</v>
      </c>
      <c r="O34" s="24">
        <f t="shared" si="1"/>
        <v>0</v>
      </c>
      <c r="P34" s="32">
        <f t="shared" si="4"/>
        <v>0</v>
      </c>
      <c r="Q34" s="22"/>
    </row>
    <row r="35" spans="1:17" ht="15.75" x14ac:dyDescent="0.25">
      <c r="A35" s="22" t="s">
        <v>103</v>
      </c>
      <c r="B35" s="23">
        <v>44369</v>
      </c>
      <c r="C35" s="22"/>
      <c r="D35" s="22"/>
      <c r="E35" s="22"/>
      <c r="F35" s="22"/>
      <c r="G35" s="22"/>
      <c r="H35" s="22"/>
      <c r="I35" s="24"/>
      <c r="J35" s="22"/>
      <c r="K35" s="24"/>
      <c r="L35" s="22">
        <v>20</v>
      </c>
      <c r="M35" s="22"/>
      <c r="N35" s="22">
        <f t="shared" si="3"/>
        <v>0</v>
      </c>
      <c r="O35" s="24">
        <f t="shared" si="1"/>
        <v>0</v>
      </c>
      <c r="P35" s="32">
        <f t="shared" si="4"/>
        <v>0</v>
      </c>
      <c r="Q35" s="22"/>
    </row>
    <row r="36" spans="1:17" ht="15.75" x14ac:dyDescent="0.25">
      <c r="A36" s="22" t="s">
        <v>68</v>
      </c>
      <c r="B36" s="23">
        <v>44370</v>
      </c>
      <c r="C36" s="22"/>
      <c r="D36" s="22"/>
      <c r="E36" s="22"/>
      <c r="F36" s="22"/>
      <c r="G36" s="22"/>
      <c r="H36" s="22"/>
      <c r="I36" s="24">
        <v>800</v>
      </c>
      <c r="J36" s="22"/>
      <c r="K36" s="24"/>
      <c r="L36" s="22"/>
      <c r="M36" s="22"/>
      <c r="N36" s="22">
        <f t="shared" si="3"/>
        <v>800</v>
      </c>
      <c r="O36" s="24">
        <f t="shared" si="1"/>
        <v>0</v>
      </c>
      <c r="P36" s="32">
        <f t="shared" si="4"/>
        <v>800</v>
      </c>
      <c r="Q36" s="22"/>
    </row>
    <row r="37" spans="1:17" ht="15.75" x14ac:dyDescent="0.25">
      <c r="A37" s="22" t="s">
        <v>104</v>
      </c>
      <c r="B37" s="23">
        <v>44370</v>
      </c>
      <c r="C37" s="22"/>
      <c r="D37" s="22"/>
      <c r="E37" s="22"/>
      <c r="F37" s="22"/>
      <c r="G37" s="22"/>
      <c r="H37" s="22"/>
      <c r="I37" s="24"/>
      <c r="J37" s="22"/>
      <c r="K37" s="24">
        <v>285.37</v>
      </c>
      <c r="L37" s="22"/>
      <c r="M37" s="22"/>
      <c r="N37" s="22">
        <f t="shared" si="3"/>
        <v>0</v>
      </c>
      <c r="O37" s="24">
        <f t="shared" si="1"/>
        <v>285.37</v>
      </c>
      <c r="P37" s="26">
        <f t="shared" si="4"/>
        <v>-285.37</v>
      </c>
      <c r="Q37" s="22"/>
    </row>
    <row r="38" spans="1:17" ht="15.75" x14ac:dyDescent="0.25">
      <c r="A38" s="22" t="s">
        <v>106</v>
      </c>
      <c r="B38" s="23">
        <v>44371</v>
      </c>
      <c r="C38" s="22"/>
      <c r="D38" s="22"/>
      <c r="E38" s="22"/>
      <c r="F38" s="22"/>
      <c r="G38" s="22"/>
      <c r="H38" s="22"/>
      <c r="I38" s="24"/>
      <c r="J38" s="22"/>
      <c r="K38" s="24">
        <v>229</v>
      </c>
      <c r="L38" s="22"/>
      <c r="M38" s="22"/>
      <c r="N38" s="22">
        <f t="shared" si="3"/>
        <v>0</v>
      </c>
      <c r="O38" s="24">
        <f t="shared" si="1"/>
        <v>229</v>
      </c>
      <c r="P38" s="32">
        <f t="shared" si="4"/>
        <v>-229</v>
      </c>
      <c r="Q38" s="22"/>
    </row>
    <row r="39" spans="1:17" ht="15.75" x14ac:dyDescent="0.25">
      <c r="A39" s="22" t="s">
        <v>89</v>
      </c>
      <c r="B39" s="23">
        <v>44371</v>
      </c>
      <c r="C39" s="22">
        <v>75</v>
      </c>
      <c r="D39" s="22">
        <v>25</v>
      </c>
      <c r="E39" s="22"/>
      <c r="F39" s="22"/>
      <c r="G39" s="22"/>
      <c r="H39" s="22"/>
      <c r="I39" s="24"/>
      <c r="J39" s="22"/>
      <c r="K39" s="24"/>
      <c r="L39" s="22"/>
      <c r="M39" s="22"/>
      <c r="N39" s="22">
        <f t="shared" si="3"/>
        <v>100</v>
      </c>
      <c r="O39" s="24">
        <f t="shared" si="1"/>
        <v>0</v>
      </c>
      <c r="P39" s="32">
        <f t="shared" si="4"/>
        <v>0</v>
      </c>
      <c r="Q39" s="22"/>
    </row>
    <row r="40" spans="1:17" ht="15.75" x14ac:dyDescent="0.25">
      <c r="A40" s="42" t="s">
        <v>89</v>
      </c>
      <c r="B40" s="23">
        <v>44374</v>
      </c>
      <c r="C40" s="42">
        <v>55</v>
      </c>
      <c r="D40" s="42">
        <v>15</v>
      </c>
      <c r="E40" s="42"/>
      <c r="F40" s="42"/>
      <c r="G40" s="42"/>
      <c r="H40" s="42"/>
      <c r="I40" s="24"/>
      <c r="J40" s="42"/>
      <c r="K40" s="24"/>
      <c r="L40" s="42"/>
      <c r="M40" s="42"/>
      <c r="N40" s="42">
        <f t="shared" ref="N40:N42" si="5">C40+D40-E40-F40-G40-H40+J40+I40+M40</f>
        <v>70</v>
      </c>
      <c r="O40" s="24">
        <f t="shared" ref="O40:O42" si="6">G40+H40+K40</f>
        <v>0</v>
      </c>
      <c r="P40" s="32">
        <f t="shared" ref="P40:P42" si="7">G40-H40+I40-K40+M40</f>
        <v>0</v>
      </c>
      <c r="Q40" s="42">
        <v>119.8</v>
      </c>
    </row>
    <row r="41" spans="1:17" ht="15.75" x14ac:dyDescent="0.25">
      <c r="A41" s="42" t="s">
        <v>107</v>
      </c>
      <c r="B41" s="23">
        <v>44375</v>
      </c>
      <c r="C41" s="42"/>
      <c r="D41" s="42"/>
      <c r="E41" s="42"/>
      <c r="F41" s="42"/>
      <c r="G41" s="42"/>
      <c r="H41" s="42">
        <v>25.85</v>
      </c>
      <c r="I41" s="24"/>
      <c r="J41" s="42"/>
      <c r="K41" s="24">
        <v>21.89</v>
      </c>
      <c r="L41" s="42"/>
      <c r="M41" s="42"/>
      <c r="N41" s="42">
        <f t="shared" si="5"/>
        <v>-25.85</v>
      </c>
      <c r="O41" s="24">
        <f t="shared" si="6"/>
        <v>47.74</v>
      </c>
      <c r="P41" s="32">
        <f t="shared" si="7"/>
        <v>-47.74</v>
      </c>
      <c r="Q41" s="42"/>
    </row>
    <row r="42" spans="1:17" ht="15.75" x14ac:dyDescent="0.25">
      <c r="A42" s="42" t="s">
        <v>93</v>
      </c>
      <c r="B42" s="23">
        <v>44376</v>
      </c>
      <c r="C42" s="42">
        <v>100</v>
      </c>
      <c r="D42" s="42">
        <v>60</v>
      </c>
      <c r="E42" s="42"/>
      <c r="F42" s="42"/>
      <c r="G42" s="42"/>
      <c r="H42" s="42"/>
      <c r="I42" s="24"/>
      <c r="J42" s="42"/>
      <c r="K42" s="24"/>
      <c r="L42" s="42"/>
      <c r="M42" s="42"/>
      <c r="N42" s="42">
        <f t="shared" si="5"/>
        <v>160</v>
      </c>
      <c r="O42" s="24">
        <f t="shared" si="6"/>
        <v>0</v>
      </c>
      <c r="P42" s="32">
        <f t="shared" si="7"/>
        <v>0</v>
      </c>
      <c r="Q42" s="42">
        <v>2.6</v>
      </c>
    </row>
    <row r="43" spans="1:17" ht="15.75" x14ac:dyDescent="0.25">
      <c r="A43" s="22" t="s">
        <v>108</v>
      </c>
      <c r="B43" s="23">
        <v>44377</v>
      </c>
      <c r="C43" s="22"/>
      <c r="D43" s="22"/>
      <c r="E43" s="22"/>
      <c r="F43" s="22"/>
      <c r="G43" s="22"/>
      <c r="H43" s="22">
        <v>32.700000000000003</v>
      </c>
      <c r="I43" s="24"/>
      <c r="J43" s="22"/>
      <c r="K43" s="24">
        <v>19.989999999999998</v>
      </c>
      <c r="L43" s="22"/>
      <c r="M43" s="22"/>
      <c r="N43" s="22">
        <f t="shared" si="3"/>
        <v>-32.700000000000003</v>
      </c>
      <c r="O43" s="24">
        <f t="shared" si="1"/>
        <v>52.69</v>
      </c>
      <c r="P43" s="32">
        <f t="shared" si="4"/>
        <v>-52.69</v>
      </c>
      <c r="Q43" s="22"/>
    </row>
    <row r="44" spans="1:17" ht="15.75" x14ac:dyDescent="0.25">
      <c r="A44" s="22"/>
      <c r="B44" s="22"/>
      <c r="C44" s="22"/>
      <c r="D44" s="22"/>
      <c r="E44" s="22"/>
      <c r="F44" s="22"/>
      <c r="G44" s="22"/>
      <c r="H44" s="22"/>
      <c r="I44" s="24"/>
      <c r="J44" s="22"/>
      <c r="K44" s="24"/>
      <c r="L44" s="22"/>
      <c r="M44" s="22"/>
      <c r="N44" s="22">
        <f t="shared" si="3"/>
        <v>0</v>
      </c>
      <c r="O44" s="24">
        <f t="shared" si="1"/>
        <v>0</v>
      </c>
      <c r="P44" s="32">
        <f t="shared" si="4"/>
        <v>0</v>
      </c>
      <c r="Q44" s="22"/>
    </row>
    <row r="45" spans="1:17" ht="15.75" x14ac:dyDescent="0.25">
      <c r="A45" s="22"/>
      <c r="B45" s="22"/>
      <c r="C45" s="22"/>
      <c r="D45" s="22"/>
      <c r="E45" s="22"/>
      <c r="F45" s="22"/>
      <c r="G45" s="22"/>
      <c r="H45" s="22"/>
      <c r="I45" s="24"/>
      <c r="J45" s="22"/>
      <c r="K45" s="24"/>
      <c r="L45" s="22"/>
      <c r="M45" s="22"/>
      <c r="N45" s="22">
        <f t="shared" si="3"/>
        <v>0</v>
      </c>
      <c r="O45" s="24">
        <f t="shared" si="1"/>
        <v>0</v>
      </c>
      <c r="P45" s="32">
        <f t="shared" si="4"/>
        <v>0</v>
      </c>
      <c r="Q45" s="22"/>
    </row>
    <row r="46" spans="1:17" ht="15.75" x14ac:dyDescent="0.25">
      <c r="A46" s="22"/>
      <c r="B46" s="22"/>
      <c r="C46" s="22"/>
      <c r="D46" s="22"/>
      <c r="E46" s="22"/>
      <c r="F46" s="22"/>
      <c r="G46" s="22"/>
      <c r="H46" s="22"/>
      <c r="I46" s="24"/>
      <c r="J46" s="22"/>
      <c r="K46" s="24"/>
      <c r="L46" s="22"/>
      <c r="M46" s="22"/>
      <c r="N46" s="22">
        <f t="shared" si="3"/>
        <v>0</v>
      </c>
      <c r="O46" s="24">
        <f t="shared" si="1"/>
        <v>0</v>
      </c>
      <c r="P46" s="32">
        <f t="shared" si="4"/>
        <v>0</v>
      </c>
      <c r="Q46" s="22"/>
    </row>
    <row r="47" spans="1:17" ht="15.75" x14ac:dyDescent="0.25">
      <c r="A47" s="22"/>
      <c r="B47" s="22"/>
      <c r="C47" s="22"/>
      <c r="D47" s="22"/>
      <c r="E47" s="22"/>
      <c r="F47" s="22"/>
      <c r="G47" s="22"/>
      <c r="H47" s="22"/>
      <c r="I47" s="24"/>
      <c r="J47" s="22"/>
      <c r="K47" s="24"/>
      <c r="L47" s="22"/>
      <c r="M47" s="22"/>
      <c r="N47" s="22">
        <f t="shared" si="3"/>
        <v>0</v>
      </c>
      <c r="O47" s="24">
        <f t="shared" si="1"/>
        <v>0</v>
      </c>
      <c r="P47" s="32">
        <f t="shared" si="4"/>
        <v>0</v>
      </c>
      <c r="Q47" s="22"/>
    </row>
    <row r="48" spans="1:17" ht="15.75" x14ac:dyDescent="0.25">
      <c r="A48" s="22"/>
      <c r="B48" s="22"/>
      <c r="C48" s="22"/>
      <c r="D48" s="22"/>
      <c r="E48" s="22"/>
      <c r="F48" s="22"/>
      <c r="G48" s="22"/>
      <c r="H48" s="22"/>
      <c r="I48" s="24"/>
      <c r="J48" s="22"/>
      <c r="K48" s="24"/>
      <c r="L48" s="22"/>
      <c r="M48" s="22"/>
      <c r="N48" s="22">
        <f t="shared" si="3"/>
        <v>0</v>
      </c>
      <c r="O48" s="24">
        <f t="shared" si="1"/>
        <v>0</v>
      </c>
      <c r="P48" s="32">
        <f t="shared" si="4"/>
        <v>0</v>
      </c>
      <c r="Q48" s="22"/>
    </row>
    <row r="49" spans="1:17" ht="15.75" x14ac:dyDescent="0.25">
      <c r="B49" s="27" t="s">
        <v>11</v>
      </c>
      <c r="C49" s="27">
        <f t="shared" ref="C49:I49" si="8">SUM(C5:C48)</f>
        <v>1244</v>
      </c>
      <c r="D49" s="27">
        <f t="shared" si="8"/>
        <v>276</v>
      </c>
      <c r="E49" s="27">
        <f t="shared" si="8"/>
        <v>60</v>
      </c>
      <c r="F49" s="27">
        <f t="shared" si="8"/>
        <v>0</v>
      </c>
      <c r="G49" s="27">
        <f t="shared" si="8"/>
        <v>15.26</v>
      </c>
      <c r="H49" s="28">
        <f t="shared" si="8"/>
        <v>164.68</v>
      </c>
      <c r="I49" s="29">
        <f t="shared" si="8"/>
        <v>1600</v>
      </c>
      <c r="J49" s="31">
        <f>SUM(J5:J48)</f>
        <v>190</v>
      </c>
      <c r="K49" s="29">
        <f>SUM(K5:K48)</f>
        <v>1762.83</v>
      </c>
      <c r="L49" s="27">
        <f>SUM(L5:L48)</f>
        <v>55</v>
      </c>
      <c r="M49" s="27">
        <f>SUM(M5:M48)</f>
        <v>216</v>
      </c>
      <c r="N49" s="27">
        <f>SUM(N4:N48)</f>
        <v>3011.0600000000004</v>
      </c>
      <c r="O49" s="27">
        <f>SUM(O4:O48)</f>
        <v>1942.7700000000002</v>
      </c>
      <c r="P49" s="30">
        <f>SUM(P4:P48)</f>
        <v>589.34000000000015</v>
      </c>
      <c r="Q49" s="22">
        <f>SUM(Q4:Q48)</f>
        <v>122.39999999999999</v>
      </c>
    </row>
    <row r="50" spans="1:17" ht="15.75" x14ac:dyDescent="0.25">
      <c r="A50" s="5"/>
      <c r="B50" s="5"/>
      <c r="C50" s="98">
        <f>C49+D49</f>
        <v>1520</v>
      </c>
      <c r="D50" s="99"/>
      <c r="E50" s="125">
        <f>E49+F49</f>
        <v>60</v>
      </c>
      <c r="F50" s="126"/>
      <c r="G50" s="5"/>
      <c r="H50" s="33" t="s">
        <v>39</v>
      </c>
      <c r="I50" s="29">
        <v>800</v>
      </c>
      <c r="L50" s="27">
        <f>SUM(L22:L48)</f>
        <v>35</v>
      </c>
      <c r="M50" s="104" t="s">
        <v>38</v>
      </c>
      <c r="N50" s="105"/>
      <c r="O50" s="106"/>
      <c r="P50" s="100">
        <v>685.59</v>
      </c>
    </row>
    <row r="51" spans="1:17" ht="15.75" x14ac:dyDescent="0.25">
      <c r="A51" s="5"/>
      <c r="B51" s="5"/>
      <c r="C51" s="119">
        <f>SUM(C22:C48)</f>
        <v>704</v>
      </c>
      <c r="D51" s="119"/>
      <c r="E51" s="5"/>
      <c r="F51" s="122" t="s">
        <v>79</v>
      </c>
      <c r="G51" s="123"/>
      <c r="H51" s="124"/>
      <c r="I51" s="22">
        <v>90</v>
      </c>
      <c r="J51" s="5"/>
      <c r="K51" s="5"/>
      <c r="L51" s="5"/>
      <c r="M51" s="107"/>
      <c r="N51" s="108"/>
      <c r="O51" s="109"/>
      <c r="P51" s="101"/>
    </row>
    <row r="52" spans="1:17" ht="15.75" customHeight="1" x14ac:dyDescent="0.25">
      <c r="A52" s="5"/>
      <c r="B52" s="5"/>
      <c r="C52" s="120" cm="1">
        <f t="array" ref="C52">SUM(C39:C48+D39:D48)</f>
        <v>330</v>
      </c>
      <c r="D52" s="120"/>
      <c r="E52" s="5"/>
      <c r="G52" s="34"/>
      <c r="H52" s="36" t="s">
        <v>72</v>
      </c>
      <c r="I52" s="35"/>
      <c r="J52" s="5"/>
      <c r="K52" s="5"/>
      <c r="L52" s="5" t="s">
        <v>85</v>
      </c>
      <c r="M52" s="104" t="s">
        <v>13</v>
      </c>
      <c r="N52" s="105"/>
      <c r="O52" s="106"/>
      <c r="P52" s="102">
        <f>I49+M49+P50-O49</f>
        <v>558.81999999999994</v>
      </c>
    </row>
    <row r="53" spans="1:17" ht="15.75" customHeight="1" x14ac:dyDescent="0.25">
      <c r="A53" s="5"/>
      <c r="B53" s="5"/>
      <c r="C53" s="5"/>
      <c r="D53" s="5"/>
      <c r="E53" s="5"/>
      <c r="F53" s="5"/>
      <c r="G53" s="118" t="s">
        <v>80</v>
      </c>
      <c r="H53" s="118"/>
      <c r="I53" s="22">
        <v>90</v>
      </c>
      <c r="J53" s="5"/>
      <c r="K53" s="5"/>
      <c r="L53" s="5"/>
      <c r="M53" s="107"/>
      <c r="N53" s="108"/>
      <c r="O53" s="109"/>
      <c r="P53" s="103"/>
    </row>
    <row r="54" spans="1:17" x14ac:dyDescent="0.25">
      <c r="F54" s="121" t="s">
        <v>96</v>
      </c>
      <c r="G54" s="121"/>
      <c r="H54" s="121"/>
      <c r="I54" s="29">
        <f>I53+C52</f>
        <v>420</v>
      </c>
    </row>
  </sheetData>
  <mergeCells count="14">
    <mergeCell ref="F54:H54"/>
    <mergeCell ref="Q1:Q2"/>
    <mergeCell ref="M50:O51"/>
    <mergeCell ref="P50:P51"/>
    <mergeCell ref="F51:H51"/>
    <mergeCell ref="E50:F50"/>
    <mergeCell ref="M52:O53"/>
    <mergeCell ref="P52:P53"/>
    <mergeCell ref="C50:D50"/>
    <mergeCell ref="F1:H2"/>
    <mergeCell ref="N1:P2"/>
    <mergeCell ref="G53:H53"/>
    <mergeCell ref="C51:D51"/>
    <mergeCell ref="C52:D52"/>
  </mergeCells>
  <pageMargins left="0.7" right="0.7" top="0.75" bottom="0.75" header="0.3" footer="0.3"/>
  <pageSetup paperSize="9" scale="47"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964B3-D05E-43CC-BD9E-61E3D51811F1}">
  <sheetPr>
    <pageSetUpPr fitToPage="1"/>
  </sheetPr>
  <dimension ref="A1:Q52"/>
  <sheetViews>
    <sheetView topLeftCell="B18" workbookViewId="0">
      <selection activeCell="T32" sqref="T32"/>
    </sheetView>
  </sheetViews>
  <sheetFormatPr baseColWidth="10" defaultRowHeight="15" x14ac:dyDescent="0.25"/>
  <cols>
    <col min="1" max="1" width="54.28515625" customWidth="1"/>
    <col min="2" max="2" width="13" bestFit="1" customWidth="1"/>
    <col min="3" max="3" width="12.5703125" customWidth="1"/>
    <col min="7" max="7" width="13" customWidth="1"/>
    <col min="8" max="8" width="12.7109375" customWidth="1"/>
    <col min="11" max="11" width="12.85546875" customWidth="1"/>
    <col min="12" max="12" width="37.140625" customWidth="1"/>
    <col min="13" max="13" width="16.85546875" customWidth="1"/>
    <col min="16" max="16" width="11.85546875" bestFit="1" customWidth="1"/>
  </cols>
  <sheetData>
    <row r="1" spans="1:17" ht="15" customHeight="1" x14ac:dyDescent="0.25">
      <c r="F1" s="93">
        <v>44378</v>
      </c>
      <c r="G1" s="94"/>
      <c r="H1" s="94"/>
      <c r="N1" s="110" t="s">
        <v>43</v>
      </c>
      <c r="O1" s="111"/>
      <c r="P1" s="112"/>
      <c r="Q1" s="96">
        <f>P49</f>
        <v>983.14999999999964</v>
      </c>
    </row>
    <row r="2" spans="1:17" ht="15" customHeight="1" x14ac:dyDescent="0.25">
      <c r="F2" s="95"/>
      <c r="G2" s="95"/>
      <c r="H2" s="95"/>
      <c r="N2" s="113"/>
      <c r="O2" s="114"/>
      <c r="P2" s="115"/>
      <c r="Q2" s="97"/>
    </row>
    <row r="3" spans="1:17" x14ac:dyDescent="0.25">
      <c r="A3" s="21" t="s">
        <v>0</v>
      </c>
      <c r="B3" s="21" t="s">
        <v>1</v>
      </c>
      <c r="C3" s="21" t="s">
        <v>2</v>
      </c>
      <c r="D3" s="21" t="s">
        <v>5</v>
      </c>
      <c r="E3" s="21" t="s">
        <v>3</v>
      </c>
      <c r="F3" s="21" t="s">
        <v>4</v>
      </c>
      <c r="G3" s="21" t="s">
        <v>46</v>
      </c>
      <c r="H3" s="21" t="s">
        <v>47</v>
      </c>
      <c r="I3" s="21" t="s">
        <v>16</v>
      </c>
      <c r="J3" s="21" t="s">
        <v>8</v>
      </c>
      <c r="K3" s="21" t="s">
        <v>70</v>
      </c>
      <c r="L3" s="21" t="s">
        <v>67</v>
      </c>
      <c r="M3" s="21" t="s">
        <v>66</v>
      </c>
      <c r="N3" s="21" t="s">
        <v>9</v>
      </c>
      <c r="O3" s="21" t="s">
        <v>10</v>
      </c>
      <c r="P3" s="21" t="s">
        <v>15</v>
      </c>
      <c r="Q3" s="21" t="s">
        <v>18</v>
      </c>
    </row>
    <row r="4" spans="1:17" ht="15.75" x14ac:dyDescent="0.25">
      <c r="A4" s="38" t="s">
        <v>17</v>
      </c>
      <c r="B4" s="23">
        <v>44378</v>
      </c>
      <c r="C4" s="38"/>
      <c r="D4" s="38"/>
      <c r="E4" s="38"/>
      <c r="F4" s="38"/>
      <c r="G4" s="38"/>
      <c r="H4" s="38"/>
      <c r="I4" s="38"/>
      <c r="J4" s="38"/>
      <c r="K4" s="24"/>
      <c r="L4" s="38"/>
      <c r="M4" s="38"/>
      <c r="N4" s="38">
        <f>C4+D4+M4</f>
        <v>0</v>
      </c>
      <c r="O4" s="24">
        <f>E4+F4+G4+H4+I4+K4</f>
        <v>0</v>
      </c>
      <c r="P4" s="26">
        <v>558.82000000000005</v>
      </c>
      <c r="Q4" s="38"/>
    </row>
    <row r="5" spans="1:17" ht="15.75" x14ac:dyDescent="0.25">
      <c r="A5" s="38" t="s">
        <v>109</v>
      </c>
      <c r="B5" s="23">
        <v>44378</v>
      </c>
      <c r="C5" s="38"/>
      <c r="D5" s="38"/>
      <c r="E5" s="38"/>
      <c r="F5" s="38"/>
      <c r="G5" s="38"/>
      <c r="H5" s="38"/>
      <c r="I5" s="24"/>
      <c r="J5" s="38"/>
      <c r="K5" s="24">
        <v>12.76</v>
      </c>
      <c r="L5" s="38"/>
      <c r="M5" s="38"/>
      <c r="N5" s="38">
        <f t="shared" ref="N5:N13" si="0">I5+M5</f>
        <v>0</v>
      </c>
      <c r="O5" s="24">
        <f t="shared" ref="O5:O45" si="1">G5+H5+K5</f>
        <v>12.76</v>
      </c>
      <c r="P5" s="26">
        <f>G5-H5-K5+M5</f>
        <v>-12.76</v>
      </c>
      <c r="Q5" s="38"/>
    </row>
    <row r="6" spans="1:17" ht="15.75" x14ac:dyDescent="0.25">
      <c r="A6" s="38" t="s">
        <v>110</v>
      </c>
      <c r="B6" s="23">
        <v>44378</v>
      </c>
      <c r="C6" s="38">
        <v>90</v>
      </c>
      <c r="D6" s="38">
        <v>50</v>
      </c>
      <c r="E6" s="38"/>
      <c r="F6" s="38"/>
      <c r="G6" s="38"/>
      <c r="H6" s="38"/>
      <c r="I6" s="24"/>
      <c r="J6" s="38"/>
      <c r="K6" s="24"/>
      <c r="L6" s="38">
        <v>20</v>
      </c>
      <c r="M6" s="38"/>
      <c r="N6" s="38">
        <f t="shared" si="0"/>
        <v>0</v>
      </c>
      <c r="O6" s="24">
        <f t="shared" si="1"/>
        <v>0</v>
      </c>
      <c r="P6" s="32">
        <f t="shared" ref="P6:P16" si="2">G6-H6-K6+M6</f>
        <v>0</v>
      </c>
      <c r="Q6" s="38"/>
    </row>
    <row r="7" spans="1:17" ht="15.75" x14ac:dyDescent="0.25">
      <c r="A7" s="38" t="s">
        <v>68</v>
      </c>
      <c r="B7" s="23">
        <v>44379</v>
      </c>
      <c r="C7" s="38"/>
      <c r="D7" s="38"/>
      <c r="E7" s="38"/>
      <c r="F7" s="38"/>
      <c r="G7" s="38"/>
      <c r="H7" s="38"/>
      <c r="I7" s="24">
        <v>500</v>
      </c>
      <c r="J7" s="38"/>
      <c r="K7" s="24"/>
      <c r="L7" s="38"/>
      <c r="M7" s="38"/>
      <c r="N7" s="38">
        <f t="shared" si="0"/>
        <v>500</v>
      </c>
      <c r="O7" s="24">
        <f t="shared" si="1"/>
        <v>0</v>
      </c>
      <c r="P7" s="32">
        <f>G7-H7-K7+M7</f>
        <v>0</v>
      </c>
      <c r="Q7" s="38"/>
    </row>
    <row r="8" spans="1:17" ht="15.75" x14ac:dyDescent="0.25">
      <c r="A8" s="38" t="s">
        <v>111</v>
      </c>
      <c r="B8" s="23">
        <v>44379</v>
      </c>
      <c r="C8" s="38"/>
      <c r="D8" s="38"/>
      <c r="E8" s="38"/>
      <c r="F8" s="38"/>
      <c r="G8" s="38"/>
      <c r="H8" s="38"/>
      <c r="I8" s="24"/>
      <c r="J8" s="38"/>
      <c r="K8" s="24">
        <v>500</v>
      </c>
      <c r="L8" s="38"/>
      <c r="M8" s="38"/>
      <c r="N8" s="38">
        <f t="shared" si="0"/>
        <v>0</v>
      </c>
      <c r="O8" s="24">
        <f t="shared" si="1"/>
        <v>500</v>
      </c>
      <c r="P8" s="26">
        <f t="shared" si="2"/>
        <v>-500</v>
      </c>
      <c r="Q8" s="38"/>
    </row>
    <row r="9" spans="1:17" ht="15.75" x14ac:dyDescent="0.25">
      <c r="A9" s="38" t="s">
        <v>109</v>
      </c>
      <c r="B9" s="23">
        <v>44380</v>
      </c>
      <c r="C9" s="38"/>
      <c r="D9" s="38"/>
      <c r="E9" s="38"/>
      <c r="F9" s="38"/>
      <c r="G9" s="38"/>
      <c r="H9" s="38"/>
      <c r="I9" s="24"/>
      <c r="J9" s="38"/>
      <c r="K9" s="24">
        <v>7.26</v>
      </c>
      <c r="L9" s="38"/>
      <c r="M9" s="38"/>
      <c r="N9" s="38">
        <f t="shared" si="0"/>
        <v>0</v>
      </c>
      <c r="O9" s="24">
        <f t="shared" si="1"/>
        <v>7.26</v>
      </c>
      <c r="P9" s="26">
        <f t="shared" si="2"/>
        <v>-7.26</v>
      </c>
      <c r="Q9" s="38"/>
    </row>
    <row r="10" spans="1:17" ht="15.75" x14ac:dyDescent="0.25">
      <c r="A10" s="38" t="s">
        <v>112</v>
      </c>
      <c r="B10" s="23">
        <v>44381</v>
      </c>
      <c r="C10" s="38">
        <v>55</v>
      </c>
      <c r="D10" s="38">
        <v>20</v>
      </c>
      <c r="E10" s="38"/>
      <c r="F10" s="38"/>
      <c r="G10" s="38"/>
      <c r="H10" s="38"/>
      <c r="I10" s="24"/>
      <c r="J10" s="38"/>
      <c r="K10" s="24"/>
      <c r="L10" s="38"/>
      <c r="M10" s="38"/>
      <c r="N10" s="38">
        <f t="shared" si="0"/>
        <v>0</v>
      </c>
      <c r="O10" s="24">
        <f t="shared" si="1"/>
        <v>0</v>
      </c>
      <c r="P10" s="32">
        <f t="shared" si="2"/>
        <v>0</v>
      </c>
      <c r="Q10" s="38">
        <v>38.299999999999997</v>
      </c>
    </row>
    <row r="11" spans="1:17" ht="15.75" x14ac:dyDescent="0.25">
      <c r="A11" s="38" t="s">
        <v>7</v>
      </c>
      <c r="B11" s="23">
        <v>44382</v>
      </c>
      <c r="C11" s="38"/>
      <c r="D11" s="38"/>
      <c r="E11" s="38"/>
      <c r="F11" s="38"/>
      <c r="G11" s="38"/>
      <c r="H11" s="38"/>
      <c r="I11" s="24"/>
      <c r="J11" s="38"/>
      <c r="K11" s="24">
        <v>77.900000000000006</v>
      </c>
      <c r="L11" s="38"/>
      <c r="M11" s="38"/>
      <c r="N11" s="38">
        <f t="shared" si="0"/>
        <v>0</v>
      </c>
      <c r="O11" s="24">
        <f t="shared" si="1"/>
        <v>77.900000000000006</v>
      </c>
      <c r="P11" s="26">
        <f t="shared" si="2"/>
        <v>-77.900000000000006</v>
      </c>
      <c r="Q11" s="38"/>
    </row>
    <row r="12" spans="1:17" ht="15.75" x14ac:dyDescent="0.25">
      <c r="A12" s="38" t="s">
        <v>113</v>
      </c>
      <c r="B12" s="23">
        <v>44383</v>
      </c>
      <c r="C12" s="38">
        <v>165</v>
      </c>
      <c r="D12" s="38">
        <v>70</v>
      </c>
      <c r="E12" s="38">
        <v>20</v>
      </c>
      <c r="F12" s="38"/>
      <c r="G12" s="38"/>
      <c r="H12" s="38"/>
      <c r="I12" s="24"/>
      <c r="J12" s="38"/>
      <c r="K12" s="24"/>
      <c r="L12" s="38">
        <v>10</v>
      </c>
      <c r="M12" s="38"/>
      <c r="N12" s="38">
        <f t="shared" si="0"/>
        <v>0</v>
      </c>
      <c r="O12" s="24">
        <f t="shared" si="1"/>
        <v>0</v>
      </c>
      <c r="P12" s="32">
        <f t="shared" si="2"/>
        <v>0</v>
      </c>
      <c r="Q12" s="38">
        <v>5.4</v>
      </c>
    </row>
    <row r="13" spans="1:17" ht="15.75" x14ac:dyDescent="0.25">
      <c r="A13" s="38" t="s">
        <v>114</v>
      </c>
      <c r="B13" s="23">
        <v>44383</v>
      </c>
      <c r="C13" s="38"/>
      <c r="D13" s="38"/>
      <c r="E13" s="38"/>
      <c r="F13" s="38"/>
      <c r="G13" s="38"/>
      <c r="H13" s="38"/>
      <c r="I13" s="24"/>
      <c r="J13" s="38"/>
      <c r="K13" s="24"/>
      <c r="L13" s="38">
        <v>40</v>
      </c>
      <c r="M13" s="38"/>
      <c r="N13" s="38">
        <f t="shared" si="0"/>
        <v>0</v>
      </c>
      <c r="O13" s="24">
        <f t="shared" si="1"/>
        <v>0</v>
      </c>
      <c r="P13" s="32">
        <f t="shared" si="2"/>
        <v>0</v>
      </c>
      <c r="Q13" s="38"/>
    </row>
    <row r="14" spans="1:17" ht="15.75" x14ac:dyDescent="0.25">
      <c r="A14" s="38" t="s">
        <v>115</v>
      </c>
      <c r="B14" s="23">
        <v>44385</v>
      </c>
      <c r="C14" s="38">
        <v>95</v>
      </c>
      <c r="D14" s="38">
        <v>50</v>
      </c>
      <c r="E14" s="38"/>
      <c r="F14" s="38"/>
      <c r="G14" s="38"/>
      <c r="H14" s="38"/>
      <c r="I14" s="24"/>
      <c r="J14" s="38"/>
      <c r="K14" s="24"/>
      <c r="L14" s="38"/>
      <c r="M14" s="38"/>
      <c r="N14" s="38">
        <f>C14+D14-E14-F14-G14-H14+J14+I14+M14</f>
        <v>145</v>
      </c>
      <c r="O14" s="24">
        <f t="shared" si="1"/>
        <v>0</v>
      </c>
      <c r="P14" s="32">
        <f t="shared" si="2"/>
        <v>0</v>
      </c>
      <c r="Q14" s="38">
        <v>10.5</v>
      </c>
    </row>
    <row r="15" spans="1:17" ht="15.75" x14ac:dyDescent="0.25">
      <c r="A15" s="38" t="s">
        <v>116</v>
      </c>
      <c r="B15" s="23">
        <v>44386</v>
      </c>
      <c r="C15" s="38"/>
      <c r="D15" s="38"/>
      <c r="E15" s="38"/>
      <c r="F15" s="38"/>
      <c r="G15" s="38"/>
      <c r="H15" s="38"/>
      <c r="I15" s="24"/>
      <c r="J15" s="38"/>
      <c r="K15" s="24">
        <v>218.23</v>
      </c>
      <c r="L15" s="38"/>
      <c r="M15" s="38"/>
      <c r="N15" s="38">
        <f t="shared" ref="N15:N17" si="3">C15+D15-E15-F15-G15-H15+J15+I15+M15</f>
        <v>0</v>
      </c>
      <c r="O15" s="24">
        <f t="shared" si="1"/>
        <v>218.23</v>
      </c>
      <c r="P15" s="26">
        <f t="shared" si="2"/>
        <v>-218.23</v>
      </c>
      <c r="Q15" s="38"/>
    </row>
    <row r="16" spans="1:17" ht="15.75" x14ac:dyDescent="0.25">
      <c r="A16" s="38" t="s">
        <v>117</v>
      </c>
      <c r="B16" s="23">
        <v>44388</v>
      </c>
      <c r="C16" s="38">
        <v>140</v>
      </c>
      <c r="D16" s="38">
        <v>35</v>
      </c>
      <c r="E16" s="38">
        <v>20</v>
      </c>
      <c r="F16" s="38"/>
      <c r="G16" s="38"/>
      <c r="H16" s="38"/>
      <c r="I16" s="24"/>
      <c r="J16" s="38">
        <v>30</v>
      </c>
      <c r="K16" s="24"/>
      <c r="L16" s="38"/>
      <c r="M16" s="38"/>
      <c r="N16" s="38">
        <f t="shared" si="3"/>
        <v>185</v>
      </c>
      <c r="O16" s="24">
        <f t="shared" si="1"/>
        <v>0</v>
      </c>
      <c r="P16" s="32">
        <f t="shared" si="2"/>
        <v>0</v>
      </c>
      <c r="Q16" s="38"/>
    </row>
    <row r="17" spans="1:17" ht="15.75" x14ac:dyDescent="0.25">
      <c r="A17" s="38" t="s">
        <v>31</v>
      </c>
      <c r="B17" s="23">
        <v>44389</v>
      </c>
      <c r="C17" s="38"/>
      <c r="D17" s="38"/>
      <c r="E17" s="38"/>
      <c r="F17" s="38"/>
      <c r="G17" s="38"/>
      <c r="H17" s="38"/>
      <c r="I17" s="24"/>
      <c r="J17" s="38"/>
      <c r="K17" s="24">
        <v>30</v>
      </c>
      <c r="L17" s="38"/>
      <c r="M17" s="38"/>
      <c r="N17" s="38">
        <f t="shared" si="3"/>
        <v>0</v>
      </c>
      <c r="O17" s="24">
        <f t="shared" si="1"/>
        <v>30</v>
      </c>
      <c r="P17" s="26">
        <f>G17-H17+I17-K17+M17</f>
        <v>-30</v>
      </c>
      <c r="Q17" s="38"/>
    </row>
    <row r="18" spans="1:17" ht="15.75" x14ac:dyDescent="0.25">
      <c r="A18" s="38" t="s">
        <v>118</v>
      </c>
      <c r="B18" s="23">
        <v>44390</v>
      </c>
      <c r="C18" s="38">
        <v>140</v>
      </c>
      <c r="D18" s="38">
        <v>60</v>
      </c>
      <c r="E18" s="38">
        <v>20</v>
      </c>
      <c r="F18" s="38"/>
      <c r="G18" s="38"/>
      <c r="H18" s="38"/>
      <c r="I18" s="24"/>
      <c r="J18" s="38">
        <v>30</v>
      </c>
      <c r="K18" s="24"/>
      <c r="L18" s="38"/>
      <c r="M18" s="38"/>
      <c r="N18" s="38">
        <f>C18+D18-F18-G18-H18+J18+I18+M18</f>
        <v>230</v>
      </c>
      <c r="O18" s="24">
        <f t="shared" si="1"/>
        <v>0</v>
      </c>
      <c r="P18" s="32">
        <f t="shared" ref="P18:P45" si="4">G18-H18+I18-K18+M18</f>
        <v>0</v>
      </c>
      <c r="Q18" s="38">
        <v>12</v>
      </c>
    </row>
    <row r="19" spans="1:17" ht="15.75" x14ac:dyDescent="0.25">
      <c r="A19" s="38" t="s">
        <v>68</v>
      </c>
      <c r="B19" s="23">
        <v>44391</v>
      </c>
      <c r="C19" s="38"/>
      <c r="D19" s="38"/>
      <c r="E19" s="38"/>
      <c r="F19" s="38"/>
      <c r="G19" s="38"/>
      <c r="H19" s="38"/>
      <c r="I19" s="24">
        <v>1000</v>
      </c>
      <c r="J19" s="38"/>
      <c r="K19" s="24"/>
      <c r="L19" s="38"/>
      <c r="M19" s="38"/>
      <c r="N19" s="44">
        <f t="shared" ref="N19:N45" si="5">C19+D19-F19-G19-H19+J19+I19+M19</f>
        <v>1000</v>
      </c>
      <c r="O19" s="24">
        <f t="shared" si="1"/>
        <v>0</v>
      </c>
      <c r="P19" s="32">
        <f t="shared" si="4"/>
        <v>1000</v>
      </c>
      <c r="Q19" s="38"/>
    </row>
    <row r="20" spans="1:17" ht="15.75" x14ac:dyDescent="0.25">
      <c r="A20" s="38" t="s">
        <v>120</v>
      </c>
      <c r="B20" s="23">
        <v>44391</v>
      </c>
      <c r="C20" s="38"/>
      <c r="D20" s="38"/>
      <c r="E20" s="38"/>
      <c r="F20" s="38"/>
      <c r="G20" s="38"/>
      <c r="H20" s="38"/>
      <c r="I20" s="24">
        <v>3800</v>
      </c>
      <c r="J20" s="38"/>
      <c r="K20" s="24"/>
      <c r="L20" s="38"/>
      <c r="M20" s="38"/>
      <c r="N20" s="44">
        <f t="shared" si="5"/>
        <v>3800</v>
      </c>
      <c r="O20" s="24">
        <f t="shared" si="1"/>
        <v>0</v>
      </c>
      <c r="P20" s="32">
        <f t="shared" si="4"/>
        <v>3800</v>
      </c>
      <c r="Q20" s="38"/>
    </row>
    <row r="21" spans="1:17" ht="15.75" x14ac:dyDescent="0.25">
      <c r="A21" s="38" t="s">
        <v>119</v>
      </c>
      <c r="B21" s="23">
        <v>44391</v>
      </c>
      <c r="C21" s="38"/>
      <c r="D21" s="38"/>
      <c r="E21" s="38"/>
      <c r="F21" s="38"/>
      <c r="G21" s="38"/>
      <c r="H21" s="38"/>
      <c r="I21" s="24"/>
      <c r="J21" s="38"/>
      <c r="K21" s="24">
        <v>4790</v>
      </c>
      <c r="L21" s="38"/>
      <c r="M21" s="38"/>
      <c r="N21" s="44">
        <f t="shared" si="5"/>
        <v>0</v>
      </c>
      <c r="O21" s="24">
        <f t="shared" si="1"/>
        <v>4790</v>
      </c>
      <c r="P21" s="26">
        <f t="shared" si="4"/>
        <v>-4790</v>
      </c>
      <c r="Q21" s="38"/>
    </row>
    <row r="22" spans="1:17" ht="15.75" x14ac:dyDescent="0.25">
      <c r="A22" s="38" t="s">
        <v>121</v>
      </c>
      <c r="B22" s="23">
        <v>44394</v>
      </c>
      <c r="C22" s="38">
        <v>260</v>
      </c>
      <c r="D22" s="38"/>
      <c r="E22" s="38">
        <v>20</v>
      </c>
      <c r="F22" s="38"/>
      <c r="G22" s="38"/>
      <c r="H22" s="38"/>
      <c r="I22" s="24"/>
      <c r="J22" s="38">
        <v>30</v>
      </c>
      <c r="K22" s="24"/>
      <c r="L22" s="38"/>
      <c r="M22" s="38"/>
      <c r="N22" s="44">
        <f t="shared" si="5"/>
        <v>290</v>
      </c>
      <c r="O22" s="24">
        <f t="shared" si="1"/>
        <v>0</v>
      </c>
      <c r="P22" s="32">
        <f t="shared" si="4"/>
        <v>0</v>
      </c>
      <c r="Q22" s="38">
        <v>4.5999999999999996</v>
      </c>
    </row>
    <row r="23" spans="1:17" ht="15.75" x14ac:dyDescent="0.25">
      <c r="A23" s="38" t="s">
        <v>122</v>
      </c>
      <c r="B23" s="23">
        <v>44395</v>
      </c>
      <c r="C23" s="38">
        <v>65</v>
      </c>
      <c r="D23" s="38">
        <v>50</v>
      </c>
      <c r="E23" s="38"/>
      <c r="F23" s="38"/>
      <c r="G23" s="38"/>
      <c r="H23" s="38"/>
      <c r="I23" s="24"/>
      <c r="J23" s="38">
        <v>20</v>
      </c>
      <c r="K23" s="24"/>
      <c r="L23" s="38"/>
      <c r="M23" s="38"/>
      <c r="N23" s="44">
        <f t="shared" si="5"/>
        <v>135</v>
      </c>
      <c r="O23" s="24">
        <f t="shared" si="1"/>
        <v>0</v>
      </c>
      <c r="P23" s="32">
        <f t="shared" si="4"/>
        <v>0</v>
      </c>
      <c r="Q23" s="38">
        <v>21.4</v>
      </c>
    </row>
    <row r="24" spans="1:17" ht="15.75" x14ac:dyDescent="0.25">
      <c r="A24" s="38" t="s">
        <v>123</v>
      </c>
      <c r="B24" s="23">
        <v>44396</v>
      </c>
      <c r="C24" s="38"/>
      <c r="D24" s="38"/>
      <c r="E24" s="38"/>
      <c r="F24" s="38"/>
      <c r="G24" s="38"/>
      <c r="H24" s="38"/>
      <c r="I24" s="24"/>
      <c r="J24" s="38"/>
      <c r="K24" s="24">
        <v>93.97</v>
      </c>
      <c r="L24" s="38"/>
      <c r="M24" s="38"/>
      <c r="N24" s="44">
        <f t="shared" si="5"/>
        <v>0</v>
      </c>
      <c r="O24" s="24">
        <f t="shared" si="1"/>
        <v>93.97</v>
      </c>
      <c r="P24" s="26">
        <f t="shared" si="4"/>
        <v>-93.97</v>
      </c>
      <c r="Q24" s="38"/>
    </row>
    <row r="25" spans="1:17" ht="15.75" x14ac:dyDescent="0.25">
      <c r="A25" s="38" t="s">
        <v>124</v>
      </c>
      <c r="B25" s="23">
        <v>44397</v>
      </c>
      <c r="C25" s="38">
        <v>150</v>
      </c>
      <c r="D25" s="38">
        <v>60</v>
      </c>
      <c r="E25" s="38">
        <v>20</v>
      </c>
      <c r="F25" s="38"/>
      <c r="G25" s="38"/>
      <c r="H25" s="38"/>
      <c r="I25" s="24"/>
      <c r="J25" s="38">
        <v>10</v>
      </c>
      <c r="K25" s="24"/>
      <c r="L25" s="38"/>
      <c r="M25" s="38"/>
      <c r="N25" s="44">
        <f t="shared" si="5"/>
        <v>220</v>
      </c>
      <c r="O25" s="24">
        <f t="shared" si="1"/>
        <v>0</v>
      </c>
      <c r="P25" s="32">
        <f t="shared" si="4"/>
        <v>0</v>
      </c>
      <c r="Q25" s="38">
        <v>9.4</v>
      </c>
    </row>
    <row r="26" spans="1:17" ht="15.75" x14ac:dyDescent="0.25">
      <c r="A26" s="38" t="s">
        <v>125</v>
      </c>
      <c r="B26" s="23">
        <v>44397</v>
      </c>
      <c r="C26" s="38"/>
      <c r="D26" s="38"/>
      <c r="E26" s="38"/>
      <c r="F26" s="38"/>
      <c r="G26" s="38"/>
      <c r="H26" s="38"/>
      <c r="I26" s="24"/>
      <c r="J26" s="38"/>
      <c r="K26" s="24"/>
      <c r="L26" s="38"/>
      <c r="M26" s="38">
        <v>1200</v>
      </c>
      <c r="N26" s="44">
        <f t="shared" si="5"/>
        <v>1200</v>
      </c>
      <c r="O26" s="24">
        <f t="shared" si="1"/>
        <v>0</v>
      </c>
      <c r="P26" s="32">
        <f t="shared" si="4"/>
        <v>1200</v>
      </c>
      <c r="Q26" s="38"/>
    </row>
    <row r="27" spans="1:17" ht="15.75" x14ac:dyDescent="0.25">
      <c r="A27" s="38" t="s">
        <v>126</v>
      </c>
      <c r="B27" s="23">
        <v>44399</v>
      </c>
      <c r="C27" s="38">
        <v>145</v>
      </c>
      <c r="D27" s="38">
        <v>40</v>
      </c>
      <c r="E27" s="38"/>
      <c r="F27" s="38"/>
      <c r="G27" s="38"/>
      <c r="H27" s="38"/>
      <c r="I27" s="24"/>
      <c r="J27" s="38"/>
      <c r="K27" s="24">
        <v>90</v>
      </c>
      <c r="L27" s="38"/>
      <c r="M27" s="38"/>
      <c r="N27" s="44">
        <f t="shared" si="5"/>
        <v>185</v>
      </c>
      <c r="O27" s="24">
        <f t="shared" si="1"/>
        <v>90</v>
      </c>
      <c r="P27" s="26">
        <f t="shared" si="4"/>
        <v>-90</v>
      </c>
      <c r="Q27" s="38">
        <v>10.199999999999999</v>
      </c>
    </row>
    <row r="28" spans="1:17" ht="15.75" x14ac:dyDescent="0.25">
      <c r="A28" s="38" t="s">
        <v>45</v>
      </c>
      <c r="B28" s="23">
        <v>44400</v>
      </c>
      <c r="C28" s="38"/>
      <c r="D28" s="38"/>
      <c r="E28" s="38"/>
      <c r="F28" s="38"/>
      <c r="G28" s="38"/>
      <c r="H28" s="38"/>
      <c r="I28" s="24"/>
      <c r="J28" s="38"/>
      <c r="K28" s="24">
        <v>38.729999999999997</v>
      </c>
      <c r="L28" s="38"/>
      <c r="M28" s="38"/>
      <c r="N28" s="44">
        <f t="shared" si="5"/>
        <v>0</v>
      </c>
      <c r="O28" s="24">
        <f t="shared" si="1"/>
        <v>38.729999999999997</v>
      </c>
      <c r="P28" s="26">
        <f t="shared" si="4"/>
        <v>-38.729999999999997</v>
      </c>
      <c r="Q28" s="38"/>
    </row>
    <row r="29" spans="1:17" ht="15.75" x14ac:dyDescent="0.25">
      <c r="A29" s="38" t="s">
        <v>127</v>
      </c>
      <c r="B29" s="23">
        <v>44401</v>
      </c>
      <c r="C29" s="38">
        <v>275</v>
      </c>
      <c r="D29" s="38"/>
      <c r="E29" s="38">
        <v>20</v>
      </c>
      <c r="F29" s="38"/>
      <c r="G29" s="38"/>
      <c r="H29" s="38"/>
      <c r="I29" s="24"/>
      <c r="J29" s="38"/>
      <c r="K29" s="24"/>
      <c r="L29" s="38"/>
      <c r="M29" s="38"/>
      <c r="N29" s="44">
        <f t="shared" si="5"/>
        <v>275</v>
      </c>
      <c r="O29" s="24">
        <f t="shared" si="1"/>
        <v>0</v>
      </c>
      <c r="P29" s="32">
        <f t="shared" si="4"/>
        <v>0</v>
      </c>
      <c r="Q29" s="38">
        <v>2.1</v>
      </c>
    </row>
    <row r="30" spans="1:17" ht="15.75" x14ac:dyDescent="0.25">
      <c r="A30" s="38" t="s">
        <v>128</v>
      </c>
      <c r="B30" s="23">
        <v>44402</v>
      </c>
      <c r="C30" s="38">
        <v>40</v>
      </c>
      <c r="D30" s="38">
        <v>25</v>
      </c>
      <c r="E30" s="38"/>
      <c r="F30" s="38"/>
      <c r="G30" s="38"/>
      <c r="H30" s="38"/>
      <c r="I30" s="24"/>
      <c r="J30" s="38"/>
      <c r="K30" s="24"/>
      <c r="L30" s="38">
        <v>35</v>
      </c>
      <c r="M30" s="38"/>
      <c r="N30" s="44">
        <f t="shared" si="5"/>
        <v>65</v>
      </c>
      <c r="O30" s="24">
        <f t="shared" si="1"/>
        <v>0</v>
      </c>
      <c r="P30" s="32">
        <f t="shared" si="4"/>
        <v>0</v>
      </c>
      <c r="Q30" s="38">
        <v>13.8</v>
      </c>
    </row>
    <row r="31" spans="1:17" ht="15.75" x14ac:dyDescent="0.25">
      <c r="A31" s="38" t="s">
        <v>7</v>
      </c>
      <c r="B31" s="23">
        <v>44403</v>
      </c>
      <c r="C31" s="38"/>
      <c r="D31" s="38"/>
      <c r="E31" s="38"/>
      <c r="F31" s="38"/>
      <c r="G31" s="38"/>
      <c r="H31" s="38"/>
      <c r="I31" s="24"/>
      <c r="J31" s="38"/>
      <c r="K31" s="24">
        <v>90.35</v>
      </c>
      <c r="L31" s="38"/>
      <c r="M31" s="38"/>
      <c r="N31" s="44">
        <f t="shared" si="5"/>
        <v>0</v>
      </c>
      <c r="O31" s="24">
        <f t="shared" si="1"/>
        <v>90.35</v>
      </c>
      <c r="P31" s="26">
        <f t="shared" si="4"/>
        <v>-90.35</v>
      </c>
      <c r="Q31" s="38"/>
    </row>
    <row r="32" spans="1:17" ht="15.75" x14ac:dyDescent="0.25">
      <c r="A32" s="38" t="s">
        <v>129</v>
      </c>
      <c r="B32" s="23">
        <v>44404</v>
      </c>
      <c r="C32" s="38">
        <v>115</v>
      </c>
      <c r="D32" s="38">
        <v>35</v>
      </c>
      <c r="E32" s="38"/>
      <c r="F32" s="38"/>
      <c r="G32" s="38"/>
      <c r="H32" s="38"/>
      <c r="I32" s="24"/>
      <c r="J32" s="38"/>
      <c r="K32" s="24"/>
      <c r="L32" s="38"/>
      <c r="M32" s="38"/>
      <c r="N32" s="44">
        <f t="shared" si="5"/>
        <v>150</v>
      </c>
      <c r="O32" s="24">
        <f t="shared" si="1"/>
        <v>0</v>
      </c>
      <c r="P32" s="32">
        <f t="shared" si="4"/>
        <v>0</v>
      </c>
      <c r="Q32" s="38">
        <v>25.5</v>
      </c>
    </row>
    <row r="33" spans="1:17" ht="15.75" x14ac:dyDescent="0.25">
      <c r="A33" s="38" t="s">
        <v>130</v>
      </c>
      <c r="B33" s="23">
        <v>44405</v>
      </c>
      <c r="C33" s="38">
        <v>85</v>
      </c>
      <c r="D33" s="38"/>
      <c r="E33" s="38"/>
      <c r="F33" s="38"/>
      <c r="G33" s="38"/>
      <c r="H33" s="38"/>
      <c r="I33" s="24"/>
      <c r="J33" s="38"/>
      <c r="K33" s="24">
        <v>56</v>
      </c>
      <c r="L33" s="38"/>
      <c r="M33" s="38"/>
      <c r="N33" s="44">
        <f t="shared" si="5"/>
        <v>85</v>
      </c>
      <c r="O33" s="24">
        <f t="shared" si="1"/>
        <v>56</v>
      </c>
      <c r="P33" s="26">
        <f t="shared" si="4"/>
        <v>-56</v>
      </c>
      <c r="Q33" s="38">
        <v>1.3</v>
      </c>
    </row>
    <row r="34" spans="1:17" ht="15.75" x14ac:dyDescent="0.25">
      <c r="A34" s="38" t="s">
        <v>131</v>
      </c>
      <c r="B34" s="23">
        <v>44406</v>
      </c>
      <c r="C34" s="38">
        <v>70</v>
      </c>
      <c r="D34" s="38">
        <v>40</v>
      </c>
      <c r="E34" s="38"/>
      <c r="F34" s="38"/>
      <c r="G34" s="38"/>
      <c r="H34" s="38"/>
      <c r="I34" s="24"/>
      <c r="J34" s="38"/>
      <c r="K34" s="24"/>
      <c r="L34" s="38"/>
      <c r="M34" s="38"/>
      <c r="N34" s="44">
        <f t="shared" si="5"/>
        <v>110</v>
      </c>
      <c r="O34" s="24">
        <f t="shared" si="1"/>
        <v>0</v>
      </c>
      <c r="P34" s="32">
        <f t="shared" si="4"/>
        <v>0</v>
      </c>
      <c r="Q34" s="38">
        <v>5.2</v>
      </c>
    </row>
    <row r="35" spans="1:17" ht="15.75" x14ac:dyDescent="0.25">
      <c r="A35" s="38" t="s">
        <v>132</v>
      </c>
      <c r="B35" s="23">
        <v>44408</v>
      </c>
      <c r="C35" s="38"/>
      <c r="D35" s="38"/>
      <c r="E35" s="38"/>
      <c r="F35" s="38"/>
      <c r="G35" s="38"/>
      <c r="H35" s="38"/>
      <c r="I35" s="24">
        <v>1500</v>
      </c>
      <c r="J35" s="38"/>
      <c r="K35" s="24">
        <v>12.76</v>
      </c>
      <c r="L35" s="38"/>
      <c r="M35" s="38"/>
      <c r="N35" s="44">
        <f t="shared" si="5"/>
        <v>1500</v>
      </c>
      <c r="O35" s="24">
        <f t="shared" si="1"/>
        <v>12.76</v>
      </c>
      <c r="P35" s="26">
        <f t="shared" si="4"/>
        <v>1487.24</v>
      </c>
      <c r="Q35" s="38"/>
    </row>
    <row r="36" spans="1:17" ht="15.75" x14ac:dyDescent="0.25">
      <c r="A36" s="38" t="s">
        <v>133</v>
      </c>
      <c r="B36" s="23">
        <v>44408</v>
      </c>
      <c r="C36" s="38"/>
      <c r="D36" s="38"/>
      <c r="E36" s="38"/>
      <c r="F36" s="38"/>
      <c r="G36" s="38"/>
      <c r="H36" s="38"/>
      <c r="I36" s="24"/>
      <c r="J36" s="38"/>
      <c r="K36" s="24">
        <v>1097.9100000000001</v>
      </c>
      <c r="L36" s="38"/>
      <c r="M36" s="38"/>
      <c r="N36" s="44">
        <f t="shared" si="5"/>
        <v>0</v>
      </c>
      <c r="O36" s="24">
        <f t="shared" si="1"/>
        <v>1097.9100000000001</v>
      </c>
      <c r="P36" s="26">
        <f t="shared" si="4"/>
        <v>-1097.9100000000001</v>
      </c>
      <c r="Q36" s="38"/>
    </row>
    <row r="37" spans="1:17" ht="15.75" x14ac:dyDescent="0.25">
      <c r="A37" s="38" t="s">
        <v>134</v>
      </c>
      <c r="B37" s="23">
        <v>44408</v>
      </c>
      <c r="C37" s="38"/>
      <c r="D37" s="38"/>
      <c r="E37" s="38"/>
      <c r="F37" s="38"/>
      <c r="G37" s="38"/>
      <c r="H37" s="38"/>
      <c r="I37" s="24"/>
      <c r="J37" s="38"/>
      <c r="K37" s="24">
        <v>459.8</v>
      </c>
      <c r="L37" s="38"/>
      <c r="M37" s="38"/>
      <c r="N37" s="44">
        <f t="shared" si="5"/>
        <v>0</v>
      </c>
      <c r="O37" s="24">
        <f t="shared" si="1"/>
        <v>459.8</v>
      </c>
      <c r="P37" s="26">
        <f t="shared" si="4"/>
        <v>-459.8</v>
      </c>
      <c r="Q37" s="38"/>
    </row>
    <row r="38" spans="1:17" ht="15.75" x14ac:dyDescent="0.25">
      <c r="A38" s="38"/>
      <c r="B38" s="38"/>
      <c r="C38" s="38"/>
      <c r="D38" s="38"/>
      <c r="E38" s="38"/>
      <c r="F38" s="38"/>
      <c r="G38" s="38"/>
      <c r="H38" s="38"/>
      <c r="I38" s="24"/>
      <c r="J38" s="38"/>
      <c r="K38" s="24"/>
      <c r="L38" s="38"/>
      <c r="M38" s="38"/>
      <c r="N38" s="44">
        <f t="shared" si="5"/>
        <v>0</v>
      </c>
      <c r="O38" s="24">
        <f t="shared" si="1"/>
        <v>0</v>
      </c>
      <c r="P38" s="32">
        <f t="shared" si="4"/>
        <v>0</v>
      </c>
      <c r="Q38" s="38"/>
    </row>
    <row r="39" spans="1:17" ht="15.75" x14ac:dyDescent="0.25">
      <c r="A39" s="38"/>
      <c r="B39" s="38"/>
      <c r="C39" s="38"/>
      <c r="D39" s="38"/>
      <c r="E39" s="38"/>
      <c r="F39" s="38"/>
      <c r="G39" s="38"/>
      <c r="H39" s="38"/>
      <c r="I39" s="24"/>
      <c r="J39" s="38"/>
      <c r="K39" s="24"/>
      <c r="L39" s="38"/>
      <c r="M39" s="38"/>
      <c r="N39" s="44">
        <f t="shared" si="5"/>
        <v>0</v>
      </c>
      <c r="O39" s="24">
        <f t="shared" si="1"/>
        <v>0</v>
      </c>
      <c r="P39" s="32">
        <f t="shared" si="4"/>
        <v>0</v>
      </c>
      <c r="Q39" s="38"/>
    </row>
    <row r="40" spans="1:17" ht="15.75" x14ac:dyDescent="0.25">
      <c r="A40" s="38"/>
      <c r="B40" s="38"/>
      <c r="C40" s="38"/>
      <c r="D40" s="38"/>
      <c r="E40" s="38"/>
      <c r="F40" s="38"/>
      <c r="G40" s="38"/>
      <c r="H40" s="38"/>
      <c r="I40" s="24"/>
      <c r="J40" s="38"/>
      <c r="K40" s="24"/>
      <c r="L40" s="38"/>
      <c r="M40" s="38"/>
      <c r="N40" s="44">
        <f t="shared" si="5"/>
        <v>0</v>
      </c>
      <c r="O40" s="24">
        <f t="shared" si="1"/>
        <v>0</v>
      </c>
      <c r="P40" s="32">
        <f t="shared" si="4"/>
        <v>0</v>
      </c>
      <c r="Q40" s="38"/>
    </row>
    <row r="41" spans="1:17" ht="15.75" x14ac:dyDescent="0.25">
      <c r="A41" s="38"/>
      <c r="B41" s="38"/>
      <c r="C41" s="38"/>
      <c r="D41" s="38"/>
      <c r="E41" s="38"/>
      <c r="F41" s="38"/>
      <c r="G41" s="38"/>
      <c r="H41" s="38"/>
      <c r="I41" s="24"/>
      <c r="J41" s="38"/>
      <c r="K41" s="24"/>
      <c r="L41" s="38"/>
      <c r="M41" s="38"/>
      <c r="N41" s="44">
        <f t="shared" si="5"/>
        <v>0</v>
      </c>
      <c r="O41" s="24">
        <f t="shared" si="1"/>
        <v>0</v>
      </c>
      <c r="P41" s="32">
        <f t="shared" si="4"/>
        <v>0</v>
      </c>
      <c r="Q41" s="38"/>
    </row>
    <row r="42" spans="1:17" ht="15.75" x14ac:dyDescent="0.25">
      <c r="A42" s="38"/>
      <c r="B42" s="38"/>
      <c r="C42" s="38"/>
      <c r="D42" s="38"/>
      <c r="E42" s="38"/>
      <c r="F42" s="38"/>
      <c r="G42" s="38"/>
      <c r="H42" s="38"/>
      <c r="I42" s="24"/>
      <c r="J42" s="38"/>
      <c r="K42" s="24"/>
      <c r="L42" s="38"/>
      <c r="M42" s="38"/>
      <c r="N42" s="44">
        <f t="shared" si="5"/>
        <v>0</v>
      </c>
      <c r="O42" s="24">
        <f t="shared" si="1"/>
        <v>0</v>
      </c>
      <c r="P42" s="32">
        <f t="shared" si="4"/>
        <v>0</v>
      </c>
      <c r="Q42" s="38"/>
    </row>
    <row r="43" spans="1:17" ht="15.75" x14ac:dyDescent="0.25">
      <c r="A43" s="38"/>
      <c r="B43" s="38"/>
      <c r="C43" s="38"/>
      <c r="D43" s="38"/>
      <c r="E43" s="38"/>
      <c r="F43" s="38"/>
      <c r="G43" s="38"/>
      <c r="H43" s="38"/>
      <c r="I43" s="24"/>
      <c r="J43" s="38"/>
      <c r="K43" s="24"/>
      <c r="L43" s="38"/>
      <c r="M43" s="38"/>
      <c r="N43" s="44">
        <f t="shared" si="5"/>
        <v>0</v>
      </c>
      <c r="O43" s="24">
        <f t="shared" si="1"/>
        <v>0</v>
      </c>
      <c r="P43" s="32">
        <f t="shared" si="4"/>
        <v>0</v>
      </c>
      <c r="Q43" s="38"/>
    </row>
    <row r="44" spans="1:17" ht="15.75" x14ac:dyDescent="0.25">
      <c r="A44" s="38"/>
      <c r="B44" s="38"/>
      <c r="C44" s="38"/>
      <c r="D44" s="38"/>
      <c r="E44" s="38"/>
      <c r="F44" s="38"/>
      <c r="G44" s="38"/>
      <c r="H44" s="38"/>
      <c r="I44" s="24"/>
      <c r="J44" s="38"/>
      <c r="K44" s="24"/>
      <c r="L44" s="38"/>
      <c r="M44" s="38"/>
      <c r="N44" s="44">
        <f t="shared" si="5"/>
        <v>0</v>
      </c>
      <c r="O44" s="24">
        <f t="shared" si="1"/>
        <v>0</v>
      </c>
      <c r="P44" s="32">
        <f t="shared" si="4"/>
        <v>0</v>
      </c>
      <c r="Q44" s="38"/>
    </row>
    <row r="45" spans="1:17" ht="15.75" x14ac:dyDescent="0.25">
      <c r="A45" s="38"/>
      <c r="B45" s="38"/>
      <c r="C45" s="38"/>
      <c r="D45" s="38"/>
      <c r="E45" s="38"/>
      <c r="F45" s="38"/>
      <c r="G45" s="38"/>
      <c r="H45" s="38"/>
      <c r="I45" s="24"/>
      <c r="J45" s="38"/>
      <c r="K45" s="24"/>
      <c r="L45" s="38"/>
      <c r="M45" s="38"/>
      <c r="N45" s="44">
        <f t="shared" si="5"/>
        <v>0</v>
      </c>
      <c r="O45" s="24">
        <f t="shared" si="1"/>
        <v>0</v>
      </c>
      <c r="P45" s="32">
        <f t="shared" si="4"/>
        <v>0</v>
      </c>
      <c r="Q45" s="38"/>
    </row>
    <row r="46" spans="1:17" ht="15.75" x14ac:dyDescent="0.25">
      <c r="B46" s="27" t="s">
        <v>11</v>
      </c>
      <c r="C46" s="27">
        <f t="shared" ref="C46:I46" si="6">SUM(C5:C45)</f>
        <v>1890</v>
      </c>
      <c r="D46" s="27">
        <f t="shared" si="6"/>
        <v>535</v>
      </c>
      <c r="E46" s="27">
        <f t="shared" si="6"/>
        <v>120</v>
      </c>
      <c r="F46" s="27">
        <f t="shared" si="6"/>
        <v>0</v>
      </c>
      <c r="G46" s="27">
        <f t="shared" si="6"/>
        <v>0</v>
      </c>
      <c r="H46" s="28">
        <f t="shared" si="6"/>
        <v>0</v>
      </c>
      <c r="I46" s="29">
        <f t="shared" si="6"/>
        <v>6800</v>
      </c>
      <c r="J46" s="31">
        <f>SUM(J5:J45)</f>
        <v>120</v>
      </c>
      <c r="K46" s="29">
        <f>SUM(K5:K45)</f>
        <v>7575.67</v>
      </c>
      <c r="L46" s="27">
        <f>SUM(L5:L45)</f>
        <v>105</v>
      </c>
      <c r="M46" s="27">
        <f>SUM(M5:M45)</f>
        <v>1200</v>
      </c>
      <c r="N46" s="27">
        <f>SUM(N4:N45)</f>
        <v>10075</v>
      </c>
      <c r="O46" s="27">
        <f>SUM(O4:O45)</f>
        <v>7575.67</v>
      </c>
      <c r="P46" s="39">
        <f>SUM(P4:P45)</f>
        <v>483.15000000000003</v>
      </c>
      <c r="Q46" s="38">
        <f>SUM(Q4:Q45)</f>
        <v>159.69999999999999</v>
      </c>
    </row>
    <row r="47" spans="1:17" ht="15.75" customHeight="1" x14ac:dyDescent="0.25">
      <c r="A47" s="37"/>
      <c r="B47" s="37"/>
      <c r="C47" s="98">
        <f>C46+D46</f>
        <v>2425</v>
      </c>
      <c r="D47" s="99"/>
      <c r="E47" s="125">
        <f>E46+F46</f>
        <v>120</v>
      </c>
      <c r="F47" s="126"/>
      <c r="G47" s="37"/>
      <c r="H47" s="33" t="s">
        <v>39</v>
      </c>
      <c r="I47" s="29">
        <v>1000</v>
      </c>
      <c r="J47" s="13">
        <f>SUM(J22:J45)</f>
        <v>60</v>
      </c>
      <c r="L47" s="27">
        <f>SUM(L20:L45)</f>
        <v>35</v>
      </c>
      <c r="M47" s="104" t="s">
        <v>38</v>
      </c>
      <c r="N47" s="105"/>
      <c r="O47" s="106"/>
      <c r="P47" s="100">
        <v>558.82000000000005</v>
      </c>
    </row>
    <row r="48" spans="1:17" ht="15.75" customHeight="1" x14ac:dyDescent="0.25">
      <c r="A48" s="37"/>
      <c r="B48" s="37"/>
      <c r="C48" s="119">
        <f>C46+D46</f>
        <v>2425</v>
      </c>
      <c r="D48" s="119"/>
      <c r="E48" s="37"/>
      <c r="F48" s="122" t="s">
        <v>79</v>
      </c>
      <c r="G48" s="123"/>
      <c r="H48" s="124"/>
      <c r="I48" s="38"/>
      <c r="J48" s="37"/>
      <c r="K48" s="37"/>
      <c r="L48" s="37"/>
      <c r="M48" s="107"/>
      <c r="N48" s="108"/>
      <c r="O48" s="109"/>
      <c r="P48" s="101"/>
    </row>
    <row r="49" spans="1:16" ht="15.75" customHeight="1" x14ac:dyDescent="0.25">
      <c r="A49" s="37"/>
      <c r="B49" s="37"/>
      <c r="C49" s="120" cm="1">
        <f t="array" ref="C49">SUM(C18:C45+D18:D45)</f>
        <v>1655</v>
      </c>
      <c r="D49" s="120"/>
      <c r="E49" s="37"/>
      <c r="G49" s="34"/>
      <c r="H49" s="36" t="s">
        <v>72</v>
      </c>
      <c r="I49" s="35"/>
      <c r="J49" s="37"/>
      <c r="K49" s="37"/>
      <c r="L49" s="37"/>
      <c r="M49" s="104" t="s">
        <v>13</v>
      </c>
      <c r="N49" s="105"/>
      <c r="O49" s="106"/>
      <c r="P49" s="102">
        <f>I46+M46+P47-O46</f>
        <v>983.14999999999964</v>
      </c>
    </row>
    <row r="50" spans="1:16" ht="15.75" customHeight="1" x14ac:dyDescent="0.25">
      <c r="A50" s="37"/>
      <c r="B50" s="37"/>
      <c r="C50" s="127" cm="1">
        <f t="array" ref="C50">SUM(C20:C45+D20:D45)</f>
        <v>1455</v>
      </c>
      <c r="D50" s="127"/>
      <c r="E50" s="37"/>
      <c r="F50" s="37"/>
      <c r="G50" s="127" t="s">
        <v>80</v>
      </c>
      <c r="H50" s="127"/>
      <c r="I50" s="38">
        <v>80</v>
      </c>
      <c r="J50" s="37"/>
      <c r="K50" s="37"/>
      <c r="L50" s="37"/>
      <c r="M50" s="107"/>
      <c r="N50" s="108"/>
      <c r="O50" s="109"/>
      <c r="P50" s="103"/>
    </row>
    <row r="51" spans="1:16" ht="15.75" x14ac:dyDescent="0.25">
      <c r="G51" s="121" t="s">
        <v>97</v>
      </c>
      <c r="H51" s="121"/>
      <c r="I51" s="43">
        <v>5300</v>
      </c>
    </row>
    <row r="52" spans="1:16" x14ac:dyDescent="0.25">
      <c r="F52" s="121" t="s">
        <v>96</v>
      </c>
      <c r="G52" s="121"/>
      <c r="H52" s="121"/>
      <c r="I52" s="29">
        <f>I50</f>
        <v>80</v>
      </c>
    </row>
  </sheetData>
  <mergeCells count="16">
    <mergeCell ref="C47:D47"/>
    <mergeCell ref="F1:H2"/>
    <mergeCell ref="N1:P2"/>
    <mergeCell ref="C48:D48"/>
    <mergeCell ref="F52:H52"/>
    <mergeCell ref="G51:H51"/>
    <mergeCell ref="C49:D49"/>
    <mergeCell ref="C50:D50"/>
    <mergeCell ref="Q1:Q2"/>
    <mergeCell ref="M47:O48"/>
    <mergeCell ref="P47:P48"/>
    <mergeCell ref="G50:H50"/>
    <mergeCell ref="E47:F47"/>
    <mergeCell ref="M49:O50"/>
    <mergeCell ref="P49:P50"/>
    <mergeCell ref="F48:H48"/>
  </mergeCells>
  <pageMargins left="0.70866141732283472" right="0.70866141732283472" top="0.74803149606299213" bottom="0.74803149606299213" header="0.31496062992125984" footer="0.31496062992125984"/>
  <pageSetup paperSize="9" scale="47" orientation="landscape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F142B-AAE8-4537-8F77-AB2B332512C9}">
  <sheetPr>
    <pageSetUpPr fitToPage="1"/>
  </sheetPr>
  <dimension ref="A1:Q57"/>
  <sheetViews>
    <sheetView topLeftCell="B1" workbookViewId="0">
      <selection activeCell="B1" sqref="B1:Q58"/>
    </sheetView>
  </sheetViews>
  <sheetFormatPr baseColWidth="10" defaultRowHeight="15" x14ac:dyDescent="0.25"/>
  <cols>
    <col min="1" max="1" width="58" customWidth="1"/>
    <col min="2" max="2" width="13" bestFit="1" customWidth="1"/>
    <col min="3" max="3" width="12.42578125" customWidth="1"/>
    <col min="7" max="7" width="13" customWidth="1"/>
    <col min="8" max="8" width="13.28515625" customWidth="1"/>
    <col min="10" max="10" width="12.85546875" customWidth="1"/>
    <col min="11" max="11" width="17.140625" customWidth="1"/>
    <col min="12" max="12" width="35.85546875" customWidth="1"/>
    <col min="13" max="13" width="16.7109375" customWidth="1"/>
    <col min="16" max="16" width="11.85546875" bestFit="1" customWidth="1"/>
  </cols>
  <sheetData>
    <row r="1" spans="1:17" ht="15" customHeight="1" x14ac:dyDescent="0.25">
      <c r="F1" s="93">
        <v>44409</v>
      </c>
      <c r="G1" s="94"/>
      <c r="H1" s="94"/>
      <c r="N1" s="110" t="s">
        <v>43</v>
      </c>
      <c r="O1" s="111"/>
      <c r="P1" s="112"/>
      <c r="Q1" s="96">
        <f>P52</f>
        <v>950.92999999999961</v>
      </c>
    </row>
    <row r="2" spans="1:17" ht="15" customHeight="1" x14ac:dyDescent="0.25">
      <c r="F2" s="95"/>
      <c r="G2" s="95"/>
      <c r="H2" s="95"/>
      <c r="N2" s="113"/>
      <c r="O2" s="114"/>
      <c r="P2" s="115"/>
      <c r="Q2" s="97"/>
    </row>
    <row r="3" spans="1:17" x14ac:dyDescent="0.25">
      <c r="A3" s="21" t="s">
        <v>0</v>
      </c>
      <c r="B3" s="21" t="s">
        <v>1</v>
      </c>
      <c r="C3" s="21" t="s">
        <v>2</v>
      </c>
      <c r="D3" s="21" t="s">
        <v>5</v>
      </c>
      <c r="E3" s="21" t="s">
        <v>3</v>
      </c>
      <c r="F3" s="21" t="s">
        <v>4</v>
      </c>
      <c r="G3" s="21" t="s">
        <v>46</v>
      </c>
      <c r="H3" s="21" t="s">
        <v>47</v>
      </c>
      <c r="I3" s="21" t="s">
        <v>16</v>
      </c>
      <c r="J3" s="21" t="s">
        <v>8</v>
      </c>
      <c r="K3" s="21" t="s">
        <v>70</v>
      </c>
      <c r="L3" s="21" t="s">
        <v>94</v>
      </c>
      <c r="M3" s="21" t="s">
        <v>66</v>
      </c>
      <c r="N3" s="21" t="s">
        <v>9</v>
      </c>
      <c r="O3" s="21" t="s">
        <v>10</v>
      </c>
      <c r="P3" s="21" t="s">
        <v>15</v>
      </c>
      <c r="Q3" s="21" t="s">
        <v>18</v>
      </c>
    </row>
    <row r="4" spans="1:17" ht="15.75" x14ac:dyDescent="0.25">
      <c r="A4" s="38" t="s">
        <v>17</v>
      </c>
      <c r="B4" s="23">
        <v>44409</v>
      </c>
      <c r="C4" s="38"/>
      <c r="D4" s="38"/>
      <c r="E4" s="38"/>
      <c r="F4" s="38"/>
      <c r="G4" s="38"/>
      <c r="H4" s="38"/>
      <c r="I4" s="38"/>
      <c r="J4" s="38"/>
      <c r="K4" s="24"/>
      <c r="L4" s="38"/>
      <c r="M4" s="38"/>
      <c r="N4" s="38">
        <f>C4+D4+M4</f>
        <v>0</v>
      </c>
      <c r="O4" s="24">
        <f>E4+F4+G4+H4+I4+K4</f>
        <v>0</v>
      </c>
      <c r="P4" s="45">
        <v>983.14</v>
      </c>
      <c r="Q4" s="38"/>
    </row>
    <row r="5" spans="1:17" ht="15.75" x14ac:dyDescent="0.25">
      <c r="A5" s="38" t="s">
        <v>135</v>
      </c>
      <c r="B5" s="23">
        <v>44409</v>
      </c>
      <c r="C5" s="38">
        <v>115</v>
      </c>
      <c r="D5" s="38">
        <v>50</v>
      </c>
      <c r="E5" s="38"/>
      <c r="F5" s="38"/>
      <c r="G5" s="38"/>
      <c r="H5" s="38"/>
      <c r="I5" s="24"/>
      <c r="J5" s="38"/>
      <c r="K5" s="24"/>
      <c r="L5" s="38"/>
      <c r="M5" s="38"/>
      <c r="N5" s="38">
        <f t="shared" ref="N5:N13" si="0">I5+M5</f>
        <v>0</v>
      </c>
      <c r="O5" s="24">
        <f t="shared" ref="O5:O48" si="1">G5+H5+K5</f>
        <v>0</v>
      </c>
      <c r="P5" s="45">
        <f>G5-H5-K5+M5</f>
        <v>0</v>
      </c>
      <c r="Q5" s="38"/>
    </row>
    <row r="6" spans="1:17" ht="15.75" x14ac:dyDescent="0.25">
      <c r="A6" s="38" t="s">
        <v>136</v>
      </c>
      <c r="B6" s="23">
        <v>44409</v>
      </c>
      <c r="C6" s="38"/>
      <c r="D6" s="38"/>
      <c r="E6" s="38"/>
      <c r="F6" s="38"/>
      <c r="G6" s="38"/>
      <c r="H6" s="38"/>
      <c r="I6" s="24"/>
      <c r="J6" s="38"/>
      <c r="K6" s="24"/>
      <c r="L6" s="38">
        <v>40</v>
      </c>
      <c r="M6" s="38"/>
      <c r="N6" s="38">
        <f t="shared" si="0"/>
        <v>0</v>
      </c>
      <c r="O6" s="24">
        <f t="shared" si="1"/>
        <v>0</v>
      </c>
      <c r="P6" s="45">
        <f t="shared" ref="P6:P16" si="2">G6-H6-K6+M6</f>
        <v>0</v>
      </c>
      <c r="Q6" s="38"/>
    </row>
    <row r="7" spans="1:17" ht="15.75" x14ac:dyDescent="0.25">
      <c r="A7" s="38" t="s">
        <v>137</v>
      </c>
      <c r="B7" s="23">
        <v>44409</v>
      </c>
      <c r="C7" s="38"/>
      <c r="D7" s="38"/>
      <c r="E7" s="38"/>
      <c r="F7" s="38"/>
      <c r="G7" s="38"/>
      <c r="H7" s="38"/>
      <c r="I7" s="24"/>
      <c r="J7" s="38"/>
      <c r="K7" s="24"/>
      <c r="L7" s="38">
        <v>40</v>
      </c>
      <c r="M7" s="38"/>
      <c r="N7" s="38">
        <f t="shared" si="0"/>
        <v>0</v>
      </c>
      <c r="O7" s="24">
        <f t="shared" si="1"/>
        <v>0</v>
      </c>
      <c r="P7" s="45">
        <f>G7-H7-K7+M7</f>
        <v>0</v>
      </c>
      <c r="Q7" s="38"/>
    </row>
    <row r="8" spans="1:17" ht="15.75" x14ac:dyDescent="0.25">
      <c r="A8" s="38" t="s">
        <v>138</v>
      </c>
      <c r="B8" s="23">
        <v>44410</v>
      </c>
      <c r="C8" s="38"/>
      <c r="D8" s="38"/>
      <c r="E8" s="38"/>
      <c r="F8" s="38"/>
      <c r="G8" s="38"/>
      <c r="H8" s="38">
        <v>75.58</v>
      </c>
      <c r="I8" s="24"/>
      <c r="J8" s="38"/>
      <c r="K8" s="24"/>
      <c r="L8" s="38"/>
      <c r="M8" s="38"/>
      <c r="N8" s="38">
        <f t="shared" si="0"/>
        <v>0</v>
      </c>
      <c r="O8" s="24">
        <f t="shared" si="1"/>
        <v>75.58</v>
      </c>
      <c r="P8" s="26">
        <f t="shared" si="2"/>
        <v>-75.58</v>
      </c>
      <c r="Q8" s="38"/>
    </row>
    <row r="9" spans="1:17" ht="15.75" x14ac:dyDescent="0.25">
      <c r="A9" s="38" t="s">
        <v>139</v>
      </c>
      <c r="B9" s="23">
        <v>44411</v>
      </c>
      <c r="C9" s="38">
        <v>200</v>
      </c>
      <c r="D9" s="38">
        <v>55</v>
      </c>
      <c r="E9" s="38"/>
      <c r="F9" s="38"/>
      <c r="G9" s="38"/>
      <c r="H9" s="38"/>
      <c r="I9" s="24"/>
      <c r="J9" s="38"/>
      <c r="K9" s="24"/>
      <c r="L9" s="38"/>
      <c r="M9" s="38"/>
      <c r="N9" s="38">
        <f t="shared" si="0"/>
        <v>0</v>
      </c>
      <c r="O9" s="24">
        <f t="shared" si="1"/>
        <v>0</v>
      </c>
      <c r="P9" s="45">
        <f t="shared" si="2"/>
        <v>0</v>
      </c>
      <c r="Q9" s="38"/>
    </row>
    <row r="10" spans="1:17" ht="15.75" x14ac:dyDescent="0.25">
      <c r="A10" s="38" t="s">
        <v>110</v>
      </c>
      <c r="B10" s="23">
        <v>44413</v>
      </c>
      <c r="C10" s="38">
        <v>105</v>
      </c>
      <c r="D10" s="38">
        <v>50</v>
      </c>
      <c r="E10" s="38"/>
      <c r="F10" s="38"/>
      <c r="G10" s="38"/>
      <c r="H10" s="38"/>
      <c r="I10" s="24"/>
      <c r="J10" s="38"/>
      <c r="K10" s="24"/>
      <c r="L10" s="38"/>
      <c r="M10" s="38"/>
      <c r="N10" s="38">
        <f t="shared" si="0"/>
        <v>0</v>
      </c>
      <c r="O10" s="24">
        <f t="shared" si="1"/>
        <v>0</v>
      </c>
      <c r="P10" s="45">
        <f t="shared" si="2"/>
        <v>0</v>
      </c>
      <c r="Q10" s="38"/>
    </row>
    <row r="11" spans="1:17" ht="15.75" x14ac:dyDescent="0.25">
      <c r="A11" s="38" t="s">
        <v>138</v>
      </c>
      <c r="B11" s="23">
        <v>44414</v>
      </c>
      <c r="C11" s="38"/>
      <c r="D11" s="38"/>
      <c r="E11" s="38"/>
      <c r="F11" s="38"/>
      <c r="G11" s="38"/>
      <c r="H11" s="38">
        <v>241.68</v>
      </c>
      <c r="I11" s="24"/>
      <c r="J11" s="38"/>
      <c r="K11" s="24"/>
      <c r="L11" s="38"/>
      <c r="M11" s="38"/>
      <c r="N11" s="38">
        <f t="shared" si="0"/>
        <v>0</v>
      </c>
      <c r="O11" s="24">
        <f t="shared" si="1"/>
        <v>241.68</v>
      </c>
      <c r="P11" s="26">
        <f t="shared" si="2"/>
        <v>-241.68</v>
      </c>
      <c r="Q11" s="38"/>
    </row>
    <row r="12" spans="1:17" ht="15.75" x14ac:dyDescent="0.25">
      <c r="A12" s="38" t="s">
        <v>138</v>
      </c>
      <c r="B12" s="23">
        <v>44414</v>
      </c>
      <c r="C12" s="38"/>
      <c r="D12" s="38"/>
      <c r="E12" s="38"/>
      <c r="F12" s="38"/>
      <c r="G12" s="38"/>
      <c r="H12" s="38">
        <v>56</v>
      </c>
      <c r="I12" s="24"/>
      <c r="J12" s="38"/>
      <c r="K12" s="24"/>
      <c r="L12" s="38"/>
      <c r="M12" s="38"/>
      <c r="N12" s="38">
        <f t="shared" si="0"/>
        <v>0</v>
      </c>
      <c r="O12" s="24">
        <f t="shared" si="1"/>
        <v>56</v>
      </c>
      <c r="P12" s="26">
        <f t="shared" si="2"/>
        <v>-56</v>
      </c>
      <c r="Q12" s="38"/>
    </row>
    <row r="13" spans="1:17" ht="15.75" x14ac:dyDescent="0.25">
      <c r="A13" s="38" t="s">
        <v>140</v>
      </c>
      <c r="B13" s="23">
        <v>44416</v>
      </c>
      <c r="C13" s="38">
        <v>270</v>
      </c>
      <c r="D13" s="38">
        <v>75</v>
      </c>
      <c r="E13" s="38">
        <v>20</v>
      </c>
      <c r="F13" s="38"/>
      <c r="G13" s="38"/>
      <c r="H13" s="38"/>
      <c r="I13" s="24"/>
      <c r="J13" s="38"/>
      <c r="K13" s="24"/>
      <c r="L13" s="38"/>
      <c r="M13" s="38"/>
      <c r="N13" s="38">
        <f t="shared" si="0"/>
        <v>0</v>
      </c>
      <c r="O13" s="24">
        <f t="shared" si="1"/>
        <v>0</v>
      </c>
      <c r="P13" s="45">
        <f t="shared" si="2"/>
        <v>0</v>
      </c>
      <c r="Q13" s="38"/>
    </row>
    <row r="14" spans="1:17" ht="15.75" x14ac:dyDescent="0.25">
      <c r="A14" s="38" t="s">
        <v>141</v>
      </c>
      <c r="B14" s="23">
        <v>44416</v>
      </c>
      <c r="C14" s="38"/>
      <c r="D14" s="38"/>
      <c r="E14" s="38"/>
      <c r="F14" s="38"/>
      <c r="G14" s="38"/>
      <c r="H14" s="38"/>
      <c r="I14" s="24"/>
      <c r="J14" s="38"/>
      <c r="K14" s="24"/>
      <c r="L14" s="38">
        <v>40</v>
      </c>
      <c r="M14" s="38"/>
      <c r="N14" s="38">
        <f>C14+D14-E14-F14-G14-H14+J14+I14+M14</f>
        <v>0</v>
      </c>
      <c r="O14" s="24">
        <f t="shared" si="1"/>
        <v>0</v>
      </c>
      <c r="P14" s="45">
        <f t="shared" si="2"/>
        <v>0</v>
      </c>
      <c r="Q14" s="38"/>
    </row>
    <row r="15" spans="1:17" ht="15.75" x14ac:dyDescent="0.25">
      <c r="A15" s="38" t="s">
        <v>45</v>
      </c>
      <c r="B15" s="23">
        <v>44417</v>
      </c>
      <c r="C15" s="38"/>
      <c r="D15" s="38"/>
      <c r="E15" s="38"/>
      <c r="F15" s="38"/>
      <c r="G15" s="38"/>
      <c r="H15" s="38"/>
      <c r="I15" s="24"/>
      <c r="J15" s="38"/>
      <c r="K15" s="24">
        <v>16.22</v>
      </c>
      <c r="L15" s="38"/>
      <c r="M15" s="38"/>
      <c r="N15" s="38">
        <f t="shared" ref="N15:N48" si="3">C15+D15-E15-F15-G15-H15+J15+I15+M15</f>
        <v>0</v>
      </c>
      <c r="O15" s="24">
        <f t="shared" si="1"/>
        <v>16.22</v>
      </c>
      <c r="P15" s="26">
        <f t="shared" si="2"/>
        <v>-16.22</v>
      </c>
      <c r="Q15" s="38"/>
    </row>
    <row r="16" spans="1:17" ht="15.75" x14ac:dyDescent="0.25">
      <c r="A16" s="38" t="s">
        <v>143</v>
      </c>
      <c r="B16" s="23">
        <v>44418</v>
      </c>
      <c r="C16" s="38">
        <v>140</v>
      </c>
      <c r="D16" s="38">
        <v>40</v>
      </c>
      <c r="E16" s="38"/>
      <c r="F16" s="38"/>
      <c r="G16" s="38"/>
      <c r="H16" s="38"/>
      <c r="I16" s="24"/>
      <c r="J16" s="38"/>
      <c r="K16" s="24"/>
      <c r="L16" s="38"/>
      <c r="M16" s="38"/>
      <c r="N16" s="38">
        <f t="shared" si="3"/>
        <v>180</v>
      </c>
      <c r="O16" s="24">
        <f t="shared" si="1"/>
        <v>0</v>
      </c>
      <c r="P16" s="45">
        <f t="shared" si="2"/>
        <v>0</v>
      </c>
      <c r="Q16" s="38"/>
    </row>
    <row r="17" spans="1:17" ht="15.75" x14ac:dyDescent="0.25">
      <c r="A17" s="38" t="s">
        <v>31</v>
      </c>
      <c r="B17" s="23">
        <v>44420</v>
      </c>
      <c r="C17" s="38"/>
      <c r="D17" s="38"/>
      <c r="E17" s="38"/>
      <c r="F17" s="38"/>
      <c r="G17" s="38"/>
      <c r="H17" s="38"/>
      <c r="I17" s="24"/>
      <c r="J17" s="38"/>
      <c r="K17" s="24">
        <v>30</v>
      </c>
      <c r="L17" s="38"/>
      <c r="M17" s="38"/>
      <c r="N17" s="38">
        <f t="shared" si="3"/>
        <v>0</v>
      </c>
      <c r="O17" s="24">
        <f t="shared" si="1"/>
        <v>30</v>
      </c>
      <c r="P17" s="26">
        <f>G17-H17+I17-K17+M17</f>
        <v>-30</v>
      </c>
      <c r="Q17" s="38"/>
    </row>
    <row r="18" spans="1:17" ht="15.75" x14ac:dyDescent="0.25">
      <c r="A18" s="38" t="s">
        <v>144</v>
      </c>
      <c r="B18" s="23">
        <v>44420</v>
      </c>
      <c r="C18" s="38">
        <v>65</v>
      </c>
      <c r="D18" s="38">
        <v>25</v>
      </c>
      <c r="E18" s="38"/>
      <c r="F18" s="38"/>
      <c r="G18" s="38"/>
      <c r="H18" s="38"/>
      <c r="I18" s="24"/>
      <c r="J18" s="38"/>
      <c r="K18" s="24"/>
      <c r="L18" s="38"/>
      <c r="M18" s="38"/>
      <c r="N18" s="38">
        <f t="shared" si="3"/>
        <v>90</v>
      </c>
      <c r="O18" s="24">
        <f t="shared" si="1"/>
        <v>0</v>
      </c>
      <c r="P18" s="45">
        <f t="shared" ref="P18:P48" si="4">G18-H18+I18-K18+M18</f>
        <v>0</v>
      </c>
      <c r="Q18" s="38"/>
    </row>
    <row r="19" spans="1:17" ht="15.75" x14ac:dyDescent="0.25">
      <c r="A19" s="38" t="s">
        <v>135</v>
      </c>
      <c r="B19" s="23">
        <v>44423</v>
      </c>
      <c r="C19" s="38">
        <v>100</v>
      </c>
      <c r="D19" s="38">
        <v>40</v>
      </c>
      <c r="E19" s="38"/>
      <c r="F19" s="38"/>
      <c r="G19" s="38"/>
      <c r="H19" s="38"/>
      <c r="I19" s="24"/>
      <c r="J19" s="38"/>
      <c r="K19" s="24"/>
      <c r="L19" s="38"/>
      <c r="M19" s="38"/>
      <c r="N19" s="38">
        <f t="shared" si="3"/>
        <v>140</v>
      </c>
      <c r="O19" s="24">
        <f t="shared" si="1"/>
        <v>0</v>
      </c>
      <c r="P19" s="45">
        <f t="shared" si="4"/>
        <v>0</v>
      </c>
      <c r="Q19" s="38"/>
    </row>
    <row r="20" spans="1:17" ht="15.75" x14ac:dyDescent="0.25">
      <c r="A20" s="38" t="s">
        <v>110</v>
      </c>
      <c r="B20" s="23">
        <v>44425</v>
      </c>
      <c r="C20" s="38">
        <v>135</v>
      </c>
      <c r="D20" s="38">
        <v>50</v>
      </c>
      <c r="E20" s="38"/>
      <c r="F20" s="38"/>
      <c r="G20" s="38"/>
      <c r="H20" s="38"/>
      <c r="I20" s="24"/>
      <c r="J20" s="38"/>
      <c r="K20" s="24"/>
      <c r="L20" s="38">
        <v>155</v>
      </c>
      <c r="M20" s="38"/>
      <c r="N20" s="38">
        <f t="shared" si="3"/>
        <v>185</v>
      </c>
      <c r="O20" s="24">
        <f t="shared" si="1"/>
        <v>0</v>
      </c>
      <c r="P20" s="45">
        <f t="shared" si="4"/>
        <v>0</v>
      </c>
      <c r="Q20" s="38"/>
    </row>
    <row r="21" spans="1:17" ht="15.75" x14ac:dyDescent="0.25">
      <c r="A21" s="38" t="s">
        <v>68</v>
      </c>
      <c r="B21" s="23">
        <v>44426</v>
      </c>
      <c r="C21" s="38"/>
      <c r="D21" s="38"/>
      <c r="E21" s="38"/>
      <c r="F21" s="38"/>
      <c r="G21" s="38"/>
      <c r="H21" s="38"/>
      <c r="I21" s="24">
        <v>1800</v>
      </c>
      <c r="J21" s="38"/>
      <c r="K21" s="24"/>
      <c r="L21" s="38"/>
      <c r="M21" s="38"/>
      <c r="N21" s="38">
        <f t="shared" si="3"/>
        <v>1800</v>
      </c>
      <c r="O21" s="24">
        <f t="shared" si="1"/>
        <v>0</v>
      </c>
      <c r="P21" s="45">
        <f t="shared" si="4"/>
        <v>1800</v>
      </c>
      <c r="Q21" s="38">
        <v>139.80000000000001</v>
      </c>
    </row>
    <row r="22" spans="1:17" ht="15.75" x14ac:dyDescent="0.25">
      <c r="A22" s="38" t="s">
        <v>145</v>
      </c>
      <c r="B22" s="23">
        <v>44427</v>
      </c>
      <c r="C22" s="38">
        <v>125</v>
      </c>
      <c r="D22" s="38">
        <v>40</v>
      </c>
      <c r="E22" s="38"/>
      <c r="F22" s="38"/>
      <c r="G22" s="38"/>
      <c r="H22" s="38"/>
      <c r="I22" s="24"/>
      <c r="J22" s="38"/>
      <c r="K22" s="24"/>
      <c r="L22" s="38">
        <v>40</v>
      </c>
      <c r="M22" s="38"/>
      <c r="N22" s="38">
        <f t="shared" si="3"/>
        <v>165</v>
      </c>
      <c r="O22" s="24">
        <f t="shared" si="1"/>
        <v>0</v>
      </c>
      <c r="P22" s="45">
        <f t="shared" si="4"/>
        <v>0</v>
      </c>
      <c r="Q22" s="38">
        <v>1</v>
      </c>
    </row>
    <row r="23" spans="1:17" ht="15.75" x14ac:dyDescent="0.25">
      <c r="A23" s="38" t="s">
        <v>138</v>
      </c>
      <c r="B23" s="23">
        <v>44427</v>
      </c>
      <c r="C23" s="38"/>
      <c r="D23" s="38"/>
      <c r="E23" s="38"/>
      <c r="F23" s="38"/>
      <c r="G23" s="38"/>
      <c r="H23" s="38">
        <v>72.59</v>
      </c>
      <c r="I23" s="24"/>
      <c r="J23" s="38"/>
      <c r="K23" s="24"/>
      <c r="L23" s="38"/>
      <c r="M23" s="38"/>
      <c r="N23" s="38">
        <f t="shared" si="3"/>
        <v>-72.59</v>
      </c>
      <c r="O23" s="24">
        <f t="shared" si="1"/>
        <v>72.59</v>
      </c>
      <c r="P23" s="26">
        <f t="shared" si="4"/>
        <v>-72.59</v>
      </c>
      <c r="Q23" s="38"/>
    </row>
    <row r="24" spans="1:17" ht="15.75" x14ac:dyDescent="0.25">
      <c r="A24" s="38" t="s">
        <v>147</v>
      </c>
      <c r="B24" s="23">
        <v>44427</v>
      </c>
      <c r="C24" s="38"/>
      <c r="D24" s="38"/>
      <c r="E24" s="38"/>
      <c r="F24" s="38"/>
      <c r="G24" s="38"/>
      <c r="H24" s="38"/>
      <c r="I24" s="24"/>
      <c r="J24" s="38"/>
      <c r="K24" s="24">
        <v>797</v>
      </c>
      <c r="L24" s="38"/>
      <c r="M24" s="38"/>
      <c r="N24" s="38">
        <f t="shared" si="3"/>
        <v>0</v>
      </c>
      <c r="O24" s="24">
        <f t="shared" si="1"/>
        <v>797</v>
      </c>
      <c r="P24" s="26">
        <f t="shared" si="4"/>
        <v>-797</v>
      </c>
      <c r="Q24" s="38"/>
    </row>
    <row r="25" spans="1:17" ht="15.75" x14ac:dyDescent="0.25">
      <c r="A25" s="38" t="s">
        <v>138</v>
      </c>
      <c r="B25" s="23">
        <v>44429</v>
      </c>
      <c r="C25" s="38"/>
      <c r="D25" s="38"/>
      <c r="E25" s="38"/>
      <c r="F25" s="38"/>
      <c r="G25" s="38"/>
      <c r="H25" s="38">
        <v>84.08</v>
      </c>
      <c r="I25" s="24"/>
      <c r="J25" s="38"/>
      <c r="K25" s="24"/>
      <c r="L25" s="38"/>
      <c r="M25" s="38"/>
      <c r="N25" s="38">
        <f t="shared" si="3"/>
        <v>-84.08</v>
      </c>
      <c r="O25" s="24">
        <f t="shared" si="1"/>
        <v>84.08</v>
      </c>
      <c r="P25" s="26">
        <f t="shared" si="4"/>
        <v>-84.08</v>
      </c>
      <c r="Q25" s="38"/>
    </row>
    <row r="26" spans="1:17" ht="15.75" x14ac:dyDescent="0.25">
      <c r="A26" s="38" t="s">
        <v>135</v>
      </c>
      <c r="B26" s="23">
        <v>44430</v>
      </c>
      <c r="C26" s="38">
        <v>100</v>
      </c>
      <c r="D26" s="38">
        <v>55</v>
      </c>
      <c r="E26" s="38"/>
      <c r="F26" s="38"/>
      <c r="G26" s="38"/>
      <c r="H26" s="38"/>
      <c r="I26" s="24"/>
      <c r="J26" s="38"/>
      <c r="K26" s="24"/>
      <c r="L26" s="38"/>
      <c r="M26" s="38"/>
      <c r="N26" s="38">
        <f t="shared" si="3"/>
        <v>155</v>
      </c>
      <c r="O26" s="24">
        <f t="shared" si="1"/>
        <v>0</v>
      </c>
      <c r="P26" s="45">
        <f t="shared" si="4"/>
        <v>0</v>
      </c>
      <c r="Q26" s="38">
        <v>20</v>
      </c>
    </row>
    <row r="27" spans="1:17" ht="15.75" x14ac:dyDescent="0.25">
      <c r="A27" s="38" t="s">
        <v>148</v>
      </c>
      <c r="B27" s="23">
        <v>44430</v>
      </c>
      <c r="C27" s="38"/>
      <c r="D27" s="38"/>
      <c r="E27" s="38"/>
      <c r="F27" s="38"/>
      <c r="G27" s="38"/>
      <c r="H27" s="38"/>
      <c r="I27" s="24"/>
      <c r="J27" s="38"/>
      <c r="K27" s="24">
        <v>37.75</v>
      </c>
      <c r="L27" s="38"/>
      <c r="M27" s="38"/>
      <c r="N27" s="38">
        <f t="shared" si="3"/>
        <v>0</v>
      </c>
      <c r="O27" s="24">
        <f t="shared" si="1"/>
        <v>37.75</v>
      </c>
      <c r="P27" s="26">
        <f t="shared" si="4"/>
        <v>-37.75</v>
      </c>
      <c r="Q27" s="38"/>
    </row>
    <row r="28" spans="1:17" ht="15.75" x14ac:dyDescent="0.25">
      <c r="A28" s="38" t="s">
        <v>149</v>
      </c>
      <c r="B28" s="23">
        <v>44431</v>
      </c>
      <c r="C28" s="38"/>
      <c r="D28" s="38"/>
      <c r="E28" s="38"/>
      <c r="F28" s="38"/>
      <c r="G28" s="38"/>
      <c r="H28" s="38"/>
      <c r="I28" s="24"/>
      <c r="J28" s="38"/>
      <c r="K28" s="24">
        <v>33.85</v>
      </c>
      <c r="L28" s="38"/>
      <c r="M28" s="38"/>
      <c r="N28" s="38">
        <f t="shared" si="3"/>
        <v>0</v>
      </c>
      <c r="O28" s="24">
        <f t="shared" si="1"/>
        <v>33.85</v>
      </c>
      <c r="P28" s="26">
        <f t="shared" si="4"/>
        <v>-33.85</v>
      </c>
      <c r="Q28" s="38"/>
    </row>
    <row r="29" spans="1:17" ht="15.75" x14ac:dyDescent="0.25">
      <c r="A29" s="48" t="s">
        <v>109</v>
      </c>
      <c r="B29" s="23">
        <v>44431</v>
      </c>
      <c r="C29" s="48"/>
      <c r="D29" s="48"/>
      <c r="E29" s="48"/>
      <c r="F29" s="48"/>
      <c r="G29" s="48"/>
      <c r="H29" s="48"/>
      <c r="I29" s="24"/>
      <c r="J29" s="48"/>
      <c r="K29" s="24">
        <v>6.05</v>
      </c>
      <c r="L29" s="48"/>
      <c r="M29" s="48"/>
      <c r="N29" s="48"/>
      <c r="O29" s="24">
        <f t="shared" si="1"/>
        <v>6.05</v>
      </c>
      <c r="P29" s="26">
        <f t="shared" si="4"/>
        <v>-6.05</v>
      </c>
      <c r="Q29" s="48"/>
    </row>
    <row r="30" spans="1:17" ht="15.75" x14ac:dyDescent="0.25">
      <c r="A30" s="38" t="s">
        <v>135</v>
      </c>
      <c r="B30" s="23">
        <v>44432</v>
      </c>
      <c r="C30" s="38">
        <v>150</v>
      </c>
      <c r="D30" s="38">
        <v>60</v>
      </c>
      <c r="E30" s="38"/>
      <c r="F30" s="38"/>
      <c r="G30" s="38"/>
      <c r="H30" s="38"/>
      <c r="I30" s="24"/>
      <c r="J30" s="38"/>
      <c r="K30" s="24"/>
      <c r="L30" s="38"/>
      <c r="M30" s="38"/>
      <c r="N30" s="38">
        <f t="shared" si="3"/>
        <v>210</v>
      </c>
      <c r="O30" s="24">
        <f t="shared" si="1"/>
        <v>0</v>
      </c>
      <c r="P30" s="45">
        <f t="shared" si="4"/>
        <v>0</v>
      </c>
      <c r="Q30" s="38">
        <v>13.7</v>
      </c>
    </row>
    <row r="31" spans="1:17" ht="15.75" x14ac:dyDescent="0.25">
      <c r="A31" s="38" t="s">
        <v>151</v>
      </c>
      <c r="B31" s="23">
        <v>44433</v>
      </c>
      <c r="C31" s="38"/>
      <c r="D31" s="38"/>
      <c r="E31" s="38"/>
      <c r="F31" s="38"/>
      <c r="G31" s="38"/>
      <c r="H31" s="38"/>
      <c r="I31" s="24"/>
      <c r="J31" s="38"/>
      <c r="K31" s="24">
        <v>43.98</v>
      </c>
      <c r="L31" s="38"/>
      <c r="M31" s="38"/>
      <c r="N31" s="38">
        <f t="shared" si="3"/>
        <v>0</v>
      </c>
      <c r="O31" s="24">
        <f t="shared" si="1"/>
        <v>43.98</v>
      </c>
      <c r="P31" s="26">
        <f t="shared" si="4"/>
        <v>-43.98</v>
      </c>
      <c r="Q31" s="38"/>
    </row>
    <row r="32" spans="1:17" ht="15.75" x14ac:dyDescent="0.25">
      <c r="A32" s="38" t="s">
        <v>152</v>
      </c>
      <c r="B32" s="23">
        <v>44433</v>
      </c>
      <c r="C32" s="38">
        <v>280</v>
      </c>
      <c r="D32" s="38"/>
      <c r="E32" s="38">
        <v>20</v>
      </c>
      <c r="F32" s="38"/>
      <c r="G32" s="38"/>
      <c r="H32" s="38"/>
      <c r="I32" s="24"/>
      <c r="J32" s="38"/>
      <c r="K32" s="24"/>
      <c r="L32" s="38">
        <v>15</v>
      </c>
      <c r="M32" s="38"/>
      <c r="N32" s="38">
        <f t="shared" si="3"/>
        <v>260</v>
      </c>
      <c r="O32" s="24">
        <f t="shared" si="1"/>
        <v>0</v>
      </c>
      <c r="P32" s="45">
        <f t="shared" si="4"/>
        <v>0</v>
      </c>
      <c r="Q32" s="38"/>
    </row>
    <row r="33" spans="1:17" ht="15.75" x14ac:dyDescent="0.25">
      <c r="A33" s="49" t="s">
        <v>153</v>
      </c>
      <c r="B33" s="23">
        <v>44433</v>
      </c>
      <c r="C33" s="49"/>
      <c r="D33" s="49"/>
      <c r="E33" s="49"/>
      <c r="F33" s="49"/>
      <c r="G33" s="49"/>
      <c r="H33" s="49"/>
      <c r="I33" s="24"/>
      <c r="J33" s="49"/>
      <c r="K33" s="24">
        <v>186.95</v>
      </c>
      <c r="L33" s="49"/>
      <c r="M33" s="49"/>
      <c r="N33" s="49"/>
      <c r="O33" s="24">
        <f t="shared" si="1"/>
        <v>186.95</v>
      </c>
      <c r="P33" s="26">
        <f t="shared" si="4"/>
        <v>-186.95</v>
      </c>
      <c r="Q33" s="49"/>
    </row>
    <row r="34" spans="1:17" ht="15.75" x14ac:dyDescent="0.25">
      <c r="A34" s="38" t="s">
        <v>155</v>
      </c>
      <c r="B34" s="23">
        <v>44434</v>
      </c>
      <c r="C34" s="38">
        <v>80</v>
      </c>
      <c r="D34" s="38">
        <v>50</v>
      </c>
      <c r="E34" s="38"/>
      <c r="F34" s="38"/>
      <c r="G34" s="38"/>
      <c r="H34" s="38"/>
      <c r="I34" s="24"/>
      <c r="J34" s="38"/>
      <c r="K34" s="24">
        <v>15.65</v>
      </c>
      <c r="L34" s="38"/>
      <c r="M34" s="38"/>
      <c r="N34" s="38">
        <f t="shared" si="3"/>
        <v>130</v>
      </c>
      <c r="O34" s="24">
        <f t="shared" si="1"/>
        <v>15.65</v>
      </c>
      <c r="P34" s="26">
        <f t="shared" si="4"/>
        <v>-15.65</v>
      </c>
      <c r="Q34" s="38">
        <v>2.4</v>
      </c>
    </row>
    <row r="35" spans="1:17" ht="15.75" x14ac:dyDescent="0.25">
      <c r="A35" s="50" t="s">
        <v>156</v>
      </c>
      <c r="B35" s="23">
        <v>44435</v>
      </c>
      <c r="C35" s="50"/>
      <c r="D35" s="50"/>
      <c r="E35" s="50"/>
      <c r="F35" s="50"/>
      <c r="G35" s="50"/>
      <c r="H35" s="50"/>
      <c r="I35" s="24"/>
      <c r="J35" s="50"/>
      <c r="K35" s="24">
        <v>76.89</v>
      </c>
      <c r="L35" s="50"/>
      <c r="M35" s="50"/>
      <c r="N35" s="50"/>
      <c r="O35" s="24">
        <f t="shared" si="1"/>
        <v>76.89</v>
      </c>
      <c r="P35" s="26">
        <f t="shared" si="4"/>
        <v>-76.89</v>
      </c>
      <c r="Q35" s="50"/>
    </row>
    <row r="36" spans="1:17" ht="15.75" x14ac:dyDescent="0.25">
      <c r="A36" s="38" t="s">
        <v>150</v>
      </c>
      <c r="B36" s="23">
        <v>44436</v>
      </c>
      <c r="C36" s="38">
        <v>90</v>
      </c>
      <c r="D36" s="38"/>
      <c r="E36" s="38"/>
      <c r="F36" s="38"/>
      <c r="G36" s="38"/>
      <c r="H36" s="38"/>
      <c r="I36" s="24"/>
      <c r="J36" s="38"/>
      <c r="K36" s="24"/>
      <c r="L36" s="38">
        <v>140</v>
      </c>
      <c r="M36" s="38"/>
      <c r="N36" s="38">
        <f t="shared" si="3"/>
        <v>90</v>
      </c>
      <c r="O36" s="24">
        <f t="shared" si="1"/>
        <v>0</v>
      </c>
      <c r="P36" s="45">
        <f t="shared" si="4"/>
        <v>0</v>
      </c>
      <c r="Q36" s="38">
        <v>8.5</v>
      </c>
    </row>
    <row r="37" spans="1:17" ht="15.75" x14ac:dyDescent="0.25">
      <c r="A37" s="38" t="s">
        <v>154</v>
      </c>
      <c r="B37" s="23">
        <v>44436</v>
      </c>
      <c r="C37" s="38"/>
      <c r="D37" s="38"/>
      <c r="E37" s="38"/>
      <c r="F37" s="38"/>
      <c r="G37" s="38"/>
      <c r="H37" s="38"/>
      <c r="I37" s="24"/>
      <c r="J37" s="38"/>
      <c r="K37" s="24">
        <v>12.99</v>
      </c>
      <c r="L37" s="38"/>
      <c r="M37" s="38"/>
      <c r="N37" s="38">
        <f t="shared" si="3"/>
        <v>0</v>
      </c>
      <c r="O37" s="24">
        <f t="shared" si="1"/>
        <v>12.99</v>
      </c>
      <c r="P37" s="26">
        <f t="shared" si="4"/>
        <v>-12.99</v>
      </c>
      <c r="Q37" s="38"/>
    </row>
    <row r="38" spans="1:17" ht="15.75" x14ac:dyDescent="0.25">
      <c r="A38" s="38" t="s">
        <v>144</v>
      </c>
      <c r="B38" s="23">
        <v>44437</v>
      </c>
      <c r="C38" s="38">
        <v>80</v>
      </c>
      <c r="D38" s="38">
        <v>15</v>
      </c>
      <c r="E38" s="38"/>
      <c r="F38" s="38"/>
      <c r="G38" s="38"/>
      <c r="H38" s="38"/>
      <c r="I38" s="24"/>
      <c r="J38" s="38"/>
      <c r="K38" s="24"/>
      <c r="L38" s="38"/>
      <c r="M38" s="38"/>
      <c r="N38" s="38">
        <f t="shared" si="3"/>
        <v>95</v>
      </c>
      <c r="O38" s="24">
        <f t="shared" si="1"/>
        <v>0</v>
      </c>
      <c r="P38" s="45">
        <f t="shared" si="4"/>
        <v>0</v>
      </c>
      <c r="Q38" s="38">
        <v>34.5</v>
      </c>
    </row>
    <row r="39" spans="1:17" ht="15.75" x14ac:dyDescent="0.25">
      <c r="A39" s="38" t="s">
        <v>157</v>
      </c>
      <c r="B39" s="23">
        <v>44438</v>
      </c>
      <c r="C39" s="38"/>
      <c r="D39" s="38"/>
      <c r="E39" s="38"/>
      <c r="F39" s="38"/>
      <c r="G39" s="38"/>
      <c r="H39" s="38"/>
      <c r="I39" s="24"/>
      <c r="J39" s="38"/>
      <c r="K39" s="24">
        <v>44.95</v>
      </c>
      <c r="L39" s="38"/>
      <c r="M39" s="38"/>
      <c r="N39" s="38">
        <f t="shared" si="3"/>
        <v>0</v>
      </c>
      <c r="O39" s="24">
        <f t="shared" si="1"/>
        <v>44.95</v>
      </c>
      <c r="P39" s="26">
        <f t="shared" si="4"/>
        <v>-44.95</v>
      </c>
      <c r="Q39" s="38"/>
    </row>
    <row r="40" spans="1:17" ht="15.75" x14ac:dyDescent="0.25">
      <c r="A40" s="38" t="s">
        <v>129</v>
      </c>
      <c r="B40" s="23">
        <v>44439</v>
      </c>
      <c r="C40" s="38">
        <v>125</v>
      </c>
      <c r="D40" s="38">
        <v>60</v>
      </c>
      <c r="E40" s="38"/>
      <c r="F40" s="38"/>
      <c r="G40" s="38"/>
      <c r="H40" s="38"/>
      <c r="I40" s="24"/>
      <c r="J40" s="38"/>
      <c r="K40" s="24"/>
      <c r="L40" s="38"/>
      <c r="M40" s="38"/>
      <c r="N40" s="38">
        <f t="shared" si="3"/>
        <v>185</v>
      </c>
      <c r="O40" s="24">
        <f t="shared" si="1"/>
        <v>0</v>
      </c>
      <c r="P40" s="45">
        <f t="shared" si="4"/>
        <v>0</v>
      </c>
      <c r="Q40" s="38">
        <v>2</v>
      </c>
    </row>
    <row r="41" spans="1:17" ht="15.75" x14ac:dyDescent="0.25">
      <c r="A41" s="38"/>
      <c r="B41" s="38"/>
      <c r="C41" s="38"/>
      <c r="D41" s="38"/>
      <c r="E41" s="38"/>
      <c r="F41" s="38"/>
      <c r="G41" s="38"/>
      <c r="H41" s="38"/>
      <c r="I41" s="24"/>
      <c r="J41" s="38"/>
      <c r="K41" s="24"/>
      <c r="L41" s="38"/>
      <c r="M41" s="38"/>
      <c r="N41" s="38">
        <f t="shared" si="3"/>
        <v>0</v>
      </c>
      <c r="O41" s="24">
        <f t="shared" si="1"/>
        <v>0</v>
      </c>
      <c r="P41" s="45">
        <f t="shared" si="4"/>
        <v>0</v>
      </c>
      <c r="Q41" s="38"/>
    </row>
    <row r="42" spans="1:17" ht="15.75" x14ac:dyDescent="0.25">
      <c r="A42" s="38"/>
      <c r="B42" s="38"/>
      <c r="C42" s="38"/>
      <c r="D42" s="38"/>
      <c r="E42" s="38"/>
      <c r="F42" s="38"/>
      <c r="G42" s="38"/>
      <c r="H42" s="38"/>
      <c r="I42" s="24"/>
      <c r="J42" s="38"/>
      <c r="K42" s="24"/>
      <c r="L42" s="38"/>
      <c r="M42" s="38"/>
      <c r="N42" s="38">
        <f t="shared" si="3"/>
        <v>0</v>
      </c>
      <c r="O42" s="24">
        <f t="shared" si="1"/>
        <v>0</v>
      </c>
      <c r="P42" s="45">
        <f t="shared" si="4"/>
        <v>0</v>
      </c>
      <c r="Q42" s="38"/>
    </row>
    <row r="43" spans="1:17" ht="15.75" x14ac:dyDescent="0.25">
      <c r="A43" s="38"/>
      <c r="B43" s="38"/>
      <c r="C43" s="38"/>
      <c r="D43" s="38"/>
      <c r="E43" s="38"/>
      <c r="F43" s="38"/>
      <c r="G43" s="38"/>
      <c r="H43" s="38"/>
      <c r="I43" s="24"/>
      <c r="J43" s="38"/>
      <c r="K43" s="24"/>
      <c r="L43" s="38"/>
      <c r="M43" s="38"/>
      <c r="N43" s="38">
        <f t="shared" si="3"/>
        <v>0</v>
      </c>
      <c r="O43" s="24">
        <f t="shared" si="1"/>
        <v>0</v>
      </c>
      <c r="P43" s="45">
        <f t="shared" si="4"/>
        <v>0</v>
      </c>
      <c r="Q43" s="38"/>
    </row>
    <row r="44" spans="1:17" ht="15.75" x14ac:dyDescent="0.25">
      <c r="A44" s="38"/>
      <c r="B44" s="38"/>
      <c r="C44" s="38"/>
      <c r="D44" s="38"/>
      <c r="E44" s="38"/>
      <c r="F44" s="38"/>
      <c r="G44" s="38"/>
      <c r="H44" s="38"/>
      <c r="I44" s="24"/>
      <c r="J44" s="38"/>
      <c r="K44" s="24"/>
      <c r="L44" s="38"/>
      <c r="M44" s="38"/>
      <c r="N44" s="38">
        <f t="shared" si="3"/>
        <v>0</v>
      </c>
      <c r="O44" s="24">
        <f t="shared" si="1"/>
        <v>0</v>
      </c>
      <c r="P44" s="45">
        <f t="shared" si="4"/>
        <v>0</v>
      </c>
      <c r="Q44" s="38"/>
    </row>
    <row r="45" spans="1:17" ht="15.75" x14ac:dyDescent="0.25">
      <c r="A45" s="38"/>
      <c r="B45" s="38"/>
      <c r="C45" s="38"/>
      <c r="D45" s="38"/>
      <c r="E45" s="38"/>
      <c r="F45" s="38"/>
      <c r="G45" s="38"/>
      <c r="H45" s="38"/>
      <c r="I45" s="24"/>
      <c r="J45" s="38"/>
      <c r="K45" s="24"/>
      <c r="L45" s="38"/>
      <c r="M45" s="38"/>
      <c r="N45" s="38">
        <f t="shared" si="3"/>
        <v>0</v>
      </c>
      <c r="O45" s="24">
        <f t="shared" si="1"/>
        <v>0</v>
      </c>
      <c r="P45" s="45">
        <f t="shared" si="4"/>
        <v>0</v>
      </c>
      <c r="Q45" s="38"/>
    </row>
    <row r="46" spans="1:17" ht="15.75" x14ac:dyDescent="0.25">
      <c r="A46" s="38"/>
      <c r="B46" s="38"/>
      <c r="C46" s="38"/>
      <c r="D46" s="38"/>
      <c r="E46" s="38"/>
      <c r="F46" s="38"/>
      <c r="G46" s="38"/>
      <c r="H46" s="38"/>
      <c r="I46" s="24"/>
      <c r="J46" s="38"/>
      <c r="K46" s="24"/>
      <c r="L46" s="38"/>
      <c r="M46" s="38"/>
      <c r="N46" s="38">
        <f t="shared" si="3"/>
        <v>0</v>
      </c>
      <c r="O46" s="24">
        <f t="shared" si="1"/>
        <v>0</v>
      </c>
      <c r="P46" s="45">
        <f t="shared" si="4"/>
        <v>0</v>
      </c>
      <c r="Q46" s="38"/>
    </row>
    <row r="47" spans="1:17" ht="15.75" x14ac:dyDescent="0.25">
      <c r="A47" s="38"/>
      <c r="B47" s="38"/>
      <c r="C47" s="38"/>
      <c r="D47" s="38"/>
      <c r="E47" s="38"/>
      <c r="F47" s="38"/>
      <c r="G47" s="38"/>
      <c r="H47" s="38"/>
      <c r="I47" s="24"/>
      <c r="J47" s="38"/>
      <c r="K47" s="24"/>
      <c r="L47" s="38"/>
      <c r="M47" s="38"/>
      <c r="N47" s="38">
        <f t="shared" si="3"/>
        <v>0</v>
      </c>
      <c r="O47" s="24">
        <f t="shared" si="1"/>
        <v>0</v>
      </c>
      <c r="P47" s="45">
        <f t="shared" si="4"/>
        <v>0</v>
      </c>
      <c r="Q47" s="38"/>
    </row>
    <row r="48" spans="1:17" ht="15.75" x14ac:dyDescent="0.25">
      <c r="A48" s="38"/>
      <c r="B48" s="38"/>
      <c r="C48" s="38"/>
      <c r="D48" s="38"/>
      <c r="E48" s="38"/>
      <c r="F48" s="38"/>
      <c r="G48" s="38"/>
      <c r="H48" s="38"/>
      <c r="I48" s="24"/>
      <c r="J48" s="38"/>
      <c r="K48" s="24"/>
      <c r="L48" s="38"/>
      <c r="M48" s="38"/>
      <c r="N48" s="38">
        <f t="shared" si="3"/>
        <v>0</v>
      </c>
      <c r="O48" s="24">
        <f t="shared" si="1"/>
        <v>0</v>
      </c>
      <c r="P48" s="45">
        <f t="shared" si="4"/>
        <v>0</v>
      </c>
      <c r="Q48" s="38"/>
    </row>
    <row r="49" spans="1:17" ht="15.75" x14ac:dyDescent="0.25">
      <c r="B49" s="27" t="s">
        <v>11</v>
      </c>
      <c r="C49" s="27">
        <f t="shared" ref="C49:I49" si="5">SUM(C5:C48)</f>
        <v>2160</v>
      </c>
      <c r="D49" s="27">
        <f t="shared" si="5"/>
        <v>665</v>
      </c>
      <c r="E49" s="27">
        <f>SUM(E32:E48)</f>
        <v>20</v>
      </c>
      <c r="F49" s="27">
        <f t="shared" si="5"/>
        <v>0</v>
      </c>
      <c r="G49" s="27">
        <f t="shared" si="5"/>
        <v>0</v>
      </c>
      <c r="H49" s="28">
        <f t="shared" si="5"/>
        <v>529.93000000000006</v>
      </c>
      <c r="I49" s="29">
        <f t="shared" si="5"/>
        <v>1800</v>
      </c>
      <c r="J49" s="31">
        <f>SUM(J5:J48)</f>
        <v>0</v>
      </c>
      <c r="K49" s="29">
        <f>SUM(K5:K48)</f>
        <v>1302.2800000000002</v>
      </c>
      <c r="L49" s="27">
        <f>SUM(L5:L48)</f>
        <v>470</v>
      </c>
      <c r="M49" s="27">
        <f>SUM(M5:M48)</f>
        <v>0</v>
      </c>
      <c r="N49" s="27">
        <f>SUM(N4:N48)</f>
        <v>3528.33</v>
      </c>
      <c r="O49" s="27">
        <f>SUM(O4:O48)</f>
        <v>1832.2100000000003</v>
      </c>
      <c r="P49" s="39">
        <f>SUM(P4:P48)</f>
        <v>950.92999999999972</v>
      </c>
      <c r="Q49" s="38">
        <f>SUM(Q4:Q48)</f>
        <v>221.9</v>
      </c>
    </row>
    <row r="50" spans="1:17" ht="15.75" customHeight="1" x14ac:dyDescent="0.25">
      <c r="A50" s="37"/>
      <c r="B50" s="37"/>
      <c r="C50" s="98">
        <f>C49+D49</f>
        <v>2825</v>
      </c>
      <c r="D50" s="99"/>
      <c r="E50" s="125">
        <f>E49+F49</f>
        <v>20</v>
      </c>
      <c r="F50" s="126"/>
      <c r="G50" s="40"/>
      <c r="H50" s="33" t="s">
        <v>39</v>
      </c>
      <c r="I50" s="29"/>
      <c r="L50" s="27">
        <f>SUM(L22:L48)</f>
        <v>195</v>
      </c>
      <c r="M50" s="104" t="s">
        <v>38</v>
      </c>
      <c r="N50" s="105"/>
      <c r="O50" s="106"/>
      <c r="P50" s="100">
        <v>983.14</v>
      </c>
    </row>
    <row r="51" spans="1:17" ht="15.75" customHeight="1" x14ac:dyDescent="0.25">
      <c r="A51" s="37"/>
      <c r="B51" s="37"/>
      <c r="C51" s="119">
        <f>C49+D49</f>
        <v>2825</v>
      </c>
      <c r="D51" s="119"/>
      <c r="E51" s="40"/>
      <c r="F51" s="122" t="s">
        <v>79</v>
      </c>
      <c r="G51" s="123"/>
      <c r="H51" s="124"/>
      <c r="I51" s="41">
        <v>50</v>
      </c>
      <c r="J51" s="37"/>
      <c r="K51" s="37"/>
      <c r="L51" s="37"/>
      <c r="M51" s="107"/>
      <c r="N51" s="108"/>
      <c r="O51" s="109"/>
      <c r="P51" s="101"/>
    </row>
    <row r="52" spans="1:17" ht="15.75" customHeight="1" x14ac:dyDescent="0.25">
      <c r="A52" s="37"/>
      <c r="B52" s="37"/>
      <c r="C52" s="127" cm="1">
        <f t="array" ref="C52">SUM(C22:C48+D22:D48)</f>
        <v>1310</v>
      </c>
      <c r="D52" s="127"/>
      <c r="E52" s="40"/>
      <c r="G52" s="34"/>
      <c r="H52" s="36" t="s">
        <v>72</v>
      </c>
      <c r="I52" s="35"/>
      <c r="J52" s="37"/>
      <c r="K52" s="37"/>
      <c r="L52" s="37"/>
      <c r="M52" s="104" t="s">
        <v>13</v>
      </c>
      <c r="N52" s="105"/>
      <c r="O52" s="106"/>
      <c r="P52" s="102">
        <f>I49+M49+P50-O49</f>
        <v>950.92999999999961</v>
      </c>
    </row>
    <row r="53" spans="1:17" ht="15.75" customHeight="1" x14ac:dyDescent="0.25">
      <c r="A53" s="37"/>
      <c r="B53" s="37"/>
      <c r="C53" s="40"/>
      <c r="D53" s="40"/>
      <c r="E53" s="40"/>
      <c r="F53" s="40"/>
      <c r="G53" s="127" t="s">
        <v>80</v>
      </c>
      <c r="H53" s="127"/>
      <c r="I53" s="41">
        <f>C52+I51+J49+L50-E50</f>
        <v>1535</v>
      </c>
      <c r="J53" s="37"/>
      <c r="K53" s="37"/>
      <c r="L53" s="37"/>
      <c r="M53" s="107"/>
      <c r="N53" s="108"/>
      <c r="O53" s="109"/>
      <c r="P53" s="103"/>
    </row>
    <row r="54" spans="1:17" x14ac:dyDescent="0.25">
      <c r="G54" s="121" t="s">
        <v>97</v>
      </c>
      <c r="H54" s="121"/>
      <c r="I54" s="51">
        <v>1800</v>
      </c>
    </row>
    <row r="55" spans="1:17" x14ac:dyDescent="0.25">
      <c r="F55" s="121" t="s">
        <v>96</v>
      </c>
      <c r="G55" s="121"/>
      <c r="H55" s="121"/>
      <c r="I55" s="29">
        <f>I51+C52+J49+L50-E50</f>
        <v>1535</v>
      </c>
      <c r="L55" s="46" t="s">
        <v>142</v>
      </c>
    </row>
    <row r="57" spans="1:17" x14ac:dyDescent="0.25">
      <c r="L57" s="47" t="s">
        <v>146</v>
      </c>
    </row>
  </sheetData>
  <mergeCells count="15">
    <mergeCell ref="Q1:Q2"/>
    <mergeCell ref="M50:O51"/>
    <mergeCell ref="P50:P51"/>
    <mergeCell ref="P52:P53"/>
    <mergeCell ref="F51:H51"/>
    <mergeCell ref="C50:D50"/>
    <mergeCell ref="F1:H2"/>
    <mergeCell ref="N1:P2"/>
    <mergeCell ref="C51:D51"/>
    <mergeCell ref="F55:H55"/>
    <mergeCell ref="G54:H54"/>
    <mergeCell ref="G53:H53"/>
    <mergeCell ref="E50:F50"/>
    <mergeCell ref="M52:O53"/>
    <mergeCell ref="C52:D52"/>
  </mergeCells>
  <pageMargins left="0.7" right="0.7" top="0.75" bottom="0.75" header="0.3" footer="0.3"/>
  <pageSetup paperSize="9" scale="46" orientation="landscape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F802E-039F-4216-99FE-A21CA414175B}">
  <sheetPr>
    <pageSetUpPr fitToPage="1"/>
  </sheetPr>
  <dimension ref="A1:Q52"/>
  <sheetViews>
    <sheetView topLeftCell="A19" workbookViewId="0">
      <selection activeCell="E54" sqref="E54"/>
    </sheetView>
  </sheetViews>
  <sheetFormatPr baseColWidth="10" defaultRowHeight="15" x14ac:dyDescent="0.25"/>
  <cols>
    <col min="1" max="1" width="54.28515625" customWidth="1"/>
    <col min="2" max="2" width="13" bestFit="1" customWidth="1"/>
    <col min="3" max="3" width="12.5703125" customWidth="1"/>
    <col min="7" max="7" width="12.7109375" customWidth="1"/>
    <col min="8" max="8" width="13.5703125" customWidth="1"/>
    <col min="10" max="10" width="10.85546875" customWidth="1"/>
    <col min="11" max="11" width="10.7109375" customWidth="1"/>
    <col min="12" max="12" width="36.5703125" customWidth="1"/>
    <col min="13" max="13" width="16.85546875" customWidth="1"/>
    <col min="16" max="16" width="11.85546875" bestFit="1" customWidth="1"/>
  </cols>
  <sheetData>
    <row r="1" spans="1:17" ht="15" customHeight="1" x14ac:dyDescent="0.25">
      <c r="F1" s="93">
        <v>44440</v>
      </c>
      <c r="G1" s="94"/>
      <c r="H1" s="94"/>
      <c r="N1" s="110" t="s">
        <v>43</v>
      </c>
      <c r="O1" s="111"/>
      <c r="P1" s="112"/>
      <c r="Q1" s="96">
        <f>P49</f>
        <v>1532.6500000000005</v>
      </c>
    </row>
    <row r="2" spans="1:17" ht="15" customHeight="1" x14ac:dyDescent="0.25">
      <c r="F2" s="95"/>
      <c r="G2" s="95"/>
      <c r="H2" s="95"/>
      <c r="N2" s="113"/>
      <c r="O2" s="114"/>
      <c r="P2" s="115"/>
      <c r="Q2" s="97"/>
    </row>
    <row r="3" spans="1:17" x14ac:dyDescent="0.25">
      <c r="A3" s="21" t="s">
        <v>0</v>
      </c>
      <c r="B3" s="21" t="s">
        <v>1</v>
      </c>
      <c r="C3" s="21" t="s">
        <v>2</v>
      </c>
      <c r="D3" s="21" t="s">
        <v>5</v>
      </c>
      <c r="E3" s="21" t="s">
        <v>3</v>
      </c>
      <c r="F3" s="21" t="s">
        <v>4</v>
      </c>
      <c r="G3" s="21" t="s">
        <v>46</v>
      </c>
      <c r="H3" s="21" t="s">
        <v>47</v>
      </c>
      <c r="I3" s="21" t="s">
        <v>16</v>
      </c>
      <c r="J3" s="21" t="s">
        <v>8</v>
      </c>
      <c r="K3" s="21" t="s">
        <v>70</v>
      </c>
      <c r="L3" s="21" t="s">
        <v>67</v>
      </c>
      <c r="M3" s="21" t="s">
        <v>66</v>
      </c>
      <c r="N3" s="21" t="s">
        <v>9</v>
      </c>
      <c r="O3" s="21" t="s">
        <v>10</v>
      </c>
      <c r="P3" s="21" t="s">
        <v>15</v>
      </c>
      <c r="Q3" s="21" t="s">
        <v>18</v>
      </c>
    </row>
    <row r="4" spans="1:17" ht="15.75" x14ac:dyDescent="0.25">
      <c r="A4" s="38" t="s">
        <v>17</v>
      </c>
      <c r="B4" s="23">
        <v>44440</v>
      </c>
      <c r="C4" s="38"/>
      <c r="D4" s="38"/>
      <c r="E4" s="38"/>
      <c r="F4" s="38"/>
      <c r="G4" s="38"/>
      <c r="H4" s="38"/>
      <c r="I4" s="38"/>
      <c r="J4" s="38"/>
      <c r="K4" s="24"/>
      <c r="L4" s="38"/>
      <c r="M4" s="38"/>
      <c r="N4" s="38">
        <f>C4+D4+M4</f>
        <v>0</v>
      </c>
      <c r="O4" s="24">
        <f>E4+F4+G4+H4+I4+K4</f>
        <v>0</v>
      </c>
      <c r="P4" s="26">
        <v>950.93</v>
      </c>
      <c r="Q4" s="38">
        <v>96.2</v>
      </c>
    </row>
    <row r="5" spans="1:17" ht="15.75" x14ac:dyDescent="0.25">
      <c r="A5" s="38" t="s">
        <v>144</v>
      </c>
      <c r="B5" s="23">
        <v>44440</v>
      </c>
      <c r="C5" s="38">
        <v>65</v>
      </c>
      <c r="D5" s="38">
        <v>45</v>
      </c>
      <c r="E5" s="38"/>
      <c r="F5" s="38"/>
      <c r="G5" s="38"/>
      <c r="H5" s="38"/>
      <c r="I5" s="24"/>
      <c r="J5" s="38"/>
      <c r="K5" s="24"/>
      <c r="L5" s="38"/>
      <c r="M5" s="38"/>
      <c r="N5" s="38">
        <f t="shared" ref="N5:N13" si="0">I5+M5</f>
        <v>0</v>
      </c>
      <c r="O5" s="24">
        <f t="shared" ref="O5:O45" si="1">G5+H5+K5</f>
        <v>0</v>
      </c>
      <c r="P5" s="26">
        <f>G5-H5-K5+M5</f>
        <v>0</v>
      </c>
      <c r="Q5" s="38">
        <v>8.6</v>
      </c>
    </row>
    <row r="6" spans="1:17" ht="15.75" x14ac:dyDescent="0.25">
      <c r="A6" s="38" t="s">
        <v>109</v>
      </c>
      <c r="B6" s="23">
        <v>44440</v>
      </c>
      <c r="C6" s="38"/>
      <c r="D6" s="38"/>
      <c r="E6" s="38"/>
      <c r="F6" s="38"/>
      <c r="G6" s="38"/>
      <c r="H6" s="38"/>
      <c r="I6" s="24"/>
      <c r="J6" s="38"/>
      <c r="K6" s="24">
        <v>12.76</v>
      </c>
      <c r="L6" s="38"/>
      <c r="M6" s="38"/>
      <c r="N6" s="38">
        <f t="shared" si="0"/>
        <v>0</v>
      </c>
      <c r="O6" s="24">
        <f t="shared" si="1"/>
        <v>12.76</v>
      </c>
      <c r="P6" s="26">
        <f t="shared" ref="P6:P16" si="2">G6-H6-K6+M6</f>
        <v>-12.76</v>
      </c>
      <c r="Q6" s="38"/>
    </row>
    <row r="7" spans="1:17" ht="15.75" x14ac:dyDescent="0.25">
      <c r="A7" s="38" t="s">
        <v>7</v>
      </c>
      <c r="B7" s="23">
        <v>44442</v>
      </c>
      <c r="C7" s="38"/>
      <c r="D7" s="38"/>
      <c r="E7" s="38"/>
      <c r="F7" s="38"/>
      <c r="G7" s="38"/>
      <c r="H7" s="38"/>
      <c r="I7" s="24"/>
      <c r="J7" s="38"/>
      <c r="K7" s="24">
        <v>67.39</v>
      </c>
      <c r="L7" s="38"/>
      <c r="M7" s="38"/>
      <c r="N7" s="38">
        <f t="shared" si="0"/>
        <v>0</v>
      </c>
      <c r="O7" s="24">
        <f t="shared" si="1"/>
        <v>67.39</v>
      </c>
      <c r="P7" s="26">
        <f>G7-H7-K7+M7</f>
        <v>-67.39</v>
      </c>
      <c r="Q7" s="38"/>
    </row>
    <row r="8" spans="1:17" ht="15.75" x14ac:dyDescent="0.25">
      <c r="A8" s="38" t="s">
        <v>117</v>
      </c>
      <c r="B8" s="23">
        <v>44444</v>
      </c>
      <c r="C8" s="38">
        <v>115</v>
      </c>
      <c r="D8" s="38">
        <v>65</v>
      </c>
      <c r="E8" s="38"/>
      <c r="F8" s="38"/>
      <c r="G8" s="38"/>
      <c r="H8" s="38"/>
      <c r="I8" s="24"/>
      <c r="J8" s="38">
        <v>10</v>
      </c>
      <c r="K8" s="24"/>
      <c r="L8" s="38"/>
      <c r="M8" s="38"/>
      <c r="N8" s="38">
        <f t="shared" si="0"/>
        <v>0</v>
      </c>
      <c r="O8" s="24">
        <f t="shared" si="1"/>
        <v>0</v>
      </c>
      <c r="P8" s="32">
        <f t="shared" si="2"/>
        <v>0</v>
      </c>
      <c r="Q8" s="38">
        <v>3</v>
      </c>
    </row>
    <row r="9" spans="1:17" ht="15.75" x14ac:dyDescent="0.25">
      <c r="A9" s="53" t="s">
        <v>158</v>
      </c>
      <c r="B9" s="23">
        <v>44444</v>
      </c>
      <c r="C9" s="38"/>
      <c r="D9" s="38"/>
      <c r="E9" s="38"/>
      <c r="F9" s="38"/>
      <c r="G9" s="38"/>
      <c r="H9" s="38"/>
      <c r="I9" s="24"/>
      <c r="J9" s="38"/>
      <c r="K9" s="24">
        <v>200</v>
      </c>
      <c r="L9" s="38"/>
      <c r="M9" s="38"/>
      <c r="N9" s="38">
        <f t="shared" si="0"/>
        <v>0</v>
      </c>
      <c r="O9" s="24">
        <f t="shared" si="1"/>
        <v>200</v>
      </c>
      <c r="P9" s="26">
        <f t="shared" si="2"/>
        <v>-200</v>
      </c>
      <c r="Q9" s="38"/>
    </row>
    <row r="10" spans="1:17" ht="15.75" x14ac:dyDescent="0.25">
      <c r="A10" s="38" t="s">
        <v>68</v>
      </c>
      <c r="B10" s="23">
        <v>44445</v>
      </c>
      <c r="C10" s="38"/>
      <c r="D10" s="38"/>
      <c r="E10" s="38"/>
      <c r="F10" s="38"/>
      <c r="G10" s="38"/>
      <c r="H10" s="38"/>
      <c r="I10" s="24">
        <v>1800</v>
      </c>
      <c r="J10" s="38"/>
      <c r="K10" s="24"/>
      <c r="L10" s="38"/>
      <c r="M10" s="38"/>
      <c r="N10" s="38">
        <f t="shared" si="0"/>
        <v>1800</v>
      </c>
      <c r="O10" s="24">
        <f t="shared" si="1"/>
        <v>0</v>
      </c>
      <c r="P10" s="26">
        <f t="shared" si="2"/>
        <v>0</v>
      </c>
      <c r="Q10" s="38"/>
    </row>
    <row r="11" spans="1:17" ht="15.75" x14ac:dyDescent="0.25">
      <c r="A11" s="38" t="s">
        <v>133</v>
      </c>
      <c r="B11" s="23">
        <v>44445</v>
      </c>
      <c r="C11" s="38"/>
      <c r="D11" s="38"/>
      <c r="E11" s="38"/>
      <c r="F11" s="38"/>
      <c r="G11" s="38"/>
      <c r="H11" s="38"/>
      <c r="I11" s="24"/>
      <c r="J11" s="38"/>
      <c r="K11" s="24">
        <v>1283.76</v>
      </c>
      <c r="L11" s="38"/>
      <c r="M11" s="38"/>
      <c r="N11" s="38">
        <f t="shared" si="0"/>
        <v>0</v>
      </c>
      <c r="O11" s="24">
        <f t="shared" si="1"/>
        <v>1283.76</v>
      </c>
      <c r="P11" s="26">
        <f t="shared" si="2"/>
        <v>-1283.76</v>
      </c>
      <c r="Q11" s="38"/>
    </row>
    <row r="12" spans="1:17" ht="15.75" x14ac:dyDescent="0.25">
      <c r="A12" s="54" t="s">
        <v>7</v>
      </c>
      <c r="B12" s="23">
        <v>44445</v>
      </c>
      <c r="C12" s="38"/>
      <c r="D12" s="38"/>
      <c r="E12" s="38"/>
      <c r="F12" s="38"/>
      <c r="G12" s="38"/>
      <c r="H12" s="38"/>
      <c r="I12" s="24"/>
      <c r="J12" s="38"/>
      <c r="K12" s="24">
        <v>91.21</v>
      </c>
      <c r="L12" s="38"/>
      <c r="M12" s="38"/>
      <c r="N12" s="38">
        <f t="shared" si="0"/>
        <v>0</v>
      </c>
      <c r="O12" s="24">
        <f t="shared" si="1"/>
        <v>91.21</v>
      </c>
      <c r="P12" s="26">
        <f t="shared" si="2"/>
        <v>-91.21</v>
      </c>
      <c r="Q12" s="38"/>
    </row>
    <row r="13" spans="1:17" ht="15.75" x14ac:dyDescent="0.25">
      <c r="A13" s="38" t="s">
        <v>159</v>
      </c>
      <c r="B13" s="23">
        <v>44445</v>
      </c>
      <c r="C13" s="38"/>
      <c r="D13" s="38"/>
      <c r="E13" s="38"/>
      <c r="F13" s="38"/>
      <c r="G13" s="38"/>
      <c r="H13" s="38"/>
      <c r="I13" s="24"/>
      <c r="J13" s="38"/>
      <c r="K13" s="24">
        <v>121.6</v>
      </c>
      <c r="L13" s="38"/>
      <c r="M13" s="38"/>
      <c r="N13" s="38">
        <f t="shared" si="0"/>
        <v>0</v>
      </c>
      <c r="O13" s="24">
        <f t="shared" si="1"/>
        <v>121.6</v>
      </c>
      <c r="P13" s="26">
        <f t="shared" si="2"/>
        <v>-121.6</v>
      </c>
      <c r="Q13" s="38"/>
    </row>
    <row r="14" spans="1:17" ht="15.75" x14ac:dyDescent="0.25">
      <c r="A14" s="38" t="s">
        <v>129</v>
      </c>
      <c r="B14" s="23">
        <v>44446</v>
      </c>
      <c r="C14" s="38">
        <v>100</v>
      </c>
      <c r="D14" s="38">
        <v>55</v>
      </c>
      <c r="E14" s="38"/>
      <c r="F14" s="38"/>
      <c r="G14" s="38"/>
      <c r="H14" s="38"/>
      <c r="I14" s="24"/>
      <c r="J14" s="38"/>
      <c r="K14" s="24"/>
      <c r="L14" s="38"/>
      <c r="M14" s="38"/>
      <c r="N14" s="38">
        <f>C14+D14-E14-F14-G14-H14+J14+I14+M14</f>
        <v>155</v>
      </c>
      <c r="O14" s="24">
        <f t="shared" si="1"/>
        <v>0</v>
      </c>
      <c r="P14" s="32">
        <f t="shared" si="2"/>
        <v>0</v>
      </c>
      <c r="Q14" s="38">
        <v>14.9</v>
      </c>
    </row>
    <row r="15" spans="1:17" ht="15.75" x14ac:dyDescent="0.25">
      <c r="A15" s="38" t="s">
        <v>112</v>
      </c>
      <c r="B15" s="23">
        <v>44448</v>
      </c>
      <c r="C15" s="38">
        <v>50</v>
      </c>
      <c r="D15" s="38">
        <v>40</v>
      </c>
      <c r="E15" s="38"/>
      <c r="F15" s="38"/>
      <c r="G15" s="38"/>
      <c r="H15" s="38"/>
      <c r="I15" s="24"/>
      <c r="J15" s="38"/>
      <c r="K15" s="24"/>
      <c r="L15" s="38"/>
      <c r="M15" s="38"/>
      <c r="N15" s="38">
        <f t="shared" ref="N15:N45" si="3">C15+D15-E15-F15-G15-H15+J15+I15+M15</f>
        <v>90</v>
      </c>
      <c r="O15" s="24">
        <f t="shared" si="1"/>
        <v>0</v>
      </c>
      <c r="P15" s="26">
        <f t="shared" si="2"/>
        <v>0</v>
      </c>
      <c r="Q15" s="38">
        <v>5.5</v>
      </c>
    </row>
    <row r="16" spans="1:17" ht="15.75" x14ac:dyDescent="0.25">
      <c r="A16" s="38" t="s">
        <v>31</v>
      </c>
      <c r="B16" s="23">
        <v>44448</v>
      </c>
      <c r="C16" s="38"/>
      <c r="D16" s="38"/>
      <c r="E16" s="38"/>
      <c r="F16" s="38"/>
      <c r="G16" s="38"/>
      <c r="H16" s="38"/>
      <c r="I16" s="24"/>
      <c r="J16" s="38"/>
      <c r="K16" s="24">
        <v>30</v>
      </c>
      <c r="L16" s="38"/>
      <c r="M16" s="38"/>
      <c r="N16" s="38">
        <f t="shared" si="3"/>
        <v>0</v>
      </c>
      <c r="O16" s="24">
        <f t="shared" si="1"/>
        <v>30</v>
      </c>
      <c r="P16" s="26">
        <f t="shared" si="2"/>
        <v>-30</v>
      </c>
      <c r="Q16" s="38"/>
    </row>
    <row r="17" spans="1:17" ht="15.75" x14ac:dyDescent="0.25">
      <c r="A17" s="38" t="s">
        <v>161</v>
      </c>
      <c r="B17" s="23">
        <v>44448</v>
      </c>
      <c r="C17" s="38"/>
      <c r="D17" s="38"/>
      <c r="E17" s="38"/>
      <c r="F17" s="38"/>
      <c r="G17" s="38"/>
      <c r="H17" s="38"/>
      <c r="I17" s="24"/>
      <c r="J17" s="38"/>
      <c r="K17" s="24"/>
      <c r="L17" s="38"/>
      <c r="M17" s="38">
        <v>4.8</v>
      </c>
      <c r="N17" s="38">
        <f t="shared" si="3"/>
        <v>4.8</v>
      </c>
      <c r="O17" s="24">
        <f t="shared" si="1"/>
        <v>0</v>
      </c>
      <c r="P17" s="26">
        <f>G17-H17+I17-K17+M17</f>
        <v>4.8</v>
      </c>
      <c r="Q17" s="38"/>
    </row>
    <row r="18" spans="1:17" ht="15.75" x14ac:dyDescent="0.25">
      <c r="A18" s="38" t="s">
        <v>112</v>
      </c>
      <c r="B18" s="23">
        <v>44451</v>
      </c>
      <c r="C18" s="38">
        <v>50</v>
      </c>
      <c r="D18" s="38">
        <v>20</v>
      </c>
      <c r="E18" s="38"/>
      <c r="F18" s="38"/>
      <c r="G18" s="38"/>
      <c r="H18" s="38"/>
      <c r="I18" s="24"/>
      <c r="J18" s="38"/>
      <c r="K18" s="24"/>
      <c r="L18" s="38"/>
      <c r="M18" s="38"/>
      <c r="N18" s="38">
        <f t="shared" si="3"/>
        <v>70</v>
      </c>
      <c r="O18" s="24">
        <f t="shared" si="1"/>
        <v>0</v>
      </c>
      <c r="P18" s="26">
        <f t="shared" ref="P18:P45" si="4">G18-H18+I18-K18+M18</f>
        <v>0</v>
      </c>
      <c r="Q18" s="38"/>
    </row>
    <row r="19" spans="1:17" ht="15.75" x14ac:dyDescent="0.25">
      <c r="A19" s="38" t="s">
        <v>7</v>
      </c>
      <c r="B19" s="23">
        <v>44452</v>
      </c>
      <c r="C19" s="38"/>
      <c r="D19" s="38"/>
      <c r="E19" s="38"/>
      <c r="F19" s="38"/>
      <c r="G19" s="38"/>
      <c r="H19" s="38"/>
      <c r="I19" s="24"/>
      <c r="J19" s="38"/>
      <c r="K19" s="24">
        <v>42.5</v>
      </c>
      <c r="L19" s="38"/>
      <c r="M19" s="38"/>
      <c r="N19" s="38">
        <f t="shared" si="3"/>
        <v>0</v>
      </c>
      <c r="O19" s="24">
        <f t="shared" si="1"/>
        <v>42.5</v>
      </c>
      <c r="P19" s="26">
        <f t="shared" si="4"/>
        <v>-42.5</v>
      </c>
      <c r="Q19" s="38"/>
    </row>
    <row r="20" spans="1:17" ht="15.75" x14ac:dyDescent="0.25">
      <c r="A20" s="38" t="s">
        <v>162</v>
      </c>
      <c r="B20" s="23">
        <v>44453</v>
      </c>
      <c r="C20" s="38">
        <v>115</v>
      </c>
      <c r="D20" s="38">
        <v>70</v>
      </c>
      <c r="E20" s="38">
        <v>20</v>
      </c>
      <c r="F20" s="38"/>
      <c r="G20" s="38"/>
      <c r="H20" s="38"/>
      <c r="I20" s="24"/>
      <c r="J20" s="38"/>
      <c r="K20" s="24"/>
      <c r="L20" s="38"/>
      <c r="M20" s="38"/>
      <c r="N20" s="38">
        <f t="shared" si="3"/>
        <v>165</v>
      </c>
      <c r="O20" s="24">
        <f t="shared" si="1"/>
        <v>0</v>
      </c>
      <c r="P20" s="26">
        <f t="shared" si="4"/>
        <v>0</v>
      </c>
      <c r="Q20" s="38">
        <v>28.1</v>
      </c>
    </row>
    <row r="21" spans="1:17" ht="15.75" x14ac:dyDescent="0.25">
      <c r="A21" s="38" t="s">
        <v>144</v>
      </c>
      <c r="B21" s="23">
        <v>44455</v>
      </c>
      <c r="C21" s="38">
        <v>90</v>
      </c>
      <c r="D21" s="38">
        <v>45</v>
      </c>
      <c r="E21" s="38"/>
      <c r="F21" s="38"/>
      <c r="G21" s="38"/>
      <c r="H21" s="38"/>
      <c r="I21" s="24"/>
      <c r="J21" s="38">
        <v>20</v>
      </c>
      <c r="K21" s="24"/>
      <c r="L21" s="38"/>
      <c r="M21" s="38"/>
      <c r="N21" s="38">
        <f t="shared" si="3"/>
        <v>155</v>
      </c>
      <c r="O21" s="24">
        <f t="shared" si="1"/>
        <v>0</v>
      </c>
      <c r="P21" s="26">
        <f t="shared" si="4"/>
        <v>0</v>
      </c>
      <c r="Q21" s="38">
        <v>6.3</v>
      </c>
    </row>
    <row r="22" spans="1:17" ht="15.75" x14ac:dyDescent="0.25">
      <c r="A22" s="38" t="s">
        <v>163</v>
      </c>
      <c r="B22" s="23">
        <v>44456</v>
      </c>
      <c r="C22" s="38"/>
      <c r="D22" s="38"/>
      <c r="E22" s="38"/>
      <c r="F22" s="38"/>
      <c r="G22" s="38"/>
      <c r="H22" s="38"/>
      <c r="I22" s="24"/>
      <c r="J22" s="38"/>
      <c r="K22" s="24">
        <v>63.64</v>
      </c>
      <c r="L22" s="38"/>
      <c r="M22" s="38"/>
      <c r="N22" s="38">
        <f t="shared" si="3"/>
        <v>0</v>
      </c>
      <c r="O22" s="24">
        <f t="shared" si="1"/>
        <v>63.64</v>
      </c>
      <c r="P22" s="26">
        <f t="shared" si="4"/>
        <v>-63.64</v>
      </c>
      <c r="Q22" s="38"/>
    </row>
    <row r="23" spans="1:17" ht="15.75" x14ac:dyDescent="0.25">
      <c r="A23" s="38" t="s">
        <v>164</v>
      </c>
      <c r="B23" s="23">
        <v>44457</v>
      </c>
      <c r="C23" s="38">
        <v>195</v>
      </c>
      <c r="D23" s="38"/>
      <c r="E23" s="38">
        <v>20</v>
      </c>
      <c r="F23" s="38"/>
      <c r="G23" s="38"/>
      <c r="H23" s="38"/>
      <c r="I23" s="24"/>
      <c r="J23" s="38"/>
      <c r="K23" s="24"/>
      <c r="L23" s="38"/>
      <c r="M23" s="38"/>
      <c r="N23" s="38">
        <f t="shared" si="3"/>
        <v>175</v>
      </c>
      <c r="O23" s="24">
        <f t="shared" si="1"/>
        <v>0</v>
      </c>
      <c r="P23" s="32">
        <f t="shared" si="4"/>
        <v>0</v>
      </c>
      <c r="Q23" s="38">
        <v>12.7</v>
      </c>
    </row>
    <row r="24" spans="1:17" ht="15.75" x14ac:dyDescent="0.25">
      <c r="A24" s="38" t="s">
        <v>7</v>
      </c>
      <c r="B24" s="23">
        <v>44459</v>
      </c>
      <c r="C24" s="38"/>
      <c r="D24" s="38"/>
      <c r="E24" s="38"/>
      <c r="F24" s="38"/>
      <c r="G24" s="38"/>
      <c r="H24" s="38"/>
      <c r="I24" s="24"/>
      <c r="J24" s="38"/>
      <c r="K24" s="24">
        <v>125.02</v>
      </c>
      <c r="L24" s="38"/>
      <c r="M24" s="38"/>
      <c r="N24" s="38">
        <f t="shared" si="3"/>
        <v>0</v>
      </c>
      <c r="O24" s="24">
        <f t="shared" si="1"/>
        <v>125.02</v>
      </c>
      <c r="P24" s="26">
        <f t="shared" si="4"/>
        <v>-125.02</v>
      </c>
      <c r="Q24" s="38"/>
    </row>
    <row r="25" spans="1:17" ht="15.75" x14ac:dyDescent="0.25">
      <c r="A25" s="38" t="s">
        <v>165</v>
      </c>
      <c r="B25" s="23">
        <v>44460</v>
      </c>
      <c r="C25" s="38"/>
      <c r="D25" s="38"/>
      <c r="E25" s="38"/>
      <c r="F25" s="38"/>
      <c r="G25" s="38"/>
      <c r="H25" s="38"/>
      <c r="I25" s="24"/>
      <c r="J25" s="38"/>
      <c r="K25" s="24">
        <v>63.6</v>
      </c>
      <c r="L25" s="38"/>
      <c r="M25" s="38"/>
      <c r="N25" s="38">
        <f t="shared" si="3"/>
        <v>0</v>
      </c>
      <c r="O25" s="24">
        <f t="shared" si="1"/>
        <v>63.6</v>
      </c>
      <c r="P25" s="26">
        <f t="shared" si="4"/>
        <v>-63.6</v>
      </c>
      <c r="Q25" s="38"/>
    </row>
    <row r="26" spans="1:17" ht="15.75" x14ac:dyDescent="0.25">
      <c r="A26" s="38" t="s">
        <v>166</v>
      </c>
      <c r="B26" s="23">
        <v>44460</v>
      </c>
      <c r="C26" s="38"/>
      <c r="D26" s="38"/>
      <c r="E26" s="38"/>
      <c r="F26" s="38"/>
      <c r="G26" s="38"/>
      <c r="H26" s="38"/>
      <c r="I26" s="24"/>
      <c r="J26" s="38"/>
      <c r="K26" s="24"/>
      <c r="L26" s="38"/>
      <c r="M26" s="38">
        <v>195</v>
      </c>
      <c r="N26" s="38">
        <f t="shared" si="3"/>
        <v>195</v>
      </c>
      <c r="O26" s="24">
        <f t="shared" si="1"/>
        <v>0</v>
      </c>
      <c r="P26" s="32">
        <f t="shared" si="4"/>
        <v>195</v>
      </c>
      <c r="Q26" s="38"/>
    </row>
    <row r="27" spans="1:17" ht="15.75" x14ac:dyDescent="0.25">
      <c r="A27" s="38" t="s">
        <v>143</v>
      </c>
      <c r="B27" s="23">
        <v>44460</v>
      </c>
      <c r="C27" s="38">
        <v>125</v>
      </c>
      <c r="D27" s="38">
        <v>70</v>
      </c>
      <c r="E27" s="38">
        <v>20</v>
      </c>
      <c r="F27" s="38"/>
      <c r="G27" s="38"/>
      <c r="H27" s="38"/>
      <c r="I27" s="24"/>
      <c r="J27" s="38"/>
      <c r="K27" s="24"/>
      <c r="L27" s="38"/>
      <c r="M27" s="38"/>
      <c r="N27" s="38">
        <f t="shared" si="3"/>
        <v>175</v>
      </c>
      <c r="O27" s="24">
        <f t="shared" si="1"/>
        <v>0</v>
      </c>
      <c r="P27" s="32">
        <f t="shared" si="4"/>
        <v>0</v>
      </c>
      <c r="Q27" s="38">
        <v>10</v>
      </c>
    </row>
    <row r="28" spans="1:17" ht="15.75" x14ac:dyDescent="0.25">
      <c r="A28" s="38" t="s">
        <v>144</v>
      </c>
      <c r="B28" s="23">
        <v>44462</v>
      </c>
      <c r="C28" s="38">
        <v>80</v>
      </c>
      <c r="D28" s="38">
        <v>40</v>
      </c>
      <c r="E28" s="38"/>
      <c r="F28" s="38"/>
      <c r="G28" s="38"/>
      <c r="H28" s="38"/>
      <c r="I28" s="24"/>
      <c r="J28" s="38"/>
      <c r="K28" s="24"/>
      <c r="L28" s="38"/>
      <c r="M28" s="38"/>
      <c r="N28" s="38">
        <f t="shared" si="3"/>
        <v>120</v>
      </c>
      <c r="O28" s="24">
        <f t="shared" si="1"/>
        <v>0</v>
      </c>
      <c r="P28" s="32">
        <f t="shared" si="4"/>
        <v>0</v>
      </c>
      <c r="Q28" s="38">
        <v>12.3</v>
      </c>
    </row>
    <row r="29" spans="1:17" ht="15.75" x14ac:dyDescent="0.25">
      <c r="A29" s="38" t="s">
        <v>68</v>
      </c>
      <c r="B29" s="23">
        <v>44463</v>
      </c>
      <c r="C29" s="38"/>
      <c r="D29" s="38"/>
      <c r="E29" s="38"/>
      <c r="F29" s="38"/>
      <c r="G29" s="38"/>
      <c r="H29" s="38"/>
      <c r="I29" s="24">
        <v>1200</v>
      </c>
      <c r="J29" s="38"/>
      <c r="K29" s="24"/>
      <c r="L29" s="38">
        <v>120</v>
      </c>
      <c r="M29" s="38"/>
      <c r="N29" s="38">
        <f t="shared" si="3"/>
        <v>1200</v>
      </c>
      <c r="O29" s="24">
        <f t="shared" si="1"/>
        <v>0</v>
      </c>
      <c r="P29" s="32">
        <f t="shared" si="4"/>
        <v>1200</v>
      </c>
      <c r="Q29" s="38"/>
    </row>
    <row r="30" spans="1:17" ht="15.75" x14ac:dyDescent="0.25">
      <c r="A30" s="38" t="s">
        <v>7</v>
      </c>
      <c r="B30" s="23">
        <v>44463</v>
      </c>
      <c r="C30" s="38"/>
      <c r="D30" s="38"/>
      <c r="E30" s="38"/>
      <c r="F30" s="38"/>
      <c r="G30" s="38"/>
      <c r="H30" s="38">
        <v>154.58000000000001</v>
      </c>
      <c r="I30" s="24"/>
      <c r="J30" s="38"/>
      <c r="K30" s="24"/>
      <c r="L30" s="38"/>
      <c r="M30" s="38"/>
      <c r="N30" s="38">
        <f t="shared" si="3"/>
        <v>-154.58000000000001</v>
      </c>
      <c r="O30" s="24">
        <f t="shared" si="1"/>
        <v>154.58000000000001</v>
      </c>
      <c r="P30" s="26">
        <f t="shared" si="4"/>
        <v>-154.58000000000001</v>
      </c>
      <c r="Q30" s="38"/>
    </row>
    <row r="31" spans="1:17" ht="15.75" x14ac:dyDescent="0.25">
      <c r="A31" s="38" t="s">
        <v>144</v>
      </c>
      <c r="B31" s="23">
        <v>44465</v>
      </c>
      <c r="C31" s="38">
        <v>60</v>
      </c>
      <c r="D31" s="38">
        <v>25</v>
      </c>
      <c r="E31" s="38"/>
      <c r="F31" s="38"/>
      <c r="G31" s="38"/>
      <c r="H31" s="38"/>
      <c r="I31" s="24"/>
      <c r="J31" s="38"/>
      <c r="K31" s="24"/>
      <c r="L31" s="38"/>
      <c r="M31" s="38"/>
      <c r="N31" s="38">
        <f t="shared" si="3"/>
        <v>85</v>
      </c>
      <c r="O31" s="24">
        <f t="shared" si="1"/>
        <v>0</v>
      </c>
      <c r="P31" s="32">
        <f t="shared" si="4"/>
        <v>0</v>
      </c>
      <c r="Q31" s="38">
        <v>23.9</v>
      </c>
    </row>
    <row r="32" spans="1:17" ht="15.75" x14ac:dyDescent="0.25">
      <c r="A32" s="38" t="s">
        <v>168</v>
      </c>
      <c r="B32" s="23">
        <v>44466</v>
      </c>
      <c r="C32" s="38"/>
      <c r="D32" s="38"/>
      <c r="E32" s="38"/>
      <c r="F32" s="38"/>
      <c r="G32" s="38"/>
      <c r="H32" s="38">
        <v>103.52</v>
      </c>
      <c r="I32" s="24"/>
      <c r="J32" s="38"/>
      <c r="K32" s="24"/>
      <c r="L32" s="38"/>
      <c r="M32" s="38"/>
      <c r="N32" s="38">
        <f t="shared" si="3"/>
        <v>-103.52</v>
      </c>
      <c r="O32" s="24">
        <f t="shared" si="1"/>
        <v>103.52</v>
      </c>
      <c r="P32" s="26">
        <f t="shared" si="4"/>
        <v>-103.52</v>
      </c>
      <c r="Q32" s="38"/>
    </row>
    <row r="33" spans="1:17" ht="15.75" x14ac:dyDescent="0.25">
      <c r="A33" s="38" t="s">
        <v>169</v>
      </c>
      <c r="B33" s="23">
        <v>44466</v>
      </c>
      <c r="C33" s="38"/>
      <c r="D33" s="38"/>
      <c r="E33" s="38"/>
      <c r="F33" s="38"/>
      <c r="G33" s="38"/>
      <c r="H33" s="38"/>
      <c r="I33" s="24"/>
      <c r="J33" s="38"/>
      <c r="K33" s="24">
        <v>56.49</v>
      </c>
      <c r="L33" s="38"/>
      <c r="M33" s="38"/>
      <c r="N33" s="38">
        <f t="shared" si="3"/>
        <v>0</v>
      </c>
      <c r="O33" s="24">
        <f t="shared" si="1"/>
        <v>56.49</v>
      </c>
      <c r="P33" s="26">
        <f t="shared" si="4"/>
        <v>-56.49</v>
      </c>
      <c r="Q33" s="38"/>
    </row>
    <row r="34" spans="1:17" ht="15.75" x14ac:dyDescent="0.25">
      <c r="A34" s="38" t="s">
        <v>170</v>
      </c>
      <c r="B34" s="23">
        <v>44467</v>
      </c>
      <c r="C34" s="38">
        <v>135</v>
      </c>
      <c r="D34" s="38">
        <v>20</v>
      </c>
      <c r="E34" s="38"/>
      <c r="F34" s="38"/>
      <c r="G34" s="38"/>
      <c r="H34" s="38"/>
      <c r="I34" s="24"/>
      <c r="J34" s="38">
        <v>25</v>
      </c>
      <c r="K34" s="24">
        <v>32.76</v>
      </c>
      <c r="L34" s="38"/>
      <c r="M34" s="38"/>
      <c r="N34" s="38">
        <f t="shared" si="3"/>
        <v>180</v>
      </c>
      <c r="O34" s="24">
        <f t="shared" si="1"/>
        <v>32.76</v>
      </c>
      <c r="P34" s="26">
        <f t="shared" si="4"/>
        <v>-32.76</v>
      </c>
      <c r="Q34" s="38">
        <v>15.4</v>
      </c>
    </row>
    <row r="35" spans="1:17" ht="15.75" x14ac:dyDescent="0.25">
      <c r="A35" s="38" t="s">
        <v>119</v>
      </c>
      <c r="B35" s="23">
        <v>44468</v>
      </c>
      <c r="C35" s="38"/>
      <c r="D35" s="38"/>
      <c r="E35" s="38"/>
      <c r="F35" s="38"/>
      <c r="G35" s="38"/>
      <c r="H35" s="38"/>
      <c r="I35" s="24"/>
      <c r="J35" s="38"/>
      <c r="K35" s="24">
        <v>116.42</v>
      </c>
      <c r="L35" s="38"/>
      <c r="M35" s="38"/>
      <c r="N35" s="38">
        <f t="shared" si="3"/>
        <v>0</v>
      </c>
      <c r="O35" s="24">
        <f t="shared" si="1"/>
        <v>116.42</v>
      </c>
      <c r="P35" s="26">
        <f t="shared" si="4"/>
        <v>-116.42</v>
      </c>
      <c r="Q35" s="38"/>
    </row>
    <row r="36" spans="1:17" ht="15.75" x14ac:dyDescent="0.25">
      <c r="A36" s="38" t="s">
        <v>131</v>
      </c>
      <c r="B36" s="23">
        <v>44469</v>
      </c>
      <c r="C36" s="38">
        <v>60</v>
      </c>
      <c r="D36" s="38">
        <v>45</v>
      </c>
      <c r="E36" s="38"/>
      <c r="F36" s="38"/>
      <c r="G36" s="38"/>
      <c r="H36" s="38"/>
      <c r="I36" s="24"/>
      <c r="J36" s="38"/>
      <c r="K36" s="24"/>
      <c r="L36" s="38"/>
      <c r="M36" s="38"/>
      <c r="N36" s="38">
        <f t="shared" si="3"/>
        <v>105</v>
      </c>
      <c r="O36" s="24">
        <f t="shared" si="1"/>
        <v>0</v>
      </c>
      <c r="P36" s="32">
        <f t="shared" si="4"/>
        <v>0</v>
      </c>
      <c r="Q36" s="38">
        <v>8.6999999999999993</v>
      </c>
    </row>
    <row r="37" spans="1:17" ht="15.75" x14ac:dyDescent="0.25">
      <c r="A37" s="38" t="s">
        <v>7</v>
      </c>
      <c r="B37" s="23">
        <v>44469</v>
      </c>
      <c r="C37" s="38"/>
      <c r="D37" s="38"/>
      <c r="E37" s="38"/>
      <c r="F37" s="38"/>
      <c r="G37" s="38"/>
      <c r="H37" s="38"/>
      <c r="I37" s="24"/>
      <c r="J37" s="38"/>
      <c r="K37" s="24">
        <v>52.83</v>
      </c>
      <c r="L37" s="38"/>
      <c r="M37" s="38"/>
      <c r="N37" s="38">
        <f t="shared" si="3"/>
        <v>0</v>
      </c>
      <c r="O37" s="24">
        <f t="shared" si="1"/>
        <v>52.83</v>
      </c>
      <c r="P37" s="26">
        <f t="shared" si="4"/>
        <v>-52.83</v>
      </c>
      <c r="Q37" s="38"/>
    </row>
    <row r="38" spans="1:17" ht="15.75" x14ac:dyDescent="0.25">
      <c r="A38" s="38"/>
      <c r="B38" s="38"/>
      <c r="C38" s="38"/>
      <c r="D38" s="38"/>
      <c r="E38" s="38"/>
      <c r="F38" s="38"/>
      <c r="G38" s="38"/>
      <c r="H38" s="38"/>
      <c r="I38" s="24"/>
      <c r="J38" s="38"/>
      <c r="K38" s="24"/>
      <c r="L38" s="38"/>
      <c r="M38" s="38"/>
      <c r="N38" s="38">
        <f t="shared" si="3"/>
        <v>0</v>
      </c>
      <c r="O38" s="24">
        <f t="shared" si="1"/>
        <v>0</v>
      </c>
      <c r="P38" s="32">
        <f t="shared" si="4"/>
        <v>0</v>
      </c>
      <c r="Q38" s="38"/>
    </row>
    <row r="39" spans="1:17" ht="15.75" x14ac:dyDescent="0.25">
      <c r="A39" s="38"/>
      <c r="B39" s="38"/>
      <c r="C39" s="38"/>
      <c r="D39" s="38"/>
      <c r="E39" s="38"/>
      <c r="F39" s="38"/>
      <c r="G39" s="38"/>
      <c r="H39" s="38"/>
      <c r="I39" s="24"/>
      <c r="J39" s="38"/>
      <c r="K39" s="24"/>
      <c r="L39" s="38"/>
      <c r="M39" s="38"/>
      <c r="N39" s="38">
        <f t="shared" si="3"/>
        <v>0</v>
      </c>
      <c r="O39" s="24">
        <f t="shared" si="1"/>
        <v>0</v>
      </c>
      <c r="P39" s="32">
        <f t="shared" si="4"/>
        <v>0</v>
      </c>
      <c r="Q39" s="38"/>
    </row>
    <row r="40" spans="1:17" ht="15.75" x14ac:dyDescent="0.25">
      <c r="A40" s="38"/>
      <c r="B40" s="38"/>
      <c r="C40" s="38"/>
      <c r="D40" s="38"/>
      <c r="E40" s="38"/>
      <c r="F40" s="38"/>
      <c r="G40" s="38"/>
      <c r="H40" s="38"/>
      <c r="I40" s="24"/>
      <c r="J40" s="38"/>
      <c r="K40" s="24"/>
      <c r="L40" s="38"/>
      <c r="M40" s="38"/>
      <c r="N40" s="38">
        <f t="shared" si="3"/>
        <v>0</v>
      </c>
      <c r="O40" s="24">
        <f t="shared" si="1"/>
        <v>0</v>
      </c>
      <c r="P40" s="32">
        <f t="shared" si="4"/>
        <v>0</v>
      </c>
      <c r="Q40" s="38"/>
    </row>
    <row r="41" spans="1:17" ht="15.75" x14ac:dyDescent="0.25">
      <c r="A41" s="38"/>
      <c r="B41" s="38"/>
      <c r="C41" s="38"/>
      <c r="D41" s="38"/>
      <c r="E41" s="38"/>
      <c r="F41" s="38"/>
      <c r="G41" s="38"/>
      <c r="H41" s="38"/>
      <c r="I41" s="24"/>
      <c r="J41" s="38"/>
      <c r="K41" s="24"/>
      <c r="L41" s="38"/>
      <c r="M41" s="38"/>
      <c r="N41" s="38">
        <f t="shared" si="3"/>
        <v>0</v>
      </c>
      <c r="O41" s="24">
        <f t="shared" si="1"/>
        <v>0</v>
      </c>
      <c r="P41" s="32">
        <f t="shared" si="4"/>
        <v>0</v>
      </c>
      <c r="Q41" s="38"/>
    </row>
    <row r="42" spans="1:17" ht="15.75" x14ac:dyDescent="0.25">
      <c r="A42" s="38"/>
      <c r="B42" s="38"/>
      <c r="C42" s="38"/>
      <c r="D42" s="38"/>
      <c r="E42" s="38"/>
      <c r="F42" s="38"/>
      <c r="G42" s="38"/>
      <c r="H42" s="38"/>
      <c r="I42" s="24"/>
      <c r="J42" s="38"/>
      <c r="K42" s="24"/>
      <c r="L42" s="38"/>
      <c r="M42" s="38"/>
      <c r="N42" s="38">
        <f t="shared" si="3"/>
        <v>0</v>
      </c>
      <c r="O42" s="24">
        <f t="shared" si="1"/>
        <v>0</v>
      </c>
      <c r="P42" s="32">
        <f t="shared" si="4"/>
        <v>0</v>
      </c>
      <c r="Q42" s="38"/>
    </row>
    <row r="43" spans="1:17" ht="15.75" x14ac:dyDescent="0.25">
      <c r="A43" s="38"/>
      <c r="B43" s="38"/>
      <c r="C43" s="38"/>
      <c r="D43" s="38"/>
      <c r="E43" s="38"/>
      <c r="F43" s="38"/>
      <c r="G43" s="38"/>
      <c r="H43" s="38"/>
      <c r="I43" s="24"/>
      <c r="J43" s="38"/>
      <c r="K43" s="24"/>
      <c r="L43" s="38"/>
      <c r="M43" s="38"/>
      <c r="N43" s="38">
        <f t="shared" si="3"/>
        <v>0</v>
      </c>
      <c r="O43" s="24">
        <f t="shared" si="1"/>
        <v>0</v>
      </c>
      <c r="P43" s="32">
        <f t="shared" si="4"/>
        <v>0</v>
      </c>
      <c r="Q43" s="38"/>
    </row>
    <row r="44" spans="1:17" ht="15.75" x14ac:dyDescent="0.25">
      <c r="A44" s="38"/>
      <c r="B44" s="38"/>
      <c r="C44" s="38"/>
      <c r="D44" s="38"/>
      <c r="E44" s="38"/>
      <c r="F44" s="38"/>
      <c r="G44" s="38"/>
      <c r="H44" s="38"/>
      <c r="I44" s="24"/>
      <c r="J44" s="38"/>
      <c r="K44" s="24"/>
      <c r="L44" s="38"/>
      <c r="M44" s="38"/>
      <c r="N44" s="38">
        <f t="shared" si="3"/>
        <v>0</v>
      </c>
      <c r="O44" s="24">
        <f t="shared" si="1"/>
        <v>0</v>
      </c>
      <c r="P44" s="32">
        <f t="shared" si="4"/>
        <v>0</v>
      </c>
      <c r="Q44" s="38"/>
    </row>
    <row r="45" spans="1:17" ht="15.75" x14ac:dyDescent="0.25">
      <c r="A45" s="38"/>
      <c r="B45" s="38"/>
      <c r="C45" s="38"/>
      <c r="D45" s="38"/>
      <c r="E45" s="38"/>
      <c r="F45" s="38"/>
      <c r="G45" s="38"/>
      <c r="H45" s="38"/>
      <c r="I45" s="24"/>
      <c r="J45" s="38"/>
      <c r="K45" s="24"/>
      <c r="L45" s="38"/>
      <c r="M45" s="38"/>
      <c r="N45" s="38">
        <f t="shared" si="3"/>
        <v>0</v>
      </c>
      <c r="O45" s="24">
        <f t="shared" si="1"/>
        <v>0</v>
      </c>
      <c r="P45" s="32">
        <f t="shared" si="4"/>
        <v>0</v>
      </c>
      <c r="Q45" s="38"/>
    </row>
    <row r="46" spans="1:17" ht="15.75" x14ac:dyDescent="0.25">
      <c r="B46" s="27" t="s">
        <v>11</v>
      </c>
      <c r="C46" s="27">
        <f t="shared" ref="C46:I46" si="5">SUM(C5:C45)</f>
        <v>1240</v>
      </c>
      <c r="D46" s="27">
        <f t="shared" si="5"/>
        <v>540</v>
      </c>
      <c r="E46" s="27">
        <f t="shared" si="5"/>
        <v>60</v>
      </c>
      <c r="F46" s="27">
        <f t="shared" si="5"/>
        <v>0</v>
      </c>
      <c r="G46" s="27">
        <f t="shared" si="5"/>
        <v>0</v>
      </c>
      <c r="H46" s="28">
        <f t="shared" si="5"/>
        <v>258.10000000000002</v>
      </c>
      <c r="I46" s="29">
        <f t="shared" si="5"/>
        <v>3000</v>
      </c>
      <c r="J46" s="31">
        <f>SUM(J5:J45)</f>
        <v>55</v>
      </c>
      <c r="K46" s="29">
        <f>SUM(K5:K45)</f>
        <v>2359.98</v>
      </c>
      <c r="L46" s="27">
        <f>SUM(L5:L45)</f>
        <v>120</v>
      </c>
      <c r="M46" s="27">
        <f>SUM(M5:M45)</f>
        <v>199.8</v>
      </c>
      <c r="N46" s="27">
        <f>SUM(N4:N45)</f>
        <v>4416.7</v>
      </c>
      <c r="O46" s="27">
        <f>SUM(O4:O45)</f>
        <v>2618.08</v>
      </c>
      <c r="P46" s="39">
        <f>SUM(P4:P45)</f>
        <v>-267.34999999999997</v>
      </c>
      <c r="Q46" s="38">
        <f>SUM(Q4:Q45)</f>
        <v>245.6</v>
      </c>
    </row>
    <row r="47" spans="1:17" ht="15.75" customHeight="1" x14ac:dyDescent="0.25">
      <c r="A47" s="37"/>
      <c r="B47" s="37"/>
      <c r="C47" s="98">
        <f>C46+D46</f>
        <v>1780</v>
      </c>
      <c r="D47" s="99"/>
      <c r="E47" s="125">
        <f>E46+F46</f>
        <v>60</v>
      </c>
      <c r="F47" s="126"/>
      <c r="G47" s="40"/>
      <c r="H47" s="33" t="s">
        <v>39</v>
      </c>
      <c r="I47" s="29">
        <v>3000</v>
      </c>
      <c r="J47" s="13">
        <f>SUM(J34:J45)</f>
        <v>25</v>
      </c>
      <c r="L47" s="27">
        <f>SUM(L22:L45)</f>
        <v>120</v>
      </c>
      <c r="M47" s="104" t="s">
        <v>38</v>
      </c>
      <c r="N47" s="105"/>
      <c r="O47" s="106"/>
      <c r="P47" s="100">
        <v>950.93</v>
      </c>
    </row>
    <row r="48" spans="1:17" ht="15.75" customHeight="1" x14ac:dyDescent="0.25">
      <c r="A48" s="37"/>
      <c r="B48" s="37"/>
      <c r="C48" s="119">
        <f>C46+D46</f>
        <v>1780</v>
      </c>
      <c r="D48" s="119"/>
      <c r="E48" s="57">
        <f>SUM(E23:E45)</f>
        <v>40</v>
      </c>
      <c r="F48" s="122" t="s">
        <v>79</v>
      </c>
      <c r="G48" s="123"/>
      <c r="H48" s="124"/>
      <c r="I48" s="41"/>
      <c r="J48" s="37"/>
      <c r="K48" s="37"/>
      <c r="L48" s="58"/>
      <c r="M48" s="107"/>
      <c r="N48" s="108"/>
      <c r="O48" s="109"/>
      <c r="P48" s="101"/>
    </row>
    <row r="49" spans="1:16" ht="15.75" customHeight="1" x14ac:dyDescent="0.25">
      <c r="A49" s="37"/>
      <c r="B49" s="37"/>
      <c r="C49" s="127" cm="1">
        <f t="array" ref="C49">SUM(C7:C45+D7:D45)</f>
        <v>1670</v>
      </c>
      <c r="D49" s="127"/>
      <c r="E49" s="58">
        <f>SUM(E30:E45)</f>
        <v>0</v>
      </c>
      <c r="G49" s="34"/>
      <c r="H49" s="36" t="s">
        <v>72</v>
      </c>
      <c r="I49" s="35">
        <f>C51+J47+L48+I50</f>
        <v>450</v>
      </c>
      <c r="J49" s="37"/>
      <c r="K49" s="37"/>
      <c r="L49" s="37"/>
      <c r="M49" s="104" t="s">
        <v>13</v>
      </c>
      <c r="N49" s="105"/>
      <c r="O49" s="106"/>
      <c r="P49" s="102">
        <f>I46+M46+P47-O46</f>
        <v>1532.6500000000005</v>
      </c>
    </row>
    <row r="50" spans="1:16" ht="15.75" customHeight="1" x14ac:dyDescent="0.25">
      <c r="A50" s="37"/>
      <c r="B50" s="37"/>
      <c r="C50" s="128" cm="1">
        <f t="array" ref="C50">SUM(C11:C45+D11:D45)</f>
        <v>1490</v>
      </c>
      <c r="D50" s="128"/>
      <c r="E50" s="40"/>
      <c r="F50" s="40"/>
      <c r="G50" s="127" t="s">
        <v>80</v>
      </c>
      <c r="H50" s="127"/>
      <c r="I50" s="41">
        <v>80</v>
      </c>
      <c r="J50" s="37"/>
      <c r="K50" s="37"/>
      <c r="L50" s="56" t="s">
        <v>160</v>
      </c>
      <c r="M50" s="107"/>
      <c r="N50" s="108"/>
      <c r="O50" s="109"/>
      <c r="P50" s="103"/>
    </row>
    <row r="51" spans="1:16" x14ac:dyDescent="0.25">
      <c r="C51" s="129" cm="1">
        <f t="array" ref="C51">SUM(C30:C45+D30:D45)</f>
        <v>345</v>
      </c>
      <c r="D51" s="130"/>
      <c r="G51" s="121" t="s">
        <v>97</v>
      </c>
      <c r="H51" s="121"/>
      <c r="I51" s="52">
        <v>3000</v>
      </c>
    </row>
    <row r="52" spans="1:16" x14ac:dyDescent="0.25">
      <c r="F52" s="121" t="s">
        <v>96</v>
      </c>
      <c r="G52" s="121"/>
      <c r="H52" s="121"/>
      <c r="I52" s="29">
        <f>I50+L48+C51+J47</f>
        <v>450</v>
      </c>
      <c r="L52" s="55" t="s">
        <v>167</v>
      </c>
    </row>
  </sheetData>
  <mergeCells count="17">
    <mergeCell ref="N1:P2"/>
    <mergeCell ref="M49:O50"/>
    <mergeCell ref="P49:P50"/>
    <mergeCell ref="Q1:Q2"/>
    <mergeCell ref="F1:H2"/>
    <mergeCell ref="E47:F47"/>
    <mergeCell ref="M47:O48"/>
    <mergeCell ref="P47:P48"/>
    <mergeCell ref="F52:H52"/>
    <mergeCell ref="G51:H51"/>
    <mergeCell ref="C48:D48"/>
    <mergeCell ref="C47:D47"/>
    <mergeCell ref="F48:H48"/>
    <mergeCell ref="G50:H50"/>
    <mergeCell ref="C49:D49"/>
    <mergeCell ref="C50:D50"/>
    <mergeCell ref="C51:D51"/>
  </mergeCells>
  <pageMargins left="0.70866141732283472" right="0.70866141732283472" top="0.74803149606299213" bottom="0.74803149606299213" header="0.31496062992125984" footer="0.31496062992125984"/>
  <pageSetup paperSize="9" scale="47" orientation="landscape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3AC4A-71D3-4D2B-88CF-4DB08EE0AF18}">
  <sheetPr>
    <pageSetUpPr fitToPage="1"/>
  </sheetPr>
  <dimension ref="A1:S52"/>
  <sheetViews>
    <sheetView topLeftCell="B25" workbookViewId="0">
      <selection activeCell="L57" sqref="L57"/>
    </sheetView>
  </sheetViews>
  <sheetFormatPr baseColWidth="10" defaultRowHeight="15" x14ac:dyDescent="0.25"/>
  <cols>
    <col min="1" max="1" width="54.28515625" customWidth="1"/>
    <col min="2" max="2" width="13" bestFit="1" customWidth="1"/>
    <col min="3" max="3" width="12.7109375" customWidth="1"/>
    <col min="7" max="7" width="13.140625" customWidth="1"/>
    <col min="8" max="8" width="13.28515625" customWidth="1"/>
    <col min="10" max="11" width="12.85546875" customWidth="1"/>
    <col min="12" max="12" width="36.7109375" customWidth="1"/>
    <col min="13" max="13" width="17" customWidth="1"/>
    <col min="16" max="16" width="11.85546875" bestFit="1" customWidth="1"/>
  </cols>
  <sheetData>
    <row r="1" spans="1:19" ht="15" customHeight="1" x14ac:dyDescent="0.25">
      <c r="F1" s="93">
        <v>44470</v>
      </c>
      <c r="G1" s="94"/>
      <c r="H1" s="94"/>
      <c r="N1" s="110" t="s">
        <v>43</v>
      </c>
      <c r="O1" s="111"/>
      <c r="P1" s="112"/>
      <c r="Q1" s="96">
        <f>P49</f>
        <v>611.04999999999973</v>
      </c>
    </row>
    <row r="2" spans="1:19" ht="15" customHeight="1" x14ac:dyDescent="0.25">
      <c r="F2" s="95"/>
      <c r="G2" s="95"/>
      <c r="H2" s="95"/>
      <c r="N2" s="113"/>
      <c r="O2" s="114"/>
      <c r="P2" s="115"/>
      <c r="Q2" s="97"/>
    </row>
    <row r="3" spans="1:19" x14ac:dyDescent="0.25">
      <c r="A3" s="21" t="s">
        <v>0</v>
      </c>
      <c r="B3" s="21" t="s">
        <v>1</v>
      </c>
      <c r="C3" s="21" t="s">
        <v>2</v>
      </c>
      <c r="D3" s="21" t="s">
        <v>5</v>
      </c>
      <c r="E3" s="21" t="s">
        <v>3</v>
      </c>
      <c r="F3" s="21" t="s">
        <v>4</v>
      </c>
      <c r="G3" s="21" t="s">
        <v>46</v>
      </c>
      <c r="H3" s="21" t="s">
        <v>47</v>
      </c>
      <c r="I3" s="21" t="s">
        <v>16</v>
      </c>
      <c r="J3" s="21" t="s">
        <v>8</v>
      </c>
      <c r="K3" s="21" t="s">
        <v>70</v>
      </c>
      <c r="L3" s="21" t="s">
        <v>67</v>
      </c>
      <c r="M3" s="21" t="s">
        <v>66</v>
      </c>
      <c r="N3" s="21" t="s">
        <v>9</v>
      </c>
      <c r="O3" s="21" t="s">
        <v>10</v>
      </c>
      <c r="P3" s="21" t="s">
        <v>15</v>
      </c>
      <c r="Q3" s="21" t="s">
        <v>18</v>
      </c>
      <c r="R3" s="21" t="s">
        <v>171</v>
      </c>
      <c r="S3" s="21" t="s">
        <v>172</v>
      </c>
    </row>
    <row r="4" spans="1:19" ht="15.75" x14ac:dyDescent="0.25">
      <c r="A4" s="38" t="s">
        <v>17</v>
      </c>
      <c r="B4" s="23">
        <v>44470</v>
      </c>
      <c r="C4" s="67"/>
      <c r="D4" s="67"/>
      <c r="E4" s="67"/>
      <c r="F4" s="67"/>
      <c r="G4" s="67"/>
      <c r="H4" s="67"/>
      <c r="I4" s="67"/>
      <c r="J4" s="67"/>
      <c r="K4" s="24"/>
      <c r="L4" s="67"/>
      <c r="M4" s="67"/>
      <c r="N4" s="67">
        <f>C4+D4+M4</f>
        <v>0</v>
      </c>
      <c r="O4" s="24">
        <f>E4+F4+G4+H4+I4+K4</f>
        <v>0</v>
      </c>
      <c r="P4" s="26">
        <v>950.93</v>
      </c>
      <c r="Q4" s="67"/>
      <c r="R4" s="60"/>
      <c r="S4" s="59"/>
    </row>
    <row r="5" spans="1:19" ht="15.75" x14ac:dyDescent="0.25">
      <c r="A5" s="38" t="s">
        <v>184</v>
      </c>
      <c r="B5" s="23">
        <v>44470</v>
      </c>
      <c r="C5" s="67"/>
      <c r="D5" s="67"/>
      <c r="E5" s="67"/>
      <c r="F5" s="67"/>
      <c r="G5" s="67"/>
      <c r="H5" s="67"/>
      <c r="I5" s="24"/>
      <c r="J5" s="67"/>
      <c r="K5" s="24"/>
      <c r="L5" s="67"/>
      <c r="M5" s="67"/>
      <c r="N5" s="67">
        <f t="shared" ref="N5:N13" si="0">I5+M5</f>
        <v>0</v>
      </c>
      <c r="O5" s="24">
        <f t="shared" ref="O5:O45" si="1">G5+H5+K5</f>
        <v>0</v>
      </c>
      <c r="P5" s="26">
        <f>G5-H5-K5+M5</f>
        <v>0</v>
      </c>
      <c r="Q5" s="67">
        <v>180.6</v>
      </c>
      <c r="R5" s="60">
        <v>72</v>
      </c>
      <c r="S5" s="59">
        <f>Q5-R5</f>
        <v>108.6</v>
      </c>
    </row>
    <row r="6" spans="1:19" ht="15.75" x14ac:dyDescent="0.25">
      <c r="A6" s="38" t="s">
        <v>131</v>
      </c>
      <c r="B6" s="23">
        <v>44472</v>
      </c>
      <c r="C6" s="67">
        <v>70</v>
      </c>
      <c r="D6" s="67">
        <v>30</v>
      </c>
      <c r="E6" s="67"/>
      <c r="F6" s="67"/>
      <c r="G6" s="67"/>
      <c r="H6" s="67"/>
      <c r="I6" s="24"/>
      <c r="J6" s="67"/>
      <c r="K6" s="24"/>
      <c r="L6" s="67"/>
      <c r="M6" s="67"/>
      <c r="N6" s="67">
        <f t="shared" si="0"/>
        <v>0</v>
      </c>
      <c r="O6" s="24">
        <f t="shared" si="1"/>
        <v>0</v>
      </c>
      <c r="P6" s="26">
        <f t="shared" ref="P6:P16" si="2">G6-H6-K6+M6</f>
        <v>0</v>
      </c>
      <c r="Q6" s="67">
        <v>15</v>
      </c>
      <c r="R6" s="60"/>
      <c r="S6" s="59">
        <f t="shared" ref="S6:S45" si="3">Q6-R6</f>
        <v>15</v>
      </c>
    </row>
    <row r="7" spans="1:19" ht="15.75" x14ac:dyDescent="0.25">
      <c r="A7" s="38" t="s">
        <v>173</v>
      </c>
      <c r="B7" s="23">
        <v>44472</v>
      </c>
      <c r="C7" s="67"/>
      <c r="D7" s="67"/>
      <c r="E7" s="67"/>
      <c r="F7" s="67"/>
      <c r="G7" s="67"/>
      <c r="H7" s="67"/>
      <c r="I7" s="24"/>
      <c r="J7" s="67"/>
      <c r="K7" s="24">
        <v>1095.02</v>
      </c>
      <c r="L7" s="67"/>
      <c r="M7" s="67"/>
      <c r="N7" s="67">
        <f t="shared" si="0"/>
        <v>0</v>
      </c>
      <c r="O7" s="24">
        <f t="shared" si="1"/>
        <v>1095.02</v>
      </c>
      <c r="P7" s="26">
        <f>G7-H7-K7+M7</f>
        <v>-1095.02</v>
      </c>
      <c r="Q7" s="67"/>
      <c r="R7" s="60"/>
      <c r="S7" s="59">
        <f t="shared" si="3"/>
        <v>0</v>
      </c>
    </row>
    <row r="8" spans="1:19" ht="15.75" x14ac:dyDescent="0.25">
      <c r="A8" s="38" t="s">
        <v>184</v>
      </c>
      <c r="B8" s="23">
        <v>44473</v>
      </c>
      <c r="C8" s="67"/>
      <c r="D8" s="67"/>
      <c r="E8" s="67"/>
      <c r="F8" s="67"/>
      <c r="G8" s="67"/>
      <c r="H8" s="67"/>
      <c r="I8" s="24"/>
      <c r="J8" s="67"/>
      <c r="K8" s="24">
        <v>49.83</v>
      </c>
      <c r="L8" s="67"/>
      <c r="M8" s="67"/>
      <c r="N8" s="67">
        <f t="shared" si="0"/>
        <v>0</v>
      </c>
      <c r="O8" s="24">
        <f t="shared" si="1"/>
        <v>49.83</v>
      </c>
      <c r="P8" s="26">
        <f t="shared" si="2"/>
        <v>-49.83</v>
      </c>
      <c r="Q8" s="67"/>
      <c r="R8" s="60"/>
      <c r="S8" s="59">
        <f t="shared" si="3"/>
        <v>0</v>
      </c>
    </row>
    <row r="9" spans="1:19" ht="15.75" x14ac:dyDescent="0.25">
      <c r="A9" s="38" t="s">
        <v>185</v>
      </c>
      <c r="B9" s="23">
        <v>44473</v>
      </c>
      <c r="C9" s="67"/>
      <c r="D9" s="67"/>
      <c r="E9" s="67"/>
      <c r="F9" s="67"/>
      <c r="G9" s="67"/>
      <c r="H9" s="67"/>
      <c r="I9" s="24"/>
      <c r="J9" s="67"/>
      <c r="K9" s="24">
        <v>12.76</v>
      </c>
      <c r="L9" s="67"/>
      <c r="M9" s="67"/>
      <c r="N9" s="67">
        <f t="shared" si="0"/>
        <v>0</v>
      </c>
      <c r="O9" s="24">
        <f t="shared" si="1"/>
        <v>12.76</v>
      </c>
      <c r="P9" s="26">
        <f t="shared" si="2"/>
        <v>-12.76</v>
      </c>
      <c r="Q9" s="67"/>
      <c r="R9" s="60"/>
      <c r="S9" s="59">
        <f t="shared" si="3"/>
        <v>0</v>
      </c>
    </row>
    <row r="10" spans="1:19" ht="15.75" x14ac:dyDescent="0.25">
      <c r="A10" s="38" t="s">
        <v>135</v>
      </c>
      <c r="B10" s="23">
        <v>44474</v>
      </c>
      <c r="C10" s="67">
        <v>175</v>
      </c>
      <c r="D10" s="67">
        <v>60</v>
      </c>
      <c r="E10" s="67">
        <v>20</v>
      </c>
      <c r="F10" s="67"/>
      <c r="G10" s="67"/>
      <c r="H10" s="67"/>
      <c r="I10" s="24"/>
      <c r="J10" s="67">
        <v>20</v>
      </c>
      <c r="K10" s="24"/>
      <c r="L10" s="67"/>
      <c r="M10" s="67"/>
      <c r="N10" s="67">
        <f t="shared" si="0"/>
        <v>0</v>
      </c>
      <c r="O10" s="24">
        <f t="shared" si="1"/>
        <v>0</v>
      </c>
      <c r="P10" s="26">
        <f t="shared" si="2"/>
        <v>0</v>
      </c>
      <c r="Q10" s="67">
        <v>5.6</v>
      </c>
      <c r="R10" s="60"/>
      <c r="S10" s="59">
        <f t="shared" si="3"/>
        <v>5.6</v>
      </c>
    </row>
    <row r="11" spans="1:19" ht="15.75" x14ac:dyDescent="0.25">
      <c r="A11" s="38" t="s">
        <v>117</v>
      </c>
      <c r="B11" s="23">
        <v>44476</v>
      </c>
      <c r="C11" s="67">
        <v>135</v>
      </c>
      <c r="D11" s="67">
        <v>65</v>
      </c>
      <c r="E11" s="67"/>
      <c r="F11" s="67"/>
      <c r="G11" s="67"/>
      <c r="H11" s="67"/>
      <c r="I11" s="24"/>
      <c r="J11" s="67"/>
      <c r="K11" s="24"/>
      <c r="L11" s="67"/>
      <c r="M11" s="67"/>
      <c r="N11" s="67">
        <f t="shared" si="0"/>
        <v>0</v>
      </c>
      <c r="O11" s="24">
        <f t="shared" si="1"/>
        <v>0</v>
      </c>
      <c r="P11" s="26">
        <f t="shared" si="2"/>
        <v>0</v>
      </c>
      <c r="Q11" s="67">
        <v>5.0999999999999996</v>
      </c>
      <c r="R11" s="60"/>
      <c r="S11" s="59">
        <f t="shared" si="3"/>
        <v>5.0999999999999996</v>
      </c>
    </row>
    <row r="12" spans="1:19" ht="15.75" x14ac:dyDescent="0.25">
      <c r="A12" s="38" t="s">
        <v>112</v>
      </c>
      <c r="B12" s="23">
        <v>44479</v>
      </c>
      <c r="C12" s="67">
        <v>80</v>
      </c>
      <c r="D12" s="67">
        <v>35</v>
      </c>
      <c r="E12" s="67"/>
      <c r="F12" s="67"/>
      <c r="G12" s="67"/>
      <c r="H12" s="67"/>
      <c r="I12" s="24"/>
      <c r="J12" s="67">
        <v>5</v>
      </c>
      <c r="K12" s="24"/>
      <c r="L12" s="67"/>
      <c r="M12" s="67"/>
      <c r="N12" s="67">
        <f t="shared" si="0"/>
        <v>0</v>
      </c>
      <c r="O12" s="24">
        <f t="shared" si="1"/>
        <v>0</v>
      </c>
      <c r="P12" s="26">
        <f t="shared" si="2"/>
        <v>0</v>
      </c>
      <c r="Q12" s="67">
        <v>8.6</v>
      </c>
      <c r="R12" s="60"/>
      <c r="S12" s="59">
        <f t="shared" si="3"/>
        <v>8.6</v>
      </c>
    </row>
    <row r="13" spans="1:19" ht="15.75" x14ac:dyDescent="0.25">
      <c r="A13" s="38" t="s">
        <v>7</v>
      </c>
      <c r="B13" s="23">
        <v>44480</v>
      </c>
      <c r="C13" s="67"/>
      <c r="D13" s="67"/>
      <c r="E13" s="67"/>
      <c r="F13" s="67"/>
      <c r="G13" s="67"/>
      <c r="H13" s="67"/>
      <c r="I13" s="24"/>
      <c r="J13" s="67"/>
      <c r="K13" s="24">
        <v>130.75</v>
      </c>
      <c r="L13" s="67"/>
      <c r="M13" s="67"/>
      <c r="N13" s="67">
        <f t="shared" si="0"/>
        <v>0</v>
      </c>
      <c r="O13" s="24">
        <f t="shared" si="1"/>
        <v>130.75</v>
      </c>
      <c r="P13" s="26">
        <f t="shared" si="2"/>
        <v>-130.75</v>
      </c>
      <c r="Q13" s="67"/>
      <c r="R13" s="60"/>
      <c r="S13" s="59">
        <f t="shared" si="3"/>
        <v>0</v>
      </c>
    </row>
    <row r="14" spans="1:19" ht="15.75" x14ac:dyDescent="0.25">
      <c r="A14" s="38" t="s">
        <v>174</v>
      </c>
      <c r="B14" s="23">
        <v>44480</v>
      </c>
      <c r="C14" s="67"/>
      <c r="D14" s="67"/>
      <c r="E14" s="67"/>
      <c r="F14" s="67"/>
      <c r="G14" s="67"/>
      <c r="H14" s="67"/>
      <c r="I14" s="24"/>
      <c r="J14" s="67"/>
      <c r="K14" s="24">
        <v>200</v>
      </c>
      <c r="L14" s="67"/>
      <c r="M14" s="67"/>
      <c r="N14" s="67">
        <f>C14+D14-E14-F14-G14-H14+J14+I14+M14</f>
        <v>0</v>
      </c>
      <c r="O14" s="24">
        <f t="shared" si="1"/>
        <v>200</v>
      </c>
      <c r="P14" s="26">
        <f t="shared" si="2"/>
        <v>-200</v>
      </c>
      <c r="Q14" s="67"/>
      <c r="R14" s="60"/>
      <c r="S14" s="59">
        <f t="shared" si="3"/>
        <v>0</v>
      </c>
    </row>
    <row r="15" spans="1:19" ht="15.75" x14ac:dyDescent="0.25">
      <c r="A15" s="38" t="s">
        <v>119</v>
      </c>
      <c r="B15" s="23">
        <v>44480</v>
      </c>
      <c r="C15" s="67"/>
      <c r="D15" s="67"/>
      <c r="E15" s="67"/>
      <c r="F15" s="67"/>
      <c r="G15" s="67"/>
      <c r="H15" s="67"/>
      <c r="I15" s="24"/>
      <c r="J15" s="67"/>
      <c r="K15" s="24">
        <v>271.23</v>
      </c>
      <c r="L15" s="67"/>
      <c r="M15" s="67"/>
      <c r="N15" s="67">
        <f t="shared" ref="N15:N45" si="4">C15+D15-E15-F15-G15-H15+J15+I15+M15</f>
        <v>0</v>
      </c>
      <c r="O15" s="24">
        <f t="shared" si="1"/>
        <v>271.23</v>
      </c>
      <c r="P15" s="26">
        <f t="shared" si="2"/>
        <v>-271.23</v>
      </c>
      <c r="Q15" s="67"/>
      <c r="R15" s="60"/>
      <c r="S15" s="59">
        <f t="shared" si="3"/>
        <v>0</v>
      </c>
    </row>
    <row r="16" spans="1:19" ht="15.75" x14ac:dyDescent="0.25">
      <c r="A16" s="38" t="s">
        <v>68</v>
      </c>
      <c r="B16" s="23">
        <v>44480</v>
      </c>
      <c r="C16" s="67"/>
      <c r="D16" s="67"/>
      <c r="E16" s="67"/>
      <c r="F16" s="67"/>
      <c r="G16" s="67"/>
      <c r="H16" s="67"/>
      <c r="I16" s="24">
        <v>1100</v>
      </c>
      <c r="J16" s="67"/>
      <c r="K16" s="24"/>
      <c r="L16" s="67"/>
      <c r="M16" s="67"/>
      <c r="N16" s="67">
        <f t="shared" si="4"/>
        <v>1100</v>
      </c>
      <c r="O16" s="24">
        <f t="shared" si="1"/>
        <v>0</v>
      </c>
      <c r="P16" s="26">
        <f t="shared" si="2"/>
        <v>0</v>
      </c>
      <c r="Q16" s="67"/>
      <c r="R16" s="60"/>
      <c r="S16" s="59">
        <f t="shared" si="3"/>
        <v>0</v>
      </c>
    </row>
    <row r="17" spans="1:19" ht="15.75" x14ac:dyDescent="0.25">
      <c r="A17" s="38" t="s">
        <v>31</v>
      </c>
      <c r="B17" s="23">
        <v>44480</v>
      </c>
      <c r="C17" s="67"/>
      <c r="D17" s="67"/>
      <c r="E17" s="67"/>
      <c r="F17" s="67"/>
      <c r="G17" s="67"/>
      <c r="H17" s="67"/>
      <c r="I17" s="24"/>
      <c r="J17" s="67"/>
      <c r="K17" s="24">
        <v>30</v>
      </c>
      <c r="L17" s="67"/>
      <c r="M17" s="67"/>
      <c r="N17" s="67">
        <f t="shared" si="4"/>
        <v>0</v>
      </c>
      <c r="O17" s="24">
        <f t="shared" si="1"/>
        <v>30</v>
      </c>
      <c r="P17" s="26">
        <f>G17-H17+I17-K17+M17</f>
        <v>-30</v>
      </c>
      <c r="Q17" s="67">
        <v>4.0999999999999996</v>
      </c>
      <c r="R17" s="60"/>
      <c r="S17" s="59">
        <f t="shared" si="3"/>
        <v>4.0999999999999996</v>
      </c>
    </row>
    <row r="18" spans="1:19" ht="15.75" x14ac:dyDescent="0.25">
      <c r="A18" s="38" t="s">
        <v>117</v>
      </c>
      <c r="B18" s="23">
        <v>44481</v>
      </c>
      <c r="C18" s="67">
        <v>170</v>
      </c>
      <c r="D18" s="67">
        <v>85</v>
      </c>
      <c r="E18" s="67"/>
      <c r="F18" s="67"/>
      <c r="G18" s="67"/>
      <c r="H18" s="67"/>
      <c r="I18" s="24"/>
      <c r="J18" s="67"/>
      <c r="K18" s="24"/>
      <c r="L18" s="67"/>
      <c r="M18" s="67"/>
      <c r="N18" s="67">
        <f t="shared" si="4"/>
        <v>255</v>
      </c>
      <c r="O18" s="24">
        <f t="shared" si="1"/>
        <v>0</v>
      </c>
      <c r="P18" s="26">
        <f t="shared" ref="P18:P45" si="5">G18-H18+I18-K18+M18</f>
        <v>0</v>
      </c>
      <c r="Q18" s="67"/>
      <c r="R18" s="60"/>
      <c r="S18" s="59">
        <f t="shared" si="3"/>
        <v>0</v>
      </c>
    </row>
    <row r="19" spans="1:19" ht="15.75" x14ac:dyDescent="0.25">
      <c r="A19" s="38" t="s">
        <v>175</v>
      </c>
      <c r="B19" s="23">
        <v>44482</v>
      </c>
      <c r="C19" s="67"/>
      <c r="D19" s="67"/>
      <c r="E19" s="67"/>
      <c r="F19" s="67"/>
      <c r="G19" s="67"/>
      <c r="H19" s="67"/>
      <c r="I19" s="24"/>
      <c r="J19" s="67"/>
      <c r="K19" s="24">
        <v>61.15</v>
      </c>
      <c r="L19" s="67"/>
      <c r="M19" s="67"/>
      <c r="N19" s="67">
        <f t="shared" si="4"/>
        <v>0</v>
      </c>
      <c r="O19" s="24">
        <f t="shared" si="1"/>
        <v>61.15</v>
      </c>
      <c r="P19" s="26">
        <f t="shared" si="5"/>
        <v>-61.15</v>
      </c>
      <c r="Q19" s="67">
        <v>5</v>
      </c>
      <c r="R19" s="60"/>
      <c r="S19" s="59">
        <f t="shared" si="3"/>
        <v>5</v>
      </c>
    </row>
    <row r="20" spans="1:19" ht="15.75" x14ac:dyDescent="0.25">
      <c r="A20" s="38" t="s">
        <v>128</v>
      </c>
      <c r="B20" s="23">
        <v>44483</v>
      </c>
      <c r="C20" s="67">
        <v>75</v>
      </c>
      <c r="D20" s="67"/>
      <c r="E20" s="67"/>
      <c r="F20" s="67"/>
      <c r="G20" s="67"/>
      <c r="H20" s="67"/>
      <c r="I20" s="24"/>
      <c r="J20" s="67"/>
      <c r="K20" s="24"/>
      <c r="L20" s="67"/>
      <c r="M20" s="67"/>
      <c r="N20" s="67">
        <f t="shared" si="4"/>
        <v>75</v>
      </c>
      <c r="O20" s="24">
        <f t="shared" si="1"/>
        <v>0</v>
      </c>
      <c r="P20" s="26">
        <f t="shared" si="5"/>
        <v>0</v>
      </c>
      <c r="Q20" s="67">
        <v>4.5999999999999996</v>
      </c>
      <c r="R20" s="60"/>
      <c r="S20" s="59">
        <f t="shared" si="3"/>
        <v>4.5999999999999996</v>
      </c>
    </row>
    <row r="21" spans="1:19" ht="15.75" x14ac:dyDescent="0.25">
      <c r="A21" s="38" t="s">
        <v>176</v>
      </c>
      <c r="B21" s="23">
        <v>44487</v>
      </c>
      <c r="C21" s="67">
        <v>225</v>
      </c>
      <c r="D21" s="67"/>
      <c r="E21" s="67">
        <v>20</v>
      </c>
      <c r="F21" s="67"/>
      <c r="G21" s="67"/>
      <c r="H21" s="67"/>
      <c r="I21" s="24"/>
      <c r="J21" s="67"/>
      <c r="K21" s="24"/>
      <c r="L21" s="67"/>
      <c r="M21" s="67"/>
      <c r="N21" s="67">
        <f t="shared" si="4"/>
        <v>205</v>
      </c>
      <c r="O21" s="24">
        <f t="shared" si="1"/>
        <v>0</v>
      </c>
      <c r="P21" s="26">
        <f t="shared" si="5"/>
        <v>0</v>
      </c>
      <c r="Q21" s="67">
        <v>3.9</v>
      </c>
      <c r="R21" s="60"/>
      <c r="S21" s="59">
        <f t="shared" si="3"/>
        <v>3.9</v>
      </c>
    </row>
    <row r="22" spans="1:19" ht="15.75" x14ac:dyDescent="0.25">
      <c r="A22" s="38" t="s">
        <v>144</v>
      </c>
      <c r="B22" s="23">
        <v>44488</v>
      </c>
      <c r="C22" s="67">
        <v>135</v>
      </c>
      <c r="D22" s="67">
        <v>60</v>
      </c>
      <c r="E22" s="67"/>
      <c r="F22" s="67"/>
      <c r="G22" s="67"/>
      <c r="H22" s="67"/>
      <c r="I22" s="24"/>
      <c r="J22" s="67"/>
      <c r="K22" s="24"/>
      <c r="L22" s="67"/>
      <c r="M22" s="67"/>
      <c r="N22" s="67">
        <f t="shared" si="4"/>
        <v>195</v>
      </c>
      <c r="O22" s="24">
        <f t="shared" si="1"/>
        <v>0</v>
      </c>
      <c r="P22" s="26">
        <f t="shared" si="5"/>
        <v>0</v>
      </c>
      <c r="Q22" s="67">
        <v>0.3</v>
      </c>
      <c r="R22" s="60"/>
      <c r="S22" s="59">
        <f t="shared" si="3"/>
        <v>0.3</v>
      </c>
    </row>
    <row r="23" spans="1:19" ht="15.75" x14ac:dyDescent="0.25">
      <c r="A23" s="38" t="s">
        <v>186</v>
      </c>
      <c r="B23" s="23">
        <v>44490</v>
      </c>
      <c r="C23" s="67">
        <v>245</v>
      </c>
      <c r="D23" s="67"/>
      <c r="E23" s="67"/>
      <c r="F23" s="67"/>
      <c r="G23" s="67"/>
      <c r="H23" s="67"/>
      <c r="I23" s="24"/>
      <c r="J23" s="67">
        <v>40</v>
      </c>
      <c r="K23" s="24"/>
      <c r="L23" s="67"/>
      <c r="M23" s="67"/>
      <c r="N23" s="67">
        <f t="shared" si="4"/>
        <v>285</v>
      </c>
      <c r="O23" s="24">
        <f t="shared" si="1"/>
        <v>0</v>
      </c>
      <c r="P23" s="68">
        <f t="shared" si="5"/>
        <v>0</v>
      </c>
      <c r="Q23" s="67"/>
      <c r="R23" s="60"/>
      <c r="S23" s="59">
        <f t="shared" si="3"/>
        <v>0</v>
      </c>
    </row>
    <row r="24" spans="1:19" ht="15.75" x14ac:dyDescent="0.25">
      <c r="A24" s="38" t="s">
        <v>169</v>
      </c>
      <c r="B24" s="23">
        <v>44491</v>
      </c>
      <c r="C24" s="67"/>
      <c r="D24" s="67"/>
      <c r="E24" s="67"/>
      <c r="F24" s="67"/>
      <c r="G24" s="67"/>
      <c r="H24" s="67"/>
      <c r="I24" s="24"/>
      <c r="J24" s="67"/>
      <c r="K24" s="24">
        <v>69.95</v>
      </c>
      <c r="L24" s="67"/>
      <c r="M24" s="67"/>
      <c r="N24" s="67">
        <f t="shared" si="4"/>
        <v>0</v>
      </c>
      <c r="O24" s="24">
        <f t="shared" si="1"/>
        <v>69.95</v>
      </c>
      <c r="P24" s="26">
        <f t="shared" si="5"/>
        <v>-69.95</v>
      </c>
      <c r="Q24" s="67"/>
      <c r="R24" s="60"/>
      <c r="S24" s="59">
        <f t="shared" si="3"/>
        <v>0</v>
      </c>
    </row>
    <row r="25" spans="1:19" ht="15.75" x14ac:dyDescent="0.25">
      <c r="A25" s="38" t="s">
        <v>68</v>
      </c>
      <c r="B25" s="23">
        <v>44492</v>
      </c>
      <c r="C25" s="67"/>
      <c r="D25" s="67"/>
      <c r="E25" s="67"/>
      <c r="F25" s="67"/>
      <c r="G25" s="67"/>
      <c r="H25" s="67"/>
      <c r="I25" s="24">
        <v>1000</v>
      </c>
      <c r="J25" s="67"/>
      <c r="K25" s="24"/>
      <c r="L25" s="67"/>
      <c r="M25" s="67"/>
      <c r="N25" s="67">
        <f t="shared" si="4"/>
        <v>1000</v>
      </c>
      <c r="O25" s="24">
        <f t="shared" si="1"/>
        <v>0</v>
      </c>
      <c r="P25" s="26">
        <f t="shared" si="5"/>
        <v>1000</v>
      </c>
      <c r="Q25" s="67"/>
      <c r="R25" s="60"/>
      <c r="S25" s="59">
        <f t="shared" si="3"/>
        <v>0</v>
      </c>
    </row>
    <row r="26" spans="1:19" ht="15.75" x14ac:dyDescent="0.25">
      <c r="A26" s="38" t="s">
        <v>133</v>
      </c>
      <c r="B26" s="23">
        <v>44492</v>
      </c>
      <c r="C26" s="67"/>
      <c r="D26" s="67"/>
      <c r="E26" s="67"/>
      <c r="F26" s="67"/>
      <c r="G26" s="67"/>
      <c r="H26" s="67"/>
      <c r="I26" s="24"/>
      <c r="J26" s="67"/>
      <c r="K26" s="24">
        <v>871.79</v>
      </c>
      <c r="L26" s="67"/>
      <c r="M26" s="67"/>
      <c r="N26" s="67">
        <f t="shared" si="4"/>
        <v>0</v>
      </c>
      <c r="O26" s="24">
        <f t="shared" si="1"/>
        <v>871.79</v>
      </c>
      <c r="P26" s="26">
        <f t="shared" si="5"/>
        <v>-871.79</v>
      </c>
      <c r="Q26" s="67">
        <v>2.2000000000000002</v>
      </c>
      <c r="R26" s="60"/>
      <c r="S26" s="59">
        <f t="shared" si="3"/>
        <v>2.2000000000000002</v>
      </c>
    </row>
    <row r="27" spans="1:19" ht="15.75" x14ac:dyDescent="0.25">
      <c r="A27" s="38" t="s">
        <v>178</v>
      </c>
      <c r="B27" s="23">
        <v>44493</v>
      </c>
      <c r="C27" s="67">
        <v>160</v>
      </c>
      <c r="D27" s="67"/>
      <c r="E27" s="67"/>
      <c r="F27" s="67"/>
      <c r="G27" s="67"/>
      <c r="H27" s="67"/>
      <c r="I27" s="24"/>
      <c r="J27" s="67">
        <v>10</v>
      </c>
      <c r="K27" s="24"/>
      <c r="L27" s="67"/>
      <c r="M27" s="67"/>
      <c r="N27" s="67">
        <f t="shared" si="4"/>
        <v>170</v>
      </c>
      <c r="O27" s="24">
        <f t="shared" si="1"/>
        <v>0</v>
      </c>
      <c r="P27" s="68">
        <f t="shared" si="5"/>
        <v>0</v>
      </c>
      <c r="Q27" s="67"/>
      <c r="R27" s="60"/>
      <c r="S27" s="59">
        <f t="shared" si="3"/>
        <v>0</v>
      </c>
    </row>
    <row r="28" spans="1:19" ht="15.75" x14ac:dyDescent="0.25">
      <c r="A28" s="38" t="s">
        <v>187</v>
      </c>
      <c r="B28" s="23">
        <v>44489</v>
      </c>
      <c r="C28" s="67"/>
      <c r="D28" s="67"/>
      <c r="E28" s="67">
        <v>20</v>
      </c>
      <c r="F28" s="67"/>
      <c r="G28" s="67"/>
      <c r="H28" s="67"/>
      <c r="I28" s="24"/>
      <c r="J28" s="67"/>
      <c r="K28" s="24"/>
      <c r="L28" s="67"/>
      <c r="M28" s="67"/>
      <c r="N28" s="67">
        <f t="shared" si="4"/>
        <v>-20</v>
      </c>
      <c r="O28" s="24">
        <f t="shared" si="1"/>
        <v>0</v>
      </c>
      <c r="P28" s="68">
        <f t="shared" si="5"/>
        <v>0</v>
      </c>
      <c r="Q28" s="67"/>
      <c r="R28" s="60"/>
      <c r="S28" s="59">
        <f t="shared" si="3"/>
        <v>0</v>
      </c>
    </row>
    <row r="29" spans="1:19" ht="15.75" x14ac:dyDescent="0.25">
      <c r="A29" s="38" t="s">
        <v>179</v>
      </c>
      <c r="B29" s="23">
        <v>44491</v>
      </c>
      <c r="C29" s="67"/>
      <c r="D29" s="67"/>
      <c r="E29" s="67">
        <v>40</v>
      </c>
      <c r="F29" s="67"/>
      <c r="G29" s="67"/>
      <c r="H29" s="67"/>
      <c r="I29" s="24"/>
      <c r="J29" s="67"/>
      <c r="K29" s="24"/>
      <c r="L29" s="67"/>
      <c r="M29" s="67"/>
      <c r="N29" s="67">
        <f t="shared" si="4"/>
        <v>-40</v>
      </c>
      <c r="O29" s="24">
        <f t="shared" si="1"/>
        <v>0</v>
      </c>
      <c r="P29" s="68">
        <f t="shared" si="5"/>
        <v>0</v>
      </c>
      <c r="Q29" s="67">
        <v>5.0999999999999996</v>
      </c>
      <c r="R29" s="60"/>
      <c r="S29" s="59">
        <f t="shared" si="3"/>
        <v>5.0999999999999996</v>
      </c>
    </row>
    <row r="30" spans="1:19" ht="15.75" x14ac:dyDescent="0.25">
      <c r="A30" s="38" t="s">
        <v>110</v>
      </c>
      <c r="B30" s="23">
        <v>44495</v>
      </c>
      <c r="C30" s="67">
        <v>100</v>
      </c>
      <c r="D30" s="67">
        <v>70</v>
      </c>
      <c r="E30" s="67"/>
      <c r="F30" s="67"/>
      <c r="G30" s="67"/>
      <c r="H30" s="67"/>
      <c r="I30" s="24"/>
      <c r="J30" s="67"/>
      <c r="K30" s="24"/>
      <c r="L30" s="67"/>
      <c r="M30" s="67"/>
      <c r="N30" s="67">
        <f t="shared" si="4"/>
        <v>170</v>
      </c>
      <c r="O30" s="24">
        <f t="shared" si="1"/>
        <v>0</v>
      </c>
      <c r="P30" s="26">
        <f t="shared" si="5"/>
        <v>0</v>
      </c>
      <c r="Q30" s="67"/>
      <c r="R30" s="60"/>
      <c r="S30" s="59">
        <f t="shared" si="3"/>
        <v>0</v>
      </c>
    </row>
    <row r="31" spans="1:19" ht="15.75" x14ac:dyDescent="0.25">
      <c r="A31" s="38" t="s">
        <v>119</v>
      </c>
      <c r="B31" s="23">
        <v>44496</v>
      </c>
      <c r="C31" s="67"/>
      <c r="D31" s="67"/>
      <c r="E31" s="67"/>
      <c r="F31" s="67"/>
      <c r="G31" s="67"/>
      <c r="H31" s="67"/>
      <c r="I31" s="24"/>
      <c r="J31" s="67"/>
      <c r="K31" s="24">
        <v>116.41</v>
      </c>
      <c r="L31" s="67"/>
      <c r="M31" s="67"/>
      <c r="N31" s="67">
        <f t="shared" si="4"/>
        <v>0</v>
      </c>
      <c r="O31" s="24">
        <f t="shared" si="1"/>
        <v>116.41</v>
      </c>
      <c r="P31" s="26">
        <f t="shared" si="5"/>
        <v>-116.41</v>
      </c>
      <c r="Q31" s="67">
        <v>0.3</v>
      </c>
      <c r="R31" s="60"/>
      <c r="S31" s="59">
        <f t="shared" si="3"/>
        <v>0.3</v>
      </c>
    </row>
    <row r="32" spans="1:19" ht="15.75" x14ac:dyDescent="0.25">
      <c r="A32" s="38" t="s">
        <v>180</v>
      </c>
      <c r="B32" s="23">
        <v>44496</v>
      </c>
      <c r="C32" s="67">
        <v>155</v>
      </c>
      <c r="D32" s="67"/>
      <c r="E32" s="67">
        <v>20</v>
      </c>
      <c r="F32" s="67"/>
      <c r="G32" s="67"/>
      <c r="H32" s="67"/>
      <c r="I32" s="24"/>
      <c r="J32" s="67">
        <v>25</v>
      </c>
      <c r="K32" s="24"/>
      <c r="L32" s="67"/>
      <c r="M32" s="67"/>
      <c r="N32" s="67">
        <f t="shared" si="4"/>
        <v>160</v>
      </c>
      <c r="O32" s="24">
        <f t="shared" si="1"/>
        <v>0</v>
      </c>
      <c r="P32" s="26">
        <f t="shared" si="5"/>
        <v>0</v>
      </c>
      <c r="Q32" s="67">
        <v>2.9</v>
      </c>
      <c r="R32" s="60"/>
      <c r="S32" s="59">
        <f t="shared" si="3"/>
        <v>2.9</v>
      </c>
    </row>
    <row r="33" spans="1:19" ht="15.75" x14ac:dyDescent="0.25">
      <c r="A33" s="38" t="s">
        <v>177</v>
      </c>
      <c r="B33" s="23">
        <v>44497</v>
      </c>
      <c r="C33" s="67">
        <v>185</v>
      </c>
      <c r="D33" s="67"/>
      <c r="E33" s="67"/>
      <c r="F33" s="67"/>
      <c r="G33" s="67"/>
      <c r="H33" s="67"/>
      <c r="I33" s="24"/>
      <c r="J33" s="67">
        <v>30</v>
      </c>
      <c r="K33" s="24"/>
      <c r="L33" s="67"/>
      <c r="M33" s="67"/>
      <c r="N33" s="67">
        <f t="shared" si="4"/>
        <v>215</v>
      </c>
      <c r="O33" s="24">
        <f t="shared" si="1"/>
        <v>0</v>
      </c>
      <c r="P33" s="26">
        <f t="shared" si="5"/>
        <v>0</v>
      </c>
      <c r="Q33" s="67">
        <v>0.6</v>
      </c>
      <c r="R33" s="60"/>
      <c r="S33" s="59">
        <f t="shared" si="3"/>
        <v>0.6</v>
      </c>
    </row>
    <row r="34" spans="1:19" ht="15.75" x14ac:dyDescent="0.25">
      <c r="A34" s="38" t="s">
        <v>181</v>
      </c>
      <c r="B34" s="23">
        <v>44498</v>
      </c>
      <c r="C34" s="67">
        <v>155</v>
      </c>
      <c r="D34" s="67"/>
      <c r="E34" s="67"/>
      <c r="F34" s="67"/>
      <c r="G34" s="67"/>
      <c r="H34" s="67"/>
      <c r="I34" s="24"/>
      <c r="J34" s="67"/>
      <c r="K34" s="24"/>
      <c r="L34" s="67"/>
      <c r="M34" s="67"/>
      <c r="N34" s="67">
        <f t="shared" si="4"/>
        <v>155</v>
      </c>
      <c r="O34" s="24">
        <f t="shared" si="1"/>
        <v>0</v>
      </c>
      <c r="P34" s="26">
        <f t="shared" si="5"/>
        <v>0</v>
      </c>
      <c r="Q34" s="67"/>
      <c r="R34" s="60"/>
      <c r="S34" s="59">
        <f t="shared" si="3"/>
        <v>0</v>
      </c>
    </row>
    <row r="35" spans="1:19" ht="15.75" x14ac:dyDescent="0.25">
      <c r="A35" s="38" t="s">
        <v>109</v>
      </c>
      <c r="B35" s="23">
        <v>44500</v>
      </c>
      <c r="C35" s="67"/>
      <c r="D35" s="67"/>
      <c r="E35" s="67"/>
      <c r="F35" s="67"/>
      <c r="G35" s="67"/>
      <c r="H35" s="67"/>
      <c r="I35" s="24"/>
      <c r="J35" s="67"/>
      <c r="K35" s="24">
        <v>12.76</v>
      </c>
      <c r="L35" s="67"/>
      <c r="M35" s="67"/>
      <c r="N35" s="67">
        <f t="shared" si="4"/>
        <v>0</v>
      </c>
      <c r="O35" s="24">
        <f t="shared" si="1"/>
        <v>12.76</v>
      </c>
      <c r="P35" s="26">
        <f t="shared" si="5"/>
        <v>-12.76</v>
      </c>
      <c r="Q35" s="67"/>
      <c r="R35" s="60"/>
      <c r="S35" s="59">
        <f t="shared" si="3"/>
        <v>0</v>
      </c>
    </row>
    <row r="36" spans="1:19" ht="15.75" x14ac:dyDescent="0.25">
      <c r="A36" s="38" t="s">
        <v>188</v>
      </c>
      <c r="B36" s="23">
        <v>44500</v>
      </c>
      <c r="C36" s="67"/>
      <c r="D36" s="67"/>
      <c r="E36" s="67"/>
      <c r="F36" s="67"/>
      <c r="G36" s="67"/>
      <c r="H36" s="67"/>
      <c r="I36" s="24"/>
      <c r="J36" s="67"/>
      <c r="K36" s="24">
        <v>100</v>
      </c>
      <c r="L36" s="67"/>
      <c r="M36" s="67"/>
      <c r="N36" s="67">
        <f t="shared" si="4"/>
        <v>0</v>
      </c>
      <c r="O36" s="24">
        <f t="shared" si="1"/>
        <v>100</v>
      </c>
      <c r="P36" s="26">
        <f t="shared" si="5"/>
        <v>-100</v>
      </c>
      <c r="Q36" s="67"/>
      <c r="R36" s="60"/>
      <c r="S36" s="59">
        <f t="shared" si="3"/>
        <v>0</v>
      </c>
    </row>
    <row r="37" spans="1:19" ht="15.75" x14ac:dyDescent="0.25">
      <c r="A37" s="38"/>
      <c r="B37" s="23"/>
      <c r="C37" s="67"/>
      <c r="D37" s="67"/>
      <c r="E37" s="67"/>
      <c r="F37" s="67"/>
      <c r="G37" s="67"/>
      <c r="H37" s="67"/>
      <c r="I37" s="24"/>
      <c r="J37" s="67"/>
      <c r="K37" s="24"/>
      <c r="L37" s="67"/>
      <c r="M37" s="67"/>
      <c r="N37" s="67">
        <f t="shared" si="4"/>
        <v>0</v>
      </c>
      <c r="O37" s="24">
        <f t="shared" si="1"/>
        <v>0</v>
      </c>
      <c r="P37" s="26">
        <f t="shared" si="5"/>
        <v>0</v>
      </c>
      <c r="Q37" s="67"/>
      <c r="R37" s="60"/>
      <c r="S37" s="59">
        <f t="shared" si="3"/>
        <v>0</v>
      </c>
    </row>
    <row r="38" spans="1:19" ht="15.75" x14ac:dyDescent="0.25">
      <c r="A38" s="38"/>
      <c r="B38" s="67"/>
      <c r="C38" s="67"/>
      <c r="D38" s="67"/>
      <c r="E38" s="67"/>
      <c r="F38" s="67"/>
      <c r="G38" s="67"/>
      <c r="H38" s="67"/>
      <c r="I38" s="24"/>
      <c r="J38" s="67"/>
      <c r="K38" s="24"/>
      <c r="L38" s="67"/>
      <c r="M38" s="67"/>
      <c r="N38" s="67">
        <f t="shared" si="4"/>
        <v>0</v>
      </c>
      <c r="O38" s="24">
        <f t="shared" si="1"/>
        <v>0</v>
      </c>
      <c r="P38" s="68">
        <f t="shared" si="5"/>
        <v>0</v>
      </c>
      <c r="Q38" s="67"/>
      <c r="R38" s="60"/>
      <c r="S38" s="59">
        <f t="shared" si="3"/>
        <v>0</v>
      </c>
    </row>
    <row r="39" spans="1:19" ht="15.75" x14ac:dyDescent="0.25">
      <c r="A39" s="38"/>
      <c r="B39" s="67"/>
      <c r="C39" s="67"/>
      <c r="D39" s="67"/>
      <c r="E39" s="67"/>
      <c r="F39" s="67"/>
      <c r="G39" s="67"/>
      <c r="H39" s="67"/>
      <c r="I39" s="24"/>
      <c r="J39" s="67"/>
      <c r="K39" s="24"/>
      <c r="L39" s="67"/>
      <c r="M39" s="67"/>
      <c r="N39" s="67">
        <f t="shared" si="4"/>
        <v>0</v>
      </c>
      <c r="O39" s="24">
        <f t="shared" si="1"/>
        <v>0</v>
      </c>
      <c r="P39" s="68">
        <f t="shared" si="5"/>
        <v>0</v>
      </c>
      <c r="Q39" s="67"/>
      <c r="R39" s="60"/>
      <c r="S39" s="59">
        <f t="shared" si="3"/>
        <v>0</v>
      </c>
    </row>
    <row r="40" spans="1:19" ht="15.75" x14ac:dyDescent="0.25">
      <c r="A40" s="38"/>
      <c r="B40" s="67"/>
      <c r="C40" s="67"/>
      <c r="D40" s="67"/>
      <c r="E40" s="67"/>
      <c r="F40" s="67"/>
      <c r="G40" s="67"/>
      <c r="H40" s="67"/>
      <c r="I40" s="24"/>
      <c r="J40" s="67"/>
      <c r="K40" s="24"/>
      <c r="L40" s="67"/>
      <c r="M40" s="67"/>
      <c r="N40" s="67">
        <f t="shared" si="4"/>
        <v>0</v>
      </c>
      <c r="O40" s="24">
        <f t="shared" si="1"/>
        <v>0</v>
      </c>
      <c r="P40" s="68">
        <f t="shared" si="5"/>
        <v>0</v>
      </c>
      <c r="Q40" s="67"/>
      <c r="R40" s="60"/>
      <c r="S40" s="59">
        <f t="shared" si="3"/>
        <v>0</v>
      </c>
    </row>
    <row r="41" spans="1:19" ht="15.75" x14ac:dyDescent="0.25">
      <c r="A41" s="38"/>
      <c r="B41" s="67"/>
      <c r="C41" s="67"/>
      <c r="D41" s="67"/>
      <c r="E41" s="67"/>
      <c r="F41" s="67"/>
      <c r="G41" s="67"/>
      <c r="H41" s="67"/>
      <c r="I41" s="24"/>
      <c r="J41" s="67"/>
      <c r="K41" s="24"/>
      <c r="L41" s="67"/>
      <c r="M41" s="67"/>
      <c r="N41" s="67">
        <f t="shared" si="4"/>
        <v>0</v>
      </c>
      <c r="O41" s="24">
        <f t="shared" si="1"/>
        <v>0</v>
      </c>
      <c r="P41" s="68">
        <f t="shared" si="5"/>
        <v>0</v>
      </c>
      <c r="Q41" s="67"/>
      <c r="R41" s="60"/>
      <c r="S41" s="59">
        <f t="shared" si="3"/>
        <v>0</v>
      </c>
    </row>
    <row r="42" spans="1:19" ht="15.75" x14ac:dyDescent="0.25">
      <c r="A42" s="38"/>
      <c r="B42" s="67"/>
      <c r="C42" s="67"/>
      <c r="D42" s="67"/>
      <c r="E42" s="67"/>
      <c r="F42" s="67"/>
      <c r="G42" s="67"/>
      <c r="H42" s="67"/>
      <c r="I42" s="24"/>
      <c r="J42" s="67"/>
      <c r="K42" s="24"/>
      <c r="L42" s="67"/>
      <c r="M42" s="67"/>
      <c r="N42" s="67">
        <f t="shared" si="4"/>
        <v>0</v>
      </c>
      <c r="O42" s="24">
        <f t="shared" si="1"/>
        <v>0</v>
      </c>
      <c r="P42" s="68">
        <f t="shared" si="5"/>
        <v>0</v>
      </c>
      <c r="Q42" s="67"/>
      <c r="R42" s="60"/>
      <c r="S42" s="59">
        <f t="shared" si="3"/>
        <v>0</v>
      </c>
    </row>
    <row r="43" spans="1:19" ht="15.75" x14ac:dyDescent="0.25">
      <c r="A43" s="38"/>
      <c r="B43" s="67"/>
      <c r="C43" s="67"/>
      <c r="D43" s="67"/>
      <c r="E43" s="67"/>
      <c r="F43" s="67"/>
      <c r="G43" s="67"/>
      <c r="H43" s="67"/>
      <c r="I43" s="24"/>
      <c r="J43" s="67"/>
      <c r="K43" s="24"/>
      <c r="L43" s="67"/>
      <c r="M43" s="67"/>
      <c r="N43" s="67">
        <f t="shared" si="4"/>
        <v>0</v>
      </c>
      <c r="O43" s="24">
        <f t="shared" si="1"/>
        <v>0</v>
      </c>
      <c r="P43" s="68">
        <f t="shared" si="5"/>
        <v>0</v>
      </c>
      <c r="Q43" s="67"/>
      <c r="R43" s="60"/>
      <c r="S43" s="59">
        <f t="shared" si="3"/>
        <v>0</v>
      </c>
    </row>
    <row r="44" spans="1:19" ht="15.75" x14ac:dyDescent="0.25">
      <c r="A44" s="38"/>
      <c r="B44" s="67"/>
      <c r="C44" s="67"/>
      <c r="D44" s="67"/>
      <c r="E44" s="67"/>
      <c r="F44" s="67"/>
      <c r="G44" s="67"/>
      <c r="H44" s="67"/>
      <c r="I44" s="24"/>
      <c r="J44" s="67"/>
      <c r="K44" s="24"/>
      <c r="L44" s="67"/>
      <c r="M44" s="67"/>
      <c r="N44" s="67">
        <f t="shared" si="4"/>
        <v>0</v>
      </c>
      <c r="O44" s="24">
        <f t="shared" si="1"/>
        <v>0</v>
      </c>
      <c r="P44" s="68">
        <f t="shared" si="5"/>
        <v>0</v>
      </c>
      <c r="Q44" s="67"/>
      <c r="R44" s="60"/>
      <c r="S44" s="59">
        <f t="shared" si="3"/>
        <v>0</v>
      </c>
    </row>
    <row r="45" spans="1:19" ht="15.75" x14ac:dyDescent="0.25">
      <c r="A45" s="38"/>
      <c r="B45" s="67"/>
      <c r="C45" s="67"/>
      <c r="D45" s="67"/>
      <c r="E45" s="67"/>
      <c r="F45" s="67"/>
      <c r="G45" s="67"/>
      <c r="H45" s="67"/>
      <c r="I45" s="24"/>
      <c r="J45" s="67"/>
      <c r="K45" s="24"/>
      <c r="L45" s="67"/>
      <c r="M45" s="67"/>
      <c r="N45" s="67">
        <f t="shared" si="4"/>
        <v>0</v>
      </c>
      <c r="O45" s="24">
        <f t="shared" si="1"/>
        <v>0</v>
      </c>
      <c r="P45" s="68">
        <f t="shared" si="5"/>
        <v>0</v>
      </c>
      <c r="Q45" s="67"/>
      <c r="R45" s="60"/>
      <c r="S45" s="59">
        <f t="shared" si="3"/>
        <v>0</v>
      </c>
    </row>
    <row r="46" spans="1:19" ht="15.75" x14ac:dyDescent="0.25">
      <c r="B46" s="66" t="s">
        <v>11</v>
      </c>
      <c r="C46" s="66">
        <f t="shared" ref="C46:I46" si="6">SUM(C5:C45)</f>
        <v>2065</v>
      </c>
      <c r="D46" s="66">
        <f t="shared" si="6"/>
        <v>405</v>
      </c>
      <c r="E46" s="66">
        <f t="shared" si="6"/>
        <v>120</v>
      </c>
      <c r="F46" s="66">
        <f t="shared" si="6"/>
        <v>0</v>
      </c>
      <c r="G46" s="66">
        <f t="shared" si="6"/>
        <v>0</v>
      </c>
      <c r="H46" s="28">
        <f t="shared" si="6"/>
        <v>0</v>
      </c>
      <c r="I46" s="29">
        <f t="shared" si="6"/>
        <v>2100</v>
      </c>
      <c r="J46" s="31">
        <f>SUM(J5:J45)</f>
        <v>130</v>
      </c>
      <c r="K46" s="29">
        <f>SUM(K5:K45)</f>
        <v>3021.65</v>
      </c>
      <c r="L46" s="66">
        <f>SUM(L5:L45)</f>
        <v>0</v>
      </c>
      <c r="M46" s="66">
        <f>SUM(M5:M45)</f>
        <v>0</v>
      </c>
      <c r="N46" s="66">
        <f>SUM(N4:N45)</f>
        <v>3925</v>
      </c>
      <c r="O46" s="66">
        <f>SUM(O4:O45)</f>
        <v>3021.65</v>
      </c>
      <c r="P46" s="65">
        <f>SUM(P4:P45)</f>
        <v>-1070.72</v>
      </c>
      <c r="Q46" s="67">
        <f>SUM(Q4:Q45)</f>
        <v>243.89999999999998</v>
      </c>
      <c r="R46" s="13">
        <f>SUM(R5:R45)</f>
        <v>72</v>
      </c>
      <c r="S46" s="59">
        <f>SUM(S5:S45)</f>
        <v>171.89999999999998</v>
      </c>
    </row>
    <row r="47" spans="1:19" ht="15.75" customHeight="1" x14ac:dyDescent="0.25">
      <c r="A47" s="37"/>
      <c r="B47" s="64"/>
      <c r="C47" s="98">
        <f>C46+D46</f>
        <v>2470</v>
      </c>
      <c r="D47" s="99"/>
      <c r="E47" s="125">
        <f>E46+F46</f>
        <v>120</v>
      </c>
      <c r="F47" s="126"/>
      <c r="G47" s="64"/>
      <c r="H47" s="33" t="s">
        <v>39</v>
      </c>
      <c r="I47" s="29"/>
      <c r="J47" s="13">
        <v>95</v>
      </c>
      <c r="L47" s="66">
        <f>SUM(L22:L45)</f>
        <v>0</v>
      </c>
      <c r="M47" s="104" t="s">
        <v>38</v>
      </c>
      <c r="N47" s="105"/>
      <c r="O47" s="106"/>
      <c r="P47" s="100">
        <v>1532.7</v>
      </c>
    </row>
    <row r="48" spans="1:19" ht="15.75" customHeight="1" x14ac:dyDescent="0.25">
      <c r="A48" s="37"/>
      <c r="B48" s="64"/>
      <c r="C48" s="119">
        <f>C46+D46</f>
        <v>2470</v>
      </c>
      <c r="D48" s="119"/>
      <c r="E48" s="66">
        <v>100</v>
      </c>
      <c r="F48" s="122" t="s">
        <v>79</v>
      </c>
      <c r="G48" s="123"/>
      <c r="H48" s="124"/>
      <c r="I48" s="67">
        <v>450</v>
      </c>
      <c r="J48" s="64"/>
      <c r="K48" s="64"/>
      <c r="L48" s="68"/>
      <c r="M48" s="107"/>
      <c r="N48" s="108"/>
      <c r="O48" s="109"/>
      <c r="P48" s="101"/>
    </row>
    <row r="49" spans="1:16" ht="15.75" customHeight="1" x14ac:dyDescent="0.25">
      <c r="A49" s="37"/>
      <c r="B49" s="64"/>
      <c r="C49" s="127">
        <v>1820</v>
      </c>
      <c r="D49" s="127"/>
      <c r="E49" s="68">
        <v>80</v>
      </c>
      <c r="G49" s="34"/>
      <c r="H49" s="36" t="s">
        <v>72</v>
      </c>
      <c r="I49" s="35">
        <v>2920</v>
      </c>
      <c r="J49" s="64"/>
      <c r="K49" s="64"/>
      <c r="L49" s="64"/>
      <c r="M49" s="104" t="s">
        <v>13</v>
      </c>
      <c r="N49" s="105"/>
      <c r="O49" s="106"/>
      <c r="P49" s="102">
        <f>I46+M46+P47-O46</f>
        <v>611.04999999999973</v>
      </c>
    </row>
    <row r="50" spans="1:16" ht="15.75" customHeight="1" x14ac:dyDescent="0.25">
      <c r="A50" s="37"/>
      <c r="B50" s="64"/>
      <c r="C50" s="128" cm="1">
        <f t="array" ref="C50">SUM(C11:C45+D11:D45)</f>
        <v>2135</v>
      </c>
      <c r="D50" s="128"/>
      <c r="E50" s="64"/>
      <c r="F50" s="64"/>
      <c r="G50" s="127" t="s">
        <v>80</v>
      </c>
      <c r="H50" s="127"/>
      <c r="I50" s="67">
        <v>1565</v>
      </c>
      <c r="J50" s="64"/>
      <c r="K50" s="64"/>
      <c r="L50" s="56" t="s">
        <v>160</v>
      </c>
      <c r="M50" s="107"/>
      <c r="N50" s="108"/>
      <c r="O50" s="109"/>
      <c r="P50" s="103"/>
    </row>
    <row r="51" spans="1:16" x14ac:dyDescent="0.25">
      <c r="C51" s="129">
        <v>825</v>
      </c>
      <c r="D51" s="130"/>
      <c r="G51" s="121" t="s">
        <v>97</v>
      </c>
      <c r="H51" s="121"/>
      <c r="I51" s="52">
        <v>2100</v>
      </c>
    </row>
    <row r="52" spans="1:16" x14ac:dyDescent="0.25">
      <c r="F52" s="121" t="s">
        <v>96</v>
      </c>
      <c r="G52" s="121"/>
      <c r="H52" s="121"/>
      <c r="I52" s="29">
        <v>820</v>
      </c>
      <c r="L52" s="63" t="s">
        <v>167</v>
      </c>
    </row>
  </sheetData>
  <mergeCells count="17">
    <mergeCell ref="N1:P2"/>
    <mergeCell ref="M49:O50"/>
    <mergeCell ref="P49:P50"/>
    <mergeCell ref="Q1:Q2"/>
    <mergeCell ref="F1:H2"/>
    <mergeCell ref="E47:F47"/>
    <mergeCell ref="M47:O48"/>
    <mergeCell ref="P47:P48"/>
    <mergeCell ref="F52:H52"/>
    <mergeCell ref="G51:H51"/>
    <mergeCell ref="C48:D48"/>
    <mergeCell ref="C47:D47"/>
    <mergeCell ref="F48:H48"/>
    <mergeCell ref="G50:H50"/>
    <mergeCell ref="C49:D49"/>
    <mergeCell ref="C50:D50"/>
    <mergeCell ref="C51:D51"/>
  </mergeCells>
  <pageMargins left="0.70866141732283472" right="0.70866141732283472" top="0.74803149606299213" bottom="0.74803149606299213" header="0.31496062992125984" footer="0.31496062992125984"/>
  <pageSetup paperSize="9" scale="43" orientation="landscape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6F5FA-5FD2-484D-9B5F-2DEDA94518DA}">
  <sheetPr>
    <pageSetUpPr fitToPage="1"/>
  </sheetPr>
  <dimension ref="A1:S53"/>
  <sheetViews>
    <sheetView topLeftCell="A21" workbookViewId="0">
      <selection activeCell="T38" sqref="T38"/>
    </sheetView>
  </sheetViews>
  <sheetFormatPr baseColWidth="10" defaultRowHeight="15" x14ac:dyDescent="0.25"/>
  <cols>
    <col min="1" max="1" width="57.85546875" customWidth="1"/>
    <col min="2" max="2" width="13" bestFit="1" customWidth="1"/>
    <col min="3" max="3" width="12.85546875" customWidth="1"/>
    <col min="7" max="7" width="12.85546875" customWidth="1"/>
    <col min="8" max="8" width="13" customWidth="1"/>
    <col min="10" max="11" width="11.42578125" customWidth="1"/>
    <col min="12" max="12" width="37" customWidth="1"/>
    <col min="13" max="13" width="18.140625" customWidth="1"/>
    <col min="16" max="16" width="11.85546875" bestFit="1" customWidth="1"/>
  </cols>
  <sheetData>
    <row r="1" spans="1:19" ht="15" customHeight="1" x14ac:dyDescent="0.25">
      <c r="F1" s="93">
        <v>44501</v>
      </c>
      <c r="G1" s="94"/>
      <c r="H1" s="94"/>
      <c r="N1" s="110" t="s">
        <v>43</v>
      </c>
      <c r="O1" s="111"/>
      <c r="P1" s="112"/>
      <c r="Q1" s="96">
        <f>P49</f>
        <v>2072.4499999999998</v>
      </c>
    </row>
    <row r="2" spans="1:19" ht="15" customHeight="1" x14ac:dyDescent="0.25">
      <c r="F2" s="95"/>
      <c r="G2" s="95"/>
      <c r="H2" s="95"/>
      <c r="N2" s="113"/>
      <c r="O2" s="114"/>
      <c r="P2" s="115"/>
      <c r="Q2" s="97"/>
    </row>
    <row r="3" spans="1:19" x14ac:dyDescent="0.25">
      <c r="A3" s="21" t="s">
        <v>0</v>
      </c>
      <c r="B3" s="21" t="s">
        <v>1</v>
      </c>
      <c r="C3" s="21" t="s">
        <v>2</v>
      </c>
      <c r="D3" s="21" t="s">
        <v>5</v>
      </c>
      <c r="E3" s="21" t="s">
        <v>3</v>
      </c>
      <c r="F3" s="21" t="s">
        <v>4</v>
      </c>
      <c r="G3" s="21" t="s">
        <v>46</v>
      </c>
      <c r="H3" s="21" t="s">
        <v>47</v>
      </c>
      <c r="I3" s="21" t="s">
        <v>16</v>
      </c>
      <c r="J3" s="21" t="s">
        <v>8</v>
      </c>
      <c r="K3" s="21" t="s">
        <v>70</v>
      </c>
      <c r="L3" s="21" t="s">
        <v>67</v>
      </c>
      <c r="M3" s="21" t="s">
        <v>66</v>
      </c>
      <c r="N3" s="21" t="s">
        <v>9</v>
      </c>
      <c r="O3" s="21" t="s">
        <v>10</v>
      </c>
      <c r="P3" s="21" t="s">
        <v>15</v>
      </c>
      <c r="Q3" s="21" t="s">
        <v>18</v>
      </c>
      <c r="R3" s="21" t="s">
        <v>171</v>
      </c>
      <c r="S3" s="21" t="s">
        <v>172</v>
      </c>
    </row>
    <row r="4" spans="1:19" ht="15.75" x14ac:dyDescent="0.25">
      <c r="A4" s="38" t="s">
        <v>17</v>
      </c>
      <c r="B4" s="23">
        <v>44501</v>
      </c>
      <c r="C4" s="38"/>
      <c r="D4" s="38"/>
      <c r="E4" s="38"/>
      <c r="F4" s="38"/>
      <c r="G4" s="38"/>
      <c r="H4" s="38"/>
      <c r="I4" s="38"/>
      <c r="J4" s="38"/>
      <c r="K4" s="24"/>
      <c r="L4" s="38"/>
      <c r="M4" s="38"/>
      <c r="N4" s="38">
        <f>C4+D4+M4</f>
        <v>0</v>
      </c>
      <c r="O4" s="24">
        <f>E4+F4+G4+H4+I4+K4</f>
        <v>0</v>
      </c>
      <c r="P4" s="26">
        <v>611.04999999999995</v>
      </c>
      <c r="Q4" s="62">
        <v>177.1</v>
      </c>
      <c r="R4" s="60"/>
      <c r="S4" s="61">
        <v>177.1</v>
      </c>
    </row>
    <row r="5" spans="1:19" ht="15.75" x14ac:dyDescent="0.25">
      <c r="A5" s="38" t="s">
        <v>129</v>
      </c>
      <c r="B5" s="23">
        <v>44502</v>
      </c>
      <c r="C5" s="38">
        <v>110</v>
      </c>
      <c r="D5" s="38">
        <v>75</v>
      </c>
      <c r="E5" s="38"/>
      <c r="F5" s="38"/>
      <c r="G5" s="38"/>
      <c r="H5" s="38"/>
      <c r="I5" s="24"/>
      <c r="J5" s="38"/>
      <c r="K5" s="24"/>
      <c r="L5" s="38"/>
      <c r="M5" s="38"/>
      <c r="N5" s="38">
        <f t="shared" ref="N5:N13" si="0">I5+M5</f>
        <v>0</v>
      </c>
      <c r="O5" s="24">
        <f t="shared" ref="O5:O45" si="1">G5+H5+K5</f>
        <v>0</v>
      </c>
      <c r="P5" s="26">
        <f>G5-H5-K5+M5</f>
        <v>0</v>
      </c>
      <c r="Q5" s="62"/>
      <c r="R5" s="60"/>
      <c r="S5" s="61">
        <f>Q4-R5</f>
        <v>177.1</v>
      </c>
    </row>
    <row r="6" spans="1:19" ht="15.75" x14ac:dyDescent="0.25">
      <c r="A6" s="38" t="s">
        <v>182</v>
      </c>
      <c r="B6" s="23">
        <v>44503</v>
      </c>
      <c r="C6" s="38">
        <v>150</v>
      </c>
      <c r="D6" s="38"/>
      <c r="E6" s="38"/>
      <c r="F6" s="38"/>
      <c r="G6" s="38"/>
      <c r="H6" s="38"/>
      <c r="I6" s="24"/>
      <c r="J6" s="38">
        <v>20</v>
      </c>
      <c r="K6" s="24"/>
      <c r="L6" s="38"/>
      <c r="M6" s="38"/>
      <c r="N6" s="38">
        <f t="shared" si="0"/>
        <v>0</v>
      </c>
      <c r="O6" s="24">
        <f t="shared" si="1"/>
        <v>0</v>
      </c>
      <c r="P6" s="32">
        <f t="shared" ref="P6:P16" si="2">G6-H6-K6+M6</f>
        <v>0</v>
      </c>
      <c r="Q6" s="62">
        <v>0.8</v>
      </c>
      <c r="R6" s="60">
        <v>20</v>
      </c>
      <c r="S6" s="29">
        <f t="shared" ref="S6:S45" si="3">Q6-R6</f>
        <v>-19.2</v>
      </c>
    </row>
    <row r="7" spans="1:19" ht="15.75" x14ac:dyDescent="0.25">
      <c r="A7" s="38" t="s">
        <v>183</v>
      </c>
      <c r="B7" s="23">
        <v>44507</v>
      </c>
      <c r="C7" s="38">
        <v>100</v>
      </c>
      <c r="D7" s="38">
        <v>70</v>
      </c>
      <c r="E7" s="38"/>
      <c r="F7" s="38"/>
      <c r="G7" s="38"/>
      <c r="H7" s="38"/>
      <c r="I7" s="24"/>
      <c r="J7" s="38"/>
      <c r="K7" s="24"/>
      <c r="L7" s="38"/>
      <c r="M7" s="38"/>
      <c r="N7" s="38">
        <f t="shared" si="0"/>
        <v>0</v>
      </c>
      <c r="O7" s="24">
        <f t="shared" si="1"/>
        <v>0</v>
      </c>
      <c r="P7" s="32">
        <f>G7-H7-K7+M7</f>
        <v>0</v>
      </c>
      <c r="Q7" s="62">
        <v>4.2</v>
      </c>
      <c r="R7" s="60"/>
      <c r="S7" s="61">
        <f t="shared" si="3"/>
        <v>4.2</v>
      </c>
    </row>
    <row r="8" spans="1:19" ht="15.75" x14ac:dyDescent="0.25">
      <c r="A8" s="38" t="s">
        <v>7</v>
      </c>
      <c r="B8" s="23">
        <v>44508</v>
      </c>
      <c r="C8" s="38"/>
      <c r="D8" s="38"/>
      <c r="E8" s="38"/>
      <c r="F8" s="38"/>
      <c r="G8" s="38"/>
      <c r="H8" s="38"/>
      <c r="I8" s="24"/>
      <c r="J8" s="38"/>
      <c r="K8" s="24">
        <v>79.42</v>
      </c>
      <c r="L8" s="38"/>
      <c r="M8" s="38"/>
      <c r="N8" s="38">
        <f t="shared" si="0"/>
        <v>0</v>
      </c>
      <c r="O8" s="24">
        <f t="shared" si="1"/>
        <v>79.42</v>
      </c>
      <c r="P8" s="26">
        <f t="shared" si="2"/>
        <v>-79.42</v>
      </c>
      <c r="Q8" s="62"/>
      <c r="R8" s="60"/>
      <c r="S8" s="61">
        <f t="shared" si="3"/>
        <v>0</v>
      </c>
    </row>
    <row r="9" spans="1:19" ht="15.75" x14ac:dyDescent="0.25">
      <c r="A9" s="38" t="s">
        <v>31</v>
      </c>
      <c r="B9" s="23">
        <v>44508</v>
      </c>
      <c r="C9" s="38"/>
      <c r="D9" s="38"/>
      <c r="E9" s="38"/>
      <c r="F9" s="38"/>
      <c r="G9" s="38"/>
      <c r="H9" s="38"/>
      <c r="I9" s="24"/>
      <c r="J9" s="38"/>
      <c r="K9" s="24">
        <v>30</v>
      </c>
      <c r="L9" s="38"/>
      <c r="M9" s="38"/>
      <c r="N9" s="38">
        <f t="shared" si="0"/>
        <v>0</v>
      </c>
      <c r="O9" s="24">
        <f t="shared" si="1"/>
        <v>30</v>
      </c>
      <c r="P9" s="26">
        <f t="shared" si="2"/>
        <v>-30</v>
      </c>
      <c r="Q9" s="62"/>
      <c r="R9" s="60">
        <v>30</v>
      </c>
      <c r="S9" s="29">
        <f t="shared" si="3"/>
        <v>-30</v>
      </c>
    </row>
    <row r="10" spans="1:19" ht="15.75" x14ac:dyDescent="0.25">
      <c r="A10" s="38" t="s">
        <v>131</v>
      </c>
      <c r="B10" s="23">
        <v>44509</v>
      </c>
      <c r="C10" s="38">
        <v>65</v>
      </c>
      <c r="D10" s="38">
        <v>55</v>
      </c>
      <c r="E10" s="38"/>
      <c r="F10" s="38"/>
      <c r="G10" s="38"/>
      <c r="H10" s="38"/>
      <c r="I10" s="24"/>
      <c r="J10" s="38">
        <v>30</v>
      </c>
      <c r="K10" s="24"/>
      <c r="L10" s="38"/>
      <c r="M10" s="38"/>
      <c r="N10" s="38">
        <f t="shared" si="0"/>
        <v>0</v>
      </c>
      <c r="O10" s="24">
        <f t="shared" si="1"/>
        <v>0</v>
      </c>
      <c r="P10" s="26">
        <f t="shared" si="2"/>
        <v>0</v>
      </c>
      <c r="Q10" s="62"/>
      <c r="R10" s="60"/>
      <c r="S10" s="61">
        <f t="shared" si="3"/>
        <v>0</v>
      </c>
    </row>
    <row r="11" spans="1:19" ht="15.75" x14ac:dyDescent="0.25">
      <c r="A11" s="38" t="s">
        <v>68</v>
      </c>
      <c r="B11" s="23">
        <v>44510</v>
      </c>
      <c r="C11" s="38"/>
      <c r="D11" s="38"/>
      <c r="E11" s="38"/>
      <c r="F11" s="38"/>
      <c r="G11" s="38"/>
      <c r="H11" s="38"/>
      <c r="I11" s="24">
        <v>1400</v>
      </c>
      <c r="J11" s="38"/>
      <c r="K11" s="24"/>
      <c r="L11" s="38"/>
      <c r="M11" s="38"/>
      <c r="N11" s="38">
        <f t="shared" si="0"/>
        <v>1400</v>
      </c>
      <c r="O11" s="24">
        <f t="shared" si="1"/>
        <v>0</v>
      </c>
      <c r="P11" s="32">
        <f t="shared" si="2"/>
        <v>0</v>
      </c>
      <c r="Q11" s="62"/>
      <c r="R11" s="60"/>
      <c r="S11" s="61">
        <f t="shared" si="3"/>
        <v>0</v>
      </c>
    </row>
    <row r="12" spans="1:19" ht="15.75" x14ac:dyDescent="0.25">
      <c r="A12" s="38" t="s">
        <v>119</v>
      </c>
      <c r="B12" s="23">
        <v>44511</v>
      </c>
      <c r="C12" s="38"/>
      <c r="D12" s="38"/>
      <c r="E12" s="38"/>
      <c r="F12" s="38"/>
      <c r="G12" s="38"/>
      <c r="H12" s="38"/>
      <c r="I12" s="24"/>
      <c r="J12" s="38"/>
      <c r="K12" s="24">
        <v>271.23</v>
      </c>
      <c r="L12" s="38"/>
      <c r="M12" s="38"/>
      <c r="N12" s="38">
        <f t="shared" si="0"/>
        <v>0</v>
      </c>
      <c r="O12" s="24">
        <f t="shared" si="1"/>
        <v>271.23</v>
      </c>
      <c r="P12" s="26">
        <f t="shared" si="2"/>
        <v>-271.23</v>
      </c>
      <c r="Q12" s="62"/>
      <c r="R12" s="60"/>
      <c r="S12" s="61">
        <f t="shared" si="3"/>
        <v>0</v>
      </c>
    </row>
    <row r="13" spans="1:19" ht="15.75" x14ac:dyDescent="0.25">
      <c r="A13" s="38" t="s">
        <v>189</v>
      </c>
      <c r="B13" s="23">
        <v>44511</v>
      </c>
      <c r="C13" s="38"/>
      <c r="D13" s="38"/>
      <c r="E13" s="38"/>
      <c r="F13" s="38"/>
      <c r="G13" s="38"/>
      <c r="H13" s="38"/>
      <c r="I13" s="24"/>
      <c r="J13" s="38"/>
      <c r="K13" s="24">
        <v>200</v>
      </c>
      <c r="L13" s="38"/>
      <c r="M13" s="38"/>
      <c r="N13" s="38">
        <f t="shared" si="0"/>
        <v>0</v>
      </c>
      <c r="O13" s="24">
        <f t="shared" si="1"/>
        <v>200</v>
      </c>
      <c r="P13" s="26">
        <f t="shared" si="2"/>
        <v>-200</v>
      </c>
      <c r="Q13" s="62"/>
      <c r="R13" s="60"/>
      <c r="S13" s="61">
        <f t="shared" si="3"/>
        <v>0</v>
      </c>
    </row>
    <row r="14" spans="1:19" ht="15.75" x14ac:dyDescent="0.25">
      <c r="A14" s="38" t="s">
        <v>7</v>
      </c>
      <c r="B14" s="23">
        <v>44512</v>
      </c>
      <c r="C14" s="38"/>
      <c r="D14" s="38"/>
      <c r="E14" s="38"/>
      <c r="F14" s="38"/>
      <c r="G14" s="38"/>
      <c r="H14" s="38"/>
      <c r="I14" s="24"/>
      <c r="J14" s="38"/>
      <c r="K14" s="24">
        <v>192.54</v>
      </c>
      <c r="L14" s="38"/>
      <c r="M14" s="38"/>
      <c r="N14" s="38">
        <f>C14+D14-E14-F14-G14-H14+J14+I14+M14</f>
        <v>0</v>
      </c>
      <c r="O14" s="24">
        <f t="shared" si="1"/>
        <v>192.54</v>
      </c>
      <c r="P14" s="26">
        <f t="shared" si="2"/>
        <v>-192.54</v>
      </c>
      <c r="Q14" s="62"/>
      <c r="R14" s="60"/>
      <c r="S14" s="61">
        <f t="shared" si="3"/>
        <v>0</v>
      </c>
    </row>
    <row r="15" spans="1:19" ht="15.75" x14ac:dyDescent="0.25">
      <c r="A15" s="38" t="s">
        <v>181</v>
      </c>
      <c r="B15" s="23">
        <v>44512</v>
      </c>
      <c r="C15" s="38">
        <v>140</v>
      </c>
      <c r="D15" s="38"/>
      <c r="E15" s="38"/>
      <c r="F15" s="38"/>
      <c r="G15" s="38"/>
      <c r="H15" s="38"/>
      <c r="I15" s="24"/>
      <c r="J15" s="38"/>
      <c r="K15" s="24"/>
      <c r="L15" s="38"/>
      <c r="M15" s="38"/>
      <c r="N15" s="38">
        <f t="shared" ref="N15:N45" si="4">C15+D15-E15-F15-G15-H15+J15+I15+M15</f>
        <v>140</v>
      </c>
      <c r="O15" s="24">
        <f t="shared" si="1"/>
        <v>0</v>
      </c>
      <c r="P15" s="26">
        <f t="shared" si="2"/>
        <v>0</v>
      </c>
      <c r="Q15" s="62">
        <v>19</v>
      </c>
      <c r="R15" s="60"/>
      <c r="S15" s="61">
        <f t="shared" si="3"/>
        <v>19</v>
      </c>
    </row>
    <row r="16" spans="1:19" ht="15.75" x14ac:dyDescent="0.25">
      <c r="A16" s="38" t="s">
        <v>176</v>
      </c>
      <c r="B16" s="23">
        <v>44513</v>
      </c>
      <c r="C16" s="38">
        <v>275</v>
      </c>
      <c r="D16" s="38"/>
      <c r="E16" s="38">
        <v>20</v>
      </c>
      <c r="F16" s="38"/>
      <c r="G16" s="38"/>
      <c r="H16" s="38"/>
      <c r="I16" s="24"/>
      <c r="J16" s="38">
        <v>25</v>
      </c>
      <c r="K16" s="24"/>
      <c r="L16" s="38"/>
      <c r="M16" s="38"/>
      <c r="N16" s="38">
        <f t="shared" si="4"/>
        <v>280</v>
      </c>
      <c r="O16" s="24">
        <f t="shared" si="1"/>
        <v>0</v>
      </c>
      <c r="P16" s="32">
        <f t="shared" si="2"/>
        <v>0</v>
      </c>
      <c r="Q16" s="62">
        <v>18.600000000000001</v>
      </c>
      <c r="R16" s="60"/>
      <c r="S16" s="61">
        <f t="shared" si="3"/>
        <v>18.600000000000001</v>
      </c>
    </row>
    <row r="17" spans="1:19" ht="15.75" x14ac:dyDescent="0.25">
      <c r="A17" s="38" t="s">
        <v>144</v>
      </c>
      <c r="B17" s="23">
        <v>44514</v>
      </c>
      <c r="C17" s="38">
        <v>85</v>
      </c>
      <c r="D17" s="38">
        <v>60</v>
      </c>
      <c r="E17" s="38"/>
      <c r="F17" s="38"/>
      <c r="G17" s="38"/>
      <c r="H17" s="38"/>
      <c r="I17" s="24"/>
      <c r="J17" s="38"/>
      <c r="K17" s="24"/>
      <c r="L17" s="38"/>
      <c r="M17" s="38"/>
      <c r="N17" s="38">
        <f t="shared" si="4"/>
        <v>145</v>
      </c>
      <c r="O17" s="24">
        <f t="shared" si="1"/>
        <v>0</v>
      </c>
      <c r="P17" s="26">
        <f>G17-H17+I17-K17+M17</f>
        <v>0</v>
      </c>
      <c r="Q17" s="62">
        <v>4.7</v>
      </c>
      <c r="R17" s="60"/>
      <c r="S17" s="61">
        <f t="shared" si="3"/>
        <v>4.7</v>
      </c>
    </row>
    <row r="18" spans="1:19" ht="15.75" x14ac:dyDescent="0.25">
      <c r="A18" s="38" t="s">
        <v>191</v>
      </c>
      <c r="B18" s="23">
        <v>44514</v>
      </c>
      <c r="C18" s="38"/>
      <c r="D18" s="38"/>
      <c r="E18" s="38"/>
      <c r="F18" s="38"/>
      <c r="G18" s="38"/>
      <c r="H18" s="38"/>
      <c r="I18" s="24"/>
      <c r="J18" s="38"/>
      <c r="K18" s="24"/>
      <c r="L18" s="38">
        <v>10</v>
      </c>
      <c r="M18" s="38"/>
      <c r="N18" s="38">
        <f t="shared" si="4"/>
        <v>0</v>
      </c>
      <c r="O18" s="24">
        <f t="shared" si="1"/>
        <v>0</v>
      </c>
      <c r="P18" s="26">
        <f t="shared" ref="P18:P45" si="5">G18-H18+I18-K18+M18</f>
        <v>0</v>
      </c>
      <c r="Q18" s="62"/>
      <c r="R18" s="60"/>
      <c r="S18" s="61">
        <f t="shared" si="3"/>
        <v>0</v>
      </c>
    </row>
    <row r="19" spans="1:19" ht="15.75" x14ac:dyDescent="0.25">
      <c r="A19" s="38" t="s">
        <v>135</v>
      </c>
      <c r="B19" s="23">
        <v>44516</v>
      </c>
      <c r="C19" s="38">
        <v>140</v>
      </c>
      <c r="D19" s="38">
        <v>80</v>
      </c>
      <c r="E19" s="38"/>
      <c r="F19" s="38"/>
      <c r="G19" s="38"/>
      <c r="H19" s="38"/>
      <c r="I19" s="24"/>
      <c r="J19" s="38"/>
      <c r="K19" s="24"/>
      <c r="L19" s="38"/>
      <c r="M19" s="38"/>
      <c r="N19" s="38">
        <f t="shared" si="4"/>
        <v>220</v>
      </c>
      <c r="O19" s="24">
        <f t="shared" si="1"/>
        <v>0</v>
      </c>
      <c r="P19" s="32">
        <f t="shared" si="5"/>
        <v>0</v>
      </c>
      <c r="Q19" s="62">
        <v>0.8</v>
      </c>
      <c r="R19" s="60"/>
      <c r="S19" s="61">
        <f t="shared" si="3"/>
        <v>0.8</v>
      </c>
    </row>
    <row r="20" spans="1:19" ht="15.75" x14ac:dyDescent="0.25">
      <c r="A20" s="38" t="s">
        <v>180</v>
      </c>
      <c r="B20" s="23">
        <v>44517</v>
      </c>
      <c r="C20" s="38"/>
      <c r="D20" s="38"/>
      <c r="E20" s="38"/>
      <c r="F20" s="38"/>
      <c r="G20" s="38"/>
      <c r="H20" s="38"/>
      <c r="I20" s="24"/>
      <c r="J20" s="38"/>
      <c r="K20" s="24"/>
      <c r="L20" s="38"/>
      <c r="M20" s="38"/>
      <c r="N20" s="38">
        <f t="shared" si="4"/>
        <v>0</v>
      </c>
      <c r="O20" s="24">
        <f t="shared" si="1"/>
        <v>0</v>
      </c>
      <c r="P20" s="26">
        <f t="shared" si="5"/>
        <v>0</v>
      </c>
      <c r="Q20" s="62"/>
      <c r="R20" s="60"/>
      <c r="S20" s="61">
        <f t="shared" si="3"/>
        <v>0</v>
      </c>
    </row>
    <row r="21" spans="1:19" ht="15.75" x14ac:dyDescent="0.25">
      <c r="A21" s="38" t="s">
        <v>192</v>
      </c>
      <c r="B21" s="23">
        <v>44520</v>
      </c>
      <c r="C21" s="38"/>
      <c r="D21" s="38"/>
      <c r="E21" s="38"/>
      <c r="F21" s="38"/>
      <c r="G21" s="38"/>
      <c r="H21" s="38"/>
      <c r="I21" s="24"/>
      <c r="J21" s="38"/>
      <c r="K21" s="24">
        <v>249</v>
      </c>
      <c r="L21" s="38"/>
      <c r="M21" s="38"/>
      <c r="N21" s="38">
        <f t="shared" si="4"/>
        <v>0</v>
      </c>
      <c r="O21" s="24">
        <f t="shared" si="1"/>
        <v>249</v>
      </c>
      <c r="P21" s="26">
        <f t="shared" si="5"/>
        <v>-249</v>
      </c>
      <c r="Q21" s="62"/>
      <c r="R21" s="60"/>
      <c r="S21" s="61">
        <f t="shared" si="3"/>
        <v>0</v>
      </c>
    </row>
    <row r="22" spans="1:19" ht="15.75" x14ac:dyDescent="0.25">
      <c r="A22" s="38" t="s">
        <v>193</v>
      </c>
      <c r="B22" s="23">
        <v>44521</v>
      </c>
      <c r="C22" s="38">
        <v>140</v>
      </c>
      <c r="D22" s="38">
        <v>55</v>
      </c>
      <c r="E22" s="38"/>
      <c r="F22" s="38"/>
      <c r="G22" s="38"/>
      <c r="H22" s="38"/>
      <c r="I22" s="24"/>
      <c r="J22" s="38">
        <v>150</v>
      </c>
      <c r="K22" s="24"/>
      <c r="L22" s="38"/>
      <c r="M22" s="38"/>
      <c r="N22" s="38">
        <f t="shared" si="4"/>
        <v>345</v>
      </c>
      <c r="O22" s="24">
        <f t="shared" si="1"/>
        <v>0</v>
      </c>
      <c r="P22" s="32">
        <f t="shared" si="5"/>
        <v>0</v>
      </c>
      <c r="Q22" s="62">
        <v>27.9</v>
      </c>
      <c r="R22" s="60">
        <v>150</v>
      </c>
      <c r="S22" s="61">
        <f t="shared" si="3"/>
        <v>-122.1</v>
      </c>
    </row>
    <row r="23" spans="1:19" ht="15.75" x14ac:dyDescent="0.25">
      <c r="A23" s="38" t="s">
        <v>68</v>
      </c>
      <c r="B23" s="23">
        <v>44522</v>
      </c>
      <c r="C23" s="38"/>
      <c r="D23" s="38"/>
      <c r="E23" s="38"/>
      <c r="F23" s="38"/>
      <c r="G23" s="38"/>
      <c r="H23" s="38"/>
      <c r="I23" s="24">
        <v>1200</v>
      </c>
      <c r="J23" s="38"/>
      <c r="K23" s="24"/>
      <c r="L23" s="38"/>
      <c r="M23" s="38"/>
      <c r="N23" s="38">
        <f t="shared" si="4"/>
        <v>1200</v>
      </c>
      <c r="O23" s="24">
        <f t="shared" si="1"/>
        <v>0</v>
      </c>
      <c r="P23" s="32">
        <f t="shared" si="5"/>
        <v>1200</v>
      </c>
      <c r="Q23" s="62"/>
      <c r="R23" s="60"/>
      <c r="S23" s="61">
        <f t="shared" si="3"/>
        <v>0</v>
      </c>
    </row>
    <row r="24" spans="1:19" ht="15.75" x14ac:dyDescent="0.25">
      <c r="A24" s="38" t="s">
        <v>144</v>
      </c>
      <c r="B24" s="23">
        <v>44523</v>
      </c>
      <c r="C24" s="38">
        <v>85</v>
      </c>
      <c r="D24" s="38">
        <v>60</v>
      </c>
      <c r="E24" s="38"/>
      <c r="F24" s="38"/>
      <c r="G24" s="38"/>
      <c r="H24" s="38"/>
      <c r="I24" s="24"/>
      <c r="J24" s="38"/>
      <c r="K24" s="24"/>
      <c r="L24" s="38"/>
      <c r="M24" s="38"/>
      <c r="N24" s="38">
        <f t="shared" si="4"/>
        <v>145</v>
      </c>
      <c r="O24" s="24">
        <f t="shared" si="1"/>
        <v>0</v>
      </c>
      <c r="P24" s="32">
        <f t="shared" si="5"/>
        <v>0</v>
      </c>
      <c r="Q24" s="62">
        <v>3.4</v>
      </c>
      <c r="R24" s="60"/>
      <c r="S24" s="61">
        <f t="shared" si="3"/>
        <v>3.4</v>
      </c>
    </row>
    <row r="25" spans="1:19" ht="15.75" x14ac:dyDescent="0.25">
      <c r="A25" s="38" t="s">
        <v>181</v>
      </c>
      <c r="B25" s="23">
        <v>44526</v>
      </c>
      <c r="C25" s="38">
        <v>175</v>
      </c>
      <c r="D25" s="38"/>
      <c r="E25" s="38">
        <v>20</v>
      </c>
      <c r="F25" s="38"/>
      <c r="G25" s="38"/>
      <c r="H25" s="38"/>
      <c r="I25" s="24"/>
      <c r="J25" s="38"/>
      <c r="K25" s="24"/>
      <c r="L25" s="38"/>
      <c r="M25" s="38"/>
      <c r="N25" s="38">
        <f t="shared" si="4"/>
        <v>155</v>
      </c>
      <c r="O25" s="24">
        <f t="shared" si="1"/>
        <v>0</v>
      </c>
      <c r="P25" s="32">
        <f t="shared" si="5"/>
        <v>0</v>
      </c>
      <c r="Q25" s="62">
        <v>9.6999999999999993</v>
      </c>
      <c r="R25" s="60"/>
      <c r="S25" s="61">
        <f t="shared" si="3"/>
        <v>9.6999999999999993</v>
      </c>
    </row>
    <row r="26" spans="1:19" ht="15.75" x14ac:dyDescent="0.25">
      <c r="A26" s="38" t="s">
        <v>195</v>
      </c>
      <c r="B26" s="23">
        <v>44528</v>
      </c>
      <c r="C26" s="38">
        <v>105</v>
      </c>
      <c r="D26" s="38"/>
      <c r="E26" s="38"/>
      <c r="F26" s="38"/>
      <c r="G26" s="38"/>
      <c r="H26" s="38"/>
      <c r="I26" s="24"/>
      <c r="J26" s="38"/>
      <c r="K26" s="24"/>
      <c r="L26" s="38"/>
      <c r="M26" s="38"/>
      <c r="N26" s="38">
        <f t="shared" si="4"/>
        <v>105</v>
      </c>
      <c r="O26" s="24">
        <f t="shared" si="1"/>
        <v>0</v>
      </c>
      <c r="P26" s="32">
        <f t="shared" si="5"/>
        <v>0</v>
      </c>
      <c r="Q26" s="62">
        <v>3.4</v>
      </c>
      <c r="R26" s="60"/>
      <c r="S26" s="61">
        <f t="shared" si="3"/>
        <v>3.4</v>
      </c>
    </row>
    <row r="27" spans="1:19" ht="15.75" x14ac:dyDescent="0.25">
      <c r="A27" s="38" t="s">
        <v>119</v>
      </c>
      <c r="B27" s="23">
        <v>44529</v>
      </c>
      <c r="C27" s="38"/>
      <c r="D27" s="38"/>
      <c r="E27" s="38"/>
      <c r="F27" s="38"/>
      <c r="G27" s="38"/>
      <c r="H27" s="38"/>
      <c r="I27" s="24"/>
      <c r="J27" s="38"/>
      <c r="K27" s="24">
        <v>116.41</v>
      </c>
      <c r="L27" s="38"/>
      <c r="M27" s="38"/>
      <c r="N27" s="38">
        <f t="shared" si="4"/>
        <v>0</v>
      </c>
      <c r="O27" s="24">
        <f t="shared" si="1"/>
        <v>116.41</v>
      </c>
      <c r="P27" s="26">
        <f t="shared" si="5"/>
        <v>-116.41</v>
      </c>
      <c r="Q27" s="62"/>
      <c r="R27" s="60"/>
      <c r="S27" s="61">
        <f t="shared" si="3"/>
        <v>0</v>
      </c>
    </row>
    <row r="28" spans="1:19" ht="15.75" x14ac:dyDescent="0.25">
      <c r="A28" s="38" t="s">
        <v>129</v>
      </c>
      <c r="B28" s="23">
        <v>44530</v>
      </c>
      <c r="C28" s="38">
        <v>100</v>
      </c>
      <c r="D28" s="38">
        <v>75</v>
      </c>
      <c r="E28" s="38"/>
      <c r="F28" s="38"/>
      <c r="G28" s="38"/>
      <c r="H28" s="38"/>
      <c r="I28" s="24"/>
      <c r="J28" s="38"/>
      <c r="K28" s="24"/>
      <c r="L28" s="38"/>
      <c r="M28" s="38"/>
      <c r="N28" s="38">
        <f t="shared" si="4"/>
        <v>175</v>
      </c>
      <c r="O28" s="24">
        <f t="shared" si="1"/>
        <v>0</v>
      </c>
      <c r="P28" s="32">
        <f t="shared" si="5"/>
        <v>0</v>
      </c>
      <c r="Q28" s="62">
        <v>5.9</v>
      </c>
      <c r="R28" s="60"/>
      <c r="S28" s="61">
        <f t="shared" si="3"/>
        <v>5.9</v>
      </c>
    </row>
    <row r="29" spans="1:19" ht="15.75" x14ac:dyDescent="0.25">
      <c r="A29" s="38"/>
      <c r="B29" s="38"/>
      <c r="C29" s="38"/>
      <c r="D29" s="38"/>
      <c r="E29" s="38"/>
      <c r="F29" s="38"/>
      <c r="G29" s="38"/>
      <c r="H29" s="38"/>
      <c r="I29" s="24"/>
      <c r="J29" s="38"/>
      <c r="K29" s="24"/>
      <c r="L29" s="38"/>
      <c r="M29" s="38"/>
      <c r="N29" s="38">
        <f t="shared" si="4"/>
        <v>0</v>
      </c>
      <c r="O29" s="24">
        <f t="shared" si="1"/>
        <v>0</v>
      </c>
      <c r="P29" s="32">
        <f t="shared" si="5"/>
        <v>0</v>
      </c>
      <c r="Q29" s="62"/>
      <c r="R29" s="60"/>
      <c r="S29" s="61">
        <f t="shared" si="3"/>
        <v>0</v>
      </c>
    </row>
    <row r="30" spans="1:19" ht="15.75" x14ac:dyDescent="0.25">
      <c r="A30" s="38"/>
      <c r="B30" s="38"/>
      <c r="C30" s="38"/>
      <c r="D30" s="38"/>
      <c r="E30" s="38"/>
      <c r="F30" s="38"/>
      <c r="G30" s="38"/>
      <c r="H30" s="38"/>
      <c r="I30" s="24"/>
      <c r="J30" s="38"/>
      <c r="K30" s="24"/>
      <c r="L30" s="38"/>
      <c r="M30" s="38"/>
      <c r="N30" s="38">
        <f t="shared" si="4"/>
        <v>0</v>
      </c>
      <c r="O30" s="24">
        <f t="shared" si="1"/>
        <v>0</v>
      </c>
      <c r="P30" s="32">
        <f t="shared" si="5"/>
        <v>0</v>
      </c>
      <c r="Q30" s="62"/>
      <c r="R30" s="60"/>
      <c r="S30" s="61">
        <f t="shared" si="3"/>
        <v>0</v>
      </c>
    </row>
    <row r="31" spans="1:19" ht="15.75" x14ac:dyDescent="0.25">
      <c r="A31" s="38"/>
      <c r="B31" s="38"/>
      <c r="C31" s="38"/>
      <c r="D31" s="38"/>
      <c r="E31" s="38"/>
      <c r="F31" s="38"/>
      <c r="G31" s="38"/>
      <c r="H31" s="38"/>
      <c r="I31" s="24"/>
      <c r="J31" s="38"/>
      <c r="K31" s="24"/>
      <c r="L31" s="38"/>
      <c r="M31" s="38"/>
      <c r="N31" s="38">
        <f t="shared" si="4"/>
        <v>0</v>
      </c>
      <c r="O31" s="24">
        <f t="shared" si="1"/>
        <v>0</v>
      </c>
      <c r="P31" s="32">
        <f t="shared" si="5"/>
        <v>0</v>
      </c>
      <c r="Q31" s="62"/>
      <c r="R31" s="60"/>
      <c r="S31" s="61">
        <f t="shared" si="3"/>
        <v>0</v>
      </c>
    </row>
    <row r="32" spans="1:19" ht="15.75" x14ac:dyDescent="0.25">
      <c r="A32" s="38"/>
      <c r="B32" s="38"/>
      <c r="C32" s="38"/>
      <c r="D32" s="38"/>
      <c r="E32" s="38"/>
      <c r="F32" s="38"/>
      <c r="G32" s="38"/>
      <c r="H32" s="38"/>
      <c r="I32" s="24"/>
      <c r="J32" s="38"/>
      <c r="K32" s="24"/>
      <c r="L32" s="38"/>
      <c r="M32" s="38"/>
      <c r="N32" s="38">
        <f t="shared" si="4"/>
        <v>0</v>
      </c>
      <c r="O32" s="24">
        <f t="shared" si="1"/>
        <v>0</v>
      </c>
      <c r="P32" s="32">
        <f t="shared" si="5"/>
        <v>0</v>
      </c>
      <c r="Q32" s="62"/>
      <c r="R32" s="60"/>
      <c r="S32" s="61">
        <f t="shared" si="3"/>
        <v>0</v>
      </c>
    </row>
    <row r="33" spans="1:19" ht="15.75" x14ac:dyDescent="0.25">
      <c r="A33" s="38"/>
      <c r="B33" s="38"/>
      <c r="C33" s="38"/>
      <c r="D33" s="38"/>
      <c r="E33" s="38"/>
      <c r="F33" s="38"/>
      <c r="G33" s="38"/>
      <c r="H33" s="38"/>
      <c r="I33" s="24"/>
      <c r="J33" s="38"/>
      <c r="K33" s="24"/>
      <c r="L33" s="38"/>
      <c r="M33" s="38"/>
      <c r="N33" s="38">
        <f t="shared" si="4"/>
        <v>0</v>
      </c>
      <c r="O33" s="24">
        <f t="shared" si="1"/>
        <v>0</v>
      </c>
      <c r="P33" s="32">
        <f t="shared" si="5"/>
        <v>0</v>
      </c>
      <c r="Q33" s="62"/>
      <c r="R33" s="60"/>
      <c r="S33" s="61">
        <f t="shared" si="3"/>
        <v>0</v>
      </c>
    </row>
    <row r="34" spans="1:19" ht="15.75" x14ac:dyDescent="0.25">
      <c r="A34" s="38"/>
      <c r="B34" s="38"/>
      <c r="C34" s="38"/>
      <c r="D34" s="38"/>
      <c r="E34" s="38"/>
      <c r="F34" s="38"/>
      <c r="G34" s="38"/>
      <c r="H34" s="38"/>
      <c r="I34" s="24"/>
      <c r="J34" s="38"/>
      <c r="K34" s="24"/>
      <c r="L34" s="38"/>
      <c r="M34" s="38"/>
      <c r="N34" s="38">
        <f t="shared" si="4"/>
        <v>0</v>
      </c>
      <c r="O34" s="24">
        <f t="shared" si="1"/>
        <v>0</v>
      </c>
      <c r="P34" s="32">
        <f t="shared" si="5"/>
        <v>0</v>
      </c>
      <c r="Q34" s="62"/>
      <c r="R34" s="60"/>
      <c r="S34" s="61">
        <f t="shared" si="3"/>
        <v>0</v>
      </c>
    </row>
    <row r="35" spans="1:19" ht="15.75" x14ac:dyDescent="0.25">
      <c r="A35" s="38"/>
      <c r="B35" s="38"/>
      <c r="C35" s="38"/>
      <c r="D35" s="38"/>
      <c r="E35" s="38"/>
      <c r="F35" s="38"/>
      <c r="G35" s="38"/>
      <c r="H35" s="38"/>
      <c r="I35" s="24"/>
      <c r="J35" s="38"/>
      <c r="K35" s="24"/>
      <c r="L35" s="38"/>
      <c r="M35" s="38"/>
      <c r="N35" s="38">
        <f t="shared" si="4"/>
        <v>0</v>
      </c>
      <c r="O35" s="24">
        <f t="shared" si="1"/>
        <v>0</v>
      </c>
      <c r="P35" s="32">
        <f t="shared" si="5"/>
        <v>0</v>
      </c>
      <c r="Q35" s="62"/>
      <c r="R35" s="60"/>
      <c r="S35" s="61">
        <f t="shared" si="3"/>
        <v>0</v>
      </c>
    </row>
    <row r="36" spans="1:19" ht="15.75" x14ac:dyDescent="0.25">
      <c r="A36" s="38"/>
      <c r="B36" s="38"/>
      <c r="C36" s="38"/>
      <c r="D36" s="38"/>
      <c r="E36" s="38"/>
      <c r="F36" s="38"/>
      <c r="G36" s="38"/>
      <c r="H36" s="38"/>
      <c r="I36" s="24"/>
      <c r="J36" s="38"/>
      <c r="K36" s="24"/>
      <c r="L36" s="38"/>
      <c r="M36" s="38"/>
      <c r="N36" s="38">
        <f t="shared" si="4"/>
        <v>0</v>
      </c>
      <c r="O36" s="24">
        <f t="shared" si="1"/>
        <v>0</v>
      </c>
      <c r="P36" s="32">
        <f t="shared" si="5"/>
        <v>0</v>
      </c>
      <c r="Q36" s="62"/>
      <c r="R36" s="60"/>
      <c r="S36" s="61">
        <f t="shared" si="3"/>
        <v>0</v>
      </c>
    </row>
    <row r="37" spans="1:19" ht="15.75" x14ac:dyDescent="0.25">
      <c r="A37" s="38"/>
      <c r="B37" s="38"/>
      <c r="C37" s="38"/>
      <c r="D37" s="38"/>
      <c r="E37" s="38"/>
      <c r="F37" s="38"/>
      <c r="G37" s="38"/>
      <c r="H37" s="38"/>
      <c r="I37" s="24"/>
      <c r="J37" s="38"/>
      <c r="K37" s="24"/>
      <c r="L37" s="38"/>
      <c r="M37" s="38"/>
      <c r="N37" s="38">
        <f t="shared" si="4"/>
        <v>0</v>
      </c>
      <c r="O37" s="24">
        <f t="shared" si="1"/>
        <v>0</v>
      </c>
      <c r="P37" s="32">
        <f t="shared" si="5"/>
        <v>0</v>
      </c>
      <c r="Q37" s="62"/>
      <c r="R37" s="60"/>
      <c r="S37" s="61">
        <f t="shared" si="3"/>
        <v>0</v>
      </c>
    </row>
    <row r="38" spans="1:19" ht="15.75" x14ac:dyDescent="0.25">
      <c r="A38" s="38"/>
      <c r="B38" s="38"/>
      <c r="C38" s="38"/>
      <c r="D38" s="38"/>
      <c r="E38" s="38"/>
      <c r="F38" s="38"/>
      <c r="G38" s="38"/>
      <c r="H38" s="38"/>
      <c r="I38" s="24"/>
      <c r="J38" s="38"/>
      <c r="K38" s="24"/>
      <c r="L38" s="38"/>
      <c r="M38" s="38"/>
      <c r="N38" s="38">
        <f t="shared" si="4"/>
        <v>0</v>
      </c>
      <c r="O38" s="24">
        <f t="shared" si="1"/>
        <v>0</v>
      </c>
      <c r="P38" s="32">
        <f t="shared" si="5"/>
        <v>0</v>
      </c>
      <c r="Q38" s="62"/>
      <c r="R38" s="60"/>
      <c r="S38" s="61">
        <f t="shared" si="3"/>
        <v>0</v>
      </c>
    </row>
    <row r="39" spans="1:19" ht="15.75" x14ac:dyDescent="0.25">
      <c r="A39" s="38"/>
      <c r="B39" s="38"/>
      <c r="C39" s="38"/>
      <c r="D39" s="38"/>
      <c r="E39" s="38"/>
      <c r="F39" s="38"/>
      <c r="G39" s="38"/>
      <c r="H39" s="38"/>
      <c r="I39" s="24"/>
      <c r="J39" s="38"/>
      <c r="K39" s="24"/>
      <c r="L39" s="38"/>
      <c r="M39" s="38"/>
      <c r="N39" s="38">
        <f t="shared" si="4"/>
        <v>0</v>
      </c>
      <c r="O39" s="24">
        <f t="shared" si="1"/>
        <v>0</v>
      </c>
      <c r="P39" s="32">
        <f t="shared" si="5"/>
        <v>0</v>
      </c>
      <c r="Q39" s="62"/>
      <c r="R39" s="60"/>
      <c r="S39" s="61">
        <f t="shared" si="3"/>
        <v>0</v>
      </c>
    </row>
    <row r="40" spans="1:19" ht="15.75" x14ac:dyDescent="0.25">
      <c r="A40" s="38"/>
      <c r="B40" s="38"/>
      <c r="C40" s="38"/>
      <c r="D40" s="38"/>
      <c r="E40" s="38"/>
      <c r="F40" s="38"/>
      <c r="G40" s="38"/>
      <c r="H40" s="38"/>
      <c r="I40" s="24"/>
      <c r="J40" s="38"/>
      <c r="K40" s="24"/>
      <c r="L40" s="38"/>
      <c r="M40" s="38"/>
      <c r="N40" s="38">
        <f t="shared" si="4"/>
        <v>0</v>
      </c>
      <c r="O40" s="24">
        <f t="shared" si="1"/>
        <v>0</v>
      </c>
      <c r="P40" s="32">
        <f t="shared" si="5"/>
        <v>0</v>
      </c>
      <c r="Q40" s="62"/>
      <c r="R40" s="60"/>
      <c r="S40" s="61">
        <f t="shared" si="3"/>
        <v>0</v>
      </c>
    </row>
    <row r="41" spans="1:19" ht="15.75" x14ac:dyDescent="0.25">
      <c r="A41" s="38"/>
      <c r="B41" s="38"/>
      <c r="C41" s="38"/>
      <c r="D41" s="38"/>
      <c r="E41" s="38"/>
      <c r="F41" s="38"/>
      <c r="G41" s="38"/>
      <c r="H41" s="38"/>
      <c r="I41" s="24"/>
      <c r="J41" s="38"/>
      <c r="K41" s="24"/>
      <c r="L41" s="38"/>
      <c r="M41" s="38"/>
      <c r="N41" s="38">
        <f t="shared" si="4"/>
        <v>0</v>
      </c>
      <c r="O41" s="24">
        <f t="shared" si="1"/>
        <v>0</v>
      </c>
      <c r="P41" s="32">
        <f t="shared" si="5"/>
        <v>0</v>
      </c>
      <c r="Q41" s="62"/>
      <c r="R41" s="60"/>
      <c r="S41" s="61">
        <f t="shared" si="3"/>
        <v>0</v>
      </c>
    </row>
    <row r="42" spans="1:19" ht="15.75" x14ac:dyDescent="0.25">
      <c r="A42" s="38"/>
      <c r="B42" s="38"/>
      <c r="C42" s="38"/>
      <c r="D42" s="38"/>
      <c r="E42" s="38"/>
      <c r="F42" s="38"/>
      <c r="G42" s="38"/>
      <c r="H42" s="38"/>
      <c r="I42" s="24"/>
      <c r="J42" s="38"/>
      <c r="K42" s="24"/>
      <c r="L42" s="38"/>
      <c r="M42" s="38"/>
      <c r="N42" s="38">
        <f t="shared" si="4"/>
        <v>0</v>
      </c>
      <c r="O42" s="24">
        <f t="shared" si="1"/>
        <v>0</v>
      </c>
      <c r="P42" s="32">
        <f t="shared" si="5"/>
        <v>0</v>
      </c>
      <c r="Q42" s="62"/>
      <c r="R42" s="60"/>
      <c r="S42" s="61">
        <f t="shared" si="3"/>
        <v>0</v>
      </c>
    </row>
    <row r="43" spans="1:19" ht="15.75" x14ac:dyDescent="0.25">
      <c r="A43" s="38"/>
      <c r="B43" s="38"/>
      <c r="C43" s="38"/>
      <c r="D43" s="38"/>
      <c r="E43" s="38"/>
      <c r="F43" s="38"/>
      <c r="G43" s="38"/>
      <c r="H43" s="38"/>
      <c r="I43" s="24"/>
      <c r="J43" s="38"/>
      <c r="K43" s="24"/>
      <c r="L43" s="38"/>
      <c r="M43" s="38"/>
      <c r="N43" s="38">
        <f t="shared" si="4"/>
        <v>0</v>
      </c>
      <c r="O43" s="24">
        <f t="shared" si="1"/>
        <v>0</v>
      </c>
      <c r="P43" s="32">
        <f t="shared" si="5"/>
        <v>0</v>
      </c>
      <c r="Q43" s="62"/>
      <c r="R43" s="60"/>
      <c r="S43" s="61">
        <f t="shared" si="3"/>
        <v>0</v>
      </c>
    </row>
    <row r="44" spans="1:19" ht="15.75" x14ac:dyDescent="0.25">
      <c r="A44" s="38"/>
      <c r="B44" s="38"/>
      <c r="C44" s="38"/>
      <c r="D44" s="38"/>
      <c r="E44" s="38"/>
      <c r="F44" s="38"/>
      <c r="G44" s="38"/>
      <c r="H44" s="38"/>
      <c r="I44" s="24"/>
      <c r="J44" s="38"/>
      <c r="K44" s="24"/>
      <c r="L44" s="38"/>
      <c r="M44" s="38"/>
      <c r="N44" s="38">
        <f t="shared" si="4"/>
        <v>0</v>
      </c>
      <c r="O44" s="24">
        <f t="shared" si="1"/>
        <v>0</v>
      </c>
      <c r="P44" s="32">
        <f t="shared" si="5"/>
        <v>0</v>
      </c>
      <c r="Q44" s="62"/>
      <c r="R44" s="60"/>
      <c r="S44" s="61">
        <f t="shared" si="3"/>
        <v>0</v>
      </c>
    </row>
    <row r="45" spans="1:19" ht="15.75" x14ac:dyDescent="0.25">
      <c r="A45" s="38"/>
      <c r="B45" s="38"/>
      <c r="C45" s="38"/>
      <c r="D45" s="38"/>
      <c r="E45" s="38"/>
      <c r="F45" s="38"/>
      <c r="G45" s="38"/>
      <c r="H45" s="38"/>
      <c r="I45" s="24"/>
      <c r="J45" s="38"/>
      <c r="K45" s="24"/>
      <c r="L45" s="38"/>
      <c r="M45" s="38"/>
      <c r="N45" s="38">
        <f t="shared" si="4"/>
        <v>0</v>
      </c>
      <c r="O45" s="24">
        <f t="shared" si="1"/>
        <v>0</v>
      </c>
      <c r="P45" s="32">
        <f t="shared" si="5"/>
        <v>0</v>
      </c>
      <c r="Q45" s="62"/>
      <c r="R45" s="60"/>
      <c r="S45" s="61">
        <f t="shared" si="3"/>
        <v>0</v>
      </c>
    </row>
    <row r="46" spans="1:19" ht="15.75" x14ac:dyDescent="0.25">
      <c r="B46" s="27" t="s">
        <v>11</v>
      </c>
      <c r="C46" s="27">
        <f t="shared" ref="C46:I46" si="6">SUM(C5:C45)</f>
        <v>1670</v>
      </c>
      <c r="D46" s="27">
        <f t="shared" si="6"/>
        <v>530</v>
      </c>
      <c r="E46" s="27">
        <f t="shared" si="6"/>
        <v>40</v>
      </c>
      <c r="F46" s="27">
        <f t="shared" si="6"/>
        <v>0</v>
      </c>
      <c r="G46" s="27">
        <f t="shared" si="6"/>
        <v>0</v>
      </c>
      <c r="H46" s="28">
        <f t="shared" si="6"/>
        <v>0</v>
      </c>
      <c r="I46" s="29">
        <f t="shared" si="6"/>
        <v>2600</v>
      </c>
      <c r="J46" s="31">
        <f>SUM(J5:J45)</f>
        <v>225</v>
      </c>
      <c r="K46" s="29">
        <f>SUM(K5:K45)</f>
        <v>1138.6000000000001</v>
      </c>
      <c r="L46" s="27">
        <f>SUM(L5:L45)</f>
        <v>10</v>
      </c>
      <c r="M46" s="27">
        <f>SUM(M5:M45)</f>
        <v>0</v>
      </c>
      <c r="N46" s="27">
        <f>SUM(N4:N45)</f>
        <v>4310</v>
      </c>
      <c r="O46" s="27">
        <f>SUM(O4:O45)</f>
        <v>1138.6000000000001</v>
      </c>
      <c r="P46" s="39">
        <f>SUM(P4:P45)</f>
        <v>672.45</v>
      </c>
      <c r="Q46" s="62">
        <f>SUM(Q4:Q45)</f>
        <v>275.49999999999994</v>
      </c>
      <c r="R46" s="13">
        <f>SUM(R5:R45)</f>
        <v>200</v>
      </c>
      <c r="S46" s="61">
        <f>Q46-R46</f>
        <v>75.499999999999943</v>
      </c>
    </row>
    <row r="47" spans="1:19" ht="15.75" customHeight="1" x14ac:dyDescent="0.25">
      <c r="A47" s="37"/>
      <c r="B47" s="37"/>
      <c r="C47" s="98">
        <f>C46+D46</f>
        <v>2200</v>
      </c>
      <c r="D47" s="99"/>
      <c r="E47" s="125">
        <f>E46+F46</f>
        <v>40</v>
      </c>
      <c r="F47" s="126"/>
      <c r="G47" s="40"/>
      <c r="H47" s="33" t="s">
        <v>39</v>
      </c>
      <c r="I47" s="29">
        <f>SUM(I23:I45)</f>
        <v>1200</v>
      </c>
      <c r="J47" s="13">
        <f>SUM(J11:J45)</f>
        <v>175</v>
      </c>
      <c r="L47" s="27">
        <f>SUM(L23:L45)</f>
        <v>0</v>
      </c>
      <c r="M47" s="104" t="s">
        <v>38</v>
      </c>
      <c r="N47" s="105"/>
      <c r="O47" s="106"/>
      <c r="P47" s="100">
        <v>611.04999999999995</v>
      </c>
    </row>
    <row r="48" spans="1:19" ht="15.75" customHeight="1" x14ac:dyDescent="0.25">
      <c r="A48" s="37"/>
      <c r="B48" s="37"/>
      <c r="C48" s="119">
        <f>C46+D46</f>
        <v>2200</v>
      </c>
      <c r="D48" s="119"/>
      <c r="E48" s="40"/>
      <c r="F48" s="122" t="s">
        <v>79</v>
      </c>
      <c r="G48" s="123"/>
      <c r="H48" s="124"/>
      <c r="I48" s="41">
        <v>820</v>
      </c>
      <c r="J48" s="71">
        <f>SUM(J22:J45)</f>
        <v>150</v>
      </c>
      <c r="K48" s="37"/>
      <c r="L48" s="37"/>
      <c r="M48" s="107"/>
      <c r="N48" s="108"/>
      <c r="O48" s="109"/>
      <c r="P48" s="101"/>
    </row>
    <row r="49" spans="1:16" ht="15.75" customHeight="1" x14ac:dyDescent="0.25">
      <c r="A49" s="37"/>
      <c r="B49" s="37"/>
      <c r="C49" s="131" cm="1">
        <f t="array" ref="C49">SUM(C11:C45+D11:D45)</f>
        <v>1575</v>
      </c>
      <c r="D49" s="124"/>
      <c r="E49" s="40"/>
      <c r="G49" s="34"/>
      <c r="H49" s="36" t="s">
        <v>72</v>
      </c>
      <c r="I49" s="35">
        <v>1495</v>
      </c>
      <c r="J49" s="73">
        <f>SUM(J23:J45)</f>
        <v>0</v>
      </c>
      <c r="K49" s="37"/>
      <c r="L49" s="37"/>
      <c r="M49" s="104" t="s">
        <v>13</v>
      </c>
      <c r="N49" s="105"/>
      <c r="O49" s="106"/>
      <c r="P49" s="102">
        <f>I46+M46+P47-O46</f>
        <v>2072.4499999999998</v>
      </c>
    </row>
    <row r="50" spans="1:16" ht="15.75" customHeight="1" x14ac:dyDescent="0.25">
      <c r="A50" s="37"/>
      <c r="B50" s="37"/>
      <c r="C50" s="120" cm="1">
        <f t="array" ref="C50">SUM(C23:C45+D23:D45)</f>
        <v>600</v>
      </c>
      <c r="D50" s="120"/>
      <c r="E50" s="40"/>
      <c r="F50" s="40"/>
      <c r="G50" s="127" t="s">
        <v>80</v>
      </c>
      <c r="H50" s="127"/>
      <c r="I50" s="41">
        <v>95</v>
      </c>
      <c r="J50" s="37"/>
      <c r="K50" s="37"/>
      <c r="L50" s="70" t="s">
        <v>190</v>
      </c>
      <c r="M50" s="107"/>
      <c r="N50" s="108"/>
      <c r="O50" s="109"/>
      <c r="P50" s="103"/>
    </row>
    <row r="51" spans="1:16" x14ac:dyDescent="0.25">
      <c r="G51" s="121" t="s">
        <v>97</v>
      </c>
      <c r="H51" s="121"/>
      <c r="I51" s="69">
        <v>1400</v>
      </c>
    </row>
    <row r="52" spans="1:16" x14ac:dyDescent="0.25">
      <c r="F52" s="121" t="s">
        <v>96</v>
      </c>
      <c r="G52" s="121"/>
      <c r="H52" s="121"/>
      <c r="I52" s="29">
        <f>C49+I50+L46+J48</f>
        <v>1830</v>
      </c>
    </row>
    <row r="53" spans="1:16" x14ac:dyDescent="0.25">
      <c r="F53" s="76" t="s">
        <v>194</v>
      </c>
      <c r="G53" s="76"/>
      <c r="H53" s="76"/>
      <c r="I53" s="72">
        <f>I52-I47</f>
        <v>630</v>
      </c>
    </row>
  </sheetData>
  <mergeCells count="17">
    <mergeCell ref="F53:H53"/>
    <mergeCell ref="N1:P2"/>
    <mergeCell ref="M49:O50"/>
    <mergeCell ref="P49:P50"/>
    <mergeCell ref="Q1:Q2"/>
    <mergeCell ref="F1:H2"/>
    <mergeCell ref="E47:F47"/>
    <mergeCell ref="M47:O48"/>
    <mergeCell ref="P47:P48"/>
    <mergeCell ref="F52:H52"/>
    <mergeCell ref="G51:H51"/>
    <mergeCell ref="C48:D48"/>
    <mergeCell ref="C47:D47"/>
    <mergeCell ref="F48:H48"/>
    <mergeCell ref="G50:H50"/>
    <mergeCell ref="C49:D49"/>
    <mergeCell ref="C50:D50"/>
  </mergeCells>
  <pageMargins left="0.70866141732283472" right="0.70866141732283472" top="0.74803149606299213" bottom="0.74803149606299213" header="0.31496062992125984" footer="0.31496062992125984"/>
  <pageSetup paperSize="9" scale="43" orientation="landscape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1AE01-AEBA-4549-B452-AD766FDD3476}">
  <sheetPr>
    <pageSetUpPr fitToPage="1"/>
  </sheetPr>
  <dimension ref="A1:S52"/>
  <sheetViews>
    <sheetView tabSelected="1" topLeftCell="B21" workbookViewId="0">
      <selection sqref="A1:S53"/>
    </sheetView>
  </sheetViews>
  <sheetFormatPr baseColWidth="10" defaultRowHeight="15" x14ac:dyDescent="0.25"/>
  <cols>
    <col min="1" max="1" width="54.28515625" customWidth="1"/>
    <col min="2" max="2" width="13" bestFit="1" customWidth="1"/>
    <col min="3" max="3" width="12.7109375" customWidth="1"/>
    <col min="7" max="7" width="12.5703125" customWidth="1"/>
    <col min="8" max="8" width="13.140625" customWidth="1"/>
    <col min="10" max="10" width="12.85546875" customWidth="1"/>
    <col min="11" max="11" width="17.140625" customWidth="1"/>
    <col min="12" max="12" width="37.140625" customWidth="1"/>
    <col min="13" max="13" width="17.28515625" customWidth="1"/>
    <col min="16" max="16" width="11.85546875" bestFit="1" customWidth="1"/>
  </cols>
  <sheetData>
    <row r="1" spans="1:19" ht="15" customHeight="1" x14ac:dyDescent="0.25">
      <c r="F1" s="93">
        <v>44531</v>
      </c>
      <c r="G1" s="94"/>
      <c r="H1" s="94"/>
      <c r="N1" s="110" t="s">
        <v>43</v>
      </c>
      <c r="O1" s="111"/>
      <c r="P1" s="112"/>
      <c r="Q1" s="96">
        <f>P49</f>
        <v>2313.6200000000003</v>
      </c>
    </row>
    <row r="2" spans="1:19" ht="15" customHeight="1" x14ac:dyDescent="0.25">
      <c r="F2" s="95"/>
      <c r="G2" s="95"/>
      <c r="H2" s="95"/>
      <c r="N2" s="113"/>
      <c r="O2" s="114"/>
      <c r="P2" s="115"/>
      <c r="Q2" s="97"/>
    </row>
    <row r="3" spans="1:19" x14ac:dyDescent="0.25">
      <c r="A3" s="21" t="s">
        <v>0</v>
      </c>
      <c r="B3" s="21" t="s">
        <v>1</v>
      </c>
      <c r="C3" s="21" t="s">
        <v>2</v>
      </c>
      <c r="D3" s="21" t="s">
        <v>5</v>
      </c>
      <c r="E3" s="21" t="s">
        <v>3</v>
      </c>
      <c r="F3" s="21" t="s">
        <v>4</v>
      </c>
      <c r="G3" s="21" t="s">
        <v>46</v>
      </c>
      <c r="H3" s="21" t="s">
        <v>47</v>
      </c>
      <c r="I3" s="21" t="s">
        <v>16</v>
      </c>
      <c r="J3" s="21" t="s">
        <v>8</v>
      </c>
      <c r="K3" s="21" t="s">
        <v>70</v>
      </c>
      <c r="L3" s="21" t="s">
        <v>67</v>
      </c>
      <c r="M3" s="21" t="s">
        <v>66</v>
      </c>
      <c r="N3" s="21" t="s">
        <v>9</v>
      </c>
      <c r="O3" s="21" t="s">
        <v>10</v>
      </c>
      <c r="P3" s="21" t="s">
        <v>15</v>
      </c>
      <c r="Q3" s="21" t="s">
        <v>18</v>
      </c>
      <c r="R3" s="21" t="s">
        <v>171</v>
      </c>
      <c r="S3" s="21" t="s">
        <v>172</v>
      </c>
    </row>
    <row r="4" spans="1:19" ht="15.75" x14ac:dyDescent="0.25">
      <c r="A4" s="38" t="s">
        <v>17</v>
      </c>
      <c r="B4" s="23">
        <v>44531</v>
      </c>
      <c r="C4" s="38"/>
      <c r="D4" s="38"/>
      <c r="E4" s="38"/>
      <c r="F4" s="38"/>
      <c r="G4" s="38"/>
      <c r="H4" s="38"/>
      <c r="I4" s="38"/>
      <c r="J4" s="38"/>
      <c r="K4" s="24"/>
      <c r="L4" s="38"/>
      <c r="M4" s="38"/>
      <c r="N4" s="38">
        <f>C4+D4+M4</f>
        <v>0</v>
      </c>
      <c r="O4" s="24">
        <f>E4+F4+G4+H4+I4+K4</f>
        <v>0</v>
      </c>
      <c r="P4" s="26">
        <v>2072.5</v>
      </c>
      <c r="Q4" s="62">
        <v>75.5</v>
      </c>
      <c r="R4" s="60"/>
      <c r="S4" s="61">
        <v>75.5</v>
      </c>
    </row>
    <row r="5" spans="1:19" ht="15.75" x14ac:dyDescent="0.25">
      <c r="A5" s="38" t="s">
        <v>109</v>
      </c>
      <c r="B5" s="23">
        <v>44531</v>
      </c>
      <c r="C5" s="38"/>
      <c r="D5" s="38"/>
      <c r="E5" s="38"/>
      <c r="F5" s="38"/>
      <c r="G5" s="38"/>
      <c r="H5" s="38"/>
      <c r="I5" s="24"/>
      <c r="J5" s="38"/>
      <c r="K5" s="24">
        <v>12.76</v>
      </c>
      <c r="L5" s="38"/>
      <c r="M5" s="38"/>
      <c r="N5" s="38">
        <f t="shared" ref="N5:N13" si="0">I5+M5</f>
        <v>0</v>
      </c>
      <c r="O5" s="24">
        <f t="shared" ref="O5:O45" si="1">G5+H5+K5</f>
        <v>12.76</v>
      </c>
      <c r="P5" s="26">
        <f>G5-H5-K5+M5</f>
        <v>-12.76</v>
      </c>
      <c r="Q5" s="62"/>
      <c r="R5" s="60"/>
      <c r="S5" s="61">
        <f>Q5-R5</f>
        <v>0</v>
      </c>
    </row>
    <row r="6" spans="1:19" ht="15.75" x14ac:dyDescent="0.25">
      <c r="A6" s="38" t="s">
        <v>7</v>
      </c>
      <c r="B6" s="23">
        <v>44531</v>
      </c>
      <c r="C6" s="38"/>
      <c r="D6" s="38"/>
      <c r="E6" s="38"/>
      <c r="F6" s="38"/>
      <c r="G6" s="38"/>
      <c r="H6" s="38"/>
      <c r="I6" s="24"/>
      <c r="J6" s="38"/>
      <c r="K6" s="24">
        <v>113.91</v>
      </c>
      <c r="L6" s="38"/>
      <c r="M6" s="38"/>
      <c r="N6" s="38">
        <f t="shared" si="0"/>
        <v>0</v>
      </c>
      <c r="O6" s="24">
        <f t="shared" si="1"/>
        <v>113.91</v>
      </c>
      <c r="P6" s="26">
        <f t="shared" ref="P6:P16" si="2">G6-H6-K6+M6</f>
        <v>-113.91</v>
      </c>
      <c r="Q6" s="62"/>
      <c r="R6" s="60"/>
      <c r="S6" s="61">
        <f t="shared" ref="S6:S45" si="3">Q6-R6</f>
        <v>0</v>
      </c>
    </row>
    <row r="7" spans="1:19" ht="15.75" x14ac:dyDescent="0.25">
      <c r="A7" s="38" t="s">
        <v>196</v>
      </c>
      <c r="B7" s="23">
        <v>44535</v>
      </c>
      <c r="C7" s="38">
        <v>190</v>
      </c>
      <c r="D7" s="38">
        <v>100</v>
      </c>
      <c r="E7" s="38"/>
      <c r="F7" s="38"/>
      <c r="G7" s="38"/>
      <c r="H7" s="38"/>
      <c r="I7" s="24"/>
      <c r="J7" s="38"/>
      <c r="K7" s="24"/>
      <c r="L7" s="38">
        <v>5</v>
      </c>
      <c r="M7" s="38"/>
      <c r="N7" s="38">
        <f t="shared" si="0"/>
        <v>0</v>
      </c>
      <c r="O7" s="24">
        <f t="shared" si="1"/>
        <v>0</v>
      </c>
      <c r="P7" s="32">
        <f>G7-H7-K7+M7</f>
        <v>0</v>
      </c>
      <c r="Q7" s="62">
        <v>6.3</v>
      </c>
      <c r="R7" s="60"/>
      <c r="S7" s="61">
        <f t="shared" si="3"/>
        <v>6.3</v>
      </c>
    </row>
    <row r="8" spans="1:19" ht="15.75" x14ac:dyDescent="0.25">
      <c r="A8" s="38" t="s">
        <v>133</v>
      </c>
      <c r="B8" s="23">
        <v>44535</v>
      </c>
      <c r="C8" s="38"/>
      <c r="D8" s="38"/>
      <c r="E8" s="38"/>
      <c r="F8" s="38"/>
      <c r="G8" s="38"/>
      <c r="H8" s="38"/>
      <c r="I8" s="24"/>
      <c r="J8" s="38"/>
      <c r="K8" s="24">
        <v>962.45</v>
      </c>
      <c r="L8" s="38"/>
      <c r="M8" s="38"/>
      <c r="N8" s="38">
        <f t="shared" si="0"/>
        <v>0</v>
      </c>
      <c r="O8" s="24">
        <f t="shared" si="1"/>
        <v>962.45</v>
      </c>
      <c r="P8" s="26">
        <f t="shared" si="2"/>
        <v>-962.45</v>
      </c>
      <c r="Q8" s="62"/>
      <c r="R8" s="60"/>
      <c r="S8" s="61">
        <f t="shared" si="3"/>
        <v>0</v>
      </c>
    </row>
    <row r="9" spans="1:19" ht="15.75" x14ac:dyDescent="0.25">
      <c r="A9" s="38" t="s">
        <v>197</v>
      </c>
      <c r="B9" s="23">
        <v>44536</v>
      </c>
      <c r="C9" s="38"/>
      <c r="D9" s="38"/>
      <c r="E9" s="38"/>
      <c r="F9" s="38"/>
      <c r="G9" s="38"/>
      <c r="H9" s="38"/>
      <c r="I9" s="24"/>
      <c r="J9" s="38"/>
      <c r="K9" s="24">
        <v>45.48</v>
      </c>
      <c r="L9" s="38"/>
      <c r="M9" s="38"/>
      <c r="N9" s="38">
        <f t="shared" si="0"/>
        <v>0</v>
      </c>
      <c r="O9" s="24">
        <f t="shared" si="1"/>
        <v>45.48</v>
      </c>
      <c r="P9" s="26">
        <f t="shared" si="2"/>
        <v>-45.48</v>
      </c>
      <c r="Q9" s="62"/>
      <c r="R9" s="60"/>
      <c r="S9" s="61">
        <f t="shared" si="3"/>
        <v>0</v>
      </c>
    </row>
    <row r="10" spans="1:19" ht="15.75" x14ac:dyDescent="0.25">
      <c r="A10" s="38" t="s">
        <v>198</v>
      </c>
      <c r="B10" s="23">
        <v>44536</v>
      </c>
      <c r="C10" s="38"/>
      <c r="D10" s="38"/>
      <c r="E10" s="38"/>
      <c r="F10" s="38"/>
      <c r="G10" s="38"/>
      <c r="H10" s="38"/>
      <c r="I10" s="24"/>
      <c r="J10" s="38"/>
      <c r="K10" s="24">
        <v>62.35</v>
      </c>
      <c r="L10" s="38"/>
      <c r="M10" s="38"/>
      <c r="N10" s="38">
        <f t="shared" si="0"/>
        <v>0</v>
      </c>
      <c r="O10" s="24">
        <f t="shared" si="1"/>
        <v>62.35</v>
      </c>
      <c r="P10" s="26">
        <f t="shared" si="2"/>
        <v>-62.35</v>
      </c>
      <c r="Q10" s="62"/>
      <c r="R10" s="60"/>
      <c r="S10" s="61">
        <f t="shared" si="3"/>
        <v>0</v>
      </c>
    </row>
    <row r="11" spans="1:19" ht="15.75" x14ac:dyDescent="0.25">
      <c r="A11" s="38" t="s">
        <v>45</v>
      </c>
      <c r="B11" s="23">
        <v>44537</v>
      </c>
      <c r="C11" s="38"/>
      <c r="D11" s="38"/>
      <c r="E11" s="38"/>
      <c r="F11" s="38"/>
      <c r="G11" s="38"/>
      <c r="H11" s="38"/>
      <c r="I11" s="24"/>
      <c r="J11" s="38"/>
      <c r="K11" s="24">
        <v>19.36</v>
      </c>
      <c r="L11" s="38"/>
      <c r="M11" s="38"/>
      <c r="N11" s="38">
        <f t="shared" si="0"/>
        <v>0</v>
      </c>
      <c r="O11" s="24">
        <f t="shared" si="1"/>
        <v>19.36</v>
      </c>
      <c r="P11" s="26">
        <f t="shared" si="2"/>
        <v>-19.36</v>
      </c>
      <c r="Q11" s="62"/>
      <c r="R11" s="60"/>
      <c r="S11" s="61">
        <f t="shared" si="3"/>
        <v>0</v>
      </c>
    </row>
    <row r="12" spans="1:19" ht="15.75" x14ac:dyDescent="0.25">
      <c r="A12" s="38" t="s">
        <v>199</v>
      </c>
      <c r="B12" s="23">
        <v>44537</v>
      </c>
      <c r="C12" s="38">
        <v>175</v>
      </c>
      <c r="D12" s="38">
        <v>85</v>
      </c>
      <c r="E12" s="38"/>
      <c r="F12" s="38"/>
      <c r="G12" s="38"/>
      <c r="H12" s="38"/>
      <c r="I12" s="24"/>
      <c r="J12" s="38"/>
      <c r="K12" s="24"/>
      <c r="L12" s="38"/>
      <c r="M12" s="38"/>
      <c r="N12" s="38">
        <f t="shared" si="0"/>
        <v>0</v>
      </c>
      <c r="O12" s="24">
        <f t="shared" si="1"/>
        <v>0</v>
      </c>
      <c r="P12" s="32">
        <f t="shared" si="2"/>
        <v>0</v>
      </c>
      <c r="Q12" s="62">
        <v>7.1</v>
      </c>
      <c r="R12" s="60"/>
      <c r="S12" s="61">
        <f t="shared" si="3"/>
        <v>7.1</v>
      </c>
    </row>
    <row r="13" spans="1:19" ht="15.75" x14ac:dyDescent="0.25">
      <c r="A13" s="38" t="s">
        <v>200</v>
      </c>
      <c r="B13" s="23">
        <v>44537</v>
      </c>
      <c r="C13" s="38"/>
      <c r="D13" s="38"/>
      <c r="E13" s="38">
        <v>60</v>
      </c>
      <c r="F13" s="38"/>
      <c r="G13" s="38"/>
      <c r="H13" s="38"/>
      <c r="I13" s="24"/>
      <c r="J13" s="38"/>
      <c r="K13" s="24"/>
      <c r="L13" s="38"/>
      <c r="M13" s="38"/>
      <c r="N13" s="38">
        <f t="shared" si="0"/>
        <v>0</v>
      </c>
      <c r="O13" s="24">
        <f t="shared" si="1"/>
        <v>0</v>
      </c>
      <c r="P13" s="32">
        <f t="shared" si="2"/>
        <v>0</v>
      </c>
      <c r="Q13" s="62"/>
      <c r="R13" s="60"/>
      <c r="S13" s="61">
        <f t="shared" si="3"/>
        <v>0</v>
      </c>
    </row>
    <row r="14" spans="1:19" ht="15.75" x14ac:dyDescent="0.25">
      <c r="A14" s="38" t="s">
        <v>119</v>
      </c>
      <c r="B14" s="23">
        <v>44537</v>
      </c>
      <c r="C14" s="38"/>
      <c r="D14" s="38"/>
      <c r="E14" s="38"/>
      <c r="F14" s="38"/>
      <c r="G14" s="38"/>
      <c r="H14" s="38"/>
      <c r="I14" s="24"/>
      <c r="J14" s="38"/>
      <c r="K14" s="24">
        <v>271.23</v>
      </c>
      <c r="L14" s="38"/>
      <c r="M14" s="38"/>
      <c r="N14" s="38">
        <f>C14+D14-E14-F14-G14-H14+J14+I14+M14</f>
        <v>0</v>
      </c>
      <c r="O14" s="24">
        <f t="shared" si="1"/>
        <v>271.23</v>
      </c>
      <c r="P14" s="26">
        <f t="shared" si="2"/>
        <v>-271.23</v>
      </c>
      <c r="Q14" s="62"/>
      <c r="R14" s="60"/>
      <c r="S14" s="61">
        <f t="shared" si="3"/>
        <v>0</v>
      </c>
    </row>
    <row r="15" spans="1:19" ht="15.75" x14ac:dyDescent="0.25">
      <c r="A15" s="38" t="s">
        <v>201</v>
      </c>
      <c r="B15" s="23">
        <v>44538</v>
      </c>
      <c r="C15" s="38">
        <v>195</v>
      </c>
      <c r="D15" s="38"/>
      <c r="E15" s="38">
        <v>20</v>
      </c>
      <c r="F15" s="38"/>
      <c r="G15" s="38"/>
      <c r="H15" s="38"/>
      <c r="I15" s="24"/>
      <c r="J15" s="38"/>
      <c r="K15" s="24"/>
      <c r="L15" s="38"/>
      <c r="M15" s="38"/>
      <c r="N15" s="38">
        <f t="shared" ref="N15:N45" si="4">C15+D15-E15-F15-G15-H15+J15+I15+M15</f>
        <v>175</v>
      </c>
      <c r="O15" s="24">
        <f t="shared" si="1"/>
        <v>0</v>
      </c>
      <c r="P15" s="26">
        <f t="shared" si="2"/>
        <v>0</v>
      </c>
      <c r="Q15" s="62">
        <v>1.1000000000000001</v>
      </c>
      <c r="R15" s="60"/>
      <c r="S15" s="61">
        <f t="shared" si="3"/>
        <v>1.1000000000000001</v>
      </c>
    </row>
    <row r="16" spans="1:19" ht="15.75" x14ac:dyDescent="0.25">
      <c r="A16" s="38" t="s">
        <v>68</v>
      </c>
      <c r="B16" s="23">
        <v>44540</v>
      </c>
      <c r="C16" s="38"/>
      <c r="D16" s="38"/>
      <c r="E16" s="38"/>
      <c r="F16" s="38"/>
      <c r="G16" s="38"/>
      <c r="H16" s="38"/>
      <c r="I16" s="24">
        <v>1200</v>
      </c>
      <c r="J16" s="38"/>
      <c r="K16" s="24"/>
      <c r="L16" s="38"/>
      <c r="M16" s="38"/>
      <c r="N16" s="38">
        <f t="shared" si="4"/>
        <v>1200</v>
      </c>
      <c r="O16" s="24">
        <f t="shared" si="1"/>
        <v>0</v>
      </c>
      <c r="P16" s="32">
        <f t="shared" si="2"/>
        <v>0</v>
      </c>
      <c r="Q16" s="62"/>
      <c r="R16" s="60"/>
      <c r="S16" s="61">
        <f t="shared" si="3"/>
        <v>0</v>
      </c>
    </row>
    <row r="17" spans="1:19" ht="15.75" x14ac:dyDescent="0.25">
      <c r="A17" s="38" t="s">
        <v>31</v>
      </c>
      <c r="B17" s="23">
        <v>44540</v>
      </c>
      <c r="C17" s="38"/>
      <c r="D17" s="38"/>
      <c r="E17" s="38"/>
      <c r="F17" s="38"/>
      <c r="G17" s="38"/>
      <c r="H17" s="38"/>
      <c r="I17" s="24"/>
      <c r="J17" s="38"/>
      <c r="K17" s="24">
        <v>30</v>
      </c>
      <c r="L17" s="38"/>
      <c r="M17" s="38"/>
      <c r="N17" s="38">
        <f t="shared" si="4"/>
        <v>0</v>
      </c>
      <c r="O17" s="24">
        <f t="shared" si="1"/>
        <v>30</v>
      </c>
      <c r="P17" s="26">
        <f>G17-H17+I17-K17+M17</f>
        <v>-30</v>
      </c>
      <c r="Q17" s="62"/>
      <c r="R17" s="60"/>
      <c r="S17" s="61">
        <f t="shared" si="3"/>
        <v>0</v>
      </c>
    </row>
    <row r="18" spans="1:19" ht="15.75" x14ac:dyDescent="0.25">
      <c r="A18" s="38" t="s">
        <v>202</v>
      </c>
      <c r="B18" s="23">
        <v>44540</v>
      </c>
      <c r="C18" s="38"/>
      <c r="D18" s="38"/>
      <c r="E18" s="38"/>
      <c r="F18" s="38"/>
      <c r="G18" s="38"/>
      <c r="H18" s="38"/>
      <c r="I18" s="24"/>
      <c r="J18" s="38"/>
      <c r="K18" s="24">
        <v>200</v>
      </c>
      <c r="L18" s="38"/>
      <c r="M18" s="38"/>
      <c r="N18" s="38">
        <f t="shared" si="4"/>
        <v>0</v>
      </c>
      <c r="O18" s="24">
        <f t="shared" si="1"/>
        <v>200</v>
      </c>
      <c r="P18" s="26">
        <f t="shared" ref="P18:P45" si="5">G18-H18+I18-K18+M18</f>
        <v>-200</v>
      </c>
      <c r="Q18" s="62"/>
      <c r="R18" s="60"/>
      <c r="S18" s="61">
        <f t="shared" si="3"/>
        <v>0</v>
      </c>
    </row>
    <row r="19" spans="1:19" ht="15.75" x14ac:dyDescent="0.25">
      <c r="A19" s="38" t="s">
        <v>45</v>
      </c>
      <c r="B19" s="23">
        <v>44541</v>
      </c>
      <c r="C19" s="38"/>
      <c r="D19" s="38"/>
      <c r="E19" s="38"/>
      <c r="F19" s="38"/>
      <c r="G19" s="38"/>
      <c r="H19" s="38"/>
      <c r="I19" s="24"/>
      <c r="J19" s="38"/>
      <c r="K19" s="24">
        <v>27.31</v>
      </c>
      <c r="L19" s="38"/>
      <c r="M19" s="38"/>
      <c r="N19" s="38">
        <f t="shared" si="4"/>
        <v>0</v>
      </c>
      <c r="O19" s="24">
        <f t="shared" si="1"/>
        <v>27.31</v>
      </c>
      <c r="P19" s="26">
        <f t="shared" si="5"/>
        <v>-27.31</v>
      </c>
      <c r="Q19" s="62"/>
      <c r="R19" s="60"/>
      <c r="S19" s="61">
        <f t="shared" si="3"/>
        <v>0</v>
      </c>
    </row>
    <row r="20" spans="1:19" ht="15.75" x14ac:dyDescent="0.25">
      <c r="A20" s="38" t="s">
        <v>131</v>
      </c>
      <c r="B20" s="23">
        <v>44542</v>
      </c>
      <c r="C20" s="38">
        <v>105</v>
      </c>
      <c r="D20" s="38">
        <v>55</v>
      </c>
      <c r="E20" s="38"/>
      <c r="F20" s="38"/>
      <c r="G20" s="38"/>
      <c r="H20" s="38"/>
      <c r="I20" s="24"/>
      <c r="J20" s="38"/>
      <c r="K20" s="24"/>
      <c r="L20" s="38"/>
      <c r="M20" s="38"/>
      <c r="N20" s="38">
        <f t="shared" si="4"/>
        <v>160</v>
      </c>
      <c r="O20" s="24">
        <f t="shared" si="1"/>
        <v>0</v>
      </c>
      <c r="P20" s="26">
        <f t="shared" si="5"/>
        <v>0</v>
      </c>
      <c r="Q20" s="62">
        <v>1.9</v>
      </c>
      <c r="R20" s="60"/>
      <c r="S20" s="61">
        <f t="shared" si="3"/>
        <v>1.9</v>
      </c>
    </row>
    <row r="21" spans="1:19" ht="15.75" x14ac:dyDescent="0.25">
      <c r="A21" s="38" t="s">
        <v>7</v>
      </c>
      <c r="B21" s="23">
        <v>44543</v>
      </c>
      <c r="C21" s="38"/>
      <c r="D21" s="38"/>
      <c r="E21" s="38"/>
      <c r="F21" s="38"/>
      <c r="G21" s="38"/>
      <c r="H21" s="38"/>
      <c r="I21" s="24"/>
      <c r="J21" s="38"/>
      <c r="K21" s="24">
        <v>158.72</v>
      </c>
      <c r="L21" s="38"/>
      <c r="M21" s="38"/>
      <c r="N21" s="38">
        <f t="shared" si="4"/>
        <v>0</v>
      </c>
      <c r="O21" s="24">
        <f t="shared" si="1"/>
        <v>158.72</v>
      </c>
      <c r="P21" s="26">
        <f t="shared" si="5"/>
        <v>-158.72</v>
      </c>
      <c r="Q21" s="62"/>
      <c r="R21" s="60"/>
      <c r="S21" s="61">
        <f t="shared" si="3"/>
        <v>0</v>
      </c>
    </row>
    <row r="22" spans="1:19" ht="15.75" x14ac:dyDescent="0.25">
      <c r="A22" s="38" t="s">
        <v>109</v>
      </c>
      <c r="B22" s="23">
        <v>44543</v>
      </c>
      <c r="C22" s="38"/>
      <c r="D22" s="38"/>
      <c r="E22" s="38"/>
      <c r="F22" s="38"/>
      <c r="G22" s="38"/>
      <c r="H22" s="38"/>
      <c r="I22" s="24"/>
      <c r="J22" s="38"/>
      <c r="K22" s="24">
        <v>6.05</v>
      </c>
      <c r="L22" s="38"/>
      <c r="M22" s="38"/>
      <c r="N22" s="38">
        <f t="shared" si="4"/>
        <v>0</v>
      </c>
      <c r="O22" s="24">
        <f t="shared" si="1"/>
        <v>6.05</v>
      </c>
      <c r="P22" s="26">
        <f t="shared" si="5"/>
        <v>-6.05</v>
      </c>
      <c r="Q22" s="62"/>
      <c r="R22" s="60"/>
      <c r="S22" s="61">
        <f t="shared" si="3"/>
        <v>0</v>
      </c>
    </row>
    <row r="23" spans="1:19" ht="15.75" x14ac:dyDescent="0.25">
      <c r="A23" s="38" t="s">
        <v>135</v>
      </c>
      <c r="B23" s="23">
        <v>44544</v>
      </c>
      <c r="C23" s="38">
        <v>135</v>
      </c>
      <c r="D23" s="38">
        <v>80</v>
      </c>
      <c r="E23" s="38">
        <v>20</v>
      </c>
      <c r="F23" s="38"/>
      <c r="G23" s="38"/>
      <c r="H23" s="38"/>
      <c r="I23" s="24"/>
      <c r="J23" s="38"/>
      <c r="K23" s="24"/>
      <c r="L23" s="38"/>
      <c r="M23" s="38"/>
      <c r="N23" s="38">
        <f t="shared" si="4"/>
        <v>195</v>
      </c>
      <c r="O23" s="24">
        <f t="shared" si="1"/>
        <v>0</v>
      </c>
      <c r="P23" s="32">
        <f t="shared" si="5"/>
        <v>0</v>
      </c>
      <c r="Q23" s="62">
        <v>1.9</v>
      </c>
      <c r="R23" s="60"/>
      <c r="S23" s="61">
        <f t="shared" si="3"/>
        <v>1.9</v>
      </c>
    </row>
    <row r="24" spans="1:19" ht="15.75" x14ac:dyDescent="0.25">
      <c r="A24" s="38" t="s">
        <v>176</v>
      </c>
      <c r="B24" s="23">
        <v>44548</v>
      </c>
      <c r="C24" s="38">
        <v>190</v>
      </c>
      <c r="D24" s="38"/>
      <c r="E24" s="38"/>
      <c r="F24" s="38">
        <v>50</v>
      </c>
      <c r="G24" s="38"/>
      <c r="H24" s="38"/>
      <c r="I24" s="24"/>
      <c r="J24" s="38"/>
      <c r="K24" s="24"/>
      <c r="L24" s="38"/>
      <c r="M24" s="38"/>
      <c r="N24" s="38">
        <f t="shared" si="4"/>
        <v>140</v>
      </c>
      <c r="O24" s="24">
        <f t="shared" si="1"/>
        <v>0</v>
      </c>
      <c r="P24" s="32">
        <f t="shared" si="5"/>
        <v>0</v>
      </c>
      <c r="Q24" s="62">
        <v>0.7</v>
      </c>
      <c r="R24" s="60"/>
      <c r="S24" s="61">
        <f t="shared" si="3"/>
        <v>0.7</v>
      </c>
    </row>
    <row r="25" spans="1:19" ht="15.75" x14ac:dyDescent="0.25">
      <c r="A25" s="38" t="s">
        <v>203</v>
      </c>
      <c r="B25" s="23">
        <v>44549</v>
      </c>
      <c r="C25" s="38">
        <v>155</v>
      </c>
      <c r="D25" s="38">
        <v>75</v>
      </c>
      <c r="E25" s="38"/>
      <c r="F25" s="38"/>
      <c r="G25" s="38"/>
      <c r="H25" s="38"/>
      <c r="I25" s="24"/>
      <c r="J25" s="38"/>
      <c r="K25" s="24"/>
      <c r="L25" s="38"/>
      <c r="M25" s="38"/>
      <c r="N25" s="38">
        <f t="shared" si="4"/>
        <v>230</v>
      </c>
      <c r="O25" s="24">
        <f t="shared" si="1"/>
        <v>0</v>
      </c>
      <c r="P25" s="32">
        <f t="shared" si="5"/>
        <v>0</v>
      </c>
      <c r="Q25" s="62">
        <v>1.8</v>
      </c>
      <c r="R25" s="60"/>
      <c r="S25" s="61">
        <f t="shared" si="3"/>
        <v>1.8</v>
      </c>
    </row>
    <row r="26" spans="1:19" ht="15.75" x14ac:dyDescent="0.25">
      <c r="A26" s="38" t="s">
        <v>204</v>
      </c>
      <c r="B26" s="23">
        <v>44551</v>
      </c>
      <c r="C26" s="38">
        <v>105</v>
      </c>
      <c r="D26" s="38">
        <v>70</v>
      </c>
      <c r="E26" s="38"/>
      <c r="F26" s="38"/>
      <c r="G26" s="38"/>
      <c r="H26" s="38"/>
      <c r="I26" s="24"/>
      <c r="J26" s="38"/>
      <c r="K26" s="24">
        <v>44.85</v>
      </c>
      <c r="L26" s="38"/>
      <c r="M26" s="38"/>
      <c r="N26" s="38">
        <f t="shared" si="4"/>
        <v>175</v>
      </c>
      <c r="O26" s="24">
        <f t="shared" si="1"/>
        <v>44.85</v>
      </c>
      <c r="P26" s="26">
        <f t="shared" si="5"/>
        <v>-44.85</v>
      </c>
      <c r="Q26" s="62">
        <v>2.5</v>
      </c>
      <c r="R26" s="60"/>
      <c r="S26" s="61">
        <f t="shared" si="3"/>
        <v>2.5</v>
      </c>
    </row>
    <row r="27" spans="1:19" ht="15.75" x14ac:dyDescent="0.25">
      <c r="A27" s="38" t="s">
        <v>205</v>
      </c>
      <c r="B27" s="23">
        <v>44552</v>
      </c>
      <c r="C27" s="38"/>
      <c r="D27" s="38"/>
      <c r="E27" s="38"/>
      <c r="F27" s="38"/>
      <c r="G27" s="38"/>
      <c r="H27" s="38"/>
      <c r="I27" s="24"/>
      <c r="J27" s="38"/>
      <c r="K27" s="24">
        <v>98.39</v>
      </c>
      <c r="L27" s="38"/>
      <c r="M27" s="38"/>
      <c r="N27" s="38">
        <f t="shared" si="4"/>
        <v>0</v>
      </c>
      <c r="O27" s="24">
        <f t="shared" si="1"/>
        <v>98.39</v>
      </c>
      <c r="P27" s="26">
        <f t="shared" si="5"/>
        <v>-98.39</v>
      </c>
      <c r="Q27" s="62"/>
      <c r="R27" s="60"/>
      <c r="S27" s="61">
        <f t="shared" si="3"/>
        <v>0</v>
      </c>
    </row>
    <row r="28" spans="1:19" ht="15.75" x14ac:dyDescent="0.25">
      <c r="A28" s="38" t="s">
        <v>206</v>
      </c>
      <c r="B28" s="23">
        <v>44553</v>
      </c>
      <c r="C28" s="38"/>
      <c r="D28" s="38"/>
      <c r="E28" s="38"/>
      <c r="F28" s="38"/>
      <c r="G28" s="38"/>
      <c r="H28" s="38"/>
      <c r="I28" s="24"/>
      <c r="J28" s="38"/>
      <c r="K28" s="24">
        <v>60</v>
      </c>
      <c r="L28" s="38"/>
      <c r="M28" s="38"/>
      <c r="N28" s="38">
        <f t="shared" si="4"/>
        <v>0</v>
      </c>
      <c r="O28" s="24">
        <f t="shared" si="1"/>
        <v>60</v>
      </c>
      <c r="P28" s="26">
        <f t="shared" si="5"/>
        <v>-60</v>
      </c>
      <c r="Q28" s="62"/>
      <c r="R28" s="60"/>
      <c r="S28" s="61">
        <f t="shared" si="3"/>
        <v>0</v>
      </c>
    </row>
    <row r="29" spans="1:19" ht="15.75" x14ac:dyDescent="0.25">
      <c r="A29" s="38" t="s">
        <v>207</v>
      </c>
      <c r="B29" s="23">
        <v>44554</v>
      </c>
      <c r="C29" s="38"/>
      <c r="D29" s="38"/>
      <c r="E29" s="38"/>
      <c r="F29" s="38"/>
      <c r="G29" s="38"/>
      <c r="H29" s="38"/>
      <c r="I29" s="24"/>
      <c r="J29" s="38"/>
      <c r="K29" s="24"/>
      <c r="L29" s="38"/>
      <c r="M29" s="38">
        <v>1600</v>
      </c>
      <c r="N29" s="38">
        <f t="shared" si="4"/>
        <v>1600</v>
      </c>
      <c r="O29" s="24">
        <f t="shared" si="1"/>
        <v>0</v>
      </c>
      <c r="P29" s="32">
        <f t="shared" si="5"/>
        <v>1600</v>
      </c>
      <c r="Q29" s="62"/>
      <c r="R29" s="60"/>
      <c r="S29" s="61">
        <f t="shared" si="3"/>
        <v>0</v>
      </c>
    </row>
    <row r="30" spans="1:19" ht="15.75" x14ac:dyDescent="0.25">
      <c r="A30" s="38" t="s">
        <v>208</v>
      </c>
      <c r="B30" s="23">
        <v>44556</v>
      </c>
      <c r="C30" s="38"/>
      <c r="D30" s="38"/>
      <c r="E30" s="38"/>
      <c r="F30" s="38"/>
      <c r="G30" s="38"/>
      <c r="H30" s="38"/>
      <c r="I30" s="24"/>
      <c r="J30" s="38"/>
      <c r="K30" s="24">
        <v>1157.8</v>
      </c>
      <c r="L30" s="38"/>
      <c r="M30" s="38"/>
      <c r="N30" s="38">
        <f t="shared" si="4"/>
        <v>0</v>
      </c>
      <c r="O30" s="24">
        <f t="shared" si="1"/>
        <v>1157.8</v>
      </c>
      <c r="P30" s="26">
        <f t="shared" si="5"/>
        <v>-1157.8</v>
      </c>
      <c r="Q30" s="62"/>
      <c r="R30" s="60"/>
      <c r="S30" s="61">
        <f t="shared" si="3"/>
        <v>0</v>
      </c>
    </row>
    <row r="31" spans="1:19" ht="15.75" x14ac:dyDescent="0.25">
      <c r="A31" s="38" t="s">
        <v>209</v>
      </c>
      <c r="B31" s="23">
        <v>44556</v>
      </c>
      <c r="C31" s="38"/>
      <c r="D31" s="38"/>
      <c r="E31" s="38"/>
      <c r="F31" s="38"/>
      <c r="G31" s="38"/>
      <c r="H31" s="38"/>
      <c r="I31" s="24"/>
      <c r="J31" s="38"/>
      <c r="K31" s="24">
        <v>200</v>
      </c>
      <c r="L31" s="38"/>
      <c r="M31" s="38"/>
      <c r="N31" s="38">
        <f t="shared" si="4"/>
        <v>0</v>
      </c>
      <c r="O31" s="24">
        <f t="shared" si="1"/>
        <v>200</v>
      </c>
      <c r="P31" s="26">
        <f t="shared" si="5"/>
        <v>-200</v>
      </c>
      <c r="Q31" s="62"/>
      <c r="R31" s="60"/>
      <c r="S31" s="61">
        <f t="shared" si="3"/>
        <v>0</v>
      </c>
    </row>
    <row r="32" spans="1:19" ht="15.75" x14ac:dyDescent="0.25">
      <c r="A32" s="38" t="s">
        <v>210</v>
      </c>
      <c r="B32" s="23">
        <v>44557</v>
      </c>
      <c r="C32" s="38"/>
      <c r="D32" s="38"/>
      <c r="E32" s="38"/>
      <c r="F32" s="38"/>
      <c r="G32" s="38"/>
      <c r="H32" s="38"/>
      <c r="I32" s="24"/>
      <c r="J32" s="38"/>
      <c r="K32" s="24">
        <v>16.989999999999998</v>
      </c>
      <c r="L32" s="38"/>
      <c r="M32" s="38"/>
      <c r="N32" s="38">
        <f t="shared" si="4"/>
        <v>0</v>
      </c>
      <c r="O32" s="24">
        <f t="shared" si="1"/>
        <v>16.989999999999998</v>
      </c>
      <c r="P32" s="26">
        <f t="shared" si="5"/>
        <v>-16.989999999999998</v>
      </c>
      <c r="Q32" s="62"/>
      <c r="R32" s="60"/>
      <c r="S32" s="61">
        <f t="shared" si="3"/>
        <v>0</v>
      </c>
    </row>
    <row r="33" spans="1:19" ht="15.75" x14ac:dyDescent="0.25">
      <c r="A33" s="38" t="s">
        <v>144</v>
      </c>
      <c r="B33" s="23">
        <v>44558</v>
      </c>
      <c r="C33" s="38">
        <v>150</v>
      </c>
      <c r="D33" s="38">
        <v>60</v>
      </c>
      <c r="E33" s="38"/>
      <c r="F33" s="38"/>
      <c r="G33" s="38"/>
      <c r="H33" s="38"/>
      <c r="I33" s="24"/>
      <c r="J33" s="38"/>
      <c r="K33" s="24"/>
      <c r="L33" s="38"/>
      <c r="M33" s="38"/>
      <c r="N33" s="38">
        <f t="shared" si="4"/>
        <v>210</v>
      </c>
      <c r="O33" s="24">
        <f t="shared" si="1"/>
        <v>0</v>
      </c>
      <c r="P33" s="32">
        <f t="shared" si="5"/>
        <v>0</v>
      </c>
      <c r="Q33" s="62">
        <v>2.4</v>
      </c>
      <c r="R33" s="60"/>
      <c r="S33" s="61">
        <f t="shared" si="3"/>
        <v>2.4</v>
      </c>
    </row>
    <row r="34" spans="1:19" ht="15.75" x14ac:dyDescent="0.25">
      <c r="A34" s="38" t="s">
        <v>68</v>
      </c>
      <c r="B34" s="23">
        <v>44559</v>
      </c>
      <c r="C34" s="38"/>
      <c r="D34" s="38"/>
      <c r="E34" s="38"/>
      <c r="F34" s="38"/>
      <c r="G34" s="38"/>
      <c r="H34" s="38"/>
      <c r="I34" s="24">
        <v>1200</v>
      </c>
      <c r="J34" s="38"/>
      <c r="K34" s="24"/>
      <c r="L34" s="38"/>
      <c r="M34" s="38"/>
      <c r="N34" s="38">
        <f t="shared" si="4"/>
        <v>1200</v>
      </c>
      <c r="O34" s="24">
        <f t="shared" si="1"/>
        <v>0</v>
      </c>
      <c r="P34" s="32">
        <f t="shared" si="5"/>
        <v>1200</v>
      </c>
      <c r="Q34" s="62"/>
      <c r="R34" s="60"/>
      <c r="S34" s="61">
        <f t="shared" si="3"/>
        <v>0</v>
      </c>
    </row>
    <row r="35" spans="1:19" ht="15.75" x14ac:dyDescent="0.25">
      <c r="A35" s="38" t="s">
        <v>119</v>
      </c>
      <c r="B35" s="23">
        <v>44559</v>
      </c>
      <c r="C35" s="38"/>
      <c r="D35" s="38"/>
      <c r="E35" s="38"/>
      <c r="F35" s="38"/>
      <c r="G35" s="38"/>
      <c r="H35" s="38"/>
      <c r="I35" s="24"/>
      <c r="J35" s="38"/>
      <c r="K35" s="24">
        <v>271.23</v>
      </c>
      <c r="L35" s="38"/>
      <c r="M35" s="38"/>
      <c r="N35" s="38">
        <f t="shared" si="4"/>
        <v>0</v>
      </c>
      <c r="O35" s="24">
        <f t="shared" si="1"/>
        <v>271.23</v>
      </c>
      <c r="P35" s="26">
        <f t="shared" si="5"/>
        <v>-271.23</v>
      </c>
      <c r="Q35" s="62"/>
      <c r="R35" s="60"/>
      <c r="S35" s="61">
        <f t="shared" si="3"/>
        <v>0</v>
      </c>
    </row>
    <row r="36" spans="1:19" ht="15.75" x14ac:dyDescent="0.25">
      <c r="A36" s="38"/>
      <c r="B36" s="38"/>
      <c r="C36" s="38"/>
      <c r="D36" s="38"/>
      <c r="E36" s="38"/>
      <c r="F36" s="38"/>
      <c r="G36" s="38"/>
      <c r="H36" s="38"/>
      <c r="I36" s="24"/>
      <c r="J36" s="38"/>
      <c r="K36" s="24"/>
      <c r="L36" s="38"/>
      <c r="M36" s="38"/>
      <c r="N36" s="38">
        <f t="shared" si="4"/>
        <v>0</v>
      </c>
      <c r="O36" s="24">
        <f t="shared" si="1"/>
        <v>0</v>
      </c>
      <c r="P36" s="32">
        <f t="shared" si="5"/>
        <v>0</v>
      </c>
      <c r="Q36" s="62"/>
      <c r="R36" s="60"/>
      <c r="S36" s="61">
        <f t="shared" si="3"/>
        <v>0</v>
      </c>
    </row>
    <row r="37" spans="1:19" ht="15.75" x14ac:dyDescent="0.25">
      <c r="A37" s="38"/>
      <c r="B37" s="38"/>
      <c r="C37" s="38"/>
      <c r="D37" s="38"/>
      <c r="E37" s="38"/>
      <c r="F37" s="38"/>
      <c r="G37" s="38"/>
      <c r="H37" s="38"/>
      <c r="I37" s="24"/>
      <c r="J37" s="38"/>
      <c r="K37" s="24"/>
      <c r="L37" s="38"/>
      <c r="M37" s="38"/>
      <c r="N37" s="38">
        <f t="shared" si="4"/>
        <v>0</v>
      </c>
      <c r="O37" s="24">
        <f t="shared" si="1"/>
        <v>0</v>
      </c>
      <c r="P37" s="32">
        <f t="shared" si="5"/>
        <v>0</v>
      </c>
      <c r="Q37" s="62"/>
      <c r="R37" s="60"/>
      <c r="S37" s="61">
        <f t="shared" si="3"/>
        <v>0</v>
      </c>
    </row>
    <row r="38" spans="1:19" ht="15.75" x14ac:dyDescent="0.25">
      <c r="A38" s="38"/>
      <c r="B38" s="38"/>
      <c r="C38" s="38"/>
      <c r="D38" s="38"/>
      <c r="E38" s="38"/>
      <c r="F38" s="38"/>
      <c r="G38" s="38"/>
      <c r="H38" s="38"/>
      <c r="I38" s="24"/>
      <c r="J38" s="38"/>
      <c r="K38" s="24"/>
      <c r="L38" s="38"/>
      <c r="M38" s="38"/>
      <c r="N38" s="38">
        <f t="shared" si="4"/>
        <v>0</v>
      </c>
      <c r="O38" s="24">
        <f t="shared" si="1"/>
        <v>0</v>
      </c>
      <c r="P38" s="32">
        <f t="shared" si="5"/>
        <v>0</v>
      </c>
      <c r="Q38" s="62"/>
      <c r="R38" s="60"/>
      <c r="S38" s="61">
        <f t="shared" si="3"/>
        <v>0</v>
      </c>
    </row>
    <row r="39" spans="1:19" ht="15.75" x14ac:dyDescent="0.25">
      <c r="A39" s="38"/>
      <c r="B39" s="38"/>
      <c r="C39" s="38"/>
      <c r="D39" s="38"/>
      <c r="E39" s="38"/>
      <c r="F39" s="38"/>
      <c r="G39" s="38"/>
      <c r="H39" s="38"/>
      <c r="I39" s="24"/>
      <c r="J39" s="38"/>
      <c r="K39" s="24"/>
      <c r="L39" s="38"/>
      <c r="M39" s="38"/>
      <c r="N39" s="38">
        <f t="shared" si="4"/>
        <v>0</v>
      </c>
      <c r="O39" s="24">
        <f t="shared" si="1"/>
        <v>0</v>
      </c>
      <c r="P39" s="32">
        <f t="shared" si="5"/>
        <v>0</v>
      </c>
      <c r="Q39" s="62"/>
      <c r="R39" s="60"/>
      <c r="S39" s="61">
        <f t="shared" si="3"/>
        <v>0</v>
      </c>
    </row>
    <row r="40" spans="1:19" ht="15.75" x14ac:dyDescent="0.25">
      <c r="A40" s="38"/>
      <c r="B40" s="38"/>
      <c r="C40" s="38"/>
      <c r="D40" s="38"/>
      <c r="E40" s="38"/>
      <c r="F40" s="38"/>
      <c r="G40" s="38"/>
      <c r="H40" s="38"/>
      <c r="I40" s="24"/>
      <c r="J40" s="38"/>
      <c r="K40" s="24"/>
      <c r="L40" s="38"/>
      <c r="M40" s="38"/>
      <c r="N40" s="38">
        <f t="shared" si="4"/>
        <v>0</v>
      </c>
      <c r="O40" s="24">
        <f t="shared" si="1"/>
        <v>0</v>
      </c>
      <c r="P40" s="32">
        <f t="shared" si="5"/>
        <v>0</v>
      </c>
      <c r="Q40" s="62"/>
      <c r="R40" s="60"/>
      <c r="S40" s="61">
        <f t="shared" si="3"/>
        <v>0</v>
      </c>
    </row>
    <row r="41" spans="1:19" ht="15.75" x14ac:dyDescent="0.25">
      <c r="A41" s="38"/>
      <c r="B41" s="38"/>
      <c r="C41" s="38"/>
      <c r="D41" s="38"/>
      <c r="E41" s="38"/>
      <c r="F41" s="38"/>
      <c r="G41" s="38"/>
      <c r="H41" s="38"/>
      <c r="I41" s="24"/>
      <c r="J41" s="38"/>
      <c r="K41" s="24"/>
      <c r="L41" s="38"/>
      <c r="M41" s="38"/>
      <c r="N41" s="38">
        <f t="shared" si="4"/>
        <v>0</v>
      </c>
      <c r="O41" s="24">
        <f t="shared" si="1"/>
        <v>0</v>
      </c>
      <c r="P41" s="32">
        <f t="shared" si="5"/>
        <v>0</v>
      </c>
      <c r="Q41" s="62"/>
      <c r="R41" s="60"/>
      <c r="S41" s="61">
        <f t="shared" si="3"/>
        <v>0</v>
      </c>
    </row>
    <row r="42" spans="1:19" ht="15.75" x14ac:dyDescent="0.25">
      <c r="A42" s="38"/>
      <c r="B42" s="38"/>
      <c r="C42" s="38"/>
      <c r="D42" s="38"/>
      <c r="E42" s="38"/>
      <c r="F42" s="38"/>
      <c r="G42" s="38"/>
      <c r="H42" s="38"/>
      <c r="I42" s="24"/>
      <c r="J42" s="38"/>
      <c r="K42" s="24"/>
      <c r="L42" s="38"/>
      <c r="M42" s="38"/>
      <c r="N42" s="38">
        <f t="shared" si="4"/>
        <v>0</v>
      </c>
      <c r="O42" s="24">
        <f t="shared" si="1"/>
        <v>0</v>
      </c>
      <c r="P42" s="32">
        <f t="shared" si="5"/>
        <v>0</v>
      </c>
      <c r="Q42" s="62"/>
      <c r="R42" s="60"/>
      <c r="S42" s="61">
        <f t="shared" si="3"/>
        <v>0</v>
      </c>
    </row>
    <row r="43" spans="1:19" ht="15.75" x14ac:dyDescent="0.25">
      <c r="A43" s="38"/>
      <c r="B43" s="38"/>
      <c r="C43" s="38"/>
      <c r="D43" s="38"/>
      <c r="E43" s="38"/>
      <c r="F43" s="38"/>
      <c r="G43" s="38"/>
      <c r="H43" s="38"/>
      <c r="I43" s="24"/>
      <c r="J43" s="38"/>
      <c r="K43" s="24"/>
      <c r="L43" s="38"/>
      <c r="M43" s="38"/>
      <c r="N43" s="38">
        <f t="shared" si="4"/>
        <v>0</v>
      </c>
      <c r="O43" s="24">
        <f t="shared" si="1"/>
        <v>0</v>
      </c>
      <c r="P43" s="32">
        <f t="shared" si="5"/>
        <v>0</v>
      </c>
      <c r="Q43" s="62"/>
      <c r="R43" s="60"/>
      <c r="S43" s="61">
        <f t="shared" si="3"/>
        <v>0</v>
      </c>
    </row>
    <row r="44" spans="1:19" ht="15.75" x14ac:dyDescent="0.25">
      <c r="A44" s="38"/>
      <c r="B44" s="38"/>
      <c r="C44" s="38"/>
      <c r="D44" s="38"/>
      <c r="E44" s="38"/>
      <c r="F44" s="38"/>
      <c r="G44" s="38"/>
      <c r="H44" s="38"/>
      <c r="I44" s="24"/>
      <c r="J44" s="38"/>
      <c r="K44" s="24"/>
      <c r="L44" s="38"/>
      <c r="M44" s="38"/>
      <c r="N44" s="38">
        <f t="shared" si="4"/>
        <v>0</v>
      </c>
      <c r="O44" s="24">
        <f t="shared" si="1"/>
        <v>0</v>
      </c>
      <c r="P44" s="32">
        <f t="shared" si="5"/>
        <v>0</v>
      </c>
      <c r="Q44" s="62"/>
      <c r="R44" s="60"/>
      <c r="S44" s="61">
        <f t="shared" si="3"/>
        <v>0</v>
      </c>
    </row>
    <row r="45" spans="1:19" ht="15.75" x14ac:dyDescent="0.25">
      <c r="A45" s="38"/>
      <c r="B45" s="38"/>
      <c r="C45" s="38"/>
      <c r="D45" s="38"/>
      <c r="E45" s="38"/>
      <c r="F45" s="38"/>
      <c r="G45" s="38"/>
      <c r="H45" s="38"/>
      <c r="I45" s="24"/>
      <c r="J45" s="38"/>
      <c r="K45" s="24"/>
      <c r="L45" s="38"/>
      <c r="M45" s="38"/>
      <c r="N45" s="38">
        <f t="shared" si="4"/>
        <v>0</v>
      </c>
      <c r="O45" s="24">
        <f t="shared" si="1"/>
        <v>0</v>
      </c>
      <c r="P45" s="32">
        <f t="shared" si="5"/>
        <v>0</v>
      </c>
      <c r="Q45" s="62"/>
      <c r="R45" s="60"/>
      <c r="S45" s="61">
        <f t="shared" si="3"/>
        <v>0</v>
      </c>
    </row>
    <row r="46" spans="1:19" ht="15.75" x14ac:dyDescent="0.25">
      <c r="B46" s="27" t="s">
        <v>11</v>
      </c>
      <c r="C46" s="27">
        <f t="shared" ref="C46:I46" si="6">SUM(C5:C45)</f>
        <v>1400</v>
      </c>
      <c r="D46" s="27">
        <f t="shared" si="6"/>
        <v>525</v>
      </c>
      <c r="E46" s="27">
        <f t="shared" si="6"/>
        <v>100</v>
      </c>
      <c r="F46" s="27">
        <f t="shared" si="6"/>
        <v>50</v>
      </c>
      <c r="G46" s="27">
        <f t="shared" si="6"/>
        <v>0</v>
      </c>
      <c r="H46" s="28">
        <f t="shared" si="6"/>
        <v>0</v>
      </c>
      <c r="I46" s="29">
        <f t="shared" si="6"/>
        <v>2400</v>
      </c>
      <c r="J46" s="31">
        <f>SUM(J5:J45)</f>
        <v>0</v>
      </c>
      <c r="K46" s="29">
        <f>SUM(K5:K45)</f>
        <v>3758.8799999999997</v>
      </c>
      <c r="L46" s="27">
        <f>SUM(L5:L45)</f>
        <v>5</v>
      </c>
      <c r="M46" s="27">
        <f>SUM(M5:M45)</f>
        <v>1600</v>
      </c>
      <c r="N46" s="27">
        <f t="shared" ref="N46:S46" si="7">SUM(N4:N45)</f>
        <v>5285</v>
      </c>
      <c r="O46" s="27">
        <f t="shared" si="7"/>
        <v>3758.8799999999997</v>
      </c>
      <c r="P46" s="39">
        <f t="shared" si="7"/>
        <v>1113.6199999999997</v>
      </c>
      <c r="Q46" s="62">
        <f t="shared" si="7"/>
        <v>101.2</v>
      </c>
      <c r="R46" s="13">
        <f t="shared" si="7"/>
        <v>0</v>
      </c>
      <c r="S46" s="61">
        <f t="shared" si="7"/>
        <v>101.2</v>
      </c>
    </row>
    <row r="47" spans="1:19" ht="15.75" customHeight="1" x14ac:dyDescent="0.25">
      <c r="A47" s="37"/>
      <c r="B47" s="37"/>
      <c r="C47" s="98">
        <f>C46+D46</f>
        <v>1925</v>
      </c>
      <c r="D47" s="99"/>
      <c r="E47" s="125">
        <f>E46+F46</f>
        <v>150</v>
      </c>
      <c r="F47" s="126"/>
      <c r="G47" s="40"/>
      <c r="H47" s="33" t="s">
        <v>39</v>
      </c>
      <c r="I47" s="29"/>
      <c r="L47" s="27">
        <f>SUM(L22:L45)</f>
        <v>0</v>
      </c>
      <c r="M47" s="104" t="s">
        <v>38</v>
      </c>
      <c r="N47" s="105"/>
      <c r="O47" s="106"/>
      <c r="P47" s="100">
        <v>2072.5</v>
      </c>
    </row>
    <row r="48" spans="1:19" ht="15.75" customHeight="1" x14ac:dyDescent="0.25">
      <c r="A48" s="37"/>
      <c r="B48" s="37"/>
      <c r="C48" s="119">
        <f>C46+D46</f>
        <v>1925</v>
      </c>
      <c r="D48" s="119"/>
      <c r="E48" s="75" cm="1">
        <f t="array" ref="E48">SUM(E17:E45+D17:D45)</f>
        <v>360</v>
      </c>
      <c r="F48" s="122" t="s">
        <v>79</v>
      </c>
      <c r="G48" s="123"/>
      <c r="H48" s="124"/>
      <c r="I48" s="41">
        <v>630</v>
      </c>
      <c r="J48" s="37"/>
      <c r="K48" s="37"/>
      <c r="L48" s="37"/>
      <c r="M48" s="107"/>
      <c r="N48" s="108"/>
      <c r="O48" s="109"/>
      <c r="P48" s="101"/>
    </row>
    <row r="49" spans="1:16" ht="15.75" customHeight="1" x14ac:dyDescent="0.25">
      <c r="A49" s="37"/>
      <c r="B49" s="37"/>
      <c r="C49" s="127" cm="1">
        <f t="array" ref="C49">SUM(C17:C45+D17:D45)</f>
        <v>1180</v>
      </c>
      <c r="D49" s="127"/>
      <c r="E49" s="40"/>
      <c r="G49" s="34"/>
      <c r="H49" s="36" t="s">
        <v>72</v>
      </c>
      <c r="I49" s="35">
        <f>C49+J46+L47+I52</f>
        <v>1190</v>
      </c>
      <c r="J49" s="37"/>
      <c r="K49" s="37"/>
      <c r="L49" s="37"/>
      <c r="M49" s="104" t="s">
        <v>13</v>
      </c>
      <c r="N49" s="105"/>
      <c r="O49" s="106"/>
      <c r="P49" s="102">
        <f>I46+M46+P47-O46</f>
        <v>2313.6200000000003</v>
      </c>
    </row>
    <row r="50" spans="1:16" ht="15.75" customHeight="1" x14ac:dyDescent="0.25">
      <c r="A50" s="37"/>
      <c r="B50" s="37"/>
      <c r="C50" s="40"/>
      <c r="D50" s="40"/>
      <c r="E50" s="40"/>
      <c r="F50" s="40"/>
      <c r="G50" s="127" t="s">
        <v>80</v>
      </c>
      <c r="H50" s="127"/>
      <c r="I50" s="41">
        <f>C48-E47+I48+J46+L46</f>
        <v>2410</v>
      </c>
      <c r="J50" s="37"/>
      <c r="K50" s="37"/>
      <c r="L50" s="37"/>
      <c r="M50" s="107"/>
      <c r="N50" s="108"/>
      <c r="O50" s="109"/>
      <c r="P50" s="103"/>
    </row>
    <row r="51" spans="1:16" x14ac:dyDescent="0.25">
      <c r="G51" s="121" t="s">
        <v>97</v>
      </c>
      <c r="H51" s="121"/>
      <c r="I51" s="74">
        <v>1200</v>
      </c>
    </row>
    <row r="52" spans="1:16" x14ac:dyDescent="0.25">
      <c r="F52" s="121" t="s">
        <v>96</v>
      </c>
      <c r="G52" s="121"/>
      <c r="H52" s="121"/>
      <c r="I52" s="29">
        <f>I50-I46</f>
        <v>10</v>
      </c>
    </row>
  </sheetData>
  <mergeCells count="15">
    <mergeCell ref="N1:P2"/>
    <mergeCell ref="M49:O50"/>
    <mergeCell ref="P49:P50"/>
    <mergeCell ref="Q1:Q2"/>
    <mergeCell ref="F1:H2"/>
    <mergeCell ref="E47:F47"/>
    <mergeCell ref="M47:O48"/>
    <mergeCell ref="P47:P48"/>
    <mergeCell ref="F52:H52"/>
    <mergeCell ref="G51:H51"/>
    <mergeCell ref="C48:D48"/>
    <mergeCell ref="C47:D47"/>
    <mergeCell ref="F48:H48"/>
    <mergeCell ref="G50:H50"/>
    <mergeCell ref="C49:D49"/>
  </mergeCells>
  <pageMargins left="0.70866141732283472" right="0.70866141732283472" top="0.74803149606299213" bottom="0.74803149606299213" header="0.31496062992125984" footer="0.31496062992125984"/>
  <pageSetup paperSize="9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JANVIER 21</vt:lpstr>
      <vt:lpstr>FEVRIER 21</vt:lpstr>
      <vt:lpstr>MARS 21</vt:lpstr>
      <vt:lpstr>AVRIL 21</vt:lpstr>
      <vt:lpstr>MAI 21</vt:lpstr>
      <vt:lpstr>JUIN 21</vt:lpstr>
      <vt:lpstr>JUILLET 21</vt:lpstr>
      <vt:lpstr>AOUT 21</vt:lpstr>
      <vt:lpstr>SEPT 21</vt:lpstr>
      <vt:lpstr>OCT 21</vt:lpstr>
      <vt:lpstr>NOV 21</vt:lpstr>
      <vt:lpstr>DEC 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tigre5</dc:creator>
  <cp:lastModifiedBy>bruno tigre5</cp:lastModifiedBy>
  <cp:lastPrinted>2021-12-29T15:15:58Z</cp:lastPrinted>
  <dcterms:created xsi:type="dcterms:W3CDTF">2020-04-29T21:29:46Z</dcterms:created>
  <dcterms:modified xsi:type="dcterms:W3CDTF">2021-12-29T15:16:03Z</dcterms:modified>
</cp:coreProperties>
</file>