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30" activeTab="1"/>
  </bookViews>
  <sheets>
    <sheet name="LISTE_CONTRATS" sheetId="1" r:id="rId1"/>
    <sheet name="FEUILLE_CONTRAT" sheetId="2" r:id="rId2"/>
    <sheet name="PIECES_CONTRACTUELLES" sheetId="4" state="hidden" r:id="rId3"/>
  </sheets>
  <definedNames>
    <definedName name="_xlnm._FilterDatabase" localSheetId="2" hidden="1">PIECES_CONTRACTUELLES!$A$1:$D$1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2" l="1"/>
  <c r="G51" i="1" l="1"/>
  <c r="A34" i="4" l="1"/>
  <c r="A8" i="4"/>
  <c r="A12" i="4"/>
  <c r="A33" i="4"/>
  <c r="A17" i="4"/>
  <c r="A11" i="4"/>
  <c r="A43" i="4"/>
  <c r="A35" i="4"/>
  <c r="A37" i="4"/>
  <c r="A16" i="4"/>
  <c r="A39" i="4"/>
  <c r="A36" i="4"/>
  <c r="A15" i="4"/>
  <c r="A14" i="4"/>
  <c r="A32" i="4"/>
  <c r="A13" i="4"/>
  <c r="A42" i="4"/>
  <c r="A31" i="4"/>
  <c r="A6" i="4"/>
  <c r="A5" i="4"/>
  <c r="A10" i="4"/>
  <c r="A30" i="4"/>
  <c r="A51" i="4"/>
  <c r="A29" i="4"/>
  <c r="A28" i="4"/>
  <c r="A27" i="4"/>
  <c r="A9" i="4"/>
  <c r="A38" i="4"/>
  <c r="A41" i="4"/>
  <c r="A4" i="4"/>
  <c r="A26" i="4"/>
  <c r="A50" i="4"/>
  <c r="A49" i="4"/>
  <c r="A48" i="4"/>
  <c r="A7" i="4"/>
  <c r="A3" i="4"/>
  <c r="A25" i="4"/>
  <c r="A24" i="4"/>
  <c r="A23" i="4"/>
  <c r="A47" i="4"/>
  <c r="A46" i="4"/>
  <c r="A22" i="4"/>
  <c r="A21" i="4"/>
  <c r="A20" i="4"/>
  <c r="A19" i="4"/>
  <c r="A45" i="4"/>
  <c r="A40" i="4"/>
  <c r="A44" i="4"/>
  <c r="A18" i="4"/>
  <c r="A2" i="4"/>
  <c r="C44" i="1"/>
  <c r="C18" i="1"/>
  <c r="C28" i="1"/>
  <c r="C11" i="1"/>
  <c r="C27" i="1"/>
  <c r="C10" i="1"/>
  <c r="C16" i="1"/>
  <c r="C7" i="1"/>
  <c r="C23" i="1"/>
  <c r="C40" i="1"/>
  <c r="C26" i="1"/>
  <c r="C34" i="1"/>
  <c r="C50" i="1"/>
  <c r="C46" i="1"/>
  <c r="C32" i="1"/>
  <c r="C4" i="1"/>
  <c r="C38" i="1"/>
  <c r="C21" i="1"/>
  <c r="C24" i="1"/>
  <c r="C22" i="1"/>
  <c r="C37" i="1"/>
  <c r="C48" i="1"/>
  <c r="C13" i="1"/>
  <c r="C17" i="1"/>
  <c r="C33" i="1"/>
  <c r="C45" i="1"/>
  <c r="C5" i="1"/>
  <c r="C9" i="1"/>
  <c r="C3" i="1"/>
  <c r="C35" i="1"/>
  <c r="C43" i="1"/>
  <c r="C41" i="1"/>
  <c r="C49" i="1"/>
  <c r="C19" i="1"/>
  <c r="C14" i="1"/>
  <c r="C6" i="1"/>
  <c r="C30" i="1"/>
  <c r="C42" i="1"/>
  <c r="C8" i="1"/>
  <c r="C39" i="1"/>
  <c r="C12" i="1"/>
  <c r="C36" i="1"/>
  <c r="C25" i="1"/>
  <c r="C51" i="1"/>
  <c r="C20" i="1"/>
  <c r="C47" i="1"/>
  <c r="C29" i="1"/>
  <c r="C31" i="1"/>
  <c r="C15" i="1"/>
  <c r="A1" i="2" l="1"/>
  <c r="F51" i="1"/>
  <c r="H51" i="1" s="1"/>
  <c r="E51" i="1"/>
  <c r="B51" i="1"/>
  <c r="A51" i="1"/>
  <c r="G50" i="1"/>
  <c r="F50" i="1"/>
  <c r="H50" i="1" s="1"/>
  <c r="E50" i="1"/>
  <c r="B50" i="1"/>
  <c r="A50" i="1"/>
  <c r="G49" i="1"/>
  <c r="F49" i="1"/>
  <c r="H49" i="1" s="1"/>
  <c r="E49" i="1"/>
  <c r="B49" i="1"/>
  <c r="A49" i="1"/>
  <c r="G48" i="1"/>
  <c r="F48" i="1"/>
  <c r="H48" i="1" s="1"/>
  <c r="E48" i="1"/>
  <c r="B48" i="1"/>
  <c r="A48" i="1"/>
  <c r="G47" i="1"/>
  <c r="F47" i="1"/>
  <c r="H47" i="1" s="1"/>
  <c r="E47" i="1"/>
  <c r="B47" i="1"/>
  <c r="A47" i="1"/>
  <c r="G46" i="1"/>
  <c r="F46" i="1"/>
  <c r="H46" i="1" s="1"/>
  <c r="E46" i="1"/>
  <c r="B46" i="1"/>
  <c r="A46" i="1"/>
  <c r="G45" i="1"/>
  <c r="F45" i="1"/>
  <c r="H45" i="1" s="1"/>
  <c r="E45" i="1"/>
  <c r="B45" i="1"/>
  <c r="A45" i="1"/>
  <c r="G44" i="1"/>
  <c r="F44" i="1"/>
  <c r="E44" i="1"/>
  <c r="B44" i="1"/>
  <c r="A44" i="1"/>
  <c r="G43" i="1"/>
  <c r="F43" i="1"/>
  <c r="H43" i="1" s="1"/>
  <c r="E43" i="1"/>
  <c r="B43" i="1"/>
  <c r="A43" i="1"/>
  <c r="G42" i="1"/>
  <c r="F42" i="1"/>
  <c r="H42" i="1" s="1"/>
  <c r="E42" i="1"/>
  <c r="B42" i="1"/>
  <c r="A42" i="1"/>
  <c r="G41" i="1"/>
  <c r="F41" i="1"/>
  <c r="H41" i="1" s="1"/>
  <c r="E41" i="1"/>
  <c r="B41" i="1"/>
  <c r="A41" i="1"/>
  <c r="G40" i="1"/>
  <c r="F40" i="1"/>
  <c r="E40" i="1"/>
  <c r="B40" i="1"/>
  <c r="A40" i="1"/>
  <c r="G39" i="1"/>
  <c r="F39" i="1"/>
  <c r="H39" i="1" s="1"/>
  <c r="E39" i="1"/>
  <c r="B39" i="1"/>
  <c r="A39" i="1"/>
  <c r="G38" i="1"/>
  <c r="F38" i="1"/>
  <c r="H38" i="1" s="1"/>
  <c r="E38" i="1"/>
  <c r="B38" i="1"/>
  <c r="A38" i="1"/>
  <c r="G37" i="1"/>
  <c r="F37" i="1"/>
  <c r="H37" i="1" s="1"/>
  <c r="E37" i="1"/>
  <c r="B37" i="1"/>
  <c r="A37" i="1"/>
  <c r="G36" i="1"/>
  <c r="F36" i="1"/>
  <c r="H36" i="1" s="1"/>
  <c r="E36" i="1"/>
  <c r="B36" i="1"/>
  <c r="A36" i="1"/>
  <c r="G35" i="1"/>
  <c r="F35" i="1"/>
  <c r="H35" i="1" s="1"/>
  <c r="E35" i="1"/>
  <c r="B35" i="1"/>
  <c r="A35" i="1"/>
  <c r="G34" i="1"/>
  <c r="F34" i="1"/>
  <c r="H34" i="1" s="1"/>
  <c r="E34" i="1"/>
  <c r="B34" i="1"/>
  <c r="A34" i="1"/>
  <c r="G33" i="1"/>
  <c r="F33" i="1"/>
  <c r="H33" i="1" s="1"/>
  <c r="E33" i="1"/>
  <c r="B33" i="1"/>
  <c r="A33" i="1"/>
  <c r="G32" i="1"/>
  <c r="F32" i="1"/>
  <c r="H32" i="1" s="1"/>
  <c r="E32" i="1"/>
  <c r="B32" i="1"/>
  <c r="A32" i="1"/>
  <c r="G31" i="1"/>
  <c r="F31" i="1"/>
  <c r="H31" i="1" s="1"/>
  <c r="E31" i="1"/>
  <c r="B31" i="1"/>
  <c r="A31" i="1"/>
  <c r="G30" i="1"/>
  <c r="F30" i="1"/>
  <c r="H30" i="1" s="1"/>
  <c r="E30" i="1"/>
  <c r="B30" i="1"/>
  <c r="A30" i="1"/>
  <c r="G29" i="1"/>
  <c r="F29" i="1"/>
  <c r="H29" i="1" s="1"/>
  <c r="E29" i="1"/>
  <c r="B29" i="1"/>
  <c r="A29" i="1"/>
  <c r="G28" i="1"/>
  <c r="F28" i="1"/>
  <c r="H28" i="1" s="1"/>
  <c r="E28" i="1"/>
  <c r="B28" i="1"/>
  <c r="A28" i="1"/>
  <c r="G27" i="1"/>
  <c r="F27" i="1"/>
  <c r="H27" i="1" s="1"/>
  <c r="E27" i="1"/>
  <c r="B27" i="1"/>
  <c r="A27" i="1"/>
  <c r="G26" i="1"/>
  <c r="F26" i="1"/>
  <c r="H26" i="1" s="1"/>
  <c r="E26" i="1"/>
  <c r="B26" i="1"/>
  <c r="A26" i="1"/>
  <c r="G25" i="1"/>
  <c r="F25" i="1"/>
  <c r="H25" i="1" s="1"/>
  <c r="E25" i="1"/>
  <c r="B25" i="1"/>
  <c r="A25" i="1"/>
  <c r="G24" i="1"/>
  <c r="F24" i="1"/>
  <c r="H24" i="1" s="1"/>
  <c r="E24" i="1"/>
  <c r="B24" i="1"/>
  <c r="A24" i="1"/>
  <c r="G23" i="1"/>
  <c r="F23" i="1"/>
  <c r="H23" i="1" s="1"/>
  <c r="E23" i="1"/>
  <c r="B23" i="1"/>
  <c r="A23" i="1"/>
  <c r="G22" i="1"/>
  <c r="F22" i="1"/>
  <c r="H22" i="1" s="1"/>
  <c r="E22" i="1"/>
  <c r="B22" i="1"/>
  <c r="A22" i="1"/>
  <c r="G21" i="1"/>
  <c r="F21" i="1"/>
  <c r="H21" i="1" s="1"/>
  <c r="E21" i="1"/>
  <c r="B21" i="1"/>
  <c r="A21" i="1"/>
  <c r="G20" i="1"/>
  <c r="F20" i="1"/>
  <c r="H20" i="1" s="1"/>
  <c r="E20" i="1"/>
  <c r="B20" i="1"/>
  <c r="A20" i="1"/>
  <c r="G19" i="1"/>
  <c r="F19" i="1"/>
  <c r="H19" i="1" s="1"/>
  <c r="E19" i="1"/>
  <c r="B19" i="1"/>
  <c r="A19" i="1"/>
  <c r="G18" i="1"/>
  <c r="F18" i="1"/>
  <c r="H18" i="1" s="1"/>
  <c r="E18" i="1"/>
  <c r="B18" i="1"/>
  <c r="A18" i="1"/>
  <c r="G17" i="1"/>
  <c r="F17" i="1"/>
  <c r="H17" i="1" s="1"/>
  <c r="E17" i="1"/>
  <c r="B17" i="1"/>
  <c r="A17" i="1"/>
  <c r="G16" i="1"/>
  <c r="F16" i="1"/>
  <c r="H16" i="1" s="1"/>
  <c r="E16" i="1"/>
  <c r="B16" i="1"/>
  <c r="A16" i="1"/>
  <c r="G15" i="1"/>
  <c r="F15" i="1"/>
  <c r="H15" i="1" s="1"/>
  <c r="E15" i="1"/>
  <c r="B15" i="1"/>
  <c r="A15" i="1"/>
  <c r="G14" i="1"/>
  <c r="F14" i="1"/>
  <c r="H14" i="1" s="1"/>
  <c r="E14" i="1"/>
  <c r="B14" i="1"/>
  <c r="A14" i="1"/>
  <c r="G13" i="1"/>
  <c r="F13" i="1"/>
  <c r="H13" i="1" s="1"/>
  <c r="E13" i="1"/>
  <c r="B13" i="1"/>
  <c r="A13" i="1"/>
  <c r="G12" i="1"/>
  <c r="F12" i="1"/>
  <c r="H12" i="1" s="1"/>
  <c r="E12" i="1"/>
  <c r="B12" i="1"/>
  <c r="A12" i="1"/>
  <c r="G11" i="1"/>
  <c r="F11" i="1"/>
  <c r="H11" i="1" s="1"/>
  <c r="E11" i="1"/>
  <c r="B11" i="1"/>
  <c r="A11" i="1"/>
  <c r="G10" i="1"/>
  <c r="F10" i="1"/>
  <c r="H10" i="1" s="1"/>
  <c r="E10" i="1"/>
  <c r="B10" i="1"/>
  <c r="A10" i="1"/>
  <c r="G9" i="1"/>
  <c r="F9" i="1"/>
  <c r="H9" i="1" s="1"/>
  <c r="E9" i="1"/>
  <c r="B9" i="1"/>
  <c r="A9" i="1"/>
  <c r="G8" i="1"/>
  <c r="F8" i="1"/>
  <c r="H8" i="1" s="1"/>
  <c r="E8" i="1"/>
  <c r="B8" i="1"/>
  <c r="A8" i="1"/>
  <c r="G7" i="1"/>
  <c r="F7" i="1"/>
  <c r="H7" i="1" s="1"/>
  <c r="E7" i="1"/>
  <c r="B7" i="1"/>
  <c r="A7" i="1"/>
  <c r="G6" i="1"/>
  <c r="F6" i="1"/>
  <c r="H6" i="1" s="1"/>
  <c r="E6" i="1"/>
  <c r="B6" i="1"/>
  <c r="A6" i="1"/>
  <c r="G5" i="1"/>
  <c r="F5" i="1"/>
  <c r="H5" i="1" s="1"/>
  <c r="E5" i="1"/>
  <c r="B5" i="1"/>
  <c r="A5" i="1"/>
  <c r="G4" i="1"/>
  <c r="F4" i="1"/>
  <c r="H4" i="1" s="1"/>
  <c r="E4" i="1"/>
  <c r="B4" i="1"/>
  <c r="A4" i="1"/>
  <c r="G3" i="1"/>
  <c r="F3" i="1"/>
  <c r="H3" i="1" s="1"/>
  <c r="E3" i="1"/>
  <c r="B3" i="1"/>
  <c r="A3" i="1"/>
  <c r="G2" i="1"/>
  <c r="F2" i="1"/>
  <c r="H2" i="1" s="1"/>
  <c r="E2" i="1"/>
  <c r="B2" i="1"/>
  <c r="A2" i="1"/>
  <c r="D28" i="2"/>
  <c r="E12" i="2"/>
  <c r="L47" i="2"/>
  <c r="E2" i="2"/>
  <c r="D41" i="2"/>
  <c r="L28" i="2"/>
  <c r="I47" i="2"/>
  <c r="J44" i="2"/>
  <c r="O2" i="2"/>
  <c r="G38" i="2"/>
  <c r="M9" i="2"/>
  <c r="D44" i="2"/>
  <c r="N3" i="2"/>
  <c r="I9" i="2"/>
  <c r="H41" i="2"/>
  <c r="D38" i="2"/>
  <c r="I7" i="2"/>
  <c r="I44" i="2"/>
  <c r="K47" i="2"/>
  <c r="E21" i="2"/>
  <c r="I15" i="2"/>
  <c r="E9" i="2"/>
  <c r="C2" i="1"/>
  <c r="I8" i="2"/>
  <c r="F21" i="2"/>
  <c r="I28" i="2"/>
  <c r="F47" i="2"/>
  <c r="O3" i="2"/>
  <c r="I10" i="2"/>
  <c r="H21" i="2"/>
  <c r="E8" i="2"/>
  <c r="D29" i="2"/>
  <c r="D35" i="2"/>
  <c r="I14" i="2"/>
  <c r="C3" i="2"/>
  <c r="E10" i="2"/>
  <c r="I29" i="2"/>
  <c r="E7" i="2"/>
  <c r="I13" i="2"/>
  <c r="L20" i="2"/>
  <c r="I12" i="2"/>
  <c r="L29" i="2"/>
  <c r="I21" i="2"/>
  <c r="B21" i="2"/>
  <c r="N2" i="2"/>
  <c r="G44" i="2"/>
  <c r="C21" i="2"/>
  <c r="B44" i="2" l="1"/>
  <c r="M7" i="2"/>
  <c r="K7" i="2"/>
  <c r="B31" i="2"/>
  <c r="J21" i="2"/>
  <c r="D23" i="2"/>
  <c r="G21" i="2"/>
  <c r="D24" i="2"/>
  <c r="D21" i="2"/>
  <c r="M10" i="2"/>
</calcChain>
</file>

<file path=xl/comments1.xml><?xml version="1.0" encoding="utf-8"?>
<comments xmlns="http://schemas.openxmlformats.org/spreadsheetml/2006/main">
  <authors>
    <author>Antonin Durand</author>
  </authors>
  <commentList>
    <comment ref="G10" authorId="0">
      <text>
        <r>
          <rPr>
            <b/>
            <sz val="9"/>
            <color indexed="81"/>
            <rFont val="Tahoma"/>
            <family val="2"/>
          </rPr>
          <t>Antonin Durand:</t>
        </r>
        <r>
          <rPr>
            <sz val="9"/>
            <color indexed="81"/>
            <rFont val="Tahoma"/>
            <family val="2"/>
          </rPr>
          <t xml:space="preserve">
Rapport d'Activité Client</t>
        </r>
      </text>
    </comment>
    <comment ref="K28" authorId="0">
      <text>
        <r>
          <rPr>
            <b/>
            <sz val="9"/>
            <color indexed="81"/>
            <rFont val="Tahoma"/>
            <family val="2"/>
          </rPr>
          <t>Antonin Durand:</t>
        </r>
        <r>
          <rPr>
            <sz val="9"/>
            <color indexed="81"/>
            <rFont val="Tahoma"/>
            <family val="2"/>
          </rPr>
          <t xml:space="preserve">
Attaché Technique d'Exploitation.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Antonin Durand:</t>
        </r>
        <r>
          <rPr>
            <sz val="9"/>
            <color indexed="81"/>
            <rFont val="Tahoma"/>
            <family val="2"/>
          </rPr>
          <t xml:space="preserve">
Si pas d'indication, c'est qu'il n'y a pas de contrat.</t>
        </r>
      </text>
    </comment>
  </commentList>
</comments>
</file>

<file path=xl/comments2.xml><?xml version="1.0" encoding="utf-8"?>
<comments xmlns="http://schemas.openxmlformats.org/spreadsheetml/2006/main">
  <authors>
    <author>Antonin Durand</author>
  </authors>
  <commentList>
    <comment ref="C41" authorId="0">
      <text>
        <r>
          <rPr>
            <b/>
            <sz val="9"/>
            <color indexed="81"/>
            <rFont val="Tahoma"/>
            <family val="2"/>
          </rPr>
          <t>Antonin Durand:</t>
        </r>
        <r>
          <rPr>
            <sz val="9"/>
            <color indexed="81"/>
            <rFont val="Tahoma"/>
            <family val="2"/>
          </rPr>
          <t xml:space="preserve">
Verifier les avenants (contrat complexe)</t>
        </r>
      </text>
    </comment>
  </commentList>
</comments>
</file>

<file path=xl/sharedStrings.xml><?xml version="1.0" encoding="utf-8"?>
<sst xmlns="http://schemas.openxmlformats.org/spreadsheetml/2006/main" count="216" uniqueCount="69">
  <si>
    <t>N° Contrat</t>
  </si>
  <si>
    <t>Code D</t>
  </si>
  <si>
    <t>Libellé</t>
  </si>
  <si>
    <t>Date d'effet</t>
  </si>
  <si>
    <t>Prochaine échéance</t>
  </si>
  <si>
    <t>Durée</t>
  </si>
  <si>
    <t>0053903A</t>
  </si>
  <si>
    <t>3030429F</t>
  </si>
  <si>
    <t>Informations contractuelles</t>
  </si>
  <si>
    <t>Date d'effet :</t>
  </si>
  <si>
    <t>Type de reconduction :</t>
  </si>
  <si>
    <t>Facturier :</t>
  </si>
  <si>
    <t>Date d'échéance :</t>
  </si>
  <si>
    <t>Type de contrat :</t>
  </si>
  <si>
    <t>Recouvrement :</t>
  </si>
  <si>
    <t>Date de prochaine échéance :</t>
  </si>
  <si>
    <t>RAC Contractuel :</t>
  </si>
  <si>
    <t>P3 Transparent :</t>
  </si>
  <si>
    <t>Nombre d'avenants :</t>
  </si>
  <si>
    <t>Objet avenant 1 :</t>
  </si>
  <si>
    <t>Date avenant 1 :</t>
  </si>
  <si>
    <t>P1</t>
  </si>
  <si>
    <t>P2</t>
  </si>
  <si>
    <t>P3</t>
  </si>
  <si>
    <t>Nombre d'heures</t>
  </si>
  <si>
    <t>CA</t>
  </si>
  <si>
    <t>MB</t>
  </si>
  <si>
    <t xml:space="preserve">% </t>
  </si>
  <si>
    <t>PAO (k€)</t>
  </si>
  <si>
    <t>MB Total (k€)</t>
  </si>
  <si>
    <r>
      <rPr>
        <b/>
        <sz val="11"/>
        <color theme="1"/>
        <rFont val="Calibri"/>
        <family val="2"/>
      </rPr>
      <t>É</t>
    </r>
    <r>
      <rPr>
        <b/>
        <sz val="11"/>
        <color theme="1"/>
        <rFont val="Calibri"/>
        <family val="2"/>
        <scheme val="minor"/>
      </rPr>
      <t>lements techniques</t>
    </r>
  </si>
  <si>
    <t>Type d'énergie :</t>
  </si>
  <si>
    <t>Secteur d'exploitation :</t>
  </si>
  <si>
    <t>ATE :</t>
  </si>
  <si>
    <t>Inventaire matériel :</t>
  </si>
  <si>
    <t>Chef d'exploitation :</t>
  </si>
  <si>
    <t>Technicien :</t>
  </si>
  <si>
    <t>Informations clients</t>
  </si>
  <si>
    <t>Nom</t>
  </si>
  <si>
    <t>Adresse</t>
  </si>
  <si>
    <t>Partenaire :</t>
  </si>
  <si>
    <t>Client :</t>
  </si>
  <si>
    <t>Mail</t>
  </si>
  <si>
    <t>Téléphone</t>
  </si>
  <si>
    <t>Fonction</t>
  </si>
  <si>
    <t>Contact client :</t>
  </si>
  <si>
    <t>Objet avenant 2 :</t>
  </si>
  <si>
    <t>Date avenant 2 :</t>
  </si>
  <si>
    <t>MAY Julie</t>
  </si>
  <si>
    <t>ROCAMORA Patricia</t>
  </si>
  <si>
    <t>PACLET Claire</t>
  </si>
  <si>
    <t>AGUERO Jean Francois</t>
  </si>
  <si>
    <t>FLORIMONT Claire</t>
  </si>
  <si>
    <t>BATISTA Luis-Filipe</t>
  </si>
  <si>
    <t>Copie contrat</t>
  </si>
  <si>
    <t>Copie avenant</t>
  </si>
  <si>
    <t>X</t>
  </si>
  <si>
    <t/>
  </si>
  <si>
    <t>DUBOURG Florence</t>
  </si>
  <si>
    <t>LAMBERT Maryline</t>
  </si>
  <si>
    <t>Facturier associé</t>
  </si>
  <si>
    <t>NICOLLET Patricia</t>
  </si>
  <si>
    <t>NICCOLET Patricia</t>
  </si>
  <si>
    <t>MILLION Nathalie</t>
  </si>
  <si>
    <t>Temps avant prochaine échéance (mois)</t>
  </si>
  <si>
    <t>Durée (en années) :</t>
  </si>
  <si>
    <t>Conditions financières - Budget 2017</t>
  </si>
  <si>
    <t>Interlocuteur :</t>
  </si>
  <si>
    <t>Le rectangle est supposé cahcer le dernier tableau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</si>
</sst>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</fills>
  <borders count="3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auto="1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97">
    <xf numFmtId="0" fontId="0" fillId="0" borderId="0" xfId="0"/>
    <xf numFmtId="0" fontId="0" fillId="0" borderId="2" xfId="0" applyFont="1" applyBorder="1"/>
    <xf numFmtId="14" fontId="0" fillId="0" borderId="2" xfId="0" applyNumberFormat="1" applyFont="1" applyBorder="1" applyAlignment="1">
      <alignment horizontal="left"/>
    </xf>
    <xf numFmtId="0" fontId="1" fillId="6" borderId="3" xfId="0" applyFont="1" applyFill="1" applyBorder="1" applyAlignment="1">
      <alignment horizontal="center"/>
    </xf>
    <xf numFmtId="0" fontId="0" fillId="6" borderId="4" xfId="0" applyFill="1" applyBorder="1"/>
    <xf numFmtId="0" fontId="1" fillId="6" borderId="8" xfId="0" applyFont="1" applyFill="1" applyBorder="1" applyAlignment="1">
      <alignment horizontal="center" vertical="center"/>
    </xf>
    <xf numFmtId="0" fontId="0" fillId="6" borderId="9" xfId="0" applyFill="1" applyBorder="1"/>
    <xf numFmtId="14" fontId="0" fillId="0" borderId="0" xfId="0" applyNumberFormat="1"/>
    <xf numFmtId="0" fontId="0" fillId="0" borderId="0" xfId="0" applyNumberFormat="1"/>
    <xf numFmtId="0" fontId="1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0" xfId="0" applyFont="1" applyBorder="1"/>
    <xf numFmtId="0" fontId="0" fillId="0" borderId="19" xfId="0" applyBorder="1"/>
    <xf numFmtId="10" fontId="0" fillId="0" borderId="19" xfId="0" applyNumberFormat="1" applyBorder="1"/>
    <xf numFmtId="0" fontId="0" fillId="4" borderId="19" xfId="0" applyNumberFormat="1" applyFill="1" applyBorder="1"/>
    <xf numFmtId="0" fontId="1" fillId="0" borderId="0" xfId="0" applyFont="1" applyAlignment="1">
      <alignment horizontal="left"/>
    </xf>
    <xf numFmtId="0" fontId="0" fillId="0" borderId="0" xfId="0" applyBorder="1"/>
    <xf numFmtId="0" fontId="0" fillId="0" borderId="20" xfId="0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3" fillId="0" borderId="0" xfId="1" applyFont="1" applyFill="1" applyAlignment="1">
      <alignment horizontal="center"/>
    </xf>
    <xf numFmtId="0" fontId="2" fillId="0" borderId="0" xfId="1"/>
    <xf numFmtId="0" fontId="0" fillId="0" borderId="2" xfId="0" applyNumberFormat="1" applyFont="1" applyBorder="1"/>
    <xf numFmtId="0" fontId="0" fillId="0" borderId="28" xfId="0" applyFont="1" applyFill="1" applyBorder="1"/>
    <xf numFmtId="0" fontId="7" fillId="0" borderId="2" xfId="1" applyFont="1" applyBorder="1"/>
    <xf numFmtId="0" fontId="0" fillId="0" borderId="29" xfId="0" applyFont="1" applyFill="1" applyBorder="1"/>
    <xf numFmtId="0" fontId="0" fillId="0" borderId="29" xfId="0" applyFill="1" applyBorder="1" applyAlignment="1">
      <alignment horizontal="center"/>
    </xf>
    <xf numFmtId="0" fontId="0" fillId="0" borderId="32" xfId="0" applyBorder="1"/>
    <xf numFmtId="0" fontId="0" fillId="0" borderId="29" xfId="0" applyFont="1" applyFill="1" applyBorder="1" applyAlignment="1">
      <alignment horizontal="center"/>
    </xf>
    <xf numFmtId="0" fontId="0" fillId="7" borderId="29" xfId="0" applyFont="1" applyFill="1" applyBorder="1"/>
    <xf numFmtId="0" fontId="0" fillId="7" borderId="29" xfId="0" applyFill="1" applyBorder="1" applyAlignment="1">
      <alignment horizontal="center"/>
    </xf>
    <xf numFmtId="0" fontId="0" fillId="7" borderId="29" xfId="0" applyFont="1" applyFill="1" applyBorder="1" applyAlignment="1">
      <alignment horizontal="left" vertical="center"/>
    </xf>
    <xf numFmtId="0" fontId="0" fillId="7" borderId="34" xfId="0" applyFill="1" applyBorder="1"/>
    <xf numFmtId="0" fontId="0" fillId="0" borderId="34" xfId="0" applyBorder="1"/>
    <xf numFmtId="0" fontId="0" fillId="7" borderId="35" xfId="0" applyFill="1" applyBorder="1"/>
    <xf numFmtId="0" fontId="0" fillId="0" borderId="2" xfId="0" applyFont="1" applyFill="1" applyBorder="1"/>
    <xf numFmtId="0" fontId="0" fillId="0" borderId="2" xfId="0" applyFont="1" applyFill="1" applyBorder="1" applyAlignment="1">
      <alignment horizontal="left" vertical="center"/>
    </xf>
    <xf numFmtId="0" fontId="0" fillId="0" borderId="0" xfId="0" applyFill="1"/>
    <xf numFmtId="0" fontId="0" fillId="5" borderId="29" xfId="0" applyFill="1" applyBorder="1" applyAlignment="1">
      <alignment horizontal="center"/>
    </xf>
    <xf numFmtId="0" fontId="0" fillId="0" borderId="19" xfId="0" applyFill="1" applyBorder="1" applyAlignment="1">
      <alignment wrapText="1"/>
    </xf>
    <xf numFmtId="0" fontId="0" fillId="0" borderId="0" xfId="0" applyAlignment="1">
      <alignment horizontal="right"/>
    </xf>
    <xf numFmtId="0" fontId="0" fillId="7" borderId="33" xfId="0" applyFill="1" applyBorder="1"/>
    <xf numFmtId="0" fontId="0" fillId="7" borderId="31" xfId="0" applyFont="1" applyFill="1" applyBorder="1"/>
    <xf numFmtId="0" fontId="0" fillId="7" borderId="31" xfId="0" applyFill="1" applyBorder="1" applyAlignment="1">
      <alignment horizontal="center"/>
    </xf>
    <xf numFmtId="0" fontId="0" fillId="7" borderId="30" xfId="0" applyFill="1" applyBorder="1" applyAlignment="1">
      <alignment horizontal="center"/>
    </xf>
    <xf numFmtId="0" fontId="0" fillId="0" borderId="34" xfId="0" applyFill="1" applyBorder="1"/>
    <xf numFmtId="164" fontId="0" fillId="0" borderId="2" xfId="0" applyNumberFormat="1" applyFont="1" applyBorder="1" applyAlignment="1">
      <alignment horizontal="right"/>
    </xf>
    <xf numFmtId="14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left" wrapText="1"/>
    </xf>
    <xf numFmtId="0" fontId="11" fillId="0" borderId="0" xfId="0" applyFont="1"/>
    <xf numFmtId="14" fontId="1" fillId="4" borderId="1" xfId="0" applyNumberFormat="1" applyFont="1" applyFill="1" applyBorder="1" applyAlignment="1">
      <alignment horizontal="left" wrapText="1"/>
    </xf>
    <xf numFmtId="0" fontId="1" fillId="2" borderId="1" xfId="0" applyFont="1" applyFill="1" applyBorder="1" applyAlignment="1"/>
    <xf numFmtId="0" fontId="3" fillId="3" borderId="1" xfId="0" applyFont="1" applyFill="1" applyBorder="1" applyAlignment="1"/>
    <xf numFmtId="14" fontId="0" fillId="0" borderId="0" xfId="0" applyNumberFormat="1" applyAlignment="1"/>
    <xf numFmtId="0" fontId="1" fillId="4" borderId="1" xfId="0" applyFont="1" applyFill="1" applyBorder="1" applyAlignment="1"/>
    <xf numFmtId="0" fontId="0" fillId="7" borderId="30" xfId="0" applyFont="1" applyFill="1" applyBorder="1"/>
    <xf numFmtId="0" fontId="1" fillId="0" borderId="22" xfId="0" applyFont="1" applyBorder="1" applyAlignment="1">
      <alignment horizontal="center"/>
    </xf>
    <xf numFmtId="0" fontId="10" fillId="0" borderId="0" xfId="1" applyFont="1"/>
    <xf numFmtId="0" fontId="0" fillId="0" borderId="27" xfId="0" applyBorder="1" applyAlignment="1">
      <alignment horizontal="center"/>
    </xf>
    <xf numFmtId="0" fontId="7" fillId="0" borderId="0" xfId="0" applyFont="1"/>
    <xf numFmtId="14" fontId="11" fillId="0" borderId="0" xfId="0" applyNumberFormat="1" applyFont="1"/>
    <xf numFmtId="0" fontId="1" fillId="0" borderId="22" xfId="0" applyFont="1" applyBorder="1" applyAlignment="1">
      <alignment horizontal="center"/>
    </xf>
    <xf numFmtId="0" fontId="10" fillId="0" borderId="0" xfId="1" applyFont="1"/>
    <xf numFmtId="0" fontId="10" fillId="0" borderId="0" xfId="0" applyFont="1"/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4" borderId="16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6" borderId="14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left"/>
    </xf>
    <xf numFmtId="0" fontId="1" fillId="0" borderId="18" xfId="0" applyFont="1" applyFill="1" applyBorder="1" applyAlignment="1">
      <alignment horizontal="left"/>
    </xf>
    <xf numFmtId="0" fontId="0" fillId="0" borderId="16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1" fillId="0" borderId="16" xfId="0" applyFont="1" applyBorder="1" applyAlignment="1">
      <alignment horizontal="left"/>
    </xf>
    <xf numFmtId="0" fontId="1" fillId="0" borderId="18" xfId="0" applyFont="1" applyBorder="1" applyAlignment="1">
      <alignment horizontal="left"/>
    </xf>
  </cellXfs>
  <cellStyles count="3">
    <cellStyle name="Lien hypertexte" xfId="1" builtinId="8"/>
    <cellStyle name="Normal" xfId="0" builtinId="0"/>
    <cellStyle name="Normal 2" xfId="2"/>
  </cellStyles>
  <dxfs count="6">
    <dxf>
      <fill>
        <patternFill>
          <bgColor rgb="FFFF9B66"/>
        </patternFill>
      </fill>
    </dxf>
    <dxf>
      <fill>
        <patternFill>
          <bgColor rgb="FFF14937"/>
        </patternFill>
      </fill>
    </dxf>
    <dxf>
      <fill>
        <patternFill>
          <bgColor rgb="FFFFE699"/>
        </patternFill>
      </fill>
    </dxf>
    <dxf>
      <fill>
        <patternFill>
          <bgColor rgb="FFF14937"/>
        </patternFill>
      </fill>
    </dxf>
    <dxf>
      <fill>
        <patternFill>
          <bgColor rgb="FFFF9966"/>
        </patternFill>
      </fill>
    </dxf>
    <dxf>
      <fill>
        <patternFill>
          <bgColor theme="7" tint="0.59996337778862885"/>
        </patternFill>
      </fill>
    </dxf>
  </dxfs>
  <tableStyles count="1" defaultTableStyle="TableStyleMedium2" defaultPivotStyle="PivotStyleLight16">
    <tableStyle name="COMPILDATA!" pivot="0" count="0"/>
  </tableStyles>
  <colors>
    <mruColors>
      <color rgb="FFFFE699"/>
      <color rgb="FFFF9B66"/>
      <color rgb="FFF14937"/>
      <color rgb="FFFF7C80"/>
      <color rgb="FFFF9966"/>
      <color rgb="FFF9DA67"/>
      <color rgb="FFBEDC72"/>
      <color rgb="FFFCC3AA"/>
      <color rgb="FFFFA7A7"/>
      <color rgb="FFFF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2381</xdr:colOff>
      <xdr:row>1</xdr:row>
      <xdr:rowOff>3234</xdr:rowOff>
    </xdr:from>
    <xdr:to>
      <xdr:col>10</xdr:col>
      <xdr:colOff>0</xdr:colOff>
      <xdr:row>2</xdr:row>
      <xdr:rowOff>3468</xdr:rowOff>
    </xdr:to>
    <xdr:pic macro="[0]!Aid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7881" y="584259"/>
          <a:ext cx="759619" cy="1907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</xdr:row>
      <xdr:rowOff>57150</xdr:rowOff>
    </xdr:from>
    <xdr:to>
      <xdr:col>0</xdr:col>
      <xdr:colOff>638175</xdr:colOff>
      <xdr:row>2</xdr:row>
      <xdr:rowOff>152400</xdr:rowOff>
    </xdr:to>
    <xdr:sp macro="[0]!RENVOI_ONGLET_LISTE_CONTRATS" textlink="">
      <xdr:nvSpPr>
        <xdr:cNvPr id="2" name="Flèche : droite 1">
          <a:extLst>
            <a:ext uri="{FF2B5EF4-FFF2-40B4-BE49-F238E27FC236}">
              <a16:creationId xmlns="" xmlns:a16="http://schemas.microsoft.com/office/drawing/2014/main" id="{7F4076F1-7C0C-48A9-81EF-267931E6E089}"/>
            </a:ext>
          </a:extLst>
        </xdr:cNvPr>
        <xdr:cNvSpPr/>
      </xdr:nvSpPr>
      <xdr:spPr>
        <a:xfrm rot="10800000">
          <a:off x="276225" y="257175"/>
          <a:ext cx="361950" cy="285750"/>
        </a:xfrm>
        <a:prstGeom prst="right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0</xdr:row>
      <xdr:rowOff>47625</xdr:rowOff>
    </xdr:from>
    <xdr:to>
      <xdr:col>0</xdr:col>
      <xdr:colOff>742950</xdr:colOff>
      <xdr:row>0</xdr:row>
      <xdr:rowOff>171450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FB3AB49B-831F-46F4-94F3-C93B3C368DAD}"/>
            </a:ext>
          </a:extLst>
        </xdr:cNvPr>
        <xdr:cNvSpPr/>
      </xdr:nvSpPr>
      <xdr:spPr>
        <a:xfrm>
          <a:off x="561975" y="47625"/>
          <a:ext cx="180975" cy="1238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638175</xdr:colOff>
      <xdr:row>44</xdr:row>
      <xdr:rowOff>104775</xdr:rowOff>
    </xdr:from>
    <xdr:to>
      <xdr:col>13</xdr:col>
      <xdr:colOff>152400</xdr:colOff>
      <xdr:row>47</xdr:row>
      <xdr:rowOff>123825</xdr:rowOff>
    </xdr:to>
    <xdr:sp macro="[0]!CACHE" textlink="">
      <xdr:nvSpPr>
        <xdr:cNvPr id="7" name="Rectangle 6" hidden="1"/>
        <xdr:cNvSpPr/>
      </xdr:nvSpPr>
      <xdr:spPr>
        <a:xfrm>
          <a:off x="2162175" y="8582025"/>
          <a:ext cx="7905750" cy="590550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209549</xdr:colOff>
      <xdr:row>0</xdr:row>
      <xdr:rowOff>228600</xdr:rowOff>
    </xdr:from>
    <xdr:to>
      <xdr:col>4</xdr:col>
      <xdr:colOff>581024</xdr:colOff>
      <xdr:row>1</xdr:row>
      <xdr:rowOff>133350</xdr:rowOff>
    </xdr:to>
    <xdr:sp macro="[0]!RENVOI_ONGLET_FEUILLE_CONTRAT" textlink="">
      <xdr:nvSpPr>
        <xdr:cNvPr id="2" name="Flèche : droite 1">
          <a:extLst>
            <a:ext uri="{FF2B5EF4-FFF2-40B4-BE49-F238E27FC236}">
              <a16:creationId xmlns="" xmlns:a16="http://schemas.microsoft.com/office/drawing/2014/main" id="{D59C1744-B912-4BEE-AD26-51242C014A97}"/>
            </a:ext>
          </a:extLst>
        </xdr:cNvPr>
        <xdr:cNvSpPr/>
      </xdr:nvSpPr>
      <xdr:spPr>
        <a:xfrm rot="10800000">
          <a:off x="6476999" y="228600"/>
          <a:ext cx="371475" cy="285750"/>
        </a:xfrm>
        <a:prstGeom prst="right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</sheetPr>
  <dimension ref="A1:K52"/>
  <sheetViews>
    <sheetView topLeftCell="A7" zoomScaleNormal="100" workbookViewId="0">
      <selection activeCell="C47" sqref="C47"/>
    </sheetView>
  </sheetViews>
  <sheetFormatPr baseColWidth="10" defaultRowHeight="15" x14ac:dyDescent="0.25"/>
  <cols>
    <col min="1" max="1" width="10.140625" bestFit="1" customWidth="1"/>
    <col min="2" max="2" width="9.7109375" bestFit="1" customWidth="1"/>
    <col min="3" max="3" width="64" customWidth="1"/>
    <col min="4" max="4" width="13" hidden="1" customWidth="1"/>
    <col min="5" max="5" width="11.7109375" bestFit="1" customWidth="1"/>
    <col min="6" max="6" width="10.7109375" bestFit="1" customWidth="1"/>
    <col min="7" max="7" width="6.42578125" customWidth="1"/>
    <col min="8" max="8" width="21.5703125" style="42" customWidth="1"/>
    <col min="15" max="15" width="20.28515625" customWidth="1"/>
  </cols>
  <sheetData>
    <row r="1" spans="1:11" ht="31.5" customHeight="1" thickBot="1" x14ac:dyDescent="0.3">
      <c r="A1" s="53" t="s">
        <v>0</v>
      </c>
      <c r="B1" s="53" t="s">
        <v>1</v>
      </c>
      <c r="C1" s="54" t="s">
        <v>2</v>
      </c>
      <c r="D1" s="55"/>
      <c r="E1" s="49" t="s">
        <v>3</v>
      </c>
      <c r="F1" s="52" t="s">
        <v>4</v>
      </c>
      <c r="G1" s="56" t="s">
        <v>5</v>
      </c>
      <c r="H1" s="50" t="s">
        <v>64</v>
      </c>
    </row>
    <row r="2" spans="1:11" x14ac:dyDescent="0.25">
      <c r="A2" s="1" t="e">
        <f>IF(#REF!="","",#REF!)</f>
        <v>#REF!</v>
      </c>
      <c r="B2" s="24" t="e">
        <f>IF(#REF!="","",#REF!)</f>
        <v>#REF!</v>
      </c>
      <c r="C2" s="26" t="e">
        <f ca="1">INDIRECT("COMPILDATA!C"&amp;D2)</f>
        <v>#REF!</v>
      </c>
      <c r="D2" s="25">
        <v>2</v>
      </c>
      <c r="E2" s="2" t="e">
        <f>IF(#REF!="","",#REF!)</f>
        <v>#REF!</v>
      </c>
      <c r="F2" s="2" t="e">
        <f>IF(#REF!="","",#REF!)</f>
        <v>#REF!</v>
      </c>
      <c r="G2" s="1" t="e">
        <f>IF(#REF!="","",#REF!)</f>
        <v>#REF!</v>
      </c>
      <c r="H2" s="48" t="e">
        <f ca="1">DATEDIF(FEUILLE_CONTRAT!$N$1,F2,"d")/30</f>
        <v>#REF!</v>
      </c>
    </row>
    <row r="3" spans="1:11" x14ac:dyDescent="0.25">
      <c r="A3" s="1" t="e">
        <f>IF(#REF!="","",#REF!)</f>
        <v>#REF!</v>
      </c>
      <c r="B3" s="24" t="e">
        <f>IF(#REF!="","",#REF!)</f>
        <v>#REF!</v>
      </c>
      <c r="C3" s="26" t="e">
        <f t="shared" ref="C3:C51" ca="1" si="0">INDIRECT("COMPILDATA!C"&amp;D3)</f>
        <v>#REF!</v>
      </c>
      <c r="D3" s="25">
        <v>3</v>
      </c>
      <c r="E3" s="2" t="e">
        <f>IF(#REF!="","",#REF!)</f>
        <v>#REF!</v>
      </c>
      <c r="F3" s="2" t="e">
        <f>IF(#REF!="","",#REF!)</f>
        <v>#REF!</v>
      </c>
      <c r="G3" s="1" t="e">
        <f>IF(#REF!="","",#REF!)</f>
        <v>#REF!</v>
      </c>
      <c r="H3" s="48" t="e">
        <f ca="1">DATEDIF(FEUILLE_CONTRAT!$N$1,F3,"d")/30</f>
        <v>#REF!</v>
      </c>
    </row>
    <row r="4" spans="1:11" x14ac:dyDescent="0.25">
      <c r="A4" s="1" t="e">
        <f>IF(#REF!="","",#REF!)</f>
        <v>#REF!</v>
      </c>
      <c r="B4" s="24" t="e">
        <f>IF(#REF!="","",#REF!)</f>
        <v>#REF!</v>
      </c>
      <c r="C4" s="26" t="e">
        <f t="shared" ca="1" si="0"/>
        <v>#REF!</v>
      </c>
      <c r="D4" s="25">
        <v>4</v>
      </c>
      <c r="E4" s="2" t="e">
        <f>IF(#REF!="","",#REF!)</f>
        <v>#REF!</v>
      </c>
      <c r="F4" s="2" t="e">
        <f>IF(#REF!="","",#REF!)</f>
        <v>#REF!</v>
      </c>
      <c r="G4" s="1" t="e">
        <f>IF(#REF!="","",#REF!)</f>
        <v>#REF!</v>
      </c>
      <c r="H4" s="48" t="e">
        <f ca="1">DATEDIF(FEUILLE_CONTRAT!$N$1,F4,"d")/30</f>
        <v>#REF!</v>
      </c>
    </row>
    <row r="5" spans="1:11" x14ac:dyDescent="0.25">
      <c r="A5" s="1" t="e">
        <f>IF(#REF!="","",#REF!)</f>
        <v>#REF!</v>
      </c>
      <c r="B5" s="24" t="e">
        <f>IF(#REF!="","",#REF!)</f>
        <v>#REF!</v>
      </c>
      <c r="C5" s="26" t="e">
        <f t="shared" ca="1" si="0"/>
        <v>#REF!</v>
      </c>
      <c r="D5" s="25">
        <v>5</v>
      </c>
      <c r="E5" s="2" t="e">
        <f>IF(#REF!="","",#REF!)</f>
        <v>#REF!</v>
      </c>
      <c r="F5" s="2" t="e">
        <f>IF(#REF!="","",#REF!)</f>
        <v>#REF!</v>
      </c>
      <c r="G5" s="1" t="e">
        <f>IF(#REF!="","",#REF!)</f>
        <v>#REF!</v>
      </c>
      <c r="H5" s="48" t="e">
        <f ca="1">DATEDIF(FEUILLE_CONTRAT!$N$1,F5,"d")/30</f>
        <v>#REF!</v>
      </c>
    </row>
    <row r="6" spans="1:11" x14ac:dyDescent="0.25">
      <c r="A6" s="1" t="e">
        <f>IF(#REF!="","",#REF!)</f>
        <v>#REF!</v>
      </c>
      <c r="B6" s="24" t="e">
        <f>IF(#REF!="","",#REF!)</f>
        <v>#REF!</v>
      </c>
      <c r="C6" s="26" t="e">
        <f t="shared" ca="1" si="0"/>
        <v>#REF!</v>
      </c>
      <c r="D6" s="25">
        <v>6</v>
      </c>
      <c r="E6" s="2" t="e">
        <f>IF(#REF!="","",#REF!)</f>
        <v>#REF!</v>
      </c>
      <c r="F6" s="2" t="e">
        <f>IF(#REF!="","",#REF!)</f>
        <v>#REF!</v>
      </c>
      <c r="G6" s="1" t="e">
        <f>IF(#REF!="","",#REF!)</f>
        <v>#REF!</v>
      </c>
      <c r="H6" s="48" t="e">
        <f ca="1">DATEDIF(FEUILLE_CONTRAT!$N$1,F6,"d")/30</f>
        <v>#REF!</v>
      </c>
      <c r="K6" s="23"/>
    </row>
    <row r="7" spans="1:11" x14ac:dyDescent="0.25">
      <c r="A7" s="1" t="e">
        <f>IF(#REF!="","",#REF!)</f>
        <v>#REF!</v>
      </c>
      <c r="B7" s="24" t="e">
        <f>IF(#REF!="","",#REF!)</f>
        <v>#REF!</v>
      </c>
      <c r="C7" s="26" t="e">
        <f t="shared" ca="1" si="0"/>
        <v>#REF!</v>
      </c>
      <c r="D7" s="25">
        <v>7</v>
      </c>
      <c r="E7" s="2" t="e">
        <f>IF(#REF!="","",#REF!)</f>
        <v>#REF!</v>
      </c>
      <c r="F7" s="2" t="e">
        <f>IF(#REF!="","",#REF!)</f>
        <v>#REF!</v>
      </c>
      <c r="G7" s="1" t="e">
        <f>IF(#REF!="","",#REF!)</f>
        <v>#REF!</v>
      </c>
      <c r="H7" s="48" t="e">
        <f ca="1">DATEDIF(FEUILLE_CONTRAT!$N$1,F7,"d")/30</f>
        <v>#REF!</v>
      </c>
    </row>
    <row r="8" spans="1:11" x14ac:dyDescent="0.25">
      <c r="A8" s="1" t="e">
        <f>IF(#REF!="","",#REF!)</f>
        <v>#REF!</v>
      </c>
      <c r="B8" s="24" t="e">
        <f>IF(#REF!="","",#REF!)</f>
        <v>#REF!</v>
      </c>
      <c r="C8" s="26" t="e">
        <f t="shared" ca="1" si="0"/>
        <v>#REF!</v>
      </c>
      <c r="D8" s="25">
        <v>8</v>
      </c>
      <c r="E8" s="2" t="e">
        <f>IF(#REF!="","",#REF!)</f>
        <v>#REF!</v>
      </c>
      <c r="F8" s="2" t="e">
        <f>IF(#REF!="","",#REF!)</f>
        <v>#REF!</v>
      </c>
      <c r="G8" s="1" t="e">
        <f>IF(#REF!="","",#REF!)</f>
        <v>#REF!</v>
      </c>
      <c r="H8" s="48" t="e">
        <f ca="1">DATEDIF(FEUILLE_CONTRAT!$N$1,F8,"d")/30</f>
        <v>#REF!</v>
      </c>
    </row>
    <row r="9" spans="1:11" x14ac:dyDescent="0.25">
      <c r="A9" s="1" t="e">
        <f>IF(#REF!="","",#REF!)</f>
        <v>#REF!</v>
      </c>
      <c r="B9" s="24" t="e">
        <f>IF(#REF!="","",#REF!)</f>
        <v>#REF!</v>
      </c>
      <c r="C9" s="26" t="e">
        <f t="shared" ca="1" si="0"/>
        <v>#REF!</v>
      </c>
      <c r="D9" s="25">
        <v>9</v>
      </c>
      <c r="E9" s="2" t="e">
        <f>IF(#REF!="","",#REF!)</f>
        <v>#REF!</v>
      </c>
      <c r="F9" s="2" t="e">
        <f>IF(#REF!="","",#REF!)</f>
        <v>#REF!</v>
      </c>
      <c r="G9" s="1" t="e">
        <f>IF(#REF!="","",#REF!)</f>
        <v>#REF!</v>
      </c>
      <c r="H9" s="48" t="e">
        <f ca="1">DATEDIF(FEUILLE_CONTRAT!$N$1,F9,"d")/30</f>
        <v>#REF!</v>
      </c>
    </row>
    <row r="10" spans="1:11" x14ac:dyDescent="0.25">
      <c r="A10" s="1" t="e">
        <f>IF(#REF!="","",#REF!)</f>
        <v>#REF!</v>
      </c>
      <c r="B10" s="24" t="e">
        <f>IF(#REF!="","",#REF!)</f>
        <v>#REF!</v>
      </c>
      <c r="C10" s="26" t="e">
        <f t="shared" ca="1" si="0"/>
        <v>#REF!</v>
      </c>
      <c r="D10" s="25">
        <v>10</v>
      </c>
      <c r="E10" s="2" t="e">
        <f>IF(#REF!="","",#REF!)</f>
        <v>#REF!</v>
      </c>
      <c r="F10" s="2" t="e">
        <f>IF(#REF!="","",#REF!)</f>
        <v>#REF!</v>
      </c>
      <c r="G10" s="1" t="e">
        <f>IF(#REF!="","",#REF!)</f>
        <v>#REF!</v>
      </c>
      <c r="H10" s="48" t="e">
        <f ca="1">DATEDIF(FEUILLE_CONTRAT!$N$1,F10,"d")/30</f>
        <v>#REF!</v>
      </c>
    </row>
    <row r="11" spans="1:11" x14ac:dyDescent="0.25">
      <c r="A11" s="1" t="e">
        <f>IF(#REF!="","",#REF!)</f>
        <v>#REF!</v>
      </c>
      <c r="B11" s="24" t="e">
        <f>IF(#REF!="","",#REF!)</f>
        <v>#REF!</v>
      </c>
      <c r="C11" s="26" t="e">
        <f t="shared" ca="1" si="0"/>
        <v>#REF!</v>
      </c>
      <c r="D11" s="25">
        <v>11</v>
      </c>
      <c r="E11" s="2" t="e">
        <f>IF(#REF!="","",#REF!)</f>
        <v>#REF!</v>
      </c>
      <c r="F11" s="2" t="e">
        <f>IF(#REF!="","",#REF!)</f>
        <v>#REF!</v>
      </c>
      <c r="G11" s="1" t="e">
        <f>IF(#REF!="","",#REF!)</f>
        <v>#REF!</v>
      </c>
      <c r="H11" s="48" t="e">
        <f ca="1">DATEDIF(FEUILLE_CONTRAT!$N$1,F11,"d")/30</f>
        <v>#REF!</v>
      </c>
    </row>
    <row r="12" spans="1:11" x14ac:dyDescent="0.25">
      <c r="A12" s="1" t="e">
        <f>IF(#REF!="","",#REF!)</f>
        <v>#REF!</v>
      </c>
      <c r="B12" s="24" t="e">
        <f>IF(#REF!="","",#REF!)</f>
        <v>#REF!</v>
      </c>
      <c r="C12" s="26" t="e">
        <f t="shared" ca="1" si="0"/>
        <v>#REF!</v>
      </c>
      <c r="D12" s="25">
        <v>12</v>
      </c>
      <c r="E12" s="2" t="e">
        <f>IF(#REF!="","",#REF!)</f>
        <v>#REF!</v>
      </c>
      <c r="F12" s="2" t="e">
        <f>IF(#REF!="","",#REF!)</f>
        <v>#REF!</v>
      </c>
      <c r="G12" s="1" t="e">
        <f>IF(#REF!="","",#REF!)</f>
        <v>#REF!</v>
      </c>
      <c r="H12" s="48" t="e">
        <f ca="1">DATEDIF(FEUILLE_CONTRAT!$N$1,F12,"d")/30</f>
        <v>#REF!</v>
      </c>
    </row>
    <row r="13" spans="1:11" x14ac:dyDescent="0.25">
      <c r="A13" s="1" t="e">
        <f>IF(#REF!="","",#REF!)</f>
        <v>#REF!</v>
      </c>
      <c r="B13" s="24" t="e">
        <f>IF(#REF!="","",#REF!)</f>
        <v>#REF!</v>
      </c>
      <c r="C13" s="26" t="e">
        <f t="shared" ca="1" si="0"/>
        <v>#REF!</v>
      </c>
      <c r="D13" s="25">
        <v>13</v>
      </c>
      <c r="E13" s="2" t="e">
        <f>IF(#REF!="","",#REF!)</f>
        <v>#REF!</v>
      </c>
      <c r="F13" s="2" t="e">
        <f>IF(#REF!="","",#REF!)</f>
        <v>#REF!</v>
      </c>
      <c r="G13" s="1" t="e">
        <f>IF(#REF!="","",#REF!)</f>
        <v>#REF!</v>
      </c>
      <c r="H13" s="48" t="e">
        <f ca="1">DATEDIF(FEUILLE_CONTRAT!$N$1,F13,"d")/30</f>
        <v>#REF!</v>
      </c>
    </row>
    <row r="14" spans="1:11" x14ac:dyDescent="0.25">
      <c r="A14" s="1" t="e">
        <f>IF(#REF!="","",#REF!)</f>
        <v>#REF!</v>
      </c>
      <c r="B14" s="24" t="e">
        <f>IF(#REF!="","",#REF!)</f>
        <v>#REF!</v>
      </c>
      <c r="C14" s="26" t="e">
        <f t="shared" ca="1" si="0"/>
        <v>#REF!</v>
      </c>
      <c r="D14" s="25">
        <v>14</v>
      </c>
      <c r="E14" s="2" t="e">
        <f>IF(#REF!="","",#REF!)</f>
        <v>#REF!</v>
      </c>
      <c r="F14" s="2" t="e">
        <f>IF(#REF!="","",#REF!)</f>
        <v>#REF!</v>
      </c>
      <c r="G14" s="1" t="e">
        <f>IF(#REF!="","",#REF!)</f>
        <v>#REF!</v>
      </c>
      <c r="H14" s="48" t="e">
        <f ca="1">DATEDIF(FEUILLE_CONTRAT!$N$1,F14,"d")/30</f>
        <v>#REF!</v>
      </c>
    </row>
    <row r="15" spans="1:11" x14ac:dyDescent="0.25">
      <c r="A15" s="1" t="e">
        <f>IF(#REF!="","",#REF!)</f>
        <v>#REF!</v>
      </c>
      <c r="B15" s="24" t="e">
        <f>IF(#REF!="","",#REF!)</f>
        <v>#REF!</v>
      </c>
      <c r="C15" s="26" t="e">
        <f t="shared" ca="1" si="0"/>
        <v>#REF!</v>
      </c>
      <c r="D15" s="25">
        <v>15</v>
      </c>
      <c r="E15" s="2" t="e">
        <f>IF(#REF!="","",#REF!)</f>
        <v>#REF!</v>
      </c>
      <c r="F15" s="2" t="e">
        <f>IF(#REF!="","",#REF!)</f>
        <v>#REF!</v>
      </c>
      <c r="G15" s="1" t="e">
        <f>IF(#REF!="","",#REF!)</f>
        <v>#REF!</v>
      </c>
      <c r="H15" s="48" t="e">
        <f ca="1">DATEDIF(FEUILLE_CONTRAT!$N$1,F15,"d")/30</f>
        <v>#REF!</v>
      </c>
    </row>
    <row r="16" spans="1:11" x14ac:dyDescent="0.25">
      <c r="A16" s="37" t="e">
        <f>IF(#REF!="","",#REF!)</f>
        <v>#REF!</v>
      </c>
      <c r="B16" s="24" t="e">
        <f>IF(#REF!="","",#REF!)</f>
        <v>#REF!</v>
      </c>
      <c r="C16" s="26" t="e">
        <f t="shared" ca="1" si="0"/>
        <v>#REF!</v>
      </c>
      <c r="D16" s="25">
        <v>16</v>
      </c>
      <c r="E16" s="2" t="e">
        <f>IF(#REF!="","",#REF!)</f>
        <v>#REF!</v>
      </c>
      <c r="F16" s="2" t="e">
        <f>IF(#REF!="","",#REF!)</f>
        <v>#REF!</v>
      </c>
      <c r="G16" s="1" t="e">
        <f>IF(#REF!="","",#REF!)</f>
        <v>#REF!</v>
      </c>
      <c r="H16" s="48" t="e">
        <f ca="1">DATEDIF(FEUILLE_CONTRAT!$N$1,F16,"d")/30</f>
        <v>#REF!</v>
      </c>
    </row>
    <row r="17" spans="1:8" x14ac:dyDescent="0.25">
      <c r="A17" s="37" t="e">
        <f>IF(#REF!="","",#REF!)</f>
        <v>#REF!</v>
      </c>
      <c r="B17" s="24" t="e">
        <f>IF(#REF!="","",#REF!)</f>
        <v>#REF!</v>
      </c>
      <c r="C17" s="26" t="e">
        <f t="shared" ca="1" si="0"/>
        <v>#REF!</v>
      </c>
      <c r="D17" s="25">
        <v>17</v>
      </c>
      <c r="E17" s="2" t="e">
        <f>IF(#REF!="","",#REF!)</f>
        <v>#REF!</v>
      </c>
      <c r="F17" s="2" t="e">
        <f>IF(#REF!="","",#REF!)</f>
        <v>#REF!</v>
      </c>
      <c r="G17" s="1" t="e">
        <f>IF(#REF!="","",#REF!)</f>
        <v>#REF!</v>
      </c>
      <c r="H17" s="48" t="e">
        <f ca="1">DATEDIF(FEUILLE_CONTRAT!$N$1,F17,"d")/30</f>
        <v>#REF!</v>
      </c>
    </row>
    <row r="18" spans="1:8" x14ac:dyDescent="0.25">
      <c r="A18" s="37" t="e">
        <f>IF(#REF!="","",#REF!)</f>
        <v>#REF!</v>
      </c>
      <c r="B18" s="24" t="e">
        <f>IF(#REF!="","",#REF!)</f>
        <v>#REF!</v>
      </c>
      <c r="C18" s="26" t="e">
        <f t="shared" ca="1" si="0"/>
        <v>#REF!</v>
      </c>
      <c r="D18" s="25">
        <v>18</v>
      </c>
      <c r="E18" s="2" t="e">
        <f>IF(#REF!="","",#REF!)</f>
        <v>#REF!</v>
      </c>
      <c r="F18" s="2" t="e">
        <f>IF(#REF!="","",#REF!)</f>
        <v>#REF!</v>
      </c>
      <c r="G18" s="1" t="e">
        <f>IF(#REF!="","",#REF!)</f>
        <v>#REF!</v>
      </c>
      <c r="H18" s="48" t="e">
        <f ca="1">DATEDIF(FEUILLE_CONTRAT!$N$1,F18,"d")/30</f>
        <v>#REF!</v>
      </c>
    </row>
    <row r="19" spans="1:8" x14ac:dyDescent="0.25">
      <c r="A19" s="37" t="e">
        <f>IF(#REF!="","",#REF!)</f>
        <v>#REF!</v>
      </c>
      <c r="B19" s="24" t="e">
        <f>IF(#REF!="","",#REF!)</f>
        <v>#REF!</v>
      </c>
      <c r="C19" s="26" t="e">
        <f t="shared" ca="1" si="0"/>
        <v>#REF!</v>
      </c>
      <c r="D19" s="25">
        <v>19</v>
      </c>
      <c r="E19" s="2" t="e">
        <f>IF(#REF!="","",#REF!)</f>
        <v>#REF!</v>
      </c>
      <c r="F19" s="2" t="e">
        <f>IF(#REF!="","",#REF!)</f>
        <v>#REF!</v>
      </c>
      <c r="G19" s="1" t="e">
        <f>IF(#REF!="","",#REF!)</f>
        <v>#REF!</v>
      </c>
      <c r="H19" s="48" t="e">
        <f ca="1">DATEDIF(FEUILLE_CONTRAT!$N$1,F19,"d")/30</f>
        <v>#REF!</v>
      </c>
    </row>
    <row r="20" spans="1:8" x14ac:dyDescent="0.25">
      <c r="A20" s="37" t="e">
        <f>IF(#REF!="","",#REF!)</f>
        <v>#REF!</v>
      </c>
      <c r="B20" s="24" t="e">
        <f>IF(#REF!="","",#REF!)</f>
        <v>#REF!</v>
      </c>
      <c r="C20" s="26" t="e">
        <f t="shared" ca="1" si="0"/>
        <v>#REF!</v>
      </c>
      <c r="D20" s="25">
        <v>20</v>
      </c>
      <c r="E20" s="2" t="e">
        <f>IF(#REF!="","",#REF!)</f>
        <v>#REF!</v>
      </c>
      <c r="F20" s="2" t="e">
        <f>IF(#REF!="","",#REF!)</f>
        <v>#REF!</v>
      </c>
      <c r="G20" s="1" t="e">
        <f>IF(#REF!="","",#REF!)</f>
        <v>#REF!</v>
      </c>
      <c r="H20" s="48" t="e">
        <f ca="1">DATEDIF(FEUILLE_CONTRAT!$N$1,F20,"d")/30</f>
        <v>#REF!</v>
      </c>
    </row>
    <row r="21" spans="1:8" x14ac:dyDescent="0.25">
      <c r="A21" s="37" t="e">
        <f>IF(#REF!="","",#REF!)</f>
        <v>#REF!</v>
      </c>
      <c r="B21" s="24" t="e">
        <f>IF(#REF!="","",#REF!)</f>
        <v>#REF!</v>
      </c>
      <c r="C21" s="26" t="e">
        <f t="shared" ca="1" si="0"/>
        <v>#REF!</v>
      </c>
      <c r="D21" s="25">
        <v>21</v>
      </c>
      <c r="E21" s="2" t="e">
        <f>IF(#REF!="","",#REF!)</f>
        <v>#REF!</v>
      </c>
      <c r="F21" s="2" t="e">
        <f>IF(#REF!="","",#REF!)</f>
        <v>#REF!</v>
      </c>
      <c r="G21" s="1" t="e">
        <f>IF(#REF!="","",#REF!)</f>
        <v>#REF!</v>
      </c>
      <c r="H21" s="48" t="e">
        <f ca="1">DATEDIF(FEUILLE_CONTRAT!$N$1,F21,"d")/30</f>
        <v>#REF!</v>
      </c>
    </row>
    <row r="22" spans="1:8" x14ac:dyDescent="0.25">
      <c r="A22" s="37" t="e">
        <f>IF(#REF!="","",#REF!)</f>
        <v>#REF!</v>
      </c>
      <c r="B22" s="24" t="e">
        <f>IF(#REF!="","",#REF!)</f>
        <v>#REF!</v>
      </c>
      <c r="C22" s="26" t="e">
        <f t="shared" ca="1" si="0"/>
        <v>#REF!</v>
      </c>
      <c r="D22" s="25">
        <v>22</v>
      </c>
      <c r="E22" s="2" t="e">
        <f>IF(#REF!="","",#REF!)</f>
        <v>#REF!</v>
      </c>
      <c r="F22" s="2" t="e">
        <f>IF(#REF!="","",#REF!)</f>
        <v>#REF!</v>
      </c>
      <c r="G22" s="1" t="e">
        <f>IF(#REF!="","",#REF!)</f>
        <v>#REF!</v>
      </c>
      <c r="H22" s="48" t="e">
        <f ca="1">DATEDIF(FEUILLE_CONTRAT!$N$1,F22,"d")/30</f>
        <v>#REF!</v>
      </c>
    </row>
    <row r="23" spans="1:8" x14ac:dyDescent="0.25">
      <c r="A23" s="37" t="e">
        <f>IF(#REF!="","",#REF!)</f>
        <v>#REF!</v>
      </c>
      <c r="B23" s="24" t="e">
        <f>IF(#REF!="","",#REF!)</f>
        <v>#REF!</v>
      </c>
      <c r="C23" s="26" t="e">
        <f t="shared" ca="1" si="0"/>
        <v>#REF!</v>
      </c>
      <c r="D23" s="25">
        <v>23</v>
      </c>
      <c r="E23" s="2" t="e">
        <f>IF(#REF!="","",#REF!)</f>
        <v>#REF!</v>
      </c>
      <c r="F23" s="2" t="e">
        <f>IF(#REF!="","",#REF!)</f>
        <v>#REF!</v>
      </c>
      <c r="G23" s="1" t="e">
        <f>IF(#REF!="","",#REF!)</f>
        <v>#REF!</v>
      </c>
      <c r="H23" s="48" t="e">
        <f ca="1">DATEDIF(FEUILLE_CONTRAT!$N$1,F23,"d")/30</f>
        <v>#REF!</v>
      </c>
    </row>
    <row r="24" spans="1:8" x14ac:dyDescent="0.25">
      <c r="A24" s="37" t="e">
        <f>IF(#REF!="","",#REF!)</f>
        <v>#REF!</v>
      </c>
      <c r="B24" s="24" t="e">
        <f>IF(#REF!="","",#REF!)</f>
        <v>#REF!</v>
      </c>
      <c r="C24" s="26" t="e">
        <f t="shared" ca="1" si="0"/>
        <v>#REF!</v>
      </c>
      <c r="D24" s="25">
        <v>24</v>
      </c>
      <c r="E24" s="2" t="e">
        <f>IF(#REF!="","",#REF!)</f>
        <v>#REF!</v>
      </c>
      <c r="F24" s="2" t="e">
        <f>IF(#REF!="","",#REF!)</f>
        <v>#REF!</v>
      </c>
      <c r="G24" s="1" t="e">
        <f>IF(#REF!="","",#REF!)</f>
        <v>#REF!</v>
      </c>
      <c r="H24" s="48" t="e">
        <f ca="1">DATEDIF(FEUILLE_CONTRAT!$N$1,F24,"d")/30</f>
        <v>#REF!</v>
      </c>
    </row>
    <row r="25" spans="1:8" x14ac:dyDescent="0.25">
      <c r="A25" s="37" t="e">
        <f>IF(#REF!="","",#REF!)</f>
        <v>#REF!</v>
      </c>
      <c r="B25" s="24" t="e">
        <f>IF(#REF!="","",#REF!)</f>
        <v>#REF!</v>
      </c>
      <c r="C25" s="26" t="e">
        <f t="shared" ca="1" si="0"/>
        <v>#REF!</v>
      </c>
      <c r="D25" s="25">
        <v>25</v>
      </c>
      <c r="E25" s="2" t="e">
        <f>IF(#REF!="","",#REF!)</f>
        <v>#REF!</v>
      </c>
      <c r="F25" s="2" t="e">
        <f>IF(#REF!="","",#REF!)</f>
        <v>#REF!</v>
      </c>
      <c r="G25" s="1" t="e">
        <f>IF(#REF!="","",#REF!)</f>
        <v>#REF!</v>
      </c>
      <c r="H25" s="48" t="e">
        <f ca="1">DATEDIF(FEUILLE_CONTRAT!$N$1,F25,"d")/30</f>
        <v>#REF!</v>
      </c>
    </row>
    <row r="26" spans="1:8" x14ac:dyDescent="0.25">
      <c r="A26" s="37" t="e">
        <f>IF(#REF!="","",#REF!)</f>
        <v>#REF!</v>
      </c>
      <c r="B26" s="24" t="e">
        <f>IF(#REF!="","",#REF!)</f>
        <v>#REF!</v>
      </c>
      <c r="C26" s="26" t="e">
        <f t="shared" ca="1" si="0"/>
        <v>#REF!</v>
      </c>
      <c r="D26" s="25">
        <v>26</v>
      </c>
      <c r="E26" s="2" t="e">
        <f>IF(#REF!="","",#REF!)</f>
        <v>#REF!</v>
      </c>
      <c r="F26" s="2" t="e">
        <f>IF(#REF!="","",#REF!)</f>
        <v>#REF!</v>
      </c>
      <c r="G26" s="1" t="e">
        <f>IF(#REF!="","",#REF!)</f>
        <v>#REF!</v>
      </c>
      <c r="H26" s="48" t="e">
        <f ca="1">DATEDIF(FEUILLE_CONTRAT!$N$1,F26,"d")/30</f>
        <v>#REF!</v>
      </c>
    </row>
    <row r="27" spans="1:8" x14ac:dyDescent="0.25">
      <c r="A27" s="37" t="e">
        <f>IF(#REF!="","",#REF!)</f>
        <v>#REF!</v>
      </c>
      <c r="B27" s="24" t="e">
        <f>IF(#REF!="","",#REF!)</f>
        <v>#REF!</v>
      </c>
      <c r="C27" s="26" t="e">
        <f t="shared" ca="1" si="0"/>
        <v>#REF!</v>
      </c>
      <c r="D27" s="25">
        <v>27</v>
      </c>
      <c r="E27" s="2" t="e">
        <f>IF(#REF!="","",#REF!)</f>
        <v>#REF!</v>
      </c>
      <c r="F27" s="2" t="e">
        <f>IF(#REF!="","",#REF!)</f>
        <v>#REF!</v>
      </c>
      <c r="G27" s="1" t="e">
        <f>IF(#REF!="","",#REF!)</f>
        <v>#REF!</v>
      </c>
      <c r="H27" s="48" t="e">
        <f ca="1">DATEDIF(FEUILLE_CONTRAT!$N$1,F27,"d")/30</f>
        <v>#REF!</v>
      </c>
    </row>
    <row r="28" spans="1:8" x14ac:dyDescent="0.25">
      <c r="A28" s="37" t="e">
        <f>IF(#REF!="","",#REF!)</f>
        <v>#REF!</v>
      </c>
      <c r="B28" s="24" t="e">
        <f>IF(#REF!="","",#REF!)</f>
        <v>#REF!</v>
      </c>
      <c r="C28" s="26" t="e">
        <f t="shared" ca="1" si="0"/>
        <v>#REF!</v>
      </c>
      <c r="D28" s="25">
        <v>28</v>
      </c>
      <c r="E28" s="2" t="e">
        <f>IF(#REF!="","",#REF!)</f>
        <v>#REF!</v>
      </c>
      <c r="F28" s="2" t="e">
        <f>IF(#REF!="","",#REF!)</f>
        <v>#REF!</v>
      </c>
      <c r="G28" s="1" t="e">
        <f>IF(#REF!="","",#REF!)</f>
        <v>#REF!</v>
      </c>
      <c r="H28" s="48" t="e">
        <f ca="1">DATEDIF(FEUILLE_CONTRAT!$N$1,F28,"d")/30</f>
        <v>#REF!</v>
      </c>
    </row>
    <row r="29" spans="1:8" x14ac:dyDescent="0.25">
      <c r="A29" s="37" t="e">
        <f>IF(#REF!="","",#REF!)</f>
        <v>#REF!</v>
      </c>
      <c r="B29" s="24" t="e">
        <f>IF(#REF!="","",#REF!)</f>
        <v>#REF!</v>
      </c>
      <c r="C29" s="26" t="e">
        <f t="shared" ca="1" si="0"/>
        <v>#REF!</v>
      </c>
      <c r="D29" s="25">
        <v>29</v>
      </c>
      <c r="E29" s="2" t="e">
        <f>IF(#REF!="","",#REF!)</f>
        <v>#REF!</v>
      </c>
      <c r="F29" s="2" t="e">
        <f>IF(#REF!="","",#REF!)</f>
        <v>#REF!</v>
      </c>
      <c r="G29" s="1" t="e">
        <f>IF(#REF!="","",#REF!)</f>
        <v>#REF!</v>
      </c>
      <c r="H29" s="48" t="e">
        <f ca="1">DATEDIF(FEUILLE_CONTRAT!$N$1,F29,"d")/30</f>
        <v>#REF!</v>
      </c>
    </row>
    <row r="30" spans="1:8" x14ac:dyDescent="0.25">
      <c r="A30" s="37" t="e">
        <f>IF(#REF!="","",#REF!)</f>
        <v>#REF!</v>
      </c>
      <c r="B30" s="24" t="e">
        <f>IF(#REF!="","",#REF!)</f>
        <v>#REF!</v>
      </c>
      <c r="C30" s="26" t="e">
        <f t="shared" ca="1" si="0"/>
        <v>#REF!</v>
      </c>
      <c r="D30" s="25">
        <v>30</v>
      </c>
      <c r="E30" s="2" t="e">
        <f>IF(#REF!="","",#REF!)</f>
        <v>#REF!</v>
      </c>
      <c r="F30" s="2" t="e">
        <f>IF(#REF!="","",#REF!)</f>
        <v>#REF!</v>
      </c>
      <c r="G30" s="1" t="e">
        <f>IF(#REF!="","",#REF!)</f>
        <v>#REF!</v>
      </c>
      <c r="H30" s="48" t="e">
        <f ca="1">DATEDIF(FEUILLE_CONTRAT!$N$1,F30,"d")/30</f>
        <v>#REF!</v>
      </c>
    </row>
    <row r="31" spans="1:8" x14ac:dyDescent="0.25">
      <c r="A31" s="37" t="e">
        <f>IF(#REF!="","",#REF!)</f>
        <v>#REF!</v>
      </c>
      <c r="B31" s="24" t="e">
        <f>IF(#REF!="","",#REF!)</f>
        <v>#REF!</v>
      </c>
      <c r="C31" s="26" t="e">
        <f t="shared" ca="1" si="0"/>
        <v>#REF!</v>
      </c>
      <c r="D31" s="25">
        <v>31</v>
      </c>
      <c r="E31" s="2" t="e">
        <f>IF(#REF!="","",#REF!)</f>
        <v>#REF!</v>
      </c>
      <c r="F31" s="2" t="e">
        <f>IF(#REF!="","",#REF!)</f>
        <v>#REF!</v>
      </c>
      <c r="G31" s="1" t="e">
        <f>IF(#REF!="","",#REF!)</f>
        <v>#REF!</v>
      </c>
      <c r="H31" s="48" t="e">
        <f ca="1">DATEDIF(FEUILLE_CONTRAT!$N$1,F31,"d")/30</f>
        <v>#REF!</v>
      </c>
    </row>
    <row r="32" spans="1:8" x14ac:dyDescent="0.25">
      <c r="A32" s="37" t="e">
        <f>IF(#REF!="","",#REF!)</f>
        <v>#REF!</v>
      </c>
      <c r="B32" s="24" t="e">
        <f>IF(#REF!="","",#REF!)</f>
        <v>#REF!</v>
      </c>
      <c r="C32" s="26" t="e">
        <f t="shared" ca="1" si="0"/>
        <v>#REF!</v>
      </c>
      <c r="D32" s="25">
        <v>32</v>
      </c>
      <c r="E32" s="2" t="e">
        <f>IF(#REF!="","",#REF!)</f>
        <v>#REF!</v>
      </c>
      <c r="F32" s="2" t="e">
        <f>IF(#REF!="","",#REF!)</f>
        <v>#REF!</v>
      </c>
      <c r="G32" s="1" t="e">
        <f>IF(#REF!="","",#REF!)</f>
        <v>#REF!</v>
      </c>
      <c r="H32" s="48" t="e">
        <f ca="1">DATEDIF(FEUILLE_CONTRAT!$N$1,F32,"d")/30</f>
        <v>#REF!</v>
      </c>
    </row>
    <row r="33" spans="1:8" x14ac:dyDescent="0.25">
      <c r="A33" s="37" t="e">
        <f>IF(#REF!="","",#REF!)</f>
        <v>#REF!</v>
      </c>
      <c r="B33" s="24" t="e">
        <f>IF(#REF!="","",#REF!)</f>
        <v>#REF!</v>
      </c>
      <c r="C33" s="26" t="e">
        <f t="shared" ca="1" si="0"/>
        <v>#REF!</v>
      </c>
      <c r="D33" s="25">
        <v>33</v>
      </c>
      <c r="E33" s="2" t="e">
        <f>IF(#REF!="","",#REF!)</f>
        <v>#REF!</v>
      </c>
      <c r="F33" s="2" t="e">
        <f>IF(#REF!="","",#REF!)</f>
        <v>#REF!</v>
      </c>
      <c r="G33" s="1" t="e">
        <f>IF(#REF!="","",#REF!)</f>
        <v>#REF!</v>
      </c>
      <c r="H33" s="48" t="e">
        <f ca="1">DATEDIF(FEUILLE_CONTRAT!$N$1,F33,"d")/30</f>
        <v>#REF!</v>
      </c>
    </row>
    <row r="34" spans="1:8" x14ac:dyDescent="0.25">
      <c r="A34" s="37" t="e">
        <f>IF(#REF!="","",#REF!)</f>
        <v>#REF!</v>
      </c>
      <c r="B34" s="24" t="e">
        <f>IF(#REF!="","",#REF!)</f>
        <v>#REF!</v>
      </c>
      <c r="C34" s="26" t="e">
        <f t="shared" ca="1" si="0"/>
        <v>#REF!</v>
      </c>
      <c r="D34" s="25">
        <v>34</v>
      </c>
      <c r="E34" s="2" t="e">
        <f>IF(#REF!="","",#REF!)</f>
        <v>#REF!</v>
      </c>
      <c r="F34" s="2" t="e">
        <f>IF(#REF!="","",#REF!)</f>
        <v>#REF!</v>
      </c>
      <c r="G34" s="1" t="e">
        <f>IF(#REF!="","",#REF!)</f>
        <v>#REF!</v>
      </c>
      <c r="H34" s="48" t="e">
        <f ca="1">DATEDIF(FEUILLE_CONTRAT!$N$1,F34,"d")/30</f>
        <v>#REF!</v>
      </c>
    </row>
    <row r="35" spans="1:8" x14ac:dyDescent="0.25">
      <c r="A35" s="37" t="e">
        <f>IF(#REF!="","",#REF!)</f>
        <v>#REF!</v>
      </c>
      <c r="B35" s="24" t="e">
        <f>IF(#REF!="","",#REF!)</f>
        <v>#REF!</v>
      </c>
      <c r="C35" s="26" t="e">
        <f t="shared" ca="1" si="0"/>
        <v>#REF!</v>
      </c>
      <c r="D35" s="25">
        <v>35</v>
      </c>
      <c r="E35" s="2" t="e">
        <f>IF(#REF!="","",#REF!)</f>
        <v>#REF!</v>
      </c>
      <c r="F35" s="2" t="e">
        <f>IF(#REF!="","",#REF!)</f>
        <v>#REF!</v>
      </c>
      <c r="G35" s="1" t="e">
        <f>IF(#REF!="","",#REF!)</f>
        <v>#REF!</v>
      </c>
      <c r="H35" s="48" t="e">
        <f ca="1">DATEDIF(FEUILLE_CONTRAT!$N$1,F35,"d")/30</f>
        <v>#REF!</v>
      </c>
    </row>
    <row r="36" spans="1:8" x14ac:dyDescent="0.25">
      <c r="A36" s="37" t="e">
        <f>IF(#REF!="","",#REF!)</f>
        <v>#REF!</v>
      </c>
      <c r="B36" s="24" t="e">
        <f>IF(#REF!="","",#REF!)</f>
        <v>#REF!</v>
      </c>
      <c r="C36" s="26" t="e">
        <f t="shared" ca="1" si="0"/>
        <v>#REF!</v>
      </c>
      <c r="D36" s="25">
        <v>36</v>
      </c>
      <c r="E36" s="2" t="e">
        <f>IF(#REF!="","",#REF!)</f>
        <v>#REF!</v>
      </c>
      <c r="F36" s="2" t="e">
        <f>IF(#REF!="","",#REF!)</f>
        <v>#REF!</v>
      </c>
      <c r="G36" s="1" t="e">
        <f>IF(#REF!="","",#REF!)</f>
        <v>#REF!</v>
      </c>
      <c r="H36" s="48" t="e">
        <f ca="1">DATEDIF(FEUILLE_CONTRAT!$N$1,F36,"d")/30</f>
        <v>#REF!</v>
      </c>
    </row>
    <row r="37" spans="1:8" x14ac:dyDescent="0.25">
      <c r="A37" s="37" t="e">
        <f>IF(#REF!="","",#REF!)</f>
        <v>#REF!</v>
      </c>
      <c r="B37" s="24" t="e">
        <f>IF(#REF!="","",#REF!)</f>
        <v>#REF!</v>
      </c>
      <c r="C37" s="26" t="e">
        <f t="shared" ca="1" si="0"/>
        <v>#REF!</v>
      </c>
      <c r="D37" s="25">
        <v>37</v>
      </c>
      <c r="E37" s="2" t="e">
        <f>IF(#REF!="","",#REF!)</f>
        <v>#REF!</v>
      </c>
      <c r="F37" s="2" t="e">
        <f>IF(#REF!="","",#REF!)</f>
        <v>#REF!</v>
      </c>
      <c r="G37" s="1" t="e">
        <f>IF(#REF!="","",#REF!)</f>
        <v>#REF!</v>
      </c>
      <c r="H37" s="48" t="e">
        <f ca="1">DATEDIF(FEUILLE_CONTRAT!$N$1,F37,"d")/30</f>
        <v>#REF!</v>
      </c>
    </row>
    <row r="38" spans="1:8" x14ac:dyDescent="0.25">
      <c r="A38" s="37" t="e">
        <f>IF(#REF!="","",#REF!)</f>
        <v>#REF!</v>
      </c>
      <c r="B38" s="24" t="e">
        <f>IF(#REF!="","",#REF!)</f>
        <v>#REF!</v>
      </c>
      <c r="C38" s="26" t="e">
        <f t="shared" ca="1" si="0"/>
        <v>#REF!</v>
      </c>
      <c r="D38" s="25">
        <v>38</v>
      </c>
      <c r="E38" s="2" t="e">
        <f>IF(#REF!="","",#REF!)</f>
        <v>#REF!</v>
      </c>
      <c r="F38" s="2" t="e">
        <f>IF(#REF!="","",#REF!)</f>
        <v>#REF!</v>
      </c>
      <c r="G38" s="1" t="e">
        <f>IF(#REF!="","",#REF!)</f>
        <v>#REF!</v>
      </c>
      <c r="H38" s="48" t="e">
        <f ca="1">DATEDIF(FEUILLE_CONTRAT!$N$1,F38,"d")/30</f>
        <v>#REF!</v>
      </c>
    </row>
    <row r="39" spans="1:8" x14ac:dyDescent="0.25">
      <c r="A39" s="37" t="e">
        <f>IF(#REF!="","",#REF!)</f>
        <v>#REF!</v>
      </c>
      <c r="B39" s="24" t="e">
        <f>IF(#REF!="","",#REF!)</f>
        <v>#REF!</v>
      </c>
      <c r="C39" s="26" t="e">
        <f t="shared" ca="1" si="0"/>
        <v>#REF!</v>
      </c>
      <c r="D39" s="25">
        <v>39</v>
      </c>
      <c r="E39" s="2" t="e">
        <f>IF(#REF!="","",#REF!)</f>
        <v>#REF!</v>
      </c>
      <c r="F39" s="2" t="e">
        <f>IF(#REF!="","",#REF!)</f>
        <v>#REF!</v>
      </c>
      <c r="G39" s="1" t="e">
        <f>IF(#REF!="","",#REF!)</f>
        <v>#REF!</v>
      </c>
      <c r="H39" s="48" t="e">
        <f ca="1">DATEDIF(FEUILLE_CONTRAT!$N$1,F39,"d")/30</f>
        <v>#REF!</v>
      </c>
    </row>
    <row r="40" spans="1:8" x14ac:dyDescent="0.25">
      <c r="A40" s="37" t="e">
        <f>IF(#REF!="","",#REF!)</f>
        <v>#REF!</v>
      </c>
      <c r="B40" s="24" t="e">
        <f>IF(#REF!="","",#REF!)</f>
        <v>#REF!</v>
      </c>
      <c r="C40" s="26" t="e">
        <f t="shared" ca="1" si="0"/>
        <v>#REF!</v>
      </c>
      <c r="D40" s="25">
        <v>40</v>
      </c>
      <c r="E40" s="2" t="e">
        <f>IF(#REF!="","",#REF!)</f>
        <v>#REF!</v>
      </c>
      <c r="F40" s="2" t="e">
        <f>IF(#REF!="","",#REF!)</f>
        <v>#REF!</v>
      </c>
      <c r="G40" s="1" t="e">
        <f>IF(#REF!="","",#REF!)</f>
        <v>#REF!</v>
      </c>
      <c r="H40" s="48"/>
    </row>
    <row r="41" spans="1:8" x14ac:dyDescent="0.25">
      <c r="A41" s="37" t="e">
        <f>IF(#REF!="","",#REF!)</f>
        <v>#REF!</v>
      </c>
      <c r="B41" s="24" t="e">
        <f>IF(#REF!="","",#REF!)</f>
        <v>#REF!</v>
      </c>
      <c r="C41" s="26" t="e">
        <f t="shared" ca="1" si="0"/>
        <v>#REF!</v>
      </c>
      <c r="D41" s="25">
        <v>41</v>
      </c>
      <c r="E41" s="2" t="e">
        <f>IF(#REF!="","",#REF!)</f>
        <v>#REF!</v>
      </c>
      <c r="F41" s="2" t="e">
        <f>IF(#REF!="","",#REF!)</f>
        <v>#REF!</v>
      </c>
      <c r="G41" s="1" t="e">
        <f>IF(#REF!="","",#REF!)</f>
        <v>#REF!</v>
      </c>
      <c r="H41" s="48" t="e">
        <f ca="1">DATEDIF(FEUILLE_CONTRAT!$N$1,F41,"d")/30</f>
        <v>#REF!</v>
      </c>
    </row>
    <row r="42" spans="1:8" x14ac:dyDescent="0.25">
      <c r="A42" s="37" t="e">
        <f>IF(#REF!="","",#REF!)</f>
        <v>#REF!</v>
      </c>
      <c r="B42" s="24" t="e">
        <f>IF(#REF!="","",#REF!)</f>
        <v>#REF!</v>
      </c>
      <c r="C42" s="26" t="e">
        <f t="shared" ca="1" si="0"/>
        <v>#REF!</v>
      </c>
      <c r="D42" s="25">
        <v>42</v>
      </c>
      <c r="E42" s="2" t="e">
        <f>IF(#REF!="","",#REF!)</f>
        <v>#REF!</v>
      </c>
      <c r="F42" s="2" t="e">
        <f>IF(#REF!="","",#REF!)</f>
        <v>#REF!</v>
      </c>
      <c r="G42" s="1" t="e">
        <f>IF(#REF!="","",#REF!)</f>
        <v>#REF!</v>
      </c>
      <c r="H42" s="48" t="e">
        <f ca="1">DATEDIF(FEUILLE_CONTRAT!$N$1,F42,"d")/30</f>
        <v>#REF!</v>
      </c>
    </row>
    <row r="43" spans="1:8" x14ac:dyDescent="0.25">
      <c r="A43" s="37" t="e">
        <f>IF(#REF!="","",#REF!)</f>
        <v>#REF!</v>
      </c>
      <c r="B43" s="24" t="e">
        <f>IF(#REF!="","",#REF!)</f>
        <v>#REF!</v>
      </c>
      <c r="C43" s="26" t="e">
        <f t="shared" ca="1" si="0"/>
        <v>#REF!</v>
      </c>
      <c r="D43" s="25">
        <v>43</v>
      </c>
      <c r="E43" s="2" t="e">
        <f>IF(#REF!="","",#REF!)</f>
        <v>#REF!</v>
      </c>
      <c r="F43" s="2" t="e">
        <f>IF(#REF!="","",#REF!)</f>
        <v>#REF!</v>
      </c>
      <c r="G43" s="1" t="e">
        <f>IF(#REF!="","",#REF!)</f>
        <v>#REF!</v>
      </c>
      <c r="H43" s="48" t="e">
        <f ca="1">DATEDIF(FEUILLE_CONTRAT!$N$1,F43,"d")/30</f>
        <v>#REF!</v>
      </c>
    </row>
    <row r="44" spans="1:8" x14ac:dyDescent="0.25">
      <c r="A44" s="37" t="e">
        <f>IF(#REF!="","",#REF!)</f>
        <v>#REF!</v>
      </c>
      <c r="B44" s="24" t="e">
        <f>IF(#REF!="","",#REF!)</f>
        <v>#REF!</v>
      </c>
      <c r="C44" s="26" t="e">
        <f t="shared" ca="1" si="0"/>
        <v>#REF!</v>
      </c>
      <c r="D44" s="25">
        <v>44</v>
      </c>
      <c r="E44" s="2" t="e">
        <f>IF(#REF!="","",#REF!)</f>
        <v>#REF!</v>
      </c>
      <c r="F44" s="2" t="e">
        <f>IF(#REF!="","",#REF!)</f>
        <v>#REF!</v>
      </c>
      <c r="G44" s="1" t="e">
        <f>IF(#REF!="","",#REF!)</f>
        <v>#REF!</v>
      </c>
      <c r="H44" s="48"/>
    </row>
    <row r="45" spans="1:8" x14ac:dyDescent="0.25">
      <c r="A45" s="37" t="e">
        <f>IF(#REF!="","",#REF!)</f>
        <v>#REF!</v>
      </c>
      <c r="B45" s="24" t="e">
        <f>IF(#REF!="","",#REF!)</f>
        <v>#REF!</v>
      </c>
      <c r="C45" s="26" t="e">
        <f t="shared" ca="1" si="0"/>
        <v>#REF!</v>
      </c>
      <c r="D45" s="25">
        <v>45</v>
      </c>
      <c r="E45" s="2" t="e">
        <f>IF(#REF!="","",#REF!)</f>
        <v>#REF!</v>
      </c>
      <c r="F45" s="2" t="e">
        <f>IF(#REF!="","",#REF!)</f>
        <v>#REF!</v>
      </c>
      <c r="G45" s="1" t="e">
        <f>IF(#REF!="","",#REF!)</f>
        <v>#REF!</v>
      </c>
      <c r="H45" s="48" t="e">
        <f ca="1">DATEDIF(FEUILLE_CONTRAT!$N$1,F45,"d")/30</f>
        <v>#REF!</v>
      </c>
    </row>
    <row r="46" spans="1:8" x14ac:dyDescent="0.25">
      <c r="A46" s="37" t="e">
        <f>IF(#REF!="","",#REF!)</f>
        <v>#REF!</v>
      </c>
      <c r="B46" s="24" t="e">
        <f>IF(#REF!="","",#REF!)</f>
        <v>#REF!</v>
      </c>
      <c r="C46" s="26" t="e">
        <f t="shared" ca="1" si="0"/>
        <v>#REF!</v>
      </c>
      <c r="D46" s="25">
        <v>46</v>
      </c>
      <c r="E46" s="2" t="e">
        <f>IF(#REF!="","",#REF!)</f>
        <v>#REF!</v>
      </c>
      <c r="F46" s="2" t="e">
        <f>IF(#REF!="","",#REF!)</f>
        <v>#REF!</v>
      </c>
      <c r="G46" s="1" t="e">
        <f>IF(#REF!="","",#REF!)</f>
        <v>#REF!</v>
      </c>
      <c r="H46" s="48" t="e">
        <f ca="1">DATEDIF(FEUILLE_CONTRAT!$N$1,F46,"d")/30</f>
        <v>#REF!</v>
      </c>
    </row>
    <row r="47" spans="1:8" x14ac:dyDescent="0.25">
      <c r="A47" s="37" t="e">
        <f>IF(#REF!="","",#REF!)</f>
        <v>#REF!</v>
      </c>
      <c r="B47" s="24" t="e">
        <f>IF(#REF!="","",#REF!)</f>
        <v>#REF!</v>
      </c>
      <c r="C47" s="26" t="e">
        <f t="shared" ca="1" si="0"/>
        <v>#REF!</v>
      </c>
      <c r="D47" s="25">
        <v>47</v>
      </c>
      <c r="E47" s="2" t="e">
        <f>IF(#REF!="","",#REF!)</f>
        <v>#REF!</v>
      </c>
      <c r="F47" s="2" t="e">
        <f>IF(#REF!="","",#REF!)</f>
        <v>#REF!</v>
      </c>
      <c r="G47" s="1" t="e">
        <f>IF(#REF!="","",#REF!)</f>
        <v>#REF!</v>
      </c>
      <c r="H47" s="48" t="e">
        <f ca="1">DATEDIF(FEUILLE_CONTRAT!$N$1,F47,"d")/30</f>
        <v>#REF!</v>
      </c>
    </row>
    <row r="48" spans="1:8" x14ac:dyDescent="0.25">
      <c r="A48" s="37" t="e">
        <f>IF(#REF!="","",#REF!)</f>
        <v>#REF!</v>
      </c>
      <c r="B48" s="24" t="e">
        <f>IF(#REF!="","",#REF!)</f>
        <v>#REF!</v>
      </c>
      <c r="C48" s="26" t="e">
        <f t="shared" ca="1" si="0"/>
        <v>#REF!</v>
      </c>
      <c r="D48" s="25">
        <v>48</v>
      </c>
      <c r="E48" s="2" t="e">
        <f>IF(#REF!="","",#REF!)</f>
        <v>#REF!</v>
      </c>
      <c r="F48" s="2" t="e">
        <f>IF(#REF!="","",#REF!)</f>
        <v>#REF!</v>
      </c>
      <c r="G48" s="1" t="e">
        <f>IF(#REF!="","",#REF!)</f>
        <v>#REF!</v>
      </c>
      <c r="H48" s="48" t="e">
        <f ca="1">DATEDIF(FEUILLE_CONTRAT!$N$1,F48,"d")/30</f>
        <v>#REF!</v>
      </c>
    </row>
    <row r="49" spans="1:8" x14ac:dyDescent="0.25">
      <c r="A49" s="37" t="e">
        <f>IF(#REF!="","",#REF!)</f>
        <v>#REF!</v>
      </c>
      <c r="B49" s="24" t="e">
        <f>IF(#REF!="","",#REF!)</f>
        <v>#REF!</v>
      </c>
      <c r="C49" s="26" t="e">
        <f t="shared" ca="1" si="0"/>
        <v>#REF!</v>
      </c>
      <c r="D49" s="25">
        <v>49</v>
      </c>
      <c r="E49" s="2" t="e">
        <f>IF(#REF!="","",#REF!)</f>
        <v>#REF!</v>
      </c>
      <c r="F49" s="2" t="e">
        <f>IF(#REF!="","",#REF!)</f>
        <v>#REF!</v>
      </c>
      <c r="G49" s="1" t="e">
        <f>IF(#REF!="","",#REF!)</f>
        <v>#REF!</v>
      </c>
      <c r="H49" s="48" t="e">
        <f ca="1">DATEDIF(FEUILLE_CONTRAT!$N$1,F49,"d")/30</f>
        <v>#REF!</v>
      </c>
    </row>
    <row r="50" spans="1:8" x14ac:dyDescent="0.25">
      <c r="A50" s="38" t="e">
        <f>IF(#REF!="","",#REF!)</f>
        <v>#REF!</v>
      </c>
      <c r="B50" s="24" t="e">
        <f>IF(#REF!="","",#REF!)</f>
        <v>#REF!</v>
      </c>
      <c r="C50" s="26" t="e">
        <f t="shared" ca="1" si="0"/>
        <v>#REF!</v>
      </c>
      <c r="D50" s="25">
        <v>50</v>
      </c>
      <c r="E50" s="2" t="e">
        <f>IF(#REF!="","",#REF!)</f>
        <v>#REF!</v>
      </c>
      <c r="F50" s="2" t="e">
        <f>IF(#REF!="","",#REF!)</f>
        <v>#REF!</v>
      </c>
      <c r="G50" s="1" t="e">
        <f>IF(#REF!="","",#REF!)</f>
        <v>#REF!</v>
      </c>
      <c r="H50" s="48" t="e">
        <f ca="1">DATEDIF(FEUILLE_CONTRAT!$N$1,F50,"d")/30</f>
        <v>#REF!</v>
      </c>
    </row>
    <row r="51" spans="1:8" x14ac:dyDescent="0.25">
      <c r="A51" s="38" t="e">
        <f>IF(#REF!="","",#REF!)</f>
        <v>#REF!</v>
      </c>
      <c r="B51" s="24" t="e">
        <f>IF(#REF!="","",#REF!)</f>
        <v>#REF!</v>
      </c>
      <c r="C51" s="26" t="e">
        <f t="shared" ca="1" si="0"/>
        <v>#REF!</v>
      </c>
      <c r="D51" s="25">
        <v>51</v>
      </c>
      <c r="E51" s="2" t="e">
        <f>IF(#REF!="","",#REF!)</f>
        <v>#REF!</v>
      </c>
      <c r="F51" s="2" t="e">
        <f>IF(#REF!="","",#REF!)</f>
        <v>#REF!</v>
      </c>
      <c r="G51" s="1" t="e">
        <f>IF(#REF!="","",#REF!)</f>
        <v>#REF!</v>
      </c>
      <c r="H51" s="48" t="e">
        <f ca="1">DATEDIF(FEUILLE_CONTRAT!$N$1,F51,"d")/30</f>
        <v>#REF!</v>
      </c>
    </row>
    <row r="52" spans="1:8" x14ac:dyDescent="0.25">
      <c r="A52" s="39"/>
    </row>
  </sheetData>
  <conditionalFormatting sqref="H2:H51">
    <cfRule type="cellIs" dxfId="5" priority="4" operator="between">
      <formula>6</formula>
      <formula>12</formula>
    </cfRule>
    <cfRule type="cellIs" dxfId="4" priority="5" operator="between">
      <formula>3</formula>
      <formula>6</formula>
    </cfRule>
    <cfRule type="cellIs" dxfId="3" priority="3" operator="between">
      <formula>0</formula>
      <formula>3</formula>
    </cfRule>
  </conditionalFormatting>
  <hyperlinks>
    <hyperlink ref="C2" location="FEUILLE_CONTRAT!A1" display="FEUILLE_CONTRAT!A1"/>
    <hyperlink ref="C3:C51" location="FEUILLE_CONTRAT!A1" display="FEUILLE_CONTRAT!A1"/>
  </hyperlink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O50"/>
  <sheetViews>
    <sheetView showGridLines="0" showZeros="0" tabSelected="1" topLeftCell="A22" zoomScaleNormal="100" workbookViewId="0">
      <selection activeCell="E51" sqref="E51"/>
    </sheetView>
  </sheetViews>
  <sheetFormatPr baseColWidth="10" defaultRowHeight="15" x14ac:dyDescent="0.25"/>
  <cols>
    <col min="1" max="1" width="11.42578125" customWidth="1"/>
    <col min="11" max="11" width="11.5703125" bestFit="1" customWidth="1"/>
    <col min="16" max="16" width="11.42578125" customWidth="1"/>
  </cols>
  <sheetData>
    <row r="1" spans="1:15" ht="15.75" thickBot="1" x14ac:dyDescent="0.3">
      <c r="A1" t="e">
        <f>MATCH(C2,#REF!,0)</f>
        <v>#REF!</v>
      </c>
      <c r="N1" s="62">
        <f ca="1">TODAY()</f>
        <v>42900</v>
      </c>
    </row>
    <row r="2" spans="1:15" x14ac:dyDescent="0.25">
      <c r="A2" s="22"/>
      <c r="B2" s="3" t="s">
        <v>6</v>
      </c>
      <c r="C2" s="4" t="s">
        <v>7</v>
      </c>
      <c r="E2" s="85" t="str">
        <f ca="1">IFERROR(INDIRECT("COMPILDATA!C"&amp;$A$1),"")</f>
        <v/>
      </c>
      <c r="F2" s="86"/>
      <c r="G2" s="86"/>
      <c r="H2" s="86"/>
      <c r="I2" s="86"/>
      <c r="J2" s="86"/>
      <c r="K2" s="86"/>
      <c r="L2" s="86"/>
      <c r="M2" s="87"/>
      <c r="N2" s="51" t="str">
        <f ca="1">IFERROR(INDIRECT("COMPILDATA!AO"&amp;$A$1),"")</f>
        <v/>
      </c>
      <c r="O2" s="51" t="str">
        <f ca="1">IFERROR(INDIRECT("COMPILDATA!AP"&amp;$A$1),"")</f>
        <v/>
      </c>
    </row>
    <row r="3" spans="1:15" ht="15.75" thickBot="1" x14ac:dyDescent="0.3">
      <c r="B3" s="5" t="s">
        <v>1</v>
      </c>
      <c r="C3" s="6" t="str">
        <f ca="1">IFERROR(INDIRECT("COMPILDATA!B"&amp;$A$1),"")</f>
        <v/>
      </c>
      <c r="E3" s="88"/>
      <c r="F3" s="89"/>
      <c r="G3" s="89"/>
      <c r="H3" s="89"/>
      <c r="I3" s="89"/>
      <c r="J3" s="89"/>
      <c r="K3" s="89"/>
      <c r="L3" s="89"/>
      <c r="M3" s="90"/>
      <c r="N3" s="51" t="str">
        <f ca="1">IFERROR(INDIRECT("COMPILDATA!AQ"&amp;$A$1),"")</f>
        <v/>
      </c>
      <c r="O3" s="51" t="str">
        <f ca="1">IFERROR(INDIRECT("COMPILDATA!AR"&amp;$A$1),"")</f>
        <v/>
      </c>
    </row>
    <row r="4" spans="1:15" ht="15.75" thickBot="1" x14ac:dyDescent="0.3">
      <c r="F4" s="84"/>
      <c r="G4" s="84"/>
      <c r="H4" s="84"/>
      <c r="I4" s="84"/>
      <c r="J4" s="84"/>
      <c r="N4" s="51"/>
      <c r="O4" s="51"/>
    </row>
    <row r="5" spans="1:15" ht="15.75" thickBot="1" x14ac:dyDescent="0.3">
      <c r="B5" s="70" t="s">
        <v>8</v>
      </c>
      <c r="C5" s="71"/>
      <c r="D5" s="71"/>
      <c r="E5" s="71"/>
      <c r="F5" s="71"/>
      <c r="G5" s="71"/>
      <c r="H5" s="71"/>
      <c r="I5" s="71"/>
      <c r="J5" s="71"/>
      <c r="K5" s="71"/>
      <c r="L5" s="71"/>
      <c r="M5" s="72"/>
      <c r="N5" s="51"/>
      <c r="O5" s="51"/>
    </row>
    <row r="7" spans="1:15" x14ac:dyDescent="0.25">
      <c r="B7" s="73" t="s">
        <v>9</v>
      </c>
      <c r="C7" s="73"/>
      <c r="D7" s="73"/>
      <c r="E7" s="7" t="str">
        <f ca="1">IFERROR(INDIRECT("COMPILDATA!D"&amp;$A$1),"")</f>
        <v/>
      </c>
      <c r="G7" s="73" t="s">
        <v>10</v>
      </c>
      <c r="H7" s="73"/>
      <c r="I7" s="74" t="str">
        <f ca="1">IFERROR(INDIRECT("COMPILDATA!H"&amp;$A$1),"")</f>
        <v/>
      </c>
      <c r="J7" s="74"/>
      <c r="K7" s="64" t="str">
        <f ca="1">HYPERLINK("PIECES_CONTRACTUELLES\"&amp;C2&amp;"\"&amp;N2&amp;".pdf",N3)</f>
        <v/>
      </c>
      <c r="L7" s="65"/>
      <c r="M7" s="59" t="str">
        <f ca="1">HYPERLINK("PIECES_CONTRACTUELLES\"&amp;C2&amp;"\"&amp;O2&amp;".pdf",O3)</f>
        <v/>
      </c>
      <c r="N7" s="61"/>
    </row>
    <row r="8" spans="1:15" x14ac:dyDescent="0.25">
      <c r="B8" s="73" t="s">
        <v>65</v>
      </c>
      <c r="C8" s="73"/>
      <c r="D8" s="73"/>
      <c r="E8" s="8" t="str">
        <f ca="1">IFERROR(INDIRECT("COMPILDATA!E"&amp;$A$1),"")</f>
        <v/>
      </c>
      <c r="G8" s="73" t="s">
        <v>11</v>
      </c>
      <c r="H8" s="73"/>
      <c r="I8" s="74" t="str">
        <f ca="1">IFERROR(INDIRECT("COMPILDATA!I"&amp;$A$1),"")</f>
        <v/>
      </c>
      <c r="J8" s="74"/>
      <c r="K8" s="74"/>
      <c r="M8" s="10"/>
    </row>
    <row r="9" spans="1:15" x14ac:dyDescent="0.25">
      <c r="B9" s="73" t="s">
        <v>12</v>
      </c>
      <c r="C9" s="73"/>
      <c r="D9" s="73"/>
      <c r="E9" s="7" t="str">
        <f ca="1">IFERROR(INDIRECT("COMPILDATA!F"&amp;$A$1),"")</f>
        <v/>
      </c>
      <c r="G9" s="73" t="s">
        <v>13</v>
      </c>
      <c r="H9" s="73"/>
      <c r="I9" t="str">
        <f ca="1">IFERROR(INDIRECT("COMPILDATA!J"&amp;$A$1),"")</f>
        <v/>
      </c>
      <c r="K9" s="73" t="s">
        <v>14</v>
      </c>
      <c r="L9" s="73"/>
      <c r="M9" t="str">
        <f ca="1">IFERROR(INDIRECT("COMPILDATA!L"&amp;$A$1),"")</f>
        <v/>
      </c>
    </row>
    <row r="10" spans="1:15" x14ac:dyDescent="0.25">
      <c r="B10" s="73" t="s">
        <v>15</v>
      </c>
      <c r="C10" s="73"/>
      <c r="D10" s="73"/>
      <c r="E10" s="7" t="str">
        <f ca="1">IFERROR(INDIRECT("COMPILDATA!G"&amp;$A$1),"")</f>
        <v/>
      </c>
      <c r="F10" s="8"/>
      <c r="G10" s="73" t="s">
        <v>16</v>
      </c>
      <c r="H10" s="73"/>
      <c r="I10" t="str">
        <f ca="1">IFERROR(INDIRECT("COMPILDATA!K"&amp;$A$1),"")</f>
        <v/>
      </c>
      <c r="K10" s="73" t="s">
        <v>17</v>
      </c>
      <c r="L10" s="73"/>
      <c r="M10" t="e">
        <f ca="1">IF(H21=0,"Ø",INDIRECT("COMPILDATA!M"&amp;$A$1))</f>
        <v>#REF!</v>
      </c>
    </row>
    <row r="11" spans="1:15" x14ac:dyDescent="0.25">
      <c r="E11" s="10"/>
    </row>
    <row r="12" spans="1:15" x14ac:dyDescent="0.25">
      <c r="B12" s="73" t="s">
        <v>18</v>
      </c>
      <c r="C12" s="73"/>
      <c r="D12" s="73"/>
      <c r="E12" s="11" t="str">
        <f ca="1">IFERROR(INDIRECT("COMPILDATA!N"&amp;$A$1),"")</f>
        <v/>
      </c>
      <c r="G12" s="73" t="s">
        <v>19</v>
      </c>
      <c r="H12" s="73"/>
      <c r="I12" s="74" t="str">
        <f ca="1">IFERROR(INDIRECT("COMPILDATA!O"&amp;$A$1),"")</f>
        <v/>
      </c>
      <c r="J12" s="74"/>
      <c r="K12" s="74"/>
      <c r="L12" s="74"/>
      <c r="M12" s="74"/>
    </row>
    <row r="13" spans="1:15" x14ac:dyDescent="0.25">
      <c r="B13" s="17"/>
      <c r="C13" s="17"/>
      <c r="D13" s="17"/>
      <c r="E13" s="11"/>
      <c r="G13" s="73" t="s">
        <v>20</v>
      </c>
      <c r="H13" s="73"/>
      <c r="I13" s="21" t="str">
        <f ca="1">IFERROR(INDIRECT("COMPILDATA!P"&amp;$A$1),"")</f>
        <v/>
      </c>
      <c r="J13" s="20"/>
      <c r="K13" s="20"/>
      <c r="L13" s="20"/>
      <c r="M13" s="20"/>
    </row>
    <row r="14" spans="1:15" x14ac:dyDescent="0.25">
      <c r="B14" s="17"/>
      <c r="C14" s="17"/>
      <c r="D14" s="17"/>
      <c r="E14" s="11"/>
      <c r="G14" s="73" t="s">
        <v>46</v>
      </c>
      <c r="H14" s="73"/>
      <c r="I14" s="74" t="str">
        <f ca="1">IFERROR(INDIRECT("COMPILDATA!Q"&amp;$A$1),"")</f>
        <v/>
      </c>
      <c r="J14" s="74"/>
      <c r="K14" s="74"/>
      <c r="L14" s="74"/>
      <c r="M14" s="74"/>
    </row>
    <row r="15" spans="1:15" x14ac:dyDescent="0.25">
      <c r="G15" s="73" t="s">
        <v>47</v>
      </c>
      <c r="H15" s="73"/>
      <c r="I15" s="21" t="str">
        <f ca="1">IFERROR(INDIRECT("COMPILDATA!R"&amp;$A$1),"")</f>
        <v/>
      </c>
      <c r="J15" s="20"/>
      <c r="K15" s="20"/>
      <c r="L15" s="20"/>
      <c r="M15" s="20"/>
    </row>
    <row r="16" spans="1:15" ht="15.75" thickBot="1" x14ac:dyDescent="0.3"/>
    <row r="17" spans="2:13" ht="15.75" thickBot="1" x14ac:dyDescent="0.3">
      <c r="B17" s="70" t="s">
        <v>66</v>
      </c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2"/>
    </row>
    <row r="19" spans="2:13" x14ac:dyDescent="0.25">
      <c r="B19" s="81" t="s">
        <v>21</v>
      </c>
      <c r="C19" s="82"/>
      <c r="D19" s="83"/>
      <c r="E19" s="81" t="s">
        <v>22</v>
      </c>
      <c r="F19" s="82"/>
      <c r="G19" s="83"/>
      <c r="H19" s="81" t="s">
        <v>23</v>
      </c>
      <c r="I19" s="82"/>
      <c r="J19" s="83"/>
      <c r="L19" s="81" t="s">
        <v>24</v>
      </c>
      <c r="M19" s="83"/>
    </row>
    <row r="20" spans="2:13" x14ac:dyDescent="0.25">
      <c r="B20" s="12" t="s">
        <v>25</v>
      </c>
      <c r="C20" s="12" t="s">
        <v>26</v>
      </c>
      <c r="D20" s="12" t="s">
        <v>27</v>
      </c>
      <c r="E20" s="12" t="s">
        <v>25</v>
      </c>
      <c r="F20" s="12" t="s">
        <v>26</v>
      </c>
      <c r="G20" s="12" t="s">
        <v>27</v>
      </c>
      <c r="H20" s="12" t="s">
        <v>25</v>
      </c>
      <c r="I20" s="12" t="s">
        <v>26</v>
      </c>
      <c r="J20" s="12" t="s">
        <v>27</v>
      </c>
      <c r="K20" s="13"/>
      <c r="L20" s="66" t="str">
        <f ca="1">IFERROR(INDIRECT("COMPILDATA!y"&amp;$A$1),"")</f>
        <v/>
      </c>
      <c r="M20" s="67"/>
    </row>
    <row r="21" spans="2:13" x14ac:dyDescent="0.25">
      <c r="B21" s="14" t="str">
        <f ca="1">IFERROR(INDIRECT("COMPILDATA!S"&amp;$A$1),"")</f>
        <v/>
      </c>
      <c r="C21" s="14" t="str">
        <f ca="1">IFERROR(INDIRECT("COMPILDATA!T"&amp;$A$1),"")</f>
        <v/>
      </c>
      <c r="D21" s="15" t="e">
        <f ca="1">IF(C21="",C21/B21,"")</f>
        <v>#VALUE!</v>
      </c>
      <c r="E21" s="14" t="str">
        <f ca="1">IFERROR(INDIRECT("COMPILDATA!U"&amp;$A$1),"")</f>
        <v/>
      </c>
      <c r="F21" s="14" t="str">
        <f ca="1">IFERROR(INDIRECT("COMPILDATA!V"&amp;$A$1),"")</f>
        <v/>
      </c>
      <c r="G21" s="15" t="e">
        <f ca="1">IF(F21=0,"",F21/E21)</f>
        <v>#VALUE!</v>
      </c>
      <c r="H21" s="14" t="str">
        <f ca="1">IFERROR(INDIRECT("COMPILDATA!w"&amp;$A$1),"")</f>
        <v/>
      </c>
      <c r="I21" s="14" t="str">
        <f ca="1">IFERROR(INDIRECT("COMPILDATA!x"&amp;$A$1),"")</f>
        <v/>
      </c>
      <c r="J21" s="15" t="e">
        <f ca="1">IF(I21=0,"",I21/H21)</f>
        <v>#VALUE!</v>
      </c>
    </row>
    <row r="23" spans="2:13" x14ac:dyDescent="0.25">
      <c r="B23" s="68" t="s">
        <v>28</v>
      </c>
      <c r="C23" s="69"/>
      <c r="D23" s="16" t="e">
        <f ca="1">B21+E21+H21</f>
        <v>#VALUE!</v>
      </c>
    </row>
    <row r="24" spans="2:13" x14ac:dyDescent="0.25">
      <c r="B24" s="68" t="s">
        <v>29</v>
      </c>
      <c r="C24" s="69"/>
      <c r="D24" s="16" t="e">
        <f ca="1">C21+F21+I21</f>
        <v>#VALUE!</v>
      </c>
    </row>
    <row r="25" spans="2:13" ht="15.75" thickBot="1" x14ac:dyDescent="0.3"/>
    <row r="26" spans="2:13" ht="15.75" thickBot="1" x14ac:dyDescent="0.3">
      <c r="B26" s="70" t="s">
        <v>30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2"/>
    </row>
    <row r="28" spans="2:13" x14ac:dyDescent="0.25">
      <c r="B28" s="73" t="s">
        <v>31</v>
      </c>
      <c r="C28" s="73"/>
      <c r="D28" t="str">
        <f ca="1">IFERROR(INDIRECT("COMPILDATA!Z"&amp;$A$1),"")</f>
        <v/>
      </c>
      <c r="G28" s="73" t="s">
        <v>32</v>
      </c>
      <c r="H28" s="73"/>
      <c r="I28" t="str">
        <f ca="1">IFERROR(INDIRECT("COMPILDATA!AB"&amp;$A$1),"")</f>
        <v/>
      </c>
      <c r="K28" s="17" t="s">
        <v>33</v>
      </c>
      <c r="L28" s="74" t="str">
        <f ca="1">IFERROR(INDIRECT("COMPILDATA!AD"&amp;$A$1),"")</f>
        <v/>
      </c>
      <c r="M28" s="74"/>
    </row>
    <row r="29" spans="2:13" x14ac:dyDescent="0.25">
      <c r="B29" s="73" t="s">
        <v>34</v>
      </c>
      <c r="C29" s="73"/>
      <c r="D29" t="str">
        <f ca="1">IFERROR(INDIRECT("COMPILDATA!AA"&amp;$A$1),"")</f>
        <v/>
      </c>
      <c r="G29" s="73" t="s">
        <v>35</v>
      </c>
      <c r="H29" s="73"/>
      <c r="I29" s="74" t="str">
        <f ca="1">IFERROR(INDIRECT("COMPILDATA!AC"&amp;$A$1),"")</f>
        <v/>
      </c>
      <c r="J29" s="74"/>
      <c r="K29" s="17" t="s">
        <v>36</v>
      </c>
      <c r="L29" s="74" t="str">
        <f ca="1">IFERROR(INDIRECT("COMPILDATA!AE"&amp;$A$1),"")</f>
        <v/>
      </c>
      <c r="M29" s="74"/>
    </row>
    <row r="30" spans="2:13" x14ac:dyDescent="0.25">
      <c r="G30" s="9"/>
    </row>
    <row r="31" spans="2:13" x14ac:dyDescent="0.25">
      <c r="B31" s="64" t="str">
        <f ca="1">HYPERLINK("COPIES_DEVIS\"&amp;C3&amp;".png","Devis communiqués/Travaux effectués")</f>
        <v>Devis communiqués/Travaux effectués</v>
      </c>
      <c r="C31" s="65"/>
      <c r="D31" s="65"/>
      <c r="E31" s="65"/>
      <c r="G31" s="9"/>
    </row>
    <row r="32" spans="2:13" ht="15.75" thickBot="1" x14ac:dyDescent="0.3"/>
    <row r="33" spans="2:13" ht="15.75" thickBot="1" x14ac:dyDescent="0.3">
      <c r="B33" s="70" t="s">
        <v>37</v>
      </c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2"/>
    </row>
    <row r="35" spans="2:13" x14ac:dyDescent="0.25">
      <c r="B35" s="91" t="s">
        <v>67</v>
      </c>
      <c r="C35" s="92"/>
      <c r="D35" s="93" t="str">
        <f ca="1">IFERROR(INDIRECT("COMPILDATA!Aj"&amp;$A$1),"")</f>
        <v/>
      </c>
      <c r="E35" s="94"/>
    </row>
    <row r="37" spans="2:13" x14ac:dyDescent="0.25">
      <c r="B37" s="18"/>
      <c r="C37" s="19"/>
      <c r="D37" s="78" t="s">
        <v>38</v>
      </c>
      <c r="E37" s="79"/>
      <c r="F37" s="80"/>
      <c r="G37" s="78" t="s">
        <v>39</v>
      </c>
      <c r="H37" s="79"/>
      <c r="I37" s="79"/>
      <c r="J37" s="79"/>
      <c r="K37" s="79"/>
      <c r="L37" s="79"/>
      <c r="M37" s="80"/>
    </row>
    <row r="38" spans="2:13" x14ac:dyDescent="0.25">
      <c r="B38" s="95" t="s">
        <v>40</v>
      </c>
      <c r="C38" s="96"/>
      <c r="D38" s="75" t="str">
        <f ca="1">IFERROR(INDIRECT("COMPILDATA!AF"&amp;$A$1),"")</f>
        <v/>
      </c>
      <c r="E38" s="76"/>
      <c r="F38" s="77"/>
      <c r="G38" s="75" t="str">
        <f ca="1">IFERROR(INDIRECT("COMPILDATA!AG"&amp;$A$1),"")</f>
        <v/>
      </c>
      <c r="H38" s="76"/>
      <c r="I38" s="76"/>
      <c r="J38" s="76"/>
      <c r="K38" s="76"/>
      <c r="L38" s="76"/>
      <c r="M38" s="77"/>
    </row>
    <row r="40" spans="2:13" x14ac:dyDescent="0.25">
      <c r="B40" s="18"/>
      <c r="C40" s="19"/>
      <c r="D40" s="78" t="s">
        <v>38</v>
      </c>
      <c r="E40" s="79"/>
      <c r="F40" s="79"/>
      <c r="G40" s="80"/>
      <c r="H40" s="78" t="s">
        <v>39</v>
      </c>
      <c r="I40" s="79"/>
      <c r="J40" s="79"/>
      <c r="K40" s="79"/>
      <c r="L40" s="79"/>
      <c r="M40" s="80"/>
    </row>
    <row r="41" spans="2:13" x14ac:dyDescent="0.25">
      <c r="B41" s="95" t="s">
        <v>41</v>
      </c>
      <c r="C41" s="96"/>
      <c r="D41" s="75" t="str">
        <f ca="1">IFERROR(INDIRECT("COMPILDATA!AH"&amp;$A$1),"")</f>
        <v/>
      </c>
      <c r="E41" s="76"/>
      <c r="F41" s="76"/>
      <c r="G41" s="77"/>
      <c r="H41" s="75" t="str">
        <f ca="1">IFERROR(INDIRECT("COMPILDATA!AI"&amp;$A$1),"")</f>
        <v/>
      </c>
      <c r="I41" s="76"/>
      <c r="J41" s="76"/>
      <c r="K41" s="76"/>
      <c r="L41" s="76"/>
      <c r="M41" s="77"/>
    </row>
    <row r="43" spans="2:13" x14ac:dyDescent="0.25">
      <c r="D43" s="78" t="s">
        <v>38</v>
      </c>
      <c r="E43" s="79"/>
      <c r="F43" s="80"/>
      <c r="G43" s="78" t="s">
        <v>42</v>
      </c>
      <c r="H43" s="80"/>
      <c r="I43" s="58" t="s">
        <v>43</v>
      </c>
      <c r="J43" s="78" t="s">
        <v>44</v>
      </c>
      <c r="K43" s="80"/>
    </row>
    <row r="44" spans="2:13" x14ac:dyDescent="0.25">
      <c r="B44" s="95" t="str">
        <f ca="1">IF(D35="Régie","Gestionnaire :","Contact client :")</f>
        <v>Contact client :</v>
      </c>
      <c r="C44" s="96"/>
      <c r="D44" s="75" t="str">
        <f ca="1">IFERROR(INDIRECT("COMPILDATA!AK"&amp;$A$1),"")</f>
        <v/>
      </c>
      <c r="E44" s="76"/>
      <c r="F44" s="77"/>
      <c r="G44" s="75" t="str">
        <f ca="1">IFERROR(INDIRECT("COMPILDATA!AL"&amp;$A$1),"")</f>
        <v/>
      </c>
      <c r="H44" s="77"/>
      <c r="I44" s="60" t="str">
        <f ca="1">IFERROR(INDIRECT("COMPILDATA!AM"&amp;$A$1),"")</f>
        <v/>
      </c>
      <c r="J44" s="75" t="str">
        <f ca="1">IFERROR(INDIRECT("COMPILDATA!AN"&amp;$A$1),"")</f>
        <v/>
      </c>
      <c r="K44" s="77"/>
    </row>
    <row r="46" spans="2:13" x14ac:dyDescent="0.25">
      <c r="F46" s="78" t="s">
        <v>38</v>
      </c>
      <c r="G46" s="79"/>
      <c r="H46" s="80"/>
      <c r="I46" s="78" t="s">
        <v>42</v>
      </c>
      <c r="J46" s="80"/>
      <c r="K46" s="63" t="s">
        <v>43</v>
      </c>
      <c r="L46" s="78" t="s">
        <v>44</v>
      </c>
      <c r="M46" s="80"/>
    </row>
    <row r="47" spans="2:13" x14ac:dyDescent="0.25">
      <c r="D47" s="95" t="s">
        <v>45</v>
      </c>
      <c r="E47" s="96"/>
      <c r="F47" s="75" t="str">
        <f ca="1">IFERROR(INDIRECT("COMPILDATA!AK"&amp;$A$1),"")</f>
        <v/>
      </c>
      <c r="G47" s="76"/>
      <c r="H47" s="77"/>
      <c r="I47" s="75" t="str">
        <f ca="1">IFERROR(INDIRECT("COMPILDATA!AL"&amp;$A$1),"")</f>
        <v/>
      </c>
      <c r="J47" s="77"/>
      <c r="K47" s="60" t="str">
        <f ca="1">IFERROR(INDIRECT("COMPILDATA!AM"&amp;$A$1),"")</f>
        <v/>
      </c>
      <c r="L47" s="75" t="str">
        <f ca="1">IFERROR(INDIRECT("COMPILDATA!AN"&amp;$A$1),"")</f>
        <v/>
      </c>
      <c r="M47" s="77"/>
    </row>
    <row r="50" spans="5:5" x14ac:dyDescent="0.25">
      <c r="E50" t="s">
        <v>68</v>
      </c>
    </row>
  </sheetData>
  <mergeCells count="67">
    <mergeCell ref="F46:H46"/>
    <mergeCell ref="I46:J46"/>
    <mergeCell ref="L46:M46"/>
    <mergeCell ref="D47:E47"/>
    <mergeCell ref="F47:H47"/>
    <mergeCell ref="I47:J47"/>
    <mergeCell ref="L47:M47"/>
    <mergeCell ref="E2:M3"/>
    <mergeCell ref="B35:C35"/>
    <mergeCell ref="D35:E35"/>
    <mergeCell ref="J44:K44"/>
    <mergeCell ref="G44:H44"/>
    <mergeCell ref="D44:F44"/>
    <mergeCell ref="B38:C38"/>
    <mergeCell ref="B41:C41"/>
    <mergeCell ref="B44:C44"/>
    <mergeCell ref="H40:M40"/>
    <mergeCell ref="D40:G40"/>
    <mergeCell ref="D43:F43"/>
    <mergeCell ref="G43:H43"/>
    <mergeCell ref="J43:K43"/>
    <mergeCell ref="B10:D10"/>
    <mergeCell ref="G10:H10"/>
    <mergeCell ref="K10:L10"/>
    <mergeCell ref="F4:J4"/>
    <mergeCell ref="B5:M5"/>
    <mergeCell ref="B7:D7"/>
    <mergeCell ref="G7:H7"/>
    <mergeCell ref="K7:L7"/>
    <mergeCell ref="B8:D8"/>
    <mergeCell ref="G8:H8"/>
    <mergeCell ref="B9:D9"/>
    <mergeCell ref="G9:H9"/>
    <mergeCell ref="K9:L9"/>
    <mergeCell ref="I8:K8"/>
    <mergeCell ref="I7:J7"/>
    <mergeCell ref="B12:D12"/>
    <mergeCell ref="G12:H12"/>
    <mergeCell ref="G13:H13"/>
    <mergeCell ref="B17:M17"/>
    <mergeCell ref="B19:D19"/>
    <mergeCell ref="E19:G19"/>
    <mergeCell ref="H19:J19"/>
    <mergeCell ref="L19:M19"/>
    <mergeCell ref="I12:M12"/>
    <mergeCell ref="I14:M14"/>
    <mergeCell ref="G14:H14"/>
    <mergeCell ref="G15:H15"/>
    <mergeCell ref="B33:M33"/>
    <mergeCell ref="D41:G41"/>
    <mergeCell ref="H41:M41"/>
    <mergeCell ref="D38:F38"/>
    <mergeCell ref="G38:M38"/>
    <mergeCell ref="G37:M37"/>
    <mergeCell ref="D37:F37"/>
    <mergeCell ref="B31:E31"/>
    <mergeCell ref="L20:M20"/>
    <mergeCell ref="B23:C23"/>
    <mergeCell ref="B24:C24"/>
    <mergeCell ref="B26:M26"/>
    <mergeCell ref="B28:C28"/>
    <mergeCell ref="G28:H28"/>
    <mergeCell ref="L28:M28"/>
    <mergeCell ref="B29:C29"/>
    <mergeCell ref="G29:H29"/>
    <mergeCell ref="I29:J29"/>
    <mergeCell ref="L29:M29"/>
  </mergeCells>
  <conditionalFormatting sqref="E2">
    <cfRule type="expression" dxfId="2" priority="1">
      <formula>AND(DATEDIF($N$1,E10,"d")/30&gt;6,DATEDIF($N$1,E10,"d")/30&lt;12)</formula>
    </cfRule>
    <cfRule type="expression" dxfId="1" priority="3">
      <formula>AND(DATEDIF($N$1,E10,"d")/30&gt;0,DATEDIF($N$1,E10,"d")/30&lt;3)</formula>
    </cfRule>
    <cfRule type="expression" dxfId="0" priority="2">
      <formula>AND(DATEDIF($N$1,E10,"d")/30&gt;3,DATEDIF($N$1,E10,"d")/30&lt;6)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51"/>
  <sheetViews>
    <sheetView showGridLines="0" workbookViewId="0">
      <selection activeCell="D41" sqref="D41"/>
    </sheetView>
  </sheetViews>
  <sheetFormatPr baseColWidth="10" defaultRowHeight="15" x14ac:dyDescent="0.25"/>
  <cols>
    <col min="1" max="1" width="12.42578125" bestFit="1" customWidth="1"/>
    <col min="2" max="2" width="15.140625" bestFit="1" customWidth="1"/>
    <col min="3" max="3" width="16" bestFit="1" customWidth="1"/>
    <col min="4" max="4" width="20.7109375" bestFit="1" customWidth="1"/>
    <col min="5" max="5" width="15.85546875" bestFit="1" customWidth="1"/>
  </cols>
  <sheetData>
    <row r="1" spans="1:4" ht="30" customHeight="1" x14ac:dyDescent="0.25">
      <c r="A1" s="29" t="s">
        <v>0</v>
      </c>
      <c r="B1" s="29" t="s">
        <v>54</v>
      </c>
      <c r="C1" s="29" t="s">
        <v>55</v>
      </c>
      <c r="D1" s="41" t="s">
        <v>60</v>
      </c>
    </row>
    <row r="2" spans="1:4" x14ac:dyDescent="0.25">
      <c r="A2" s="44" t="e">
        <f>IF(#REF!="","",#REF!)</f>
        <v>#REF!</v>
      </c>
      <c r="B2" s="45"/>
      <c r="C2" s="45"/>
      <c r="D2" s="43" t="s">
        <v>51</v>
      </c>
    </row>
    <row r="3" spans="1:4" x14ac:dyDescent="0.25">
      <c r="A3" s="31" t="e">
        <f>IF(#REF!="","",#REF!)</f>
        <v>#REF!</v>
      </c>
      <c r="B3" s="32" t="s">
        <v>56</v>
      </c>
      <c r="C3" s="32" t="s">
        <v>56</v>
      </c>
      <c r="D3" s="34" t="s">
        <v>51</v>
      </c>
    </row>
    <row r="4" spans="1:4" x14ac:dyDescent="0.25">
      <c r="A4" s="31" t="e">
        <f>IF(#REF!="","",#REF!)</f>
        <v>#REF!</v>
      </c>
      <c r="B4" s="32" t="s">
        <v>56</v>
      </c>
      <c r="C4" s="32" t="s">
        <v>56</v>
      </c>
      <c r="D4" s="34" t="s">
        <v>51</v>
      </c>
    </row>
    <row r="5" spans="1:4" x14ac:dyDescent="0.25">
      <c r="A5" s="31" t="e">
        <f>IF(#REF!="","",#REF!)</f>
        <v>#REF!</v>
      </c>
      <c r="B5" s="32" t="s">
        <v>56</v>
      </c>
      <c r="C5" s="32" t="s">
        <v>56</v>
      </c>
      <c r="D5" s="34" t="s">
        <v>51</v>
      </c>
    </row>
    <row r="6" spans="1:4" x14ac:dyDescent="0.25">
      <c r="A6" s="31" t="e">
        <f>IF(#REF!="","",#REF!)</f>
        <v>#REF!</v>
      </c>
      <c r="B6" s="32" t="s">
        <v>56</v>
      </c>
      <c r="C6" s="32"/>
      <c r="D6" s="34" t="s">
        <v>53</v>
      </c>
    </row>
    <row r="7" spans="1:4" x14ac:dyDescent="0.25">
      <c r="A7" s="31" t="e">
        <f>IF(#REF!="","",#REF!)</f>
        <v>#REF!</v>
      </c>
      <c r="B7" s="32" t="s">
        <v>56</v>
      </c>
      <c r="C7" s="32" t="s">
        <v>56</v>
      </c>
      <c r="D7" s="34" t="s">
        <v>58</v>
      </c>
    </row>
    <row r="8" spans="1:4" x14ac:dyDescent="0.25">
      <c r="A8" s="33" t="e">
        <f>IF(#REF!="","",#REF!)</f>
        <v>#REF!</v>
      </c>
      <c r="B8" s="32" t="s">
        <v>56</v>
      </c>
      <c r="C8" s="32" t="s">
        <v>57</v>
      </c>
      <c r="D8" s="34" t="s">
        <v>58</v>
      </c>
    </row>
    <row r="9" spans="1:4" x14ac:dyDescent="0.25">
      <c r="A9" s="27" t="e">
        <f>IF(#REF!="","",#REF!)</f>
        <v>#REF!</v>
      </c>
      <c r="B9" s="28" t="s">
        <v>56</v>
      </c>
      <c r="C9" s="28" t="s">
        <v>56</v>
      </c>
      <c r="D9" s="35" t="s">
        <v>52</v>
      </c>
    </row>
    <row r="10" spans="1:4" x14ac:dyDescent="0.25">
      <c r="A10" s="27" t="e">
        <f>IF(#REF!="","",#REF!)</f>
        <v>#REF!</v>
      </c>
      <c r="B10" s="28" t="s">
        <v>57</v>
      </c>
      <c r="C10" s="28" t="s">
        <v>57</v>
      </c>
      <c r="D10" s="35" t="s">
        <v>52</v>
      </c>
    </row>
    <row r="11" spans="1:4" x14ac:dyDescent="0.25">
      <c r="A11" s="27" t="e">
        <f>IF(#REF!="","",#REF!)</f>
        <v>#REF!</v>
      </c>
      <c r="B11" s="28" t="s">
        <v>56</v>
      </c>
      <c r="C11" s="28" t="s">
        <v>57</v>
      </c>
      <c r="D11" s="35" t="s">
        <v>52</v>
      </c>
    </row>
    <row r="12" spans="1:4" x14ac:dyDescent="0.25">
      <c r="A12" s="27" t="e">
        <f>IF(#REF!="","",#REF!)</f>
        <v>#REF!</v>
      </c>
      <c r="B12" s="28" t="s">
        <v>57</v>
      </c>
      <c r="C12" s="28" t="s">
        <v>57</v>
      </c>
      <c r="D12" s="35" t="s">
        <v>52</v>
      </c>
    </row>
    <row r="13" spans="1:4" x14ac:dyDescent="0.25">
      <c r="A13" s="31" t="e">
        <f>IF(#REF!="","",#REF!)</f>
        <v>#REF!</v>
      </c>
      <c r="B13" s="32" t="s">
        <v>56</v>
      </c>
      <c r="C13" s="32" t="s">
        <v>56</v>
      </c>
      <c r="D13" s="34" t="s">
        <v>59</v>
      </c>
    </row>
    <row r="14" spans="1:4" x14ac:dyDescent="0.25">
      <c r="A14" s="31" t="e">
        <f>IF(#REF!="","",#REF!)</f>
        <v>#REF!</v>
      </c>
      <c r="B14" s="32" t="s">
        <v>56</v>
      </c>
      <c r="C14" s="32"/>
      <c r="D14" s="34" t="s">
        <v>59</v>
      </c>
    </row>
    <row r="15" spans="1:4" x14ac:dyDescent="0.25">
      <c r="A15" s="31" t="e">
        <f>IF(#REF!="","",#REF!)</f>
        <v>#REF!</v>
      </c>
      <c r="B15" s="32" t="s">
        <v>56</v>
      </c>
      <c r="C15" s="32" t="s">
        <v>57</v>
      </c>
      <c r="D15" s="34" t="s">
        <v>59</v>
      </c>
    </row>
    <row r="16" spans="1:4" x14ac:dyDescent="0.25">
      <c r="A16" s="31" t="e">
        <f>IF(#REF!="","",#REF!)</f>
        <v>#REF!</v>
      </c>
      <c r="B16" s="32" t="s">
        <v>56</v>
      </c>
      <c r="C16" s="32" t="s">
        <v>57</v>
      </c>
      <c r="D16" s="34" t="s">
        <v>59</v>
      </c>
    </row>
    <row r="17" spans="1:4" x14ac:dyDescent="0.25">
      <c r="A17" s="31" t="e">
        <f>IF(#REF!="","",#REF!)</f>
        <v>#REF!</v>
      </c>
      <c r="B17" s="32" t="s">
        <v>56</v>
      </c>
      <c r="C17" s="32" t="s">
        <v>57</v>
      </c>
      <c r="D17" s="34" t="s">
        <v>59</v>
      </c>
    </row>
    <row r="18" spans="1:4" x14ac:dyDescent="0.25">
      <c r="A18" s="31" t="e">
        <f>IF(#REF!="","",#REF!)</f>
        <v>#REF!</v>
      </c>
      <c r="B18" s="32" t="s">
        <v>56</v>
      </c>
      <c r="C18" s="32" t="s">
        <v>57</v>
      </c>
      <c r="D18" s="34" t="s">
        <v>48</v>
      </c>
    </row>
    <row r="19" spans="1:4" x14ac:dyDescent="0.25">
      <c r="A19" s="31" t="e">
        <f>IF(#REF!="","",#REF!)</f>
        <v>#REF!</v>
      </c>
      <c r="B19" s="32" t="s">
        <v>56</v>
      </c>
      <c r="C19" s="32" t="s">
        <v>57</v>
      </c>
      <c r="D19" s="34" t="s">
        <v>48</v>
      </c>
    </row>
    <row r="20" spans="1:4" x14ac:dyDescent="0.25">
      <c r="A20" s="31" t="e">
        <f>IF(#REF!="","",#REF!)</f>
        <v>#REF!</v>
      </c>
      <c r="B20" s="32" t="s">
        <v>57</v>
      </c>
      <c r="C20" s="32" t="s">
        <v>57</v>
      </c>
      <c r="D20" s="34" t="s">
        <v>48</v>
      </c>
    </row>
    <row r="21" spans="1:4" x14ac:dyDescent="0.25">
      <c r="A21" s="31" t="e">
        <f>IF(#REF!="","",#REF!)</f>
        <v>#REF!</v>
      </c>
      <c r="B21" s="32"/>
      <c r="C21" s="32" t="s">
        <v>56</v>
      </c>
      <c r="D21" s="34" t="s">
        <v>48</v>
      </c>
    </row>
    <row r="22" spans="1:4" x14ac:dyDescent="0.25">
      <c r="A22" s="31" t="e">
        <f>IF(#REF!="","",#REF!)</f>
        <v>#REF!</v>
      </c>
      <c r="B22" s="32" t="s">
        <v>56</v>
      </c>
      <c r="C22" s="32" t="s">
        <v>56</v>
      </c>
      <c r="D22" s="34" t="s">
        <v>48</v>
      </c>
    </row>
    <row r="23" spans="1:4" x14ac:dyDescent="0.25">
      <c r="A23" s="31" t="e">
        <f>IF(#REF!="","",#REF!)</f>
        <v>#REF!</v>
      </c>
      <c r="B23" s="32" t="s">
        <v>56</v>
      </c>
      <c r="C23" s="32" t="s">
        <v>57</v>
      </c>
      <c r="D23" s="34" t="s">
        <v>48</v>
      </c>
    </row>
    <row r="24" spans="1:4" x14ac:dyDescent="0.25">
      <c r="A24" s="31" t="e">
        <f>IF(#REF!="","",#REF!)</f>
        <v>#REF!</v>
      </c>
      <c r="B24" s="32" t="s">
        <v>56</v>
      </c>
      <c r="C24" s="32" t="s">
        <v>57</v>
      </c>
      <c r="D24" s="34" t="s">
        <v>48</v>
      </c>
    </row>
    <row r="25" spans="1:4" x14ac:dyDescent="0.25">
      <c r="A25" s="31" t="e">
        <f>IF(#REF!="","",#REF!)</f>
        <v>#REF!</v>
      </c>
      <c r="B25" s="32" t="s">
        <v>57</v>
      </c>
      <c r="C25" s="32" t="s">
        <v>57</v>
      </c>
      <c r="D25" s="34" t="s">
        <v>48</v>
      </c>
    </row>
    <row r="26" spans="1:4" x14ac:dyDescent="0.25">
      <c r="A26" s="31" t="e">
        <f>IF(#REF!="","",#REF!)</f>
        <v>#REF!</v>
      </c>
      <c r="B26" s="32" t="s">
        <v>57</v>
      </c>
      <c r="C26" s="32" t="s">
        <v>57</v>
      </c>
      <c r="D26" s="34" t="s">
        <v>48</v>
      </c>
    </row>
    <row r="27" spans="1:4" x14ac:dyDescent="0.25">
      <c r="A27" s="31" t="e">
        <f>IF(#REF!="","",#REF!)</f>
        <v>#REF!</v>
      </c>
      <c r="B27" s="32" t="s">
        <v>56</v>
      </c>
      <c r="C27" s="32" t="s">
        <v>56</v>
      </c>
      <c r="D27" s="34" t="s">
        <v>48</v>
      </c>
    </row>
    <row r="28" spans="1:4" x14ac:dyDescent="0.25">
      <c r="A28" s="31" t="e">
        <f>IF(#REF!="","",#REF!)</f>
        <v>#REF!</v>
      </c>
      <c r="B28" s="32" t="s">
        <v>56</v>
      </c>
      <c r="C28" s="32" t="s">
        <v>57</v>
      </c>
      <c r="D28" s="34" t="s">
        <v>48</v>
      </c>
    </row>
    <row r="29" spans="1:4" x14ac:dyDescent="0.25">
      <c r="A29" s="31" t="e">
        <f>IF(#REF!="","",#REF!)</f>
        <v>#REF!</v>
      </c>
      <c r="B29" s="32" t="s">
        <v>56</v>
      </c>
      <c r="C29" s="32" t="s">
        <v>57</v>
      </c>
      <c r="D29" s="34" t="s">
        <v>48</v>
      </c>
    </row>
    <row r="30" spans="1:4" x14ac:dyDescent="0.25">
      <c r="A30" s="31" t="e">
        <f>IF(#REF!="","",#REF!)</f>
        <v>#REF!</v>
      </c>
      <c r="B30" s="32" t="s">
        <v>56</v>
      </c>
      <c r="C30" s="32" t="s">
        <v>57</v>
      </c>
      <c r="D30" s="34" t="s">
        <v>48</v>
      </c>
    </row>
    <row r="31" spans="1:4" x14ac:dyDescent="0.25">
      <c r="A31" s="31" t="e">
        <f>IF(#REF!="","",#REF!)</f>
        <v>#REF!</v>
      </c>
      <c r="B31" s="32" t="s">
        <v>56</v>
      </c>
      <c r="C31" s="32" t="s">
        <v>57</v>
      </c>
      <c r="D31" s="34" t="s">
        <v>48</v>
      </c>
    </row>
    <row r="32" spans="1:4" x14ac:dyDescent="0.25">
      <c r="A32" s="31" t="e">
        <f>IF(#REF!="","",#REF!)</f>
        <v>#REF!</v>
      </c>
      <c r="B32" s="32" t="s">
        <v>56</v>
      </c>
      <c r="C32" s="32" t="s">
        <v>57</v>
      </c>
      <c r="D32" s="34" t="s">
        <v>48</v>
      </c>
    </row>
    <row r="33" spans="1:4" x14ac:dyDescent="0.25">
      <c r="A33" s="31" t="e">
        <f>IF(#REF!="","",#REF!)</f>
        <v>#REF!</v>
      </c>
      <c r="B33" s="32" t="s">
        <v>57</v>
      </c>
      <c r="C33" s="32" t="s">
        <v>57</v>
      </c>
      <c r="D33" s="34" t="s">
        <v>48</v>
      </c>
    </row>
    <row r="34" spans="1:4" x14ac:dyDescent="0.25">
      <c r="A34" s="33" t="e">
        <f>IF(#REF!="","",#REF!)</f>
        <v>#REF!</v>
      </c>
      <c r="B34" s="32" t="s">
        <v>56</v>
      </c>
      <c r="C34" s="32" t="s">
        <v>57</v>
      </c>
      <c r="D34" s="34" t="s">
        <v>48</v>
      </c>
    </row>
    <row r="35" spans="1:4" x14ac:dyDescent="0.25">
      <c r="A35" s="27" t="e">
        <f>IF(#REF!="","",#REF!)</f>
        <v>#REF!</v>
      </c>
      <c r="B35" s="28" t="s">
        <v>56</v>
      </c>
      <c r="C35" s="28" t="s">
        <v>57</v>
      </c>
      <c r="D35" s="47" t="s">
        <v>63</v>
      </c>
    </row>
    <row r="36" spans="1:4" x14ac:dyDescent="0.25">
      <c r="A36" s="27" t="e">
        <f>IF(#REF!="","",#REF!)</f>
        <v>#REF!</v>
      </c>
      <c r="B36" s="28" t="s">
        <v>56</v>
      </c>
      <c r="C36" s="28" t="s">
        <v>57</v>
      </c>
      <c r="D36" s="35" t="s">
        <v>62</v>
      </c>
    </row>
    <row r="37" spans="1:4" x14ac:dyDescent="0.25">
      <c r="A37" s="27" t="e">
        <f>IF(#REF!="","",#REF!)</f>
        <v>#REF!</v>
      </c>
      <c r="B37" s="28" t="s">
        <v>56</v>
      </c>
      <c r="C37" s="28" t="s">
        <v>57</v>
      </c>
      <c r="D37" s="35" t="s">
        <v>62</v>
      </c>
    </row>
    <row r="38" spans="1:4" x14ac:dyDescent="0.25">
      <c r="A38" s="27" t="e">
        <f>IF(#REF!="","",#REF!)</f>
        <v>#REF!</v>
      </c>
      <c r="B38" s="28" t="s">
        <v>56</v>
      </c>
      <c r="C38" s="28" t="s">
        <v>56</v>
      </c>
      <c r="D38" s="35" t="s">
        <v>61</v>
      </c>
    </row>
    <row r="39" spans="1:4" x14ac:dyDescent="0.25">
      <c r="A39" s="27" t="e">
        <f>IF(#REF!="","",#REF!)</f>
        <v>#REF!</v>
      </c>
      <c r="B39" s="28" t="s">
        <v>56</v>
      </c>
      <c r="C39" s="28" t="s">
        <v>57</v>
      </c>
      <c r="D39" s="35" t="s">
        <v>61</v>
      </c>
    </row>
    <row r="40" spans="1:4" x14ac:dyDescent="0.25">
      <c r="A40" s="27" t="e">
        <f>IF(#REF!="","",#REF!)</f>
        <v>#REF!</v>
      </c>
      <c r="B40" s="28" t="s">
        <v>56</v>
      </c>
      <c r="C40" s="28" t="s">
        <v>56</v>
      </c>
      <c r="D40" s="35" t="s">
        <v>50</v>
      </c>
    </row>
    <row r="41" spans="1:4" x14ac:dyDescent="0.25">
      <c r="A41" s="27" t="e">
        <f>IF(#REF!="","",#REF!)</f>
        <v>#REF!</v>
      </c>
      <c r="B41" s="28" t="s">
        <v>56</v>
      </c>
      <c r="C41" s="40" t="s">
        <v>56</v>
      </c>
      <c r="D41" s="35" t="s">
        <v>50</v>
      </c>
    </row>
    <row r="42" spans="1:4" x14ac:dyDescent="0.25">
      <c r="A42" s="27" t="e">
        <f>IF(#REF!="","",#REF!)</f>
        <v>#REF!</v>
      </c>
      <c r="B42" s="28" t="s">
        <v>56</v>
      </c>
      <c r="C42" s="28" t="s">
        <v>57</v>
      </c>
      <c r="D42" s="35" t="s">
        <v>50</v>
      </c>
    </row>
    <row r="43" spans="1:4" x14ac:dyDescent="0.25">
      <c r="A43" s="27" t="e">
        <f>IF(#REF!="","",#REF!)</f>
        <v>#REF!</v>
      </c>
      <c r="B43" s="30" t="s">
        <v>57</v>
      </c>
      <c r="C43" s="28" t="s">
        <v>57</v>
      </c>
      <c r="D43" s="35" t="s">
        <v>50</v>
      </c>
    </row>
    <row r="44" spans="1:4" x14ac:dyDescent="0.25">
      <c r="A44" s="31" t="e">
        <f>IF(#REF!="","",#REF!)</f>
        <v>#REF!</v>
      </c>
      <c r="B44" s="32" t="s">
        <v>56</v>
      </c>
      <c r="C44" s="32" t="s">
        <v>57</v>
      </c>
      <c r="D44" s="34" t="s">
        <v>49</v>
      </c>
    </row>
    <row r="45" spans="1:4" x14ac:dyDescent="0.25">
      <c r="A45" s="31" t="e">
        <f>IF(#REF!="","",#REF!)</f>
        <v>#REF!</v>
      </c>
      <c r="B45" s="32" t="s">
        <v>56</v>
      </c>
      <c r="C45" s="32" t="s">
        <v>57</v>
      </c>
      <c r="D45" s="34" t="s">
        <v>49</v>
      </c>
    </row>
    <row r="46" spans="1:4" x14ac:dyDescent="0.25">
      <c r="A46" s="31" t="e">
        <f>IF(#REF!="","",#REF!)</f>
        <v>#REF!</v>
      </c>
      <c r="B46" s="32" t="s">
        <v>56</v>
      </c>
      <c r="C46" s="32" t="s">
        <v>56</v>
      </c>
      <c r="D46" s="34" t="s">
        <v>49</v>
      </c>
    </row>
    <row r="47" spans="1:4" x14ac:dyDescent="0.25">
      <c r="A47" s="31" t="e">
        <f>IF(#REF!="","",#REF!)</f>
        <v>#REF!</v>
      </c>
      <c r="B47" s="32" t="s">
        <v>56</v>
      </c>
      <c r="C47" s="32" t="s">
        <v>56</v>
      </c>
      <c r="D47" s="34" t="s">
        <v>49</v>
      </c>
    </row>
    <row r="48" spans="1:4" x14ac:dyDescent="0.25">
      <c r="A48" s="31" t="e">
        <f>IF(#REF!="","",#REF!)</f>
        <v>#REF!</v>
      </c>
      <c r="B48" s="32" t="s">
        <v>56</v>
      </c>
      <c r="C48" s="32" t="s">
        <v>56</v>
      </c>
      <c r="D48" s="34" t="s">
        <v>49</v>
      </c>
    </row>
    <row r="49" spans="1:4" x14ac:dyDescent="0.25">
      <c r="A49" s="31" t="e">
        <f>IF(#REF!="","",#REF!)</f>
        <v>#REF!</v>
      </c>
      <c r="B49" s="32" t="s">
        <v>57</v>
      </c>
      <c r="C49" s="32" t="s">
        <v>57</v>
      </c>
      <c r="D49" s="34" t="s">
        <v>49</v>
      </c>
    </row>
    <row r="50" spans="1:4" x14ac:dyDescent="0.25">
      <c r="A50" s="31" t="e">
        <f>IF(#REF!="","",#REF!)</f>
        <v>#REF!</v>
      </c>
      <c r="B50" s="32" t="s">
        <v>56</v>
      </c>
      <c r="C50" s="32" t="s">
        <v>57</v>
      </c>
      <c r="D50" s="34" t="s">
        <v>49</v>
      </c>
    </row>
    <row r="51" spans="1:4" x14ac:dyDescent="0.25">
      <c r="A51" s="57" t="e">
        <f>IF(#REF!="","",#REF!)</f>
        <v>#REF!</v>
      </c>
      <c r="B51" s="46" t="s">
        <v>56</v>
      </c>
      <c r="C51" s="46" t="s">
        <v>57</v>
      </c>
      <c r="D51" s="36" t="s">
        <v>49</v>
      </c>
    </row>
  </sheetData>
  <autoFilter ref="A1:D1">
    <sortState ref="A2:D51">
      <sortCondition ref="D1"/>
    </sortState>
  </autoFilter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LISTE_CONTRATS</vt:lpstr>
      <vt:lpstr>FEUILLE_CONTRAT</vt:lpstr>
      <vt:lpstr>PIECES_CONTRACTUELLES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Durand</dc:creator>
  <cp:lastModifiedBy>Antonin Durand</cp:lastModifiedBy>
  <dcterms:created xsi:type="dcterms:W3CDTF">2017-05-10T06:51:10Z</dcterms:created>
  <dcterms:modified xsi:type="dcterms:W3CDTF">2017-06-14T07:33:32Z</dcterms:modified>
</cp:coreProperties>
</file>