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90E4A2CD-4F82-458D-BBB6-AA47B4B4D51B}" xr6:coauthVersionLast="44" xr6:coauthVersionMax="44" xr10:uidLastSave="{00000000-0000-0000-0000-000000000000}"/>
  <bookViews>
    <workbookView xWindow="-120" yWindow="-120" windowWidth="29040" windowHeight="15840" activeTab="2" xr2:uid="{C249D7FA-183D-4F88-9289-148D11F572EC}"/>
  </bookViews>
  <sheets>
    <sheet name="General" sheetId="1" r:id="rId1"/>
    <sheet name="DB" sheetId="4" state="hidden" r:id="rId2"/>
    <sheet name="Voucher" sheetId="3" r:id="rId3"/>
  </sheets>
  <definedNames>
    <definedName name="_xlnm.Print_Area" localSheetId="0">General!$A$1:$N$44</definedName>
    <definedName name="_xlnm.Print_Area" localSheetId="2">Voucher!$A$1:$I$49</definedName>
    <definedName name="UniqueName">OFFSET(General!$U$19, 0, MATCH(General!$B1, General!$U$18:$Z$18, 0)-1, SUMPRODUCT(--(General!$B1=Table1[Type])))</definedName>
    <definedName name="UniqueType">OFFSET(General!$U$18, 0, 0, 1, MATCH("ZZZZZZZ", General!$U$18:$Z$18))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2" i="1" l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21" i="1"/>
  <c r="E24" i="1" l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D22" i="1"/>
  <c r="E22" i="1" s="1"/>
  <c r="D23" i="1"/>
  <c r="E23" i="1" s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E47" i="1" s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21" i="1"/>
  <c r="E21" i="1" s="1"/>
  <c r="U18" i="1" a="1"/>
  <c r="U18" i="1" s="1"/>
  <c r="U30" i="1" l="1" a="1"/>
  <c r="U30" i="1" s="1"/>
  <c r="U32" i="1" a="1"/>
  <c r="U32" i="1" s="1"/>
  <c r="V18" i="1" a="1"/>
  <c r="V18" i="1" s="1"/>
  <c r="W18" i="1" s="1" a="1"/>
  <c r="W18" i="1" s="1"/>
  <c r="U19" i="1" a="1"/>
  <c r="U19" i="1" s="1"/>
  <c r="U21" i="1" a="1"/>
  <c r="U21" i="1" s="1"/>
  <c r="U23" i="1" a="1"/>
  <c r="U23" i="1" s="1"/>
  <c r="U25" i="1" a="1"/>
  <c r="U25" i="1" s="1"/>
  <c r="U27" i="1" a="1"/>
  <c r="U27" i="1" s="1"/>
  <c r="U29" i="1" a="1"/>
  <c r="U29" i="1" s="1"/>
  <c r="U31" i="1" a="1"/>
  <c r="U31" i="1" s="1"/>
  <c r="U26" i="1" a="1"/>
  <c r="U26" i="1" s="1"/>
  <c r="U20" i="1" a="1"/>
  <c r="U20" i="1" s="1"/>
  <c r="U22" i="1" a="1"/>
  <c r="U22" i="1" s="1"/>
  <c r="U24" i="1" a="1"/>
  <c r="U24" i="1" s="1"/>
  <c r="U28" i="1" a="1"/>
  <c r="U28" i="1" s="1"/>
  <c r="W22" i="1" l="1" a="1"/>
  <c r="W22" i="1" s="1"/>
  <c r="W24" i="1" a="1"/>
  <c r="W24" i="1" s="1"/>
  <c r="W26" i="1" a="1"/>
  <c r="W26" i="1" s="1"/>
  <c r="W28" i="1" a="1"/>
  <c r="W28" i="1" s="1"/>
  <c r="W30" i="1" a="1"/>
  <c r="W30" i="1" s="1"/>
  <c r="W32" i="1" a="1"/>
  <c r="W32" i="1" s="1"/>
  <c r="W23" i="1" a="1"/>
  <c r="W23" i="1" s="1"/>
  <c r="W20" i="1" a="1"/>
  <c r="W20" i="1" s="1"/>
  <c r="W21" i="1" a="1"/>
  <c r="W21" i="1" s="1"/>
  <c r="W25" i="1" a="1"/>
  <c r="W25" i="1" s="1"/>
  <c r="W19" i="1" a="1"/>
  <c r="W19" i="1" s="1"/>
  <c r="W27" i="1" a="1"/>
  <c r="W27" i="1" s="1"/>
  <c r="W31" i="1" a="1"/>
  <c r="W31" i="1" s="1"/>
  <c r="W29" i="1" a="1"/>
  <c r="W29" i="1" s="1"/>
  <c r="V20" i="1" a="1"/>
  <c r="V20" i="1" s="1"/>
  <c r="V22" i="1" a="1"/>
  <c r="V22" i="1" s="1"/>
  <c r="V24" i="1" a="1"/>
  <c r="V24" i="1" s="1"/>
  <c r="V26" i="1" a="1"/>
  <c r="V26" i="1" s="1"/>
  <c r="V28" i="1" a="1"/>
  <c r="V28" i="1" s="1"/>
  <c r="V30" i="1" a="1"/>
  <c r="V30" i="1" s="1"/>
  <c r="V32" i="1" a="1"/>
  <c r="V32" i="1" s="1"/>
  <c r="V19" i="1" a="1"/>
  <c r="V19" i="1" s="1"/>
  <c r="V21" i="1" a="1"/>
  <c r="V21" i="1" s="1"/>
  <c r="V23" i="1" a="1"/>
  <c r="V23" i="1" s="1"/>
  <c r="V25" i="1" a="1"/>
  <c r="V25" i="1" s="1"/>
  <c r="V27" i="1" a="1"/>
  <c r="V27" i="1" s="1"/>
  <c r="V29" i="1" a="1"/>
  <c r="V29" i="1" s="1"/>
  <c r="V31" i="1" a="1"/>
  <c r="V31" i="1" s="1"/>
  <c r="B10" i="1" l="1"/>
  <c r="A20" i="3" s="1"/>
  <c r="H13" i="3"/>
  <c r="C15" i="1"/>
</calcChain>
</file>

<file path=xl/sharedStrings.xml><?xml version="1.0" encoding="utf-8"?>
<sst xmlns="http://schemas.openxmlformats.org/spreadsheetml/2006/main" count="109" uniqueCount="79">
  <si>
    <t>ADDRESS</t>
  </si>
  <si>
    <t>SERVICE NAME</t>
  </si>
  <si>
    <t>PNR #</t>
  </si>
  <si>
    <t>SERVICE TYPE</t>
  </si>
  <si>
    <t>TEL</t>
  </si>
  <si>
    <t>SERVICE DATE</t>
  </si>
  <si>
    <t>SERVICE TIME</t>
  </si>
  <si>
    <t>RESERVATION #</t>
  </si>
  <si>
    <t>CONFIRMED BY</t>
  </si>
  <si>
    <t>PRICE PER PERSON</t>
  </si>
  <si>
    <t>REMARK</t>
  </si>
  <si>
    <t xml:space="preserve">PAYMENT by </t>
  </si>
  <si>
    <t>MANAGEMENT VOUCHERS SYSTEM FOR</t>
  </si>
  <si>
    <t>To:</t>
  </si>
  <si>
    <t>SERVICES DETAILS PER DAYS AND SERVICE TYPE</t>
  </si>
  <si>
    <t>Issue date:</t>
  </si>
  <si>
    <t>SUPPLIER VOUCHER</t>
  </si>
  <si>
    <t>TOTAL PAX :</t>
  </si>
  <si>
    <t>SERVICE:</t>
  </si>
  <si>
    <t>MEAL:</t>
  </si>
  <si>
    <t>MEAL</t>
  </si>
  <si>
    <t>LUNCH</t>
  </si>
  <si>
    <t>SERVICE DATE:</t>
  </si>
  <si>
    <t>SERVICE TIME:</t>
  </si>
  <si>
    <t>PRICE AS PER AGREEMENT:</t>
  </si>
  <si>
    <t>PER PERSON</t>
  </si>
  <si>
    <t>REMARKS:</t>
  </si>
  <si>
    <t>RES. CONFIRMED BY:</t>
  </si>
  <si>
    <t>SUPPLIER RES. #</t>
  </si>
  <si>
    <t>CHECK</t>
  </si>
  <si>
    <t>Obrat Tours will not be responsible for any additional services not mentioned above.</t>
  </si>
  <si>
    <t>Any extras are to be paid by the client.</t>
  </si>
  <si>
    <t xml:space="preserve">Printed by:  </t>
  </si>
  <si>
    <t># PERSONS:</t>
  </si>
  <si>
    <t># GUIDE:</t>
  </si>
  <si>
    <t># DRIVER:</t>
  </si>
  <si>
    <t># TOTAL:</t>
  </si>
  <si>
    <t>restaurant</t>
  </si>
  <si>
    <t>fff</t>
  </si>
  <si>
    <t>site</t>
  </si>
  <si>
    <t>museum</t>
  </si>
  <si>
    <t>Type</t>
  </si>
  <si>
    <t>Name</t>
  </si>
  <si>
    <t>Ali Baba</t>
  </si>
  <si>
    <t>Address</t>
  </si>
  <si>
    <t>telephone</t>
  </si>
  <si>
    <t>La cloche</t>
  </si>
  <si>
    <t>Techina</t>
  </si>
  <si>
    <t>Au beau four</t>
  </si>
  <si>
    <t>Chez Bernard</t>
  </si>
  <si>
    <t>Salads</t>
  </si>
  <si>
    <t>Tussaud</t>
  </si>
  <si>
    <t>Science museum</t>
  </si>
  <si>
    <t>ESSAI2</t>
  </si>
  <si>
    <t>06-4589562</t>
  </si>
  <si>
    <t>TEL MAS</t>
  </si>
  <si>
    <t>paul</t>
  </si>
  <si>
    <t>kkk</t>
  </si>
  <si>
    <t>ffffff</t>
  </si>
  <si>
    <t>1 rue du tierce londres</t>
  </si>
  <si>
    <t>Y museum</t>
  </si>
  <si>
    <t>FFFFGGHH</t>
  </si>
  <si>
    <t>EYGHGJ</t>
  </si>
  <si>
    <t>ADDRESSE XXC</t>
  </si>
  <si>
    <t>Indian food</t>
  </si>
  <si>
    <t>palace</t>
  </si>
  <si>
    <t>Louvres</t>
  </si>
  <si>
    <t>Paris</t>
  </si>
  <si>
    <t>London</t>
  </si>
  <si>
    <t>GROUP</t>
  </si>
  <si>
    <t>PAYMENT BY xxx</t>
  </si>
  <si>
    <t>**PLEASE DELIVER AN INVOICE TO xxx LTD (123456789)**</t>
  </si>
  <si>
    <t>Martine</t>
  </si>
  <si>
    <t>test group</t>
  </si>
  <si>
    <t>thierry</t>
  </si>
  <si>
    <t>joseline</t>
  </si>
  <si>
    <t xml:space="preserve">INCLUDE vat </t>
  </si>
  <si>
    <t>cash</t>
  </si>
  <si>
    <t>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</si>
</sst>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A010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Dashed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0" fontId="4" fillId="0" borderId="2">
      <alignment horizontal="left" indent="1"/>
    </xf>
  </cellStyleXfs>
  <cellXfs count="4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/>
    <xf numFmtId="20" fontId="0" fillId="0" borderId="0" xfId="0" applyNumberFormat="1" applyAlignment="1">
      <alignment horizontal="left"/>
    </xf>
    <xf numFmtId="0" fontId="3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Fill="1" applyAlignment="1"/>
    <xf numFmtId="0" fontId="1" fillId="0" borderId="0" xfId="1" applyFont="1" applyBorder="1">
      <alignment horizontal="left" indent="1"/>
    </xf>
    <xf numFmtId="0" fontId="1" fillId="0" borderId="2" xfId="1" applyFont="1">
      <alignment horizontal="left" indent="1"/>
    </xf>
    <xf numFmtId="0" fontId="4" fillId="0" borderId="2" xfId="1">
      <alignment horizontal="left" indent="1"/>
    </xf>
    <xf numFmtId="0" fontId="4" fillId="0" borderId="3" xfId="1" applyBorder="1">
      <alignment horizontal="left" indent="1"/>
    </xf>
    <xf numFmtId="0" fontId="4" fillId="0" borderId="4" xfId="1" applyBorder="1">
      <alignment horizontal="left" indent="1"/>
    </xf>
    <xf numFmtId="0" fontId="0" fillId="0" borderId="0" xfId="0" applyAlignment="1">
      <alignment horizontal="left" indent="1"/>
    </xf>
    <xf numFmtId="0" fontId="1" fillId="0" borderId="2" xfId="1" applyFont="1" applyFill="1">
      <alignment horizontal="left" indent="1"/>
    </xf>
    <xf numFmtId="0" fontId="1" fillId="0" borderId="0" xfId="1" applyFont="1" applyFill="1" applyBorder="1">
      <alignment horizontal="left" indent="1"/>
    </xf>
    <xf numFmtId="0" fontId="0" fillId="0" borderId="0" xfId="0" applyBorder="1"/>
    <xf numFmtId="0" fontId="4" fillId="0" borderId="2" xfId="1" applyFill="1">
      <alignment horizontal="left" indent="1"/>
    </xf>
    <xf numFmtId="0" fontId="4" fillId="0" borderId="5" xfId="1" applyBorder="1">
      <alignment horizontal="left" indent="1"/>
    </xf>
    <xf numFmtId="0" fontId="4" fillId="0" borderId="0" xfId="1" applyFill="1" applyBorder="1">
      <alignment horizontal="left" indent="1"/>
    </xf>
    <xf numFmtId="0" fontId="0" fillId="0" borderId="0" xfId="0" applyFill="1" applyBorder="1"/>
    <xf numFmtId="0" fontId="5" fillId="0" borderId="0" xfId="0" applyFont="1"/>
    <xf numFmtId="0" fontId="0" fillId="0" borderId="2" xfId="1" applyFont="1">
      <alignment horizontal="left" indent="1"/>
    </xf>
    <xf numFmtId="0" fontId="0" fillId="0" borderId="2" xfId="1" applyFont="1" applyFill="1">
      <alignment horizontal="left" indent="1"/>
    </xf>
    <xf numFmtId="0" fontId="0" fillId="0" borderId="4" xfId="1" applyFont="1" applyBorder="1">
      <alignment horizontal="left" indent="1"/>
    </xf>
    <xf numFmtId="0" fontId="2" fillId="0" borderId="0" xfId="0" applyFont="1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center"/>
      <protection locked="0"/>
    </xf>
    <xf numFmtId="0" fontId="4" fillId="0" borderId="2" xfId="1" applyProtection="1">
      <alignment horizontal="left" indent="1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1" fillId="3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2">
    <cellStyle name="Default" xfId="1" xr:uid="{6DBFD2B8-F5CA-4703-AEC0-ED390B83B1E9}"/>
    <cellStyle name="Normal" xfId="0" builtinId="0"/>
  </cellStyles>
  <dxfs count="2">
    <dxf>
      <border outline="0"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</xdr:row>
          <xdr:rowOff>171450</xdr:rowOff>
        </xdr:from>
        <xdr:to>
          <xdr:col>16</xdr:col>
          <xdr:colOff>19050</xdr:colOff>
          <xdr:row>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DB MAINTENANCE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0</xdr:row>
          <xdr:rowOff>38100</xdr:rowOff>
        </xdr:from>
        <xdr:to>
          <xdr:col>11</xdr:col>
          <xdr:colOff>161925</xdr:colOff>
          <xdr:row>1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 &amp; Back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1</xdr:row>
          <xdr:rowOff>0</xdr:rowOff>
        </xdr:from>
        <xdr:to>
          <xdr:col>12</xdr:col>
          <xdr:colOff>409575</xdr:colOff>
          <xdr:row>2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F3DBF2AA-6D4C-4241-97BC-FC87E26D12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 to main table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E4ADD1-5181-4E00-B291-D61EADAA965D}" name="Table1" displayName="Table1" ref="B2:E25" totalsRowShown="0" headerRowDxfId="1" tableBorderDxfId="0" headerRowCellStyle="Default" dataCellStyle="Default">
  <autoFilter ref="B2:E25" xr:uid="{2CC432D2-3343-4B7F-948E-1A7E48158815}"/>
  <tableColumns count="4">
    <tableColumn id="1" xr3:uid="{CDB35597-C589-496E-92F4-E64574732BCA}" name="Type" dataCellStyle="Default"/>
    <tableColumn id="2" xr3:uid="{9EE73AE6-A38A-4A15-A393-41BDE1C647E8}" name="Name" dataCellStyle="Default"/>
    <tableColumn id="3" xr3:uid="{B9763564-3982-4233-B3CA-CD4C017D2D9B}" name="Address" dataCellStyle="Default"/>
    <tableColumn id="4" xr3:uid="{FDDF0DE8-D458-4B3F-8A22-69CC27B05E68}" name="telephone" dataCellStyle="Defaul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AB142-2A3C-48B0-8A6A-91A569732DA4}">
  <sheetPr codeName="Sheet1"/>
  <dimension ref="A6:W100"/>
  <sheetViews>
    <sheetView zoomScaleNormal="100" zoomScaleSheetLayoutView="100" workbookViewId="0">
      <selection activeCell="L28" sqref="L28"/>
    </sheetView>
  </sheetViews>
  <sheetFormatPr defaultRowHeight="15" x14ac:dyDescent="0.25"/>
  <cols>
    <col min="2" max="2" width="22.42578125" customWidth="1"/>
    <col min="3" max="3" width="28.5703125" customWidth="1"/>
    <col min="4" max="4" width="22.85546875" customWidth="1"/>
    <col min="5" max="5" width="13.28515625" customWidth="1"/>
    <col min="6" max="6" width="14.140625" customWidth="1"/>
    <col min="7" max="7" width="13.28515625" bestFit="1" customWidth="1"/>
    <col min="8" max="8" width="12.85546875" bestFit="1" customWidth="1"/>
    <col min="9" max="9" width="14.85546875" bestFit="1" customWidth="1"/>
    <col min="10" max="10" width="14.42578125" bestFit="1" customWidth="1"/>
    <col min="11" max="11" width="17.5703125" bestFit="1" customWidth="1"/>
    <col min="12" max="12" width="33.5703125" customWidth="1"/>
    <col min="13" max="13" width="12.85546875" bestFit="1" customWidth="1"/>
    <col min="14" max="14" width="14.140625" bestFit="1" customWidth="1"/>
    <col min="21" max="21" width="14.140625" hidden="1" customWidth="1"/>
    <col min="22" max="22" width="10.28515625" hidden="1" customWidth="1"/>
    <col min="23" max="23" width="17.42578125" hidden="1" customWidth="1"/>
  </cols>
  <sheetData>
    <row r="6" spans="2:12" ht="33.75" x14ac:dyDescent="0.5">
      <c r="E6" s="40" t="s">
        <v>12</v>
      </c>
      <c r="F6" s="40"/>
      <c r="G6" s="40"/>
      <c r="H6" s="40"/>
      <c r="I6" s="40"/>
      <c r="J6" s="40"/>
      <c r="K6" s="40"/>
      <c r="L6" s="29" t="s">
        <v>69</v>
      </c>
    </row>
    <row r="10" spans="2:12" x14ac:dyDescent="0.25">
      <c r="B10" s="4" t="str">
        <f>IF(L6="FIT","NAME OF PASSENGERS:","NAME OF GROUP:")</f>
        <v>NAME OF GROUP:</v>
      </c>
      <c r="C10" s="30" t="s">
        <v>73</v>
      </c>
      <c r="D10" s="10" t="s">
        <v>2</v>
      </c>
      <c r="E10" s="31">
        <v>12345</v>
      </c>
    </row>
    <row r="11" spans="2:12" x14ac:dyDescent="0.25">
      <c r="B11" s="4"/>
    </row>
    <row r="12" spans="2:12" x14ac:dyDescent="0.25">
      <c r="B12" s="4" t="s">
        <v>33</v>
      </c>
      <c r="C12" s="32">
        <v>20</v>
      </c>
    </row>
    <row r="13" spans="2:12" x14ac:dyDescent="0.25">
      <c r="B13" s="4" t="s">
        <v>34</v>
      </c>
      <c r="C13" s="32">
        <v>1</v>
      </c>
    </row>
    <row r="14" spans="2:12" x14ac:dyDescent="0.25">
      <c r="B14" s="4" t="s">
        <v>35</v>
      </c>
      <c r="C14" s="32">
        <v>1</v>
      </c>
    </row>
    <row r="15" spans="2:12" x14ac:dyDescent="0.25">
      <c r="B15" s="4" t="s">
        <v>36</v>
      </c>
      <c r="C15" s="32">
        <f>C12+C13+C14</f>
        <v>22</v>
      </c>
    </row>
    <row r="17" spans="1:23" x14ac:dyDescent="0.25">
      <c r="B17" s="39" t="s">
        <v>14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11"/>
    </row>
    <row r="18" spans="1:23" x14ac:dyDescent="0.25">
      <c r="U18" s="14" t="str">
        <f t="array" ref="U18">INDEX(Table1[Type],MATCH(0,COUNTIF(DB!$J$2:J2,Table1[Type]),0))</f>
        <v>restaurant</v>
      </c>
      <c r="V18" s="14" t="str">
        <f t="array" ref="V18">INDEX(Table1[Type],MATCH(0,COUNTIF($U$18:U18,Table1[Type]),0))</f>
        <v>site</v>
      </c>
      <c r="W18" s="22" t="str">
        <f t="array" ref="W18">INDEX(Table1[Type],MATCH(0,COUNTIF($U$18:V18,Table1[Type]),0))</f>
        <v>museum</v>
      </c>
    </row>
    <row r="19" spans="1:23" x14ac:dyDescent="0.25">
      <c r="B19" s="41" t="s">
        <v>3</v>
      </c>
      <c r="C19" s="41" t="s">
        <v>1</v>
      </c>
      <c r="D19" s="41" t="s">
        <v>0</v>
      </c>
      <c r="E19" s="41" t="s">
        <v>4</v>
      </c>
      <c r="F19" s="41" t="s">
        <v>5</v>
      </c>
      <c r="G19" s="41" t="s">
        <v>6</v>
      </c>
      <c r="H19" s="41" t="s">
        <v>20</v>
      </c>
      <c r="I19" s="41" t="s">
        <v>7</v>
      </c>
      <c r="J19" s="41" t="s">
        <v>8</v>
      </c>
      <c r="K19" s="41" t="s">
        <v>9</v>
      </c>
      <c r="L19" s="41" t="s">
        <v>10</v>
      </c>
      <c r="M19" s="41" t="s">
        <v>11</v>
      </c>
      <c r="U19" s="14" t="str">
        <f t="array" ref="U19">INDEX(Table1[Name],SMALL(IF(U$18=Table1[Type],MATCH(ROW(Table1[Type]),ROW(Table1[Type]))),ROWS(DB!$A$1:A1)))</f>
        <v>Ali Baba</v>
      </c>
      <c r="V19" s="14" t="str">
        <f t="array" ref="V19">INDEX(Table1[Name],SMALL(IF(V$18=Table1[Type],MATCH(ROW(Table1[Type]),ROW(Table1[Type]))),ROWS(DB!$A$1:B1)))</f>
        <v>Y museum</v>
      </c>
      <c r="W19" s="22" t="str">
        <f t="array" ref="W19">INDEX(Table1[Name],SMALL(IF(W$18=Table1[Type],MATCH(ROW(Table1[Type]),ROW(Table1[Type]))),ROWS(DB!$A$1:C1)))</f>
        <v>Science museum</v>
      </c>
    </row>
    <row r="20" spans="1:23" x14ac:dyDescent="0.25">
      <c r="B20" s="42"/>
      <c r="C20" s="42"/>
      <c r="D20" s="41"/>
      <c r="E20" s="41"/>
      <c r="F20" s="41"/>
      <c r="G20" s="41"/>
      <c r="H20" s="41"/>
      <c r="I20" s="41"/>
      <c r="J20" s="41"/>
      <c r="K20" s="41"/>
      <c r="L20" s="41"/>
      <c r="M20" s="41"/>
      <c r="U20" s="14" t="str">
        <f t="array" ref="U20">INDEX(Table1[Name],SMALL(IF(U$18=Table1[Type],MATCH(ROW(Table1[Type]),ROW(Table1[Type]))),ROWS(DB!$A$1:A2)))</f>
        <v>kkk</v>
      </c>
      <c r="V20" s="14" t="str">
        <f t="array" ref="V20">INDEX(Table1[Name],SMALL(IF(V$18=Table1[Type],MATCH(ROW(Table1[Type]),ROW(Table1[Type]))),ROWS(DB!$A$1:B2)))</f>
        <v>FFFFGGHH</v>
      </c>
      <c r="W20" s="22" t="str">
        <f t="array" ref="W20">INDEX(Table1[Name],SMALL(IF(W$18=Table1[Type],MATCH(ROW(Table1[Type]),ROW(Table1[Type]))),ROWS(DB!$A$1:C2)))</f>
        <v>Tussaud</v>
      </c>
    </row>
    <row r="21" spans="1:23" ht="15.75" x14ac:dyDescent="0.25">
      <c r="A21" s="25">
        <f>IF(B21&lt;&gt;"",COUNTA($B$21:B21),"")</f>
        <v>1</v>
      </c>
      <c r="B21" s="33" t="s">
        <v>37</v>
      </c>
      <c r="C21" s="33" t="s">
        <v>43</v>
      </c>
      <c r="D21" s="5" t="str">
        <f>IF(C21= 0, " ",VLOOKUP(C21,DB!$C$3:$E$100,2,FALSE))</f>
        <v>fff</v>
      </c>
      <c r="E21" s="5">
        <f>IF(C21=0, " ",VLOOKUP(D21,DB!$D$3:$F$100,2,FALSE))</f>
        <v>12345</v>
      </c>
      <c r="F21" s="34">
        <v>43712</v>
      </c>
      <c r="G21" s="35">
        <v>0.5</v>
      </c>
      <c r="H21" s="36" t="s">
        <v>21</v>
      </c>
      <c r="I21" s="37">
        <v>1111</v>
      </c>
      <c r="J21" s="37" t="s">
        <v>56</v>
      </c>
      <c r="K21" s="37">
        <v>70</v>
      </c>
      <c r="L21" s="37" t="s">
        <v>76</v>
      </c>
      <c r="M21" s="37" t="s">
        <v>29</v>
      </c>
      <c r="N21" s="38"/>
      <c r="U21" s="14" t="str">
        <f t="array" ref="U21">INDEX(Table1[Name],SMALL(IF(U$18=Table1[Type],MATCH(ROW(Table1[Type]),ROW(Table1[Type]))),ROWS(DB!$A$1:A3)))</f>
        <v>La cloche</v>
      </c>
      <c r="V21" s="14" t="str">
        <f t="array" ref="V21">INDEX(Table1[Name],SMALL(IF(V$18=Table1[Type],MATCH(ROW(Table1[Type]),ROW(Table1[Type]))),ROWS(DB!$A$1:B3)))</f>
        <v>EYGHGJ</v>
      </c>
      <c r="W21" s="22" t="str">
        <f t="array" ref="W21">INDEX(Table1[Name],SMALL(IF(W$18=Table1[Type],MATCH(ROW(Table1[Type]),ROW(Table1[Type]))),ROWS(DB!$A$1:C3)))</f>
        <v>Louvres</v>
      </c>
    </row>
    <row r="22" spans="1:23" ht="15.75" x14ac:dyDescent="0.25">
      <c r="A22" s="25">
        <f>IF(B22&lt;&gt;"",COUNTA($B$21:B22),"")</f>
        <v>2</v>
      </c>
      <c r="B22" s="33" t="s">
        <v>37</v>
      </c>
      <c r="C22" s="33" t="s">
        <v>49</v>
      </c>
      <c r="D22" s="5">
        <f>IF(C22= 0, " ",VLOOKUP(C22,DB!$C$3:$E$100,2,FALSE))</f>
        <v>0</v>
      </c>
      <c r="E22" s="5" t="e">
        <f>IF(C22=0, " ",VLOOKUP(D22,DB!$D$3:$F$100,2,FALSE))</f>
        <v>#N/A</v>
      </c>
      <c r="F22" s="34">
        <v>43713</v>
      </c>
      <c r="G22" s="35">
        <v>0.57291666666666663</v>
      </c>
      <c r="H22" s="37" t="s">
        <v>21</v>
      </c>
      <c r="I22" s="37">
        <v>2222</v>
      </c>
      <c r="J22" s="37" t="s">
        <v>74</v>
      </c>
      <c r="K22" s="37">
        <v>65</v>
      </c>
      <c r="L22" s="37" t="s">
        <v>76</v>
      </c>
      <c r="M22" s="37" t="s">
        <v>77</v>
      </c>
      <c r="N22" s="38"/>
      <c r="U22" s="14" t="str">
        <f t="array" ref="U22">INDEX(Table1[Name],SMALL(IF(U$18=Table1[Type],MATCH(ROW(Table1[Type]),ROW(Table1[Type]))),ROWS(DB!$A$1:A4)))</f>
        <v>Techina</v>
      </c>
      <c r="V22" s="14" t="str">
        <f t="array" ref="V22">INDEX(Table1[Name],SMALL(IF(V$18=Table1[Type],MATCH(ROW(Table1[Type]),ROW(Table1[Type]))),ROWS(DB!$A$1:B4)))</f>
        <v>palace</v>
      </c>
      <c r="W22" s="22">
        <f t="array" ref="W22">INDEX(Table1[Name],SMALL(IF(W$18=Table1[Type],MATCH(ROW(Table1[Type]),ROW(Table1[Type]))),ROWS(DB!$A$1:C4)))</f>
        <v>0</v>
      </c>
    </row>
    <row r="23" spans="1:23" ht="15.75" x14ac:dyDescent="0.25">
      <c r="A23" s="25">
        <f>IF(B23&lt;&gt;"",COUNTA($B$21:B23),"")</f>
        <v>3</v>
      </c>
      <c r="B23" s="33" t="s">
        <v>40</v>
      </c>
      <c r="C23" s="33" t="s">
        <v>51</v>
      </c>
      <c r="D23" s="5" t="str">
        <f>IF(C23= 0, " ",VLOOKUP(C23,DB!$C$3:$E$100,2,FALSE))</f>
        <v>London</v>
      </c>
      <c r="E23" s="5">
        <f>IF(C23=0, " ",VLOOKUP(D23,DB!$D$3:$F$100,2,FALSE))</f>
        <v>2358</v>
      </c>
      <c r="F23" s="34">
        <v>43714</v>
      </c>
      <c r="G23" s="35">
        <v>0.38541666666666669</v>
      </c>
      <c r="H23" s="37"/>
      <c r="I23" s="37">
        <v>3333</v>
      </c>
      <c r="J23" s="37" t="s">
        <v>75</v>
      </c>
      <c r="K23" s="37">
        <v>35</v>
      </c>
      <c r="L23" s="37" t="s">
        <v>76</v>
      </c>
      <c r="M23" s="37" t="s">
        <v>78</v>
      </c>
      <c r="N23" s="38"/>
      <c r="U23" s="14" t="str">
        <f t="array" ref="U23">INDEX(Table1[Name],SMALL(IF(U$18=Table1[Type],MATCH(ROW(Table1[Type]),ROW(Table1[Type]))),ROWS(DB!$A$1:A5)))</f>
        <v>Au beau four</v>
      </c>
      <c r="V23" s="14" t="str">
        <f t="array" ref="V23">INDEX(Table1[Name],SMALL(IF(V$18=Table1[Type],MATCH(ROW(Table1[Type]),ROW(Table1[Type]))),ROWS(DB!$A$1:B5)))</f>
        <v>ESSAI2</v>
      </c>
      <c r="W23" s="22" t="e">
        <f t="array" ref="W23">INDEX(Table1[Name],SMALL(IF(W$18=Table1[Type],MATCH(ROW(Table1[Type]),ROW(Table1[Type]))),ROWS(DB!$A$1:C5)))</f>
        <v>#NUM!</v>
      </c>
    </row>
    <row r="24" spans="1:23" ht="15.75" x14ac:dyDescent="0.25">
      <c r="A24" s="25" t="str">
        <f>IF(B24&lt;&gt;"",COUNTA($B$21:B24),"")</f>
        <v/>
      </c>
      <c r="B24" s="33"/>
      <c r="C24" s="33"/>
      <c r="D24" s="5" t="str">
        <f>IF(C24= 0, " ",VLOOKUP(C24,DB!$C$3:$E$100,2,FALSE))</f>
        <v xml:space="preserve"> </v>
      </c>
      <c r="E24" s="5" t="str">
        <f>IF(C24=0, " ",VLOOKUP(D24,DB!$D$3:$F$100,2,FALSE))</f>
        <v xml:space="preserve"> </v>
      </c>
      <c r="F24" s="37"/>
      <c r="G24" s="37"/>
      <c r="H24" s="37"/>
      <c r="I24" s="37"/>
      <c r="J24" s="37"/>
      <c r="K24" s="37"/>
      <c r="L24" s="37"/>
      <c r="M24" s="37"/>
      <c r="N24" s="38"/>
      <c r="U24" s="14" t="str">
        <f t="array" ref="U24">INDEX(Table1[Name],SMALL(IF(U$18=Table1[Type],MATCH(ROW(Table1[Type]),ROW(Table1[Type]))),ROWS(DB!$A$1:A6)))</f>
        <v>Chez Bernard</v>
      </c>
      <c r="V24" s="14" t="e">
        <f t="array" ref="V24">INDEX(Table1[Name],SMALL(IF(V$18=Table1[Type],MATCH(ROW(Table1[Type]),ROW(Table1[Type]))),ROWS(DB!$A$1:B6)))</f>
        <v>#NUM!</v>
      </c>
      <c r="W24" s="22" t="e">
        <f t="array" ref="W24">INDEX(Table1[Name],SMALL(IF(W$18=Table1[Type],MATCH(ROW(Table1[Type]),ROW(Table1[Type]))),ROWS(DB!$A$1:C6)))</f>
        <v>#NUM!</v>
      </c>
    </row>
    <row r="25" spans="1:23" ht="15.75" x14ac:dyDescent="0.25">
      <c r="A25" s="25" t="str">
        <f>IF(B25&lt;&gt;"",COUNTA($B$21:B25),"")</f>
        <v/>
      </c>
      <c r="B25" s="33"/>
      <c r="C25" s="33"/>
      <c r="D25" s="5" t="str">
        <f>IF(C25= 0, " ",VLOOKUP(C25,DB!$C$3:$E$100,2,FALSE))</f>
        <v xml:space="preserve"> </v>
      </c>
      <c r="E25" s="5" t="str">
        <f>IF(C25=0, " ",VLOOKUP(D25,DB!$D$3:$F$100,2,FALSE))</f>
        <v xml:space="preserve"> </v>
      </c>
      <c r="F25" s="37"/>
      <c r="G25" s="37"/>
      <c r="H25" s="37"/>
      <c r="I25" s="37"/>
      <c r="J25" s="37"/>
      <c r="K25" s="37"/>
      <c r="L25" s="37"/>
      <c r="M25" s="37"/>
      <c r="N25" s="38"/>
      <c r="U25" s="14" t="str">
        <f t="array" ref="U25">INDEX(Table1[Name],SMALL(IF(U$18=Table1[Type],MATCH(ROW(Table1[Type]),ROW(Table1[Type]))),ROWS(DB!$A$1:A7)))</f>
        <v>Indian food</v>
      </c>
      <c r="V25" s="14" t="e">
        <f t="array" ref="V25">INDEX(Table1[Name],SMALL(IF(V$18=Table1[Type],MATCH(ROW(Table1[Type]),ROW(Table1[Type]))),ROWS(DB!$A$1:B7)))</f>
        <v>#NUM!</v>
      </c>
      <c r="W25" s="22" t="e">
        <f t="array" ref="W25">INDEX(Table1[Name],SMALL(IF(W$18=Table1[Type],MATCH(ROW(Table1[Type]),ROW(Table1[Type]))),ROWS(DB!$A$1:C7)))</f>
        <v>#NUM!</v>
      </c>
    </row>
    <row r="26" spans="1:23" ht="15.75" x14ac:dyDescent="0.25">
      <c r="A26" s="25" t="str">
        <f>IF(B26&lt;&gt;"",COUNTA($B$21:B26),"")</f>
        <v/>
      </c>
      <c r="B26" s="33"/>
      <c r="C26" s="33"/>
      <c r="D26" s="5" t="str">
        <f>IF(C26= 0, " ",VLOOKUP(C26,DB!$C$3:$E$100,2,FALSE))</f>
        <v xml:space="preserve"> </v>
      </c>
      <c r="E26" s="5" t="str">
        <f>IF(C26=0, " ",VLOOKUP(D26,DB!$D$3:$F$100,2,FALSE))</f>
        <v xml:space="preserve"> </v>
      </c>
      <c r="F26" s="37"/>
      <c r="G26" s="37"/>
      <c r="H26" s="37"/>
      <c r="I26" s="37"/>
      <c r="J26" s="37"/>
      <c r="K26" s="37"/>
      <c r="L26" s="37"/>
      <c r="M26" s="37"/>
      <c r="N26" s="38"/>
      <c r="U26" s="14" t="str">
        <f t="array" ref="U26">INDEX(Table1[Name],SMALL(IF(U$18=Table1[Type],MATCH(ROW(Table1[Type]),ROW(Table1[Type]))),ROWS(DB!$A$1:A8)))</f>
        <v>Salads</v>
      </c>
      <c r="V26" s="14" t="e">
        <f t="array" ref="V26">INDEX(Table1[Name],SMALL(IF(V$18=Table1[Type],MATCH(ROW(Table1[Type]),ROW(Table1[Type]))),ROWS(DB!$A$1:B8)))</f>
        <v>#NUM!</v>
      </c>
      <c r="W26" s="22" t="e">
        <f t="array" ref="W26">INDEX(Table1[Name],SMALL(IF(W$18=Table1[Type],MATCH(ROW(Table1[Type]),ROW(Table1[Type]))),ROWS(DB!$A$1:C8)))</f>
        <v>#NUM!</v>
      </c>
    </row>
    <row r="27" spans="1:23" ht="15.75" x14ac:dyDescent="0.25">
      <c r="A27" s="25" t="str">
        <f>IF(B27&lt;&gt;"",COUNTA($B$21:B27),"")</f>
        <v/>
      </c>
      <c r="B27" s="33"/>
      <c r="C27" s="33"/>
      <c r="D27" s="5" t="str">
        <f>IF(C27= 0, " ",VLOOKUP(C27,DB!$C$3:$E$100,2,FALSE))</f>
        <v xml:space="preserve"> </v>
      </c>
      <c r="E27" s="5" t="str">
        <f>IF(C27=0, " ",VLOOKUP(D27,DB!$D$3:$F$100,2,FALSE))</f>
        <v xml:space="preserve"> </v>
      </c>
      <c r="F27" s="37"/>
      <c r="G27" s="37"/>
      <c r="H27" s="37"/>
      <c r="I27" s="37"/>
      <c r="J27" s="37"/>
      <c r="K27" s="37"/>
      <c r="L27" s="37"/>
      <c r="M27" s="37"/>
      <c r="N27" s="38"/>
      <c r="U27" s="14">
        <f t="array" ref="U27">INDEX(Table1[Name],SMALL(IF(U$18=Table1[Type],MATCH(ROW(Table1[Type]),ROW(Table1[Type]))),ROWS(DB!$A$1:A9)))</f>
        <v>0</v>
      </c>
      <c r="V27" s="14" t="e">
        <f t="array" ref="V27">INDEX(Table1[Name],SMALL(IF(V$18=Table1[Type],MATCH(ROW(Table1[Type]),ROW(Table1[Type]))),ROWS(DB!$A$1:B9)))</f>
        <v>#NUM!</v>
      </c>
      <c r="W27" s="22" t="e">
        <f t="array" ref="W27">INDEX(Table1[Name],SMALL(IF(W$18=Table1[Type],MATCH(ROW(Table1[Type]),ROW(Table1[Type]))),ROWS(DB!$A$1:C9)))</f>
        <v>#NUM!</v>
      </c>
    </row>
    <row r="28" spans="1:23" ht="15.75" x14ac:dyDescent="0.25">
      <c r="A28" s="25" t="str">
        <f>IF(B28&lt;&gt;"",COUNTA($B$21:B28),"")</f>
        <v/>
      </c>
      <c r="B28" s="33"/>
      <c r="C28" s="33"/>
      <c r="D28" s="5" t="str">
        <f>IF(C28= 0, " ",VLOOKUP(C28,DB!$C$3:$E$100,2,FALSE))</f>
        <v xml:space="preserve"> </v>
      </c>
      <c r="E28" s="5" t="str">
        <f>IF(C28=0, " ",VLOOKUP(D28,DB!$D$3:$F$100,2,FALSE))</f>
        <v xml:space="preserve"> </v>
      </c>
      <c r="F28" s="38"/>
      <c r="G28" s="38"/>
      <c r="H28" s="38"/>
      <c r="I28" s="38"/>
      <c r="J28" s="38"/>
      <c r="K28" s="38"/>
      <c r="L28" s="38"/>
      <c r="M28" s="38"/>
      <c r="N28" s="38"/>
      <c r="U28" s="14">
        <f t="array" ref="U28">INDEX(Table1[Name],SMALL(IF(U$18=Table1[Type],MATCH(ROW(Table1[Type]),ROW(Table1[Type]))),ROWS(DB!$A$1:A10)))</f>
        <v>0</v>
      </c>
      <c r="V28" s="14" t="e">
        <f t="array" ref="V28">INDEX(Table1[Name],SMALL(IF(V$18=Table1[Type],MATCH(ROW(Table1[Type]),ROW(Table1[Type]))),ROWS(DB!$A$1:B10)))</f>
        <v>#NUM!</v>
      </c>
      <c r="W28" s="22" t="e">
        <f t="array" ref="W28">INDEX(Table1[Name],SMALL(IF(W$18=Table1[Type],MATCH(ROW(Table1[Type]),ROW(Table1[Type]))),ROWS(DB!$A$1:C10)))</f>
        <v>#NUM!</v>
      </c>
    </row>
    <row r="29" spans="1:23" ht="15.75" x14ac:dyDescent="0.25">
      <c r="A29" s="25" t="str">
        <f>IF(B29&lt;&gt;"",COUNTA($B$21:B29),"")</f>
        <v/>
      </c>
      <c r="B29" s="33"/>
      <c r="C29" s="33"/>
      <c r="D29" s="5" t="str">
        <f>IF(C29= 0, " ",VLOOKUP(C29,DB!$C$3:$E$100,2,FALSE))</f>
        <v xml:space="preserve"> </v>
      </c>
      <c r="E29" s="5" t="str">
        <f>IF(C29=0, " ",VLOOKUP(D29,DB!$D$3:$F$100,2,FALSE))</f>
        <v xml:space="preserve"> </v>
      </c>
      <c r="F29" s="38"/>
      <c r="G29" s="38"/>
      <c r="H29" s="38"/>
      <c r="I29" s="38"/>
      <c r="J29" s="38"/>
      <c r="K29" s="38"/>
      <c r="L29" s="38"/>
      <c r="M29" s="38"/>
      <c r="N29" s="38"/>
      <c r="U29" s="14">
        <f t="array" ref="U29">INDEX(Table1[Name],SMALL(IF(U$18=Table1[Type],MATCH(ROW(Table1[Type]),ROW(Table1[Type]))),ROWS(DB!$A$1:A11)))</f>
        <v>0</v>
      </c>
      <c r="V29" s="14" t="e">
        <f t="array" ref="V29">INDEX(Table1[Name],SMALL(IF(V$18=Table1[Type],MATCH(ROW(Table1[Type]),ROW(Table1[Type]))),ROWS(DB!$A$1:B11)))</f>
        <v>#NUM!</v>
      </c>
      <c r="W29" s="22" t="e">
        <f t="array" ref="W29">INDEX(Table1[Name],SMALL(IF(W$18=Table1[Type],MATCH(ROW(Table1[Type]),ROW(Table1[Type]))),ROWS(DB!$A$1:C11)))</f>
        <v>#NUM!</v>
      </c>
    </row>
    <row r="30" spans="1:23" ht="15.75" x14ac:dyDescent="0.25">
      <c r="A30" s="25" t="str">
        <f>IF(B30&lt;&gt;"",COUNTA($B$21:B30),"")</f>
        <v/>
      </c>
      <c r="B30" s="33"/>
      <c r="C30" s="33"/>
      <c r="D30" s="5" t="str">
        <f>IF(C30= 0, " ",VLOOKUP(C30,DB!$C$3:$E$100,2,FALSE))</f>
        <v xml:space="preserve"> </v>
      </c>
      <c r="E30" s="5" t="str">
        <f>IF(C30=0, " ",VLOOKUP(D30,DB!$D$3:$F$100,2,FALSE))</f>
        <v xml:space="preserve"> </v>
      </c>
      <c r="F30" s="38"/>
      <c r="G30" s="38"/>
      <c r="H30" s="38"/>
      <c r="I30" s="38"/>
      <c r="J30" s="38"/>
      <c r="K30" s="38"/>
      <c r="L30" s="38"/>
      <c r="M30" s="38"/>
      <c r="N30" s="38"/>
      <c r="U30" s="14">
        <f t="array" ref="U30">INDEX(Table1[Name],SMALL(IF(U$18=Table1[Type],MATCH(ROW(Table1[Type]),ROW(Table1[Type]))),ROWS(DB!$A$1:A12)))</f>
        <v>0</v>
      </c>
      <c r="V30" s="14" t="e">
        <f t="array" ref="V30">INDEX(Table1[Name],SMALL(IF(V$18=Table1[Type],MATCH(ROW(Table1[Type]),ROW(Table1[Type]))),ROWS(DB!$A$1:B12)))</f>
        <v>#NUM!</v>
      </c>
      <c r="W30" s="22" t="e">
        <f t="array" ref="W30">INDEX(Table1[Name],SMALL(IF(W$18=Table1[Type],MATCH(ROW(Table1[Type]),ROW(Table1[Type]))),ROWS(DB!$A$1:C12)))</f>
        <v>#NUM!</v>
      </c>
    </row>
    <row r="31" spans="1:23" ht="15.75" x14ac:dyDescent="0.25">
      <c r="A31" s="25" t="str">
        <f>IF(B31&lt;&gt;"",COUNTA($B$21:B31),"")</f>
        <v/>
      </c>
      <c r="B31" s="33"/>
      <c r="C31" s="33"/>
      <c r="D31" s="5" t="str">
        <f>IF(C31= 0, " ",VLOOKUP(C31,DB!$C$3:$E$100,2,FALSE))</f>
        <v xml:space="preserve"> </v>
      </c>
      <c r="E31" s="5" t="str">
        <f>IF(C31=0, " ",VLOOKUP(D31,DB!$D$3:$F$100,2,FALSE))</f>
        <v xml:space="preserve"> </v>
      </c>
      <c r="F31" s="38"/>
      <c r="G31" s="38"/>
      <c r="H31" s="38"/>
      <c r="I31" s="38"/>
      <c r="J31" s="38"/>
      <c r="K31" s="38"/>
      <c r="L31" s="38"/>
      <c r="M31" s="38"/>
      <c r="N31" s="38"/>
      <c r="U31" s="14">
        <f t="array" ref="U31">INDEX(Table1[Name],SMALL(IF(U$18=Table1[Type],MATCH(ROW(Table1[Type]),ROW(Table1[Type]))),ROWS(DB!$A$1:A13)))</f>
        <v>0</v>
      </c>
      <c r="V31" s="14" t="e">
        <f t="array" ref="V31">INDEX(Table1[Name],SMALL(IF(V$18=Table1[Type],MATCH(ROW(Table1[Type]),ROW(Table1[Type]))),ROWS(DB!$A$1:B13)))</f>
        <v>#NUM!</v>
      </c>
      <c r="W31" s="22" t="e">
        <f t="array" ref="W31">INDEX(Table1[Name],SMALL(IF(W$18=Table1[Type],MATCH(ROW(Table1[Type]),ROW(Table1[Type]))),ROWS(DB!$A$1:C13)))</f>
        <v>#NUM!</v>
      </c>
    </row>
    <row r="32" spans="1:23" ht="15.75" x14ac:dyDescent="0.25">
      <c r="A32" s="25" t="str">
        <f>IF(B32&lt;&gt;"",COUNTA($B$21:B32),"")</f>
        <v/>
      </c>
      <c r="B32" s="33"/>
      <c r="C32" s="33"/>
      <c r="D32" s="5" t="str">
        <f>IF(C32= 0, " ",VLOOKUP(C32,DB!$C$3:$E$100,2,FALSE))</f>
        <v xml:space="preserve"> </v>
      </c>
      <c r="E32" s="5" t="str">
        <f>IF(C32=0, " ",VLOOKUP(D32,DB!$D$3:$F$100,2,FALSE))</f>
        <v xml:space="preserve"> </v>
      </c>
      <c r="F32" s="38"/>
      <c r="G32" s="38"/>
      <c r="H32" s="38"/>
      <c r="I32" s="38"/>
      <c r="J32" s="38"/>
      <c r="K32" s="38"/>
      <c r="L32" s="38"/>
      <c r="M32" s="38"/>
      <c r="N32" s="38"/>
      <c r="U32" s="14">
        <f t="array" ref="U32">INDEX(Table1[Name],SMALL(IF(U$18=Table1[Type],MATCH(ROW(Table1[Type]),ROW(Table1[Type]))),ROWS(DB!$A$1:A14)))</f>
        <v>0</v>
      </c>
      <c r="V32" s="14" t="e">
        <f t="array" ref="V32">INDEX(Table1[Name],SMALL(IF(V$18=Table1[Type],MATCH(ROW(Table1[Type]),ROW(Table1[Type]))),ROWS(DB!$A$1:B14)))</f>
        <v>#NUM!</v>
      </c>
      <c r="W32" s="22" t="e">
        <f t="array" ref="W32">INDEX(Table1[Name],SMALL(IF(W$18=Table1[Type],MATCH(ROW(Table1[Type]),ROW(Table1[Type]))),ROWS(DB!$A$1:C14)))</f>
        <v>#NUM!</v>
      </c>
    </row>
    <row r="33" spans="1:14" ht="15.75" x14ac:dyDescent="0.25">
      <c r="A33" s="25" t="str">
        <f>IF(B33&lt;&gt;"",COUNTA($B$21:B33),"")</f>
        <v/>
      </c>
      <c r="B33" s="33"/>
      <c r="C33" s="33"/>
      <c r="D33" s="5" t="str">
        <f>IF(C33= 0, " ",VLOOKUP(C33,DB!$C$3:$E$100,2,FALSE))</f>
        <v xml:space="preserve"> </v>
      </c>
      <c r="E33" s="5" t="str">
        <f>IF(C33=0, " ",VLOOKUP(D33,DB!$D$3:$F$100,2,FALSE))</f>
        <v xml:space="preserve"> </v>
      </c>
      <c r="F33" s="38"/>
      <c r="G33" s="38"/>
      <c r="H33" s="38"/>
      <c r="I33" s="38"/>
      <c r="J33" s="38"/>
      <c r="K33" s="38"/>
      <c r="L33" s="38"/>
      <c r="M33" s="38"/>
      <c r="N33" s="38"/>
    </row>
    <row r="34" spans="1:14" ht="15.75" x14ac:dyDescent="0.25">
      <c r="A34" s="25" t="str">
        <f>IF(B34&lt;&gt;"",COUNTA($B$21:B34),"")</f>
        <v/>
      </c>
      <c r="B34" s="33"/>
      <c r="C34" s="33"/>
      <c r="D34" s="5" t="str">
        <f>IF(C34= 0, " ",VLOOKUP(C34,DB!$C$3:$E$100,2,FALSE))</f>
        <v xml:space="preserve"> </v>
      </c>
      <c r="E34" s="5" t="str">
        <f>IF(C34=0, " ",VLOOKUP(D34,DB!$D$3:$F$100,2,FALSE))</f>
        <v xml:space="preserve"> </v>
      </c>
      <c r="F34" s="38"/>
      <c r="G34" s="38"/>
      <c r="H34" s="38"/>
      <c r="I34" s="38"/>
      <c r="J34" s="38"/>
      <c r="K34" s="38"/>
      <c r="L34" s="38"/>
      <c r="M34" s="38"/>
      <c r="N34" s="38"/>
    </row>
    <row r="35" spans="1:14" ht="15.75" x14ac:dyDescent="0.25">
      <c r="A35" s="25" t="str">
        <f>IF(B35&lt;&gt;"",COUNTA($B$21:B35),"")</f>
        <v/>
      </c>
      <c r="B35" s="33"/>
      <c r="C35" s="33"/>
      <c r="D35" s="5" t="str">
        <f>IF(C35= 0, " ",VLOOKUP(C35,DB!$C$3:$E$100,2,FALSE))</f>
        <v xml:space="preserve"> </v>
      </c>
      <c r="E35" s="5" t="str">
        <f>IF(C35=0, " ",VLOOKUP(D35,DB!$D$3:$F$100,2,FALSE))</f>
        <v xml:space="preserve"> </v>
      </c>
      <c r="F35" s="38"/>
      <c r="G35" s="38"/>
      <c r="H35" s="38"/>
      <c r="I35" s="38"/>
      <c r="J35" s="38"/>
      <c r="K35" s="38"/>
      <c r="L35" s="38"/>
      <c r="M35" s="38"/>
      <c r="N35" s="38"/>
    </row>
    <row r="36" spans="1:14" ht="15.75" x14ac:dyDescent="0.25">
      <c r="A36" s="25" t="str">
        <f>IF(B36&lt;&gt;"",COUNTA($B$21:B36),"")</f>
        <v/>
      </c>
      <c r="B36" s="33"/>
      <c r="C36" s="33"/>
      <c r="D36" s="5" t="str">
        <f>IF(C36= 0, " ",VLOOKUP(C36,DB!$C$3:$E$100,2,FALSE))</f>
        <v xml:space="preserve"> </v>
      </c>
      <c r="E36" s="5" t="str">
        <f>IF(C36=0, " ",VLOOKUP(D36,DB!$D$3:$F$100,2,FALSE))</f>
        <v xml:space="preserve"> </v>
      </c>
      <c r="F36" s="38"/>
      <c r="G36" s="38"/>
      <c r="H36" s="38"/>
      <c r="I36" s="38"/>
      <c r="J36" s="38"/>
      <c r="K36" s="38"/>
      <c r="L36" s="38"/>
      <c r="M36" s="38"/>
      <c r="N36" s="38"/>
    </row>
    <row r="37" spans="1:14" ht="15.75" x14ac:dyDescent="0.25">
      <c r="A37" s="25" t="str">
        <f>IF(B37&lt;&gt;"",COUNTA($B$21:B37),"")</f>
        <v/>
      </c>
      <c r="B37" s="33"/>
      <c r="C37" s="33"/>
      <c r="D37" s="5" t="str">
        <f>IF(C37= 0, " ",VLOOKUP(C37,DB!$C$3:$E$100,2,FALSE))</f>
        <v xml:space="preserve"> </v>
      </c>
      <c r="E37" s="5" t="str">
        <f>IF(C37=0, " ",VLOOKUP(D37,DB!$D$3:$F$100,2,FALSE))</f>
        <v xml:space="preserve"> </v>
      </c>
      <c r="F37" s="38"/>
      <c r="G37" s="38"/>
      <c r="H37" s="38"/>
      <c r="I37" s="38"/>
      <c r="J37" s="38"/>
      <c r="K37" s="38"/>
      <c r="L37" s="38"/>
      <c r="M37" s="38"/>
      <c r="N37" s="38"/>
    </row>
    <row r="38" spans="1:14" ht="15.75" x14ac:dyDescent="0.25">
      <c r="A38" s="25" t="str">
        <f>IF(B38&lt;&gt;"",COUNTA($B$21:B38),"")</f>
        <v/>
      </c>
      <c r="B38" s="33"/>
      <c r="C38" s="33"/>
      <c r="D38" s="5" t="str">
        <f>IF(C38= 0, " ",VLOOKUP(C38,DB!$C$3:$E$100,2,FALSE))</f>
        <v xml:space="preserve"> </v>
      </c>
      <c r="E38" s="5" t="str">
        <f>IF(C38=0, " ",VLOOKUP(D38,DB!$D$3:$F$100,2,FALSE))</f>
        <v xml:space="preserve"> </v>
      </c>
      <c r="F38" s="38"/>
      <c r="G38" s="38"/>
      <c r="H38" s="38"/>
      <c r="I38" s="38"/>
      <c r="J38" s="38"/>
      <c r="K38" s="38"/>
      <c r="L38" s="38"/>
      <c r="M38" s="38"/>
      <c r="N38" s="38"/>
    </row>
    <row r="39" spans="1:14" ht="15.75" x14ac:dyDescent="0.25">
      <c r="A39" s="25" t="str">
        <f>IF(B39&lt;&gt;"",COUNTA($B$21:B39),"")</f>
        <v/>
      </c>
      <c r="B39" s="33"/>
      <c r="C39" s="33"/>
      <c r="D39" s="5" t="str">
        <f>IF(C39= 0, " ",VLOOKUP(C39,DB!$C$3:$E$100,2,FALSE))</f>
        <v xml:space="preserve"> </v>
      </c>
      <c r="E39" s="5" t="str">
        <f>IF(C39=0, " ",VLOOKUP(D39,DB!$D$3:$F$100,2,FALSE))</f>
        <v xml:space="preserve"> </v>
      </c>
      <c r="F39" s="38"/>
      <c r="G39" s="38"/>
      <c r="H39" s="38"/>
      <c r="I39" s="38"/>
      <c r="J39" s="38"/>
      <c r="K39" s="38"/>
      <c r="L39" s="38"/>
      <c r="M39" s="38"/>
      <c r="N39" s="38"/>
    </row>
    <row r="40" spans="1:14" ht="15.75" x14ac:dyDescent="0.25">
      <c r="A40" s="25" t="str">
        <f>IF(B40&lt;&gt;"",COUNTA($B$21:B40),"")</f>
        <v/>
      </c>
      <c r="B40" s="33"/>
      <c r="C40" s="33"/>
      <c r="D40" s="5" t="str">
        <f>IF(C40= 0, " ",VLOOKUP(C40,DB!$C$3:$E$100,2,FALSE))</f>
        <v xml:space="preserve"> </v>
      </c>
      <c r="E40" s="5" t="str">
        <f>IF(C40=0, " ",VLOOKUP(D40,DB!$D$3:$F$100,2,FALSE))</f>
        <v xml:space="preserve"> </v>
      </c>
      <c r="F40" s="38"/>
      <c r="G40" s="38"/>
      <c r="H40" s="38"/>
      <c r="I40" s="38"/>
      <c r="J40" s="38"/>
      <c r="K40" s="38"/>
      <c r="L40" s="38"/>
      <c r="M40" s="38"/>
      <c r="N40" s="38"/>
    </row>
    <row r="41" spans="1:14" ht="15.75" x14ac:dyDescent="0.25">
      <c r="A41" s="25" t="str">
        <f>IF(B41&lt;&gt;"",COUNTA($B$21:B41),"")</f>
        <v/>
      </c>
      <c r="B41" s="33"/>
      <c r="C41" s="33"/>
      <c r="D41" s="5" t="str">
        <f>IF(C41= 0, " ",VLOOKUP(C41,DB!$C$3:$E$100,2,FALSE))</f>
        <v xml:space="preserve"> </v>
      </c>
      <c r="E41" s="5" t="str">
        <f>IF(C41=0, " ",VLOOKUP(D41,DB!$D$3:$F$100,2,FALSE))</f>
        <v xml:space="preserve"> </v>
      </c>
      <c r="F41" s="38"/>
      <c r="G41" s="38"/>
      <c r="H41" s="38"/>
      <c r="I41" s="38"/>
      <c r="J41" s="38"/>
      <c r="K41" s="38"/>
      <c r="L41" s="38"/>
      <c r="M41" s="38"/>
      <c r="N41" s="38"/>
    </row>
    <row r="42" spans="1:14" ht="15.75" x14ac:dyDescent="0.25">
      <c r="A42" s="25" t="str">
        <f>IF(B42&lt;&gt;"",COUNTA($B$21:B42),"")</f>
        <v/>
      </c>
      <c r="B42" s="33"/>
      <c r="C42" s="33"/>
      <c r="D42" s="5" t="str">
        <f>IF(C42= 0, " ",VLOOKUP(C42,DB!$C$3:$E$100,2,FALSE))</f>
        <v xml:space="preserve"> </v>
      </c>
      <c r="E42" s="5" t="str">
        <f>IF(C42=0, " ",VLOOKUP(D42,DB!$D$3:$F$100,2,FALSE))</f>
        <v xml:space="preserve"> </v>
      </c>
      <c r="F42" s="38"/>
      <c r="G42" s="38"/>
      <c r="H42" s="38"/>
      <c r="I42" s="38"/>
      <c r="J42" s="38"/>
      <c r="K42" s="38"/>
      <c r="L42" s="38"/>
      <c r="M42" s="38"/>
      <c r="N42" s="38"/>
    </row>
    <row r="43" spans="1:14" ht="15.75" x14ac:dyDescent="0.25">
      <c r="A43" s="25" t="str">
        <f>IF(B43&lt;&gt;"",COUNTA($B$21:B43),"")</f>
        <v/>
      </c>
      <c r="B43" s="33"/>
      <c r="C43" s="33"/>
      <c r="D43" s="5" t="str">
        <f>IF(C43= 0, " ",VLOOKUP(C43,DB!$C$3:$E$100,2,FALSE))</f>
        <v xml:space="preserve"> </v>
      </c>
      <c r="E43" s="5" t="str">
        <f>IF(C43=0, " ",VLOOKUP(D43,DB!$D$3:$F$100,2,FALSE))</f>
        <v xml:space="preserve"> </v>
      </c>
      <c r="F43" s="38"/>
      <c r="G43" s="38"/>
      <c r="H43" s="38"/>
      <c r="I43" s="38"/>
      <c r="J43" s="38"/>
      <c r="K43" s="38"/>
      <c r="L43" s="38"/>
      <c r="M43" s="38"/>
      <c r="N43" s="38"/>
    </row>
    <row r="44" spans="1:14" ht="15.75" x14ac:dyDescent="0.25">
      <c r="A44" s="25" t="str">
        <f>IF(B44&lt;&gt;"",COUNTA($B$21:B44),"")</f>
        <v/>
      </c>
      <c r="B44" s="33"/>
      <c r="C44" s="33"/>
      <c r="D44" s="5" t="str">
        <f>IF(C44= 0, " ",VLOOKUP(C44,DB!$C$3:$E$100,2,FALSE))</f>
        <v xml:space="preserve"> </v>
      </c>
      <c r="E44" s="5" t="str">
        <f>IF(C44=0, " ",VLOOKUP(D44,DB!$D$3:$F$100,2,FALSE))</f>
        <v xml:space="preserve"> </v>
      </c>
      <c r="F44" s="38"/>
      <c r="G44" s="38"/>
      <c r="H44" s="38"/>
      <c r="I44" s="38"/>
      <c r="J44" s="38"/>
      <c r="K44" s="38"/>
      <c r="L44" s="38"/>
      <c r="M44" s="38"/>
      <c r="N44" s="38"/>
    </row>
    <row r="45" spans="1:14" ht="15.75" x14ac:dyDescent="0.25">
      <c r="A45" s="25" t="str">
        <f>IF(B45&lt;&gt;"",COUNTA($B$21:B45),"")</f>
        <v/>
      </c>
      <c r="B45" s="33"/>
      <c r="C45" s="33"/>
      <c r="D45" s="5" t="str">
        <f>IF(C45= 0, " ",VLOOKUP(C45,DB!$C$3:$E$100,2,FALSE))</f>
        <v xml:space="preserve"> </v>
      </c>
      <c r="E45" s="5" t="str">
        <f>IF(C45=0, " ",VLOOKUP(D45,DB!$D$3:$F$100,2,FALSE))</f>
        <v xml:space="preserve"> </v>
      </c>
      <c r="F45" s="38"/>
      <c r="G45" s="38"/>
      <c r="H45" s="38"/>
      <c r="I45" s="38"/>
      <c r="J45" s="38"/>
      <c r="K45" s="38"/>
      <c r="L45" s="38"/>
      <c r="M45" s="38"/>
      <c r="N45" s="38"/>
    </row>
    <row r="46" spans="1:14" ht="15.75" x14ac:dyDescent="0.25">
      <c r="A46" s="25" t="str">
        <f>IF(B46&lt;&gt;"",COUNTA($B$21:B46),"")</f>
        <v/>
      </c>
      <c r="B46" s="33"/>
      <c r="C46" s="33"/>
      <c r="D46" s="5" t="str">
        <f>IF(C46= 0, " ",VLOOKUP(C46,DB!$C$3:$E$100,2,FALSE))</f>
        <v xml:space="preserve"> </v>
      </c>
      <c r="E46" s="5" t="str">
        <f>IF(C46=0, " ",VLOOKUP(D46,DB!$D$3:$F$100,2,FALSE))</f>
        <v xml:space="preserve"> </v>
      </c>
      <c r="F46" s="38"/>
      <c r="G46" s="38"/>
      <c r="H46" s="38"/>
      <c r="I46" s="38"/>
      <c r="J46" s="38"/>
      <c r="K46" s="38"/>
      <c r="L46" s="38"/>
      <c r="M46" s="38"/>
      <c r="N46" s="38"/>
    </row>
    <row r="47" spans="1:14" ht="15.75" x14ac:dyDescent="0.25">
      <c r="A47" s="25" t="str">
        <f>IF(B47&lt;&gt;"",COUNTA($B$21:B47),"")</f>
        <v/>
      </c>
      <c r="B47" s="33"/>
      <c r="C47" s="33"/>
      <c r="D47" s="5" t="str">
        <f>IF(C47= 0, " ",VLOOKUP(C47,DB!$C$3:$E$100,2,FALSE))</f>
        <v xml:space="preserve"> </v>
      </c>
      <c r="E47" s="5" t="str">
        <f>IF(C47=0, " ",VLOOKUP(D47,DB!$D$3:$F$100,2,FALSE))</f>
        <v xml:space="preserve"> </v>
      </c>
      <c r="F47" s="38"/>
      <c r="G47" s="38"/>
      <c r="H47" s="38"/>
      <c r="I47" s="38"/>
      <c r="J47" s="38"/>
      <c r="K47" s="38"/>
      <c r="L47" s="38"/>
      <c r="M47" s="38"/>
      <c r="N47" s="38"/>
    </row>
    <row r="48" spans="1:14" ht="15.75" x14ac:dyDescent="0.25">
      <c r="A48" s="25" t="str">
        <f>IF(B48&lt;&gt;"",COUNTA($B$21:B48),"")</f>
        <v/>
      </c>
      <c r="B48" s="33"/>
      <c r="C48" s="33"/>
      <c r="D48" s="5" t="str">
        <f>IF(C48= 0, " ",VLOOKUP(C48,DB!$C$3:$E$100,2,FALSE))</f>
        <v xml:space="preserve"> </v>
      </c>
      <c r="E48" s="5" t="str">
        <f>IF(C48=0, " ",VLOOKUP(D48,DB!$D$3:$F$100,2,FALSE))</f>
        <v xml:space="preserve"> </v>
      </c>
      <c r="F48" s="38"/>
      <c r="G48" s="38"/>
      <c r="H48" s="38"/>
      <c r="I48" s="38"/>
      <c r="J48" s="38"/>
      <c r="K48" s="38"/>
      <c r="L48" s="38"/>
      <c r="M48" s="38"/>
      <c r="N48" s="38"/>
    </row>
    <row r="49" spans="1:14" ht="15.75" x14ac:dyDescent="0.25">
      <c r="A49" s="25" t="str">
        <f>IF(B49&lt;&gt;"",COUNTA($B$21:B49),"")</f>
        <v/>
      </c>
      <c r="B49" s="33"/>
      <c r="C49" s="33"/>
      <c r="D49" s="5" t="str">
        <f>IF(C49= 0, " ",VLOOKUP(C49,DB!$C$3:$E$100,2,FALSE))</f>
        <v xml:space="preserve"> </v>
      </c>
      <c r="E49" s="5" t="str">
        <f>IF(C49=0, " ",VLOOKUP(D49,DB!$D$3:$F$100,2,FALSE))</f>
        <v xml:space="preserve"> </v>
      </c>
      <c r="F49" s="38"/>
      <c r="G49" s="38"/>
      <c r="H49" s="38"/>
      <c r="I49" s="38"/>
      <c r="J49" s="38"/>
      <c r="K49" s="38"/>
      <c r="L49" s="38"/>
      <c r="M49" s="38"/>
      <c r="N49" s="38"/>
    </row>
    <row r="50" spans="1:14" ht="15.75" x14ac:dyDescent="0.25">
      <c r="A50" s="25" t="str">
        <f>IF(B50&lt;&gt;"",COUNTA($B$21:B50),"")</f>
        <v/>
      </c>
      <c r="B50" s="33"/>
      <c r="C50" s="33"/>
      <c r="D50" s="5" t="str">
        <f>IF(C50= 0, " ",VLOOKUP(C50,DB!$C$3:$E$100,2,FALSE))</f>
        <v xml:space="preserve"> </v>
      </c>
      <c r="E50" s="5" t="str">
        <f>IF(C50=0, " ",VLOOKUP(D50,DB!$D$3:$F$100,2,FALSE))</f>
        <v xml:space="preserve"> </v>
      </c>
      <c r="F50" s="38"/>
      <c r="G50" s="38"/>
      <c r="H50" s="38"/>
      <c r="I50" s="38"/>
      <c r="J50" s="38"/>
      <c r="K50" s="38"/>
      <c r="L50" s="38"/>
      <c r="M50" s="38"/>
      <c r="N50" s="38"/>
    </row>
    <row r="51" spans="1:14" ht="15.75" x14ac:dyDescent="0.25">
      <c r="A51" s="25" t="str">
        <f>IF(B51&lt;&gt;"",COUNTA($B$21:B51),"")</f>
        <v/>
      </c>
      <c r="B51" s="33"/>
      <c r="C51" s="33"/>
      <c r="D51" s="5" t="str">
        <f>IF(C51= 0, " ",VLOOKUP(C51,DB!$C$3:$E$100,2,FALSE))</f>
        <v xml:space="preserve"> </v>
      </c>
      <c r="E51" s="5" t="str">
        <f>IF(C51=0, " ",VLOOKUP(D51,DB!$D$3:$F$100,2,FALSE))</f>
        <v xml:space="preserve"> </v>
      </c>
      <c r="F51" s="38"/>
      <c r="G51" s="38"/>
      <c r="H51" s="38"/>
      <c r="I51" s="38"/>
      <c r="J51" s="38"/>
      <c r="K51" s="38"/>
      <c r="L51" s="38"/>
      <c r="M51" s="38"/>
      <c r="N51" s="38"/>
    </row>
    <row r="52" spans="1:14" ht="15.75" x14ac:dyDescent="0.25">
      <c r="A52" s="25" t="str">
        <f>IF(B52&lt;&gt;"",COUNTA($B$21:B52),"")</f>
        <v/>
      </c>
      <c r="B52" s="33"/>
      <c r="C52" s="33"/>
      <c r="D52" s="5" t="str">
        <f>IF(C52= 0, " ",VLOOKUP(C52,DB!$C$3:$E$100,2,FALSE))</f>
        <v xml:space="preserve"> </v>
      </c>
      <c r="E52" s="5" t="str">
        <f>IF(C52=0, " ",VLOOKUP(D52,DB!$D$3:$F$100,2,FALSE))</f>
        <v xml:space="preserve"> </v>
      </c>
      <c r="F52" s="38"/>
      <c r="G52" s="38"/>
      <c r="H52" s="38"/>
      <c r="I52" s="38"/>
      <c r="J52" s="38"/>
      <c r="K52" s="38"/>
      <c r="L52" s="38"/>
      <c r="M52" s="38"/>
      <c r="N52" s="38"/>
    </row>
    <row r="53" spans="1:14" ht="15.75" x14ac:dyDescent="0.25">
      <c r="A53" s="25" t="str">
        <f>IF(B53&lt;&gt;"",COUNTA($B$21:B53),"")</f>
        <v/>
      </c>
      <c r="B53" s="33"/>
      <c r="C53" s="33"/>
      <c r="D53" s="5" t="str">
        <f>IF(C53= 0, " ",VLOOKUP(C53,DB!$C$3:$E$100,2,FALSE))</f>
        <v xml:space="preserve"> </v>
      </c>
      <c r="E53" s="5" t="str">
        <f>IF(C53=0, " ",VLOOKUP(D53,DB!$D$3:$F$100,2,FALSE))</f>
        <v xml:space="preserve"> </v>
      </c>
      <c r="F53" s="38"/>
      <c r="G53" s="38"/>
      <c r="H53" s="38"/>
      <c r="I53" s="38"/>
      <c r="J53" s="38"/>
      <c r="K53" s="38"/>
      <c r="L53" s="38"/>
      <c r="M53" s="38"/>
      <c r="N53" s="38"/>
    </row>
    <row r="54" spans="1:14" ht="15.75" x14ac:dyDescent="0.25">
      <c r="A54" s="25" t="str">
        <f>IF(B54&lt;&gt;"",COUNTA($B$21:B54),"")</f>
        <v/>
      </c>
      <c r="B54" s="33"/>
      <c r="C54" s="33"/>
      <c r="D54" s="5" t="str">
        <f>IF(C54= 0, " ",VLOOKUP(C54,DB!$C$3:$E$100,2,FALSE))</f>
        <v xml:space="preserve"> </v>
      </c>
      <c r="E54" s="5" t="str">
        <f>IF(C54=0, " ",VLOOKUP(D54,DB!$D$3:$F$100,2,FALSE))</f>
        <v xml:space="preserve"> </v>
      </c>
      <c r="F54" s="38"/>
      <c r="G54" s="38"/>
      <c r="H54" s="38"/>
      <c r="I54" s="38"/>
      <c r="J54" s="38"/>
      <c r="K54" s="38"/>
      <c r="L54" s="38"/>
      <c r="M54" s="38"/>
      <c r="N54" s="38"/>
    </row>
    <row r="55" spans="1:14" ht="15.75" x14ac:dyDescent="0.25">
      <c r="A55" s="25" t="str">
        <f>IF(B55&lt;&gt;"",COUNTA($B$21:B55),"")</f>
        <v/>
      </c>
      <c r="B55" s="33"/>
      <c r="C55" s="33"/>
      <c r="D55" s="5" t="str">
        <f>IF(C55= 0, " ",VLOOKUP(C55,DB!$C$3:$E$100,2,FALSE))</f>
        <v xml:space="preserve"> </v>
      </c>
      <c r="E55" s="5" t="str">
        <f>IF(C55=0, " ",VLOOKUP(D55,DB!$D$3:$F$100,2,FALSE))</f>
        <v xml:space="preserve"> </v>
      </c>
      <c r="F55" s="38"/>
      <c r="G55" s="38"/>
      <c r="H55" s="38"/>
      <c r="I55" s="38"/>
      <c r="J55" s="38"/>
      <c r="K55" s="38"/>
      <c r="L55" s="38"/>
      <c r="M55" s="38"/>
      <c r="N55" s="38"/>
    </row>
    <row r="56" spans="1:14" ht="15.75" x14ac:dyDescent="0.25">
      <c r="A56" s="25" t="str">
        <f>IF(B56&lt;&gt;"",COUNTA($B$21:B56),"")</f>
        <v/>
      </c>
      <c r="B56" s="33"/>
      <c r="C56" s="33"/>
      <c r="D56" s="5" t="str">
        <f>IF(C56= 0, " ",VLOOKUP(C56,DB!$C$3:$E$100,2,FALSE))</f>
        <v xml:space="preserve"> </v>
      </c>
      <c r="E56" s="5" t="str">
        <f>IF(C56=0, " ",VLOOKUP(D56,DB!$D$3:$F$100,2,FALSE))</f>
        <v xml:space="preserve"> </v>
      </c>
      <c r="F56" s="38"/>
      <c r="G56" s="38"/>
      <c r="H56" s="38"/>
      <c r="I56" s="38"/>
      <c r="J56" s="38"/>
      <c r="K56" s="38"/>
      <c r="L56" s="38"/>
      <c r="M56" s="38"/>
      <c r="N56" s="38"/>
    </row>
    <row r="57" spans="1:14" ht="15.75" x14ac:dyDescent="0.25">
      <c r="A57" s="25" t="str">
        <f>IF(B57&lt;&gt;"",COUNTA($B$21:B57),"")</f>
        <v/>
      </c>
      <c r="B57" s="33"/>
      <c r="C57" s="33"/>
      <c r="D57" s="5" t="str">
        <f>IF(C57= 0, " ",VLOOKUP(C57,DB!$C$3:$E$100,2,FALSE))</f>
        <v xml:space="preserve"> </v>
      </c>
      <c r="E57" s="5" t="str">
        <f>IF(C57=0, " ",VLOOKUP(D57,DB!$D$3:$F$100,2,FALSE))</f>
        <v xml:space="preserve"> </v>
      </c>
      <c r="F57" s="38"/>
      <c r="G57" s="38"/>
      <c r="H57" s="38"/>
      <c r="I57" s="38"/>
      <c r="J57" s="38"/>
      <c r="K57" s="38"/>
      <c r="L57" s="38"/>
      <c r="M57" s="38"/>
      <c r="N57" s="38"/>
    </row>
    <row r="58" spans="1:14" ht="15.75" x14ac:dyDescent="0.25">
      <c r="A58" s="25" t="str">
        <f>IF(B58&lt;&gt;"",COUNTA($B$21:B58),"")</f>
        <v/>
      </c>
      <c r="B58" s="33"/>
      <c r="C58" s="33"/>
      <c r="D58" s="5" t="str">
        <f>IF(C58= 0, " ",VLOOKUP(C58,DB!$C$3:$E$100,2,FALSE))</f>
        <v xml:space="preserve"> </v>
      </c>
      <c r="E58" s="5" t="str">
        <f>IF(C58=0, " ",VLOOKUP(D58,DB!$D$3:$F$100,2,FALSE))</f>
        <v xml:space="preserve"> </v>
      </c>
      <c r="F58" s="38"/>
      <c r="G58" s="38"/>
      <c r="H58" s="38"/>
      <c r="I58" s="38"/>
      <c r="J58" s="38"/>
      <c r="K58" s="38"/>
      <c r="L58" s="38"/>
      <c r="M58" s="38"/>
      <c r="N58" s="38"/>
    </row>
    <row r="59" spans="1:14" ht="15.75" x14ac:dyDescent="0.25">
      <c r="A59" s="25" t="str">
        <f>IF(B59&lt;&gt;"",COUNTA($B$21:B59),"")</f>
        <v/>
      </c>
      <c r="B59" s="33"/>
      <c r="C59" s="33"/>
      <c r="D59" s="5" t="str">
        <f>IF(C59= 0, " ",VLOOKUP(C59,DB!$C$3:$E$100,2,FALSE))</f>
        <v xml:space="preserve"> </v>
      </c>
      <c r="E59" s="5" t="str">
        <f>IF(C59=0, " ",VLOOKUP(D59,DB!$D$3:$F$100,2,FALSE))</f>
        <v xml:space="preserve"> </v>
      </c>
      <c r="F59" s="38"/>
      <c r="G59" s="38"/>
      <c r="H59" s="38"/>
      <c r="I59" s="38"/>
      <c r="J59" s="38"/>
      <c r="K59" s="38"/>
      <c r="L59" s="38"/>
      <c r="M59" s="38"/>
      <c r="N59" s="38"/>
    </row>
    <row r="60" spans="1:14" ht="15.75" x14ac:dyDescent="0.25">
      <c r="A60" s="25" t="str">
        <f>IF(B60&lt;&gt;"",COUNTA($B$21:B60),"")</f>
        <v/>
      </c>
      <c r="B60" s="33"/>
      <c r="C60" s="33"/>
      <c r="D60" s="5" t="str">
        <f>IF(C60= 0, " ",VLOOKUP(C60,DB!$C$3:$E$100,2,FALSE))</f>
        <v xml:space="preserve"> </v>
      </c>
      <c r="E60" s="5" t="str">
        <f>IF(C60=0, " ",VLOOKUP(D60,DB!$D$3:$F$100,2,FALSE))</f>
        <v xml:space="preserve"> </v>
      </c>
      <c r="F60" s="38"/>
      <c r="G60" s="38"/>
      <c r="H60" s="38"/>
      <c r="I60" s="38"/>
      <c r="J60" s="38"/>
      <c r="K60" s="38"/>
      <c r="L60" s="38"/>
      <c r="M60" s="38"/>
      <c r="N60" s="38"/>
    </row>
    <row r="61" spans="1:14" ht="15.75" x14ac:dyDescent="0.25">
      <c r="A61" s="25" t="str">
        <f>IF(B61&lt;&gt;"",COUNTA($B$21:B61),"")</f>
        <v/>
      </c>
      <c r="B61" s="33"/>
      <c r="C61" s="33"/>
      <c r="D61" s="5" t="str">
        <f>IF(C61= 0, " ",VLOOKUP(C61,DB!$C$3:$E$100,2,FALSE))</f>
        <v xml:space="preserve"> </v>
      </c>
      <c r="E61" s="5" t="str">
        <f>IF(C61=0, " ",VLOOKUP(D61,DB!$D$3:$F$100,2,FALSE))</f>
        <v xml:space="preserve"> </v>
      </c>
      <c r="F61" s="38"/>
      <c r="G61" s="38"/>
      <c r="H61" s="38"/>
      <c r="I61" s="38"/>
      <c r="J61" s="38"/>
      <c r="K61" s="38"/>
      <c r="L61" s="38"/>
      <c r="M61" s="38"/>
      <c r="N61" s="38"/>
    </row>
    <row r="62" spans="1:14" ht="15.75" x14ac:dyDescent="0.25">
      <c r="A62" s="25" t="str">
        <f>IF(B62&lt;&gt;"",COUNTA($B$21:B62),"")</f>
        <v/>
      </c>
      <c r="B62" s="33"/>
      <c r="C62" s="33"/>
      <c r="D62" s="5" t="str">
        <f>IF(C62= 0, " ",VLOOKUP(C62,DB!$C$3:$E$100,2,FALSE))</f>
        <v xml:space="preserve"> </v>
      </c>
      <c r="E62" s="5" t="str">
        <f>IF(C62=0, " ",VLOOKUP(D62,DB!$D$3:$F$100,2,FALSE))</f>
        <v xml:space="preserve"> </v>
      </c>
      <c r="F62" s="38"/>
      <c r="G62" s="38"/>
      <c r="H62" s="38"/>
      <c r="I62" s="38"/>
      <c r="J62" s="38"/>
      <c r="K62" s="38"/>
      <c r="L62" s="38"/>
      <c r="M62" s="38"/>
      <c r="N62" s="38"/>
    </row>
    <row r="63" spans="1:14" ht="15.75" x14ac:dyDescent="0.25">
      <c r="A63" s="25" t="str">
        <f>IF(B63&lt;&gt;"",COUNTA($B$21:B63),"")</f>
        <v/>
      </c>
      <c r="B63" s="33"/>
      <c r="C63" s="33"/>
      <c r="D63" s="5" t="str">
        <f>IF(C63= 0, " ",VLOOKUP(C63,DB!$C$3:$E$100,2,FALSE))</f>
        <v xml:space="preserve"> </v>
      </c>
      <c r="E63" s="5" t="str">
        <f>IF(C63=0, " ",VLOOKUP(D63,DB!$D$3:$F$100,2,FALSE))</f>
        <v xml:space="preserve"> </v>
      </c>
      <c r="F63" s="38"/>
      <c r="G63" s="38"/>
      <c r="H63" s="38"/>
      <c r="I63" s="38"/>
      <c r="J63" s="38"/>
      <c r="K63" s="38"/>
      <c r="L63" s="38"/>
      <c r="M63" s="38"/>
      <c r="N63" s="38"/>
    </row>
    <row r="64" spans="1:14" ht="15.75" x14ac:dyDescent="0.25">
      <c r="A64" s="25" t="str">
        <f>IF(B64&lt;&gt;"",COUNTA($B$21:B64),"")</f>
        <v/>
      </c>
      <c r="B64" s="33"/>
      <c r="C64" s="33"/>
      <c r="D64" s="5" t="str">
        <f>IF(C64= 0, " ",VLOOKUP(C64,DB!$C$3:$E$100,2,FALSE))</f>
        <v xml:space="preserve"> </v>
      </c>
      <c r="E64" s="5" t="str">
        <f>IF(C64=0, " ",VLOOKUP(D64,DB!$D$3:$F$100,2,FALSE))</f>
        <v xml:space="preserve"> </v>
      </c>
      <c r="F64" s="38"/>
      <c r="G64" s="38"/>
      <c r="H64" s="38"/>
      <c r="I64" s="38"/>
      <c r="J64" s="38"/>
      <c r="K64" s="38"/>
      <c r="L64" s="38"/>
      <c r="M64" s="38"/>
      <c r="N64" s="38"/>
    </row>
    <row r="65" spans="1:14" ht="15.75" x14ac:dyDescent="0.25">
      <c r="A65" s="25" t="str">
        <f>IF(B65&lt;&gt;"",COUNTA($B$21:B65),"")</f>
        <v/>
      </c>
      <c r="B65" s="33"/>
      <c r="C65" s="33"/>
      <c r="D65" s="5" t="str">
        <f>IF(C65= 0, " ",VLOOKUP(C65,DB!$C$3:$E$100,2,FALSE))</f>
        <v xml:space="preserve"> </v>
      </c>
      <c r="E65" s="5" t="str">
        <f>IF(C65=0, " ",VLOOKUP(D65,DB!$D$3:$F$100,2,FALSE))</f>
        <v xml:space="preserve"> </v>
      </c>
      <c r="F65" s="38"/>
      <c r="G65" s="38"/>
      <c r="H65" s="38"/>
      <c r="I65" s="38"/>
      <c r="J65" s="38"/>
      <c r="K65" s="38"/>
      <c r="L65" s="38"/>
      <c r="M65" s="38"/>
      <c r="N65" s="38"/>
    </row>
    <row r="66" spans="1:14" ht="15.75" x14ac:dyDescent="0.25">
      <c r="A66" s="25" t="str">
        <f>IF(B66&lt;&gt;"",COUNTA($B$21:B66),"")</f>
        <v/>
      </c>
      <c r="B66" s="33"/>
      <c r="C66" s="33"/>
      <c r="D66" s="5" t="str">
        <f>IF(C66= 0, " ",VLOOKUP(C66,DB!$C$3:$E$100,2,FALSE))</f>
        <v xml:space="preserve"> </v>
      </c>
      <c r="E66" s="5" t="str">
        <f>IF(C66=0, " ",VLOOKUP(D66,DB!$D$3:$F$100,2,FALSE))</f>
        <v xml:space="preserve"> </v>
      </c>
      <c r="F66" s="38"/>
      <c r="G66" s="38"/>
      <c r="H66" s="38"/>
      <c r="I66" s="38"/>
      <c r="J66" s="38"/>
      <c r="K66" s="38"/>
      <c r="L66" s="38"/>
      <c r="M66" s="38"/>
      <c r="N66" s="38"/>
    </row>
    <row r="67" spans="1:14" ht="15.75" x14ac:dyDescent="0.25">
      <c r="A67" s="25" t="str">
        <f>IF(B67&lt;&gt;"",COUNTA($B$21:B67),"")</f>
        <v/>
      </c>
      <c r="B67" s="33"/>
      <c r="C67" s="33"/>
      <c r="D67" s="5" t="str">
        <f>IF(C67= 0, " ",VLOOKUP(C67,DB!$C$3:$E$100,2,FALSE))</f>
        <v xml:space="preserve"> </v>
      </c>
      <c r="E67" s="5" t="str">
        <f>IF(C67=0, " ",VLOOKUP(D67,DB!$D$3:$F$100,2,FALSE))</f>
        <v xml:space="preserve"> </v>
      </c>
      <c r="F67" s="38"/>
      <c r="G67" s="38"/>
      <c r="H67" s="38"/>
      <c r="I67" s="38"/>
      <c r="J67" s="38"/>
      <c r="K67" s="38"/>
      <c r="L67" s="38"/>
      <c r="M67" s="38"/>
      <c r="N67" s="38"/>
    </row>
    <row r="68" spans="1:14" ht="15.75" x14ac:dyDescent="0.25">
      <c r="A68" s="25" t="str">
        <f>IF(B68&lt;&gt;"",COUNTA($B$21:B68),"")</f>
        <v/>
      </c>
      <c r="B68" s="33"/>
      <c r="C68" s="33"/>
      <c r="D68" s="5" t="str">
        <f>IF(C68= 0, " ",VLOOKUP(C68,DB!$C$3:$E$100,2,FALSE))</f>
        <v xml:space="preserve"> </v>
      </c>
      <c r="E68" s="5" t="str">
        <f>IF(C68=0, " ",VLOOKUP(D68,DB!$D$3:$F$100,2,FALSE))</f>
        <v xml:space="preserve"> </v>
      </c>
      <c r="F68" s="38"/>
      <c r="G68" s="38"/>
      <c r="H68" s="38"/>
      <c r="I68" s="38"/>
      <c r="J68" s="38"/>
      <c r="K68" s="38"/>
      <c r="L68" s="38"/>
      <c r="M68" s="38"/>
      <c r="N68" s="38"/>
    </row>
    <row r="69" spans="1:14" ht="15.75" x14ac:dyDescent="0.25">
      <c r="A69" s="25" t="str">
        <f>IF(B69&lt;&gt;"",COUNTA($B$21:B69),"")</f>
        <v/>
      </c>
      <c r="B69" s="33"/>
      <c r="C69" s="33"/>
      <c r="D69" s="5" t="str">
        <f>IF(C69= 0, " ",VLOOKUP(C69,DB!$C$3:$E$100,2,FALSE))</f>
        <v xml:space="preserve"> </v>
      </c>
      <c r="E69" s="5" t="str">
        <f>IF(C69=0, " ",VLOOKUP(D69,DB!$D$3:$F$100,2,FALSE))</f>
        <v xml:space="preserve"> </v>
      </c>
      <c r="F69" s="38"/>
      <c r="G69" s="38"/>
      <c r="H69" s="38"/>
      <c r="I69" s="38"/>
      <c r="J69" s="38"/>
      <c r="K69" s="38"/>
      <c r="L69" s="38"/>
      <c r="M69" s="38"/>
      <c r="N69" s="38"/>
    </row>
    <row r="70" spans="1:14" ht="15.75" x14ac:dyDescent="0.25">
      <c r="A70" s="25" t="str">
        <f>IF(B70&lt;&gt;"",COUNTA($B$21:B70),"")</f>
        <v/>
      </c>
      <c r="B70" s="33"/>
      <c r="C70" s="33"/>
      <c r="D70" s="5" t="str">
        <f>IF(C70= 0, " ",VLOOKUP(C70,DB!$C$3:$E$100,2,FALSE))</f>
        <v xml:space="preserve"> </v>
      </c>
      <c r="E70" s="5" t="str">
        <f>IF(C70=0, " ",VLOOKUP(D70,DB!$D$3:$F$100,2,FALSE))</f>
        <v xml:space="preserve"> </v>
      </c>
      <c r="F70" s="38"/>
      <c r="G70" s="38"/>
      <c r="H70" s="38"/>
      <c r="I70" s="38"/>
      <c r="J70" s="38"/>
      <c r="K70" s="38"/>
      <c r="L70" s="38"/>
      <c r="M70" s="38"/>
      <c r="N70" s="38"/>
    </row>
    <row r="71" spans="1:14" ht="15.75" x14ac:dyDescent="0.25">
      <c r="A71" s="25" t="str">
        <f>IF(B71&lt;&gt;"",COUNTA($B$21:B71),"")</f>
        <v/>
      </c>
      <c r="B71" s="33"/>
      <c r="C71" s="33"/>
      <c r="D71" s="5" t="str">
        <f>IF(C71= 0, " ",VLOOKUP(C71,DB!$C$3:$E$100,2,FALSE))</f>
        <v xml:space="preserve"> </v>
      </c>
      <c r="E71" s="5" t="str">
        <f>IF(C71=0, " ",VLOOKUP(D71,DB!$D$3:$F$100,2,FALSE))</f>
        <v xml:space="preserve"> </v>
      </c>
      <c r="F71" s="38"/>
      <c r="G71" s="38"/>
      <c r="H71" s="38"/>
      <c r="I71" s="38"/>
      <c r="J71" s="38"/>
      <c r="K71" s="38"/>
      <c r="L71" s="38"/>
      <c r="M71" s="38"/>
      <c r="N71" s="38"/>
    </row>
    <row r="72" spans="1:14" ht="15.75" x14ac:dyDescent="0.25">
      <c r="A72" s="25" t="str">
        <f>IF(B72&lt;&gt;"",COUNTA($B$21:B72),"")</f>
        <v/>
      </c>
      <c r="B72" s="33"/>
      <c r="C72" s="33"/>
      <c r="D72" s="5" t="str">
        <f>IF(C72= 0, " ",VLOOKUP(C72,DB!$C$3:$E$100,2,FALSE))</f>
        <v xml:space="preserve"> </v>
      </c>
      <c r="E72" s="5" t="str">
        <f>IF(C72=0, " ",VLOOKUP(D72,DB!$D$3:$F$100,2,FALSE))</f>
        <v xml:space="preserve"> </v>
      </c>
      <c r="F72" s="38"/>
      <c r="G72" s="38"/>
      <c r="H72" s="38"/>
      <c r="I72" s="38"/>
      <c r="J72" s="38"/>
      <c r="K72" s="38"/>
      <c r="L72" s="38"/>
      <c r="M72" s="38"/>
      <c r="N72" s="38"/>
    </row>
    <row r="73" spans="1:14" ht="15.75" x14ac:dyDescent="0.25">
      <c r="A73" s="25" t="str">
        <f>IF(B73&lt;&gt;"",COUNTA($B$21:B73),"")</f>
        <v/>
      </c>
      <c r="B73" s="33"/>
      <c r="C73" s="33"/>
      <c r="D73" s="5" t="str">
        <f>IF(C73= 0, " ",VLOOKUP(C73,DB!$C$3:$E$100,2,FALSE))</f>
        <v xml:space="preserve"> </v>
      </c>
      <c r="E73" s="5" t="str">
        <f>IF(C73=0, " ",VLOOKUP(D73,DB!$D$3:$F$100,2,FALSE))</f>
        <v xml:space="preserve"> </v>
      </c>
      <c r="F73" s="38"/>
      <c r="G73" s="38"/>
      <c r="H73" s="38"/>
      <c r="I73" s="38"/>
      <c r="J73" s="38"/>
      <c r="K73" s="38"/>
      <c r="L73" s="38"/>
      <c r="M73" s="38"/>
      <c r="N73" s="38"/>
    </row>
    <row r="74" spans="1:14" ht="15.75" x14ac:dyDescent="0.25">
      <c r="A74" s="25" t="str">
        <f>IF(B74&lt;&gt;"",COUNTA($B$21:B74),"")</f>
        <v/>
      </c>
      <c r="B74" s="33"/>
      <c r="C74" s="33"/>
      <c r="D74" s="5" t="str">
        <f>IF(C74= 0, " ",VLOOKUP(C74,DB!$C$3:$E$100,2,FALSE))</f>
        <v xml:space="preserve"> </v>
      </c>
      <c r="E74" s="5" t="str">
        <f>IF(C74=0, " ",VLOOKUP(D74,DB!$D$3:$F$100,2,FALSE))</f>
        <v xml:space="preserve"> </v>
      </c>
      <c r="F74" s="38"/>
      <c r="G74" s="38"/>
      <c r="H74" s="38"/>
      <c r="I74" s="38"/>
      <c r="J74" s="38"/>
      <c r="K74" s="38"/>
      <c r="L74" s="38"/>
      <c r="M74" s="38"/>
      <c r="N74" s="38"/>
    </row>
    <row r="75" spans="1:14" ht="15.75" x14ac:dyDescent="0.25">
      <c r="A75" s="25" t="str">
        <f>IF(B75&lt;&gt;"",COUNTA($B$21:B75),"")</f>
        <v/>
      </c>
      <c r="B75" s="33"/>
      <c r="C75" s="33"/>
      <c r="D75" s="5" t="str">
        <f>IF(C75= 0, " ",VLOOKUP(C75,DB!$C$3:$E$100,2,FALSE))</f>
        <v xml:space="preserve"> </v>
      </c>
      <c r="E75" s="5" t="str">
        <f>IF(C75=0, " ",VLOOKUP(D75,DB!$D$3:$F$100,2,FALSE))</f>
        <v xml:space="preserve"> </v>
      </c>
      <c r="F75" s="38"/>
      <c r="G75" s="38"/>
      <c r="H75" s="38"/>
      <c r="I75" s="38"/>
      <c r="J75" s="38"/>
      <c r="K75" s="38"/>
      <c r="L75" s="38"/>
      <c r="M75" s="38"/>
      <c r="N75" s="38"/>
    </row>
    <row r="76" spans="1:14" ht="15.75" x14ac:dyDescent="0.25">
      <c r="A76" s="25" t="str">
        <f>IF(B76&lt;&gt;"",COUNTA($B$21:B76),"")</f>
        <v/>
      </c>
      <c r="B76" s="33"/>
      <c r="C76" s="33"/>
      <c r="D76" s="5" t="str">
        <f>IF(C76= 0, " ",VLOOKUP(C76,DB!$C$3:$E$100,2,FALSE))</f>
        <v xml:space="preserve"> </v>
      </c>
      <c r="E76" s="5" t="str">
        <f>IF(C76=0, " ",VLOOKUP(D76,DB!$D$3:$F$100,2,FALSE))</f>
        <v xml:space="preserve"> </v>
      </c>
      <c r="F76" s="38"/>
      <c r="G76" s="38"/>
      <c r="H76" s="38"/>
      <c r="I76" s="38"/>
      <c r="J76" s="38"/>
      <c r="K76" s="38"/>
      <c r="L76" s="38"/>
      <c r="M76" s="38"/>
      <c r="N76" s="38"/>
    </row>
    <row r="77" spans="1:14" ht="15.75" x14ac:dyDescent="0.25">
      <c r="A77" s="25" t="str">
        <f>IF(B77&lt;&gt;"",COUNTA($B$21:B77),"")</f>
        <v/>
      </c>
      <c r="B77" s="33"/>
      <c r="C77" s="33"/>
      <c r="D77" s="5" t="str">
        <f>IF(C77= 0, " ",VLOOKUP(C77,DB!$C$3:$E$100,2,FALSE))</f>
        <v xml:space="preserve"> </v>
      </c>
      <c r="E77" s="5" t="str">
        <f>IF(C77=0, " ",VLOOKUP(D77,DB!$D$3:$F$100,2,FALSE))</f>
        <v xml:space="preserve"> </v>
      </c>
      <c r="F77" s="38"/>
      <c r="G77" s="38"/>
      <c r="H77" s="38"/>
      <c r="I77" s="38"/>
      <c r="J77" s="38"/>
      <c r="K77" s="38"/>
      <c r="L77" s="38"/>
      <c r="M77" s="38"/>
      <c r="N77" s="38"/>
    </row>
    <row r="78" spans="1:14" ht="15.75" x14ac:dyDescent="0.25">
      <c r="A78" s="25" t="str">
        <f>IF(B78&lt;&gt;"",COUNTA($B$21:B78),"")</f>
        <v/>
      </c>
      <c r="B78" s="33"/>
      <c r="C78" s="33"/>
      <c r="D78" s="5" t="str">
        <f>IF(C78= 0, " ",VLOOKUP(C78,DB!$C$3:$E$100,2,FALSE))</f>
        <v xml:space="preserve"> </v>
      </c>
      <c r="E78" s="5" t="str">
        <f>IF(C78=0, " ",VLOOKUP(D78,DB!$D$3:$F$100,2,FALSE))</f>
        <v xml:space="preserve"> </v>
      </c>
      <c r="F78" s="38"/>
      <c r="G78" s="38"/>
      <c r="H78" s="38"/>
      <c r="I78" s="38"/>
      <c r="J78" s="38"/>
      <c r="K78" s="38"/>
      <c r="L78" s="38"/>
      <c r="M78" s="38"/>
      <c r="N78" s="38"/>
    </row>
    <row r="79" spans="1:14" ht="15.75" x14ac:dyDescent="0.25">
      <c r="A79" s="25" t="str">
        <f>IF(B79&lt;&gt;"",COUNTA($B$21:B79),"")</f>
        <v/>
      </c>
      <c r="B79" s="33"/>
      <c r="C79" s="33"/>
      <c r="D79" s="5" t="str">
        <f>IF(C79= 0, " ",VLOOKUP(C79,DB!$C$3:$E$100,2,FALSE))</f>
        <v xml:space="preserve"> </v>
      </c>
      <c r="E79" s="5" t="str">
        <f>IF(C79=0, " ",VLOOKUP(D79,DB!$D$3:$F$100,2,FALSE))</f>
        <v xml:space="preserve"> </v>
      </c>
      <c r="F79" s="38"/>
      <c r="G79" s="38"/>
      <c r="H79" s="38"/>
      <c r="I79" s="38"/>
      <c r="J79" s="38"/>
      <c r="K79" s="38"/>
      <c r="L79" s="38"/>
      <c r="M79" s="38"/>
      <c r="N79" s="38"/>
    </row>
    <row r="80" spans="1:14" ht="15.75" x14ac:dyDescent="0.25">
      <c r="A80" s="25" t="str">
        <f>IF(B80&lt;&gt;"",COUNTA($B$21:B80),"")</f>
        <v/>
      </c>
      <c r="B80" s="33"/>
      <c r="C80" s="33"/>
      <c r="D80" s="5" t="str">
        <f>IF(C80= 0, " ",VLOOKUP(C80,DB!$C$3:$E$100,2,FALSE))</f>
        <v xml:space="preserve"> </v>
      </c>
      <c r="E80" s="5" t="str">
        <f>IF(C80=0, " ",VLOOKUP(D80,DB!$D$3:$F$100,2,FALSE))</f>
        <v xml:space="preserve"> </v>
      </c>
      <c r="F80" s="38"/>
      <c r="G80" s="38"/>
      <c r="H80" s="38"/>
      <c r="I80" s="38"/>
      <c r="J80" s="38"/>
      <c r="K80" s="38"/>
      <c r="L80" s="38"/>
      <c r="M80" s="38"/>
      <c r="N80" s="38"/>
    </row>
    <row r="81" spans="1:14" ht="15.75" x14ac:dyDescent="0.25">
      <c r="A81" s="25" t="str">
        <f>IF(B81&lt;&gt;"",COUNTA($B$21:B81),"")</f>
        <v/>
      </c>
      <c r="B81" s="33"/>
      <c r="C81" s="33"/>
      <c r="D81" s="5" t="str">
        <f>IF(C81= 0, " ",VLOOKUP(C81,DB!$C$3:$E$100,2,FALSE))</f>
        <v xml:space="preserve"> </v>
      </c>
      <c r="E81" s="5" t="str">
        <f>IF(C81=0, " ",VLOOKUP(D81,DB!$D$3:$F$100,2,FALSE))</f>
        <v xml:space="preserve"> </v>
      </c>
      <c r="F81" s="38"/>
      <c r="G81" s="38"/>
      <c r="H81" s="38"/>
      <c r="I81" s="38"/>
      <c r="J81" s="38"/>
      <c r="K81" s="38"/>
      <c r="L81" s="38"/>
      <c r="M81" s="38"/>
      <c r="N81" s="38"/>
    </row>
    <row r="82" spans="1:14" ht="15.75" x14ac:dyDescent="0.25">
      <c r="A82" s="25" t="str">
        <f>IF(B82&lt;&gt;"",COUNTA($B$21:B82),"")</f>
        <v/>
      </c>
      <c r="B82" s="33"/>
      <c r="C82" s="33"/>
      <c r="D82" s="5" t="str">
        <f>IF(C82= 0, " ",VLOOKUP(C82,DB!$C$3:$E$100,2,FALSE))</f>
        <v xml:space="preserve"> </v>
      </c>
      <c r="E82" s="5" t="str">
        <f>IF(C82=0, " ",VLOOKUP(D82,DB!$D$3:$F$100,2,FALSE))</f>
        <v xml:space="preserve"> </v>
      </c>
      <c r="F82" s="38"/>
      <c r="G82" s="38"/>
      <c r="H82" s="38"/>
      <c r="I82" s="38"/>
      <c r="J82" s="38"/>
      <c r="K82" s="38"/>
      <c r="L82" s="38"/>
      <c r="M82" s="38"/>
      <c r="N82" s="38"/>
    </row>
    <row r="83" spans="1:14" ht="15.75" x14ac:dyDescent="0.25">
      <c r="A83" s="25" t="str">
        <f>IF(B83&lt;&gt;"",COUNTA($B$21:B83),"")</f>
        <v/>
      </c>
      <c r="B83" s="33"/>
      <c r="C83" s="33"/>
      <c r="D83" s="5" t="str">
        <f>IF(C83= 0, " ",VLOOKUP(C83,DB!$C$3:$E$100,2,FALSE))</f>
        <v xml:space="preserve"> </v>
      </c>
      <c r="E83" s="5" t="str">
        <f>IF(C83=0, " ",VLOOKUP(D83,DB!$D$3:$F$100,2,FALSE))</f>
        <v xml:space="preserve"> </v>
      </c>
      <c r="F83" s="38"/>
      <c r="G83" s="38"/>
      <c r="H83" s="38"/>
      <c r="I83" s="38"/>
      <c r="J83" s="38"/>
      <c r="K83" s="38"/>
      <c r="L83" s="38"/>
      <c r="M83" s="38"/>
      <c r="N83" s="38"/>
    </row>
    <row r="84" spans="1:14" ht="15.75" x14ac:dyDescent="0.25">
      <c r="A84" s="25" t="str">
        <f>IF(B84&lt;&gt;"",COUNTA($B$21:B84),"")</f>
        <v/>
      </c>
      <c r="B84" s="33"/>
      <c r="C84" s="33"/>
      <c r="D84" s="5" t="str">
        <f>IF(C84= 0, " ",VLOOKUP(C84,DB!$C$3:$E$100,2,FALSE))</f>
        <v xml:space="preserve"> </v>
      </c>
      <c r="E84" s="5" t="str">
        <f>IF(C84=0, " ",VLOOKUP(D84,DB!$D$3:$F$100,2,FALSE))</f>
        <v xml:space="preserve"> </v>
      </c>
      <c r="F84" s="38"/>
      <c r="G84" s="38"/>
      <c r="H84" s="38"/>
      <c r="I84" s="38"/>
      <c r="J84" s="38"/>
      <c r="K84" s="38"/>
      <c r="L84" s="38"/>
      <c r="M84" s="38"/>
      <c r="N84" s="38"/>
    </row>
    <row r="85" spans="1:14" ht="15.75" x14ac:dyDescent="0.25">
      <c r="A85" s="25" t="str">
        <f>IF(B85&lt;&gt;"",COUNTA($B$21:B85),"")</f>
        <v/>
      </c>
      <c r="B85" s="33"/>
      <c r="C85" s="33"/>
      <c r="D85" s="5" t="str">
        <f>IF(C85= 0, " ",VLOOKUP(C85,DB!$C$3:$E$100,2,FALSE))</f>
        <v xml:space="preserve"> </v>
      </c>
      <c r="E85" s="5" t="str">
        <f>IF(C85=0, " ",VLOOKUP(D85,DB!$D$3:$F$100,2,FALSE))</f>
        <v xml:space="preserve"> </v>
      </c>
      <c r="F85" s="38"/>
      <c r="G85" s="38"/>
      <c r="H85" s="38"/>
      <c r="I85" s="38"/>
      <c r="J85" s="38"/>
      <c r="K85" s="38"/>
      <c r="L85" s="38"/>
      <c r="M85" s="38"/>
      <c r="N85" s="38"/>
    </row>
    <row r="86" spans="1:14" ht="15.75" x14ac:dyDescent="0.25">
      <c r="A86" s="25" t="str">
        <f>IF(B86&lt;&gt;"",COUNTA($B$21:B86),"")</f>
        <v/>
      </c>
      <c r="B86" s="33"/>
      <c r="C86" s="33"/>
      <c r="D86" s="5" t="str">
        <f>IF(C86= 0, " ",VLOOKUP(C86,DB!$C$3:$E$100,2,FALSE))</f>
        <v xml:space="preserve"> </v>
      </c>
      <c r="E86" s="5" t="str">
        <f>IF(C86=0, " ",VLOOKUP(D86,DB!$D$3:$F$100,2,FALSE))</f>
        <v xml:space="preserve"> </v>
      </c>
      <c r="F86" s="38"/>
      <c r="G86" s="38"/>
      <c r="H86" s="38"/>
      <c r="I86" s="38"/>
      <c r="J86" s="38"/>
      <c r="K86" s="38"/>
      <c r="L86" s="38"/>
      <c r="M86" s="38"/>
      <c r="N86" s="38"/>
    </row>
    <row r="87" spans="1:14" ht="15.75" x14ac:dyDescent="0.25">
      <c r="A87" s="25" t="str">
        <f>IF(B87&lt;&gt;"",COUNTA($B$21:B87),"")</f>
        <v/>
      </c>
      <c r="B87" s="33"/>
      <c r="C87" s="33"/>
      <c r="D87" s="5" t="str">
        <f>IF(C87= 0, " ",VLOOKUP(C87,DB!$C$3:$E$100,2,FALSE))</f>
        <v xml:space="preserve"> </v>
      </c>
      <c r="E87" s="5" t="str">
        <f>IF(C87=0, " ",VLOOKUP(D87,DB!$D$3:$F$100,2,FALSE))</f>
        <v xml:space="preserve"> </v>
      </c>
      <c r="F87" s="38"/>
      <c r="G87" s="38"/>
      <c r="H87" s="38"/>
      <c r="I87" s="38"/>
      <c r="J87" s="38"/>
      <c r="K87" s="38"/>
      <c r="L87" s="38"/>
      <c r="M87" s="38"/>
      <c r="N87" s="38"/>
    </row>
    <row r="88" spans="1:14" ht="15.75" x14ac:dyDescent="0.25">
      <c r="A88" s="25" t="str">
        <f>IF(B88&lt;&gt;"",COUNTA($B$21:B88),"")</f>
        <v/>
      </c>
      <c r="B88" s="33"/>
      <c r="C88" s="33"/>
      <c r="D88" s="5" t="str">
        <f>IF(C88= 0, " ",VLOOKUP(C88,DB!$C$3:$E$100,2,FALSE))</f>
        <v xml:space="preserve"> </v>
      </c>
      <c r="E88" s="5" t="str">
        <f>IF(C88=0, " ",VLOOKUP(D88,DB!$D$3:$F$100,2,FALSE))</f>
        <v xml:space="preserve"> </v>
      </c>
      <c r="F88" s="38"/>
      <c r="G88" s="38"/>
      <c r="H88" s="38"/>
      <c r="I88" s="38"/>
      <c r="J88" s="38"/>
      <c r="K88" s="38"/>
      <c r="L88" s="38"/>
      <c r="M88" s="38"/>
      <c r="N88" s="38"/>
    </row>
    <row r="89" spans="1:14" ht="15.75" x14ac:dyDescent="0.25">
      <c r="A89" s="25" t="str">
        <f>IF(B89&lt;&gt;"",COUNTA($B$21:B89),"")</f>
        <v/>
      </c>
      <c r="B89" s="33"/>
      <c r="C89" s="33"/>
      <c r="D89" s="5" t="str">
        <f>IF(C89= 0, " ",VLOOKUP(C89,DB!$C$3:$E$100,2,FALSE))</f>
        <v xml:space="preserve"> </v>
      </c>
      <c r="E89" s="5" t="str">
        <f>IF(C89=0, " ",VLOOKUP(D89,DB!$D$3:$F$100,2,FALSE))</f>
        <v xml:space="preserve"> </v>
      </c>
      <c r="F89" s="38"/>
      <c r="G89" s="38"/>
      <c r="H89" s="38"/>
      <c r="I89" s="38"/>
      <c r="J89" s="38"/>
      <c r="K89" s="38"/>
      <c r="L89" s="38"/>
      <c r="M89" s="38"/>
      <c r="N89" s="38"/>
    </row>
    <row r="90" spans="1:14" ht="15.75" x14ac:dyDescent="0.25">
      <c r="A90" s="25" t="str">
        <f>IF(B90&lt;&gt;"",COUNTA($B$21:B90),"")</f>
        <v/>
      </c>
      <c r="B90" s="33"/>
      <c r="C90" s="33"/>
      <c r="D90" s="5" t="str">
        <f>IF(C90= 0, " ",VLOOKUP(C90,DB!$C$3:$E$100,2,FALSE))</f>
        <v xml:space="preserve"> </v>
      </c>
      <c r="E90" s="5" t="str">
        <f>IF(C90=0, " ",VLOOKUP(D90,DB!$D$3:$F$100,2,FALSE))</f>
        <v xml:space="preserve"> </v>
      </c>
      <c r="F90" s="38"/>
      <c r="G90" s="38"/>
      <c r="H90" s="38"/>
      <c r="I90" s="38"/>
      <c r="J90" s="38"/>
      <c r="K90" s="38"/>
      <c r="L90" s="38"/>
      <c r="M90" s="38"/>
      <c r="N90" s="38"/>
    </row>
    <row r="91" spans="1:14" ht="15.75" x14ac:dyDescent="0.25">
      <c r="A91" s="25" t="str">
        <f>IF(B91&lt;&gt;"",COUNTA($B$21:B91),"")</f>
        <v/>
      </c>
      <c r="B91" s="33"/>
      <c r="C91" s="33"/>
      <c r="D91" s="5" t="str">
        <f>IF(C91= 0, " ",VLOOKUP(C91,DB!$C$3:$E$100,2,FALSE))</f>
        <v xml:space="preserve"> </v>
      </c>
      <c r="E91" s="5" t="str">
        <f>IF(C91=0, " ",VLOOKUP(D91,DB!$D$3:$F$100,2,FALSE))</f>
        <v xml:space="preserve"> </v>
      </c>
      <c r="F91" s="38"/>
      <c r="G91" s="38"/>
      <c r="H91" s="38"/>
      <c r="I91" s="38"/>
      <c r="J91" s="38"/>
      <c r="K91" s="38"/>
      <c r="L91" s="38"/>
      <c r="M91" s="38"/>
      <c r="N91" s="38"/>
    </row>
    <row r="92" spans="1:14" ht="15.75" x14ac:dyDescent="0.25">
      <c r="A92" s="25" t="str">
        <f>IF(B92&lt;&gt;"",COUNTA($B$21:B92),"")</f>
        <v/>
      </c>
      <c r="B92" s="33"/>
      <c r="C92" s="33"/>
      <c r="D92" s="5" t="str">
        <f>IF(C92= 0, " ",VLOOKUP(C92,DB!$C$3:$E$100,2,FALSE))</f>
        <v xml:space="preserve"> </v>
      </c>
      <c r="E92" s="5" t="str">
        <f>IF(C92=0, " ",VLOOKUP(D92,DB!$D$3:$F$100,2,FALSE))</f>
        <v xml:space="preserve"> </v>
      </c>
      <c r="F92" s="38"/>
      <c r="G92" s="38"/>
      <c r="H92" s="38"/>
      <c r="I92" s="38"/>
      <c r="J92" s="38"/>
      <c r="K92" s="38"/>
      <c r="L92" s="38"/>
      <c r="M92" s="38"/>
      <c r="N92" s="38"/>
    </row>
    <row r="93" spans="1:14" ht="15.75" x14ac:dyDescent="0.25">
      <c r="A93" s="25" t="str">
        <f>IF(B93&lt;&gt;"",COUNTA($B$21:B93),"")</f>
        <v/>
      </c>
      <c r="B93" s="33"/>
      <c r="C93" s="33"/>
      <c r="D93" s="5" t="str">
        <f>IF(C93= 0, " ",VLOOKUP(C93,DB!$C$3:$E$100,2,FALSE))</f>
        <v xml:space="preserve"> </v>
      </c>
      <c r="E93" s="5" t="str">
        <f>IF(C93=0, " ",VLOOKUP(D93,DB!$D$3:$F$100,2,FALSE))</f>
        <v xml:space="preserve"> </v>
      </c>
      <c r="F93" s="38"/>
      <c r="G93" s="38"/>
      <c r="H93" s="38"/>
      <c r="I93" s="38"/>
      <c r="J93" s="38"/>
      <c r="K93" s="38"/>
      <c r="L93" s="38"/>
      <c r="M93" s="38"/>
      <c r="N93" s="38"/>
    </row>
    <row r="94" spans="1:14" ht="15.75" x14ac:dyDescent="0.25">
      <c r="A94" s="25" t="str">
        <f>IF(B94&lt;&gt;"",COUNTA($B$21:B94),"")</f>
        <v/>
      </c>
      <c r="B94" s="33"/>
      <c r="C94" s="33"/>
      <c r="D94" s="5" t="str">
        <f>IF(C94= 0, " ",VLOOKUP(C94,DB!$C$3:$E$100,2,FALSE))</f>
        <v xml:space="preserve"> </v>
      </c>
      <c r="E94" s="5" t="str">
        <f>IF(C94=0, " ",VLOOKUP(D94,DB!$D$3:$F$100,2,FALSE))</f>
        <v xml:space="preserve"> </v>
      </c>
      <c r="F94" s="38"/>
      <c r="G94" s="38"/>
      <c r="H94" s="38"/>
      <c r="I94" s="38"/>
      <c r="J94" s="38"/>
      <c r="K94" s="38"/>
      <c r="L94" s="38"/>
      <c r="M94" s="38"/>
      <c r="N94" s="38"/>
    </row>
    <row r="95" spans="1:14" ht="15.75" x14ac:dyDescent="0.25">
      <c r="A95" s="25" t="str">
        <f>IF(B95&lt;&gt;"",COUNTA($B$21:B95),"")</f>
        <v/>
      </c>
      <c r="B95" s="33"/>
      <c r="C95" s="33"/>
      <c r="D95" s="5" t="str">
        <f>IF(C95= 0, " ",VLOOKUP(C95,DB!$C$3:$E$100,2,FALSE))</f>
        <v xml:space="preserve"> </v>
      </c>
      <c r="E95" s="5" t="str">
        <f>IF(C95=0, " ",VLOOKUP(D95,DB!$D$3:$F$100,2,FALSE))</f>
        <v xml:space="preserve"> </v>
      </c>
      <c r="F95" s="38"/>
      <c r="G95" s="38"/>
      <c r="H95" s="38"/>
      <c r="I95" s="38"/>
      <c r="J95" s="38"/>
      <c r="K95" s="38"/>
      <c r="L95" s="38"/>
      <c r="M95" s="38"/>
      <c r="N95" s="38"/>
    </row>
    <row r="96" spans="1:14" ht="15.75" x14ac:dyDescent="0.25">
      <c r="A96" s="25" t="str">
        <f>IF(B96&lt;&gt;"",COUNTA($B$21:B96),"")</f>
        <v/>
      </c>
      <c r="B96" s="33"/>
      <c r="C96" s="33"/>
      <c r="D96" s="5" t="str">
        <f>IF(C96= 0, " ",VLOOKUP(C96,DB!$C$3:$E$100,2,FALSE))</f>
        <v xml:space="preserve"> </v>
      </c>
      <c r="E96" s="5" t="str">
        <f>IF(C96=0, " ",VLOOKUP(D96,DB!$D$3:$F$100,2,FALSE))</f>
        <v xml:space="preserve"> </v>
      </c>
      <c r="F96" s="38"/>
      <c r="G96" s="38"/>
      <c r="H96" s="38"/>
      <c r="I96" s="38"/>
      <c r="J96" s="38"/>
      <c r="K96" s="38"/>
      <c r="L96" s="38"/>
      <c r="M96" s="38"/>
      <c r="N96" s="38"/>
    </row>
    <row r="97" spans="1:14" ht="15.75" x14ac:dyDescent="0.25">
      <c r="A97" s="25" t="str">
        <f>IF(B97&lt;&gt;"",COUNTA($B$21:B97),"")</f>
        <v/>
      </c>
      <c r="B97" s="33"/>
      <c r="C97" s="33"/>
      <c r="D97" s="5" t="str">
        <f>IF(C97= 0, " ",VLOOKUP(C97,DB!$C$3:$E$100,2,FALSE))</f>
        <v xml:space="preserve"> </v>
      </c>
      <c r="E97" s="5" t="str">
        <f>IF(C97=0, " ",VLOOKUP(D97,DB!$D$3:$F$100,2,FALSE))</f>
        <v xml:space="preserve"> </v>
      </c>
      <c r="F97" s="38"/>
      <c r="G97" s="38"/>
      <c r="H97" s="38"/>
      <c r="I97" s="38"/>
      <c r="J97" s="38"/>
      <c r="K97" s="38"/>
      <c r="L97" s="38"/>
      <c r="M97" s="38"/>
      <c r="N97" s="38"/>
    </row>
    <row r="98" spans="1:14" ht="15.75" x14ac:dyDescent="0.25">
      <c r="A98" s="25" t="str">
        <f>IF(B98&lt;&gt;"",COUNTA($B$21:B98),"")</f>
        <v/>
      </c>
      <c r="B98" s="33"/>
      <c r="C98" s="33"/>
      <c r="D98" s="5" t="str">
        <f>IF(C98= 0, " ",VLOOKUP(C98,DB!$C$3:$E$100,2,FALSE))</f>
        <v xml:space="preserve"> </v>
      </c>
      <c r="E98" s="5" t="str">
        <f>IF(C98=0, " ",VLOOKUP(D98,DB!$D$3:$F$100,2,FALSE))</f>
        <v xml:space="preserve"> </v>
      </c>
      <c r="F98" s="38"/>
      <c r="G98" s="38"/>
      <c r="H98" s="38"/>
      <c r="I98" s="38"/>
      <c r="J98" s="38"/>
      <c r="K98" s="38"/>
      <c r="L98" s="38"/>
      <c r="M98" s="38"/>
      <c r="N98" s="38"/>
    </row>
    <row r="99" spans="1:14" ht="15.75" x14ac:dyDescent="0.25">
      <c r="A99" s="25" t="str">
        <f>IF(B99&lt;&gt;"",COUNTA($B$21:B99),"")</f>
        <v/>
      </c>
      <c r="B99" s="33"/>
      <c r="C99" s="33"/>
      <c r="D99" s="5" t="str">
        <f>IF(C99= 0, " ",VLOOKUP(C99,DB!$C$3:$E$100,2,FALSE))</f>
        <v xml:space="preserve"> </v>
      </c>
      <c r="E99" s="5" t="str">
        <f>IF(C99=0, " ",VLOOKUP(D99,DB!$D$3:$F$100,2,FALSE))</f>
        <v xml:space="preserve"> </v>
      </c>
      <c r="F99" s="38"/>
      <c r="G99" s="38"/>
      <c r="H99" s="38"/>
      <c r="I99" s="38"/>
      <c r="J99" s="38"/>
      <c r="K99" s="38"/>
      <c r="L99" s="38"/>
      <c r="M99" s="38"/>
      <c r="N99" s="38"/>
    </row>
    <row r="100" spans="1:14" ht="15.75" x14ac:dyDescent="0.25">
      <c r="A100" s="25" t="str">
        <f>IF(B100&lt;&gt;"",COUNTA($B$21:B100),"")</f>
        <v/>
      </c>
      <c r="B100" s="33"/>
      <c r="C100" s="33"/>
      <c r="D100" s="5" t="str">
        <f>IF(C100= 0, " ",VLOOKUP(C100,DB!$C$3:$E$100,2,FALSE))</f>
        <v xml:space="preserve"> </v>
      </c>
      <c r="E100" s="5" t="str">
        <f>IF(C100=0, " ",VLOOKUP(D100,DB!$D$3:$F$100,2,FALSE))</f>
        <v xml:space="preserve"> </v>
      </c>
      <c r="F100" s="38"/>
      <c r="G100" s="38"/>
      <c r="H100" s="38"/>
      <c r="I100" s="38"/>
      <c r="J100" s="38"/>
      <c r="K100" s="38"/>
      <c r="L100" s="38"/>
      <c r="M100" s="38"/>
      <c r="N100" s="38"/>
    </row>
  </sheetData>
  <sheetProtection algorithmName="SHA-512" hashValue="1YaejV0Eu+vVPGEG6vWuq8xCfx6/gj8XyLSjFiXpkCRu7H4q2DxO7dYDNMYo2+/0YoommH2oXmdzTKcOjKMMUQ==" saltValue="wO+UvgY4F35pr3u2P8TEnQ==" spinCount="100000" sheet="1" objects="1" scenarios="1" selectLockedCells="1"/>
  <mergeCells count="14">
    <mergeCell ref="B17:M17"/>
    <mergeCell ref="E6:K6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</mergeCells>
  <dataValidations count="4">
    <dataValidation type="list" allowBlank="1" showInputMessage="1" showErrorMessage="1" sqref="L6" xr:uid="{CD1EA2AC-9FA6-4771-B611-1DE0F8EBCA98}">
      <formula1>"GROUP,FIT"</formula1>
    </dataValidation>
    <dataValidation type="list" allowBlank="1" showInputMessage="1" showErrorMessage="1" sqref="M21" xr:uid="{2383C964-FF11-4CAD-8872-3689192D48A0}">
      <formula1>"VOUCHER, CHECK"</formula1>
    </dataValidation>
    <dataValidation type="list" allowBlank="1" showInputMessage="1" showErrorMessage="1" sqref="C21:C100" xr:uid="{7ADEC20C-1850-4A11-A5A2-833157C3C0B5}">
      <formula1>UniqueName</formula1>
    </dataValidation>
    <dataValidation type="list" allowBlank="1" showInputMessage="1" showErrorMessage="1" sqref="B21:B100" xr:uid="{E029DE47-EA9D-4422-9BF2-FB0F291DC8FA}">
      <formula1>UniqueType</formula1>
    </dataValidation>
  </dataValidations>
  <pageMargins left="0.7" right="0.7" top="0.75" bottom="0.75" header="0.3" footer="0.3"/>
  <pageSetup paperSize="9" scale="53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utton3_Click">
                <anchor moveWithCells="1" sizeWithCells="1">
                  <from>
                    <xdr:col>14</xdr:col>
                    <xdr:colOff>38100</xdr:colOff>
                    <xdr:row>1</xdr:row>
                    <xdr:rowOff>171450</xdr:rowOff>
                  </from>
                  <to>
                    <xdr:col>16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53121-B95B-46F6-9994-37CF2C7669B7}">
  <sheetPr codeName="Sheet2"/>
  <dimension ref="B2:S25"/>
  <sheetViews>
    <sheetView showGridLines="0" zoomScale="150" zoomScaleNormal="150" workbookViewId="0">
      <selection activeCell="I14" sqref="I14"/>
    </sheetView>
  </sheetViews>
  <sheetFormatPr defaultRowHeight="15" x14ac:dyDescent="0.25"/>
  <cols>
    <col min="1" max="1" width="2.7109375" customWidth="1"/>
    <col min="2" max="2" width="11.7109375" style="17" customWidth="1"/>
    <col min="3" max="3" width="17.42578125" style="17" bestFit="1" customWidth="1"/>
    <col min="4" max="4" width="24.140625" customWidth="1"/>
    <col min="5" max="5" width="16.42578125" customWidth="1"/>
    <col min="6" max="7" width="2.85546875" customWidth="1"/>
    <col min="8" max="8" width="9.140625" customWidth="1"/>
    <col min="9" max="9" width="10.42578125" customWidth="1"/>
    <col min="10" max="10" width="2.85546875" hidden="1" customWidth="1"/>
    <col min="11" max="11" width="14.140625" bestFit="1" customWidth="1"/>
    <col min="12" max="12" width="10.28515625" bestFit="1" customWidth="1"/>
    <col min="13" max="13" width="17.42578125" bestFit="1" customWidth="1"/>
    <col min="14" max="14" width="8.42578125" bestFit="1" customWidth="1"/>
    <col min="15" max="16" width="6.85546875" bestFit="1" customWidth="1"/>
  </cols>
  <sheetData>
    <row r="2" spans="2:19" x14ac:dyDescent="0.25">
      <c r="B2" s="12" t="s">
        <v>41</v>
      </c>
      <c r="C2" s="12" t="s">
        <v>42</v>
      </c>
      <c r="D2" s="13" t="s">
        <v>44</v>
      </c>
      <c r="E2" s="18" t="s">
        <v>45</v>
      </c>
      <c r="H2" s="19"/>
      <c r="I2" s="19"/>
      <c r="N2" s="23"/>
      <c r="O2" s="23"/>
      <c r="P2" s="23"/>
      <c r="Q2" s="23"/>
      <c r="R2" s="23"/>
      <c r="S2" s="23"/>
    </row>
    <row r="3" spans="2:19" x14ac:dyDescent="0.25">
      <c r="B3" s="15" t="s">
        <v>37</v>
      </c>
      <c r="C3" s="15" t="s">
        <v>43</v>
      </c>
      <c r="D3" s="14" t="s">
        <v>38</v>
      </c>
      <c r="E3" s="21">
        <v>12345</v>
      </c>
      <c r="H3" s="20"/>
      <c r="I3" s="20"/>
      <c r="N3" s="23"/>
      <c r="O3" s="23"/>
      <c r="P3" s="23"/>
      <c r="Q3" s="23"/>
      <c r="R3" s="23"/>
      <c r="S3" s="23"/>
    </row>
    <row r="4" spans="2:19" x14ac:dyDescent="0.25">
      <c r="B4" s="15" t="s">
        <v>37</v>
      </c>
      <c r="C4" s="26" t="s">
        <v>57</v>
      </c>
      <c r="D4" s="26" t="s">
        <v>58</v>
      </c>
      <c r="E4" s="21">
        <v>5689</v>
      </c>
      <c r="N4" s="23"/>
      <c r="O4" s="23"/>
      <c r="P4" s="23"/>
      <c r="Q4" s="24"/>
      <c r="R4" s="24"/>
      <c r="S4" s="24"/>
    </row>
    <row r="5" spans="2:19" x14ac:dyDescent="0.25">
      <c r="B5" s="15" t="s">
        <v>37</v>
      </c>
      <c r="C5" s="14" t="s">
        <v>46</v>
      </c>
      <c r="D5" s="14"/>
      <c r="E5" s="21"/>
      <c r="N5" s="23"/>
      <c r="O5" s="23"/>
      <c r="P5" s="23"/>
      <c r="Q5" s="24"/>
      <c r="R5" s="24"/>
      <c r="S5" s="24"/>
    </row>
    <row r="6" spans="2:19" x14ac:dyDescent="0.25">
      <c r="B6" s="15" t="s">
        <v>37</v>
      </c>
      <c r="C6" s="14" t="s">
        <v>47</v>
      </c>
      <c r="D6" s="26" t="s">
        <v>59</v>
      </c>
      <c r="E6" s="21" t="s">
        <v>54</v>
      </c>
      <c r="N6" s="23"/>
      <c r="O6" s="23"/>
      <c r="P6" s="23"/>
      <c r="Q6" s="24"/>
      <c r="R6" s="24"/>
      <c r="S6" s="24"/>
    </row>
    <row r="7" spans="2:19" x14ac:dyDescent="0.25">
      <c r="B7" s="15" t="s">
        <v>39</v>
      </c>
      <c r="C7" s="26" t="s">
        <v>60</v>
      </c>
      <c r="D7" s="14"/>
      <c r="E7" s="21"/>
      <c r="N7" s="23"/>
      <c r="O7" s="23"/>
      <c r="P7" s="23"/>
      <c r="Q7" s="24"/>
      <c r="R7" s="24"/>
      <c r="S7" s="24"/>
    </row>
    <row r="8" spans="2:19" x14ac:dyDescent="0.25">
      <c r="B8" s="15" t="s">
        <v>40</v>
      </c>
      <c r="C8" s="14" t="s">
        <v>52</v>
      </c>
      <c r="D8" s="14"/>
      <c r="E8" s="21"/>
      <c r="N8" s="23"/>
      <c r="O8" s="23"/>
      <c r="P8" s="23"/>
      <c r="Q8" s="24"/>
      <c r="R8" s="24"/>
      <c r="S8" s="24"/>
    </row>
    <row r="9" spans="2:19" x14ac:dyDescent="0.25">
      <c r="B9" s="15" t="s">
        <v>37</v>
      </c>
      <c r="C9" s="14" t="s">
        <v>48</v>
      </c>
      <c r="D9" s="14"/>
      <c r="E9" s="21"/>
    </row>
    <row r="10" spans="2:19" x14ac:dyDescent="0.25">
      <c r="B10" s="15" t="s">
        <v>39</v>
      </c>
      <c r="C10" s="26" t="s">
        <v>61</v>
      </c>
      <c r="D10" s="14"/>
      <c r="E10" s="21"/>
    </row>
    <row r="11" spans="2:19" x14ac:dyDescent="0.25">
      <c r="B11" s="15" t="s">
        <v>39</v>
      </c>
      <c r="C11" s="28" t="s">
        <v>62</v>
      </c>
      <c r="D11" s="26" t="s">
        <v>63</v>
      </c>
      <c r="E11" s="27" t="s">
        <v>55</v>
      </c>
    </row>
    <row r="12" spans="2:19" x14ac:dyDescent="0.25">
      <c r="B12" s="15" t="s">
        <v>40</v>
      </c>
      <c r="C12" s="16" t="s">
        <v>51</v>
      </c>
      <c r="D12" s="28" t="s">
        <v>68</v>
      </c>
      <c r="E12" s="21">
        <v>2358</v>
      </c>
    </row>
    <row r="13" spans="2:19" x14ac:dyDescent="0.25">
      <c r="B13" s="15" t="s">
        <v>37</v>
      </c>
      <c r="C13" s="16" t="s">
        <v>49</v>
      </c>
      <c r="D13" s="16"/>
      <c r="E13" s="21"/>
    </row>
    <row r="14" spans="2:19" x14ac:dyDescent="0.25">
      <c r="B14" s="15" t="s">
        <v>37</v>
      </c>
      <c r="C14" s="28" t="s">
        <v>64</v>
      </c>
      <c r="D14" s="16"/>
      <c r="E14" s="21"/>
    </row>
    <row r="15" spans="2:19" x14ac:dyDescent="0.25">
      <c r="B15" s="15" t="s">
        <v>37</v>
      </c>
      <c r="C15" s="16" t="s">
        <v>50</v>
      </c>
      <c r="D15" s="16"/>
      <c r="E15" s="21"/>
    </row>
    <row r="16" spans="2:19" x14ac:dyDescent="0.25">
      <c r="B16" s="15" t="s">
        <v>39</v>
      </c>
      <c r="C16" s="28" t="s">
        <v>65</v>
      </c>
      <c r="D16" s="16"/>
      <c r="E16" s="21"/>
    </row>
    <row r="17" spans="2:5" x14ac:dyDescent="0.25">
      <c r="B17" s="15" t="s">
        <v>40</v>
      </c>
      <c r="C17" s="26" t="s">
        <v>66</v>
      </c>
      <c r="D17" s="26" t="s">
        <v>67</v>
      </c>
      <c r="E17" s="21">
        <v>142000000</v>
      </c>
    </row>
    <row r="18" spans="2:5" x14ac:dyDescent="0.25">
      <c r="B18" s="15" t="s">
        <v>37</v>
      </c>
      <c r="C18" s="14"/>
      <c r="D18" s="14"/>
      <c r="E18" s="21"/>
    </row>
    <row r="19" spans="2:5" x14ac:dyDescent="0.25">
      <c r="B19" s="15" t="s">
        <v>40</v>
      </c>
      <c r="C19" s="14"/>
      <c r="D19" s="14"/>
      <c r="E19" s="21"/>
    </row>
    <row r="20" spans="2:5" x14ac:dyDescent="0.25">
      <c r="B20" s="15" t="s">
        <v>37</v>
      </c>
      <c r="C20" s="14"/>
      <c r="D20" s="14"/>
      <c r="E20" s="21"/>
    </row>
    <row r="21" spans="2:5" x14ac:dyDescent="0.25">
      <c r="B21" s="15" t="s">
        <v>39</v>
      </c>
      <c r="C21" s="14" t="s">
        <v>53</v>
      </c>
      <c r="D21" s="14"/>
      <c r="E21" s="21"/>
    </row>
    <row r="22" spans="2:5" x14ac:dyDescent="0.25">
      <c r="B22" s="15" t="s">
        <v>37</v>
      </c>
      <c r="C22" s="14"/>
      <c r="D22" s="14"/>
      <c r="E22" s="21"/>
    </row>
    <row r="23" spans="2:5" x14ac:dyDescent="0.25">
      <c r="B23" s="15" t="s">
        <v>37</v>
      </c>
      <c r="C23" s="14"/>
      <c r="D23" s="14"/>
      <c r="E23" s="21"/>
    </row>
    <row r="24" spans="2:5" x14ac:dyDescent="0.25">
      <c r="B24" s="15" t="s">
        <v>37</v>
      </c>
      <c r="C24" s="14"/>
      <c r="D24" s="14"/>
      <c r="E24" s="21"/>
    </row>
    <row r="25" spans="2:5" x14ac:dyDescent="0.25">
      <c r="B25" s="15" t="s">
        <v>37</v>
      </c>
      <c r="C25" s="16"/>
      <c r="D25" s="16"/>
      <c r="E25" s="21"/>
    </row>
  </sheetData>
  <dataValidations count="3">
    <dataValidation type="list" allowBlank="1" showInputMessage="1" showErrorMessage="1" sqref="I6:I10" xr:uid="{5DB79E3D-1128-43DD-B71B-2060A3EC8B20}">
      <formula1>UniqueProduct</formula1>
    </dataValidation>
    <dataValidation type="list" allowBlank="1" showInputMessage="1" showErrorMessage="1" sqref="H6:H10" xr:uid="{8EA0C48E-24BE-489B-909D-1BABCA3F1C8F}">
      <formula1>UniqueRegion</formula1>
    </dataValidation>
    <dataValidation type="list" allowBlank="1" showInputMessage="1" showErrorMessage="1" sqref="B3:B25" xr:uid="{0ADE0525-2F94-400A-939A-76CB56229275}">
      <formula1>"restaurant,site, museum"</formula1>
    </dataValidation>
  </dataValidations>
  <printOptions headings="1"/>
  <pageMargins left="0.7" right="0.7" top="0.75" bottom="0.75" header="0.3" footer="0.3"/>
  <pageSetup paperSize="9" orientation="portrait" cellComments="atEnd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10</xdr:col>
                    <xdr:colOff>219075</xdr:colOff>
                    <xdr:row>0</xdr:row>
                    <xdr:rowOff>38100</xdr:rowOff>
                  </from>
                  <to>
                    <xdr:col>11</xdr:col>
                    <xdr:colOff>161925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5F405-D028-44F5-98A3-4260F75F41D4}">
  <sheetPr codeName="Sheet3"/>
  <dimension ref="A8:I44"/>
  <sheetViews>
    <sheetView tabSelected="1" view="pageBreakPreview" zoomScaleNormal="100" zoomScaleSheetLayoutView="100" workbookViewId="0">
      <selection activeCell="B12" sqref="B12"/>
    </sheetView>
  </sheetViews>
  <sheetFormatPr defaultRowHeight="15" x14ac:dyDescent="0.25"/>
  <cols>
    <col min="1" max="1" width="11.140625" customWidth="1"/>
    <col min="2" max="2" width="12.5703125" bestFit="1" customWidth="1"/>
    <col min="3" max="3" width="10.7109375" bestFit="1" customWidth="1"/>
    <col min="4" max="4" width="13.7109375" customWidth="1"/>
    <col min="5" max="5" width="14.28515625" bestFit="1" customWidth="1"/>
    <col min="6" max="6" width="5.5703125" customWidth="1"/>
    <col min="7" max="8" width="10.5703125" bestFit="1" customWidth="1"/>
    <col min="9" max="9" width="10.7109375" bestFit="1" customWidth="1"/>
  </cols>
  <sheetData>
    <row r="8" spans="1:8" x14ac:dyDescent="0.25">
      <c r="A8" t="s">
        <v>13</v>
      </c>
    </row>
    <row r="12" spans="1:8" x14ac:dyDescent="0.25">
      <c r="G12" t="s">
        <v>2</v>
      </c>
      <c r="H12" s="2"/>
    </row>
    <row r="13" spans="1:8" x14ac:dyDescent="0.25">
      <c r="G13" t="s">
        <v>15</v>
      </c>
      <c r="H13" s="1">
        <f ca="1">TODAY()</f>
        <v>43718</v>
      </c>
    </row>
    <row r="16" spans="1:8" ht="19.5" x14ac:dyDescent="0.3">
      <c r="C16" s="8" t="s">
        <v>16</v>
      </c>
      <c r="D16" s="8"/>
      <c r="E16" s="8">
        <v>111223333</v>
      </c>
      <c r="F16" s="8"/>
    </row>
    <row r="18" spans="1:9" ht="15.75" thickBot="1" x14ac:dyDescent="0.3">
      <c r="A18" s="6"/>
      <c r="B18" s="6"/>
      <c r="C18" s="6"/>
      <c r="D18" s="6"/>
      <c r="E18" s="6"/>
      <c r="F18" s="6"/>
      <c r="G18" s="6"/>
      <c r="H18" s="6"/>
      <c r="I18" s="6"/>
    </row>
    <row r="20" spans="1:9" x14ac:dyDescent="0.25">
      <c r="A20" s="43" t="str">
        <f>General!B10</f>
        <v>NAME OF GROUP:</v>
      </c>
      <c r="B20" s="43"/>
      <c r="C20" s="44"/>
      <c r="D20" s="44"/>
      <c r="E20" s="44"/>
      <c r="F20" s="44"/>
    </row>
    <row r="22" spans="1:9" x14ac:dyDescent="0.25">
      <c r="A22" s="43" t="s">
        <v>17</v>
      </c>
      <c r="B22" s="43"/>
      <c r="C22" s="3"/>
    </row>
    <row r="24" spans="1:9" ht="15.75" thickBot="1" x14ac:dyDescent="0.3">
      <c r="A24" s="6"/>
      <c r="B24" s="6"/>
      <c r="C24" s="6"/>
      <c r="D24" s="6"/>
      <c r="E24" s="6"/>
      <c r="F24" s="6"/>
      <c r="G24" s="6"/>
      <c r="H24" s="6"/>
      <c r="I24" s="6"/>
    </row>
    <row r="26" spans="1:9" x14ac:dyDescent="0.25">
      <c r="A26" t="s">
        <v>18</v>
      </c>
      <c r="D26" t="s">
        <v>19</v>
      </c>
      <c r="G26" t="s">
        <v>28</v>
      </c>
      <c r="I26" s="3"/>
    </row>
    <row r="27" spans="1:9" x14ac:dyDescent="0.25">
      <c r="A27" s="43" t="s">
        <v>22</v>
      </c>
      <c r="B27" s="43"/>
      <c r="C27" s="1"/>
      <c r="G27" t="s">
        <v>27</v>
      </c>
    </row>
    <row r="28" spans="1:9" x14ac:dyDescent="0.25">
      <c r="A28" s="43" t="s">
        <v>23</v>
      </c>
      <c r="B28" s="43"/>
      <c r="C28" s="7"/>
    </row>
    <row r="30" spans="1:9" x14ac:dyDescent="0.25">
      <c r="A30" s="43" t="s">
        <v>24</v>
      </c>
      <c r="B30" s="43"/>
      <c r="C30" s="43"/>
      <c r="D30" s="3"/>
      <c r="E30" t="s">
        <v>25</v>
      </c>
    </row>
    <row r="32" spans="1:9" x14ac:dyDescent="0.25">
      <c r="A32" s="43" t="s">
        <v>26</v>
      </c>
      <c r="B32" s="43"/>
    </row>
    <row r="35" spans="1:9" x14ac:dyDescent="0.25">
      <c r="A35" s="9"/>
      <c r="B35" t="s">
        <v>70</v>
      </c>
    </row>
    <row r="36" spans="1:9" x14ac:dyDescent="0.25">
      <c r="A36" t="s">
        <v>71</v>
      </c>
    </row>
    <row r="38" spans="1:9" ht="15.75" thickBot="1" x14ac:dyDescent="0.3">
      <c r="A38" s="6"/>
      <c r="B38" s="6"/>
      <c r="C38" s="6"/>
      <c r="D38" s="6"/>
      <c r="E38" s="6"/>
      <c r="F38" s="6"/>
      <c r="G38" s="6"/>
      <c r="H38" s="6"/>
      <c r="I38" s="6"/>
    </row>
    <row r="40" spans="1:9" x14ac:dyDescent="0.25">
      <c r="A40" t="s">
        <v>30</v>
      </c>
    </row>
    <row r="41" spans="1:9" x14ac:dyDescent="0.25">
      <c r="A41" s="4" t="s">
        <v>31</v>
      </c>
    </row>
    <row r="44" spans="1:9" x14ac:dyDescent="0.25">
      <c r="A44" t="s">
        <v>32</v>
      </c>
      <c r="B44" t="s">
        <v>72</v>
      </c>
    </row>
  </sheetData>
  <mergeCells count="7">
    <mergeCell ref="A32:B32"/>
    <mergeCell ref="A20:B20"/>
    <mergeCell ref="C20:F20"/>
    <mergeCell ref="A22:B22"/>
    <mergeCell ref="A27:B27"/>
    <mergeCell ref="A28:B28"/>
    <mergeCell ref="A30:C30"/>
  </mergeCells>
  <pageMargins left="0.7" right="0.7" top="0.75" bottom="0.75" header="0.3" footer="0.3"/>
  <pageSetup paperSize="9" scale="87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Voucher_Button1_Click">
                <anchor moveWithCells="1" sizeWithCells="1">
                  <from>
                    <xdr:col>10</xdr:col>
                    <xdr:colOff>123825</xdr:colOff>
                    <xdr:row>1</xdr:row>
                    <xdr:rowOff>0</xdr:rowOff>
                  </from>
                  <to>
                    <xdr:col>12</xdr:col>
                    <xdr:colOff>409575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General</vt:lpstr>
      <vt:lpstr>DB</vt:lpstr>
      <vt:lpstr>Voucher</vt:lpstr>
      <vt:lpstr>General!Print_Area</vt:lpstr>
      <vt:lpstr>Voucher!Print_Area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lastPrinted>2019-09-03T14:47:31Z</cp:lastPrinted>
  <dcterms:created xsi:type="dcterms:W3CDTF">2019-08-27T10:00:59Z</dcterms:created>
  <dcterms:modified xsi:type="dcterms:W3CDTF">2019-09-10T13:07:14Z</dcterms:modified>
</cp:coreProperties>
</file>