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APEI\QUERY\SOLVEUR\"/>
    </mc:Choice>
  </mc:AlternateContent>
  <bookViews>
    <workbookView xWindow="0" yWindow="0" windowWidth="28800" windowHeight="11490" activeTab="1"/>
  </bookViews>
  <sheets>
    <sheet name="Rapport de solution 1" sheetId="5" r:id="rId1"/>
    <sheet name="Affectations" sheetId="1" r:id="rId2"/>
    <sheet name="Indispo" sheetId="2" r:id="rId3"/>
  </sheets>
  <definedNames>
    <definedName name="solver_adj" localSheetId="1" hidden="1">Affectations!$H$2:$H$34</definedName>
    <definedName name="solver_cvg" localSheetId="1" hidden="1">0.0001</definedName>
    <definedName name="solver_drv" localSheetId="1" hidden="1">1</definedName>
    <definedName name="solver_eng" localSheetId="1" hidden="1">3</definedName>
    <definedName name="solver_est" localSheetId="1" hidden="1">1</definedName>
    <definedName name="solver_itr" localSheetId="1" hidden="1">2147483647</definedName>
    <definedName name="solver_lhs1" localSheetId="1" hidden="1">Affectations!$H$2:$H$34</definedName>
    <definedName name="solver_lhs2" localSheetId="1" hidden="1">Affectations!$H$2:$H$34</definedName>
    <definedName name="solver_lhs3" localSheetId="1" hidden="1">Affectations!$H$2:$H$34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3</definedName>
    <definedName name="solver_nwt" localSheetId="1" hidden="1">1</definedName>
    <definedName name="solver_opt" localSheetId="1" hidden="1">Affectations!$P$15</definedName>
    <definedName name="solver_pre" localSheetId="1" hidden="1">0.000001</definedName>
    <definedName name="solver_rbv" localSheetId="1" hidden="1">1</definedName>
    <definedName name="solver_rel1" localSheetId="1" hidden="1">1</definedName>
    <definedName name="solver_rel2" localSheetId="1" hidden="1">4</definedName>
    <definedName name="solver_rel3" localSheetId="1" hidden="1">3</definedName>
    <definedName name="solver_rhs1" localSheetId="1" hidden="1">12</definedName>
    <definedName name="solver_rhs2" localSheetId="1" hidden="1">"entier"</definedName>
    <definedName name="solver_rhs3" localSheetId="1" hidden="1">1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5" i="1" l="1"/>
  <c r="I2" i="1" l="1"/>
  <c r="E7" i="1" l="1"/>
  <c r="E8" i="1"/>
  <c r="E9" i="1"/>
  <c r="E10" i="1"/>
  <c r="E12" i="1"/>
  <c r="E13" i="1"/>
  <c r="E14" i="1"/>
  <c r="E15" i="1"/>
  <c r="E16" i="1"/>
  <c r="E17" i="1"/>
  <c r="E26" i="1"/>
  <c r="E33" i="1"/>
  <c r="D2" i="1"/>
  <c r="E2" i="1" s="1"/>
  <c r="D3" i="1"/>
  <c r="E3" i="1" s="1"/>
  <c r="D4" i="1"/>
  <c r="E4" i="1" s="1"/>
  <c r="D5" i="1"/>
  <c r="E5" i="1" s="1"/>
  <c r="D6" i="1"/>
  <c r="E6" i="1" s="1"/>
  <c r="D7" i="1"/>
  <c r="D8" i="1"/>
  <c r="D9" i="1"/>
  <c r="D10" i="1"/>
  <c r="D11" i="1"/>
  <c r="E11" i="1" s="1"/>
  <c r="D12" i="1"/>
  <c r="D13" i="1"/>
  <c r="D14" i="1"/>
  <c r="D15" i="1"/>
  <c r="D16" i="1"/>
  <c r="D17" i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D34" i="1"/>
  <c r="E34" i="1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P2" i="1" l="1"/>
  <c r="J32" i="1"/>
  <c r="J28" i="1"/>
  <c r="J2" i="1"/>
  <c r="J24" i="1"/>
  <c r="P5" i="1"/>
  <c r="J16" i="1"/>
  <c r="J12" i="1"/>
  <c r="J8" i="1"/>
  <c r="J10" i="1"/>
  <c r="J27" i="1"/>
  <c r="J23" i="1"/>
  <c r="J15" i="1"/>
  <c r="J11" i="1"/>
  <c r="J7" i="1"/>
  <c r="J34" i="1"/>
  <c r="J18" i="1"/>
  <c r="J31" i="1"/>
  <c r="J33" i="1"/>
  <c r="J17" i="1"/>
  <c r="J13" i="1"/>
  <c r="J9" i="1"/>
  <c r="J20" i="1"/>
  <c r="J4" i="1"/>
  <c r="J19" i="1"/>
  <c r="J3" i="1"/>
  <c r="J30" i="1"/>
  <c r="J26" i="1"/>
  <c r="J22" i="1"/>
  <c r="J14" i="1"/>
  <c r="J6" i="1"/>
  <c r="J29" i="1"/>
  <c r="J25" i="1"/>
  <c r="J21" i="1"/>
  <c r="J5" i="1"/>
  <c r="P7" i="1"/>
  <c r="P11" i="1"/>
  <c r="P3" i="1"/>
  <c r="P13" i="1"/>
  <c r="P9" i="1"/>
  <c r="P12" i="1"/>
  <c r="P8" i="1"/>
  <c r="P4" i="1"/>
  <c r="P10" i="1"/>
  <c r="P6" i="1"/>
</calcChain>
</file>

<file path=xl/sharedStrings.xml><?xml version="1.0" encoding="utf-8"?>
<sst xmlns="http://schemas.openxmlformats.org/spreadsheetml/2006/main" count="557" uniqueCount="216">
  <si>
    <t>08h00-12h30</t>
  </si>
  <si>
    <t>SUP</t>
  </si>
  <si>
    <t>Supervision</t>
  </si>
  <si>
    <t>08h30-17h30</t>
  </si>
  <si>
    <t>FS</t>
  </si>
  <si>
    <t>Directeur de cours SP</t>
  </si>
  <si>
    <t>Technicien Simu</t>
  </si>
  <si>
    <t>08h30-12h30</t>
  </si>
  <si>
    <t>Recyclage BLS</t>
  </si>
  <si>
    <t>PS-S1 (RGI)</t>
  </si>
  <si>
    <t>13h30-17h30</t>
  </si>
  <si>
    <t>Candidat-Instructeur</t>
  </si>
  <si>
    <t>17h30-22h00</t>
  </si>
  <si>
    <t>18h00-20h00</t>
  </si>
  <si>
    <t>FB</t>
  </si>
  <si>
    <t>Pédiatrie</t>
  </si>
  <si>
    <t>20h00-22h00</t>
  </si>
  <si>
    <t>Grossesse &amp; Accouchement</t>
  </si>
  <si>
    <t>FP</t>
  </si>
  <si>
    <t>Form A - cc - Pathologie respiratoire</t>
  </si>
  <si>
    <t>Form B - ccp - RCP Adulte</t>
  </si>
  <si>
    <t>13h00-17h30</t>
  </si>
  <si>
    <t>PS-S4 (Traumatisme)</t>
  </si>
  <si>
    <r>
      <t>Form C - cc</t>
    </r>
    <r>
      <rPr>
        <sz val="10"/>
        <color indexed="8"/>
        <rFont val="Arial"/>
        <family val="2"/>
      </rPr>
      <t xml:space="preserve"> - Urgences respiratoires</t>
    </r>
  </si>
  <si>
    <t>Recyclage Premiers Secours (Mise à Niveau)</t>
  </si>
  <si>
    <t>Form C - ccp - Nexus/ PEC matelas conditionnem + Casque/attelles/sanglage</t>
  </si>
  <si>
    <t>Form A - form sim - simulations filmées</t>
  </si>
  <si>
    <t>Form B - ccp - RCP Pédia</t>
  </si>
  <si>
    <t>Form C - ccp - Nexus/ PEC matelas conditionnement</t>
  </si>
  <si>
    <t>18h00-22h00</t>
  </si>
  <si>
    <t>Techniques de préparation à l'accouchement</t>
  </si>
  <si>
    <t>Techniques de prise en charge pédiatrique</t>
  </si>
  <si>
    <t>Techniques de réanimation pédiatrique</t>
  </si>
  <si>
    <t>Expert manutention</t>
  </si>
  <si>
    <t>Formateur A</t>
  </si>
  <si>
    <t>Formateur D</t>
  </si>
  <si>
    <t>Formateur B</t>
  </si>
  <si>
    <t>Formateur C</t>
  </si>
  <si>
    <t>Formateur E</t>
  </si>
  <si>
    <t>Formateur L</t>
  </si>
  <si>
    <t>Formateur F</t>
  </si>
  <si>
    <t>Formateur G</t>
  </si>
  <si>
    <t>Formateur H</t>
  </si>
  <si>
    <t>Formateur I</t>
  </si>
  <si>
    <t>Formateur J</t>
  </si>
  <si>
    <t>Formateur K</t>
  </si>
  <si>
    <t>Date</t>
  </si>
  <si>
    <t>Horaire</t>
  </si>
  <si>
    <t>H F</t>
  </si>
  <si>
    <t>Secteur</t>
  </si>
  <si>
    <t>Intitulé</t>
  </si>
  <si>
    <t>Noms formateurs</t>
  </si>
  <si>
    <t>Début indisponibilité</t>
  </si>
  <si>
    <t>Fin indisponibilité</t>
  </si>
  <si>
    <t>Motif</t>
  </si>
  <si>
    <t>Congés</t>
  </si>
  <si>
    <t>Maladie</t>
  </si>
  <si>
    <t>RDV</t>
  </si>
  <si>
    <t>Formation</t>
  </si>
  <si>
    <t>ID</t>
  </si>
  <si>
    <t>Durée totale</t>
  </si>
  <si>
    <t>Indispo</t>
  </si>
  <si>
    <t>Debut</t>
  </si>
  <si>
    <t>Fin</t>
  </si>
  <si>
    <t>Microsoft Excel 16.0 Rapport de solution</t>
  </si>
  <si>
    <t>Feuille : [exemple-de-tableau-d-attributions-prestations-formateurs.xlsx]Affectations</t>
  </si>
  <si>
    <t>Moteur du solveur</t>
  </si>
  <si>
    <t>Moteur : Évolutionnaire</t>
  </si>
  <si>
    <t>Options du solveur</t>
  </si>
  <si>
    <t>Temps max Illimité,  Itérations Illimité, Precision 0,000001, Échelle automatique</t>
  </si>
  <si>
    <t xml:space="preserve"> Convergence 0,0001, Taille de la population 100, Valeur de départ aléatoire 0, Taux de mutation 0,075, Durée sans amélioration 30 s, Limites requises</t>
  </si>
  <si>
    <t>Sous-problèmes max Illimité, Solutions de nombre entier max Illimité, Tolérance des nombres entiers 1%, Supposé non négatif</t>
  </si>
  <si>
    <t>Cellule objectif (Min)</t>
  </si>
  <si>
    <t>Cellule</t>
  </si>
  <si>
    <t>Nom</t>
  </si>
  <si>
    <t>Valeur initiale</t>
  </si>
  <si>
    <t>Valeur finale</t>
  </si>
  <si>
    <t>Cellules variables</t>
  </si>
  <si>
    <t>Entier</t>
  </si>
  <si>
    <t>Contraintes</t>
  </si>
  <si>
    <t>Valeur de la cellule</t>
  </si>
  <si>
    <t>Formule</t>
  </si>
  <si>
    <t>État</t>
  </si>
  <si>
    <t>Marge</t>
  </si>
  <si>
    <t>$P$15</t>
  </si>
  <si>
    <t>$H$2</t>
  </si>
  <si>
    <t>Supervision ID</t>
  </si>
  <si>
    <t>$H$3</t>
  </si>
  <si>
    <t>Directeur de cours SP ID</t>
  </si>
  <si>
    <t>$H$4</t>
  </si>
  <si>
    <t>Recyclage BLS ID</t>
  </si>
  <si>
    <t>$H$5</t>
  </si>
  <si>
    <t>$H$6</t>
  </si>
  <si>
    <t>PS-S1 (RGI) ID</t>
  </si>
  <si>
    <t>$H$7</t>
  </si>
  <si>
    <t>Candidat-Instructeur ID</t>
  </si>
  <si>
    <t>$H$8</t>
  </si>
  <si>
    <t>$H$9</t>
  </si>
  <si>
    <t>Pédiatrie ID</t>
  </si>
  <si>
    <t>$H$10</t>
  </si>
  <si>
    <t>Grossesse &amp; Accouchement ID</t>
  </si>
  <si>
    <t>$H$11</t>
  </si>
  <si>
    <t>$H$12</t>
  </si>
  <si>
    <t>Form A - cc - Pathologie respiratoire ID</t>
  </si>
  <si>
    <t>$H$13</t>
  </si>
  <si>
    <t>Form B - ccp - RCP Adulte ID</t>
  </si>
  <si>
    <t>$H$14</t>
  </si>
  <si>
    <t>Technicien Simu ID</t>
  </si>
  <si>
    <t>$H$15</t>
  </si>
  <si>
    <t>$H$16</t>
  </si>
  <si>
    <t>PS-S4 (Traumatisme) ID</t>
  </si>
  <si>
    <t>$H$17</t>
  </si>
  <si>
    <t>$H$18</t>
  </si>
  <si>
    <t>Form C - cc - Urgences respiratoires ID</t>
  </si>
  <si>
    <t>$H$19</t>
  </si>
  <si>
    <t>$H$20</t>
  </si>
  <si>
    <t>Recyclage Premiers Secours (Mise à Niveau) ID</t>
  </si>
  <si>
    <t>$H$21</t>
  </si>
  <si>
    <t>$H$22</t>
  </si>
  <si>
    <t>Form C - ccp - Nexus/ PEC matelas conditionnem + Casque/attelles/sanglage ID</t>
  </si>
  <si>
    <t>$H$23</t>
  </si>
  <si>
    <t>$H$24</t>
  </si>
  <si>
    <t>$H$25</t>
  </si>
  <si>
    <t>$H$26</t>
  </si>
  <si>
    <t>Form A - form sim - simulations filmées ID</t>
  </si>
  <si>
    <t>$H$27</t>
  </si>
  <si>
    <t>Form B - ccp - RCP Pédia ID</t>
  </si>
  <si>
    <t>$H$28</t>
  </si>
  <si>
    <t>Form C - ccp - Nexus/ PEC matelas conditionnement ID</t>
  </si>
  <si>
    <t>$H$29</t>
  </si>
  <si>
    <t>$H$30</t>
  </si>
  <si>
    <t>Techniques de préparation à l'accouchement ID</t>
  </si>
  <si>
    <t>$H$31</t>
  </si>
  <si>
    <t>Techniques de prise en charge pédiatrique ID</t>
  </si>
  <si>
    <t>$H$32</t>
  </si>
  <si>
    <t>Techniques de réanimation pédiatrique ID</t>
  </si>
  <si>
    <t>$H$33</t>
  </si>
  <si>
    <t>Expert manutention ID</t>
  </si>
  <si>
    <t>$H$34</t>
  </si>
  <si>
    <t>$H$2&lt;=12</t>
  </si>
  <si>
    <t>Non lié</t>
  </si>
  <si>
    <t>$H$3&lt;=12</t>
  </si>
  <si>
    <t>$H$4&lt;=12</t>
  </si>
  <si>
    <t>Lié</t>
  </si>
  <si>
    <t>$H$5&lt;=12</t>
  </si>
  <si>
    <t>$H$6&lt;=12</t>
  </si>
  <si>
    <t>$H$7&lt;=12</t>
  </si>
  <si>
    <t>$H$8&lt;=12</t>
  </si>
  <si>
    <t>$H$9&lt;=12</t>
  </si>
  <si>
    <t>$H$10&lt;=12</t>
  </si>
  <si>
    <t>$H$11&lt;=12</t>
  </si>
  <si>
    <t>$H$12&lt;=12</t>
  </si>
  <si>
    <t>$H$13&lt;=12</t>
  </si>
  <si>
    <t>$H$14&lt;=12</t>
  </si>
  <si>
    <t>$H$15&lt;=12</t>
  </si>
  <si>
    <t>$H$16&lt;=12</t>
  </si>
  <si>
    <t>$H$17&lt;=12</t>
  </si>
  <si>
    <t>$H$18&lt;=12</t>
  </si>
  <si>
    <t>$H$19&lt;=12</t>
  </si>
  <si>
    <t>$H$20&lt;=12</t>
  </si>
  <si>
    <t>$H$21&lt;=12</t>
  </si>
  <si>
    <t>$H$22&lt;=12</t>
  </si>
  <si>
    <t>$H$23&lt;=12</t>
  </si>
  <si>
    <t>$H$24&lt;=12</t>
  </si>
  <si>
    <t>$H$25&lt;=12</t>
  </si>
  <si>
    <t>$H$26&lt;=12</t>
  </si>
  <si>
    <t>$H$27&lt;=12</t>
  </si>
  <si>
    <t>$H$28&lt;=12</t>
  </si>
  <si>
    <t>$H$29&lt;=12</t>
  </si>
  <si>
    <t>$H$30&lt;=12</t>
  </si>
  <si>
    <t>$H$31&lt;=12</t>
  </si>
  <si>
    <t>$H$32&lt;=12</t>
  </si>
  <si>
    <t>$H$33&lt;=12</t>
  </si>
  <si>
    <t>$H$34&lt;=12</t>
  </si>
  <si>
    <t>$H$2&gt;=1</t>
  </si>
  <si>
    <t>$H$3&gt;=1</t>
  </si>
  <si>
    <t>$H$4&gt;=1</t>
  </si>
  <si>
    <t>$H$5&gt;=1</t>
  </si>
  <si>
    <t>$H$6&gt;=1</t>
  </si>
  <si>
    <t>$H$7&gt;=1</t>
  </si>
  <si>
    <t>$H$8&gt;=1</t>
  </si>
  <si>
    <t>$H$9&gt;=1</t>
  </si>
  <si>
    <t>$H$10&gt;=1</t>
  </si>
  <si>
    <t>$H$11&gt;=1</t>
  </si>
  <si>
    <t>$H$12&gt;=1</t>
  </si>
  <si>
    <t>$H$13&gt;=1</t>
  </si>
  <si>
    <t>$H$14&gt;=1</t>
  </si>
  <si>
    <t>$H$15&gt;=1</t>
  </si>
  <si>
    <t>$H$16&gt;=1</t>
  </si>
  <si>
    <t>$H$17&gt;=1</t>
  </si>
  <si>
    <t>$H$18&gt;=1</t>
  </si>
  <si>
    <t>$H$19&gt;=1</t>
  </si>
  <si>
    <t>$H$20&gt;=1</t>
  </si>
  <si>
    <t>$H$21&gt;=1</t>
  </si>
  <si>
    <t>$H$22&gt;=1</t>
  </si>
  <si>
    <t>$H$23&gt;=1</t>
  </si>
  <si>
    <t>$H$24&gt;=1</t>
  </si>
  <si>
    <t>$H$25&gt;=1</t>
  </si>
  <si>
    <t>$H$26&gt;=1</t>
  </si>
  <si>
    <t>$H$27&gt;=1</t>
  </si>
  <si>
    <t>$H$28&gt;=1</t>
  </si>
  <si>
    <t>$H$29&gt;=1</t>
  </si>
  <si>
    <t>$H$30&gt;=1</t>
  </si>
  <si>
    <t>$H$31&gt;=1</t>
  </si>
  <si>
    <t>$H$32&gt;=1</t>
  </si>
  <si>
    <t>$H$33&gt;=1</t>
  </si>
  <si>
    <t>$H$34&gt;=1</t>
  </si>
  <si>
    <t>$H$2:$H$34=Entier</t>
  </si>
  <si>
    <t>$H$2:$H$34</t>
  </si>
  <si>
    <t>$H$2:$H$34 &lt;= 12</t>
  </si>
  <si>
    <t>$H$2:$H$34 &gt;= 1</t>
  </si>
  <si>
    <t>Résultat : Le Solveur ne peut pas améliorer la solution actuelle. Toutes les contraintes sont satisfaites.</t>
  </si>
  <si>
    <t>Date du rapport : 17/06/2022 11:41:57</t>
  </si>
  <si>
    <t>Heure de la solution : 52,219 secondes.</t>
  </si>
  <si>
    <t>Itérations : 0 Sous-problèmes : 5474</t>
  </si>
  <si>
    <t>Formateur F Durée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</si>
</sst>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 dd/mm/yy"/>
    <numFmt numFmtId="165" formatCode="d/m/yy\ h:mm;@"/>
  </numFmts>
  <fonts count="14" x14ac:knownFonts="1">
    <font>
      <sz val="10"/>
      <color theme="1"/>
      <name val="Verdana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FF0000"/>
      <name val="Verdana"/>
      <family val="2"/>
    </font>
    <font>
      <sz val="10"/>
      <name val="Verdana"/>
      <family val="2"/>
    </font>
    <font>
      <b/>
      <sz val="10"/>
      <color rgb="FFFF0000"/>
      <name val="Arial"/>
      <family val="2"/>
    </font>
    <font>
      <b/>
      <sz val="10"/>
      <color rgb="FFFF0000"/>
      <name val="Verdana"/>
      <family val="2"/>
    </font>
    <font>
      <b/>
      <sz val="10"/>
      <name val="Verdana"/>
      <family val="2"/>
    </font>
    <font>
      <b/>
      <sz val="10"/>
      <color theme="1"/>
      <name val="Verdana"/>
      <family val="2"/>
    </font>
    <font>
      <b/>
      <sz val="10"/>
      <color indexed="1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0" fontId="1" fillId="0" borderId="0" xfId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1" fillId="0" borderId="0" xfId="2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2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164" fontId="3" fillId="0" borderId="0" xfId="2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/>
    <xf numFmtId="0" fontId="3" fillId="0" borderId="0" xfId="2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2" applyFont="1" applyFill="1" applyBorder="1" applyAlignment="1">
      <alignment horizontal="center"/>
    </xf>
    <xf numFmtId="0" fontId="3" fillId="0" borderId="0" xfId="2" applyFont="1" applyFill="1" applyBorder="1"/>
    <xf numFmtId="0" fontId="3" fillId="0" borderId="0" xfId="2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5" fillId="0" borderId="0" xfId="1" applyFont="1" applyFill="1" applyBorder="1"/>
    <xf numFmtId="0" fontId="3" fillId="0" borderId="0" xfId="2" applyFont="1" applyFill="1" applyBorder="1" applyAlignment="1">
      <alignment horizontal="center" vertical="top"/>
    </xf>
    <xf numFmtId="0" fontId="3" fillId="0" borderId="0" xfId="2" applyFont="1" applyFill="1" applyBorder="1" applyAlignment="1">
      <alignment horizontal="left" vertical="top"/>
    </xf>
    <xf numFmtId="0" fontId="9" fillId="0" borderId="0" xfId="1" applyFont="1" applyFill="1" applyBorder="1" applyAlignment="1">
      <alignment horizontal="left" vertical="center"/>
    </xf>
    <xf numFmtId="165" fontId="6" fillId="0" borderId="0" xfId="1" applyNumberFormat="1" applyFont="1" applyFill="1" applyBorder="1" applyAlignment="1">
      <alignment horizontal="center"/>
    </xf>
    <xf numFmtId="165" fontId="6" fillId="0" borderId="0" xfId="2" applyNumberFormat="1" applyFont="1" applyFill="1" applyBorder="1" applyAlignment="1">
      <alignment horizontal="center"/>
    </xf>
    <xf numFmtId="165" fontId="6" fillId="0" borderId="0" xfId="2" applyNumberFormat="1" applyFont="1" applyFill="1" applyBorder="1" applyAlignment="1">
      <alignment horizontal="center" vertical="top"/>
    </xf>
    <xf numFmtId="0" fontId="7" fillId="0" borderId="0" xfId="0" applyFont="1" applyFill="1" applyBorder="1"/>
    <xf numFmtId="0" fontId="9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2" fontId="10" fillId="2" borderId="0" xfId="0" applyNumberFormat="1" applyFont="1" applyFill="1" applyBorder="1" applyAlignment="1">
      <alignment horizontal="center"/>
    </xf>
    <xf numFmtId="0" fontId="12" fillId="0" borderId="0" xfId="0" applyFont="1"/>
    <xf numFmtId="0" fontId="0" fillId="0" borderId="2" xfId="0" applyFill="1" applyBorder="1" applyAlignment="1"/>
    <xf numFmtId="0" fontId="13" fillId="0" borderId="1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3" xfId="0" applyFill="1" applyBorder="1" applyAlignment="1"/>
    <xf numFmtId="2" fontId="0" fillId="0" borderId="2" xfId="0" applyNumberFormat="1" applyFill="1" applyBorder="1" applyAlignment="1"/>
    <xf numFmtId="0" fontId="0" fillId="0" borderId="3" xfId="0" applyNumberFormat="1" applyFill="1" applyBorder="1" applyAlignment="1"/>
    <xf numFmtId="0" fontId="0" fillId="0" borderId="2" xfId="0" applyNumberFormat="1" applyFill="1" applyBorder="1" applyAlignment="1"/>
    <xf numFmtId="0" fontId="0" fillId="0" borderId="0" xfId="0" applyNumberFormat="1" applyFill="1" applyBorder="1" applyAlignment="1"/>
    <xf numFmtId="0" fontId="13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left"/>
    </xf>
    <xf numFmtId="0" fontId="11" fillId="0" borderId="3" xfId="0" applyFont="1" applyFill="1" applyBorder="1" applyAlignment="1">
      <alignment horizontal="left"/>
    </xf>
  </cellXfs>
  <cellStyles count="3">
    <cellStyle name="Normal" xfId="0" builtinId="0"/>
    <cellStyle name="Normal 2" xfId="2"/>
    <cellStyle name="Normal 3" xfId="1"/>
  </cellStyles>
  <dxfs count="27">
    <dxf>
      <alignment horizontal="center" vertical="bottom" textRotation="0" wrapText="0" indent="0" justifyLastLine="0" shrinkToFit="0" readingOrder="0"/>
    </dxf>
    <dxf>
      <numFmt numFmtId="165" formatCode="d/m/yy\ h:mm;@"/>
      <alignment horizontal="center" vertical="bottom" textRotation="0" wrapText="0" indent="0" justifyLastLine="0" shrinkToFit="0" readingOrder="0"/>
    </dxf>
    <dxf>
      <numFmt numFmtId="165" formatCode="d/m/yy\ h:mm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</font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FF0000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d/m/yy\ 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d/m/yy\ 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Formations" displayName="TabFormations" ref="A1:J34" totalsRowShown="0" headerRowDxfId="26" dataDxfId="24" headerRowBorderDxfId="25" tableBorderDxfId="23" totalsRowBorderDxfId="22" headerRowCellStyle="Normal 3">
  <autoFilter ref="A1:J34"/>
  <tableColumns count="10">
    <tableColumn id="1" name="Date" dataDxfId="21" dataCellStyle="Normal 2"/>
    <tableColumn id="2" name="Horaire" dataDxfId="20" dataCellStyle="Normal 2"/>
    <tableColumn id="3" name="H F" dataDxfId="19" dataCellStyle="Normal 2"/>
    <tableColumn id="9" name="Debut" dataDxfId="18" dataCellStyle="Normal 2">
      <calculatedColumnFormula>TabFormations[[#This Row],[Date]]+TIMEVALUE(SUBSTITUTE(LEFT(TabFormations[[#This Row],[Horaire]],5),"h",":"))</calculatedColumnFormula>
    </tableColumn>
    <tableColumn id="10" name="Fin" dataDxfId="17" dataCellStyle="Normal 2">
      <calculatedColumnFormula>TabFormations[[#This Row],[Debut]]+TabFormations[[#This Row],[H F]]/24</calculatedColumnFormula>
    </tableColumn>
    <tableColumn id="4" name="Secteur" dataDxfId="16" dataCellStyle="Normal 2"/>
    <tableColumn id="5" name="Intitulé" dataDxfId="15" dataCellStyle="Normal 2"/>
    <tableColumn id="6" name="ID" dataDxfId="14" dataCellStyle="Normal 2"/>
    <tableColumn id="7" name="Noms formateurs" dataDxfId="13" dataCellStyle="Normal 2">
      <calculatedColumnFormula>VLOOKUP(TabFormations[[#This Row],[ID]],TabRécap[],2,0)</calculatedColumnFormula>
    </tableColumn>
    <tableColumn id="8" name="Indispo" dataDxfId="12">
      <calculatedColumnFormula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Récap" displayName="TabRécap" ref="N1:P13" totalsRowShown="0" headerRowDxfId="11" dataDxfId="9" headerRowBorderDxfId="10" tableBorderDxfId="8" headerRowCellStyle="Normal 3">
  <autoFilter ref="N1:P13"/>
  <tableColumns count="3">
    <tableColumn id="1" name="ID" dataDxfId="7"/>
    <tableColumn id="2" name="Noms formateurs" dataDxfId="6" dataCellStyle="Normal 2"/>
    <tableColumn id="3" name="Durée totale" dataDxfId="5">
      <calculatedColumnFormula>SUMIFS(TabFormations[H F],TabFormations[Noms formateurs],TabRécap[[#This Row],[Noms formateurs]])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Indispo" displayName="TabIndispo" ref="A1:D16" totalsRowShown="0" headerRowDxfId="4">
  <autoFilter ref="A1:D16"/>
  <sortState ref="A2:D16">
    <sortCondition ref="A1:A16"/>
  </sortState>
  <tableColumns count="4">
    <tableColumn id="1" name="Noms formateurs" dataDxfId="3" dataCellStyle="Normal 2"/>
    <tableColumn id="2" name="Début indisponibilité" dataDxfId="2"/>
    <tableColumn id="3" name="Fin indisponibilité" dataDxfId="1"/>
    <tableColumn id="4" name="Moti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0"/>
  <sheetViews>
    <sheetView showGridLines="0" workbookViewId="0"/>
  </sheetViews>
  <sheetFormatPr baseColWidth="10" defaultRowHeight="12.75" outlineLevelRow="1" x14ac:dyDescent="0.2"/>
  <cols>
    <col min="1" max="1" width="2.125" customWidth="1"/>
    <col min="2" max="2" width="16.875" customWidth="1"/>
    <col min="3" max="3" width="68.75" customWidth="1"/>
    <col min="4" max="4" width="18.375" bestFit="1" customWidth="1"/>
    <col min="5" max="5" width="12.5" bestFit="1" customWidth="1"/>
    <col min="6" max="6" width="6.5" bestFit="1" customWidth="1"/>
    <col min="7" max="7" width="6.75" customWidth="1"/>
  </cols>
  <sheetData>
    <row r="1" spans="1:5" x14ac:dyDescent="0.2">
      <c r="A1" s="34" t="s">
        <v>64</v>
      </c>
    </row>
    <row r="2" spans="1:5" x14ac:dyDescent="0.2">
      <c r="A2" s="34" t="s">
        <v>65</v>
      </c>
    </row>
    <row r="3" spans="1:5" x14ac:dyDescent="0.2">
      <c r="A3" s="34" t="s">
        <v>212</v>
      </c>
    </row>
    <row r="4" spans="1:5" x14ac:dyDescent="0.2">
      <c r="A4" s="34" t="s">
        <v>211</v>
      </c>
    </row>
    <row r="5" spans="1:5" x14ac:dyDescent="0.2">
      <c r="A5" s="34" t="s">
        <v>66</v>
      </c>
    </row>
    <row r="6" spans="1:5" hidden="1" outlineLevel="1" x14ac:dyDescent="0.2">
      <c r="A6" s="34"/>
      <c r="B6" t="s">
        <v>67</v>
      </c>
    </row>
    <row r="7" spans="1:5" hidden="1" outlineLevel="1" x14ac:dyDescent="0.2">
      <c r="A7" s="34"/>
      <c r="B7" t="s">
        <v>213</v>
      </c>
    </row>
    <row r="8" spans="1:5" hidden="1" outlineLevel="1" x14ac:dyDescent="0.2">
      <c r="A8" s="34"/>
      <c r="B8" t="s">
        <v>214</v>
      </c>
    </row>
    <row r="9" spans="1:5" collapsed="1" x14ac:dyDescent="0.2">
      <c r="A9" s="34" t="s">
        <v>68</v>
      </c>
    </row>
    <row r="10" spans="1:5" hidden="1" outlineLevel="1" x14ac:dyDescent="0.2">
      <c r="B10" t="s">
        <v>69</v>
      </c>
    </row>
    <row r="11" spans="1:5" hidden="1" outlineLevel="1" x14ac:dyDescent="0.2">
      <c r="B11" t="s">
        <v>70</v>
      </c>
    </row>
    <row r="12" spans="1:5" hidden="1" outlineLevel="1" x14ac:dyDescent="0.2">
      <c r="B12" t="s">
        <v>71</v>
      </c>
    </row>
    <row r="13" spans="1:5" collapsed="1" x14ac:dyDescent="0.2"/>
    <row r="14" spans="1:5" ht="13.5" thickBot="1" x14ac:dyDescent="0.25">
      <c r="A14" t="s">
        <v>72</v>
      </c>
    </row>
    <row r="15" spans="1:5" ht="13.5" thickBot="1" x14ac:dyDescent="0.25">
      <c r="B15" s="36" t="s">
        <v>73</v>
      </c>
      <c r="C15" s="36" t="s">
        <v>74</v>
      </c>
      <c r="D15" s="36" t="s">
        <v>75</v>
      </c>
      <c r="E15" s="36" t="s">
        <v>76</v>
      </c>
    </row>
    <row r="16" spans="1:5" ht="13.5" thickBot="1" x14ac:dyDescent="0.25">
      <c r="B16" s="35" t="s">
        <v>84</v>
      </c>
      <c r="C16" s="35" t="s">
        <v>215</v>
      </c>
      <c r="D16" s="39">
        <v>160</v>
      </c>
      <c r="E16" s="39">
        <v>0.30555555555555558</v>
      </c>
    </row>
    <row r="19" spans="1:6" ht="13.5" thickBot="1" x14ac:dyDescent="0.25">
      <c r="A19" t="s">
        <v>77</v>
      </c>
    </row>
    <row r="20" spans="1:6" ht="13.5" thickBot="1" x14ac:dyDescent="0.25">
      <c r="B20" s="36" t="s">
        <v>73</v>
      </c>
      <c r="C20" s="36" t="s">
        <v>74</v>
      </c>
      <c r="D20" s="36" t="s">
        <v>75</v>
      </c>
      <c r="E20" s="36" t="s">
        <v>76</v>
      </c>
      <c r="F20" s="36" t="s">
        <v>78</v>
      </c>
    </row>
    <row r="21" spans="1:6" x14ac:dyDescent="0.2">
      <c r="B21" s="44" t="s">
        <v>208</v>
      </c>
      <c r="C21" s="43"/>
      <c r="D21" s="43"/>
      <c r="E21" s="43"/>
      <c r="F21" s="43"/>
    </row>
    <row r="22" spans="1:6" hidden="1" outlineLevel="1" x14ac:dyDescent="0.2">
      <c r="B22" s="38" t="s">
        <v>85</v>
      </c>
      <c r="C22" s="38" t="s">
        <v>86</v>
      </c>
      <c r="D22" s="40">
        <v>0</v>
      </c>
      <c r="E22" s="40">
        <v>6</v>
      </c>
      <c r="F22" s="38" t="s">
        <v>78</v>
      </c>
    </row>
    <row r="23" spans="1:6" hidden="1" outlineLevel="1" x14ac:dyDescent="0.2">
      <c r="B23" s="38" t="s">
        <v>87</v>
      </c>
      <c r="C23" s="38" t="s">
        <v>88</v>
      </c>
      <c r="D23" s="40">
        <v>0</v>
      </c>
      <c r="E23" s="40">
        <v>3</v>
      </c>
      <c r="F23" s="38" t="s">
        <v>78</v>
      </c>
    </row>
    <row r="24" spans="1:6" hidden="1" outlineLevel="1" x14ac:dyDescent="0.2">
      <c r="B24" s="38" t="s">
        <v>89</v>
      </c>
      <c r="C24" s="38" t="s">
        <v>90</v>
      </c>
      <c r="D24" s="40">
        <v>0</v>
      </c>
      <c r="E24" s="40">
        <v>11</v>
      </c>
      <c r="F24" s="38" t="s">
        <v>78</v>
      </c>
    </row>
    <row r="25" spans="1:6" hidden="1" outlineLevel="1" x14ac:dyDescent="0.2">
      <c r="B25" s="38" t="s">
        <v>91</v>
      </c>
      <c r="C25" s="38" t="s">
        <v>90</v>
      </c>
      <c r="D25" s="40">
        <v>0</v>
      </c>
      <c r="E25" s="40">
        <v>8</v>
      </c>
      <c r="F25" s="38" t="s">
        <v>78</v>
      </c>
    </row>
    <row r="26" spans="1:6" hidden="1" outlineLevel="1" x14ac:dyDescent="0.2">
      <c r="B26" s="38" t="s">
        <v>92</v>
      </c>
      <c r="C26" s="38" t="s">
        <v>93</v>
      </c>
      <c r="D26" s="40">
        <v>0</v>
      </c>
      <c r="E26" s="40">
        <v>9</v>
      </c>
      <c r="F26" s="38" t="s">
        <v>78</v>
      </c>
    </row>
    <row r="27" spans="1:6" hidden="1" outlineLevel="1" x14ac:dyDescent="0.2">
      <c r="B27" s="38" t="s">
        <v>94</v>
      </c>
      <c r="C27" s="38" t="s">
        <v>95</v>
      </c>
      <c r="D27" s="40">
        <v>0</v>
      </c>
      <c r="E27" s="40">
        <v>2</v>
      </c>
      <c r="F27" s="38" t="s">
        <v>78</v>
      </c>
    </row>
    <row r="28" spans="1:6" hidden="1" outlineLevel="1" x14ac:dyDescent="0.2">
      <c r="B28" s="38" t="s">
        <v>96</v>
      </c>
      <c r="C28" s="38" t="s">
        <v>86</v>
      </c>
      <c r="D28" s="40">
        <v>0</v>
      </c>
      <c r="E28" s="40">
        <v>7</v>
      </c>
      <c r="F28" s="38" t="s">
        <v>78</v>
      </c>
    </row>
    <row r="29" spans="1:6" hidden="1" outlineLevel="1" x14ac:dyDescent="0.2">
      <c r="B29" s="38" t="s">
        <v>97</v>
      </c>
      <c r="C29" s="38" t="s">
        <v>98</v>
      </c>
      <c r="D29" s="40">
        <v>0</v>
      </c>
      <c r="E29" s="40">
        <v>9</v>
      </c>
      <c r="F29" s="38" t="s">
        <v>78</v>
      </c>
    </row>
    <row r="30" spans="1:6" hidden="1" outlineLevel="1" x14ac:dyDescent="0.2">
      <c r="B30" s="38" t="s">
        <v>99</v>
      </c>
      <c r="C30" s="38" t="s">
        <v>100</v>
      </c>
      <c r="D30" s="40">
        <v>0</v>
      </c>
      <c r="E30" s="40">
        <v>4</v>
      </c>
      <c r="F30" s="38" t="s">
        <v>78</v>
      </c>
    </row>
    <row r="31" spans="1:6" hidden="1" outlineLevel="1" x14ac:dyDescent="0.2">
      <c r="B31" s="38" t="s">
        <v>101</v>
      </c>
      <c r="C31" s="38" t="s">
        <v>86</v>
      </c>
      <c r="D31" s="40">
        <v>0</v>
      </c>
      <c r="E31" s="40">
        <v>7</v>
      </c>
      <c r="F31" s="38" t="s">
        <v>78</v>
      </c>
    </row>
    <row r="32" spans="1:6" hidden="1" outlineLevel="1" x14ac:dyDescent="0.2">
      <c r="B32" s="38" t="s">
        <v>102</v>
      </c>
      <c r="C32" s="38" t="s">
        <v>103</v>
      </c>
      <c r="D32" s="40">
        <v>0</v>
      </c>
      <c r="E32" s="40">
        <v>8</v>
      </c>
      <c r="F32" s="38" t="s">
        <v>78</v>
      </c>
    </row>
    <row r="33" spans="2:6" hidden="1" outlineLevel="1" x14ac:dyDescent="0.2">
      <c r="B33" s="38" t="s">
        <v>104</v>
      </c>
      <c r="C33" s="38" t="s">
        <v>105</v>
      </c>
      <c r="D33" s="40">
        <v>0</v>
      </c>
      <c r="E33" s="40">
        <v>10</v>
      </c>
      <c r="F33" s="38" t="s">
        <v>78</v>
      </c>
    </row>
    <row r="34" spans="2:6" hidden="1" outlineLevel="1" x14ac:dyDescent="0.2">
      <c r="B34" s="38" t="s">
        <v>106</v>
      </c>
      <c r="C34" s="38" t="s">
        <v>107</v>
      </c>
      <c r="D34" s="40">
        <v>0</v>
      </c>
      <c r="E34" s="40">
        <v>9</v>
      </c>
      <c r="F34" s="38" t="s">
        <v>78</v>
      </c>
    </row>
    <row r="35" spans="2:6" hidden="1" outlineLevel="1" x14ac:dyDescent="0.2">
      <c r="B35" s="38" t="s">
        <v>108</v>
      </c>
      <c r="C35" s="38" t="s">
        <v>86</v>
      </c>
      <c r="D35" s="40">
        <v>0</v>
      </c>
      <c r="E35" s="40">
        <v>6</v>
      </c>
      <c r="F35" s="38" t="s">
        <v>78</v>
      </c>
    </row>
    <row r="36" spans="2:6" hidden="1" outlineLevel="1" x14ac:dyDescent="0.2">
      <c r="B36" s="38" t="s">
        <v>109</v>
      </c>
      <c r="C36" s="38" t="s">
        <v>110</v>
      </c>
      <c r="D36" s="40">
        <v>0</v>
      </c>
      <c r="E36" s="40">
        <v>8</v>
      </c>
      <c r="F36" s="38" t="s">
        <v>78</v>
      </c>
    </row>
    <row r="37" spans="2:6" hidden="1" outlineLevel="1" x14ac:dyDescent="0.2">
      <c r="B37" s="38" t="s">
        <v>111</v>
      </c>
      <c r="C37" s="38" t="s">
        <v>110</v>
      </c>
      <c r="D37" s="40">
        <v>0</v>
      </c>
      <c r="E37" s="40">
        <v>3</v>
      </c>
      <c r="F37" s="38" t="s">
        <v>78</v>
      </c>
    </row>
    <row r="38" spans="2:6" hidden="1" outlineLevel="1" x14ac:dyDescent="0.2">
      <c r="B38" s="38" t="s">
        <v>112</v>
      </c>
      <c r="C38" s="38" t="s">
        <v>113</v>
      </c>
      <c r="D38" s="40">
        <v>0</v>
      </c>
      <c r="E38" s="40">
        <v>5</v>
      </c>
      <c r="F38" s="38" t="s">
        <v>78</v>
      </c>
    </row>
    <row r="39" spans="2:6" hidden="1" outlineLevel="1" x14ac:dyDescent="0.2">
      <c r="B39" s="38" t="s">
        <v>114</v>
      </c>
      <c r="C39" s="38" t="s">
        <v>86</v>
      </c>
      <c r="D39" s="40">
        <v>0</v>
      </c>
      <c r="E39" s="40">
        <v>10</v>
      </c>
      <c r="F39" s="38" t="s">
        <v>78</v>
      </c>
    </row>
    <row r="40" spans="2:6" hidden="1" outlineLevel="1" x14ac:dyDescent="0.2">
      <c r="B40" s="38" t="s">
        <v>115</v>
      </c>
      <c r="C40" s="38" t="s">
        <v>116</v>
      </c>
      <c r="D40" s="40">
        <v>0</v>
      </c>
      <c r="E40" s="40">
        <v>12</v>
      </c>
      <c r="F40" s="38" t="s">
        <v>78</v>
      </c>
    </row>
    <row r="41" spans="2:6" hidden="1" outlineLevel="1" x14ac:dyDescent="0.2">
      <c r="B41" s="38" t="s">
        <v>117</v>
      </c>
      <c r="C41" s="38" t="s">
        <v>116</v>
      </c>
      <c r="D41" s="40">
        <v>0</v>
      </c>
      <c r="E41" s="40">
        <v>5</v>
      </c>
      <c r="F41" s="38" t="s">
        <v>78</v>
      </c>
    </row>
    <row r="42" spans="2:6" hidden="1" outlineLevel="1" x14ac:dyDescent="0.2">
      <c r="B42" s="38" t="s">
        <v>118</v>
      </c>
      <c r="C42" s="38" t="s">
        <v>119</v>
      </c>
      <c r="D42" s="40">
        <v>0</v>
      </c>
      <c r="E42" s="40">
        <v>6</v>
      </c>
      <c r="F42" s="38" t="s">
        <v>78</v>
      </c>
    </row>
    <row r="43" spans="2:6" hidden="1" outlineLevel="1" x14ac:dyDescent="0.2">
      <c r="B43" s="38" t="s">
        <v>120</v>
      </c>
      <c r="C43" s="38" t="s">
        <v>90</v>
      </c>
      <c r="D43" s="40">
        <v>0</v>
      </c>
      <c r="E43" s="40">
        <v>4</v>
      </c>
      <c r="F43" s="38" t="s">
        <v>78</v>
      </c>
    </row>
    <row r="44" spans="2:6" hidden="1" outlineLevel="1" x14ac:dyDescent="0.2">
      <c r="B44" s="38" t="s">
        <v>121</v>
      </c>
      <c r="C44" s="38" t="s">
        <v>90</v>
      </c>
      <c r="D44" s="40">
        <v>0</v>
      </c>
      <c r="E44" s="40">
        <v>7</v>
      </c>
      <c r="F44" s="38" t="s">
        <v>78</v>
      </c>
    </row>
    <row r="45" spans="2:6" hidden="1" outlineLevel="1" x14ac:dyDescent="0.2">
      <c r="B45" s="38" t="s">
        <v>122</v>
      </c>
      <c r="C45" s="38" t="s">
        <v>86</v>
      </c>
      <c r="D45" s="40">
        <v>0</v>
      </c>
      <c r="E45" s="40">
        <v>9</v>
      </c>
      <c r="F45" s="38" t="s">
        <v>78</v>
      </c>
    </row>
    <row r="46" spans="2:6" hidden="1" outlineLevel="1" x14ac:dyDescent="0.2">
      <c r="B46" s="38" t="s">
        <v>123</v>
      </c>
      <c r="C46" s="38" t="s">
        <v>124</v>
      </c>
      <c r="D46" s="40">
        <v>0</v>
      </c>
      <c r="E46" s="40">
        <v>4</v>
      </c>
      <c r="F46" s="38" t="s">
        <v>78</v>
      </c>
    </row>
    <row r="47" spans="2:6" hidden="1" outlineLevel="1" x14ac:dyDescent="0.2">
      <c r="B47" s="38" t="s">
        <v>125</v>
      </c>
      <c r="C47" s="38" t="s">
        <v>126</v>
      </c>
      <c r="D47" s="40">
        <v>0</v>
      </c>
      <c r="E47" s="40">
        <v>11</v>
      </c>
      <c r="F47" s="38" t="s">
        <v>78</v>
      </c>
    </row>
    <row r="48" spans="2:6" hidden="1" outlineLevel="1" x14ac:dyDescent="0.2">
      <c r="B48" s="38" t="s">
        <v>127</v>
      </c>
      <c r="C48" s="38" t="s">
        <v>128</v>
      </c>
      <c r="D48" s="40">
        <v>0</v>
      </c>
      <c r="E48" s="40">
        <v>2</v>
      </c>
      <c r="F48" s="38" t="s">
        <v>78</v>
      </c>
    </row>
    <row r="49" spans="1:7" hidden="1" outlineLevel="1" x14ac:dyDescent="0.2">
      <c r="B49" s="38" t="s">
        <v>129</v>
      </c>
      <c r="C49" s="38" t="s">
        <v>86</v>
      </c>
      <c r="D49" s="40">
        <v>0</v>
      </c>
      <c r="E49" s="40">
        <v>7</v>
      </c>
      <c r="F49" s="38" t="s">
        <v>78</v>
      </c>
    </row>
    <row r="50" spans="1:7" hidden="1" outlineLevel="1" x14ac:dyDescent="0.2">
      <c r="B50" s="38" t="s">
        <v>130</v>
      </c>
      <c r="C50" s="38" t="s">
        <v>131</v>
      </c>
      <c r="D50" s="40">
        <v>0</v>
      </c>
      <c r="E50" s="40">
        <v>3</v>
      </c>
      <c r="F50" s="38" t="s">
        <v>78</v>
      </c>
    </row>
    <row r="51" spans="1:7" hidden="1" outlineLevel="1" x14ac:dyDescent="0.2">
      <c r="B51" s="38" t="s">
        <v>132</v>
      </c>
      <c r="C51" s="38" t="s">
        <v>133</v>
      </c>
      <c r="D51" s="40">
        <v>0</v>
      </c>
      <c r="E51" s="40">
        <v>11</v>
      </c>
      <c r="F51" s="38" t="s">
        <v>78</v>
      </c>
    </row>
    <row r="52" spans="1:7" hidden="1" outlineLevel="1" x14ac:dyDescent="0.2">
      <c r="B52" s="38" t="s">
        <v>134</v>
      </c>
      <c r="C52" s="38" t="s">
        <v>135</v>
      </c>
      <c r="D52" s="40">
        <v>0</v>
      </c>
      <c r="E52" s="40">
        <v>10</v>
      </c>
      <c r="F52" s="38" t="s">
        <v>78</v>
      </c>
    </row>
    <row r="53" spans="1:7" hidden="1" outlineLevel="1" x14ac:dyDescent="0.2">
      <c r="B53" s="38" t="s">
        <v>136</v>
      </c>
      <c r="C53" s="38" t="s">
        <v>137</v>
      </c>
      <c r="D53" s="40">
        <v>0</v>
      </c>
      <c r="E53" s="40">
        <v>6</v>
      </c>
      <c r="F53" s="38" t="s">
        <v>78</v>
      </c>
    </row>
    <row r="54" spans="1:7" ht="13.5" hidden="1" outlineLevel="1" thickBot="1" x14ac:dyDescent="0.25">
      <c r="B54" s="35" t="s">
        <v>138</v>
      </c>
      <c r="C54" s="35" t="s">
        <v>137</v>
      </c>
      <c r="D54" s="41">
        <v>0</v>
      </c>
      <c r="E54" s="41">
        <v>4</v>
      </c>
      <c r="F54" s="35" t="s">
        <v>78</v>
      </c>
    </row>
    <row r="55" spans="1:7" collapsed="1" x14ac:dyDescent="0.2">
      <c r="B55" s="37"/>
      <c r="C55" s="37"/>
      <c r="D55" s="42"/>
      <c r="E55" s="42"/>
      <c r="F55" s="37"/>
    </row>
    <row r="58" spans="1:7" ht="13.5" thickBot="1" x14ac:dyDescent="0.25">
      <c r="A58" t="s">
        <v>79</v>
      </c>
    </row>
    <row r="59" spans="1:7" ht="13.5" thickBot="1" x14ac:dyDescent="0.25">
      <c r="B59" s="36" t="s">
        <v>73</v>
      </c>
      <c r="C59" s="36" t="s">
        <v>74</v>
      </c>
      <c r="D59" s="36" t="s">
        <v>80</v>
      </c>
      <c r="E59" s="36" t="s">
        <v>81</v>
      </c>
      <c r="F59" s="36" t="s">
        <v>82</v>
      </c>
      <c r="G59" s="36" t="s">
        <v>83</v>
      </c>
    </row>
    <row r="60" spans="1:7" x14ac:dyDescent="0.2">
      <c r="B60" s="44" t="s">
        <v>209</v>
      </c>
      <c r="C60" s="43"/>
      <c r="D60" s="43"/>
      <c r="E60" s="43"/>
      <c r="F60" s="43"/>
      <c r="G60" s="43"/>
    </row>
    <row r="61" spans="1:7" hidden="1" outlineLevel="1" x14ac:dyDescent="0.2">
      <c r="B61" s="38" t="s">
        <v>85</v>
      </c>
      <c r="C61" s="38" t="s">
        <v>86</v>
      </c>
      <c r="D61" s="40">
        <v>6</v>
      </c>
      <c r="E61" s="38" t="s">
        <v>139</v>
      </c>
      <c r="F61" s="38" t="s">
        <v>140</v>
      </c>
      <c r="G61" s="38">
        <v>6</v>
      </c>
    </row>
    <row r="62" spans="1:7" hidden="1" outlineLevel="1" x14ac:dyDescent="0.2">
      <c r="B62" s="38" t="s">
        <v>87</v>
      </c>
      <c r="C62" s="38" t="s">
        <v>88</v>
      </c>
      <c r="D62" s="40">
        <v>3</v>
      </c>
      <c r="E62" s="38" t="s">
        <v>141</v>
      </c>
      <c r="F62" s="38" t="s">
        <v>140</v>
      </c>
      <c r="G62" s="38">
        <v>9</v>
      </c>
    </row>
    <row r="63" spans="1:7" hidden="1" outlineLevel="1" x14ac:dyDescent="0.2">
      <c r="B63" s="38" t="s">
        <v>89</v>
      </c>
      <c r="C63" s="38" t="s">
        <v>90</v>
      </c>
      <c r="D63" s="40">
        <v>11</v>
      </c>
      <c r="E63" s="38" t="s">
        <v>142</v>
      </c>
      <c r="F63" s="38" t="s">
        <v>140</v>
      </c>
      <c r="G63" s="38">
        <v>1</v>
      </c>
    </row>
    <row r="64" spans="1:7" hidden="1" outlineLevel="1" x14ac:dyDescent="0.2">
      <c r="B64" s="38" t="s">
        <v>91</v>
      </c>
      <c r="C64" s="38" t="s">
        <v>90</v>
      </c>
      <c r="D64" s="40">
        <v>8</v>
      </c>
      <c r="E64" s="38" t="s">
        <v>144</v>
      </c>
      <c r="F64" s="38" t="s">
        <v>140</v>
      </c>
      <c r="G64" s="38">
        <v>4</v>
      </c>
    </row>
    <row r="65" spans="2:7" hidden="1" outlineLevel="1" x14ac:dyDescent="0.2">
      <c r="B65" s="38" t="s">
        <v>92</v>
      </c>
      <c r="C65" s="38" t="s">
        <v>93</v>
      </c>
      <c r="D65" s="40">
        <v>9</v>
      </c>
      <c r="E65" s="38" t="s">
        <v>145</v>
      </c>
      <c r="F65" s="38" t="s">
        <v>140</v>
      </c>
      <c r="G65" s="38">
        <v>3</v>
      </c>
    </row>
    <row r="66" spans="2:7" hidden="1" outlineLevel="1" x14ac:dyDescent="0.2">
      <c r="B66" s="38" t="s">
        <v>94</v>
      </c>
      <c r="C66" s="38" t="s">
        <v>95</v>
      </c>
      <c r="D66" s="40">
        <v>2</v>
      </c>
      <c r="E66" s="38" t="s">
        <v>146</v>
      </c>
      <c r="F66" s="38" t="s">
        <v>140</v>
      </c>
      <c r="G66" s="38">
        <v>10</v>
      </c>
    </row>
    <row r="67" spans="2:7" hidden="1" outlineLevel="1" x14ac:dyDescent="0.2">
      <c r="B67" s="38" t="s">
        <v>96</v>
      </c>
      <c r="C67" s="38" t="s">
        <v>86</v>
      </c>
      <c r="D67" s="40">
        <v>7</v>
      </c>
      <c r="E67" s="38" t="s">
        <v>147</v>
      </c>
      <c r="F67" s="38" t="s">
        <v>140</v>
      </c>
      <c r="G67" s="38">
        <v>5</v>
      </c>
    </row>
    <row r="68" spans="2:7" hidden="1" outlineLevel="1" x14ac:dyDescent="0.2">
      <c r="B68" s="38" t="s">
        <v>97</v>
      </c>
      <c r="C68" s="38" t="s">
        <v>98</v>
      </c>
      <c r="D68" s="40">
        <v>9</v>
      </c>
      <c r="E68" s="38" t="s">
        <v>148</v>
      </c>
      <c r="F68" s="38" t="s">
        <v>140</v>
      </c>
      <c r="G68" s="38">
        <v>3</v>
      </c>
    </row>
    <row r="69" spans="2:7" hidden="1" outlineLevel="1" x14ac:dyDescent="0.2">
      <c r="B69" s="38" t="s">
        <v>99</v>
      </c>
      <c r="C69" s="38" t="s">
        <v>100</v>
      </c>
      <c r="D69" s="40">
        <v>4</v>
      </c>
      <c r="E69" s="38" t="s">
        <v>149</v>
      </c>
      <c r="F69" s="38" t="s">
        <v>140</v>
      </c>
      <c r="G69" s="38">
        <v>8</v>
      </c>
    </row>
    <row r="70" spans="2:7" hidden="1" outlineLevel="1" x14ac:dyDescent="0.2">
      <c r="B70" s="38" t="s">
        <v>101</v>
      </c>
      <c r="C70" s="38" t="s">
        <v>86</v>
      </c>
      <c r="D70" s="40">
        <v>7</v>
      </c>
      <c r="E70" s="38" t="s">
        <v>150</v>
      </c>
      <c r="F70" s="38" t="s">
        <v>140</v>
      </c>
      <c r="G70" s="38">
        <v>5</v>
      </c>
    </row>
    <row r="71" spans="2:7" hidden="1" outlineLevel="1" x14ac:dyDescent="0.2">
      <c r="B71" s="38" t="s">
        <v>102</v>
      </c>
      <c r="C71" s="38" t="s">
        <v>103</v>
      </c>
      <c r="D71" s="40">
        <v>8</v>
      </c>
      <c r="E71" s="38" t="s">
        <v>151</v>
      </c>
      <c r="F71" s="38" t="s">
        <v>140</v>
      </c>
      <c r="G71" s="38">
        <v>4</v>
      </c>
    </row>
    <row r="72" spans="2:7" hidden="1" outlineLevel="1" x14ac:dyDescent="0.2">
      <c r="B72" s="38" t="s">
        <v>104</v>
      </c>
      <c r="C72" s="38" t="s">
        <v>105</v>
      </c>
      <c r="D72" s="40">
        <v>10</v>
      </c>
      <c r="E72" s="38" t="s">
        <v>152</v>
      </c>
      <c r="F72" s="38" t="s">
        <v>140</v>
      </c>
      <c r="G72" s="38">
        <v>2</v>
      </c>
    </row>
    <row r="73" spans="2:7" hidden="1" outlineLevel="1" x14ac:dyDescent="0.2">
      <c r="B73" s="38" t="s">
        <v>106</v>
      </c>
      <c r="C73" s="38" t="s">
        <v>107</v>
      </c>
      <c r="D73" s="40">
        <v>9</v>
      </c>
      <c r="E73" s="38" t="s">
        <v>153</v>
      </c>
      <c r="F73" s="38" t="s">
        <v>140</v>
      </c>
      <c r="G73" s="38">
        <v>3</v>
      </c>
    </row>
    <row r="74" spans="2:7" hidden="1" outlineLevel="1" x14ac:dyDescent="0.2">
      <c r="B74" s="38" t="s">
        <v>108</v>
      </c>
      <c r="C74" s="38" t="s">
        <v>86</v>
      </c>
      <c r="D74" s="40">
        <v>6</v>
      </c>
      <c r="E74" s="38" t="s">
        <v>154</v>
      </c>
      <c r="F74" s="38" t="s">
        <v>140</v>
      </c>
      <c r="G74" s="38">
        <v>6</v>
      </c>
    </row>
    <row r="75" spans="2:7" hidden="1" outlineLevel="1" x14ac:dyDescent="0.2">
      <c r="B75" s="38" t="s">
        <v>109</v>
      </c>
      <c r="C75" s="38" t="s">
        <v>110</v>
      </c>
      <c r="D75" s="40">
        <v>8</v>
      </c>
      <c r="E75" s="38" t="s">
        <v>155</v>
      </c>
      <c r="F75" s="38" t="s">
        <v>140</v>
      </c>
      <c r="G75" s="38">
        <v>4</v>
      </c>
    </row>
    <row r="76" spans="2:7" hidden="1" outlineLevel="1" x14ac:dyDescent="0.2">
      <c r="B76" s="38" t="s">
        <v>111</v>
      </c>
      <c r="C76" s="38" t="s">
        <v>110</v>
      </c>
      <c r="D76" s="40">
        <v>3</v>
      </c>
      <c r="E76" s="38" t="s">
        <v>156</v>
      </c>
      <c r="F76" s="38" t="s">
        <v>140</v>
      </c>
      <c r="G76" s="38">
        <v>9</v>
      </c>
    </row>
    <row r="77" spans="2:7" hidden="1" outlineLevel="1" x14ac:dyDescent="0.2">
      <c r="B77" s="38" t="s">
        <v>112</v>
      </c>
      <c r="C77" s="38" t="s">
        <v>113</v>
      </c>
      <c r="D77" s="40">
        <v>5</v>
      </c>
      <c r="E77" s="38" t="s">
        <v>157</v>
      </c>
      <c r="F77" s="38" t="s">
        <v>140</v>
      </c>
      <c r="G77" s="38">
        <v>7</v>
      </c>
    </row>
    <row r="78" spans="2:7" hidden="1" outlineLevel="1" x14ac:dyDescent="0.2">
      <c r="B78" s="38" t="s">
        <v>114</v>
      </c>
      <c r="C78" s="38" t="s">
        <v>86</v>
      </c>
      <c r="D78" s="40">
        <v>10</v>
      </c>
      <c r="E78" s="38" t="s">
        <v>158</v>
      </c>
      <c r="F78" s="38" t="s">
        <v>140</v>
      </c>
      <c r="G78" s="38">
        <v>2</v>
      </c>
    </row>
    <row r="79" spans="2:7" hidden="1" outlineLevel="1" x14ac:dyDescent="0.2">
      <c r="B79" s="38" t="s">
        <v>115</v>
      </c>
      <c r="C79" s="38" t="s">
        <v>116</v>
      </c>
      <c r="D79" s="40">
        <v>12</v>
      </c>
      <c r="E79" s="38" t="s">
        <v>159</v>
      </c>
      <c r="F79" s="38" t="s">
        <v>143</v>
      </c>
      <c r="G79" s="38">
        <v>0</v>
      </c>
    </row>
    <row r="80" spans="2:7" hidden="1" outlineLevel="1" x14ac:dyDescent="0.2">
      <c r="B80" s="38" t="s">
        <v>117</v>
      </c>
      <c r="C80" s="38" t="s">
        <v>116</v>
      </c>
      <c r="D80" s="40">
        <v>5</v>
      </c>
      <c r="E80" s="38" t="s">
        <v>160</v>
      </c>
      <c r="F80" s="38" t="s">
        <v>140</v>
      </c>
      <c r="G80" s="38">
        <v>7</v>
      </c>
    </row>
    <row r="81" spans="2:7" hidden="1" outlineLevel="1" x14ac:dyDescent="0.2">
      <c r="B81" s="38" t="s">
        <v>118</v>
      </c>
      <c r="C81" s="38" t="s">
        <v>119</v>
      </c>
      <c r="D81" s="40">
        <v>6</v>
      </c>
      <c r="E81" s="38" t="s">
        <v>161</v>
      </c>
      <c r="F81" s="38" t="s">
        <v>140</v>
      </c>
      <c r="G81" s="38">
        <v>6</v>
      </c>
    </row>
    <row r="82" spans="2:7" hidden="1" outlineLevel="1" x14ac:dyDescent="0.2">
      <c r="B82" s="38" t="s">
        <v>120</v>
      </c>
      <c r="C82" s="38" t="s">
        <v>90</v>
      </c>
      <c r="D82" s="40">
        <v>4</v>
      </c>
      <c r="E82" s="38" t="s">
        <v>162</v>
      </c>
      <c r="F82" s="38" t="s">
        <v>140</v>
      </c>
      <c r="G82" s="38">
        <v>8</v>
      </c>
    </row>
    <row r="83" spans="2:7" hidden="1" outlineLevel="1" x14ac:dyDescent="0.2">
      <c r="B83" s="38" t="s">
        <v>121</v>
      </c>
      <c r="C83" s="38" t="s">
        <v>90</v>
      </c>
      <c r="D83" s="40">
        <v>7</v>
      </c>
      <c r="E83" s="38" t="s">
        <v>163</v>
      </c>
      <c r="F83" s="38" t="s">
        <v>140</v>
      </c>
      <c r="G83" s="38">
        <v>5</v>
      </c>
    </row>
    <row r="84" spans="2:7" hidden="1" outlineLevel="1" x14ac:dyDescent="0.2">
      <c r="B84" s="38" t="s">
        <v>122</v>
      </c>
      <c r="C84" s="38" t="s">
        <v>86</v>
      </c>
      <c r="D84" s="40">
        <v>9</v>
      </c>
      <c r="E84" s="38" t="s">
        <v>164</v>
      </c>
      <c r="F84" s="38" t="s">
        <v>140</v>
      </c>
      <c r="G84" s="38">
        <v>3</v>
      </c>
    </row>
    <row r="85" spans="2:7" hidden="1" outlineLevel="1" x14ac:dyDescent="0.2">
      <c r="B85" s="38" t="s">
        <v>123</v>
      </c>
      <c r="C85" s="38" t="s">
        <v>124</v>
      </c>
      <c r="D85" s="40">
        <v>4</v>
      </c>
      <c r="E85" s="38" t="s">
        <v>165</v>
      </c>
      <c r="F85" s="38" t="s">
        <v>140</v>
      </c>
      <c r="G85" s="38">
        <v>8</v>
      </c>
    </row>
    <row r="86" spans="2:7" hidden="1" outlineLevel="1" x14ac:dyDescent="0.2">
      <c r="B86" s="38" t="s">
        <v>125</v>
      </c>
      <c r="C86" s="38" t="s">
        <v>126</v>
      </c>
      <c r="D86" s="40">
        <v>11</v>
      </c>
      <c r="E86" s="38" t="s">
        <v>166</v>
      </c>
      <c r="F86" s="38" t="s">
        <v>140</v>
      </c>
      <c r="G86" s="38">
        <v>1</v>
      </c>
    </row>
    <row r="87" spans="2:7" hidden="1" outlineLevel="1" x14ac:dyDescent="0.2">
      <c r="B87" s="38" t="s">
        <v>127</v>
      </c>
      <c r="C87" s="38" t="s">
        <v>128</v>
      </c>
      <c r="D87" s="40">
        <v>2</v>
      </c>
      <c r="E87" s="38" t="s">
        <v>167</v>
      </c>
      <c r="F87" s="38" t="s">
        <v>140</v>
      </c>
      <c r="G87" s="38">
        <v>10</v>
      </c>
    </row>
    <row r="88" spans="2:7" hidden="1" outlineLevel="1" x14ac:dyDescent="0.2">
      <c r="B88" s="38" t="s">
        <v>129</v>
      </c>
      <c r="C88" s="38" t="s">
        <v>86</v>
      </c>
      <c r="D88" s="40">
        <v>7</v>
      </c>
      <c r="E88" s="38" t="s">
        <v>168</v>
      </c>
      <c r="F88" s="38" t="s">
        <v>140</v>
      </c>
      <c r="G88" s="38">
        <v>5</v>
      </c>
    </row>
    <row r="89" spans="2:7" hidden="1" outlineLevel="1" x14ac:dyDescent="0.2">
      <c r="B89" s="38" t="s">
        <v>130</v>
      </c>
      <c r="C89" s="38" t="s">
        <v>131</v>
      </c>
      <c r="D89" s="40">
        <v>3</v>
      </c>
      <c r="E89" s="38" t="s">
        <v>169</v>
      </c>
      <c r="F89" s="38" t="s">
        <v>140</v>
      </c>
      <c r="G89" s="38">
        <v>9</v>
      </c>
    </row>
    <row r="90" spans="2:7" hidden="1" outlineLevel="1" x14ac:dyDescent="0.2">
      <c r="B90" s="38" t="s">
        <v>132</v>
      </c>
      <c r="C90" s="38" t="s">
        <v>133</v>
      </c>
      <c r="D90" s="40">
        <v>11</v>
      </c>
      <c r="E90" s="38" t="s">
        <v>170</v>
      </c>
      <c r="F90" s="38" t="s">
        <v>140</v>
      </c>
      <c r="G90" s="38">
        <v>1</v>
      </c>
    </row>
    <row r="91" spans="2:7" hidden="1" outlineLevel="1" x14ac:dyDescent="0.2">
      <c r="B91" s="38" t="s">
        <v>134</v>
      </c>
      <c r="C91" s="38" t="s">
        <v>135</v>
      </c>
      <c r="D91" s="40">
        <v>10</v>
      </c>
      <c r="E91" s="38" t="s">
        <v>171</v>
      </c>
      <c r="F91" s="38" t="s">
        <v>140</v>
      </c>
      <c r="G91" s="38">
        <v>2</v>
      </c>
    </row>
    <row r="92" spans="2:7" hidden="1" outlineLevel="1" x14ac:dyDescent="0.2">
      <c r="B92" s="38" t="s">
        <v>136</v>
      </c>
      <c r="C92" s="38" t="s">
        <v>137</v>
      </c>
      <c r="D92" s="40">
        <v>6</v>
      </c>
      <c r="E92" s="38" t="s">
        <v>172</v>
      </c>
      <c r="F92" s="38" t="s">
        <v>140</v>
      </c>
      <c r="G92" s="38">
        <v>6</v>
      </c>
    </row>
    <row r="93" spans="2:7" hidden="1" outlineLevel="1" x14ac:dyDescent="0.2">
      <c r="B93" s="38" t="s">
        <v>138</v>
      </c>
      <c r="C93" s="38" t="s">
        <v>137</v>
      </c>
      <c r="D93" s="40">
        <v>4</v>
      </c>
      <c r="E93" s="38" t="s">
        <v>173</v>
      </c>
      <c r="F93" s="38" t="s">
        <v>140</v>
      </c>
      <c r="G93" s="38">
        <v>8</v>
      </c>
    </row>
    <row r="94" spans="2:7" collapsed="1" x14ac:dyDescent="0.2">
      <c r="B94" s="38"/>
      <c r="C94" s="38"/>
      <c r="D94" s="40"/>
      <c r="E94" s="38"/>
      <c r="F94" s="38"/>
      <c r="G94" s="38"/>
    </row>
    <row r="95" spans="2:7" x14ac:dyDescent="0.2">
      <c r="B95" s="45" t="s">
        <v>210</v>
      </c>
      <c r="C95" s="38"/>
      <c r="D95" s="40"/>
      <c r="E95" s="38"/>
      <c r="F95" s="38"/>
      <c r="G95" s="38"/>
    </row>
    <row r="96" spans="2:7" hidden="1" outlineLevel="1" x14ac:dyDescent="0.2">
      <c r="B96" s="38" t="s">
        <v>85</v>
      </c>
      <c r="C96" s="38" t="s">
        <v>86</v>
      </c>
      <c r="D96" s="40">
        <v>6</v>
      </c>
      <c r="E96" s="38" t="s">
        <v>174</v>
      </c>
      <c r="F96" s="38" t="s">
        <v>140</v>
      </c>
      <c r="G96" s="40">
        <v>5</v>
      </c>
    </row>
    <row r="97" spans="2:7" hidden="1" outlineLevel="1" x14ac:dyDescent="0.2">
      <c r="B97" s="38" t="s">
        <v>87</v>
      </c>
      <c r="C97" s="38" t="s">
        <v>88</v>
      </c>
      <c r="D97" s="40">
        <v>3</v>
      </c>
      <c r="E97" s="38" t="s">
        <v>175</v>
      </c>
      <c r="F97" s="38" t="s">
        <v>140</v>
      </c>
      <c r="G97" s="40">
        <v>2</v>
      </c>
    </row>
    <row r="98" spans="2:7" hidden="1" outlineLevel="1" x14ac:dyDescent="0.2">
      <c r="B98" s="38" t="s">
        <v>89</v>
      </c>
      <c r="C98" s="38" t="s">
        <v>90</v>
      </c>
      <c r="D98" s="40">
        <v>11</v>
      </c>
      <c r="E98" s="38" t="s">
        <v>176</v>
      </c>
      <c r="F98" s="38" t="s">
        <v>140</v>
      </c>
      <c r="G98" s="40">
        <v>10</v>
      </c>
    </row>
    <row r="99" spans="2:7" hidden="1" outlineLevel="1" x14ac:dyDescent="0.2">
      <c r="B99" s="38" t="s">
        <v>91</v>
      </c>
      <c r="C99" s="38" t="s">
        <v>90</v>
      </c>
      <c r="D99" s="40">
        <v>8</v>
      </c>
      <c r="E99" s="38" t="s">
        <v>177</v>
      </c>
      <c r="F99" s="38" t="s">
        <v>140</v>
      </c>
      <c r="G99" s="40">
        <v>7</v>
      </c>
    </row>
    <row r="100" spans="2:7" hidden="1" outlineLevel="1" x14ac:dyDescent="0.2">
      <c r="B100" s="38" t="s">
        <v>92</v>
      </c>
      <c r="C100" s="38" t="s">
        <v>93</v>
      </c>
      <c r="D100" s="40">
        <v>9</v>
      </c>
      <c r="E100" s="38" t="s">
        <v>178</v>
      </c>
      <c r="F100" s="38" t="s">
        <v>140</v>
      </c>
      <c r="G100" s="40">
        <v>8</v>
      </c>
    </row>
    <row r="101" spans="2:7" hidden="1" outlineLevel="1" x14ac:dyDescent="0.2">
      <c r="B101" s="38" t="s">
        <v>94</v>
      </c>
      <c r="C101" s="38" t="s">
        <v>95</v>
      </c>
      <c r="D101" s="40">
        <v>2</v>
      </c>
      <c r="E101" s="38" t="s">
        <v>179</v>
      </c>
      <c r="F101" s="38" t="s">
        <v>140</v>
      </c>
      <c r="G101" s="40">
        <v>1</v>
      </c>
    </row>
    <row r="102" spans="2:7" hidden="1" outlineLevel="1" x14ac:dyDescent="0.2">
      <c r="B102" s="38" t="s">
        <v>96</v>
      </c>
      <c r="C102" s="38" t="s">
        <v>86</v>
      </c>
      <c r="D102" s="40">
        <v>7</v>
      </c>
      <c r="E102" s="38" t="s">
        <v>180</v>
      </c>
      <c r="F102" s="38" t="s">
        <v>140</v>
      </c>
      <c r="G102" s="40">
        <v>6</v>
      </c>
    </row>
    <row r="103" spans="2:7" hidden="1" outlineLevel="1" x14ac:dyDescent="0.2">
      <c r="B103" s="38" t="s">
        <v>97</v>
      </c>
      <c r="C103" s="38" t="s">
        <v>98</v>
      </c>
      <c r="D103" s="40">
        <v>9</v>
      </c>
      <c r="E103" s="38" t="s">
        <v>181</v>
      </c>
      <c r="F103" s="38" t="s">
        <v>140</v>
      </c>
      <c r="G103" s="40">
        <v>8</v>
      </c>
    </row>
    <row r="104" spans="2:7" hidden="1" outlineLevel="1" x14ac:dyDescent="0.2">
      <c r="B104" s="38" t="s">
        <v>99</v>
      </c>
      <c r="C104" s="38" t="s">
        <v>100</v>
      </c>
      <c r="D104" s="40">
        <v>4</v>
      </c>
      <c r="E104" s="38" t="s">
        <v>182</v>
      </c>
      <c r="F104" s="38" t="s">
        <v>140</v>
      </c>
      <c r="G104" s="40">
        <v>3</v>
      </c>
    </row>
    <row r="105" spans="2:7" hidden="1" outlineLevel="1" x14ac:dyDescent="0.2">
      <c r="B105" s="38" t="s">
        <v>101</v>
      </c>
      <c r="C105" s="38" t="s">
        <v>86</v>
      </c>
      <c r="D105" s="40">
        <v>7</v>
      </c>
      <c r="E105" s="38" t="s">
        <v>183</v>
      </c>
      <c r="F105" s="38" t="s">
        <v>140</v>
      </c>
      <c r="G105" s="40">
        <v>6</v>
      </c>
    </row>
    <row r="106" spans="2:7" hidden="1" outlineLevel="1" x14ac:dyDescent="0.2">
      <c r="B106" s="38" t="s">
        <v>102</v>
      </c>
      <c r="C106" s="38" t="s">
        <v>103</v>
      </c>
      <c r="D106" s="40">
        <v>8</v>
      </c>
      <c r="E106" s="38" t="s">
        <v>184</v>
      </c>
      <c r="F106" s="38" t="s">
        <v>140</v>
      </c>
      <c r="G106" s="40">
        <v>7</v>
      </c>
    </row>
    <row r="107" spans="2:7" hidden="1" outlineLevel="1" x14ac:dyDescent="0.2">
      <c r="B107" s="38" t="s">
        <v>104</v>
      </c>
      <c r="C107" s="38" t="s">
        <v>105</v>
      </c>
      <c r="D107" s="40">
        <v>10</v>
      </c>
      <c r="E107" s="38" t="s">
        <v>185</v>
      </c>
      <c r="F107" s="38" t="s">
        <v>140</v>
      </c>
      <c r="G107" s="40">
        <v>9</v>
      </c>
    </row>
    <row r="108" spans="2:7" hidden="1" outlineLevel="1" x14ac:dyDescent="0.2">
      <c r="B108" s="38" t="s">
        <v>106</v>
      </c>
      <c r="C108" s="38" t="s">
        <v>107</v>
      </c>
      <c r="D108" s="40">
        <v>9</v>
      </c>
      <c r="E108" s="38" t="s">
        <v>186</v>
      </c>
      <c r="F108" s="38" t="s">
        <v>140</v>
      </c>
      <c r="G108" s="40">
        <v>8</v>
      </c>
    </row>
    <row r="109" spans="2:7" hidden="1" outlineLevel="1" x14ac:dyDescent="0.2">
      <c r="B109" s="38" t="s">
        <v>108</v>
      </c>
      <c r="C109" s="38" t="s">
        <v>86</v>
      </c>
      <c r="D109" s="40">
        <v>6</v>
      </c>
      <c r="E109" s="38" t="s">
        <v>187</v>
      </c>
      <c r="F109" s="38" t="s">
        <v>140</v>
      </c>
      <c r="G109" s="40">
        <v>5</v>
      </c>
    </row>
    <row r="110" spans="2:7" hidden="1" outlineLevel="1" x14ac:dyDescent="0.2">
      <c r="B110" s="38" t="s">
        <v>109</v>
      </c>
      <c r="C110" s="38" t="s">
        <v>110</v>
      </c>
      <c r="D110" s="40">
        <v>8</v>
      </c>
      <c r="E110" s="38" t="s">
        <v>188</v>
      </c>
      <c r="F110" s="38" t="s">
        <v>140</v>
      </c>
      <c r="G110" s="40">
        <v>7</v>
      </c>
    </row>
    <row r="111" spans="2:7" hidden="1" outlineLevel="1" x14ac:dyDescent="0.2">
      <c r="B111" s="38" t="s">
        <v>111</v>
      </c>
      <c r="C111" s="38" t="s">
        <v>110</v>
      </c>
      <c r="D111" s="40">
        <v>3</v>
      </c>
      <c r="E111" s="38" t="s">
        <v>189</v>
      </c>
      <c r="F111" s="38" t="s">
        <v>140</v>
      </c>
      <c r="G111" s="40">
        <v>2</v>
      </c>
    </row>
    <row r="112" spans="2:7" hidden="1" outlineLevel="1" x14ac:dyDescent="0.2">
      <c r="B112" s="38" t="s">
        <v>112</v>
      </c>
      <c r="C112" s="38" t="s">
        <v>113</v>
      </c>
      <c r="D112" s="40">
        <v>5</v>
      </c>
      <c r="E112" s="38" t="s">
        <v>190</v>
      </c>
      <c r="F112" s="38" t="s">
        <v>140</v>
      </c>
      <c r="G112" s="40">
        <v>4</v>
      </c>
    </row>
    <row r="113" spans="2:7" hidden="1" outlineLevel="1" x14ac:dyDescent="0.2">
      <c r="B113" s="38" t="s">
        <v>114</v>
      </c>
      <c r="C113" s="38" t="s">
        <v>86</v>
      </c>
      <c r="D113" s="40">
        <v>10</v>
      </c>
      <c r="E113" s="38" t="s">
        <v>191</v>
      </c>
      <c r="F113" s="38" t="s">
        <v>140</v>
      </c>
      <c r="G113" s="40">
        <v>9</v>
      </c>
    </row>
    <row r="114" spans="2:7" hidden="1" outlineLevel="1" x14ac:dyDescent="0.2">
      <c r="B114" s="38" t="s">
        <v>115</v>
      </c>
      <c r="C114" s="38" t="s">
        <v>116</v>
      </c>
      <c r="D114" s="40">
        <v>12</v>
      </c>
      <c r="E114" s="38" t="s">
        <v>192</v>
      </c>
      <c r="F114" s="38" t="s">
        <v>140</v>
      </c>
      <c r="G114" s="40">
        <v>11</v>
      </c>
    </row>
    <row r="115" spans="2:7" hidden="1" outlineLevel="1" x14ac:dyDescent="0.2">
      <c r="B115" s="38" t="s">
        <v>117</v>
      </c>
      <c r="C115" s="38" t="s">
        <v>116</v>
      </c>
      <c r="D115" s="40">
        <v>5</v>
      </c>
      <c r="E115" s="38" t="s">
        <v>193</v>
      </c>
      <c r="F115" s="38" t="s">
        <v>140</v>
      </c>
      <c r="G115" s="40">
        <v>4</v>
      </c>
    </row>
    <row r="116" spans="2:7" hidden="1" outlineLevel="1" x14ac:dyDescent="0.2">
      <c r="B116" s="38" t="s">
        <v>118</v>
      </c>
      <c r="C116" s="38" t="s">
        <v>119</v>
      </c>
      <c r="D116" s="40">
        <v>6</v>
      </c>
      <c r="E116" s="38" t="s">
        <v>194</v>
      </c>
      <c r="F116" s="38" t="s">
        <v>140</v>
      </c>
      <c r="G116" s="40">
        <v>5</v>
      </c>
    </row>
    <row r="117" spans="2:7" hidden="1" outlineLevel="1" x14ac:dyDescent="0.2">
      <c r="B117" s="38" t="s">
        <v>120</v>
      </c>
      <c r="C117" s="38" t="s">
        <v>90</v>
      </c>
      <c r="D117" s="40">
        <v>4</v>
      </c>
      <c r="E117" s="38" t="s">
        <v>195</v>
      </c>
      <c r="F117" s="38" t="s">
        <v>140</v>
      </c>
      <c r="G117" s="40">
        <v>3</v>
      </c>
    </row>
    <row r="118" spans="2:7" hidden="1" outlineLevel="1" x14ac:dyDescent="0.2">
      <c r="B118" s="38" t="s">
        <v>121</v>
      </c>
      <c r="C118" s="38" t="s">
        <v>90</v>
      </c>
      <c r="D118" s="40">
        <v>7</v>
      </c>
      <c r="E118" s="38" t="s">
        <v>196</v>
      </c>
      <c r="F118" s="38" t="s">
        <v>140</v>
      </c>
      <c r="G118" s="40">
        <v>6</v>
      </c>
    </row>
    <row r="119" spans="2:7" hidden="1" outlineLevel="1" x14ac:dyDescent="0.2">
      <c r="B119" s="38" t="s">
        <v>122</v>
      </c>
      <c r="C119" s="38" t="s">
        <v>86</v>
      </c>
      <c r="D119" s="40">
        <v>9</v>
      </c>
      <c r="E119" s="38" t="s">
        <v>197</v>
      </c>
      <c r="F119" s="38" t="s">
        <v>140</v>
      </c>
      <c r="G119" s="40">
        <v>8</v>
      </c>
    </row>
    <row r="120" spans="2:7" hidden="1" outlineLevel="1" x14ac:dyDescent="0.2">
      <c r="B120" s="38" t="s">
        <v>123</v>
      </c>
      <c r="C120" s="38" t="s">
        <v>124</v>
      </c>
      <c r="D120" s="40">
        <v>4</v>
      </c>
      <c r="E120" s="38" t="s">
        <v>198</v>
      </c>
      <c r="F120" s="38" t="s">
        <v>140</v>
      </c>
      <c r="G120" s="40">
        <v>3</v>
      </c>
    </row>
    <row r="121" spans="2:7" hidden="1" outlineLevel="1" x14ac:dyDescent="0.2">
      <c r="B121" s="38" t="s">
        <v>125</v>
      </c>
      <c r="C121" s="38" t="s">
        <v>126</v>
      </c>
      <c r="D121" s="40">
        <v>11</v>
      </c>
      <c r="E121" s="38" t="s">
        <v>199</v>
      </c>
      <c r="F121" s="38" t="s">
        <v>140</v>
      </c>
      <c r="G121" s="40">
        <v>10</v>
      </c>
    </row>
    <row r="122" spans="2:7" hidden="1" outlineLevel="1" x14ac:dyDescent="0.2">
      <c r="B122" s="38" t="s">
        <v>127</v>
      </c>
      <c r="C122" s="38" t="s">
        <v>128</v>
      </c>
      <c r="D122" s="40">
        <v>2</v>
      </c>
      <c r="E122" s="38" t="s">
        <v>200</v>
      </c>
      <c r="F122" s="38" t="s">
        <v>140</v>
      </c>
      <c r="G122" s="40">
        <v>1</v>
      </c>
    </row>
    <row r="123" spans="2:7" hidden="1" outlineLevel="1" x14ac:dyDescent="0.2">
      <c r="B123" s="38" t="s">
        <v>129</v>
      </c>
      <c r="C123" s="38" t="s">
        <v>86</v>
      </c>
      <c r="D123" s="40">
        <v>7</v>
      </c>
      <c r="E123" s="38" t="s">
        <v>201</v>
      </c>
      <c r="F123" s="38" t="s">
        <v>140</v>
      </c>
      <c r="G123" s="40">
        <v>6</v>
      </c>
    </row>
    <row r="124" spans="2:7" hidden="1" outlineLevel="1" x14ac:dyDescent="0.2">
      <c r="B124" s="38" t="s">
        <v>130</v>
      </c>
      <c r="C124" s="38" t="s">
        <v>131</v>
      </c>
      <c r="D124" s="40">
        <v>3</v>
      </c>
      <c r="E124" s="38" t="s">
        <v>202</v>
      </c>
      <c r="F124" s="38" t="s">
        <v>140</v>
      </c>
      <c r="G124" s="40">
        <v>2</v>
      </c>
    </row>
    <row r="125" spans="2:7" hidden="1" outlineLevel="1" x14ac:dyDescent="0.2">
      <c r="B125" s="38" t="s">
        <v>132</v>
      </c>
      <c r="C125" s="38" t="s">
        <v>133</v>
      </c>
      <c r="D125" s="40">
        <v>11</v>
      </c>
      <c r="E125" s="38" t="s">
        <v>203</v>
      </c>
      <c r="F125" s="38" t="s">
        <v>140</v>
      </c>
      <c r="G125" s="40">
        <v>10</v>
      </c>
    </row>
    <row r="126" spans="2:7" hidden="1" outlineLevel="1" x14ac:dyDescent="0.2">
      <c r="B126" s="38" t="s">
        <v>134</v>
      </c>
      <c r="C126" s="38" t="s">
        <v>135</v>
      </c>
      <c r="D126" s="40">
        <v>10</v>
      </c>
      <c r="E126" s="38" t="s">
        <v>204</v>
      </c>
      <c r="F126" s="38" t="s">
        <v>140</v>
      </c>
      <c r="G126" s="40">
        <v>9</v>
      </c>
    </row>
    <row r="127" spans="2:7" hidden="1" outlineLevel="1" x14ac:dyDescent="0.2">
      <c r="B127" s="38" t="s">
        <v>136</v>
      </c>
      <c r="C127" s="38" t="s">
        <v>137</v>
      </c>
      <c r="D127" s="40">
        <v>6</v>
      </c>
      <c r="E127" s="38" t="s">
        <v>205</v>
      </c>
      <c r="F127" s="38" t="s">
        <v>140</v>
      </c>
      <c r="G127" s="40">
        <v>5</v>
      </c>
    </row>
    <row r="128" spans="2:7" hidden="1" outlineLevel="1" x14ac:dyDescent="0.2">
      <c r="B128" s="38" t="s">
        <v>138</v>
      </c>
      <c r="C128" s="38" t="s">
        <v>137</v>
      </c>
      <c r="D128" s="40">
        <v>4</v>
      </c>
      <c r="E128" s="38" t="s">
        <v>206</v>
      </c>
      <c r="F128" s="38" t="s">
        <v>140</v>
      </c>
      <c r="G128" s="40">
        <v>3</v>
      </c>
    </row>
    <row r="129" spans="2:7" collapsed="1" x14ac:dyDescent="0.2">
      <c r="B129" s="38"/>
      <c r="C129" s="38"/>
      <c r="D129" s="40"/>
      <c r="E129" s="38"/>
      <c r="F129" s="38"/>
      <c r="G129" s="40"/>
    </row>
    <row r="130" spans="2:7" ht="13.5" thickBot="1" x14ac:dyDescent="0.25">
      <c r="B130" s="35" t="s">
        <v>207</v>
      </c>
      <c r="C130" s="35"/>
      <c r="D130" s="35"/>
      <c r="E130" s="35"/>
      <c r="F130" s="35"/>
      <c r="G130" s="3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34"/>
  <sheetViews>
    <sheetView tabSelected="1" workbookViewId="0">
      <selection activeCell="P15" sqref="P15"/>
    </sheetView>
  </sheetViews>
  <sheetFormatPr baseColWidth="10" defaultRowHeight="12.75" x14ac:dyDescent="0.2"/>
  <cols>
    <col min="1" max="2" width="11" style="12"/>
    <col min="3" max="3" width="5.375" style="12" customWidth="1"/>
    <col min="4" max="4" width="9.875" style="29" bestFit="1" customWidth="1"/>
    <col min="5" max="5" width="9.875" style="29" customWidth="1"/>
    <col min="6" max="6" width="11" style="12"/>
    <col min="7" max="7" width="58.625" style="12" bestFit="1" customWidth="1"/>
    <col min="8" max="8" width="6.5" style="29" bestFit="1" customWidth="1"/>
    <col min="9" max="9" width="16.125" style="12" customWidth="1"/>
    <col min="10" max="10" width="11" style="29"/>
    <col min="11" max="13" width="11" style="12"/>
    <col min="14" max="14" width="6.125" style="17" customWidth="1"/>
    <col min="15" max="15" width="16.25" style="17" customWidth="1"/>
    <col min="16" max="16" width="11.125" style="17" customWidth="1"/>
    <col min="17" max="16384" width="11" style="12"/>
  </cols>
  <sheetData>
    <row r="1" spans="1:222" x14ac:dyDescent="0.2">
      <c r="A1" s="8" t="s">
        <v>46</v>
      </c>
      <c r="B1" s="9" t="s">
        <v>47</v>
      </c>
      <c r="C1" s="10" t="s">
        <v>48</v>
      </c>
      <c r="D1" s="25" t="s">
        <v>62</v>
      </c>
      <c r="E1" s="25" t="s">
        <v>63</v>
      </c>
      <c r="F1" s="9" t="s">
        <v>49</v>
      </c>
      <c r="G1" s="9" t="s">
        <v>50</v>
      </c>
      <c r="H1" s="30" t="s">
        <v>59</v>
      </c>
      <c r="I1" s="9" t="s">
        <v>51</v>
      </c>
      <c r="J1" s="30" t="s">
        <v>61</v>
      </c>
      <c r="K1" s="11"/>
      <c r="L1" s="11"/>
      <c r="M1" s="11"/>
      <c r="N1" s="9" t="s">
        <v>59</v>
      </c>
      <c r="O1" s="9" t="s">
        <v>51</v>
      </c>
      <c r="P1" s="9" t="s">
        <v>60</v>
      </c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</row>
    <row r="2" spans="1:222" x14ac:dyDescent="0.2">
      <c r="A2" s="13">
        <v>44683</v>
      </c>
      <c r="B2" s="14" t="s">
        <v>0</v>
      </c>
      <c r="C2" s="14">
        <v>4</v>
      </c>
      <c r="D2" s="26">
        <f>TabFormations[[#This Row],[Date]]+TIMEVALUE(SUBSTITUTE(LEFT(TabFormations[[#This Row],[Horaire]],5),"h",":"))</f>
        <v>44683.333333333336</v>
      </c>
      <c r="E2" s="26">
        <f>TabFormations[[#This Row],[Debut]]+TabFormations[[#This Row],[H F]]/24</f>
        <v>44683.5</v>
      </c>
      <c r="F2" s="14" t="s">
        <v>1</v>
      </c>
      <c r="G2" s="15" t="s">
        <v>2</v>
      </c>
      <c r="H2" s="31">
        <v>6</v>
      </c>
      <c r="I2" s="16" t="str">
        <f>VLOOKUP(TabFormations[[#This Row],[ID]],TabRécap[],2,0)</f>
        <v>Formateur F</v>
      </c>
      <c r="J2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2" s="17">
        <v>1</v>
      </c>
      <c r="O2" s="7" t="s">
        <v>34</v>
      </c>
      <c r="P2" s="17">
        <f>SUMIFS(TabFormations[H F],TabFormations[Noms formateurs],TabRécap[[#This Row],[Noms formateurs]])</f>
        <v>0</v>
      </c>
    </row>
    <row r="3" spans="1:222" x14ac:dyDescent="0.2">
      <c r="A3" s="13">
        <v>44683</v>
      </c>
      <c r="B3" s="18" t="s">
        <v>3</v>
      </c>
      <c r="C3" s="18">
        <v>8</v>
      </c>
      <c r="D3" s="27">
        <f>TabFormations[[#This Row],[Date]]+TIMEVALUE(SUBSTITUTE(LEFT(TabFormations[[#This Row],[Horaire]],5),"h",":"))</f>
        <v>44683.354166666664</v>
      </c>
      <c r="E3" s="27">
        <f>TabFormations[[#This Row],[Debut]]+TabFormations[[#This Row],[H F]]/24</f>
        <v>44683.6875</v>
      </c>
      <c r="F3" s="18" t="s">
        <v>4</v>
      </c>
      <c r="G3" s="19" t="s">
        <v>5</v>
      </c>
      <c r="H3" s="31">
        <v>3</v>
      </c>
      <c r="I3" s="16" t="str">
        <f>VLOOKUP(TabFormations[[#This Row],[ID]],TabRécap[],2,0)</f>
        <v>Formateur C</v>
      </c>
      <c r="J3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3" s="17">
        <v>2</v>
      </c>
      <c r="O3" s="7" t="s">
        <v>36</v>
      </c>
      <c r="P3" s="17">
        <f>SUMIFS(TabFormations[H F],TabFormations[Noms formateurs],TabRécap[[#This Row],[Noms formateurs]])</f>
        <v>12</v>
      </c>
    </row>
    <row r="4" spans="1:222" x14ac:dyDescent="0.2">
      <c r="A4" s="13">
        <v>44683</v>
      </c>
      <c r="B4" s="18" t="s">
        <v>7</v>
      </c>
      <c r="C4" s="18">
        <v>4</v>
      </c>
      <c r="D4" s="27">
        <f>TabFormations[[#This Row],[Date]]+TIMEVALUE(SUBSTITUTE(LEFT(TabFormations[[#This Row],[Horaire]],5),"h",":"))</f>
        <v>44683.354166666664</v>
      </c>
      <c r="E4" s="27">
        <f>TabFormations[[#This Row],[Debut]]+TabFormations[[#This Row],[H F]]/24</f>
        <v>44683.520833333328</v>
      </c>
      <c r="F4" s="18" t="s">
        <v>4</v>
      </c>
      <c r="G4" s="19" t="s">
        <v>8</v>
      </c>
      <c r="H4" s="31">
        <v>11</v>
      </c>
      <c r="I4" s="16" t="str">
        <f>VLOOKUP(TabFormations[[#This Row],[ID]],TabRécap[],2,0)</f>
        <v>Formateur K</v>
      </c>
      <c r="J4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4" s="17">
        <v>3</v>
      </c>
      <c r="O4" s="7" t="s">
        <v>37</v>
      </c>
      <c r="P4" s="17">
        <f>SUMIFS(TabFormations[H F],TabFormations[Noms formateurs],TabRécap[[#This Row],[Noms formateurs]])</f>
        <v>16</v>
      </c>
    </row>
    <row r="5" spans="1:222" x14ac:dyDescent="0.2">
      <c r="A5" s="13">
        <v>44683</v>
      </c>
      <c r="B5" s="18" t="s">
        <v>7</v>
      </c>
      <c r="C5" s="18">
        <v>4</v>
      </c>
      <c r="D5" s="27">
        <f>TabFormations[[#This Row],[Date]]+TIMEVALUE(SUBSTITUTE(LEFT(TabFormations[[#This Row],[Horaire]],5),"h",":"))</f>
        <v>44683.354166666664</v>
      </c>
      <c r="E5" s="27">
        <f>TabFormations[[#This Row],[Debut]]+TabFormations[[#This Row],[H F]]/24</f>
        <v>44683.520833333328</v>
      </c>
      <c r="F5" s="18" t="s">
        <v>4</v>
      </c>
      <c r="G5" s="19" t="s">
        <v>8</v>
      </c>
      <c r="H5" s="31">
        <v>8</v>
      </c>
      <c r="I5" s="16" t="str">
        <f>VLOOKUP(TabFormations[[#This Row],[ID]],TabRécap[],2,0)</f>
        <v>Formateur H</v>
      </c>
      <c r="J5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5" s="17">
        <v>4</v>
      </c>
      <c r="O5" s="7" t="s">
        <v>35</v>
      </c>
      <c r="P5" s="17">
        <f>SUMIFS(TabFormations[H F],TabFormations[Noms formateurs],TabRécap[[#This Row],[Noms formateurs]])</f>
        <v>14</v>
      </c>
    </row>
    <row r="6" spans="1:222" x14ac:dyDescent="0.2">
      <c r="A6" s="13">
        <v>44683</v>
      </c>
      <c r="B6" s="18" t="s">
        <v>7</v>
      </c>
      <c r="C6" s="18">
        <v>4</v>
      </c>
      <c r="D6" s="27">
        <f>TabFormations[[#This Row],[Date]]+TIMEVALUE(SUBSTITUTE(LEFT(TabFormations[[#This Row],[Horaire]],5),"h",":"))</f>
        <v>44683.354166666664</v>
      </c>
      <c r="E6" s="27">
        <f>TabFormations[[#This Row],[Debut]]+TabFormations[[#This Row],[H F]]/24</f>
        <v>44683.520833333328</v>
      </c>
      <c r="F6" s="18" t="s">
        <v>4</v>
      </c>
      <c r="G6" s="19" t="s">
        <v>9</v>
      </c>
      <c r="H6" s="31">
        <v>9</v>
      </c>
      <c r="I6" s="16" t="str">
        <f>VLOOKUP(TabFormations[[#This Row],[ID]],TabRécap[],2,0)</f>
        <v>Formateur I</v>
      </c>
      <c r="J6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6" s="17">
        <v>5</v>
      </c>
      <c r="O6" s="7" t="s">
        <v>38</v>
      </c>
      <c r="P6" s="17">
        <f>SUMIFS(TabFormations[H F],TabFormations[Noms formateurs],TabRécap[[#This Row],[Noms formateurs]])</f>
        <v>12</v>
      </c>
    </row>
    <row r="7" spans="1:222" x14ac:dyDescent="0.2">
      <c r="A7" s="13">
        <v>44683</v>
      </c>
      <c r="B7" s="18" t="s">
        <v>10</v>
      </c>
      <c r="C7" s="18">
        <v>8</v>
      </c>
      <c r="D7" s="27">
        <f>TabFormations[[#This Row],[Date]]+TIMEVALUE(SUBSTITUTE(LEFT(TabFormations[[#This Row],[Horaire]],5),"h",":"))</f>
        <v>44683.5625</v>
      </c>
      <c r="E7" s="27">
        <f>TabFormations[[#This Row],[Debut]]+TabFormations[[#This Row],[H F]]/24</f>
        <v>44683.895833333336</v>
      </c>
      <c r="F7" s="18" t="s">
        <v>4</v>
      </c>
      <c r="G7" s="19" t="s">
        <v>11</v>
      </c>
      <c r="H7" s="31">
        <v>2</v>
      </c>
      <c r="I7" s="16" t="str">
        <f>VLOOKUP(TabFormations[[#This Row],[ID]],TabRécap[],2,0)</f>
        <v>Formateur B</v>
      </c>
      <c r="J7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7" s="17">
        <v>6</v>
      </c>
      <c r="O7" s="7" t="s">
        <v>40</v>
      </c>
      <c r="P7" s="17">
        <f>SUMIFS(TabFormations[H F],TabFormations[Noms formateurs],TabRécap[[#This Row],[Noms formateurs]])</f>
        <v>16</v>
      </c>
    </row>
    <row r="8" spans="1:222" x14ac:dyDescent="0.2">
      <c r="A8" s="13">
        <v>44683</v>
      </c>
      <c r="B8" s="14" t="s">
        <v>12</v>
      </c>
      <c r="C8" s="14">
        <v>4</v>
      </c>
      <c r="D8" s="26">
        <f>TabFormations[[#This Row],[Date]]+TIMEVALUE(SUBSTITUTE(LEFT(TabFormations[[#This Row],[Horaire]],5),"h",":"))</f>
        <v>44683.729166666664</v>
      </c>
      <c r="E8" s="26">
        <f>TabFormations[[#This Row],[Debut]]+TabFormations[[#This Row],[H F]]/24</f>
        <v>44683.895833333328</v>
      </c>
      <c r="F8" s="14" t="s">
        <v>1</v>
      </c>
      <c r="G8" s="15" t="s">
        <v>2</v>
      </c>
      <c r="H8" s="31">
        <v>7</v>
      </c>
      <c r="I8" s="16" t="str">
        <f>VLOOKUP(TabFormations[[#This Row],[ID]],TabRécap[],2,0)</f>
        <v>Formateur G</v>
      </c>
      <c r="J8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8" s="17">
        <v>7</v>
      </c>
      <c r="O8" s="7" t="s">
        <v>41</v>
      </c>
      <c r="P8" s="17">
        <f>SUMIFS(TabFormations[H F],TabFormations[Noms formateurs],TabRécap[[#This Row],[Noms formateurs]])</f>
        <v>16</v>
      </c>
    </row>
    <row r="9" spans="1:222" x14ac:dyDescent="0.2">
      <c r="A9" s="13">
        <v>44683</v>
      </c>
      <c r="B9" s="20" t="s">
        <v>13</v>
      </c>
      <c r="C9" s="18">
        <v>2</v>
      </c>
      <c r="D9" s="27">
        <f>TabFormations[[#This Row],[Date]]+TIMEVALUE(SUBSTITUTE(LEFT(TabFormations[[#This Row],[Horaire]],5),"h",":"))</f>
        <v>44683.75</v>
      </c>
      <c r="E9" s="27">
        <f>TabFormations[[#This Row],[Debut]]+TabFormations[[#This Row],[H F]]/24</f>
        <v>44683.833333333336</v>
      </c>
      <c r="F9" s="18" t="s">
        <v>14</v>
      </c>
      <c r="G9" s="19" t="s">
        <v>15</v>
      </c>
      <c r="H9" s="31">
        <v>9</v>
      </c>
      <c r="I9" s="16" t="str">
        <f>VLOOKUP(TabFormations[[#This Row],[ID]],TabRécap[],2,0)</f>
        <v>Formateur I</v>
      </c>
      <c r="J9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9" s="17">
        <v>8</v>
      </c>
      <c r="O9" s="7" t="s">
        <v>42</v>
      </c>
      <c r="P9" s="17">
        <f>SUMIFS(TabFormations[H F],TabFormations[Noms formateurs],TabRécap[[#This Row],[Noms formateurs]])</f>
        <v>12</v>
      </c>
    </row>
    <row r="10" spans="1:222" x14ac:dyDescent="0.2">
      <c r="A10" s="13">
        <v>44683</v>
      </c>
      <c r="B10" s="20" t="s">
        <v>16</v>
      </c>
      <c r="C10" s="18">
        <v>2</v>
      </c>
      <c r="D10" s="27">
        <f>TabFormations[[#This Row],[Date]]+TIMEVALUE(SUBSTITUTE(LEFT(TabFormations[[#This Row],[Horaire]],5),"h",":"))</f>
        <v>44683.833333333336</v>
      </c>
      <c r="E10" s="27">
        <f>TabFormations[[#This Row],[Debut]]+TabFormations[[#This Row],[H F]]/24</f>
        <v>44683.916666666672</v>
      </c>
      <c r="F10" s="18" t="s">
        <v>14</v>
      </c>
      <c r="G10" s="19" t="s">
        <v>17</v>
      </c>
      <c r="H10" s="31">
        <v>4</v>
      </c>
      <c r="I10" s="16" t="str">
        <f>VLOOKUP(TabFormations[[#This Row],[ID]],TabRécap[],2,0)</f>
        <v>Formateur D</v>
      </c>
      <c r="J10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10" s="17">
        <v>9</v>
      </c>
      <c r="O10" s="7" t="s">
        <v>43</v>
      </c>
      <c r="P10" s="17">
        <f>SUMIFS(TabFormations[H F],TabFormations[Noms formateurs],TabRécap[[#This Row],[Noms formateurs]])</f>
        <v>18</v>
      </c>
    </row>
    <row r="11" spans="1:222" x14ac:dyDescent="0.2">
      <c r="A11" s="13">
        <v>44684</v>
      </c>
      <c r="B11" s="14" t="s">
        <v>0</v>
      </c>
      <c r="C11" s="14">
        <v>4</v>
      </c>
      <c r="D11" s="26">
        <f>TabFormations[[#This Row],[Date]]+TIMEVALUE(SUBSTITUTE(LEFT(TabFormations[[#This Row],[Horaire]],5),"h",":"))</f>
        <v>44684.333333333336</v>
      </c>
      <c r="E11" s="26">
        <f>TabFormations[[#This Row],[Debut]]+TabFormations[[#This Row],[H F]]/24</f>
        <v>44684.5</v>
      </c>
      <c r="F11" s="14" t="s">
        <v>1</v>
      </c>
      <c r="G11" s="15" t="s">
        <v>2</v>
      </c>
      <c r="H11" s="31">
        <v>7</v>
      </c>
      <c r="I11" s="16" t="str">
        <f>VLOOKUP(TabFormations[[#This Row],[ID]],TabRécap[],2,0)</f>
        <v>Formateur G</v>
      </c>
      <c r="J11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11" s="17">
        <v>10</v>
      </c>
      <c r="O11" s="7" t="s">
        <v>44</v>
      </c>
      <c r="P11" s="17">
        <f>SUMIFS(TabFormations[H F],TabFormations[Noms formateurs],TabRécap[[#This Row],[Noms formateurs]])</f>
        <v>12</v>
      </c>
    </row>
    <row r="12" spans="1:222" x14ac:dyDescent="0.2">
      <c r="A12" s="13">
        <v>44684</v>
      </c>
      <c r="B12" s="18" t="s">
        <v>7</v>
      </c>
      <c r="C12" s="18">
        <v>4</v>
      </c>
      <c r="D12" s="27">
        <f>TabFormations[[#This Row],[Date]]+TIMEVALUE(SUBSTITUTE(LEFT(TabFormations[[#This Row],[Horaire]],5),"h",":"))</f>
        <v>44684.354166666664</v>
      </c>
      <c r="E12" s="27">
        <f>TabFormations[[#This Row],[Debut]]+TabFormations[[#This Row],[H F]]/24</f>
        <v>44684.520833333328</v>
      </c>
      <c r="F12" s="18" t="s">
        <v>18</v>
      </c>
      <c r="G12" s="19" t="s">
        <v>19</v>
      </c>
      <c r="H12" s="31">
        <v>8</v>
      </c>
      <c r="I12" s="16" t="str">
        <f>VLOOKUP(TabFormations[[#This Row],[ID]],TabRécap[],2,0)</f>
        <v>Formateur H</v>
      </c>
      <c r="J12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12" s="17">
        <v>11</v>
      </c>
      <c r="O12" s="7" t="s">
        <v>45</v>
      </c>
      <c r="P12" s="17">
        <f>SUMIFS(TabFormations[H F],TabFormations[Noms formateurs],TabRécap[[#This Row],[Noms formateurs]])</f>
        <v>12</v>
      </c>
    </row>
    <row r="13" spans="1:222" x14ac:dyDescent="0.2">
      <c r="A13" s="13">
        <v>44684</v>
      </c>
      <c r="B13" s="18" t="s">
        <v>7</v>
      </c>
      <c r="C13" s="18">
        <v>4</v>
      </c>
      <c r="D13" s="27">
        <f>TabFormations[[#This Row],[Date]]+TIMEVALUE(SUBSTITUTE(LEFT(TabFormations[[#This Row],[Horaire]],5),"h",":"))</f>
        <v>44684.354166666664</v>
      </c>
      <c r="E13" s="27">
        <f>TabFormations[[#This Row],[Debut]]+TabFormations[[#This Row],[H F]]/24</f>
        <v>44684.520833333328</v>
      </c>
      <c r="F13" s="18" t="s">
        <v>18</v>
      </c>
      <c r="G13" s="19" t="s">
        <v>20</v>
      </c>
      <c r="H13" s="31">
        <v>10</v>
      </c>
      <c r="I13" s="16" t="str">
        <f>VLOOKUP(TabFormations[[#This Row],[ID]],TabRécap[],2,0)</f>
        <v>Formateur J</v>
      </c>
      <c r="J13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N13" s="17">
        <v>12</v>
      </c>
      <c r="O13" s="7" t="s">
        <v>39</v>
      </c>
      <c r="P13" s="17">
        <f>SUMIFS(TabFormations[H F],TabFormations[Noms formateurs],TabRécap[[#This Row],[Noms formateurs]])</f>
        <v>8</v>
      </c>
    </row>
    <row r="14" spans="1:222" x14ac:dyDescent="0.2">
      <c r="A14" s="21">
        <v>44684</v>
      </c>
      <c r="B14" s="14" t="s">
        <v>3</v>
      </c>
      <c r="C14" s="14">
        <v>8</v>
      </c>
      <c r="D14" s="26">
        <f>TabFormations[[#This Row],[Date]]+TIMEVALUE(SUBSTITUTE(LEFT(TabFormations[[#This Row],[Horaire]],5),"h",":"))</f>
        <v>44684.354166666664</v>
      </c>
      <c r="E14" s="26">
        <f>TabFormations[[#This Row],[Debut]]+TabFormations[[#This Row],[H F]]/24</f>
        <v>44684.6875</v>
      </c>
      <c r="F14" s="18" t="s">
        <v>4</v>
      </c>
      <c r="G14" s="19" t="s">
        <v>6</v>
      </c>
      <c r="H14" s="31">
        <v>9</v>
      </c>
      <c r="I14" s="16" t="str">
        <f>VLOOKUP(TabFormations[[#This Row],[ID]],TabRécap[],2,0)</f>
        <v>Formateur I</v>
      </c>
      <c r="J14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5" spans="1:222" x14ac:dyDescent="0.2">
      <c r="A15" s="13">
        <v>44684</v>
      </c>
      <c r="B15" s="14" t="s">
        <v>21</v>
      </c>
      <c r="C15" s="14">
        <v>4</v>
      </c>
      <c r="D15" s="26">
        <f>TabFormations[[#This Row],[Date]]+TIMEVALUE(SUBSTITUTE(LEFT(TabFormations[[#This Row],[Horaire]],5),"h",":"))</f>
        <v>44684.541666666664</v>
      </c>
      <c r="E15" s="26">
        <f>TabFormations[[#This Row],[Debut]]+TabFormations[[#This Row],[H F]]/24</f>
        <v>44684.708333333328</v>
      </c>
      <c r="F15" s="14" t="s">
        <v>1</v>
      </c>
      <c r="G15" s="15" t="s">
        <v>2</v>
      </c>
      <c r="H15" s="31">
        <v>6</v>
      </c>
      <c r="I15" s="16" t="str">
        <f>VLOOKUP(TabFormations[[#This Row],[ID]],TabRécap[],2,0)</f>
        <v>Formateur F</v>
      </c>
      <c r="J15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  <c r="P15" s="33">
        <f>SUM(TabFormations[Indispo])+0.1*AVEDEV(TabRécap[Durée totale])</f>
        <v>0.30555555555555558</v>
      </c>
    </row>
    <row r="16" spans="1:222" x14ac:dyDescent="0.2">
      <c r="A16" s="13">
        <v>44684</v>
      </c>
      <c r="B16" s="18" t="s">
        <v>10</v>
      </c>
      <c r="C16" s="18">
        <v>4</v>
      </c>
      <c r="D16" s="27">
        <f>TabFormations[[#This Row],[Date]]+TIMEVALUE(SUBSTITUTE(LEFT(TabFormations[[#This Row],[Horaire]],5),"h",":"))</f>
        <v>44684.5625</v>
      </c>
      <c r="E16" s="27">
        <f>TabFormations[[#This Row],[Debut]]+TabFormations[[#This Row],[H F]]/24</f>
        <v>44684.729166666664</v>
      </c>
      <c r="F16" s="18" t="s">
        <v>4</v>
      </c>
      <c r="G16" s="19" t="s">
        <v>22</v>
      </c>
      <c r="H16" s="31">
        <v>8</v>
      </c>
      <c r="I16" s="16" t="str">
        <f>VLOOKUP(TabFormations[[#This Row],[ID]],TabRécap[],2,0)</f>
        <v>Formateur H</v>
      </c>
      <c r="J16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7" spans="1:10" x14ac:dyDescent="0.2">
      <c r="A17" s="13">
        <v>44684</v>
      </c>
      <c r="B17" s="18" t="s">
        <v>10</v>
      </c>
      <c r="C17" s="18">
        <v>4</v>
      </c>
      <c r="D17" s="27">
        <f>TabFormations[[#This Row],[Date]]+TIMEVALUE(SUBSTITUTE(LEFT(TabFormations[[#This Row],[Horaire]],5),"h",":"))</f>
        <v>44684.5625</v>
      </c>
      <c r="E17" s="27">
        <f>TabFormations[[#This Row],[Debut]]+TabFormations[[#This Row],[H F]]/24</f>
        <v>44684.729166666664</v>
      </c>
      <c r="F17" s="18" t="s">
        <v>4</v>
      </c>
      <c r="G17" s="19" t="s">
        <v>22</v>
      </c>
      <c r="H17" s="31">
        <v>3</v>
      </c>
      <c r="I17" s="16" t="str">
        <f>VLOOKUP(TabFormations[[#This Row],[ID]],TabRécap[],2,0)</f>
        <v>Formateur C</v>
      </c>
      <c r="J17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8" spans="1:10" x14ac:dyDescent="0.2">
      <c r="A18" s="13">
        <v>44684</v>
      </c>
      <c r="B18" s="18" t="s">
        <v>10</v>
      </c>
      <c r="C18" s="18">
        <v>4</v>
      </c>
      <c r="D18" s="27">
        <f>TabFormations[[#This Row],[Date]]+TIMEVALUE(SUBSTITUTE(LEFT(TabFormations[[#This Row],[Horaire]],5),"h",":"))</f>
        <v>44684.5625</v>
      </c>
      <c r="E18" s="27">
        <f>TabFormations[[#This Row],[Debut]]+TabFormations[[#This Row],[H F]]/24</f>
        <v>44684.729166666664</v>
      </c>
      <c r="F18" s="18" t="s">
        <v>18</v>
      </c>
      <c r="G18" s="22" t="s">
        <v>23</v>
      </c>
      <c r="H18" s="31">
        <v>5</v>
      </c>
      <c r="I18" s="16" t="str">
        <f>VLOOKUP(TabFormations[[#This Row],[ID]],TabRécap[],2,0)</f>
        <v>Formateur E</v>
      </c>
      <c r="J18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9" spans="1:10" x14ac:dyDescent="0.2">
      <c r="A19" s="13">
        <v>44685</v>
      </c>
      <c r="B19" s="14" t="s">
        <v>0</v>
      </c>
      <c r="C19" s="14">
        <v>4</v>
      </c>
      <c r="D19" s="26">
        <f>TabFormations[[#This Row],[Date]]+TIMEVALUE(SUBSTITUTE(LEFT(TabFormations[[#This Row],[Horaire]],5),"h",":"))</f>
        <v>44685.333333333336</v>
      </c>
      <c r="E19" s="26">
        <f>TabFormations[[#This Row],[Debut]]+TabFormations[[#This Row],[H F]]/24</f>
        <v>44685.5</v>
      </c>
      <c r="F19" s="14" t="s">
        <v>1</v>
      </c>
      <c r="G19" s="15" t="s">
        <v>2</v>
      </c>
      <c r="H19" s="31">
        <v>10</v>
      </c>
      <c r="I19" s="16" t="str">
        <f>VLOOKUP(TabFormations[[#This Row],[ID]],TabRécap[],2,0)</f>
        <v>Formateur J</v>
      </c>
      <c r="J19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0" spans="1:10" x14ac:dyDescent="0.2">
      <c r="A20" s="13">
        <v>44685</v>
      </c>
      <c r="B20" s="18" t="s">
        <v>3</v>
      </c>
      <c r="C20" s="18">
        <v>8</v>
      </c>
      <c r="D20" s="27">
        <f>TabFormations[[#This Row],[Date]]+TIMEVALUE(SUBSTITUTE(LEFT(TabFormations[[#This Row],[Horaire]],5),"h",":"))</f>
        <v>44685.354166666664</v>
      </c>
      <c r="E20" s="27">
        <f>TabFormations[[#This Row],[Debut]]+TabFormations[[#This Row],[H F]]/24</f>
        <v>44685.6875</v>
      </c>
      <c r="F20" s="18" t="s">
        <v>4</v>
      </c>
      <c r="G20" s="19" t="s">
        <v>24</v>
      </c>
      <c r="H20" s="31">
        <v>12</v>
      </c>
      <c r="I20" s="16" t="str">
        <f>VLOOKUP(TabFormations[[#This Row],[ID]],TabRécap[],2,0)</f>
        <v>Formateur L</v>
      </c>
      <c r="J20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1" spans="1:10" x14ac:dyDescent="0.2">
      <c r="A21" s="13">
        <v>44685</v>
      </c>
      <c r="B21" s="18" t="s">
        <v>3</v>
      </c>
      <c r="C21" s="18">
        <v>8</v>
      </c>
      <c r="D21" s="27">
        <f>TabFormations[[#This Row],[Date]]+TIMEVALUE(SUBSTITUTE(LEFT(TabFormations[[#This Row],[Horaire]],5),"h",":"))</f>
        <v>44685.354166666664</v>
      </c>
      <c r="E21" s="27">
        <f>TabFormations[[#This Row],[Debut]]+TabFormations[[#This Row],[H F]]/24</f>
        <v>44685.6875</v>
      </c>
      <c r="F21" s="18" t="s">
        <v>4</v>
      </c>
      <c r="G21" s="19" t="s">
        <v>24</v>
      </c>
      <c r="H21" s="31">
        <v>5</v>
      </c>
      <c r="I21" s="16" t="str">
        <f>VLOOKUP(TabFormations[[#This Row],[ID]],TabRécap[],2,0)</f>
        <v>Formateur E</v>
      </c>
      <c r="J21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2" spans="1:10" x14ac:dyDescent="0.2">
      <c r="A22" s="13">
        <v>44685</v>
      </c>
      <c r="B22" s="18" t="s">
        <v>7</v>
      </c>
      <c r="C22" s="18">
        <v>4</v>
      </c>
      <c r="D22" s="27">
        <f>TabFormations[[#This Row],[Date]]+TIMEVALUE(SUBSTITUTE(LEFT(TabFormations[[#This Row],[Horaire]],5),"h",":"))</f>
        <v>44685.354166666664</v>
      </c>
      <c r="E22" s="27">
        <f>TabFormations[[#This Row],[Debut]]+TabFormations[[#This Row],[H F]]/24</f>
        <v>44685.520833333328</v>
      </c>
      <c r="F22" s="18" t="s">
        <v>18</v>
      </c>
      <c r="G22" s="19" t="s">
        <v>25</v>
      </c>
      <c r="H22" s="31">
        <v>6</v>
      </c>
      <c r="I22" s="16" t="str">
        <f>VLOOKUP(TabFormations[[#This Row],[ID]],TabRécap[],2,0)</f>
        <v>Formateur F</v>
      </c>
      <c r="J22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3" spans="1:10" x14ac:dyDescent="0.2">
      <c r="A23" s="13">
        <v>44685</v>
      </c>
      <c r="B23" s="18" t="s">
        <v>7</v>
      </c>
      <c r="C23" s="18">
        <v>4</v>
      </c>
      <c r="D23" s="27">
        <f>TabFormations[[#This Row],[Date]]+TIMEVALUE(SUBSTITUTE(LEFT(TabFormations[[#This Row],[Horaire]],5),"h",":"))</f>
        <v>44685.354166666664</v>
      </c>
      <c r="E23" s="27">
        <f>TabFormations[[#This Row],[Debut]]+TabFormations[[#This Row],[H F]]/24</f>
        <v>44685.520833333328</v>
      </c>
      <c r="F23" s="18" t="s">
        <v>4</v>
      </c>
      <c r="G23" s="19" t="s">
        <v>8</v>
      </c>
      <c r="H23" s="31">
        <v>4</v>
      </c>
      <c r="I23" s="16" t="str">
        <f>VLOOKUP(TabFormations[[#This Row],[ID]],TabRécap[],2,0)</f>
        <v>Formateur D</v>
      </c>
      <c r="J23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4" spans="1:10" x14ac:dyDescent="0.2">
      <c r="A24" s="13">
        <v>44685</v>
      </c>
      <c r="B24" s="18" t="s">
        <v>7</v>
      </c>
      <c r="C24" s="18">
        <v>4</v>
      </c>
      <c r="D24" s="27">
        <f>TabFormations[[#This Row],[Date]]+TIMEVALUE(SUBSTITUTE(LEFT(TabFormations[[#This Row],[Horaire]],5),"h",":"))</f>
        <v>44685.354166666664</v>
      </c>
      <c r="E24" s="27">
        <f>TabFormations[[#This Row],[Debut]]+TabFormations[[#This Row],[H F]]/24</f>
        <v>44685.520833333328</v>
      </c>
      <c r="F24" s="18" t="s">
        <v>4</v>
      </c>
      <c r="G24" s="19" t="s">
        <v>8</v>
      </c>
      <c r="H24" s="31">
        <v>7</v>
      </c>
      <c r="I24" s="16" t="str">
        <f>VLOOKUP(TabFormations[[#This Row],[ID]],TabRécap[],2,0)</f>
        <v>Formateur G</v>
      </c>
      <c r="J24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5" spans="1:10" x14ac:dyDescent="0.2">
      <c r="A25" s="13">
        <v>44685</v>
      </c>
      <c r="B25" s="14" t="s">
        <v>21</v>
      </c>
      <c r="C25" s="14">
        <v>4</v>
      </c>
      <c r="D25" s="26">
        <f>TabFormations[[#This Row],[Date]]+TIMEVALUE(SUBSTITUTE(LEFT(TabFormations[[#This Row],[Horaire]],5),"h",":"))</f>
        <v>44685.541666666664</v>
      </c>
      <c r="E25" s="26">
        <f>TabFormations[[#This Row],[Debut]]+TabFormations[[#This Row],[H F]]/24</f>
        <v>44685.708333333328</v>
      </c>
      <c r="F25" s="14" t="s">
        <v>1</v>
      </c>
      <c r="G25" s="15" t="s">
        <v>2</v>
      </c>
      <c r="H25" s="31">
        <v>9</v>
      </c>
      <c r="I25" s="16" t="str">
        <f>VLOOKUP(TabFormations[[#This Row],[ID]],TabRécap[],2,0)</f>
        <v>Formateur I</v>
      </c>
      <c r="J25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6" spans="1:10" x14ac:dyDescent="0.2">
      <c r="A26" s="13">
        <v>44685</v>
      </c>
      <c r="B26" s="18" t="s">
        <v>10</v>
      </c>
      <c r="C26" s="18">
        <v>4</v>
      </c>
      <c r="D26" s="27">
        <f>TabFormations[[#This Row],[Date]]+TIMEVALUE(SUBSTITUTE(LEFT(TabFormations[[#This Row],[Horaire]],5),"h",":"))</f>
        <v>44685.5625</v>
      </c>
      <c r="E26" s="27">
        <f>TabFormations[[#This Row],[Debut]]+TabFormations[[#This Row],[H F]]/24</f>
        <v>44685.729166666664</v>
      </c>
      <c r="F26" s="18" t="s">
        <v>18</v>
      </c>
      <c r="G26" s="19" t="s">
        <v>26</v>
      </c>
      <c r="H26" s="31">
        <v>4</v>
      </c>
      <c r="I26" s="16" t="str">
        <f>VLOOKUP(TabFormations[[#This Row],[ID]],TabRécap[],2,0)</f>
        <v>Formateur D</v>
      </c>
      <c r="J26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7" spans="1:10" x14ac:dyDescent="0.2">
      <c r="A27" s="13">
        <v>44685</v>
      </c>
      <c r="B27" s="18" t="s">
        <v>10</v>
      </c>
      <c r="C27" s="18">
        <v>4</v>
      </c>
      <c r="D27" s="27">
        <f>TabFormations[[#This Row],[Date]]+TIMEVALUE(SUBSTITUTE(LEFT(TabFormations[[#This Row],[Horaire]],5),"h",":"))</f>
        <v>44685.5625</v>
      </c>
      <c r="E27" s="27">
        <f>TabFormations[[#This Row],[Debut]]+TabFormations[[#This Row],[H F]]/24</f>
        <v>44685.729166666664</v>
      </c>
      <c r="F27" s="18" t="s">
        <v>18</v>
      </c>
      <c r="G27" s="19" t="s">
        <v>27</v>
      </c>
      <c r="H27" s="31">
        <v>11</v>
      </c>
      <c r="I27" s="16" t="str">
        <f>VLOOKUP(TabFormations[[#This Row],[ID]],TabRécap[],2,0)</f>
        <v>Formateur K</v>
      </c>
      <c r="J27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8" spans="1:10" x14ac:dyDescent="0.2">
      <c r="A28" s="13">
        <v>44685</v>
      </c>
      <c r="B28" s="18" t="s">
        <v>10</v>
      </c>
      <c r="C28" s="18">
        <v>4</v>
      </c>
      <c r="D28" s="27">
        <f>TabFormations[[#This Row],[Date]]+TIMEVALUE(SUBSTITUTE(LEFT(TabFormations[[#This Row],[Horaire]],5),"h",":"))</f>
        <v>44685.5625</v>
      </c>
      <c r="E28" s="27">
        <f>TabFormations[[#This Row],[Debut]]+TabFormations[[#This Row],[H F]]/24</f>
        <v>44685.729166666664</v>
      </c>
      <c r="F28" s="18" t="s">
        <v>18</v>
      </c>
      <c r="G28" s="19" t="s">
        <v>28</v>
      </c>
      <c r="H28" s="31">
        <v>2</v>
      </c>
      <c r="I28" s="16" t="str">
        <f>VLOOKUP(TabFormations[[#This Row],[ID]],TabRécap[],2,0)</f>
        <v>Formateur B</v>
      </c>
      <c r="J28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9" spans="1:10" x14ac:dyDescent="0.2">
      <c r="A29" s="13">
        <v>44685</v>
      </c>
      <c r="B29" s="14" t="s">
        <v>12</v>
      </c>
      <c r="C29" s="14">
        <v>4</v>
      </c>
      <c r="D29" s="26">
        <f>TabFormations[[#This Row],[Date]]+TIMEVALUE(SUBSTITUTE(LEFT(TabFormations[[#This Row],[Horaire]],5),"h",":"))</f>
        <v>44685.729166666664</v>
      </c>
      <c r="E29" s="26">
        <f>TabFormations[[#This Row],[Debut]]+TabFormations[[#This Row],[H F]]/24</f>
        <v>44685.895833333328</v>
      </c>
      <c r="F29" s="14" t="s">
        <v>1</v>
      </c>
      <c r="G29" s="15" t="s">
        <v>2</v>
      </c>
      <c r="H29" s="31">
        <v>7</v>
      </c>
      <c r="I29" s="16" t="str">
        <f>VLOOKUP(TabFormations[[#This Row],[ID]],TabRécap[],2,0)</f>
        <v>Formateur G</v>
      </c>
      <c r="J29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0" spans="1:10" x14ac:dyDescent="0.2">
      <c r="A30" s="13">
        <v>44685</v>
      </c>
      <c r="B30" s="20" t="s">
        <v>29</v>
      </c>
      <c r="C30" s="18">
        <v>4</v>
      </c>
      <c r="D30" s="27">
        <f>TabFormations[[#This Row],[Date]]+TIMEVALUE(SUBSTITUTE(LEFT(TabFormations[[#This Row],[Horaire]],5),"h",":"))</f>
        <v>44685.75</v>
      </c>
      <c r="E30" s="27">
        <f>TabFormations[[#This Row],[Debut]]+TabFormations[[#This Row],[H F]]/24</f>
        <v>44685.916666666664</v>
      </c>
      <c r="F30" s="18" t="s">
        <v>14</v>
      </c>
      <c r="G30" s="19" t="s">
        <v>30</v>
      </c>
      <c r="H30" s="31">
        <v>3</v>
      </c>
      <c r="I30" s="16" t="str">
        <f>VLOOKUP(TabFormations[[#This Row],[ID]],TabRécap[],2,0)</f>
        <v>Formateur C</v>
      </c>
      <c r="J30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1" spans="1:10" x14ac:dyDescent="0.2">
      <c r="A31" s="13">
        <v>44685</v>
      </c>
      <c r="B31" s="20" t="s">
        <v>29</v>
      </c>
      <c r="C31" s="18">
        <v>4</v>
      </c>
      <c r="D31" s="27">
        <f>TabFormations[[#This Row],[Date]]+TIMEVALUE(SUBSTITUTE(LEFT(TabFormations[[#This Row],[Horaire]],5),"h",":"))</f>
        <v>44685.75</v>
      </c>
      <c r="E31" s="27">
        <f>TabFormations[[#This Row],[Debut]]+TabFormations[[#This Row],[H F]]/24</f>
        <v>44685.916666666664</v>
      </c>
      <c r="F31" s="18" t="s">
        <v>14</v>
      </c>
      <c r="G31" s="19" t="s">
        <v>31</v>
      </c>
      <c r="H31" s="31">
        <v>11</v>
      </c>
      <c r="I31" s="16" t="str">
        <f>VLOOKUP(TabFormations[[#This Row],[ID]],TabRécap[],2,0)</f>
        <v>Formateur K</v>
      </c>
      <c r="J31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2" spans="1:10" x14ac:dyDescent="0.2">
      <c r="A32" s="13">
        <v>44685</v>
      </c>
      <c r="B32" s="20" t="s">
        <v>29</v>
      </c>
      <c r="C32" s="18">
        <v>4</v>
      </c>
      <c r="D32" s="27">
        <f>TabFormations[[#This Row],[Date]]+TIMEVALUE(SUBSTITUTE(LEFT(TabFormations[[#This Row],[Horaire]],5),"h",":"))</f>
        <v>44685.75</v>
      </c>
      <c r="E32" s="27">
        <f>TabFormations[[#This Row],[Debut]]+TabFormations[[#This Row],[H F]]/24</f>
        <v>44685.916666666664</v>
      </c>
      <c r="F32" s="18" t="s">
        <v>14</v>
      </c>
      <c r="G32" s="19" t="s">
        <v>32</v>
      </c>
      <c r="H32" s="31">
        <v>10</v>
      </c>
      <c r="I32" s="16" t="str">
        <f>VLOOKUP(TabFormations[[#This Row],[ID]],TabRécap[],2,0)</f>
        <v>Formateur J</v>
      </c>
      <c r="J32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3" spans="1:10" x14ac:dyDescent="0.2">
      <c r="A33" s="13">
        <v>44685</v>
      </c>
      <c r="B33" s="20" t="s">
        <v>29</v>
      </c>
      <c r="C33" s="23">
        <v>4</v>
      </c>
      <c r="D33" s="28">
        <f>TabFormations[[#This Row],[Date]]+TIMEVALUE(SUBSTITUTE(LEFT(TabFormations[[#This Row],[Horaire]],5),"h",":"))</f>
        <v>44685.75</v>
      </c>
      <c r="E33" s="28">
        <f>TabFormations[[#This Row],[Debut]]+TabFormations[[#This Row],[H F]]/24</f>
        <v>44685.916666666664</v>
      </c>
      <c r="F33" s="18" t="s">
        <v>18</v>
      </c>
      <c r="G33" s="24" t="s">
        <v>33</v>
      </c>
      <c r="H33" s="31">
        <v>6</v>
      </c>
      <c r="I33" s="16" t="str">
        <f>VLOOKUP(TabFormations[[#This Row],[ID]],TabRécap[],2,0)</f>
        <v>Formateur F</v>
      </c>
      <c r="J33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4" spans="1:10" x14ac:dyDescent="0.2">
      <c r="A34" s="13">
        <v>44685</v>
      </c>
      <c r="B34" s="20" t="s">
        <v>29</v>
      </c>
      <c r="C34" s="23">
        <v>4</v>
      </c>
      <c r="D34" s="28">
        <f>TabFormations[[#This Row],[Date]]+TIMEVALUE(SUBSTITUTE(LEFT(TabFormations[[#This Row],[Horaire]],5),"h",":"))</f>
        <v>44685.75</v>
      </c>
      <c r="E34" s="28">
        <f>TabFormations[[#This Row],[Debut]]+TabFormations[[#This Row],[H F]]/24</f>
        <v>44685.916666666664</v>
      </c>
      <c r="F34" s="18" t="s">
        <v>18</v>
      </c>
      <c r="G34" s="24" t="s">
        <v>33</v>
      </c>
      <c r="H34" s="31">
        <v>4</v>
      </c>
      <c r="I34" s="16" t="str">
        <f>VLOOKUP(TabFormations[[#This Row],[ID]],TabRécap[],2,0)</f>
        <v>Formateur D</v>
      </c>
      <c r="J34" s="32">
        <f>COUNTIFS(TabIndispo[Noms formateurs],TabFormations[[#This Row],[Noms formateurs]],TabIndispo[Début indisponibilité],"&lt;="&amp;TabFormations[[#This Row],[Debut]],TabIndispo[Fin indisponibilité],"&gt;="&amp;TabFormations[[#This Row],[Fin]])+(COUNTIFS(TabFormations[Debut],"&lt;="&amp;TabFormations[[#This Row],[Fin]],TabFormations[Fin],"&gt;="&amp;TabFormations[[#This Row],[Debut]],TabFormations[Noms formateurs],TabFormations[[#This Row],[Noms formateurs]])-1)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D3" sqref="D3"/>
    </sheetView>
  </sheetViews>
  <sheetFormatPr baseColWidth="10" defaultRowHeight="12.75" x14ac:dyDescent="0.2"/>
  <cols>
    <col min="1" max="1" width="16.125" style="5" customWidth="1"/>
    <col min="2" max="2" width="21.25" style="1" customWidth="1"/>
    <col min="3" max="3" width="18.625" style="1" customWidth="1"/>
    <col min="4" max="4" width="11" style="1"/>
  </cols>
  <sheetData>
    <row r="1" spans="1:4" x14ac:dyDescent="0.2">
      <c r="A1" s="2" t="s">
        <v>51</v>
      </c>
      <c r="B1" s="6" t="s">
        <v>52</v>
      </c>
      <c r="C1" s="6" t="s">
        <v>53</v>
      </c>
      <c r="D1" s="6" t="s">
        <v>54</v>
      </c>
    </row>
    <row r="2" spans="1:4" x14ac:dyDescent="0.2">
      <c r="A2" s="4" t="s">
        <v>34</v>
      </c>
      <c r="B2" s="3">
        <v>44682.583333333336</v>
      </c>
      <c r="C2" s="3">
        <v>44685.770833333336</v>
      </c>
      <c r="D2" s="1" t="s">
        <v>55</v>
      </c>
    </row>
    <row r="3" spans="1:4" x14ac:dyDescent="0.2">
      <c r="A3" s="4" t="s">
        <v>36</v>
      </c>
      <c r="B3" s="3">
        <v>44686.5625</v>
      </c>
      <c r="C3" s="3">
        <v>44688.5</v>
      </c>
      <c r="D3" s="1" t="s">
        <v>56</v>
      </c>
    </row>
    <row r="4" spans="1:4" x14ac:dyDescent="0.2">
      <c r="A4" s="4" t="s">
        <v>37</v>
      </c>
      <c r="B4" s="3">
        <v>44699.666666666672</v>
      </c>
      <c r="C4" s="3">
        <v>44702.5</v>
      </c>
      <c r="D4" s="1" t="s">
        <v>58</v>
      </c>
    </row>
    <row r="5" spans="1:4" x14ac:dyDescent="0.2">
      <c r="A5" s="4" t="s">
        <v>35</v>
      </c>
      <c r="B5" s="3">
        <v>44703.333333333343</v>
      </c>
      <c r="C5" s="3">
        <v>44703.75</v>
      </c>
      <c r="D5" s="1" t="s">
        <v>58</v>
      </c>
    </row>
    <row r="6" spans="1:4" x14ac:dyDescent="0.2">
      <c r="A6" s="4" t="s">
        <v>35</v>
      </c>
      <c r="B6" s="3">
        <v>44694.708333333343</v>
      </c>
      <c r="C6" s="3">
        <v>44694.791666666672</v>
      </c>
      <c r="D6" s="1" t="s">
        <v>57</v>
      </c>
    </row>
    <row r="7" spans="1:4" x14ac:dyDescent="0.2">
      <c r="A7" s="4" t="s">
        <v>38</v>
      </c>
      <c r="B7" s="3">
        <v>44686.4375</v>
      </c>
      <c r="C7" s="3">
        <v>44686.541666666657</v>
      </c>
      <c r="D7" s="1" t="s">
        <v>58</v>
      </c>
    </row>
    <row r="8" spans="1:4" x14ac:dyDescent="0.2">
      <c r="A8" s="4" t="s">
        <v>38</v>
      </c>
      <c r="B8" s="3">
        <v>44706.479166666672</v>
      </c>
      <c r="C8" s="3">
        <v>44709.75</v>
      </c>
      <c r="D8" s="1" t="s">
        <v>58</v>
      </c>
    </row>
    <row r="9" spans="1:4" x14ac:dyDescent="0.2">
      <c r="A9" s="4" t="s">
        <v>40</v>
      </c>
      <c r="B9" s="3">
        <v>44685.6875</v>
      </c>
      <c r="C9" s="3">
        <v>44685.770833333343</v>
      </c>
      <c r="D9" s="1" t="s">
        <v>57</v>
      </c>
    </row>
    <row r="10" spans="1:4" x14ac:dyDescent="0.2">
      <c r="A10" s="4" t="s">
        <v>41</v>
      </c>
      <c r="B10" s="3">
        <v>44706.729166666672</v>
      </c>
      <c r="C10" s="3">
        <v>44707.729166666657</v>
      </c>
      <c r="D10" s="1" t="s">
        <v>58</v>
      </c>
    </row>
    <row r="11" spans="1:4" x14ac:dyDescent="0.2">
      <c r="A11" s="4" t="s">
        <v>42</v>
      </c>
      <c r="B11" s="3">
        <v>44693.666666666672</v>
      </c>
      <c r="C11" s="3">
        <v>44702.666666666657</v>
      </c>
      <c r="D11" s="1" t="s">
        <v>55</v>
      </c>
    </row>
    <row r="12" spans="1:4" x14ac:dyDescent="0.2">
      <c r="A12" s="4" t="s">
        <v>43</v>
      </c>
      <c r="B12" s="3">
        <v>44699.458333333343</v>
      </c>
      <c r="C12" s="3">
        <v>44705.75</v>
      </c>
      <c r="D12" s="1" t="s">
        <v>55</v>
      </c>
    </row>
    <row r="13" spans="1:4" x14ac:dyDescent="0.2">
      <c r="A13" s="4" t="s">
        <v>44</v>
      </c>
      <c r="B13" s="3">
        <v>44686.5</v>
      </c>
      <c r="C13" s="3">
        <v>44692.729166666657</v>
      </c>
      <c r="D13" s="1" t="s">
        <v>55</v>
      </c>
    </row>
    <row r="14" spans="1:4" x14ac:dyDescent="0.2">
      <c r="A14" s="4" t="s">
        <v>45</v>
      </c>
      <c r="B14" s="3">
        <v>44708.354166666657</v>
      </c>
      <c r="C14" s="3">
        <v>44708.4375</v>
      </c>
      <c r="D14" s="1" t="s">
        <v>57</v>
      </c>
    </row>
    <row r="15" spans="1:4" x14ac:dyDescent="0.2">
      <c r="A15" s="4" t="s">
        <v>45</v>
      </c>
      <c r="B15" s="3">
        <v>44701.4375</v>
      </c>
      <c r="C15" s="3">
        <v>44707.75</v>
      </c>
      <c r="D15" s="1" t="s">
        <v>55</v>
      </c>
    </row>
    <row r="16" spans="1:4" x14ac:dyDescent="0.2">
      <c r="A16" s="4" t="s">
        <v>39</v>
      </c>
      <c r="B16" s="3">
        <v>44695.75</v>
      </c>
      <c r="C16" s="3">
        <v>44695.833333333343</v>
      </c>
      <c r="D16" s="1" t="s">
        <v>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 de solution 1</vt:lpstr>
      <vt:lpstr>Affectations</vt:lpstr>
      <vt:lpstr>Indispo</vt:lpstr>
    </vt:vector>
  </TitlesOfParts>
  <Company>Province de Liège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Neuenschwander, Isabelle</dc:creator>
  <cp:lastModifiedBy>Administrateur APEI</cp:lastModifiedBy>
  <dcterms:created xsi:type="dcterms:W3CDTF">2022-06-16T15:51:32Z</dcterms:created>
  <dcterms:modified xsi:type="dcterms:W3CDTF">2022-06-17T09:47:54Z</dcterms:modified>
</cp:coreProperties>
</file>