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05"/>
  </bookViews>
  <sheets>
    <sheet name="M entree" sheetId="1" r:id="rId1"/>
    <sheet name="M sortie" sheetId="4" r:id="rId2"/>
    <sheet name="Etat de stocks" sheetId="5" r:id="rId3"/>
    <sheet name="base" sheetId="2" r:id="rId4"/>
  </sheets>
  <definedNames>
    <definedName name="_xlnm._FilterDatabase" localSheetId="3" hidden="1">base!$A$1:$B$253</definedName>
    <definedName name="_xlnm._FilterDatabase" localSheetId="2" hidden="1">'Etat de stocks'!$A$2:$L$255</definedName>
    <definedName name="_xlnm._FilterDatabase" localSheetId="0" hidden="1">'M entree'!$A$1:$F$21</definedName>
    <definedName name="_xlnm._FilterDatabase" localSheetId="1" hidden="1">'M sortie'!$A$1:$F$21</definedName>
  </definedNames>
  <calcPr calcId="125725"/>
</workbook>
</file>

<file path=xl/calcChain.xml><?xml version="1.0" encoding="utf-8"?>
<calcChain xmlns="http://schemas.openxmlformats.org/spreadsheetml/2006/main">
  <c r="B7" i="5"/>
  <c r="B4"/>
  <c r="B5"/>
  <c r="B6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3"/>
  <c r="D3"/>
  <c r="D254"/>
  <c r="D253"/>
  <c r="D252"/>
  <c r="D251"/>
  <c r="D250"/>
  <c r="E249"/>
  <c r="E255" s="1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A224"/>
  <c r="J224" s="1"/>
  <c r="A225"/>
  <c r="J225" s="1"/>
  <c r="A226"/>
  <c r="J226" s="1"/>
  <c r="A227"/>
  <c r="J227" s="1"/>
  <c r="A228"/>
  <c r="J228" s="1"/>
  <c r="A229"/>
  <c r="J229" s="1"/>
  <c r="A230"/>
  <c r="J230" s="1"/>
  <c r="A231"/>
  <c r="J231" s="1"/>
  <c r="A232"/>
  <c r="J232" s="1"/>
  <c r="A233"/>
  <c r="J233" s="1"/>
  <c r="A234"/>
  <c r="J234" s="1"/>
  <c r="A235"/>
  <c r="J235" s="1"/>
  <c r="A236"/>
  <c r="J236" s="1"/>
  <c r="A237"/>
  <c r="J237" s="1"/>
  <c r="A238"/>
  <c r="J238" s="1"/>
  <c r="A239"/>
  <c r="J239" s="1"/>
  <c r="A240"/>
  <c r="J240" s="1"/>
  <c r="A241"/>
  <c r="J241" s="1"/>
  <c r="A242"/>
  <c r="J242" s="1"/>
  <c r="A243"/>
  <c r="J243" s="1"/>
  <c r="A244"/>
  <c r="J244" s="1"/>
  <c r="A245"/>
  <c r="J245" s="1"/>
  <c r="A246"/>
  <c r="J246" s="1"/>
  <c r="A247"/>
  <c r="J247" s="1"/>
  <c r="A248"/>
  <c r="J248" s="1"/>
  <c r="A249"/>
  <c r="J249" s="1"/>
  <c r="A250"/>
  <c r="J250" s="1"/>
  <c r="A251"/>
  <c r="J251" s="1"/>
  <c r="A252"/>
  <c r="J252" s="1"/>
  <c r="A253"/>
  <c r="J253" s="1"/>
  <c r="A254"/>
  <c r="J254" s="1"/>
  <c r="A4"/>
  <c r="I4" s="1"/>
  <c r="A5"/>
  <c r="I5" s="1"/>
  <c r="A6"/>
  <c r="I6" s="1"/>
  <c r="A7"/>
  <c r="I7" s="1"/>
  <c r="A8"/>
  <c r="I8" s="1"/>
  <c r="A9"/>
  <c r="I9" s="1"/>
  <c r="A10"/>
  <c r="I10" s="1"/>
  <c r="A11"/>
  <c r="I11" s="1"/>
  <c r="A12"/>
  <c r="I12" s="1"/>
  <c r="A13"/>
  <c r="I13" s="1"/>
  <c r="A14"/>
  <c r="I14" s="1"/>
  <c r="A15"/>
  <c r="I15" s="1"/>
  <c r="A16"/>
  <c r="A17"/>
  <c r="J17" s="1"/>
  <c r="A18"/>
  <c r="J18" s="1"/>
  <c r="A19"/>
  <c r="J19" s="1"/>
  <c r="A20"/>
  <c r="J20" s="1"/>
  <c r="A21"/>
  <c r="J21" s="1"/>
  <c r="A22"/>
  <c r="J22" s="1"/>
  <c r="A23"/>
  <c r="I23" s="1"/>
  <c r="A24"/>
  <c r="I24" s="1"/>
  <c r="A25"/>
  <c r="I25" s="1"/>
  <c r="A26"/>
  <c r="I26" s="1"/>
  <c r="A27"/>
  <c r="I27" s="1"/>
  <c r="A28"/>
  <c r="I28" s="1"/>
  <c r="A29"/>
  <c r="I29" s="1"/>
  <c r="A30"/>
  <c r="I30" s="1"/>
  <c r="A31"/>
  <c r="I31" s="1"/>
  <c r="A32"/>
  <c r="I32" s="1"/>
  <c r="A33"/>
  <c r="I33" s="1"/>
  <c r="A34"/>
  <c r="I34" s="1"/>
  <c r="A35"/>
  <c r="I35" s="1"/>
  <c r="A36"/>
  <c r="I36" s="1"/>
  <c r="A37"/>
  <c r="I37" s="1"/>
  <c r="A38"/>
  <c r="I38" s="1"/>
  <c r="A39"/>
  <c r="I39" s="1"/>
  <c r="A40"/>
  <c r="I40" s="1"/>
  <c r="A41"/>
  <c r="I41" s="1"/>
  <c r="A42"/>
  <c r="I42" s="1"/>
  <c r="A43"/>
  <c r="I43" s="1"/>
  <c r="A44"/>
  <c r="I44" s="1"/>
  <c r="A45"/>
  <c r="I45" s="1"/>
  <c r="A46"/>
  <c r="I46" s="1"/>
  <c r="A47"/>
  <c r="I47" s="1"/>
  <c r="A48"/>
  <c r="I48" s="1"/>
  <c r="A49"/>
  <c r="I49" s="1"/>
  <c r="A50"/>
  <c r="I50" s="1"/>
  <c r="A51"/>
  <c r="I51" s="1"/>
  <c r="A52"/>
  <c r="I52" s="1"/>
  <c r="A53"/>
  <c r="I53" s="1"/>
  <c r="A54"/>
  <c r="I54" s="1"/>
  <c r="A55"/>
  <c r="I55" s="1"/>
  <c r="A56"/>
  <c r="I56" s="1"/>
  <c r="A57"/>
  <c r="I57" s="1"/>
  <c r="A58"/>
  <c r="I58" s="1"/>
  <c r="A59"/>
  <c r="I59" s="1"/>
  <c r="A60"/>
  <c r="I60" s="1"/>
  <c r="A61"/>
  <c r="I61" s="1"/>
  <c r="A62"/>
  <c r="I62" s="1"/>
  <c r="A63"/>
  <c r="I63" s="1"/>
  <c r="A64"/>
  <c r="I64" s="1"/>
  <c r="A65"/>
  <c r="I65" s="1"/>
  <c r="A66"/>
  <c r="I66" s="1"/>
  <c r="A67"/>
  <c r="I67" s="1"/>
  <c r="A68"/>
  <c r="I68" s="1"/>
  <c r="A69"/>
  <c r="I69" s="1"/>
  <c r="A70"/>
  <c r="I70" s="1"/>
  <c r="A71"/>
  <c r="I71" s="1"/>
  <c r="A72"/>
  <c r="I72" s="1"/>
  <c r="A73"/>
  <c r="I73" s="1"/>
  <c r="A74"/>
  <c r="I74" s="1"/>
  <c r="A75"/>
  <c r="I75" s="1"/>
  <c r="A76"/>
  <c r="I76" s="1"/>
  <c r="A77"/>
  <c r="I77" s="1"/>
  <c r="A78"/>
  <c r="I78" s="1"/>
  <c r="A79"/>
  <c r="I79" s="1"/>
  <c r="A80"/>
  <c r="I80" s="1"/>
  <c r="A81"/>
  <c r="I81" s="1"/>
  <c r="A82"/>
  <c r="I82" s="1"/>
  <c r="A83"/>
  <c r="I83" s="1"/>
  <c r="A84"/>
  <c r="I84" s="1"/>
  <c r="A85"/>
  <c r="I85" s="1"/>
  <c r="A86"/>
  <c r="I86" s="1"/>
  <c r="A87"/>
  <c r="I87" s="1"/>
  <c r="A88"/>
  <c r="I88" s="1"/>
  <c r="A89"/>
  <c r="I89" s="1"/>
  <c r="A90"/>
  <c r="I90" s="1"/>
  <c r="A91"/>
  <c r="I91" s="1"/>
  <c r="A92"/>
  <c r="I92" s="1"/>
  <c r="A93"/>
  <c r="I93" s="1"/>
  <c r="A94"/>
  <c r="I94" s="1"/>
  <c r="A95"/>
  <c r="I95" s="1"/>
  <c r="A96"/>
  <c r="I96" s="1"/>
  <c r="A97"/>
  <c r="I97" s="1"/>
  <c r="A98"/>
  <c r="I98" s="1"/>
  <c r="A99"/>
  <c r="I99" s="1"/>
  <c r="A100"/>
  <c r="I100" s="1"/>
  <c r="A101"/>
  <c r="I101" s="1"/>
  <c r="A102"/>
  <c r="I102" s="1"/>
  <c r="A103"/>
  <c r="I103" s="1"/>
  <c r="A104"/>
  <c r="I104" s="1"/>
  <c r="A105"/>
  <c r="I105" s="1"/>
  <c r="A106"/>
  <c r="I106" s="1"/>
  <c r="A107"/>
  <c r="I107" s="1"/>
  <c r="A108"/>
  <c r="I108" s="1"/>
  <c r="A109"/>
  <c r="I109" s="1"/>
  <c r="A110"/>
  <c r="I110" s="1"/>
  <c r="A111"/>
  <c r="I111" s="1"/>
  <c r="A112"/>
  <c r="I112" s="1"/>
  <c r="A113"/>
  <c r="I113" s="1"/>
  <c r="A114"/>
  <c r="I114" s="1"/>
  <c r="A115"/>
  <c r="I115" s="1"/>
  <c r="A116"/>
  <c r="F116" s="1"/>
  <c r="A117"/>
  <c r="I117" s="1"/>
  <c r="A118"/>
  <c r="I118" s="1"/>
  <c r="A119"/>
  <c r="I119" s="1"/>
  <c r="A120"/>
  <c r="F120" s="1"/>
  <c r="A121"/>
  <c r="I121" s="1"/>
  <c r="A122"/>
  <c r="I122" s="1"/>
  <c r="A123"/>
  <c r="I123" s="1"/>
  <c r="A124"/>
  <c r="F124" s="1"/>
  <c r="A125"/>
  <c r="I125" s="1"/>
  <c r="A126"/>
  <c r="I126" s="1"/>
  <c r="A127"/>
  <c r="I127" s="1"/>
  <c r="A128"/>
  <c r="F128" s="1"/>
  <c r="A129"/>
  <c r="I129" s="1"/>
  <c r="A130"/>
  <c r="I130" s="1"/>
  <c r="A131"/>
  <c r="I131" s="1"/>
  <c r="A132"/>
  <c r="F132" s="1"/>
  <c r="A133"/>
  <c r="I133" s="1"/>
  <c r="A134"/>
  <c r="I134" s="1"/>
  <c r="A135"/>
  <c r="I135" s="1"/>
  <c r="A136"/>
  <c r="F136" s="1"/>
  <c r="A137"/>
  <c r="I137" s="1"/>
  <c r="A138"/>
  <c r="I138" s="1"/>
  <c r="A139"/>
  <c r="I139" s="1"/>
  <c r="A140"/>
  <c r="I140" s="1"/>
  <c r="A141"/>
  <c r="I141" s="1"/>
  <c r="A142"/>
  <c r="F142" s="1"/>
  <c r="A143"/>
  <c r="I143" s="1"/>
  <c r="A144"/>
  <c r="I144" s="1"/>
  <c r="A145"/>
  <c r="I145" s="1"/>
  <c r="A146"/>
  <c r="F146" s="1"/>
  <c r="A147"/>
  <c r="I147" s="1"/>
  <c r="A148"/>
  <c r="I148" s="1"/>
  <c r="A149"/>
  <c r="I149" s="1"/>
  <c r="A150"/>
  <c r="F150" s="1"/>
  <c r="A151"/>
  <c r="I151" s="1"/>
  <c r="A152"/>
  <c r="I152" s="1"/>
  <c r="A153"/>
  <c r="I153" s="1"/>
  <c r="A154"/>
  <c r="F154" s="1"/>
  <c r="A155"/>
  <c r="I155" s="1"/>
  <c r="A156"/>
  <c r="I156" s="1"/>
  <c r="A157"/>
  <c r="I157" s="1"/>
  <c r="A158"/>
  <c r="F158" s="1"/>
  <c r="A159"/>
  <c r="I159" s="1"/>
  <c r="A160"/>
  <c r="I160" s="1"/>
  <c r="A161"/>
  <c r="I161" s="1"/>
  <c r="A162"/>
  <c r="F162" s="1"/>
  <c r="A163"/>
  <c r="I163" s="1"/>
  <c r="A164"/>
  <c r="I164" s="1"/>
  <c r="A165"/>
  <c r="I165" s="1"/>
  <c r="A166"/>
  <c r="F166" s="1"/>
  <c r="A167"/>
  <c r="I167" s="1"/>
  <c r="A168"/>
  <c r="I168" s="1"/>
  <c r="A169"/>
  <c r="I169" s="1"/>
  <c r="A170"/>
  <c r="F170" s="1"/>
  <c r="A171"/>
  <c r="I171" s="1"/>
  <c r="A172"/>
  <c r="I172" s="1"/>
  <c r="A173"/>
  <c r="I173" s="1"/>
  <c r="A174"/>
  <c r="F174" s="1"/>
  <c r="A175"/>
  <c r="I175" s="1"/>
  <c r="A176"/>
  <c r="I176" s="1"/>
  <c r="A177"/>
  <c r="I177" s="1"/>
  <c r="A178"/>
  <c r="F178" s="1"/>
  <c r="A179"/>
  <c r="I179" s="1"/>
  <c r="A180"/>
  <c r="I180" s="1"/>
  <c r="A181"/>
  <c r="I181" s="1"/>
  <c r="A182"/>
  <c r="F182" s="1"/>
  <c r="A183"/>
  <c r="I183" s="1"/>
  <c r="A184"/>
  <c r="I184" s="1"/>
  <c r="A185"/>
  <c r="I185" s="1"/>
  <c r="A186"/>
  <c r="F186" s="1"/>
  <c r="A187"/>
  <c r="I187" s="1"/>
  <c r="A188"/>
  <c r="F188" s="1"/>
  <c r="A189"/>
  <c r="I189" s="1"/>
  <c r="A190"/>
  <c r="J190" s="1"/>
  <c r="A191"/>
  <c r="J191" s="1"/>
  <c r="A192"/>
  <c r="J192" s="1"/>
  <c r="A193"/>
  <c r="J193" s="1"/>
  <c r="A194"/>
  <c r="J194" s="1"/>
  <c r="A195"/>
  <c r="J195" s="1"/>
  <c r="A196"/>
  <c r="J196" s="1"/>
  <c r="A197"/>
  <c r="J197" s="1"/>
  <c r="A198"/>
  <c r="J198" s="1"/>
  <c r="A199"/>
  <c r="J199" s="1"/>
  <c r="A200"/>
  <c r="J200" s="1"/>
  <c r="A201"/>
  <c r="J201" s="1"/>
  <c r="A202"/>
  <c r="J202" s="1"/>
  <c r="A203"/>
  <c r="J203" s="1"/>
  <c r="A204"/>
  <c r="J204" s="1"/>
  <c r="A205"/>
  <c r="J205" s="1"/>
  <c r="A206"/>
  <c r="J206" s="1"/>
  <c r="A207"/>
  <c r="J207" s="1"/>
  <c r="A208"/>
  <c r="J208" s="1"/>
  <c r="A209"/>
  <c r="J209" s="1"/>
  <c r="A210"/>
  <c r="J210" s="1"/>
  <c r="A211"/>
  <c r="J211" s="1"/>
  <c r="A212"/>
  <c r="J212" s="1"/>
  <c r="A213"/>
  <c r="J213" s="1"/>
  <c r="A214"/>
  <c r="J214" s="1"/>
  <c r="A215"/>
  <c r="J215" s="1"/>
  <c r="A216"/>
  <c r="J216" s="1"/>
  <c r="A217"/>
  <c r="J217" s="1"/>
  <c r="A218"/>
  <c r="J218" s="1"/>
  <c r="A219"/>
  <c r="J219" s="1"/>
  <c r="A220"/>
  <c r="J220" s="1"/>
  <c r="A221"/>
  <c r="J221" s="1"/>
  <c r="A222"/>
  <c r="J222" s="1"/>
  <c r="A223"/>
  <c r="J223" s="1"/>
  <c r="A3"/>
  <c r="H3" s="1"/>
  <c r="E2" i="1"/>
  <c r="D35" i="4" l="1"/>
  <c r="D33"/>
  <c r="D31"/>
  <c r="D29"/>
  <c r="D27"/>
  <c r="D25"/>
  <c r="D23"/>
  <c r="D21"/>
  <c r="D19"/>
  <c r="D17"/>
  <c r="D15"/>
  <c r="D13"/>
  <c r="D34"/>
  <c r="D32"/>
  <c r="D30"/>
  <c r="D28"/>
  <c r="D26"/>
  <c r="D24"/>
  <c r="D22"/>
  <c r="D20"/>
  <c r="D18"/>
  <c r="D16"/>
  <c r="D14"/>
  <c r="D249" i="5"/>
  <c r="I224"/>
  <c r="I253"/>
  <c r="I251"/>
  <c r="I249"/>
  <c r="I247"/>
  <c r="I245"/>
  <c r="I243"/>
  <c r="I241"/>
  <c r="I239"/>
  <c r="I237"/>
  <c r="I235"/>
  <c r="I233"/>
  <c r="I231"/>
  <c r="I229"/>
  <c r="I227"/>
  <c r="I225"/>
  <c r="I223"/>
  <c r="I221"/>
  <c r="I219"/>
  <c r="I217"/>
  <c r="I215"/>
  <c r="I213"/>
  <c r="I211"/>
  <c r="I209"/>
  <c r="I207"/>
  <c r="I205"/>
  <c r="I203"/>
  <c r="I201"/>
  <c r="I199"/>
  <c r="I197"/>
  <c r="I195"/>
  <c r="I193"/>
  <c r="I191"/>
  <c r="I21"/>
  <c r="I19"/>
  <c r="I17"/>
  <c r="J16"/>
  <c r="I16"/>
  <c r="I254"/>
  <c r="I252"/>
  <c r="I250"/>
  <c r="I248"/>
  <c r="I246"/>
  <c r="I244"/>
  <c r="I242"/>
  <c r="I240"/>
  <c r="I238"/>
  <c r="I236"/>
  <c r="I234"/>
  <c r="I232"/>
  <c r="I230"/>
  <c r="I228"/>
  <c r="I226"/>
  <c r="I222"/>
  <c r="I220"/>
  <c r="I218"/>
  <c r="I216"/>
  <c r="I214"/>
  <c r="I212"/>
  <c r="I210"/>
  <c r="I208"/>
  <c r="I206"/>
  <c r="I204"/>
  <c r="I202"/>
  <c r="I200"/>
  <c r="I198"/>
  <c r="I196"/>
  <c r="I194"/>
  <c r="I192"/>
  <c r="I190"/>
  <c r="I188"/>
  <c r="K188" s="1"/>
  <c r="I186"/>
  <c r="K186" s="1"/>
  <c r="I182"/>
  <c r="K182" s="1"/>
  <c r="I178"/>
  <c r="K178" s="1"/>
  <c r="I174"/>
  <c r="K174" s="1"/>
  <c r="I170"/>
  <c r="K170" s="1"/>
  <c r="I166"/>
  <c r="K166" s="1"/>
  <c r="I162"/>
  <c r="K162" s="1"/>
  <c r="I158"/>
  <c r="K158" s="1"/>
  <c r="I154"/>
  <c r="K154" s="1"/>
  <c r="I150"/>
  <c r="K150" s="1"/>
  <c r="I146"/>
  <c r="K146" s="1"/>
  <c r="I142"/>
  <c r="K142" s="1"/>
  <c r="I136"/>
  <c r="K136" s="1"/>
  <c r="I132"/>
  <c r="K132" s="1"/>
  <c r="I128"/>
  <c r="K128" s="1"/>
  <c r="I124"/>
  <c r="K124" s="1"/>
  <c r="I120"/>
  <c r="K120" s="1"/>
  <c r="I116"/>
  <c r="K116" s="1"/>
  <c r="I22"/>
  <c r="I20"/>
  <c r="I18"/>
  <c r="I3"/>
  <c r="H4"/>
  <c r="H254"/>
  <c r="H250"/>
  <c r="H246"/>
  <c r="H242"/>
  <c r="H238"/>
  <c r="H234"/>
  <c r="H230"/>
  <c r="H226"/>
  <c r="H252"/>
  <c r="H248"/>
  <c r="H244"/>
  <c r="H240"/>
  <c r="H236"/>
  <c r="H232"/>
  <c r="H228"/>
  <c r="H224"/>
  <c r="J184"/>
  <c r="H184"/>
  <c r="J180"/>
  <c r="H180"/>
  <c r="J176"/>
  <c r="H176"/>
  <c r="J172"/>
  <c r="H172"/>
  <c r="J168"/>
  <c r="H168"/>
  <c r="J164"/>
  <c r="H164"/>
  <c r="J160"/>
  <c r="H160"/>
  <c r="J156"/>
  <c r="H156"/>
  <c r="J152"/>
  <c r="H152"/>
  <c r="J148"/>
  <c r="H148"/>
  <c r="J144"/>
  <c r="H144"/>
  <c r="J140"/>
  <c r="H140"/>
  <c r="J138"/>
  <c r="H138"/>
  <c r="J134"/>
  <c r="H134"/>
  <c r="J130"/>
  <c r="H130"/>
  <c r="J126"/>
  <c r="H126"/>
  <c r="J122"/>
  <c r="H122"/>
  <c r="J118"/>
  <c r="H118"/>
  <c r="J112"/>
  <c r="F112"/>
  <c r="K112" s="1"/>
  <c r="H112"/>
  <c r="J104"/>
  <c r="F104"/>
  <c r="K104" s="1"/>
  <c r="H104"/>
  <c r="J189"/>
  <c r="H189"/>
  <c r="J187"/>
  <c r="H187"/>
  <c r="J185"/>
  <c r="H185"/>
  <c r="J183"/>
  <c r="H183"/>
  <c r="J181"/>
  <c r="H181"/>
  <c r="J179"/>
  <c r="H179"/>
  <c r="J177"/>
  <c r="H177"/>
  <c r="J175"/>
  <c r="H175"/>
  <c r="J173"/>
  <c r="H173"/>
  <c r="J171"/>
  <c r="H171"/>
  <c r="J169"/>
  <c r="H169"/>
  <c r="J167"/>
  <c r="H167"/>
  <c r="J165"/>
  <c r="H165"/>
  <c r="J163"/>
  <c r="H163"/>
  <c r="J161"/>
  <c r="H161"/>
  <c r="J159"/>
  <c r="H159"/>
  <c r="J157"/>
  <c r="H157"/>
  <c r="J155"/>
  <c r="H155"/>
  <c r="J153"/>
  <c r="H153"/>
  <c r="J151"/>
  <c r="H151"/>
  <c r="J149"/>
  <c r="H149"/>
  <c r="J147"/>
  <c r="H147"/>
  <c r="J145"/>
  <c r="H145"/>
  <c r="J143"/>
  <c r="H143"/>
  <c r="J141"/>
  <c r="H141"/>
  <c r="J139"/>
  <c r="H139"/>
  <c r="J137"/>
  <c r="H137"/>
  <c r="J135"/>
  <c r="H135"/>
  <c r="J133"/>
  <c r="H133"/>
  <c r="J131"/>
  <c r="H131"/>
  <c r="J129"/>
  <c r="H129"/>
  <c r="J127"/>
  <c r="H127"/>
  <c r="J125"/>
  <c r="H125"/>
  <c r="J123"/>
  <c r="H123"/>
  <c r="J121"/>
  <c r="H121"/>
  <c r="J119"/>
  <c r="H119"/>
  <c r="J117"/>
  <c r="H117"/>
  <c r="F115"/>
  <c r="K115" s="1"/>
  <c r="J115"/>
  <c r="H115"/>
  <c r="G115" s="1"/>
  <c r="F113"/>
  <c r="K113" s="1"/>
  <c r="J113"/>
  <c r="H113"/>
  <c r="G113" s="1"/>
  <c r="F111"/>
  <c r="K111" s="1"/>
  <c r="J111"/>
  <c r="H111"/>
  <c r="G111" s="1"/>
  <c r="F109"/>
  <c r="K109" s="1"/>
  <c r="J109"/>
  <c r="H109"/>
  <c r="G109" s="1"/>
  <c r="F107"/>
  <c r="K107" s="1"/>
  <c r="J107"/>
  <c r="H107"/>
  <c r="G107" s="1"/>
  <c r="F105"/>
  <c r="K105" s="1"/>
  <c r="J105"/>
  <c r="H105"/>
  <c r="G105" s="1"/>
  <c r="F103"/>
  <c r="K103" s="1"/>
  <c r="J103"/>
  <c r="H103"/>
  <c r="G103" s="1"/>
  <c r="F101"/>
  <c r="K101" s="1"/>
  <c r="J101"/>
  <c r="H101"/>
  <c r="G101" s="1"/>
  <c r="F99"/>
  <c r="K99" s="1"/>
  <c r="J99"/>
  <c r="H99"/>
  <c r="G99" s="1"/>
  <c r="F97"/>
  <c r="K97" s="1"/>
  <c r="J97"/>
  <c r="H97"/>
  <c r="G97" s="1"/>
  <c r="F95"/>
  <c r="K95" s="1"/>
  <c r="J95"/>
  <c r="H95"/>
  <c r="G95" s="1"/>
  <c r="F93"/>
  <c r="K93" s="1"/>
  <c r="J93"/>
  <c r="H93"/>
  <c r="G93" s="1"/>
  <c r="F91"/>
  <c r="K91" s="1"/>
  <c r="J91"/>
  <c r="H91"/>
  <c r="G91" s="1"/>
  <c r="F89"/>
  <c r="K89" s="1"/>
  <c r="J89"/>
  <c r="H89"/>
  <c r="G89" s="1"/>
  <c r="F87"/>
  <c r="K87" s="1"/>
  <c r="J87"/>
  <c r="H87"/>
  <c r="G87" s="1"/>
  <c r="F85"/>
  <c r="K85" s="1"/>
  <c r="J85"/>
  <c r="H85"/>
  <c r="G85" s="1"/>
  <c r="F83"/>
  <c r="K83" s="1"/>
  <c r="J83"/>
  <c r="H83"/>
  <c r="G83" s="1"/>
  <c r="F81"/>
  <c r="K81" s="1"/>
  <c r="J81"/>
  <c r="H81"/>
  <c r="G81" s="1"/>
  <c r="F79"/>
  <c r="K79" s="1"/>
  <c r="J79"/>
  <c r="H79"/>
  <c r="G79" s="1"/>
  <c r="F77"/>
  <c r="K77" s="1"/>
  <c r="J77"/>
  <c r="H77"/>
  <c r="G77" s="1"/>
  <c r="F75"/>
  <c r="K75" s="1"/>
  <c r="J75"/>
  <c r="H75"/>
  <c r="G75" s="1"/>
  <c r="F73"/>
  <c r="K73" s="1"/>
  <c r="J73"/>
  <c r="H73"/>
  <c r="G73" s="1"/>
  <c r="F71"/>
  <c r="K71" s="1"/>
  <c r="J71"/>
  <c r="H71"/>
  <c r="G71" s="1"/>
  <c r="F69"/>
  <c r="K69" s="1"/>
  <c r="J69"/>
  <c r="H69"/>
  <c r="G69" s="1"/>
  <c r="F67"/>
  <c r="K67" s="1"/>
  <c r="J67"/>
  <c r="H67"/>
  <c r="G67" s="1"/>
  <c r="F65"/>
  <c r="K65" s="1"/>
  <c r="J65"/>
  <c r="H65"/>
  <c r="G65" s="1"/>
  <c r="F63"/>
  <c r="K63" s="1"/>
  <c r="J63"/>
  <c r="H63"/>
  <c r="G63" s="1"/>
  <c r="F61"/>
  <c r="K61" s="1"/>
  <c r="J61"/>
  <c r="H61"/>
  <c r="G61" s="1"/>
  <c r="F59"/>
  <c r="K59" s="1"/>
  <c r="J59"/>
  <c r="H59"/>
  <c r="G59" s="1"/>
  <c r="F57"/>
  <c r="K57" s="1"/>
  <c r="J57"/>
  <c r="H57"/>
  <c r="G57" s="1"/>
  <c r="F55"/>
  <c r="K55" s="1"/>
  <c r="J55"/>
  <c r="H55"/>
  <c r="G55" s="1"/>
  <c r="F53"/>
  <c r="K53" s="1"/>
  <c r="J53"/>
  <c r="H53"/>
  <c r="G53" s="1"/>
  <c r="F51"/>
  <c r="K51" s="1"/>
  <c r="J51"/>
  <c r="H51"/>
  <c r="G51" s="1"/>
  <c r="F49"/>
  <c r="K49" s="1"/>
  <c r="J49"/>
  <c r="H49"/>
  <c r="G49" s="1"/>
  <c r="F47"/>
  <c r="K47" s="1"/>
  <c r="J47"/>
  <c r="H47"/>
  <c r="G47" s="1"/>
  <c r="F45"/>
  <c r="K45" s="1"/>
  <c r="J45"/>
  <c r="H45"/>
  <c r="G45" s="1"/>
  <c r="F43"/>
  <c r="K43" s="1"/>
  <c r="J43"/>
  <c r="H43"/>
  <c r="G43" s="1"/>
  <c r="F41"/>
  <c r="K41" s="1"/>
  <c r="J41"/>
  <c r="H41"/>
  <c r="G41" s="1"/>
  <c r="F39"/>
  <c r="K39" s="1"/>
  <c r="J39"/>
  <c r="H39"/>
  <c r="G39" s="1"/>
  <c r="F37"/>
  <c r="K37" s="1"/>
  <c r="J37"/>
  <c r="H37"/>
  <c r="G37" s="1"/>
  <c r="F35"/>
  <c r="K35" s="1"/>
  <c r="J35"/>
  <c r="H35"/>
  <c r="G35" s="1"/>
  <c r="F33"/>
  <c r="K33" s="1"/>
  <c r="J33"/>
  <c r="H33"/>
  <c r="G33" s="1"/>
  <c r="F31"/>
  <c r="K31" s="1"/>
  <c r="J31"/>
  <c r="H31"/>
  <c r="G31" s="1"/>
  <c r="F29"/>
  <c r="K29" s="1"/>
  <c r="J29"/>
  <c r="H29"/>
  <c r="G29" s="1"/>
  <c r="F27"/>
  <c r="K27" s="1"/>
  <c r="J27"/>
  <c r="H27"/>
  <c r="G27" s="1"/>
  <c r="F25"/>
  <c r="K25" s="1"/>
  <c r="J25"/>
  <c r="H25"/>
  <c r="G25" s="1"/>
  <c r="F23"/>
  <c r="K23" s="1"/>
  <c r="J23"/>
  <c r="H23"/>
  <c r="G23" s="1"/>
  <c r="F21"/>
  <c r="K21" s="1"/>
  <c r="H21"/>
  <c r="F19"/>
  <c r="K19" s="1"/>
  <c r="H19"/>
  <c r="F17"/>
  <c r="K17" s="1"/>
  <c r="H17"/>
  <c r="F15"/>
  <c r="K15" s="1"/>
  <c r="F13"/>
  <c r="K13" s="1"/>
  <c r="J13"/>
  <c r="H13"/>
  <c r="G13" s="1"/>
  <c r="F11"/>
  <c r="K11" s="1"/>
  <c r="J11"/>
  <c r="H11"/>
  <c r="G11" s="1"/>
  <c r="J9"/>
  <c r="F9"/>
  <c r="K9" s="1"/>
  <c r="H9"/>
  <c r="J7"/>
  <c r="F7"/>
  <c r="K7" s="1"/>
  <c r="H7"/>
  <c r="J5"/>
  <c r="F5"/>
  <c r="K5" s="1"/>
  <c r="H5"/>
  <c r="F254"/>
  <c r="K254" s="1"/>
  <c r="F253"/>
  <c r="K253" s="1"/>
  <c r="F252"/>
  <c r="K252" s="1"/>
  <c r="F251"/>
  <c r="K251" s="1"/>
  <c r="F250"/>
  <c r="K250" s="1"/>
  <c r="F249"/>
  <c r="K249" s="1"/>
  <c r="F248"/>
  <c r="K248" s="1"/>
  <c r="F247"/>
  <c r="K247" s="1"/>
  <c r="F246"/>
  <c r="K246" s="1"/>
  <c r="F245"/>
  <c r="K245" s="1"/>
  <c r="F244"/>
  <c r="K244" s="1"/>
  <c r="F243"/>
  <c r="K243" s="1"/>
  <c r="F242"/>
  <c r="K242" s="1"/>
  <c r="F241"/>
  <c r="K241" s="1"/>
  <c r="F240"/>
  <c r="K240" s="1"/>
  <c r="F239"/>
  <c r="K239" s="1"/>
  <c r="F238"/>
  <c r="K238" s="1"/>
  <c r="F237"/>
  <c r="K237" s="1"/>
  <c r="F236"/>
  <c r="K236" s="1"/>
  <c r="F235"/>
  <c r="K235" s="1"/>
  <c r="F234"/>
  <c r="K234" s="1"/>
  <c r="F233"/>
  <c r="K233" s="1"/>
  <c r="F232"/>
  <c r="K232" s="1"/>
  <c r="F231"/>
  <c r="K231" s="1"/>
  <c r="F230"/>
  <c r="K230" s="1"/>
  <c r="F229"/>
  <c r="K229" s="1"/>
  <c r="F228"/>
  <c r="K228" s="1"/>
  <c r="F227"/>
  <c r="K227" s="1"/>
  <c r="F226"/>
  <c r="K226" s="1"/>
  <c r="F225"/>
  <c r="K225" s="1"/>
  <c r="F224"/>
  <c r="K224" s="1"/>
  <c r="F223"/>
  <c r="K223" s="1"/>
  <c r="F222"/>
  <c r="K222" s="1"/>
  <c r="F221"/>
  <c r="K221" s="1"/>
  <c r="F220"/>
  <c r="K220" s="1"/>
  <c r="F219"/>
  <c r="K219" s="1"/>
  <c r="F218"/>
  <c r="K218" s="1"/>
  <c r="F217"/>
  <c r="K217" s="1"/>
  <c r="F216"/>
  <c r="K216" s="1"/>
  <c r="F215"/>
  <c r="K215" s="1"/>
  <c r="F214"/>
  <c r="K214" s="1"/>
  <c r="F213"/>
  <c r="K213" s="1"/>
  <c r="F212"/>
  <c r="K212" s="1"/>
  <c r="F211"/>
  <c r="K211" s="1"/>
  <c r="F210"/>
  <c r="K210" s="1"/>
  <c r="F209"/>
  <c r="K209" s="1"/>
  <c r="F208"/>
  <c r="K208" s="1"/>
  <c r="F207"/>
  <c r="K207" s="1"/>
  <c r="F206"/>
  <c r="K206" s="1"/>
  <c r="F205"/>
  <c r="K205" s="1"/>
  <c r="F204"/>
  <c r="K204" s="1"/>
  <c r="F203"/>
  <c r="K203" s="1"/>
  <c r="F202"/>
  <c r="K202" s="1"/>
  <c r="F201"/>
  <c r="K201" s="1"/>
  <c r="F200"/>
  <c r="K200" s="1"/>
  <c r="F199"/>
  <c r="K199" s="1"/>
  <c r="F198"/>
  <c r="K198" s="1"/>
  <c r="F197"/>
  <c r="K197" s="1"/>
  <c r="F196"/>
  <c r="K196" s="1"/>
  <c r="F195"/>
  <c r="K195" s="1"/>
  <c r="F194"/>
  <c r="K194" s="1"/>
  <c r="F193"/>
  <c r="K193" s="1"/>
  <c r="F192"/>
  <c r="K192" s="1"/>
  <c r="F191"/>
  <c r="K191" s="1"/>
  <c r="F190"/>
  <c r="K190" s="1"/>
  <c r="F184"/>
  <c r="K184" s="1"/>
  <c r="F180"/>
  <c r="K180" s="1"/>
  <c r="F176"/>
  <c r="K176" s="1"/>
  <c r="F172"/>
  <c r="K172" s="1"/>
  <c r="F168"/>
  <c r="K168" s="1"/>
  <c r="F164"/>
  <c r="K164" s="1"/>
  <c r="F160"/>
  <c r="K160" s="1"/>
  <c r="F156"/>
  <c r="K156" s="1"/>
  <c r="F152"/>
  <c r="K152" s="1"/>
  <c r="F148"/>
  <c r="K148" s="1"/>
  <c r="F144"/>
  <c r="K144" s="1"/>
  <c r="F140"/>
  <c r="K140" s="1"/>
  <c r="F138"/>
  <c r="K138" s="1"/>
  <c r="F134"/>
  <c r="K134" s="1"/>
  <c r="F130"/>
  <c r="K130" s="1"/>
  <c r="F126"/>
  <c r="K126" s="1"/>
  <c r="F122"/>
  <c r="K122" s="1"/>
  <c r="F118"/>
  <c r="K118" s="1"/>
  <c r="J188"/>
  <c r="H188"/>
  <c r="G188" s="1"/>
  <c r="J186"/>
  <c r="H186"/>
  <c r="G186" s="1"/>
  <c r="J182"/>
  <c r="H182"/>
  <c r="G182" s="1"/>
  <c r="J178"/>
  <c r="H178"/>
  <c r="G178" s="1"/>
  <c r="J174"/>
  <c r="H174"/>
  <c r="G174" s="1"/>
  <c r="J170"/>
  <c r="H170"/>
  <c r="G170" s="1"/>
  <c r="J166"/>
  <c r="H166"/>
  <c r="G166" s="1"/>
  <c r="J162"/>
  <c r="H162"/>
  <c r="G162" s="1"/>
  <c r="J158"/>
  <c r="H158"/>
  <c r="G158" s="1"/>
  <c r="J154"/>
  <c r="H154"/>
  <c r="G154" s="1"/>
  <c r="J150"/>
  <c r="H150"/>
  <c r="G150" s="1"/>
  <c r="J146"/>
  <c r="H146"/>
  <c r="G146" s="1"/>
  <c r="J142"/>
  <c r="H142"/>
  <c r="G142" s="1"/>
  <c r="J136"/>
  <c r="H136"/>
  <c r="G136" s="1"/>
  <c r="J132"/>
  <c r="H132"/>
  <c r="G132" s="1"/>
  <c r="J128"/>
  <c r="H128"/>
  <c r="G128" s="1"/>
  <c r="J124"/>
  <c r="H124"/>
  <c r="G124" s="1"/>
  <c r="J120"/>
  <c r="H120"/>
  <c r="G120" s="1"/>
  <c r="J116"/>
  <c r="H116"/>
  <c r="G116" s="1"/>
  <c r="J114"/>
  <c r="F114"/>
  <c r="K114" s="1"/>
  <c r="H114"/>
  <c r="J110"/>
  <c r="F110"/>
  <c r="K110" s="1"/>
  <c r="H110"/>
  <c r="J108"/>
  <c r="F108"/>
  <c r="K108" s="1"/>
  <c r="H108"/>
  <c r="J106"/>
  <c r="F106"/>
  <c r="K106" s="1"/>
  <c r="H106"/>
  <c r="J102"/>
  <c r="F102"/>
  <c r="K102" s="1"/>
  <c r="H102"/>
  <c r="J100"/>
  <c r="F100"/>
  <c r="K100" s="1"/>
  <c r="H100"/>
  <c r="G100" s="1"/>
  <c r="J98"/>
  <c r="F98"/>
  <c r="K98" s="1"/>
  <c r="H98"/>
  <c r="J96"/>
  <c r="F96"/>
  <c r="K96" s="1"/>
  <c r="H96"/>
  <c r="J94"/>
  <c r="F94"/>
  <c r="K94" s="1"/>
  <c r="H94"/>
  <c r="J92"/>
  <c r="F92"/>
  <c r="K92" s="1"/>
  <c r="H92"/>
  <c r="J90"/>
  <c r="F90"/>
  <c r="K90" s="1"/>
  <c r="H90"/>
  <c r="J88"/>
  <c r="F88"/>
  <c r="K88" s="1"/>
  <c r="H88"/>
  <c r="J86"/>
  <c r="F86"/>
  <c r="K86" s="1"/>
  <c r="H86"/>
  <c r="J84"/>
  <c r="F84"/>
  <c r="K84" s="1"/>
  <c r="H84"/>
  <c r="J82"/>
  <c r="F82"/>
  <c r="K82" s="1"/>
  <c r="H82"/>
  <c r="J80"/>
  <c r="F80"/>
  <c r="K80" s="1"/>
  <c r="H80"/>
  <c r="J78"/>
  <c r="F78"/>
  <c r="K78" s="1"/>
  <c r="H78"/>
  <c r="J76"/>
  <c r="F76"/>
  <c r="K76" s="1"/>
  <c r="H76"/>
  <c r="J74"/>
  <c r="F74"/>
  <c r="K74" s="1"/>
  <c r="H74"/>
  <c r="J72"/>
  <c r="F72"/>
  <c r="K72" s="1"/>
  <c r="H72"/>
  <c r="J70"/>
  <c r="F70"/>
  <c r="K70" s="1"/>
  <c r="H70"/>
  <c r="J68"/>
  <c r="F68"/>
  <c r="K68" s="1"/>
  <c r="H68"/>
  <c r="J66"/>
  <c r="F66"/>
  <c r="K66" s="1"/>
  <c r="H66"/>
  <c r="J64"/>
  <c r="F64"/>
  <c r="K64" s="1"/>
  <c r="H64"/>
  <c r="J62"/>
  <c r="F62"/>
  <c r="K62" s="1"/>
  <c r="H62"/>
  <c r="J60"/>
  <c r="F60"/>
  <c r="K60" s="1"/>
  <c r="H60"/>
  <c r="J58"/>
  <c r="F58"/>
  <c r="K58" s="1"/>
  <c r="H58"/>
  <c r="J56"/>
  <c r="F56"/>
  <c r="K56" s="1"/>
  <c r="H56"/>
  <c r="J54"/>
  <c r="F54"/>
  <c r="K54" s="1"/>
  <c r="H54"/>
  <c r="J52"/>
  <c r="F52"/>
  <c r="K52" s="1"/>
  <c r="H52"/>
  <c r="J50"/>
  <c r="F50"/>
  <c r="K50" s="1"/>
  <c r="H50"/>
  <c r="J48"/>
  <c r="F48"/>
  <c r="K48" s="1"/>
  <c r="H48"/>
  <c r="J46"/>
  <c r="F46"/>
  <c r="K46" s="1"/>
  <c r="H46"/>
  <c r="J44"/>
  <c r="F44"/>
  <c r="K44" s="1"/>
  <c r="H44"/>
  <c r="J42"/>
  <c r="F42"/>
  <c r="K42" s="1"/>
  <c r="H42"/>
  <c r="J40"/>
  <c r="F40"/>
  <c r="K40" s="1"/>
  <c r="H40"/>
  <c r="J38"/>
  <c r="F38"/>
  <c r="K38" s="1"/>
  <c r="H38"/>
  <c r="J36"/>
  <c r="F36"/>
  <c r="K36" s="1"/>
  <c r="H36"/>
  <c r="J34"/>
  <c r="F34"/>
  <c r="K34" s="1"/>
  <c r="H34"/>
  <c r="J32"/>
  <c r="F32"/>
  <c r="K32" s="1"/>
  <c r="H32"/>
  <c r="J30"/>
  <c r="F30"/>
  <c r="K30" s="1"/>
  <c r="H30"/>
  <c r="J28"/>
  <c r="F28"/>
  <c r="K28" s="1"/>
  <c r="H28"/>
  <c r="J26"/>
  <c r="F26"/>
  <c r="K26" s="1"/>
  <c r="H26"/>
  <c r="J24"/>
  <c r="F24"/>
  <c r="K24" s="1"/>
  <c r="H24"/>
  <c r="F22"/>
  <c r="K22" s="1"/>
  <c r="H22"/>
  <c r="F20"/>
  <c r="K20" s="1"/>
  <c r="H20"/>
  <c r="F18"/>
  <c r="K18" s="1"/>
  <c r="H18"/>
  <c r="F16"/>
  <c r="K16" s="1"/>
  <c r="H16"/>
  <c r="J14"/>
  <c r="F14"/>
  <c r="K14" s="1"/>
  <c r="H14"/>
  <c r="J12"/>
  <c r="F12"/>
  <c r="K12" s="1"/>
  <c r="H12"/>
  <c r="J10"/>
  <c r="F10"/>
  <c r="K10" s="1"/>
  <c r="H10"/>
  <c r="F8"/>
  <c r="K8" s="1"/>
  <c r="J8"/>
  <c r="H8"/>
  <c r="G8" s="1"/>
  <c r="J6"/>
  <c r="F6"/>
  <c r="K6" s="1"/>
  <c r="H6"/>
  <c r="H253"/>
  <c r="G253" s="1"/>
  <c r="H251"/>
  <c r="G251" s="1"/>
  <c r="H249"/>
  <c r="G249" s="1"/>
  <c r="H247"/>
  <c r="G247" s="1"/>
  <c r="H245"/>
  <c r="G245" s="1"/>
  <c r="H243"/>
  <c r="G243" s="1"/>
  <c r="H241"/>
  <c r="H239"/>
  <c r="G239" s="1"/>
  <c r="H237"/>
  <c r="G237" s="1"/>
  <c r="H235"/>
  <c r="G235" s="1"/>
  <c r="H233"/>
  <c r="G233" s="1"/>
  <c r="H231"/>
  <c r="G231" s="1"/>
  <c r="H229"/>
  <c r="G229" s="1"/>
  <c r="H227"/>
  <c r="G227" s="1"/>
  <c r="H225"/>
  <c r="G225" s="1"/>
  <c r="H223"/>
  <c r="G223" s="1"/>
  <c r="H222"/>
  <c r="G222" s="1"/>
  <c r="H221"/>
  <c r="G221" s="1"/>
  <c r="H220"/>
  <c r="G220" s="1"/>
  <c r="H219"/>
  <c r="G219" s="1"/>
  <c r="H218"/>
  <c r="G218" s="1"/>
  <c r="H217"/>
  <c r="G217" s="1"/>
  <c r="H216"/>
  <c r="G216" s="1"/>
  <c r="H215"/>
  <c r="G215" s="1"/>
  <c r="H214"/>
  <c r="G214" s="1"/>
  <c r="H213"/>
  <c r="G213" s="1"/>
  <c r="H212"/>
  <c r="G212" s="1"/>
  <c r="H211"/>
  <c r="G211" s="1"/>
  <c r="H210"/>
  <c r="G210" s="1"/>
  <c r="H209"/>
  <c r="G209" s="1"/>
  <c r="H208"/>
  <c r="G208" s="1"/>
  <c r="H207"/>
  <c r="G207" s="1"/>
  <c r="H206"/>
  <c r="G206" s="1"/>
  <c r="H205"/>
  <c r="G205" s="1"/>
  <c r="H204"/>
  <c r="G204" s="1"/>
  <c r="H203"/>
  <c r="G203" s="1"/>
  <c r="H202"/>
  <c r="G202" s="1"/>
  <c r="H201"/>
  <c r="G201" s="1"/>
  <c r="H200"/>
  <c r="G200" s="1"/>
  <c r="H199"/>
  <c r="G199" s="1"/>
  <c r="H198"/>
  <c r="G198" s="1"/>
  <c r="H197"/>
  <c r="G197" s="1"/>
  <c r="H196"/>
  <c r="G196" s="1"/>
  <c r="H195"/>
  <c r="G195" s="1"/>
  <c r="H194"/>
  <c r="G194" s="1"/>
  <c r="H193"/>
  <c r="G193" s="1"/>
  <c r="H192"/>
  <c r="G192" s="1"/>
  <c r="H191"/>
  <c r="G191" s="1"/>
  <c r="H190"/>
  <c r="G190" s="1"/>
  <c r="F189"/>
  <c r="K189" s="1"/>
  <c r="F187"/>
  <c r="K187" s="1"/>
  <c r="F185"/>
  <c r="K185" s="1"/>
  <c r="F183"/>
  <c r="K183" s="1"/>
  <c r="F181"/>
  <c r="K181" s="1"/>
  <c r="F179"/>
  <c r="K179" s="1"/>
  <c r="F177"/>
  <c r="K177" s="1"/>
  <c r="F175"/>
  <c r="K175" s="1"/>
  <c r="F173"/>
  <c r="K173" s="1"/>
  <c r="F171"/>
  <c r="K171" s="1"/>
  <c r="F169"/>
  <c r="K169" s="1"/>
  <c r="F167"/>
  <c r="K167" s="1"/>
  <c r="F165"/>
  <c r="K165" s="1"/>
  <c r="F163"/>
  <c r="K163" s="1"/>
  <c r="F161"/>
  <c r="K161" s="1"/>
  <c r="F159"/>
  <c r="K159" s="1"/>
  <c r="F157"/>
  <c r="K157" s="1"/>
  <c r="F155"/>
  <c r="K155" s="1"/>
  <c r="F153"/>
  <c r="K153" s="1"/>
  <c r="F151"/>
  <c r="K151" s="1"/>
  <c r="F149"/>
  <c r="K149" s="1"/>
  <c r="F147"/>
  <c r="K147" s="1"/>
  <c r="F145"/>
  <c r="K145" s="1"/>
  <c r="F143"/>
  <c r="K143" s="1"/>
  <c r="F141"/>
  <c r="K141" s="1"/>
  <c r="F139"/>
  <c r="K139" s="1"/>
  <c r="F137"/>
  <c r="K137" s="1"/>
  <c r="F135"/>
  <c r="K135" s="1"/>
  <c r="F133"/>
  <c r="K133" s="1"/>
  <c r="F131"/>
  <c r="K131" s="1"/>
  <c r="F129"/>
  <c r="K129" s="1"/>
  <c r="F127"/>
  <c r="K127" s="1"/>
  <c r="F125"/>
  <c r="K125" s="1"/>
  <c r="F123"/>
  <c r="K123" s="1"/>
  <c r="F121"/>
  <c r="K121" s="1"/>
  <c r="F119"/>
  <c r="K119" s="1"/>
  <c r="F117"/>
  <c r="K117" s="1"/>
  <c r="F4"/>
  <c r="F3"/>
  <c r="K3" s="1"/>
  <c r="B3" i="1"/>
  <c r="B5"/>
  <c r="E5"/>
  <c r="B2"/>
  <c r="B9"/>
  <c r="E76"/>
  <c r="B76"/>
  <c r="B7"/>
  <c r="B4"/>
  <c r="E13" i="4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2"/>
  <c r="E3" i="1"/>
  <c r="E4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7"/>
  <c r="E78"/>
  <c r="E79"/>
  <c r="E80"/>
  <c r="E81"/>
  <c r="E82"/>
  <c r="E83"/>
  <c r="E84"/>
  <c r="E85"/>
  <c r="E86"/>
  <c r="E87"/>
  <c r="E88"/>
  <c r="E89"/>
  <c r="E90"/>
  <c r="E91"/>
  <c r="B6"/>
  <c r="B8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7"/>
  <c r="B78"/>
  <c r="B79"/>
  <c r="B80"/>
  <c r="B81"/>
  <c r="B82"/>
  <c r="B83"/>
  <c r="B84"/>
  <c r="B85"/>
  <c r="B86"/>
  <c r="B87"/>
  <c r="B88"/>
  <c r="B89"/>
  <c r="B90"/>
  <c r="B91"/>
  <c r="G241" i="5" l="1"/>
  <c r="E92" i="1"/>
  <c r="L120" i="5"/>
  <c r="L128"/>
  <c r="L136"/>
  <c r="L146"/>
  <c r="L154"/>
  <c r="L162"/>
  <c r="L170"/>
  <c r="L178"/>
  <c r="L186"/>
  <c r="L116"/>
  <c r="L124"/>
  <c r="L132"/>
  <c r="L142"/>
  <c r="L150"/>
  <c r="L158"/>
  <c r="L166"/>
  <c r="L174"/>
  <c r="L182"/>
  <c r="L188"/>
  <c r="L8"/>
  <c r="L190"/>
  <c r="L192"/>
  <c r="L194"/>
  <c r="L196"/>
  <c r="L198"/>
  <c r="L200"/>
  <c r="L202"/>
  <c r="L204"/>
  <c r="L206"/>
  <c r="L208"/>
  <c r="L210"/>
  <c r="L212"/>
  <c r="L214"/>
  <c r="L216"/>
  <c r="L218"/>
  <c r="L220"/>
  <c r="L222"/>
  <c r="L11"/>
  <c r="L25"/>
  <c r="L29"/>
  <c r="L33"/>
  <c r="L37"/>
  <c r="L41"/>
  <c r="L45"/>
  <c r="L49"/>
  <c r="L53"/>
  <c r="L57"/>
  <c r="L61"/>
  <c r="L65"/>
  <c r="L69"/>
  <c r="L73"/>
  <c r="L77"/>
  <c r="L81"/>
  <c r="L85"/>
  <c r="L89"/>
  <c r="L93"/>
  <c r="L97"/>
  <c r="L101"/>
  <c r="L105"/>
  <c r="L109"/>
  <c r="L113"/>
  <c r="L191"/>
  <c r="L193"/>
  <c r="L195"/>
  <c r="L197"/>
  <c r="L199"/>
  <c r="L201"/>
  <c r="L203"/>
  <c r="L205"/>
  <c r="L207"/>
  <c r="L209"/>
  <c r="L211"/>
  <c r="L213"/>
  <c r="L215"/>
  <c r="L217"/>
  <c r="L219"/>
  <c r="L221"/>
  <c r="L223"/>
  <c r="L225"/>
  <c r="L227"/>
  <c r="L229"/>
  <c r="L231"/>
  <c r="L233"/>
  <c r="L235"/>
  <c r="L237"/>
  <c r="L239"/>
  <c r="L241"/>
  <c r="L243"/>
  <c r="L245"/>
  <c r="L247"/>
  <c r="L249"/>
  <c r="L251"/>
  <c r="L253"/>
  <c r="L13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G3"/>
  <c r="G4"/>
  <c r="K4"/>
  <c r="G17"/>
  <c r="G19"/>
  <c r="G21"/>
  <c r="H15"/>
  <c r="G15" s="1"/>
  <c r="G12"/>
  <c r="G16"/>
  <c r="G20"/>
  <c r="G24"/>
  <c r="G28"/>
  <c r="G32"/>
  <c r="G40"/>
  <c r="G44"/>
  <c r="G48"/>
  <c r="G52"/>
  <c r="G56"/>
  <c r="G60"/>
  <c r="G64"/>
  <c r="G68"/>
  <c r="G72"/>
  <c r="G76"/>
  <c r="G80"/>
  <c r="G84"/>
  <c r="G88"/>
  <c r="G92"/>
  <c r="G96"/>
  <c r="G106"/>
  <c r="G110"/>
  <c r="G36"/>
  <c r="G7"/>
  <c r="G104"/>
  <c r="G6"/>
  <c r="G10"/>
  <c r="G14"/>
  <c r="G18"/>
  <c r="G22"/>
  <c r="G26"/>
  <c r="G30"/>
  <c r="G34"/>
  <c r="G38"/>
  <c r="G42"/>
  <c r="G46"/>
  <c r="G50"/>
  <c r="G54"/>
  <c r="G58"/>
  <c r="G62"/>
  <c r="G66"/>
  <c r="G70"/>
  <c r="G74"/>
  <c r="G78"/>
  <c r="G82"/>
  <c r="G86"/>
  <c r="G90"/>
  <c r="G94"/>
  <c r="G98"/>
  <c r="G102"/>
  <c r="G108"/>
  <c r="G114"/>
  <c r="G5"/>
  <c r="G9"/>
  <c r="G112"/>
  <c r="G228"/>
  <c r="G236"/>
  <c r="G244"/>
  <c r="G252"/>
  <c r="G226"/>
  <c r="G234"/>
  <c r="G242"/>
  <c r="G250"/>
  <c r="G117"/>
  <c r="G119"/>
  <c r="G121"/>
  <c r="G123"/>
  <c r="G125"/>
  <c r="G127"/>
  <c r="G129"/>
  <c r="G131"/>
  <c r="G133"/>
  <c r="G135"/>
  <c r="G137"/>
  <c r="G139"/>
  <c r="G141"/>
  <c r="G143"/>
  <c r="G145"/>
  <c r="G147"/>
  <c r="G149"/>
  <c r="G151"/>
  <c r="G153"/>
  <c r="G155"/>
  <c r="G157"/>
  <c r="G159"/>
  <c r="G161"/>
  <c r="G163"/>
  <c r="G165"/>
  <c r="G167"/>
  <c r="G169"/>
  <c r="G171"/>
  <c r="G173"/>
  <c r="G175"/>
  <c r="G177"/>
  <c r="G179"/>
  <c r="G181"/>
  <c r="G183"/>
  <c r="G185"/>
  <c r="G187"/>
  <c r="G189"/>
  <c r="G118"/>
  <c r="G122"/>
  <c r="G126"/>
  <c r="G130"/>
  <c r="G134"/>
  <c r="G138"/>
  <c r="G140"/>
  <c r="G144"/>
  <c r="G148"/>
  <c r="G152"/>
  <c r="G156"/>
  <c r="G160"/>
  <c r="G164"/>
  <c r="G168"/>
  <c r="G172"/>
  <c r="G176"/>
  <c r="G180"/>
  <c r="G184"/>
  <c r="G224"/>
  <c r="G232"/>
  <c r="G240"/>
  <c r="G248"/>
  <c r="G230"/>
  <c r="G238"/>
  <c r="G246"/>
  <c r="G254"/>
  <c r="H255" l="1"/>
  <c r="D5" i="4"/>
  <c r="E5" s="1"/>
  <c r="D8"/>
  <c r="E8" s="1"/>
  <c r="D7"/>
  <c r="E7" s="1"/>
  <c r="D10"/>
  <c r="E10" s="1"/>
  <c r="D6"/>
  <c r="E6" s="1"/>
  <c r="L15" i="5"/>
  <c r="D12" i="4"/>
  <c r="E12" s="1"/>
  <c r="D11"/>
  <c r="E11" s="1"/>
  <c r="L3" i="5"/>
  <c r="D9" i="4"/>
  <c r="D2"/>
  <c r="E2" s="1"/>
  <c r="D4"/>
  <c r="D3"/>
  <c r="E3" s="1"/>
  <c r="L104" i="5"/>
  <c r="L7"/>
  <c r="L176"/>
  <c r="L160"/>
  <c r="L144"/>
  <c r="L130"/>
  <c r="L110"/>
  <c r="L100"/>
  <c r="L92"/>
  <c r="L84"/>
  <c r="L76"/>
  <c r="L68"/>
  <c r="L60"/>
  <c r="L52"/>
  <c r="L44"/>
  <c r="L36"/>
  <c r="L28"/>
  <c r="L22"/>
  <c r="L18"/>
  <c r="L12"/>
  <c r="L185"/>
  <c r="L177"/>
  <c r="L169"/>
  <c r="L161"/>
  <c r="L153"/>
  <c r="L145"/>
  <c r="L137"/>
  <c r="L129"/>
  <c r="L121"/>
  <c r="L112"/>
  <c r="L21"/>
  <c r="L17"/>
  <c r="L5"/>
  <c r="L252"/>
  <c r="L248"/>
  <c r="L244"/>
  <c r="L240"/>
  <c r="L236"/>
  <c r="L232"/>
  <c r="L228"/>
  <c r="L224"/>
  <c r="L180"/>
  <c r="L164"/>
  <c r="L148"/>
  <c r="L134"/>
  <c r="L118"/>
  <c r="L108"/>
  <c r="L98"/>
  <c r="L90"/>
  <c r="L82"/>
  <c r="L74"/>
  <c r="L66"/>
  <c r="L58"/>
  <c r="L50"/>
  <c r="L42"/>
  <c r="L34"/>
  <c r="L26"/>
  <c r="L10"/>
  <c r="L6"/>
  <c r="L183"/>
  <c r="L175"/>
  <c r="L167"/>
  <c r="L159"/>
  <c r="L151"/>
  <c r="L143"/>
  <c r="L135"/>
  <c r="L127"/>
  <c r="L119"/>
  <c r="L184"/>
  <c r="L168"/>
  <c r="L152"/>
  <c r="L138"/>
  <c r="L122"/>
  <c r="L106"/>
  <c r="L96"/>
  <c r="L88"/>
  <c r="L80"/>
  <c r="L72"/>
  <c r="L64"/>
  <c r="L56"/>
  <c r="L48"/>
  <c r="L40"/>
  <c r="L32"/>
  <c r="L24"/>
  <c r="L20"/>
  <c r="L16"/>
  <c r="L189"/>
  <c r="L181"/>
  <c r="L173"/>
  <c r="L165"/>
  <c r="L157"/>
  <c r="L149"/>
  <c r="L141"/>
  <c r="L133"/>
  <c r="L125"/>
  <c r="L117"/>
  <c r="L19"/>
  <c r="L9"/>
  <c r="L254"/>
  <c r="L250"/>
  <c r="L246"/>
  <c r="L242"/>
  <c r="L238"/>
  <c r="L234"/>
  <c r="L230"/>
  <c r="L226"/>
  <c r="L172"/>
  <c r="L156"/>
  <c r="L140"/>
  <c r="L126"/>
  <c r="L114"/>
  <c r="L102"/>
  <c r="L94"/>
  <c r="L86"/>
  <c r="L78"/>
  <c r="L70"/>
  <c r="L62"/>
  <c r="L54"/>
  <c r="L46"/>
  <c r="L38"/>
  <c r="L30"/>
  <c r="L14"/>
  <c r="L187"/>
  <c r="L179"/>
  <c r="L171"/>
  <c r="L163"/>
  <c r="L155"/>
  <c r="L147"/>
  <c r="L139"/>
  <c r="L131"/>
  <c r="L123"/>
  <c r="L4"/>
  <c r="E4" i="4"/>
  <c r="E9"/>
  <c r="J4" i="5"/>
  <c r="H257" l="1"/>
  <c r="L255"/>
  <c r="E36" i="4"/>
  <c r="J3" i="5"/>
  <c r="J15"/>
  <c r="J255" l="1"/>
  <c r="J257" l="1"/>
  <c r="L257"/>
</calcChain>
</file>

<file path=xl/sharedStrings.xml><?xml version="1.0" encoding="utf-8"?>
<sst xmlns="http://schemas.openxmlformats.org/spreadsheetml/2006/main" count="541" uniqueCount="527">
  <si>
    <t>Désignation</t>
  </si>
  <si>
    <t>Quantités</t>
  </si>
  <si>
    <t>Montant</t>
  </si>
  <si>
    <t>Date</t>
  </si>
  <si>
    <t>References</t>
  </si>
  <si>
    <t>FILET</t>
  </si>
  <si>
    <t>POULET</t>
  </si>
  <si>
    <t>CHARBON</t>
  </si>
  <si>
    <t>FANANGANY</t>
  </si>
  <si>
    <t>TRANCHE FINE</t>
  </si>
  <si>
    <t>VIANDE HACHEE</t>
  </si>
  <si>
    <t>ZEBU PARRURE</t>
  </si>
  <si>
    <t>FILET DE ZEBU</t>
  </si>
  <si>
    <t>SAUCISSON</t>
  </si>
  <si>
    <t>COTE DE PORC</t>
  </si>
  <si>
    <t>CANARD</t>
  </si>
  <si>
    <t>THON NATURE</t>
  </si>
  <si>
    <t>MORTADELLE</t>
  </si>
  <si>
    <t>ŒUFS</t>
  </si>
  <si>
    <t>TOMATE</t>
  </si>
  <si>
    <t>POIVRON</t>
  </si>
  <si>
    <t>COCOMBRE</t>
  </si>
  <si>
    <t>HARICOT</t>
  </si>
  <si>
    <t>POMME DE TERRE</t>
  </si>
  <si>
    <t>CAROTTE</t>
  </si>
  <si>
    <t>AUBERGINE</t>
  </si>
  <si>
    <t>BANANE</t>
  </si>
  <si>
    <t>GARANA</t>
  </si>
  <si>
    <t>ANANAS</t>
  </si>
  <si>
    <t>PECHE</t>
  </si>
  <si>
    <t>COROSSOL</t>
  </si>
  <si>
    <t>PAPAYE</t>
  </si>
  <si>
    <t>MANGUE</t>
  </si>
  <si>
    <t>PRUNE</t>
  </si>
  <si>
    <t>POMME</t>
  </si>
  <si>
    <t>COURGETTE</t>
  </si>
  <si>
    <t>OIGNON</t>
  </si>
  <si>
    <t>AIL</t>
  </si>
  <si>
    <t>POIRREAU</t>
  </si>
  <si>
    <t>HARICOT VERT</t>
  </si>
  <si>
    <t>GINGEMBRE</t>
  </si>
  <si>
    <t>CHOU BLANC</t>
  </si>
  <si>
    <t>OIGNON VERT</t>
  </si>
  <si>
    <t>CHOU FLEUR</t>
  </si>
  <si>
    <t>MAÏS DOUX</t>
  </si>
  <si>
    <t>SAUCE POISSON</t>
  </si>
  <si>
    <t>SAUCE SOJA</t>
  </si>
  <si>
    <t>KETCHUP</t>
  </si>
  <si>
    <t>MOUTARDE</t>
  </si>
  <si>
    <t>FROMAGE BYBA</t>
  </si>
  <si>
    <t>FROMAGE CAMEMBERT</t>
  </si>
  <si>
    <t>CREME FRAICHE</t>
  </si>
  <si>
    <t>JUMBO POULET</t>
  </si>
  <si>
    <t>JUMBO LEGUME</t>
  </si>
  <si>
    <t>CELERIE</t>
  </si>
  <si>
    <t>CARRY EN POUDRE</t>
  </si>
  <si>
    <t>POIVRE VERT EN BOITE</t>
  </si>
  <si>
    <t>CITRON</t>
  </si>
  <si>
    <t>THYM</t>
  </si>
  <si>
    <t>LAIT DE COCO</t>
  </si>
  <si>
    <t>SOCOLAIT</t>
  </si>
  <si>
    <t>CANNELLE EN POUDRE</t>
  </si>
  <si>
    <t>HUILE D'OLIVE</t>
  </si>
  <si>
    <t>MACARONNI</t>
  </si>
  <si>
    <t>SAFRAN</t>
  </si>
  <si>
    <t>POISSON</t>
  </si>
  <si>
    <t>EPICE DE POISSON</t>
  </si>
  <si>
    <t>EPICE DE POULE</t>
  </si>
  <si>
    <t>RIZ</t>
  </si>
  <si>
    <t>LAURIER</t>
  </si>
  <si>
    <t>CURRY</t>
  </si>
  <si>
    <t>PAPRIKA MOULU</t>
  </si>
  <si>
    <t>TOMATE EN BOITE</t>
  </si>
  <si>
    <t>LAIT DEMI ECREME</t>
  </si>
  <si>
    <t>MIEL</t>
  </si>
  <si>
    <t>CHOCOLAT EN POUDRE</t>
  </si>
  <si>
    <t>MINI CHOCO</t>
  </si>
  <si>
    <t>LEVURE CHIMIQUE</t>
  </si>
  <si>
    <t>LEVURE BOULANGERE</t>
  </si>
  <si>
    <t>LAIT EN POUDRE</t>
  </si>
  <si>
    <t>LAIT EN BRIQUE</t>
  </si>
  <si>
    <t>SEL FIN</t>
  </si>
  <si>
    <t>PAPIER FILM</t>
  </si>
  <si>
    <t>SAC CONGELATION</t>
  </si>
  <si>
    <t>SAC POUBELLE</t>
  </si>
  <si>
    <t>SPAGHETTI</t>
  </si>
  <si>
    <t>OLIVE NOIR</t>
  </si>
  <si>
    <t>OLIVE VERT</t>
  </si>
  <si>
    <t>VACHE QUI RIT</t>
  </si>
  <si>
    <t>BEURRE</t>
  </si>
  <si>
    <t>FARINE</t>
  </si>
  <si>
    <t>CONFITURE FARAGELLO</t>
  </si>
  <si>
    <t>HUILE</t>
  </si>
  <si>
    <t>SAUCE HUITRE</t>
  </si>
  <si>
    <t>CHAMPIGNON DE PARIS ENTIER</t>
  </si>
  <si>
    <t>CAFE MOULU</t>
  </si>
  <si>
    <t>SUCRE</t>
  </si>
  <si>
    <t>BISCUIT D'OR</t>
  </si>
  <si>
    <t>SARDINE</t>
  </si>
  <si>
    <t>PATE VERMICELLE</t>
  </si>
  <si>
    <t>VINAIGRE BLANC</t>
  </si>
  <si>
    <t>KOBA VARY</t>
  </si>
  <si>
    <t>SUCRE GLACE</t>
  </si>
  <si>
    <t>SUCRE DE CANNE</t>
  </si>
  <si>
    <t>CHAMPIGNON NOIR</t>
  </si>
  <si>
    <t>ARACHIDE</t>
  </si>
  <si>
    <t>CORN FLAKES</t>
  </si>
  <si>
    <t>THE LUXE</t>
  </si>
  <si>
    <t>PARFUM VANILLE</t>
  </si>
  <si>
    <t>MENTHE</t>
  </si>
  <si>
    <t>CACAO EN POUDRE</t>
  </si>
  <si>
    <t>THE VERT EN SACHET</t>
  </si>
  <si>
    <t>THE NOIR NATURE EN SACHET</t>
  </si>
  <si>
    <t>THE VANILLE EN SACHET</t>
  </si>
  <si>
    <t>POIVRE SAUVAGE</t>
  </si>
  <si>
    <t>POIVRE EN GRAIN</t>
  </si>
  <si>
    <t>CLOU DE GIROFLE</t>
  </si>
  <si>
    <t>ALLUMETTE</t>
  </si>
  <si>
    <t>PAPIER ALLU</t>
  </si>
  <si>
    <t>EMBALLAGE</t>
  </si>
  <si>
    <t>CORNICHON</t>
  </si>
  <si>
    <t>PAPIER TOILLETTE</t>
  </si>
  <si>
    <t>KLIN</t>
  </si>
  <si>
    <t>INSECTICIDE</t>
  </si>
  <si>
    <t>COLLE RAT</t>
  </si>
  <si>
    <t>MORT AU RAT</t>
  </si>
  <si>
    <t>SAVON CHAMBRE</t>
  </si>
  <si>
    <t>MOSQUITO</t>
  </si>
  <si>
    <t>NICKEL VAISSELLE</t>
  </si>
  <si>
    <t>PAILLE DE FER</t>
  </si>
  <si>
    <t>SERVIETTE DE TABLE</t>
  </si>
  <si>
    <t>PILE ALKALINE</t>
  </si>
  <si>
    <t>SUR'EAU</t>
  </si>
  <si>
    <t>CANARD WC</t>
  </si>
  <si>
    <t>SAVOKA</t>
  </si>
  <si>
    <t>GASOIL</t>
  </si>
  <si>
    <t>ESSENCE</t>
  </si>
  <si>
    <t>PETROL</t>
  </si>
  <si>
    <t>DILUANT</t>
  </si>
  <si>
    <t>BLOC WC</t>
  </si>
  <si>
    <t>ACIDE</t>
  </si>
  <si>
    <t>SAVON BARRE</t>
  </si>
  <si>
    <t>HOPLA NON SUCRE</t>
  </si>
  <si>
    <t>PAIN</t>
  </si>
  <si>
    <t>JUS GARANA</t>
  </si>
  <si>
    <t>JUS PRESSE COROSSOL</t>
  </si>
  <si>
    <t>JUS PRESSE MANGUE</t>
  </si>
  <si>
    <t>JUS PRESSE ANANAS</t>
  </si>
  <si>
    <t>JUS PRESSE PRUNE</t>
  </si>
  <si>
    <t>EAU VIVE GM</t>
  </si>
  <si>
    <t>EAU VIVE PM</t>
  </si>
  <si>
    <t>COCA GM</t>
  </si>
  <si>
    <t>COCA PM</t>
  </si>
  <si>
    <t>THB GM</t>
  </si>
  <si>
    <t>THB MM</t>
  </si>
  <si>
    <t>THB PM</t>
  </si>
  <si>
    <t>CRISTAL GM</t>
  </si>
  <si>
    <t>CRISTAL PM</t>
  </si>
  <si>
    <t>TONIC PM</t>
  </si>
  <si>
    <t>SPRITE GM</t>
  </si>
  <si>
    <t>SPRITE PM</t>
  </si>
  <si>
    <t>FANTA ANANAS</t>
  </si>
  <si>
    <t>FANTA GM</t>
  </si>
  <si>
    <t>TONIC GM</t>
  </si>
  <si>
    <t>PUNCH COCO</t>
  </si>
  <si>
    <t>FRESH GM</t>
  </si>
  <si>
    <t>VIN PAMPAS BLANC</t>
  </si>
  <si>
    <t>VIN LIBERTAS BLANC</t>
  </si>
  <si>
    <t>VIN NAMAQUA BLANC DOUX</t>
  </si>
  <si>
    <t>VIN FRONTERA BLANC SEC</t>
  </si>
  <si>
    <t>VIN OBIKWA BLANC</t>
  </si>
  <si>
    <t>VIN OBIKWA ROUGE</t>
  </si>
  <si>
    <t>VIN FRONTERA ROUGE</t>
  </si>
  <si>
    <t>RHUM MANGOUSTAN'S</t>
  </si>
  <si>
    <t>VIN VERSUS ROUGE</t>
  </si>
  <si>
    <t>VIN MAIPO ROUGE</t>
  </si>
  <si>
    <t>RHUM BLANC NOSY BE (DZAMA)</t>
  </si>
  <si>
    <t>RHUM COCO</t>
  </si>
  <si>
    <t>DZAMA BRUN</t>
  </si>
  <si>
    <t>DZAMA CUVE NOIR</t>
  </si>
  <si>
    <t>SIROP DE MENTHE</t>
  </si>
  <si>
    <t>SIROP DE FRAISE</t>
  </si>
  <si>
    <t>SIROP DE GRENADINE</t>
  </si>
  <si>
    <t>SIROP ORANGE</t>
  </si>
  <si>
    <t>SIROP DE PECHE</t>
  </si>
  <si>
    <t>VIN PAMPAS ROUGE</t>
  </si>
  <si>
    <t>GOLD PM</t>
  </si>
  <si>
    <t>VIN 5L</t>
  </si>
  <si>
    <t>SUCRE ROUX</t>
  </si>
  <si>
    <t>COLORANT POUDRE</t>
  </si>
  <si>
    <t>EXTRAIT COCO</t>
  </si>
  <si>
    <t>NUTELLA</t>
  </si>
  <si>
    <t>THON EN BOITE</t>
  </si>
  <si>
    <t>CONFITURE ABRICOT</t>
  </si>
  <si>
    <t>CONFITURE FRASIE</t>
  </si>
  <si>
    <t>SOSETY</t>
  </si>
  <si>
    <t>FEUILLE DE MANIOC</t>
  </si>
  <si>
    <t>JUMBO VIANDE</t>
  </si>
  <si>
    <t>BARQUETTE PIC NIC</t>
  </si>
  <si>
    <t>CAFE EN GRAINS</t>
  </si>
  <si>
    <t>MAIZENA</t>
  </si>
  <si>
    <t>NOIX DE COCO</t>
  </si>
  <si>
    <t>CHAPELURE</t>
  </si>
  <si>
    <t>MAYONNAISE</t>
  </si>
  <si>
    <t>QUATRE EPICES</t>
  </si>
  <si>
    <t>POIVRE MOULU</t>
  </si>
  <si>
    <t>CHOCO PATISSIER</t>
  </si>
  <si>
    <t>VANILLE EN GOUSSE</t>
  </si>
  <si>
    <t>ORANGE</t>
  </si>
  <si>
    <t>LITCHIS</t>
  </si>
  <si>
    <t>TAMARIN</t>
  </si>
  <si>
    <t>JUS D'ORANGE</t>
  </si>
  <si>
    <t>FROMAGE BLANC</t>
  </si>
  <si>
    <t>VIANDE PORC</t>
  </si>
  <si>
    <t>CUISSE DE POULET</t>
  </si>
  <si>
    <t>RHUM ARRANGE COCO</t>
  </si>
  <si>
    <t>RHUM ARRANGE ANANAS</t>
  </si>
  <si>
    <t>RHUM ARRANGE VANILLE</t>
  </si>
  <si>
    <t>RHUM ARRANGE TAMARIN</t>
  </si>
  <si>
    <t>RHUM ARRANGE VANILLE /CITRONNELLE</t>
  </si>
  <si>
    <t>RHUM ARRANGE MELI MELO</t>
  </si>
  <si>
    <t>RHUM ARRANGE FRUIT DE LA PASSION</t>
  </si>
  <si>
    <t>RHUM ARRANGE POMME</t>
  </si>
  <si>
    <t>RHUM ARRANGE BANANE</t>
  </si>
  <si>
    <t>RHUM ARRANGE GIROFLE</t>
  </si>
  <si>
    <t>RHUM ARRANGE TAMARIN VANILLE</t>
  </si>
  <si>
    <t>RHUM ARRANGE ORANGE COCO</t>
  </si>
  <si>
    <t>RHUM ARRANGE MANGUE</t>
  </si>
  <si>
    <t xml:space="preserve">RHUM ARRANGE GINGEMBRE </t>
  </si>
  <si>
    <t>LAVE MAINS</t>
  </si>
  <si>
    <t>BOUGIES</t>
  </si>
  <si>
    <t>EAU DE JAVEL</t>
  </si>
  <si>
    <t>AVOCAT</t>
  </si>
  <si>
    <t>CREVETTE</t>
  </si>
  <si>
    <t>CHOCOLAT NOIR</t>
  </si>
  <si>
    <t>COUSCOUS</t>
  </si>
  <si>
    <t>BLANC DE POULET</t>
  </si>
  <si>
    <t>VIN DE COTE DU RHONE 70cl</t>
  </si>
  <si>
    <t>VIN BORDEAU ROUGIE</t>
  </si>
  <si>
    <t>VIN COTE DE FIANAR BLANC</t>
  </si>
  <si>
    <t>CREME DE CASSIS 70cl</t>
  </si>
  <si>
    <t>GIN BURTON'S 70cl</t>
  </si>
  <si>
    <t>PASTIS PRADO 100cl</t>
  </si>
  <si>
    <t>CUVEE BLANCHE 70cl</t>
  </si>
  <si>
    <t>CHARB</t>
  </si>
  <si>
    <t>POULE</t>
  </si>
  <si>
    <t>FANAN</t>
  </si>
  <si>
    <t>TRANF</t>
  </si>
  <si>
    <t>VIAHA</t>
  </si>
  <si>
    <t>ZEBUP</t>
  </si>
  <si>
    <t>SAUCI</t>
  </si>
  <si>
    <t>COTEP</t>
  </si>
  <si>
    <t>CANAR</t>
  </si>
  <si>
    <t>THONN</t>
  </si>
  <si>
    <t>MORTA</t>
  </si>
  <si>
    <t>TOMAT</t>
  </si>
  <si>
    <t>POIVR</t>
  </si>
  <si>
    <t>COCOM</t>
  </si>
  <si>
    <t>HARIC</t>
  </si>
  <si>
    <t>POMTE</t>
  </si>
  <si>
    <t>CAROT</t>
  </si>
  <si>
    <t>AUBER</t>
  </si>
  <si>
    <t>BANAN</t>
  </si>
  <si>
    <t>GARAN</t>
  </si>
  <si>
    <t>ANANA</t>
  </si>
  <si>
    <t>COROS</t>
  </si>
  <si>
    <t>PAPAY</t>
  </si>
  <si>
    <t>MANGU</t>
  </si>
  <si>
    <t>COURG</t>
  </si>
  <si>
    <t>OIGNO</t>
  </si>
  <si>
    <t>AIL00</t>
  </si>
  <si>
    <t>POIRE</t>
  </si>
  <si>
    <t>GINGE</t>
  </si>
  <si>
    <t>CHOUB</t>
  </si>
  <si>
    <t>OIGNV</t>
  </si>
  <si>
    <t>CHOUF</t>
  </si>
  <si>
    <t>MAISD</t>
  </si>
  <si>
    <t>SPOIS</t>
  </si>
  <si>
    <t>SSOJA</t>
  </si>
  <si>
    <t>KETCH</t>
  </si>
  <si>
    <t>MOUTA</t>
  </si>
  <si>
    <t>FBYBA</t>
  </si>
  <si>
    <t>FCAME</t>
  </si>
  <si>
    <t>CFRAI</t>
  </si>
  <si>
    <t>JPOUL</t>
  </si>
  <si>
    <t>JLEGU</t>
  </si>
  <si>
    <t>CELER</t>
  </si>
  <si>
    <t>CARRY</t>
  </si>
  <si>
    <t>POIVV</t>
  </si>
  <si>
    <t>CITRO</t>
  </si>
  <si>
    <t>THYM0</t>
  </si>
  <si>
    <t>LAITC</t>
  </si>
  <si>
    <t>SOCOL</t>
  </si>
  <si>
    <t>CANNP</t>
  </si>
  <si>
    <t>HOLIV</t>
  </si>
  <si>
    <t>MACAR</t>
  </si>
  <si>
    <t>SAFRA</t>
  </si>
  <si>
    <t>POISS</t>
  </si>
  <si>
    <t>EPOIS</t>
  </si>
  <si>
    <t>EPOUL</t>
  </si>
  <si>
    <t>RIZ00</t>
  </si>
  <si>
    <t>LAURI</t>
  </si>
  <si>
    <t>PAPRI</t>
  </si>
  <si>
    <t>TOMTB</t>
  </si>
  <si>
    <t>LAIDE</t>
  </si>
  <si>
    <t>MIEL0</t>
  </si>
  <si>
    <t>CHOCP</t>
  </si>
  <si>
    <t>MINIC</t>
  </si>
  <si>
    <t>LEVCH</t>
  </si>
  <si>
    <t>LEVBO</t>
  </si>
  <si>
    <t>LAITP</t>
  </si>
  <si>
    <t>LAITB</t>
  </si>
  <si>
    <t>SELFI</t>
  </si>
  <si>
    <t>PFILM</t>
  </si>
  <si>
    <t>SCONG</t>
  </si>
  <si>
    <t>SPOUB</t>
  </si>
  <si>
    <t>SPAGH</t>
  </si>
  <si>
    <t>OLINO</t>
  </si>
  <si>
    <t>OLIVE</t>
  </si>
  <si>
    <t>VQRIT</t>
  </si>
  <si>
    <t>BEURR</t>
  </si>
  <si>
    <t>FARIN</t>
  </si>
  <si>
    <t>CFARA</t>
  </si>
  <si>
    <t>SHUIT</t>
  </si>
  <si>
    <t>CPARI</t>
  </si>
  <si>
    <t>CAFEM</t>
  </si>
  <si>
    <t>BIDOR</t>
  </si>
  <si>
    <t>SARDI</t>
  </si>
  <si>
    <t>PATEV</t>
  </si>
  <si>
    <t>VINAI</t>
  </si>
  <si>
    <t>KOBAV</t>
  </si>
  <si>
    <t>SUCRG</t>
  </si>
  <si>
    <t>SCANN</t>
  </si>
  <si>
    <t>CHNOI</t>
  </si>
  <si>
    <t>ARACH</t>
  </si>
  <si>
    <t>CORNF</t>
  </si>
  <si>
    <t>THELU</t>
  </si>
  <si>
    <t>PARFV</t>
  </si>
  <si>
    <t>MENTH</t>
  </si>
  <si>
    <t>CACAP</t>
  </si>
  <si>
    <t>THEVE</t>
  </si>
  <si>
    <t>THENO</t>
  </si>
  <si>
    <t>THEVA</t>
  </si>
  <si>
    <t>POISA</t>
  </si>
  <si>
    <t>POIGR</t>
  </si>
  <si>
    <t>CLOUG</t>
  </si>
  <si>
    <t>ALLUM</t>
  </si>
  <si>
    <t>PALLU</t>
  </si>
  <si>
    <t>EMBAL</t>
  </si>
  <si>
    <t>CORNI</t>
  </si>
  <si>
    <t>PTOIL</t>
  </si>
  <si>
    <t>KLIN0</t>
  </si>
  <si>
    <t>INSEC</t>
  </si>
  <si>
    <t>COLLR</t>
  </si>
  <si>
    <t>MORTR</t>
  </si>
  <si>
    <t>SAVOB</t>
  </si>
  <si>
    <t>MOSQU</t>
  </si>
  <si>
    <t>NIVAI</t>
  </si>
  <si>
    <t>PAILF</t>
  </si>
  <si>
    <t>SERTB</t>
  </si>
  <si>
    <t>PILEA</t>
  </si>
  <si>
    <t>SUREA</t>
  </si>
  <si>
    <t>CANWC</t>
  </si>
  <si>
    <t>SAVOK</t>
  </si>
  <si>
    <t>GASOI</t>
  </si>
  <si>
    <t>ESSEN</t>
  </si>
  <si>
    <t>PETRO</t>
  </si>
  <si>
    <t>DILUA</t>
  </si>
  <si>
    <t>BLOWC</t>
  </si>
  <si>
    <t>ACID</t>
  </si>
  <si>
    <t>SAVOC</t>
  </si>
  <si>
    <t>HOPLA</t>
  </si>
  <si>
    <t>PAINS</t>
  </si>
  <si>
    <t>JGARA</t>
  </si>
  <si>
    <t>JCORO</t>
  </si>
  <si>
    <t>JMANG</t>
  </si>
  <si>
    <t>JANAN</t>
  </si>
  <si>
    <t>JPRUN</t>
  </si>
  <si>
    <t>EAUGM</t>
  </si>
  <si>
    <t>EAUPM</t>
  </si>
  <si>
    <t>COCAG</t>
  </si>
  <si>
    <t>COCAP</t>
  </si>
  <si>
    <t>THBGM</t>
  </si>
  <si>
    <t>THBMM</t>
  </si>
  <si>
    <t>THBPM</t>
  </si>
  <si>
    <t>CRIGM</t>
  </si>
  <si>
    <t>CRIPM</t>
  </si>
  <si>
    <t>TONPM</t>
  </si>
  <si>
    <t>SPRGM</t>
  </si>
  <si>
    <t>SPRPM</t>
  </si>
  <si>
    <t>FANGM</t>
  </si>
  <si>
    <t>TONGM</t>
  </si>
  <si>
    <t>PUNCO</t>
  </si>
  <si>
    <t>FREGM</t>
  </si>
  <si>
    <t>VPAMB</t>
  </si>
  <si>
    <t>VLIBB</t>
  </si>
  <si>
    <t>VNABD</t>
  </si>
  <si>
    <t>VFOBS</t>
  </si>
  <si>
    <t>VNAVS</t>
  </si>
  <si>
    <t>VOBIB</t>
  </si>
  <si>
    <t>VOBIR</t>
  </si>
  <si>
    <t>VNARV</t>
  </si>
  <si>
    <t>VFROR</t>
  </si>
  <si>
    <t>RHMAN</t>
  </si>
  <si>
    <t>VVERR</t>
  </si>
  <si>
    <t>VNAMR</t>
  </si>
  <si>
    <t>VMAIR</t>
  </si>
  <si>
    <t>RHCOC</t>
  </si>
  <si>
    <t>RHNB</t>
  </si>
  <si>
    <t>DZABR</t>
  </si>
  <si>
    <t>DZACN</t>
  </si>
  <si>
    <t>SMENT</t>
  </si>
  <si>
    <t>SFRAI</t>
  </si>
  <si>
    <t>SGREN</t>
  </si>
  <si>
    <t>SORAN</t>
  </si>
  <si>
    <t>SCITR</t>
  </si>
  <si>
    <t>SIROP CITRON</t>
  </si>
  <si>
    <t>SPECH</t>
  </si>
  <si>
    <t>VPAMR</t>
  </si>
  <si>
    <t>GOLPM</t>
  </si>
  <si>
    <t>VIN5L</t>
  </si>
  <si>
    <t>SUROU</t>
  </si>
  <si>
    <t>COLPO</t>
  </si>
  <si>
    <t>EXCOC</t>
  </si>
  <si>
    <t>NUTEL</t>
  </si>
  <si>
    <t>TBOIT</t>
  </si>
  <si>
    <t>CONFA</t>
  </si>
  <si>
    <t>CONFF</t>
  </si>
  <si>
    <t>SOSET</t>
  </si>
  <si>
    <t>FMANI</t>
  </si>
  <si>
    <t>JVIAN</t>
  </si>
  <si>
    <t>BARQU</t>
  </si>
  <si>
    <t>CAFEG</t>
  </si>
  <si>
    <t>MAIZE</t>
  </si>
  <si>
    <t>NCOCO</t>
  </si>
  <si>
    <t>CHAPE</t>
  </si>
  <si>
    <t>MAYON</t>
  </si>
  <si>
    <t>4EPIC</t>
  </si>
  <si>
    <t>POIVM</t>
  </si>
  <si>
    <t>CHPAT</t>
  </si>
  <si>
    <t>VANGO</t>
  </si>
  <si>
    <t>ORANG</t>
  </si>
  <si>
    <t>LITCH</t>
  </si>
  <si>
    <t>TAMAR</t>
  </si>
  <si>
    <t>JORAN</t>
  </si>
  <si>
    <t>FRBLA</t>
  </si>
  <si>
    <t>VPORC</t>
  </si>
  <si>
    <t>CPOUL</t>
  </si>
  <si>
    <t>RHACO</t>
  </si>
  <si>
    <t>RHAAN</t>
  </si>
  <si>
    <t>RHAVA</t>
  </si>
  <si>
    <t>RHATA</t>
  </si>
  <si>
    <t>RHAVC</t>
  </si>
  <si>
    <t>RHAME</t>
  </si>
  <si>
    <t>RHAFR</t>
  </si>
  <si>
    <t>RHAPO</t>
  </si>
  <si>
    <t>RHABA</t>
  </si>
  <si>
    <t>RHAGI</t>
  </si>
  <si>
    <t>RHATV</t>
  </si>
  <si>
    <t>RHAOC</t>
  </si>
  <si>
    <t>RHAMA</t>
  </si>
  <si>
    <t>RHALI</t>
  </si>
  <si>
    <t>RHUM ARRANGE LITCHI</t>
  </si>
  <si>
    <t>LAVMA</t>
  </si>
  <si>
    <t>BOUGI</t>
  </si>
  <si>
    <t>JAVEL</t>
  </si>
  <si>
    <t>AVOCA</t>
  </si>
  <si>
    <t>CREVE</t>
  </si>
  <si>
    <t>CHONO</t>
  </si>
  <si>
    <t>COUSC</t>
  </si>
  <si>
    <t>BPOUL</t>
  </si>
  <si>
    <t>VCORH</t>
  </si>
  <si>
    <t>VBORR</t>
  </si>
  <si>
    <t>VCOFB</t>
  </si>
  <si>
    <t>CRCAS</t>
  </si>
  <si>
    <t>GINBU</t>
  </si>
  <si>
    <t>PASPR</t>
  </si>
  <si>
    <t>CUVBL</t>
  </si>
  <si>
    <t>CODE</t>
  </si>
  <si>
    <t>ARTICLES</t>
  </si>
  <si>
    <t>P.U</t>
  </si>
  <si>
    <t>P.U moyen</t>
  </si>
  <si>
    <t>SI</t>
  </si>
  <si>
    <t>FTANA</t>
  </si>
  <si>
    <t>VIN NAMAQUA VRAC SEC</t>
  </si>
  <si>
    <t>VIN NAMAQUA ROUGE VRAC</t>
  </si>
  <si>
    <t>VIN NAMAQUA ROUGE</t>
  </si>
  <si>
    <t>VIN FRONTERA BLANC DOUX</t>
  </si>
  <si>
    <t>VIN NAMAQUA BLANC SEC</t>
  </si>
  <si>
    <t>LIMONADE GM</t>
  </si>
  <si>
    <t>LIMGM</t>
  </si>
  <si>
    <t>LIMPM</t>
  </si>
  <si>
    <t>LIMONADE PM</t>
  </si>
  <si>
    <t>RAISIN SEC</t>
  </si>
  <si>
    <t>VODKA</t>
  </si>
  <si>
    <t>HUILE SOJA</t>
  </si>
  <si>
    <t>SKOL</t>
  </si>
  <si>
    <t>EPICE MASSALA</t>
  </si>
  <si>
    <t>RAISE</t>
  </si>
  <si>
    <t>HSOJA</t>
  </si>
  <si>
    <t>SKOL0</t>
  </si>
  <si>
    <t>EMASS</t>
  </si>
  <si>
    <t>VFRBD</t>
  </si>
  <si>
    <t>VNABS</t>
  </si>
  <si>
    <t>P.U Si</t>
  </si>
  <si>
    <t>Valeur Si</t>
  </si>
  <si>
    <t>Val entrée</t>
  </si>
  <si>
    <t>Val sortie</t>
  </si>
  <si>
    <t>HARCV</t>
  </si>
  <si>
    <t>STOCK INITIAL</t>
  </si>
  <si>
    <t>MOUVEMENT D'ENTREES</t>
  </si>
  <si>
    <t>P.U Moyen</t>
  </si>
  <si>
    <t>FI</t>
  </si>
  <si>
    <t>VAL Stock FI</t>
  </si>
  <si>
    <t>Qté S</t>
  </si>
  <si>
    <t>Qté E</t>
  </si>
  <si>
    <t>MOUVEMENT DE SORTIES</t>
  </si>
  <si>
    <t>STOCK FINAL</t>
  </si>
  <si>
    <t>Articles</t>
  </si>
  <si>
    <t>Ref</t>
  </si>
  <si>
    <t>Mois:</t>
  </si>
  <si>
    <t>FRNS</t>
  </si>
  <si>
    <t>VALEUR ENTREES AVRIL 2017</t>
  </si>
  <si>
    <t>VALEUR SORTIES AVRIL 2017</t>
  </si>
  <si>
    <t>Vérif Valeur Entrées/Sorties/S final</t>
  </si>
  <si>
    <t>TOTAL GENERAL</t>
  </si>
  <si>
    <t xml:space="preserve">   Avril 2017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</si>
</sst>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FFC000"/>
        <bgColor theme="9" tint="0.59996337778862885"/>
      </patternFill>
    </fill>
    <fill>
      <gradientFill degree="90">
        <stop position="0">
          <color theme="0"/>
        </stop>
        <stop position="1">
          <color rgb="FF92D050"/>
        </stop>
      </gradient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4" fontId="0" fillId="0" borderId="1" xfId="0" applyNumberFormat="1" applyBorder="1"/>
    <xf numFmtId="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Fill="1" applyBorder="1"/>
    <xf numFmtId="0" fontId="0" fillId="0" borderId="0" xfId="0" applyFill="1" applyBorder="1"/>
    <xf numFmtId="43" fontId="0" fillId="0" borderId="0" xfId="0" applyNumberFormat="1"/>
    <xf numFmtId="0" fontId="0" fillId="0" borderId="0" xfId="0" applyAlignment="1">
      <alignment horizontal="center"/>
    </xf>
    <xf numFmtId="4" fontId="0" fillId="0" borderId="1" xfId="0" applyNumberFormat="1" applyBorder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3" fontId="0" fillId="0" borderId="1" xfId="0" applyNumberFormat="1" applyBorder="1" applyProtection="1">
      <protection locked="0"/>
    </xf>
    <xf numFmtId="14" fontId="0" fillId="0" borderId="1" xfId="0" applyNumberFormat="1" applyBorder="1" applyProtection="1">
      <protection locked="0"/>
    </xf>
    <xf numFmtId="4" fontId="0" fillId="0" borderId="5" xfId="0" applyNumberFormat="1" applyBorder="1" applyAlignment="1">
      <alignment horizontal="right"/>
    </xf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 applyAlignment="1">
      <alignment horizontal="right"/>
    </xf>
    <xf numFmtId="0" fontId="6" fillId="0" borderId="0" xfId="0" applyFont="1" applyAlignment="1">
      <alignment horizontal="center"/>
    </xf>
    <xf numFmtId="4" fontId="5" fillId="2" borderId="0" xfId="0" applyNumberFormat="1" applyFont="1" applyFill="1" applyAlignment="1">
      <alignment horizontal="center"/>
    </xf>
    <xf numFmtId="4" fontId="2" fillId="3" borderId="5" xfId="0" applyNumberFormat="1" applyFont="1" applyFill="1" applyBorder="1" applyAlignment="1"/>
    <xf numFmtId="4" fontId="2" fillId="3" borderId="3" xfId="0" applyNumberFormat="1" applyFont="1" applyFill="1" applyBorder="1" applyAlignment="1">
      <alignment horizontal="center"/>
    </xf>
    <xf numFmtId="4" fontId="2" fillId="3" borderId="5" xfId="0" applyNumberFormat="1" applyFont="1" applyFill="1" applyBorder="1" applyAlignment="1">
      <alignment horizontal="center"/>
    </xf>
    <xf numFmtId="4" fontId="2" fillId="3" borderId="5" xfId="0" applyNumberFormat="1" applyFont="1" applyFill="1" applyBorder="1" applyAlignment="1">
      <alignment horizontal="right"/>
    </xf>
    <xf numFmtId="4" fontId="0" fillId="4" borderId="1" xfId="0" applyNumberFormat="1" applyFill="1" applyBorder="1" applyAlignment="1">
      <alignment horizontal="right"/>
    </xf>
    <xf numFmtId="0" fontId="4" fillId="5" borderId="1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 applyProtection="1">
      <alignment horizontal="center" vertical="center"/>
      <protection locked="0"/>
    </xf>
    <xf numFmtId="4" fontId="3" fillId="5" borderId="1" xfId="0" applyNumberFormat="1" applyFont="1" applyFill="1" applyBorder="1" applyAlignment="1" applyProtection="1">
      <alignment horizontal="center" vertical="center"/>
      <protection locked="0"/>
    </xf>
    <xf numFmtId="4" fontId="3" fillId="5" borderId="1" xfId="0" applyNumberFormat="1" applyFont="1" applyFill="1" applyBorder="1" applyAlignment="1" applyProtection="1">
      <alignment horizontal="right" vertical="center"/>
      <protection locked="0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3" fontId="1" fillId="3" borderId="1" xfId="0" applyNumberFormat="1" applyFont="1" applyFill="1" applyBorder="1"/>
    <xf numFmtId="43" fontId="2" fillId="3" borderId="1" xfId="0" applyNumberFormat="1" applyFont="1" applyFill="1" applyBorder="1" applyAlignment="1">
      <alignment horizontal="right"/>
    </xf>
    <xf numFmtId="0" fontId="1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right" vertical="center"/>
    </xf>
    <xf numFmtId="17" fontId="7" fillId="5" borderId="6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2">
    <dxf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2"/>
  <sheetViews>
    <sheetView showGridLines="0" tabSelected="1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12.7109375" bestFit="1" customWidth="1"/>
    <col min="2" max="2" width="41.42578125" bestFit="1" customWidth="1"/>
    <col min="3" max="3" width="11.42578125" style="10"/>
    <col min="4" max="4" width="11.42578125" style="5"/>
    <col min="5" max="5" width="12.85546875" style="9" bestFit="1" customWidth="1"/>
    <col min="6" max="6" width="11.42578125" style="3"/>
    <col min="7" max="7" width="12.7109375" bestFit="1" customWidth="1"/>
    <col min="10" max="11" width="11.42578125" style="5"/>
  </cols>
  <sheetData>
    <row r="1" spans="1:7" ht="21.75" customHeight="1">
      <c r="A1" s="35" t="s">
        <v>4</v>
      </c>
      <c r="B1" s="35" t="s">
        <v>0</v>
      </c>
      <c r="C1" s="35" t="s">
        <v>1</v>
      </c>
      <c r="D1" s="36" t="s">
        <v>480</v>
      </c>
      <c r="E1" s="37" t="s">
        <v>2</v>
      </c>
      <c r="F1" s="35" t="s">
        <v>3</v>
      </c>
      <c r="G1" s="35" t="s">
        <v>521</v>
      </c>
    </row>
    <row r="2" spans="1:7">
      <c r="A2" s="13"/>
      <c r="B2" s="13" t="str">
        <f>IF(A2="","",VLOOKUP(A2,base!A:B,2,0))</f>
        <v/>
      </c>
      <c r="C2" s="14"/>
      <c r="D2" s="15"/>
      <c r="E2" s="16">
        <f>+C2*D2</f>
        <v>0</v>
      </c>
      <c r="F2" s="17"/>
      <c r="G2" s="13"/>
    </row>
    <row r="3" spans="1:7">
      <c r="A3" s="13"/>
      <c r="B3" s="13" t="str">
        <f>IF(A3="","",VLOOKUP(A3,base!A:B,2,0))</f>
        <v/>
      </c>
      <c r="C3" s="14"/>
      <c r="D3" s="15"/>
      <c r="E3" s="16">
        <f t="shared" ref="E3:E66" si="0">+C3*D3</f>
        <v>0</v>
      </c>
      <c r="F3" s="17"/>
      <c r="G3" s="13"/>
    </row>
    <row r="4" spans="1:7">
      <c r="A4" s="13"/>
      <c r="B4" s="13" t="str">
        <f>IF(A4="","",VLOOKUP(A4,base!A:B,2,0))</f>
        <v/>
      </c>
      <c r="C4" s="14"/>
      <c r="D4" s="15"/>
      <c r="E4" s="16">
        <f t="shared" si="0"/>
        <v>0</v>
      </c>
      <c r="F4" s="17"/>
      <c r="G4" s="13"/>
    </row>
    <row r="5" spans="1:7">
      <c r="A5" s="13"/>
      <c r="B5" s="13" t="str">
        <f>IF(A5="","",VLOOKUP(A5,base!A:B,2,0))</f>
        <v/>
      </c>
      <c r="C5" s="14"/>
      <c r="D5" s="15"/>
      <c r="E5" s="16">
        <f>+C5*D5</f>
        <v>0</v>
      </c>
      <c r="F5" s="17"/>
      <c r="G5" s="13"/>
    </row>
    <row r="6" spans="1:7">
      <c r="A6" s="13"/>
      <c r="B6" s="13" t="str">
        <f>IF(A6="","",VLOOKUP(A6,base!A:B,2,0))</f>
        <v/>
      </c>
      <c r="C6" s="14"/>
      <c r="D6" s="15"/>
      <c r="E6" s="16">
        <f t="shared" si="0"/>
        <v>0</v>
      </c>
      <c r="F6" s="17"/>
      <c r="G6" s="13"/>
    </row>
    <row r="7" spans="1:7">
      <c r="A7" s="13"/>
      <c r="B7" s="13" t="str">
        <f>IF(A7="","",VLOOKUP(A7,base!A:B,2,0))</f>
        <v/>
      </c>
      <c r="C7" s="14"/>
      <c r="D7" s="15"/>
      <c r="E7" s="16">
        <f t="shared" si="0"/>
        <v>0</v>
      </c>
      <c r="F7" s="17"/>
      <c r="G7" s="13"/>
    </row>
    <row r="8" spans="1:7">
      <c r="A8" s="13"/>
      <c r="B8" s="13" t="str">
        <f>IF(A8="","",VLOOKUP(A8,base!A:B,2,0))</f>
        <v/>
      </c>
      <c r="C8" s="14"/>
      <c r="D8" s="15"/>
      <c r="E8" s="16">
        <f t="shared" si="0"/>
        <v>0</v>
      </c>
      <c r="F8" s="17"/>
      <c r="G8" s="13"/>
    </row>
    <row r="9" spans="1:7">
      <c r="A9" s="13"/>
      <c r="B9" s="13" t="str">
        <f>IF(A9="","",VLOOKUP(A9,base!A:B,2,0))</f>
        <v/>
      </c>
      <c r="C9" s="14"/>
      <c r="D9" s="15"/>
      <c r="E9" s="16">
        <f t="shared" si="0"/>
        <v>0</v>
      </c>
      <c r="F9" s="17"/>
      <c r="G9" s="13"/>
    </row>
    <row r="10" spans="1:7">
      <c r="A10" s="13"/>
      <c r="B10" s="13" t="str">
        <f>IF(A10="","",VLOOKUP(A10,base!A:B,2,0))</f>
        <v/>
      </c>
      <c r="C10" s="14"/>
      <c r="D10" s="15"/>
      <c r="E10" s="16">
        <f t="shared" si="0"/>
        <v>0</v>
      </c>
      <c r="F10" s="17"/>
      <c r="G10" s="13"/>
    </row>
    <row r="11" spans="1:7">
      <c r="A11" s="13"/>
      <c r="B11" s="13" t="str">
        <f>IF(A11="","",VLOOKUP(A11,base!A:B,2,0))</f>
        <v/>
      </c>
      <c r="C11" s="14"/>
      <c r="D11" s="15"/>
      <c r="E11" s="16">
        <f t="shared" si="0"/>
        <v>0</v>
      </c>
      <c r="F11" s="17"/>
      <c r="G11" s="13"/>
    </row>
    <row r="12" spans="1:7">
      <c r="A12" s="13"/>
      <c r="B12" s="13" t="str">
        <f>IF(A12="","",VLOOKUP(A12,base!A:B,2,0))</f>
        <v/>
      </c>
      <c r="C12" s="14"/>
      <c r="D12" s="15"/>
      <c r="E12" s="16">
        <f t="shared" si="0"/>
        <v>0</v>
      </c>
      <c r="F12" s="17"/>
      <c r="G12" s="13"/>
    </row>
    <row r="13" spans="1:7">
      <c r="A13" s="13"/>
      <c r="B13" s="13" t="str">
        <f>IF(A13="","",VLOOKUP(A13,base!A:B,2,0))</f>
        <v/>
      </c>
      <c r="C13" s="14"/>
      <c r="D13" s="15"/>
      <c r="E13" s="16">
        <f t="shared" si="0"/>
        <v>0</v>
      </c>
      <c r="F13" s="17"/>
      <c r="G13" s="13"/>
    </row>
    <row r="14" spans="1:7">
      <c r="A14" s="13"/>
      <c r="B14" s="13" t="str">
        <f>IF(A14="","",VLOOKUP(A14,base!A:B,2,0))</f>
        <v/>
      </c>
      <c r="C14" s="14"/>
      <c r="D14" s="15"/>
      <c r="E14" s="16">
        <f t="shared" si="0"/>
        <v>0</v>
      </c>
      <c r="F14" s="17"/>
      <c r="G14" s="13"/>
    </row>
    <row r="15" spans="1:7">
      <c r="A15" s="13"/>
      <c r="B15" s="13" t="str">
        <f>IF(A15="","",VLOOKUP(A15,base!A:B,2,0))</f>
        <v/>
      </c>
      <c r="C15" s="14"/>
      <c r="D15" s="15"/>
      <c r="E15" s="16">
        <f t="shared" si="0"/>
        <v>0</v>
      </c>
      <c r="F15" s="17"/>
      <c r="G15" s="13"/>
    </row>
    <row r="16" spans="1:7">
      <c r="A16" s="13"/>
      <c r="B16" s="13" t="str">
        <f>IF(A16="","",VLOOKUP(A16,base!A:B,2,0))</f>
        <v/>
      </c>
      <c r="C16" s="14"/>
      <c r="D16" s="15"/>
      <c r="E16" s="16">
        <f t="shared" si="0"/>
        <v>0</v>
      </c>
      <c r="F16" s="17"/>
      <c r="G16" s="13"/>
    </row>
    <row r="17" spans="1:7">
      <c r="A17" s="13"/>
      <c r="B17" s="13" t="str">
        <f>IF(A17="","",VLOOKUP(A17,base!A:B,2,0))</f>
        <v/>
      </c>
      <c r="C17" s="14"/>
      <c r="D17" s="15"/>
      <c r="E17" s="16">
        <f t="shared" si="0"/>
        <v>0</v>
      </c>
      <c r="F17" s="17"/>
      <c r="G17" s="13"/>
    </row>
    <row r="18" spans="1:7">
      <c r="A18" s="13"/>
      <c r="B18" s="13" t="str">
        <f>IF(A18="","",VLOOKUP(A18,base!A:B,2,0))</f>
        <v/>
      </c>
      <c r="C18" s="14"/>
      <c r="D18" s="15"/>
      <c r="E18" s="16">
        <f t="shared" si="0"/>
        <v>0</v>
      </c>
      <c r="F18" s="17"/>
      <c r="G18" s="13"/>
    </row>
    <row r="19" spans="1:7">
      <c r="A19" s="13"/>
      <c r="B19" s="13" t="str">
        <f>IF(A19="","",VLOOKUP(A19,base!A:B,2,0))</f>
        <v/>
      </c>
      <c r="C19" s="14"/>
      <c r="D19" s="15"/>
      <c r="E19" s="16">
        <f t="shared" si="0"/>
        <v>0</v>
      </c>
      <c r="F19" s="17"/>
      <c r="G19" s="13"/>
    </row>
    <row r="20" spans="1:7">
      <c r="A20" s="13"/>
      <c r="B20" s="13" t="str">
        <f>IF(A20="","",VLOOKUP(A20,base!A:B,2,0))</f>
        <v/>
      </c>
      <c r="C20" s="14"/>
      <c r="D20" s="15"/>
      <c r="E20" s="16">
        <f t="shared" si="0"/>
        <v>0</v>
      </c>
      <c r="F20" s="17"/>
      <c r="G20" s="13"/>
    </row>
    <row r="21" spans="1:7">
      <c r="A21" s="13"/>
      <c r="B21" s="13" t="str">
        <f>IF(A21="","",VLOOKUP(A21,base!A:B,2,0))</f>
        <v/>
      </c>
      <c r="C21" s="14"/>
      <c r="D21" s="15"/>
      <c r="E21" s="16">
        <f t="shared" si="0"/>
        <v>0</v>
      </c>
      <c r="F21" s="17"/>
      <c r="G21" s="13"/>
    </row>
    <row r="22" spans="1:7">
      <c r="A22" s="13"/>
      <c r="B22" s="13" t="str">
        <f>IF(A22="","",VLOOKUP(A22,base!A:B,2,0))</f>
        <v/>
      </c>
      <c r="C22" s="14"/>
      <c r="D22" s="15"/>
      <c r="E22" s="16">
        <f t="shared" si="0"/>
        <v>0</v>
      </c>
      <c r="F22" s="17"/>
      <c r="G22" s="13"/>
    </row>
    <row r="23" spans="1:7">
      <c r="A23" s="13"/>
      <c r="B23" s="13" t="str">
        <f>IF(A23="","",VLOOKUP(A23,base!A:B,2,0))</f>
        <v/>
      </c>
      <c r="C23" s="14"/>
      <c r="D23" s="15"/>
      <c r="E23" s="16">
        <f t="shared" si="0"/>
        <v>0</v>
      </c>
      <c r="F23" s="17"/>
      <c r="G23" s="13"/>
    </row>
    <row r="24" spans="1:7">
      <c r="A24" s="13"/>
      <c r="B24" s="13" t="str">
        <f>IF(A24="","",VLOOKUP(A24,base!A:B,2,0))</f>
        <v/>
      </c>
      <c r="C24" s="14"/>
      <c r="D24" s="15"/>
      <c r="E24" s="16">
        <f t="shared" si="0"/>
        <v>0</v>
      </c>
      <c r="F24" s="17"/>
      <c r="G24" s="13"/>
    </row>
    <row r="25" spans="1:7">
      <c r="A25" s="13"/>
      <c r="B25" s="13" t="str">
        <f>IF(A25="","",VLOOKUP(A25,base!A:B,2,0))</f>
        <v/>
      </c>
      <c r="C25" s="14"/>
      <c r="D25" s="15"/>
      <c r="E25" s="16">
        <f t="shared" si="0"/>
        <v>0</v>
      </c>
      <c r="F25" s="17"/>
      <c r="G25" s="13"/>
    </row>
    <row r="26" spans="1:7">
      <c r="A26" s="13"/>
      <c r="B26" s="13" t="str">
        <f>IF(A26="","",VLOOKUP(A26,base!A:B,2,0))</f>
        <v/>
      </c>
      <c r="C26" s="14"/>
      <c r="D26" s="15"/>
      <c r="E26" s="16">
        <f t="shared" si="0"/>
        <v>0</v>
      </c>
      <c r="F26" s="17"/>
      <c r="G26" s="13"/>
    </row>
    <row r="27" spans="1:7">
      <c r="A27" s="13"/>
      <c r="B27" s="13" t="str">
        <f>IF(A27="","",VLOOKUP(A27,base!A:B,2,0))</f>
        <v/>
      </c>
      <c r="C27" s="14"/>
      <c r="D27" s="15"/>
      <c r="E27" s="16">
        <f t="shared" si="0"/>
        <v>0</v>
      </c>
      <c r="F27" s="17"/>
      <c r="G27" s="13"/>
    </row>
    <row r="28" spans="1:7">
      <c r="A28" s="13"/>
      <c r="B28" s="13" t="str">
        <f>IF(A28="","",VLOOKUP(A28,base!A:B,2,0))</f>
        <v/>
      </c>
      <c r="C28" s="14"/>
      <c r="D28" s="15"/>
      <c r="E28" s="16">
        <f t="shared" si="0"/>
        <v>0</v>
      </c>
      <c r="F28" s="17"/>
      <c r="G28" s="13"/>
    </row>
    <row r="29" spans="1:7">
      <c r="A29" s="13"/>
      <c r="B29" s="13" t="str">
        <f>IF(A29="","",VLOOKUP(A29,base!A:B,2,0))</f>
        <v/>
      </c>
      <c r="C29" s="14"/>
      <c r="D29" s="15"/>
      <c r="E29" s="16">
        <f t="shared" si="0"/>
        <v>0</v>
      </c>
      <c r="F29" s="17"/>
      <c r="G29" s="13"/>
    </row>
    <row r="30" spans="1:7">
      <c r="A30" s="13"/>
      <c r="B30" s="13" t="str">
        <f>IF(A30="","",VLOOKUP(A30,base!A:B,2,0))</f>
        <v/>
      </c>
      <c r="C30" s="14"/>
      <c r="D30" s="15"/>
      <c r="E30" s="16">
        <f t="shared" si="0"/>
        <v>0</v>
      </c>
      <c r="F30" s="17"/>
      <c r="G30" s="13"/>
    </row>
    <row r="31" spans="1:7">
      <c r="A31" s="13"/>
      <c r="B31" s="13" t="str">
        <f>IF(A31="","",VLOOKUP(A31,base!A:B,2,0))</f>
        <v/>
      </c>
      <c r="C31" s="14"/>
      <c r="D31" s="15"/>
      <c r="E31" s="16">
        <f t="shared" si="0"/>
        <v>0</v>
      </c>
      <c r="F31" s="17"/>
      <c r="G31" s="13"/>
    </row>
    <row r="32" spans="1:7">
      <c r="A32" s="13"/>
      <c r="B32" s="13" t="str">
        <f>IF(A32="","",VLOOKUP(A32,base!A:B,2,0))</f>
        <v/>
      </c>
      <c r="C32" s="14"/>
      <c r="D32" s="15"/>
      <c r="E32" s="16">
        <f t="shared" si="0"/>
        <v>0</v>
      </c>
      <c r="F32" s="17"/>
      <c r="G32" s="13"/>
    </row>
    <row r="33" spans="1:7">
      <c r="A33" s="13"/>
      <c r="B33" s="13" t="str">
        <f>IF(A33="","",VLOOKUP(A33,base!A:B,2,0))</f>
        <v/>
      </c>
      <c r="C33" s="14"/>
      <c r="D33" s="15"/>
      <c r="E33" s="16">
        <f t="shared" si="0"/>
        <v>0</v>
      </c>
      <c r="F33" s="17"/>
      <c r="G33" s="13"/>
    </row>
    <row r="34" spans="1:7">
      <c r="A34" s="13"/>
      <c r="B34" s="13" t="str">
        <f>IF(A34="","",VLOOKUP(A34,base!A:B,2,0))</f>
        <v/>
      </c>
      <c r="C34" s="14"/>
      <c r="D34" s="15"/>
      <c r="E34" s="16">
        <f t="shared" si="0"/>
        <v>0</v>
      </c>
      <c r="F34" s="17"/>
      <c r="G34" s="13"/>
    </row>
    <row r="35" spans="1:7">
      <c r="A35" s="13"/>
      <c r="B35" s="13" t="str">
        <f>IF(A35="","",VLOOKUP(A35,base!A:B,2,0))</f>
        <v/>
      </c>
      <c r="C35" s="14"/>
      <c r="D35" s="15"/>
      <c r="E35" s="16">
        <f t="shared" si="0"/>
        <v>0</v>
      </c>
      <c r="F35" s="17"/>
      <c r="G35" s="13"/>
    </row>
    <row r="36" spans="1:7">
      <c r="A36" s="13"/>
      <c r="B36" s="13" t="str">
        <f>IF(A36="","",VLOOKUP(A36,base!A:B,2,0))</f>
        <v/>
      </c>
      <c r="C36" s="14"/>
      <c r="D36" s="15"/>
      <c r="E36" s="16">
        <f t="shared" si="0"/>
        <v>0</v>
      </c>
      <c r="F36" s="17"/>
      <c r="G36" s="13"/>
    </row>
    <row r="37" spans="1:7">
      <c r="A37" s="13"/>
      <c r="B37" s="13" t="str">
        <f>IF(A37="","",VLOOKUP(A37,base!A:B,2,0))</f>
        <v/>
      </c>
      <c r="C37" s="14"/>
      <c r="D37" s="15"/>
      <c r="E37" s="16">
        <f t="shared" si="0"/>
        <v>0</v>
      </c>
      <c r="F37" s="17"/>
      <c r="G37" s="13"/>
    </row>
    <row r="38" spans="1:7">
      <c r="A38" s="13"/>
      <c r="B38" s="13" t="str">
        <f>IF(A38="","",VLOOKUP(A38,base!A:B,2,0))</f>
        <v/>
      </c>
      <c r="C38" s="14"/>
      <c r="D38" s="15"/>
      <c r="E38" s="16">
        <f t="shared" si="0"/>
        <v>0</v>
      </c>
      <c r="F38" s="17"/>
      <c r="G38" s="13"/>
    </row>
    <row r="39" spans="1:7">
      <c r="A39" s="13"/>
      <c r="B39" s="13" t="str">
        <f>IF(A39="","",VLOOKUP(A39,base!A:B,2,0))</f>
        <v/>
      </c>
      <c r="C39" s="14"/>
      <c r="D39" s="15"/>
      <c r="E39" s="16">
        <f t="shared" si="0"/>
        <v>0</v>
      </c>
      <c r="F39" s="17"/>
      <c r="G39" s="13"/>
    </row>
    <row r="40" spans="1:7">
      <c r="A40" s="13"/>
      <c r="B40" s="13" t="str">
        <f>IF(A40="","",VLOOKUP(A40,base!A:B,2,0))</f>
        <v/>
      </c>
      <c r="C40" s="14"/>
      <c r="D40" s="15"/>
      <c r="E40" s="16">
        <f t="shared" si="0"/>
        <v>0</v>
      </c>
      <c r="F40" s="17"/>
      <c r="G40" s="13"/>
    </row>
    <row r="41" spans="1:7">
      <c r="A41" s="13"/>
      <c r="B41" s="13" t="str">
        <f>IF(A41="","",VLOOKUP(A41,base!A:B,2,0))</f>
        <v/>
      </c>
      <c r="C41" s="14"/>
      <c r="D41" s="15"/>
      <c r="E41" s="16">
        <f t="shared" si="0"/>
        <v>0</v>
      </c>
      <c r="F41" s="17"/>
      <c r="G41" s="13"/>
    </row>
    <row r="42" spans="1:7">
      <c r="A42" s="13"/>
      <c r="B42" s="13" t="str">
        <f>IF(A42="","",VLOOKUP(A42,base!A:B,2,0))</f>
        <v/>
      </c>
      <c r="C42" s="14"/>
      <c r="D42" s="15"/>
      <c r="E42" s="16">
        <f t="shared" si="0"/>
        <v>0</v>
      </c>
      <c r="F42" s="17"/>
      <c r="G42" s="13"/>
    </row>
    <row r="43" spans="1:7">
      <c r="A43" s="13"/>
      <c r="B43" s="13" t="str">
        <f>IF(A43="","",VLOOKUP(A43,base!A:B,2,0))</f>
        <v/>
      </c>
      <c r="C43" s="14"/>
      <c r="D43" s="15"/>
      <c r="E43" s="16">
        <f t="shared" si="0"/>
        <v>0</v>
      </c>
      <c r="F43" s="17"/>
      <c r="G43" s="13"/>
    </row>
    <row r="44" spans="1:7">
      <c r="A44" s="13"/>
      <c r="B44" s="13" t="str">
        <f>IF(A44="","",VLOOKUP(A44,base!A:B,2,0))</f>
        <v/>
      </c>
      <c r="C44" s="14"/>
      <c r="D44" s="15"/>
      <c r="E44" s="16">
        <f t="shared" si="0"/>
        <v>0</v>
      </c>
      <c r="F44" s="17"/>
      <c r="G44" s="13"/>
    </row>
    <row r="45" spans="1:7">
      <c r="A45" s="13"/>
      <c r="B45" s="13" t="str">
        <f>IF(A45="","",VLOOKUP(A45,base!A:B,2,0))</f>
        <v/>
      </c>
      <c r="C45" s="14"/>
      <c r="D45" s="15"/>
      <c r="E45" s="16">
        <f t="shared" si="0"/>
        <v>0</v>
      </c>
      <c r="F45" s="17"/>
      <c r="G45" s="13"/>
    </row>
    <row r="46" spans="1:7">
      <c r="A46" s="13"/>
      <c r="B46" s="13" t="str">
        <f>IF(A46="","",VLOOKUP(A46,base!A:B,2,0))</f>
        <v/>
      </c>
      <c r="C46" s="14"/>
      <c r="D46" s="15"/>
      <c r="E46" s="16">
        <f t="shared" si="0"/>
        <v>0</v>
      </c>
      <c r="F46" s="17"/>
      <c r="G46" s="13"/>
    </row>
    <row r="47" spans="1:7">
      <c r="A47" s="13"/>
      <c r="B47" s="13" t="str">
        <f>IF(A47="","",VLOOKUP(A47,base!A:B,2,0))</f>
        <v/>
      </c>
      <c r="C47" s="14"/>
      <c r="D47" s="15"/>
      <c r="E47" s="16">
        <f t="shared" si="0"/>
        <v>0</v>
      </c>
      <c r="F47" s="17"/>
      <c r="G47" s="13"/>
    </row>
    <row r="48" spans="1:7">
      <c r="A48" s="13"/>
      <c r="B48" s="13" t="str">
        <f>IF(A48="","",VLOOKUP(A48,base!A:B,2,0))</f>
        <v/>
      </c>
      <c r="C48" s="14"/>
      <c r="D48" s="15"/>
      <c r="E48" s="16">
        <f t="shared" si="0"/>
        <v>0</v>
      </c>
      <c r="F48" s="17"/>
      <c r="G48" s="13"/>
    </row>
    <row r="49" spans="1:7">
      <c r="A49" s="13"/>
      <c r="B49" s="13" t="str">
        <f>IF(A49="","",VLOOKUP(A49,base!A:B,2,0))</f>
        <v/>
      </c>
      <c r="C49" s="14"/>
      <c r="D49" s="15"/>
      <c r="E49" s="16">
        <f t="shared" si="0"/>
        <v>0</v>
      </c>
      <c r="F49" s="17"/>
      <c r="G49" s="13"/>
    </row>
    <row r="50" spans="1:7">
      <c r="A50" s="13"/>
      <c r="B50" s="13" t="str">
        <f>IF(A50="","",VLOOKUP(A50,base!A:B,2,0))</f>
        <v/>
      </c>
      <c r="C50" s="14"/>
      <c r="D50" s="15"/>
      <c r="E50" s="16">
        <f t="shared" si="0"/>
        <v>0</v>
      </c>
      <c r="F50" s="17"/>
      <c r="G50" s="13"/>
    </row>
    <row r="51" spans="1:7">
      <c r="A51" s="13"/>
      <c r="B51" s="13" t="str">
        <f>IF(A51="","",VLOOKUP(A51,base!A:B,2,0))</f>
        <v/>
      </c>
      <c r="C51" s="14"/>
      <c r="D51" s="15"/>
      <c r="E51" s="16">
        <f t="shared" si="0"/>
        <v>0</v>
      </c>
      <c r="F51" s="17"/>
      <c r="G51" s="13"/>
    </row>
    <row r="52" spans="1:7">
      <c r="A52" s="13"/>
      <c r="B52" s="13" t="str">
        <f>IF(A52="","",VLOOKUP(A52,base!A:B,2,0))</f>
        <v/>
      </c>
      <c r="C52" s="14"/>
      <c r="D52" s="15"/>
      <c r="E52" s="16">
        <f t="shared" si="0"/>
        <v>0</v>
      </c>
      <c r="F52" s="17"/>
      <c r="G52" s="13"/>
    </row>
    <row r="53" spans="1:7">
      <c r="A53" s="13"/>
      <c r="B53" s="13" t="str">
        <f>IF(A53="","",VLOOKUP(A53,base!A:B,2,0))</f>
        <v/>
      </c>
      <c r="C53" s="14"/>
      <c r="D53" s="15"/>
      <c r="E53" s="16">
        <f t="shared" si="0"/>
        <v>0</v>
      </c>
      <c r="F53" s="17"/>
      <c r="G53" s="13"/>
    </row>
    <row r="54" spans="1:7">
      <c r="A54" s="13"/>
      <c r="B54" s="13" t="str">
        <f>IF(A54="","",VLOOKUP(A54,base!A:B,2,0))</f>
        <v/>
      </c>
      <c r="C54" s="14"/>
      <c r="D54" s="15"/>
      <c r="E54" s="16">
        <f t="shared" si="0"/>
        <v>0</v>
      </c>
      <c r="F54" s="17"/>
      <c r="G54" s="13"/>
    </row>
    <row r="55" spans="1:7">
      <c r="A55" s="13"/>
      <c r="B55" s="13" t="str">
        <f>IF(A55="","",VLOOKUP(A55,base!A:B,2,0))</f>
        <v/>
      </c>
      <c r="C55" s="14"/>
      <c r="D55" s="15"/>
      <c r="E55" s="16">
        <f t="shared" si="0"/>
        <v>0</v>
      </c>
      <c r="F55" s="17"/>
      <c r="G55" s="13"/>
    </row>
    <row r="56" spans="1:7">
      <c r="A56" s="13"/>
      <c r="B56" s="13" t="str">
        <f>IF(A56="","",VLOOKUP(A56,base!A:B,2,0))</f>
        <v/>
      </c>
      <c r="C56" s="14"/>
      <c r="D56" s="15"/>
      <c r="E56" s="16">
        <f t="shared" si="0"/>
        <v>0</v>
      </c>
      <c r="F56" s="17"/>
      <c r="G56" s="13"/>
    </row>
    <row r="57" spans="1:7">
      <c r="A57" s="13"/>
      <c r="B57" s="13" t="str">
        <f>IF(A57="","",VLOOKUP(A57,base!A:B,2,0))</f>
        <v/>
      </c>
      <c r="C57" s="14"/>
      <c r="D57" s="15"/>
      <c r="E57" s="16">
        <f t="shared" si="0"/>
        <v>0</v>
      </c>
      <c r="F57" s="17"/>
      <c r="G57" s="13"/>
    </row>
    <row r="58" spans="1:7">
      <c r="A58" s="13"/>
      <c r="B58" s="13" t="str">
        <f>IF(A58="","",VLOOKUP(A58,base!A:B,2,0))</f>
        <v/>
      </c>
      <c r="C58" s="14"/>
      <c r="D58" s="15"/>
      <c r="E58" s="16">
        <f t="shared" si="0"/>
        <v>0</v>
      </c>
      <c r="F58" s="17"/>
      <c r="G58" s="13"/>
    </row>
    <row r="59" spans="1:7">
      <c r="A59" s="13"/>
      <c r="B59" s="13" t="str">
        <f>IF(A59="","",VLOOKUP(A59,base!A:B,2,0))</f>
        <v/>
      </c>
      <c r="C59" s="14"/>
      <c r="D59" s="15"/>
      <c r="E59" s="16">
        <f t="shared" si="0"/>
        <v>0</v>
      </c>
      <c r="F59" s="17"/>
      <c r="G59" s="13"/>
    </row>
    <row r="60" spans="1:7">
      <c r="A60" s="13"/>
      <c r="B60" s="13" t="str">
        <f>IF(A60="","",VLOOKUP(A60,base!A:B,2,0))</f>
        <v/>
      </c>
      <c r="C60" s="14"/>
      <c r="D60" s="15"/>
      <c r="E60" s="16">
        <f t="shared" si="0"/>
        <v>0</v>
      </c>
      <c r="F60" s="17"/>
      <c r="G60" s="13"/>
    </row>
    <row r="61" spans="1:7">
      <c r="A61" s="13"/>
      <c r="B61" s="13" t="str">
        <f>IF(A61="","",VLOOKUP(A61,base!A:B,2,0))</f>
        <v/>
      </c>
      <c r="C61" s="14"/>
      <c r="D61" s="15"/>
      <c r="E61" s="16">
        <f t="shared" si="0"/>
        <v>0</v>
      </c>
      <c r="F61" s="17"/>
      <c r="G61" s="13"/>
    </row>
    <row r="62" spans="1:7">
      <c r="A62" s="13"/>
      <c r="B62" s="13" t="str">
        <f>IF(A62="","",VLOOKUP(A62,base!A:B,2,0))</f>
        <v/>
      </c>
      <c r="C62" s="14"/>
      <c r="D62" s="15"/>
      <c r="E62" s="16">
        <f t="shared" si="0"/>
        <v>0</v>
      </c>
      <c r="F62" s="17"/>
      <c r="G62" s="13"/>
    </row>
    <row r="63" spans="1:7">
      <c r="A63" s="13"/>
      <c r="B63" s="13" t="str">
        <f>IF(A63="","",VLOOKUP(A63,base!A:B,2,0))</f>
        <v/>
      </c>
      <c r="C63" s="14"/>
      <c r="D63" s="15"/>
      <c r="E63" s="16">
        <f t="shared" si="0"/>
        <v>0</v>
      </c>
      <c r="F63" s="17"/>
      <c r="G63" s="13"/>
    </row>
    <row r="64" spans="1:7">
      <c r="A64" s="13"/>
      <c r="B64" s="13" t="str">
        <f>IF(A64="","",VLOOKUP(A64,base!A:B,2,0))</f>
        <v/>
      </c>
      <c r="C64" s="14"/>
      <c r="D64" s="15"/>
      <c r="E64" s="16">
        <f t="shared" si="0"/>
        <v>0</v>
      </c>
      <c r="F64" s="17"/>
      <c r="G64" s="13"/>
    </row>
    <row r="65" spans="1:7">
      <c r="A65" s="13"/>
      <c r="B65" s="13" t="str">
        <f>IF(A65="","",VLOOKUP(A65,base!A:B,2,0))</f>
        <v/>
      </c>
      <c r="C65" s="14"/>
      <c r="D65" s="15"/>
      <c r="E65" s="16">
        <f t="shared" si="0"/>
        <v>0</v>
      </c>
      <c r="F65" s="17"/>
      <c r="G65" s="13"/>
    </row>
    <row r="66" spans="1:7">
      <c r="A66" s="13"/>
      <c r="B66" s="13" t="str">
        <f>IF(A66="","",VLOOKUP(A66,base!A:B,2,0))</f>
        <v/>
      </c>
      <c r="C66" s="14"/>
      <c r="D66" s="15"/>
      <c r="E66" s="16">
        <f t="shared" si="0"/>
        <v>0</v>
      </c>
      <c r="F66" s="17"/>
      <c r="G66" s="13"/>
    </row>
    <row r="67" spans="1:7">
      <c r="A67" s="13"/>
      <c r="B67" s="13" t="str">
        <f>IF(A67="","",VLOOKUP(A67,base!A:B,2,0))</f>
        <v/>
      </c>
      <c r="C67" s="14"/>
      <c r="D67" s="15"/>
      <c r="E67" s="16">
        <f t="shared" ref="E67:E91" si="1">+C67*D67</f>
        <v>0</v>
      </c>
      <c r="F67" s="17"/>
      <c r="G67" s="13"/>
    </row>
    <row r="68" spans="1:7">
      <c r="A68" s="13"/>
      <c r="B68" s="13" t="str">
        <f>IF(A68="","",VLOOKUP(A68,base!A:B,2,0))</f>
        <v/>
      </c>
      <c r="C68" s="14"/>
      <c r="D68" s="15"/>
      <c r="E68" s="16">
        <f t="shared" si="1"/>
        <v>0</v>
      </c>
      <c r="F68" s="17"/>
      <c r="G68" s="13"/>
    </row>
    <row r="69" spans="1:7">
      <c r="A69" s="13"/>
      <c r="B69" s="13" t="str">
        <f>IF(A69="","",VLOOKUP(A69,base!A:B,2,0))</f>
        <v/>
      </c>
      <c r="C69" s="14"/>
      <c r="D69" s="15"/>
      <c r="E69" s="16">
        <f t="shared" si="1"/>
        <v>0</v>
      </c>
      <c r="F69" s="17"/>
      <c r="G69" s="13"/>
    </row>
    <row r="70" spans="1:7">
      <c r="A70" s="13"/>
      <c r="B70" s="13" t="str">
        <f>IF(A70="","",VLOOKUP(A70,base!A:B,2,0))</f>
        <v/>
      </c>
      <c r="C70" s="14"/>
      <c r="D70" s="15"/>
      <c r="E70" s="16">
        <f t="shared" si="1"/>
        <v>0</v>
      </c>
      <c r="F70" s="17"/>
      <c r="G70" s="13"/>
    </row>
    <row r="71" spans="1:7">
      <c r="A71" s="13"/>
      <c r="B71" s="13" t="str">
        <f>IF(A71="","",VLOOKUP(A71,base!A:B,2,0))</f>
        <v/>
      </c>
      <c r="C71" s="14"/>
      <c r="D71" s="15"/>
      <c r="E71" s="16">
        <f t="shared" si="1"/>
        <v>0</v>
      </c>
      <c r="F71" s="17"/>
      <c r="G71" s="13"/>
    </row>
    <row r="72" spans="1:7">
      <c r="A72" s="13"/>
      <c r="B72" s="13" t="str">
        <f>IF(A72="","",VLOOKUP(A72,base!A:B,2,0))</f>
        <v/>
      </c>
      <c r="C72" s="14"/>
      <c r="D72" s="15"/>
      <c r="E72" s="16">
        <f t="shared" si="1"/>
        <v>0</v>
      </c>
      <c r="F72" s="17"/>
      <c r="G72" s="13"/>
    </row>
    <row r="73" spans="1:7">
      <c r="A73" s="13"/>
      <c r="B73" s="13" t="str">
        <f>IF(A73="","",VLOOKUP(A73,base!A:B,2,0))</f>
        <v/>
      </c>
      <c r="C73" s="14"/>
      <c r="D73" s="15"/>
      <c r="E73" s="16">
        <f t="shared" si="1"/>
        <v>0</v>
      </c>
      <c r="F73" s="17"/>
      <c r="G73" s="13"/>
    </row>
    <row r="74" spans="1:7">
      <c r="A74" s="13"/>
      <c r="B74" s="13" t="str">
        <f>IF(A74="","",VLOOKUP(A74,base!A:B,2,0))</f>
        <v/>
      </c>
      <c r="C74" s="14"/>
      <c r="D74" s="15"/>
      <c r="E74" s="16">
        <f t="shared" si="1"/>
        <v>0</v>
      </c>
      <c r="F74" s="17"/>
      <c r="G74" s="13"/>
    </row>
    <row r="75" spans="1:7">
      <c r="A75" s="13"/>
      <c r="B75" s="13" t="str">
        <f>IF(A75="","",VLOOKUP(A75,base!A:B,2,0))</f>
        <v/>
      </c>
      <c r="C75" s="14"/>
      <c r="D75" s="15"/>
      <c r="E75" s="16">
        <f t="shared" si="1"/>
        <v>0</v>
      </c>
      <c r="F75" s="17"/>
      <c r="G75" s="13"/>
    </row>
    <row r="76" spans="1:7">
      <c r="A76" s="13"/>
      <c r="B76" s="13" t="str">
        <f>IF(A76="","",VLOOKUP(A76,base!A:B,2,0))</f>
        <v/>
      </c>
      <c r="C76" s="14"/>
      <c r="D76" s="15"/>
      <c r="E76" s="16">
        <f>+C76*D76</f>
        <v>0</v>
      </c>
      <c r="F76" s="17"/>
      <c r="G76" s="13"/>
    </row>
    <row r="77" spans="1:7">
      <c r="A77" s="13"/>
      <c r="B77" s="13" t="str">
        <f>IF(A77="","",VLOOKUP(A77,base!A:B,2,0))</f>
        <v/>
      </c>
      <c r="C77" s="14"/>
      <c r="D77" s="15"/>
      <c r="E77" s="16">
        <f t="shared" si="1"/>
        <v>0</v>
      </c>
      <c r="F77" s="17"/>
      <c r="G77" s="13"/>
    </row>
    <row r="78" spans="1:7">
      <c r="A78" s="13"/>
      <c r="B78" s="13" t="str">
        <f>IF(A78="","",VLOOKUP(A78,base!A:B,2,0))</f>
        <v/>
      </c>
      <c r="C78" s="14"/>
      <c r="D78" s="15"/>
      <c r="E78" s="16">
        <f t="shared" si="1"/>
        <v>0</v>
      </c>
      <c r="F78" s="17"/>
      <c r="G78" s="13"/>
    </row>
    <row r="79" spans="1:7">
      <c r="A79" s="13"/>
      <c r="B79" s="13" t="str">
        <f>IF(A79="","",VLOOKUP(A79,base!A:B,2,0))</f>
        <v/>
      </c>
      <c r="C79" s="14"/>
      <c r="D79" s="15"/>
      <c r="E79" s="16">
        <f t="shared" si="1"/>
        <v>0</v>
      </c>
      <c r="F79" s="17"/>
      <c r="G79" s="13"/>
    </row>
    <row r="80" spans="1:7">
      <c r="A80" s="13"/>
      <c r="B80" s="13" t="str">
        <f>IF(A80="","",VLOOKUP(A80,base!A:B,2,0))</f>
        <v/>
      </c>
      <c r="C80" s="14"/>
      <c r="D80" s="15"/>
      <c r="E80" s="16">
        <f t="shared" si="1"/>
        <v>0</v>
      </c>
      <c r="F80" s="17"/>
      <c r="G80" s="13"/>
    </row>
    <row r="81" spans="1:7">
      <c r="A81" s="13"/>
      <c r="B81" s="13" t="str">
        <f>IF(A81="","",VLOOKUP(A81,base!A:B,2,0))</f>
        <v/>
      </c>
      <c r="C81" s="14"/>
      <c r="D81" s="15"/>
      <c r="E81" s="16">
        <f t="shared" si="1"/>
        <v>0</v>
      </c>
      <c r="F81" s="17"/>
      <c r="G81" s="13"/>
    </row>
    <row r="82" spans="1:7">
      <c r="A82" s="13"/>
      <c r="B82" s="13" t="str">
        <f>IF(A82="","",VLOOKUP(A82,base!A:B,2,0))</f>
        <v/>
      </c>
      <c r="C82" s="14"/>
      <c r="D82" s="15"/>
      <c r="E82" s="16">
        <f t="shared" si="1"/>
        <v>0</v>
      </c>
      <c r="F82" s="17"/>
      <c r="G82" s="13"/>
    </row>
    <row r="83" spans="1:7">
      <c r="A83" s="13"/>
      <c r="B83" s="13" t="str">
        <f>IF(A83="","",VLOOKUP(A83,base!A:B,2,0))</f>
        <v/>
      </c>
      <c r="C83" s="14"/>
      <c r="D83" s="15"/>
      <c r="E83" s="16">
        <f t="shared" si="1"/>
        <v>0</v>
      </c>
      <c r="F83" s="17"/>
      <c r="G83" s="13"/>
    </row>
    <row r="84" spans="1:7">
      <c r="A84" s="13"/>
      <c r="B84" s="13" t="str">
        <f>IF(A84="","",VLOOKUP(A84,base!A:B,2,0))</f>
        <v/>
      </c>
      <c r="C84" s="14"/>
      <c r="D84" s="15"/>
      <c r="E84" s="16">
        <f t="shared" si="1"/>
        <v>0</v>
      </c>
      <c r="F84" s="17"/>
      <c r="G84" s="13"/>
    </row>
    <row r="85" spans="1:7">
      <c r="A85" s="13"/>
      <c r="B85" s="13" t="str">
        <f>IF(A85="","",VLOOKUP(A85,base!A:B,2,0))</f>
        <v/>
      </c>
      <c r="C85" s="14"/>
      <c r="D85" s="15"/>
      <c r="E85" s="16">
        <f t="shared" si="1"/>
        <v>0</v>
      </c>
      <c r="F85" s="17"/>
      <c r="G85" s="13"/>
    </row>
    <row r="86" spans="1:7">
      <c r="A86" s="13"/>
      <c r="B86" s="13" t="str">
        <f>IF(A86="","",VLOOKUP(A86,base!A:B,2,0))</f>
        <v/>
      </c>
      <c r="C86" s="14"/>
      <c r="D86" s="15"/>
      <c r="E86" s="16">
        <f t="shared" si="1"/>
        <v>0</v>
      </c>
      <c r="F86" s="17"/>
      <c r="G86" s="13"/>
    </row>
    <row r="87" spans="1:7">
      <c r="A87" s="13"/>
      <c r="B87" s="13" t="str">
        <f>IF(A87="","",VLOOKUP(A87,base!A:B,2,0))</f>
        <v/>
      </c>
      <c r="C87" s="14"/>
      <c r="D87" s="15"/>
      <c r="E87" s="16">
        <f t="shared" si="1"/>
        <v>0</v>
      </c>
      <c r="F87" s="17"/>
      <c r="G87" s="13"/>
    </row>
    <row r="88" spans="1:7">
      <c r="A88" s="13"/>
      <c r="B88" s="13" t="str">
        <f>IF(A88="","",VLOOKUP(A88,base!A:B,2,0))</f>
        <v/>
      </c>
      <c r="C88" s="14"/>
      <c r="D88" s="15"/>
      <c r="E88" s="16">
        <f t="shared" si="1"/>
        <v>0</v>
      </c>
      <c r="F88" s="17"/>
      <c r="G88" s="13"/>
    </row>
    <row r="89" spans="1:7">
      <c r="A89" s="13"/>
      <c r="B89" s="13" t="str">
        <f>IF(A89="","",VLOOKUP(A89,base!A:B,2,0))</f>
        <v/>
      </c>
      <c r="C89" s="14"/>
      <c r="D89" s="15"/>
      <c r="E89" s="16">
        <f t="shared" si="1"/>
        <v>0</v>
      </c>
      <c r="F89" s="17"/>
      <c r="G89" s="13"/>
    </row>
    <row r="90" spans="1:7">
      <c r="A90" s="13"/>
      <c r="B90" s="13" t="str">
        <f>IF(A90="","",VLOOKUP(A90,base!A:B,2,0))</f>
        <v/>
      </c>
      <c r="C90" s="14"/>
      <c r="D90" s="15"/>
      <c r="E90" s="16">
        <f t="shared" si="1"/>
        <v>0</v>
      </c>
      <c r="F90" s="17"/>
      <c r="G90" s="13"/>
    </row>
    <row r="91" spans="1:7">
      <c r="A91" s="13"/>
      <c r="B91" s="13" t="str">
        <f>IF(A91="","",VLOOKUP(A91,base!A:B,2,0))</f>
        <v/>
      </c>
      <c r="C91" s="14"/>
      <c r="D91" s="15"/>
      <c r="E91" s="16">
        <f t="shared" si="1"/>
        <v>0</v>
      </c>
      <c r="F91" s="17"/>
      <c r="G91" s="13"/>
    </row>
    <row r="92" spans="1:7" ht="19.5" customHeight="1">
      <c r="B92" s="38" t="s">
        <v>522</v>
      </c>
      <c r="C92" s="39"/>
      <c r="D92" s="40"/>
      <c r="E92" s="41">
        <f>SUM(E2:E91)</f>
        <v>0</v>
      </c>
    </row>
  </sheetData>
  <mergeCells count="1">
    <mergeCell ref="B92:D9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6"/>
  <sheetViews>
    <sheetView showGridLines="0" workbookViewId="0">
      <pane ySplit="1" topLeftCell="A2" activePane="bottomLeft" state="frozen"/>
      <selection pane="bottomLeft" activeCell="D4" sqref="D4"/>
    </sheetView>
  </sheetViews>
  <sheetFormatPr baseColWidth="10" defaultRowHeight="15"/>
  <cols>
    <col min="1" max="1" width="12.7109375" bestFit="1" customWidth="1"/>
    <col min="2" max="2" width="41.42578125" bestFit="1" customWidth="1"/>
    <col min="4" max="4" width="12.42578125" style="5" bestFit="1" customWidth="1"/>
    <col min="5" max="5" width="14.42578125" style="5" bestFit="1" customWidth="1"/>
    <col min="6" max="6" width="11.42578125" style="3"/>
  </cols>
  <sheetData>
    <row r="1" spans="1:6" ht="21.75" customHeight="1">
      <c r="A1" s="32" t="s">
        <v>4</v>
      </c>
      <c r="B1" s="32" t="s">
        <v>0</v>
      </c>
      <c r="C1" s="32" t="s">
        <v>1</v>
      </c>
      <c r="D1" s="33" t="s">
        <v>481</v>
      </c>
      <c r="E1" s="34" t="s">
        <v>2</v>
      </c>
      <c r="F1" s="32" t="s">
        <v>3</v>
      </c>
    </row>
    <row r="2" spans="1:6">
      <c r="A2" s="1"/>
      <c r="B2" s="13" t="str">
        <f>IF(A2="","",VLOOKUP(A2,base!A:B,2,0))</f>
        <v/>
      </c>
      <c r="C2" s="1"/>
      <c r="D2" s="11" t="str">
        <f>IFERROR(VLOOKUP(A2,'Etat de stocks'!A:H,7,0),"0,00")</f>
        <v>0,00</v>
      </c>
      <c r="E2" s="4" t="str">
        <f>IF(C2="","",C2*D2)</f>
        <v/>
      </c>
      <c r="F2" s="2"/>
    </row>
    <row r="3" spans="1:6">
      <c r="A3" s="1"/>
      <c r="B3" s="13" t="str">
        <f>IF(A3="","",VLOOKUP(A3,base!A:B,2,0))</f>
        <v/>
      </c>
      <c r="C3" s="1"/>
      <c r="D3" s="11" t="str">
        <f>IFERROR(VLOOKUP(A3,'Etat de stocks'!A:H,7,0),"0,00")</f>
        <v>0,00</v>
      </c>
      <c r="E3" s="4" t="str">
        <f t="shared" ref="E3:E35" si="0">IF(C3="","",C3*D3)</f>
        <v/>
      </c>
      <c r="F3" s="2"/>
    </row>
    <row r="4" spans="1:6">
      <c r="A4" s="1"/>
      <c r="B4" s="13" t="str">
        <f>IF(A4="","",VLOOKUP(A4,base!A:B,2,0))</f>
        <v/>
      </c>
      <c r="C4" s="1"/>
      <c r="D4" s="11" t="str">
        <f>IFERROR(VLOOKUP(A4,'Etat de stocks'!A:H,7,0),"0,00")</f>
        <v>0,00</v>
      </c>
      <c r="E4" s="4" t="str">
        <f t="shared" si="0"/>
        <v/>
      </c>
      <c r="F4" s="2"/>
    </row>
    <row r="5" spans="1:6">
      <c r="A5" s="1"/>
      <c r="B5" s="13" t="str">
        <f>IF(A5="","",VLOOKUP(A5,base!A:B,2,0))</f>
        <v/>
      </c>
      <c r="C5" s="1"/>
      <c r="D5" s="11" t="str">
        <f>IFERROR(VLOOKUP(A5,'Etat de stocks'!A:H,7,0),"0,00")</f>
        <v>0,00</v>
      </c>
      <c r="E5" s="4" t="str">
        <f t="shared" si="0"/>
        <v/>
      </c>
      <c r="F5" s="2"/>
    </row>
    <row r="6" spans="1:6">
      <c r="A6" s="1"/>
      <c r="B6" s="13" t="str">
        <f>IF(A6="","",VLOOKUP(A6,base!A:B,2,0))</f>
        <v/>
      </c>
      <c r="C6" s="1"/>
      <c r="D6" s="11" t="str">
        <f>IFERROR(VLOOKUP(A6,'Etat de stocks'!A:H,7,0),"0,00")</f>
        <v>0,00</v>
      </c>
      <c r="E6" s="4" t="str">
        <f t="shared" si="0"/>
        <v/>
      </c>
      <c r="F6" s="2"/>
    </row>
    <row r="7" spans="1:6">
      <c r="A7" s="1"/>
      <c r="B7" s="13" t="str">
        <f>IF(A7="","",VLOOKUP(A7,base!A:B,2,0))</f>
        <v/>
      </c>
      <c r="C7" s="1"/>
      <c r="D7" s="11" t="str">
        <f>IFERROR(VLOOKUP(A7,'Etat de stocks'!A:H,7,0),"0,00")</f>
        <v>0,00</v>
      </c>
      <c r="E7" s="4" t="str">
        <f t="shared" si="0"/>
        <v/>
      </c>
      <c r="F7" s="2"/>
    </row>
    <row r="8" spans="1:6">
      <c r="A8" s="1"/>
      <c r="B8" s="13" t="str">
        <f>IF(A8="","",VLOOKUP(A8,base!A:B,2,0))</f>
        <v/>
      </c>
      <c r="C8" s="1"/>
      <c r="D8" s="11" t="str">
        <f>IFERROR(VLOOKUP(A8,'Etat de stocks'!A:H,7,0),"0,00")</f>
        <v>0,00</v>
      </c>
      <c r="E8" s="4" t="str">
        <f t="shared" si="0"/>
        <v/>
      </c>
      <c r="F8" s="2"/>
    </row>
    <row r="9" spans="1:6">
      <c r="A9" s="1"/>
      <c r="B9" s="13" t="str">
        <f>IF(A9="","",VLOOKUP(A9,base!A:B,2,0))</f>
        <v/>
      </c>
      <c r="C9" s="1"/>
      <c r="D9" s="11" t="str">
        <f>IFERROR(VLOOKUP(A9,'Etat de stocks'!A:H,7,0),"0,00")</f>
        <v>0,00</v>
      </c>
      <c r="E9" s="4" t="str">
        <f t="shared" si="0"/>
        <v/>
      </c>
      <c r="F9" s="2"/>
    </row>
    <row r="10" spans="1:6">
      <c r="A10" s="1"/>
      <c r="B10" s="13" t="str">
        <f>IF(A10="","",VLOOKUP(A10,base!A:B,2,0))</f>
        <v/>
      </c>
      <c r="C10" s="1"/>
      <c r="D10" s="11" t="str">
        <f>IFERROR(VLOOKUP(A10,'Etat de stocks'!A:H,7,0),"0,00")</f>
        <v>0,00</v>
      </c>
      <c r="E10" s="4" t="str">
        <f t="shared" si="0"/>
        <v/>
      </c>
      <c r="F10" s="2"/>
    </row>
    <row r="11" spans="1:6">
      <c r="A11" s="1"/>
      <c r="B11" s="13" t="str">
        <f>IF(A11="","",VLOOKUP(A11,base!A:B,2,0))</f>
        <v/>
      </c>
      <c r="C11" s="1"/>
      <c r="D11" s="11" t="str">
        <f>IFERROR(VLOOKUP(A11,'Etat de stocks'!A:H,7,0),"0,00")</f>
        <v>0,00</v>
      </c>
      <c r="E11" s="4" t="str">
        <f>IF(C11="","",C11*D11)</f>
        <v/>
      </c>
      <c r="F11" s="2"/>
    </row>
    <row r="12" spans="1:6">
      <c r="A12" s="1"/>
      <c r="B12" s="13" t="str">
        <f>IF(A12="","",VLOOKUP(A12,base!A:B,2,0))</f>
        <v/>
      </c>
      <c r="C12" s="1"/>
      <c r="D12" s="11" t="str">
        <f>IFERROR(VLOOKUP(A12,'Etat de stocks'!A:H,7,0),"0,00")</f>
        <v>0,00</v>
      </c>
      <c r="E12" s="4" t="str">
        <f t="shared" si="0"/>
        <v/>
      </c>
      <c r="F12" s="2"/>
    </row>
    <row r="13" spans="1:6">
      <c r="A13" s="1"/>
      <c r="B13" s="13" t="str">
        <f>IF(A13="","",VLOOKUP(A13,base!A:B,2,0))</f>
        <v/>
      </c>
      <c r="C13" s="1"/>
      <c r="D13" s="11" t="str">
        <f>IFERROR(VLOOKUP(A13,'Etat de stocks'!A:H,7,0),"0,00")</f>
        <v>0,00</v>
      </c>
      <c r="E13" s="4" t="str">
        <f t="shared" si="0"/>
        <v/>
      </c>
      <c r="F13" s="2"/>
    </row>
    <row r="14" spans="1:6">
      <c r="A14" s="1"/>
      <c r="B14" s="13" t="str">
        <f>IF(A14="","",VLOOKUP(A14,base!A:B,2,0))</f>
        <v/>
      </c>
      <c r="C14" s="1"/>
      <c r="D14" s="11" t="str">
        <f>IFERROR(VLOOKUP(A14,'Etat de stocks'!A:H,7,0),"0,00")</f>
        <v>0,00</v>
      </c>
      <c r="E14" s="4" t="str">
        <f t="shared" si="0"/>
        <v/>
      </c>
      <c r="F14" s="2"/>
    </row>
    <row r="15" spans="1:6">
      <c r="A15" s="1"/>
      <c r="B15" s="13" t="str">
        <f>IF(A15="","",VLOOKUP(A15,base!A:B,2,0))</f>
        <v/>
      </c>
      <c r="C15" s="1"/>
      <c r="D15" s="11" t="str">
        <f>IFERROR(VLOOKUP(A15,'Etat de stocks'!A:H,7,0),"0,00")</f>
        <v>0,00</v>
      </c>
      <c r="E15" s="4" t="str">
        <f t="shared" si="0"/>
        <v/>
      </c>
      <c r="F15" s="2"/>
    </row>
    <row r="16" spans="1:6">
      <c r="A16" s="1"/>
      <c r="B16" s="13" t="str">
        <f>IF(A16="","",VLOOKUP(A16,base!A:B,2,0))</f>
        <v/>
      </c>
      <c r="C16" s="1"/>
      <c r="D16" s="11" t="str">
        <f>IFERROR(VLOOKUP(A16,'Etat de stocks'!A:H,7,0),"0,00")</f>
        <v>0,00</v>
      </c>
      <c r="E16" s="4" t="str">
        <f t="shared" si="0"/>
        <v/>
      </c>
      <c r="F16" s="2"/>
    </row>
    <row r="17" spans="1:6">
      <c r="A17" s="1"/>
      <c r="B17" s="13" t="str">
        <f>IF(A17="","",VLOOKUP(A17,base!A:B,2,0))</f>
        <v/>
      </c>
      <c r="C17" s="1"/>
      <c r="D17" s="11" t="str">
        <f>IFERROR(VLOOKUP(A17,'Etat de stocks'!A:H,7,0),"0,00")</f>
        <v>0,00</v>
      </c>
      <c r="E17" s="4" t="str">
        <f t="shared" si="0"/>
        <v/>
      </c>
      <c r="F17" s="2"/>
    </row>
    <row r="18" spans="1:6">
      <c r="A18" s="1"/>
      <c r="B18" s="13" t="str">
        <f>IF(A18="","",VLOOKUP(A18,base!A:B,2,0))</f>
        <v/>
      </c>
      <c r="C18" s="1"/>
      <c r="D18" s="11" t="str">
        <f>IFERROR(VLOOKUP(A18,'Etat de stocks'!A:H,7,0),"0,00")</f>
        <v>0,00</v>
      </c>
      <c r="E18" s="4" t="str">
        <f t="shared" si="0"/>
        <v/>
      </c>
      <c r="F18" s="2"/>
    </row>
    <row r="19" spans="1:6">
      <c r="A19" s="1"/>
      <c r="B19" s="13" t="str">
        <f>IF(A19="","",VLOOKUP(A19,base!A:B,2,0))</f>
        <v/>
      </c>
      <c r="C19" s="1"/>
      <c r="D19" s="11" t="str">
        <f>IFERROR(VLOOKUP(A19,'Etat de stocks'!A:H,7,0),"0,00")</f>
        <v>0,00</v>
      </c>
      <c r="E19" s="4" t="str">
        <f t="shared" si="0"/>
        <v/>
      </c>
      <c r="F19" s="2"/>
    </row>
    <row r="20" spans="1:6">
      <c r="A20" s="1"/>
      <c r="B20" s="13" t="str">
        <f>IF(A20="","",VLOOKUP(A20,base!A:B,2,0))</f>
        <v/>
      </c>
      <c r="C20" s="1"/>
      <c r="D20" s="11" t="str">
        <f>IFERROR(VLOOKUP(A20,'Etat de stocks'!A:H,7,0),"0,00")</f>
        <v>0,00</v>
      </c>
      <c r="E20" s="4" t="str">
        <f t="shared" si="0"/>
        <v/>
      </c>
      <c r="F20" s="2"/>
    </row>
    <row r="21" spans="1:6">
      <c r="A21" s="1"/>
      <c r="B21" s="13" t="str">
        <f>IF(A21="","",VLOOKUP(A21,base!A:B,2,0))</f>
        <v/>
      </c>
      <c r="C21" s="1"/>
      <c r="D21" s="11" t="str">
        <f>IFERROR(VLOOKUP(A21,'Etat de stocks'!A:H,7,0),"0,00")</f>
        <v>0,00</v>
      </c>
      <c r="E21" s="4" t="str">
        <f t="shared" si="0"/>
        <v/>
      </c>
      <c r="F21" s="2"/>
    </row>
    <row r="22" spans="1:6">
      <c r="A22" s="1"/>
      <c r="B22" s="13" t="str">
        <f>IF(A22="","",VLOOKUP(A22,base!A:B,2,0))</f>
        <v/>
      </c>
      <c r="C22" s="1"/>
      <c r="D22" s="11" t="str">
        <f>IFERROR(VLOOKUP(A22,'Etat de stocks'!A:H,7,0),"0,00")</f>
        <v>0,00</v>
      </c>
      <c r="E22" s="4" t="str">
        <f t="shared" si="0"/>
        <v/>
      </c>
      <c r="F22" s="2"/>
    </row>
    <row r="23" spans="1:6">
      <c r="A23" s="1"/>
      <c r="B23" s="13" t="str">
        <f>IF(A23="","",VLOOKUP(A23,base!A:B,2,0))</f>
        <v/>
      </c>
      <c r="C23" s="1"/>
      <c r="D23" s="11" t="str">
        <f>IFERROR(VLOOKUP(A23,'Etat de stocks'!A:H,7,0),"0,00")</f>
        <v>0,00</v>
      </c>
      <c r="E23" s="4" t="str">
        <f t="shared" si="0"/>
        <v/>
      </c>
      <c r="F23" s="2"/>
    </row>
    <row r="24" spans="1:6">
      <c r="A24" s="1"/>
      <c r="B24" s="13" t="str">
        <f>IF(A24="","",VLOOKUP(A24,base!A:B,2,0))</f>
        <v/>
      </c>
      <c r="C24" s="1"/>
      <c r="D24" s="11" t="str">
        <f>IFERROR(VLOOKUP(A24,'Etat de stocks'!A:H,7,0),"0,00")</f>
        <v>0,00</v>
      </c>
      <c r="E24" s="4" t="str">
        <f t="shared" si="0"/>
        <v/>
      </c>
      <c r="F24" s="2"/>
    </row>
    <row r="25" spans="1:6">
      <c r="A25" s="1"/>
      <c r="B25" s="13" t="str">
        <f>IF(A25="","",VLOOKUP(A25,base!A:B,2,0))</f>
        <v/>
      </c>
      <c r="C25" s="1"/>
      <c r="D25" s="11" t="str">
        <f>IFERROR(VLOOKUP(A25,'Etat de stocks'!A:H,7,0),"0,00")</f>
        <v>0,00</v>
      </c>
      <c r="E25" s="4" t="str">
        <f t="shared" si="0"/>
        <v/>
      </c>
      <c r="F25" s="2"/>
    </row>
    <row r="26" spans="1:6">
      <c r="A26" s="1"/>
      <c r="B26" s="13" t="str">
        <f>IF(A26="","",VLOOKUP(A26,base!A:B,2,0))</f>
        <v/>
      </c>
      <c r="C26" s="1"/>
      <c r="D26" s="11" t="str">
        <f>IFERROR(VLOOKUP(A26,'Etat de stocks'!A:H,7,0),"0,00")</f>
        <v>0,00</v>
      </c>
      <c r="E26" s="4" t="str">
        <f t="shared" si="0"/>
        <v/>
      </c>
      <c r="F26" s="2"/>
    </row>
    <row r="27" spans="1:6">
      <c r="A27" s="1"/>
      <c r="B27" s="13" t="str">
        <f>IF(A27="","",VLOOKUP(A27,base!A:B,2,0))</f>
        <v/>
      </c>
      <c r="C27" s="1"/>
      <c r="D27" s="11" t="str">
        <f>IFERROR(VLOOKUP(A27,'Etat de stocks'!A:H,7,0),"0,00")</f>
        <v>0,00</v>
      </c>
      <c r="E27" s="4" t="str">
        <f t="shared" si="0"/>
        <v/>
      </c>
      <c r="F27" s="2"/>
    </row>
    <row r="28" spans="1:6">
      <c r="A28" s="1"/>
      <c r="B28" s="13" t="str">
        <f>IF(A28="","",VLOOKUP(A28,base!A:B,2,0))</f>
        <v/>
      </c>
      <c r="C28" s="1"/>
      <c r="D28" s="11" t="str">
        <f>IFERROR(VLOOKUP(A28,'Etat de stocks'!A:H,7,0),"0,00")</f>
        <v>0,00</v>
      </c>
      <c r="E28" s="4" t="str">
        <f t="shared" si="0"/>
        <v/>
      </c>
      <c r="F28" s="2"/>
    </row>
    <row r="29" spans="1:6">
      <c r="A29" s="1"/>
      <c r="B29" s="13" t="str">
        <f>IF(A29="","",VLOOKUP(A29,base!A:B,2,0))</f>
        <v/>
      </c>
      <c r="C29" s="1"/>
      <c r="D29" s="11" t="str">
        <f>IFERROR(VLOOKUP(A29,'Etat de stocks'!A:H,7,0),"0,00")</f>
        <v>0,00</v>
      </c>
      <c r="E29" s="4" t="str">
        <f t="shared" si="0"/>
        <v/>
      </c>
      <c r="F29" s="2"/>
    </row>
    <row r="30" spans="1:6">
      <c r="A30" s="1"/>
      <c r="B30" s="13" t="str">
        <f>IF(A30="","",VLOOKUP(A30,base!A:B,2,0))</f>
        <v/>
      </c>
      <c r="C30" s="1"/>
      <c r="D30" s="11" t="str">
        <f>IFERROR(VLOOKUP(A30,'Etat de stocks'!A:H,7,0),"0,00")</f>
        <v>0,00</v>
      </c>
      <c r="E30" s="4" t="str">
        <f t="shared" si="0"/>
        <v/>
      </c>
      <c r="F30" s="2"/>
    </row>
    <row r="31" spans="1:6">
      <c r="A31" s="1"/>
      <c r="B31" s="13" t="str">
        <f>IF(A31="","",VLOOKUP(A31,base!A:B,2,0))</f>
        <v/>
      </c>
      <c r="C31" s="1"/>
      <c r="D31" s="11" t="str">
        <f>IFERROR(VLOOKUP(A31,'Etat de stocks'!A:H,7,0),"0,00")</f>
        <v>0,00</v>
      </c>
      <c r="E31" s="4" t="str">
        <f t="shared" si="0"/>
        <v/>
      </c>
      <c r="F31" s="2"/>
    </row>
    <row r="32" spans="1:6">
      <c r="A32" s="1"/>
      <c r="B32" s="13" t="str">
        <f>IF(A32="","",VLOOKUP(A32,base!A:B,2,0))</f>
        <v/>
      </c>
      <c r="C32" s="1"/>
      <c r="D32" s="11" t="str">
        <f>IFERROR(VLOOKUP(A32,'Etat de stocks'!A:H,7,0),"0,00")</f>
        <v>0,00</v>
      </c>
      <c r="E32" s="4" t="str">
        <f t="shared" si="0"/>
        <v/>
      </c>
      <c r="F32" s="2"/>
    </row>
    <row r="33" spans="1:6">
      <c r="A33" s="1"/>
      <c r="B33" s="13" t="str">
        <f>IF(A33="","",VLOOKUP(A33,base!A:B,2,0))</f>
        <v/>
      </c>
      <c r="C33" s="1"/>
      <c r="D33" s="11" t="str">
        <f>IFERROR(VLOOKUP(A33,'Etat de stocks'!A:H,7,0),"0,00")</f>
        <v>0,00</v>
      </c>
      <c r="E33" s="4" t="str">
        <f t="shared" si="0"/>
        <v/>
      </c>
      <c r="F33" s="2"/>
    </row>
    <row r="34" spans="1:6">
      <c r="A34" s="1"/>
      <c r="B34" s="13" t="str">
        <f>IF(A34="","",VLOOKUP(A34,base!A:B,2,0))</f>
        <v/>
      </c>
      <c r="C34" s="1"/>
      <c r="D34" s="11" t="str">
        <f>IFERROR(VLOOKUP(A34,'Etat de stocks'!A:H,7,0),"0,00")</f>
        <v>0,00</v>
      </c>
      <c r="E34" s="4" t="str">
        <f t="shared" si="0"/>
        <v/>
      </c>
      <c r="F34" s="2"/>
    </row>
    <row r="35" spans="1:6">
      <c r="A35" s="1"/>
      <c r="B35" s="1" t="str">
        <f>IF(A35="","",VLOOKUP(A35,base!A:B,2,0))</f>
        <v/>
      </c>
      <c r="C35" s="1"/>
      <c r="D35" s="11" t="str">
        <f>IFERROR(VLOOKUP(A35,'Etat de stocks'!A:H,7,0),"0,00")</f>
        <v>0,00</v>
      </c>
      <c r="E35" s="4" t="str">
        <f t="shared" si="0"/>
        <v/>
      </c>
      <c r="F35" s="2"/>
    </row>
    <row r="36" spans="1:6" ht="19.5" customHeight="1">
      <c r="B36" s="38" t="s">
        <v>523</v>
      </c>
      <c r="C36" s="39"/>
      <c r="D36" s="40"/>
      <c r="E36" s="42">
        <f>SUM(E2:E35)</f>
        <v>0</v>
      </c>
    </row>
  </sheetData>
  <sheetProtection selectLockedCells="1" selectUnlockedCells="1"/>
  <mergeCells count="1">
    <mergeCell ref="B36:D3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58"/>
  <sheetViews>
    <sheetView workbookViewId="0">
      <pane ySplit="2" topLeftCell="A3" activePane="bottomLeft" state="frozen"/>
      <selection pane="bottomLeft" activeCell="B2" sqref="B2"/>
    </sheetView>
  </sheetViews>
  <sheetFormatPr baseColWidth="10" defaultRowHeight="15"/>
  <cols>
    <col min="2" max="2" width="37" bestFit="1" customWidth="1"/>
    <col min="3" max="3" width="8.85546875" bestFit="1" customWidth="1"/>
    <col min="4" max="4" width="11.85546875" style="12" customWidth="1"/>
    <col min="5" max="5" width="13" style="12" bestFit="1" customWidth="1"/>
    <col min="6" max="6" width="8.85546875" bestFit="1" customWidth="1"/>
    <col min="7" max="7" width="11.85546875" style="12" customWidth="1"/>
    <col min="8" max="8" width="13.140625" style="12" bestFit="1" customWidth="1"/>
    <col min="9" max="9" width="7" bestFit="1" customWidth="1"/>
    <col min="10" max="10" width="17" customWidth="1"/>
    <col min="11" max="11" width="9" bestFit="1" customWidth="1"/>
    <col min="12" max="12" width="13.42578125" style="12" bestFit="1" customWidth="1"/>
  </cols>
  <sheetData>
    <row r="1" spans="1:12" ht="15.75">
      <c r="A1" s="44" t="s">
        <v>520</v>
      </c>
      <c r="B1" s="45" t="s">
        <v>526</v>
      </c>
      <c r="C1" s="28" t="s">
        <v>509</v>
      </c>
      <c r="D1" s="28"/>
      <c r="E1" s="28"/>
      <c r="F1" s="29" t="s">
        <v>510</v>
      </c>
      <c r="G1" s="30"/>
      <c r="H1" s="31"/>
      <c r="I1" s="29" t="s">
        <v>516</v>
      </c>
      <c r="J1" s="31"/>
      <c r="K1" s="29" t="s">
        <v>517</v>
      </c>
      <c r="L1" s="31"/>
    </row>
    <row r="2" spans="1:12" ht="15.75">
      <c r="A2" s="32" t="s">
        <v>519</v>
      </c>
      <c r="B2" s="32" t="s">
        <v>518</v>
      </c>
      <c r="C2" s="32" t="s">
        <v>482</v>
      </c>
      <c r="D2" s="33" t="s">
        <v>504</v>
      </c>
      <c r="E2" s="33" t="s">
        <v>505</v>
      </c>
      <c r="F2" s="33" t="s">
        <v>515</v>
      </c>
      <c r="G2" s="33" t="s">
        <v>511</v>
      </c>
      <c r="H2" s="33" t="s">
        <v>506</v>
      </c>
      <c r="I2" s="32" t="s">
        <v>514</v>
      </c>
      <c r="J2" s="32" t="s">
        <v>507</v>
      </c>
      <c r="K2" s="32" t="s">
        <v>512</v>
      </c>
      <c r="L2" s="34" t="s">
        <v>513</v>
      </c>
    </row>
    <row r="3" spans="1:12">
      <c r="A3" s="1" t="str">
        <f>+base!A2</f>
        <v>CHARB</v>
      </c>
      <c r="B3" s="1" t="str">
        <f>+base!B2</f>
        <v>CHARBON</v>
      </c>
      <c r="C3" s="6">
        <v>9</v>
      </c>
      <c r="D3" s="11">
        <f>IF(C3=0,"0",E3/C3)</f>
        <v>2500</v>
      </c>
      <c r="E3" s="11">
        <v>22500</v>
      </c>
      <c r="F3" s="6">
        <f>SUMIF('M entree'!A:A,A3,'M entree'!C:C)</f>
        <v>0</v>
      </c>
      <c r="G3" s="27">
        <f>IFERROR((H3+E3)/(C3+F3),"0")</f>
        <v>2500</v>
      </c>
      <c r="H3" s="11">
        <f>SUMIFS('M entree'!E:E,'M entree'!A:A,'Etat de stocks'!A3)</f>
        <v>0</v>
      </c>
      <c r="I3" s="6">
        <f>IFERROR(SUMIF('M sortie'!A:A,'Etat de stocks'!A3,'M sortie'!C:C),"0")</f>
        <v>0</v>
      </c>
      <c r="J3" s="11">
        <f>SUMIF('M sortie'!A:A,'Etat de stocks'!A3,'M sortie'!E:E)</f>
        <v>0</v>
      </c>
      <c r="K3" s="6">
        <f>+C3+F3-I3</f>
        <v>9</v>
      </c>
      <c r="L3" s="11">
        <f>+K3*G3</f>
        <v>22500</v>
      </c>
    </row>
    <row r="4" spans="1:12">
      <c r="A4" s="1" t="str">
        <f>+base!A3</f>
        <v>POULE</v>
      </c>
      <c r="B4" s="1" t="str">
        <f>+base!B3</f>
        <v>POULET</v>
      </c>
      <c r="C4" s="6">
        <v>1</v>
      </c>
      <c r="D4" s="11">
        <v>12000</v>
      </c>
      <c r="E4" s="11">
        <v>12000</v>
      </c>
      <c r="F4" s="6">
        <f>SUMIF('M entree'!A:A,A4,'M entree'!C:C)</f>
        <v>0</v>
      </c>
      <c r="G4" s="27">
        <f t="shared" ref="G4:G67" si="0">IFERROR((H4+E4)/(C4+F4),"0")</f>
        <v>12000</v>
      </c>
      <c r="H4" s="11">
        <f>SUMIFS('M entree'!E:E,'M entree'!A:A,'Etat de stocks'!A4)</f>
        <v>0</v>
      </c>
      <c r="I4" s="6">
        <f>IFERROR(SUMIF('M sortie'!A:A,'Etat de stocks'!A4,'M sortie'!C:C),"0")</f>
        <v>0</v>
      </c>
      <c r="J4" s="11">
        <f>SUMIFS('M sortie'!E:E,'M sortie'!A:A,'Etat de stocks'!A4)</f>
        <v>0</v>
      </c>
      <c r="K4" s="6">
        <f t="shared" ref="K4:K67" si="1">+C4+F4-I4</f>
        <v>1</v>
      </c>
      <c r="L4" s="11">
        <f t="shared" ref="L4:L67" si="2">+K4*G4</f>
        <v>12000</v>
      </c>
    </row>
    <row r="5" spans="1:12">
      <c r="A5" s="1" t="str">
        <f>+base!A4</f>
        <v>FANAN</v>
      </c>
      <c r="B5" s="1" t="str">
        <f>+base!B4</f>
        <v>FANANGANY</v>
      </c>
      <c r="C5" s="6">
        <v>0</v>
      </c>
      <c r="D5" s="11" t="str">
        <f>IF(C5=0,"0",E5/C5)</f>
        <v>0</v>
      </c>
      <c r="E5" s="11">
        <v>0</v>
      </c>
      <c r="F5" s="6">
        <f>SUMIF('M entree'!A:A,A5,'M entree'!C:C)</f>
        <v>0</v>
      </c>
      <c r="G5" s="27" t="str">
        <f t="shared" si="0"/>
        <v>0</v>
      </c>
      <c r="H5" s="11">
        <f>SUMIFS('M entree'!E:E,'M entree'!A:A,'Etat de stocks'!A5)</f>
        <v>0</v>
      </c>
      <c r="I5" s="6">
        <f>IFERROR(SUMIF('M sortie'!A:A,'Etat de stocks'!A5,'M sortie'!C:C),"0")</f>
        <v>0</v>
      </c>
      <c r="J5" s="11">
        <f>SUMIFS('M sortie'!E:E,'M sortie'!A:A,'Etat de stocks'!A5)</f>
        <v>0</v>
      </c>
      <c r="K5" s="6">
        <f t="shared" si="1"/>
        <v>0</v>
      </c>
      <c r="L5" s="11">
        <f t="shared" si="2"/>
        <v>0</v>
      </c>
    </row>
    <row r="6" spans="1:12">
      <c r="A6" s="1" t="str">
        <f>+base!A5</f>
        <v>TRANF</v>
      </c>
      <c r="B6" s="1" t="str">
        <f>+base!B5</f>
        <v>TRANCHE FINE</v>
      </c>
      <c r="C6" s="6">
        <v>0</v>
      </c>
      <c r="D6" s="11" t="str">
        <f>IF(C6=0,"0",E6/C6)</f>
        <v>0</v>
      </c>
      <c r="E6" s="11">
        <v>0</v>
      </c>
      <c r="F6" s="6">
        <f>SUMIF('M entree'!A:A,A6,'M entree'!C:C)</f>
        <v>0</v>
      </c>
      <c r="G6" s="27" t="str">
        <f t="shared" si="0"/>
        <v>0</v>
      </c>
      <c r="H6" s="11">
        <f>SUMIFS('M entree'!E:E,'M entree'!A:A,'Etat de stocks'!A6)</f>
        <v>0</v>
      </c>
      <c r="I6" s="6">
        <f>IFERROR(SUMIF('M sortie'!A:A,'Etat de stocks'!A6,'M sortie'!C:C),"0")</f>
        <v>0</v>
      </c>
      <c r="J6" s="11">
        <f>SUMIFS('M sortie'!E:E,'M sortie'!A:A,'Etat de stocks'!A6)</f>
        <v>0</v>
      </c>
      <c r="K6" s="6">
        <f t="shared" si="1"/>
        <v>0</v>
      </c>
      <c r="L6" s="11">
        <f t="shared" si="2"/>
        <v>0</v>
      </c>
    </row>
    <row r="7" spans="1:12">
      <c r="A7" s="1" t="str">
        <f>+base!A6</f>
        <v>VIAHA</v>
      </c>
      <c r="B7" s="1" t="str">
        <f>+base!B6</f>
        <v>VIANDE HACHEE</v>
      </c>
      <c r="C7" s="6">
        <v>0</v>
      </c>
      <c r="D7" s="11" t="str">
        <f>IF(C7=0,"0",E7/C7)</f>
        <v>0</v>
      </c>
      <c r="E7" s="11">
        <v>0</v>
      </c>
      <c r="F7" s="6">
        <f>SUMIF('M entree'!A:A,A7,'M entree'!C:C)</f>
        <v>0</v>
      </c>
      <c r="G7" s="27" t="str">
        <f t="shared" si="0"/>
        <v>0</v>
      </c>
      <c r="H7" s="11">
        <f>SUMIFS('M entree'!E:E,'M entree'!A:A,'Etat de stocks'!A7)</f>
        <v>0</v>
      </c>
      <c r="I7" s="6">
        <f>IFERROR(SUMIF('M sortie'!A:A,'Etat de stocks'!A7,'M sortie'!C:C),"0")</f>
        <v>0</v>
      </c>
      <c r="J7" s="11">
        <f>SUMIFS('M sortie'!E:E,'M sortie'!A:A,'Etat de stocks'!A7)</f>
        <v>0</v>
      </c>
      <c r="K7" s="6">
        <f t="shared" si="1"/>
        <v>0</v>
      </c>
      <c r="L7" s="11">
        <f t="shared" si="2"/>
        <v>0</v>
      </c>
    </row>
    <row r="8" spans="1:12">
      <c r="A8" s="1" t="str">
        <f>+base!A7</f>
        <v>ZEBUP</v>
      </c>
      <c r="B8" s="1" t="str">
        <f>+base!B7</f>
        <v>ZEBU PARRURE</v>
      </c>
      <c r="C8" s="6">
        <v>0</v>
      </c>
      <c r="D8" s="11" t="str">
        <f>IF(C8=0,"0",E8/C8)</f>
        <v>0</v>
      </c>
      <c r="E8" s="11">
        <v>0</v>
      </c>
      <c r="F8" s="6">
        <f>SUMIF('M entree'!A:A,A8,'M entree'!C:C)</f>
        <v>0</v>
      </c>
      <c r="G8" s="27" t="str">
        <f t="shared" si="0"/>
        <v>0</v>
      </c>
      <c r="H8" s="11">
        <f>SUMIFS('M entree'!E:E,'M entree'!A:A,'Etat de stocks'!A8)</f>
        <v>0</v>
      </c>
      <c r="I8" s="6">
        <f>IFERROR(SUMIF('M sortie'!A:A,'Etat de stocks'!A8,'M sortie'!C:C),"0")</f>
        <v>0</v>
      </c>
      <c r="J8" s="11">
        <f>SUMIFS('M sortie'!E:E,'M sortie'!A:A,'Etat de stocks'!A8)</f>
        <v>0</v>
      </c>
      <c r="K8" s="6">
        <f t="shared" si="1"/>
        <v>0</v>
      </c>
      <c r="L8" s="11">
        <f t="shared" si="2"/>
        <v>0</v>
      </c>
    </row>
    <row r="9" spans="1:12">
      <c r="A9" s="1" t="str">
        <f>+base!A8</f>
        <v>FILET</v>
      </c>
      <c r="B9" s="1" t="str">
        <f>+base!B8</f>
        <v>FILET DE ZEBU</v>
      </c>
      <c r="C9" s="6">
        <v>0</v>
      </c>
      <c r="D9" s="11" t="str">
        <f>IF(C9=0,"0",E9/C9)</f>
        <v>0</v>
      </c>
      <c r="E9" s="11">
        <v>0</v>
      </c>
      <c r="F9" s="6">
        <f>SUMIF('M entree'!A:A,A9,'M entree'!C:C)</f>
        <v>0</v>
      </c>
      <c r="G9" s="27" t="str">
        <f t="shared" si="0"/>
        <v>0</v>
      </c>
      <c r="H9" s="11">
        <f>SUMIFS('M entree'!E:E,'M entree'!A:A,'Etat de stocks'!A9)</f>
        <v>0</v>
      </c>
      <c r="I9" s="6">
        <f>IFERROR(SUMIF('M sortie'!A:A,'Etat de stocks'!A9,'M sortie'!C:C),"0")</f>
        <v>0</v>
      </c>
      <c r="J9" s="11">
        <f>SUMIFS('M sortie'!E:E,'M sortie'!A:A,'Etat de stocks'!A9)</f>
        <v>0</v>
      </c>
      <c r="K9" s="6">
        <f t="shared" si="1"/>
        <v>0</v>
      </c>
      <c r="L9" s="11">
        <f t="shared" si="2"/>
        <v>0</v>
      </c>
    </row>
    <row r="10" spans="1:12">
      <c r="A10" s="1" t="str">
        <f>+base!A9</f>
        <v>SAUCI</v>
      </c>
      <c r="B10" s="1" t="str">
        <f>+base!B9</f>
        <v>SAUCISSON</v>
      </c>
      <c r="C10" s="6">
        <v>0.05</v>
      </c>
      <c r="D10" s="11">
        <f>IF(C10=0,"0",E10/C10)</f>
        <v>2874.9696356274594</v>
      </c>
      <c r="E10" s="11">
        <v>143.74848178137299</v>
      </c>
      <c r="F10" s="6">
        <f>SUMIF('M entree'!A:A,A10,'M entree'!C:C)</f>
        <v>0</v>
      </c>
      <c r="G10" s="27">
        <f t="shared" si="0"/>
        <v>2874.9696356274594</v>
      </c>
      <c r="H10" s="11">
        <f>SUMIFS('M entree'!E:E,'M entree'!A:A,'Etat de stocks'!A10)</f>
        <v>0</v>
      </c>
      <c r="I10" s="6">
        <f>IFERROR(SUMIF('M sortie'!A:A,'Etat de stocks'!A10,'M sortie'!C:C),"0")</f>
        <v>0</v>
      </c>
      <c r="J10" s="11">
        <f>SUMIFS('M sortie'!E:E,'M sortie'!A:A,'Etat de stocks'!A10)</f>
        <v>0</v>
      </c>
      <c r="K10" s="6">
        <f t="shared" si="1"/>
        <v>0.05</v>
      </c>
      <c r="L10" s="11">
        <f t="shared" si="2"/>
        <v>143.74848178137299</v>
      </c>
    </row>
    <row r="11" spans="1:12">
      <c r="A11" s="1" t="str">
        <f>+base!A10</f>
        <v>COTEP</v>
      </c>
      <c r="B11" s="1" t="str">
        <f>+base!B10</f>
        <v>COTE DE PORC</v>
      </c>
      <c r="C11" s="6">
        <v>0</v>
      </c>
      <c r="D11" s="11" t="str">
        <f>IF(C11=0,"0",E11/C11)</f>
        <v>0</v>
      </c>
      <c r="E11" s="11">
        <v>0</v>
      </c>
      <c r="F11" s="6">
        <f>SUMIF('M entree'!A:A,A11,'M entree'!C:C)</f>
        <v>0</v>
      </c>
      <c r="G11" s="27" t="str">
        <f t="shared" si="0"/>
        <v>0</v>
      </c>
      <c r="H11" s="11">
        <f>SUMIFS('M entree'!E:E,'M entree'!A:A,'Etat de stocks'!A11)</f>
        <v>0</v>
      </c>
      <c r="I11" s="6">
        <f>IFERROR(SUMIF('M sortie'!A:A,'Etat de stocks'!A11,'M sortie'!C:C),"0")</f>
        <v>0</v>
      </c>
      <c r="J11" s="11">
        <f>SUMIFS('M sortie'!E:E,'M sortie'!A:A,'Etat de stocks'!A11)</f>
        <v>0</v>
      </c>
      <c r="K11" s="6">
        <f t="shared" si="1"/>
        <v>0</v>
      </c>
      <c r="L11" s="11">
        <f t="shared" si="2"/>
        <v>0</v>
      </c>
    </row>
    <row r="12" spans="1:12">
      <c r="A12" s="1" t="str">
        <f>+base!A11</f>
        <v>CANAR</v>
      </c>
      <c r="B12" s="1" t="str">
        <f>+base!B11</f>
        <v>CANARD</v>
      </c>
      <c r="C12" s="6">
        <v>0</v>
      </c>
      <c r="D12" s="11" t="str">
        <f>IF(C12=0,"0",E12/C12)</f>
        <v>0</v>
      </c>
      <c r="E12" s="11">
        <v>0</v>
      </c>
      <c r="F12" s="6">
        <f>SUMIF('M entree'!A:A,A12,'M entree'!C:C)</f>
        <v>0</v>
      </c>
      <c r="G12" s="27" t="str">
        <f t="shared" si="0"/>
        <v>0</v>
      </c>
      <c r="H12" s="11">
        <f>SUMIFS('M entree'!E:E,'M entree'!A:A,'Etat de stocks'!A12)</f>
        <v>0</v>
      </c>
      <c r="I12" s="6">
        <f>IFERROR(SUMIF('M sortie'!A:A,'Etat de stocks'!A12,'M sortie'!C:C),"0")</f>
        <v>0</v>
      </c>
      <c r="J12" s="11">
        <f>SUMIFS('M sortie'!E:E,'M sortie'!A:A,'Etat de stocks'!A12)</f>
        <v>0</v>
      </c>
      <c r="K12" s="6">
        <f t="shared" si="1"/>
        <v>0</v>
      </c>
      <c r="L12" s="11">
        <f t="shared" si="2"/>
        <v>0</v>
      </c>
    </row>
    <row r="13" spans="1:12">
      <c r="A13" s="1" t="str">
        <f>+base!A12</f>
        <v>THONN</v>
      </c>
      <c r="B13" s="1" t="str">
        <f>+base!B12</f>
        <v>THON NATURE</v>
      </c>
      <c r="C13" s="6">
        <v>0</v>
      </c>
      <c r="D13" s="11" t="str">
        <f>IF(C13=0,"0",E13/C13)</f>
        <v>0</v>
      </c>
      <c r="E13" s="11">
        <v>0</v>
      </c>
      <c r="F13" s="6">
        <f>SUMIF('M entree'!A:A,A13,'M entree'!C:C)</f>
        <v>0</v>
      </c>
      <c r="G13" s="27" t="str">
        <f t="shared" si="0"/>
        <v>0</v>
      </c>
      <c r="H13" s="11">
        <f>SUMIFS('M entree'!E:E,'M entree'!A:A,'Etat de stocks'!A13)</f>
        <v>0</v>
      </c>
      <c r="I13" s="6">
        <f>IFERROR(SUMIF('M sortie'!A:A,'Etat de stocks'!A13,'M sortie'!C:C),"0")</f>
        <v>0</v>
      </c>
      <c r="J13" s="11">
        <f>SUMIFS('M sortie'!E:E,'M sortie'!A:A,'Etat de stocks'!A13)</f>
        <v>0</v>
      </c>
      <c r="K13" s="6">
        <f t="shared" si="1"/>
        <v>0</v>
      </c>
      <c r="L13" s="11">
        <f t="shared" si="2"/>
        <v>0</v>
      </c>
    </row>
    <row r="14" spans="1:12">
      <c r="A14" s="1" t="str">
        <f>+base!A13</f>
        <v>MORTA</v>
      </c>
      <c r="B14" s="1" t="str">
        <f>+base!B13</f>
        <v>MORTADELLE</v>
      </c>
      <c r="C14" s="6">
        <v>0</v>
      </c>
      <c r="D14" s="11" t="str">
        <f>IF(C14=0,"0",E14/C14)</f>
        <v>0</v>
      </c>
      <c r="E14" s="11">
        <v>0</v>
      </c>
      <c r="F14" s="6">
        <f>SUMIF('M entree'!A:A,A14,'M entree'!C:C)</f>
        <v>0</v>
      </c>
      <c r="G14" s="27" t="str">
        <f t="shared" si="0"/>
        <v>0</v>
      </c>
      <c r="H14" s="11">
        <f>SUMIFS('M entree'!E:E,'M entree'!A:A,'Etat de stocks'!A14)</f>
        <v>0</v>
      </c>
      <c r="I14" s="6">
        <f>IFERROR(SUMIF('M sortie'!A:A,'Etat de stocks'!A14,'M sortie'!C:C),"0")</f>
        <v>0</v>
      </c>
      <c r="J14" s="11">
        <f>SUMIFS('M sortie'!E:E,'M sortie'!A:A,'Etat de stocks'!A14)</f>
        <v>0</v>
      </c>
      <c r="K14" s="6">
        <f t="shared" si="1"/>
        <v>0</v>
      </c>
      <c r="L14" s="11">
        <f t="shared" si="2"/>
        <v>0</v>
      </c>
    </row>
    <row r="15" spans="1:12">
      <c r="A15" s="1" t="str">
        <f>+base!A14</f>
        <v>ŒUFS</v>
      </c>
      <c r="B15" s="1" t="str">
        <f>+base!B14</f>
        <v>ŒUFS</v>
      </c>
      <c r="C15" s="6">
        <v>33</v>
      </c>
      <c r="D15" s="11">
        <f>IF(C15=0,"0",E15/C15)</f>
        <v>471.58119777158771</v>
      </c>
      <c r="E15" s="11">
        <v>15562.179526462394</v>
      </c>
      <c r="F15" s="6">
        <f>SUMIF('M entree'!A:A,A15,'M entree'!C:C)</f>
        <v>0</v>
      </c>
      <c r="G15" s="27">
        <f>IFERROR((H15+E15)/(C15+F15),"0")</f>
        <v>471.58119777158771</v>
      </c>
      <c r="H15" s="11">
        <f>SUMIFS('M entree'!E:E,'M entree'!A:A,'Etat de stocks'!A15)</f>
        <v>0</v>
      </c>
      <c r="I15" s="6">
        <f>IFERROR(SUMIF('M sortie'!A:A,'Etat de stocks'!A15,'M sortie'!C:C),"0")</f>
        <v>0</v>
      </c>
      <c r="J15" s="11">
        <f>SUMIFS('M sortie'!E:E,'M sortie'!A:A,'Etat de stocks'!A15)</f>
        <v>0</v>
      </c>
      <c r="K15" s="6">
        <f t="shared" si="1"/>
        <v>33</v>
      </c>
      <c r="L15" s="11">
        <f t="shared" si="2"/>
        <v>15562.179526462394</v>
      </c>
    </row>
    <row r="16" spans="1:12">
      <c r="A16" s="1" t="str">
        <f>+base!A15</f>
        <v>TOMAT</v>
      </c>
      <c r="B16" s="1" t="str">
        <f>+base!B15</f>
        <v>TOMATE</v>
      </c>
      <c r="C16" s="6">
        <v>0</v>
      </c>
      <c r="D16" s="11" t="str">
        <f>IF(C16=0,"0",E16/C16)</f>
        <v>0</v>
      </c>
      <c r="E16" s="11">
        <v>0</v>
      </c>
      <c r="F16" s="6">
        <f>SUMIF('M entree'!A:A,A16,'M entree'!C:C)</f>
        <v>0</v>
      </c>
      <c r="G16" s="27" t="str">
        <f t="shared" si="0"/>
        <v>0</v>
      </c>
      <c r="H16" s="11">
        <f>SUMIFS('M entree'!E:E,'M entree'!A:A,'Etat de stocks'!A16)</f>
        <v>0</v>
      </c>
      <c r="I16" s="6">
        <f>IFERROR(SUMIF('M sortie'!A:A,'Etat de stocks'!A16,'M sortie'!C:C),"0")</f>
        <v>0</v>
      </c>
      <c r="J16" s="11">
        <f>SUMIFS('M sortie'!E:E,'M sortie'!A:A,'Etat de stocks'!A16)</f>
        <v>0</v>
      </c>
      <c r="K16" s="6">
        <f t="shared" si="1"/>
        <v>0</v>
      </c>
      <c r="L16" s="11">
        <f t="shared" si="2"/>
        <v>0</v>
      </c>
    </row>
    <row r="17" spans="1:12">
      <c r="A17" s="1" t="str">
        <f>+base!A16</f>
        <v>POIVR</v>
      </c>
      <c r="B17" s="1" t="str">
        <f>+base!B16</f>
        <v>POIVRON</v>
      </c>
      <c r="C17" s="6">
        <v>8.8800000000000008</v>
      </c>
      <c r="D17" s="11">
        <f>IF(C17=0,"0",E17/C17)</f>
        <v>639.99999999999989</v>
      </c>
      <c r="E17" s="11">
        <v>5683.2</v>
      </c>
      <c r="F17" s="6">
        <f>SUMIF('M entree'!A:A,A17,'M entree'!C:C)</f>
        <v>0</v>
      </c>
      <c r="G17" s="27">
        <f t="shared" si="0"/>
        <v>639.99999999999989</v>
      </c>
      <c r="H17" s="11">
        <f>SUMIFS('M entree'!E:E,'M entree'!A:A,'Etat de stocks'!A17)</f>
        <v>0</v>
      </c>
      <c r="I17" s="6">
        <f>IFERROR(SUMIF('M sortie'!A:A,'Etat de stocks'!A17,'M sortie'!C:C),"0")</f>
        <v>0</v>
      </c>
      <c r="J17" s="11">
        <f>SUMIFS('M sortie'!E:E,'M sortie'!A:A,'Etat de stocks'!A17)</f>
        <v>0</v>
      </c>
      <c r="K17" s="6">
        <f t="shared" si="1"/>
        <v>8.8800000000000008</v>
      </c>
      <c r="L17" s="11">
        <f t="shared" si="2"/>
        <v>5683.2</v>
      </c>
    </row>
    <row r="18" spans="1:12">
      <c r="A18" s="1" t="str">
        <f>+base!A17</f>
        <v>COCOM</v>
      </c>
      <c r="B18" s="1" t="str">
        <f>+base!B17</f>
        <v>COCOMBRE</v>
      </c>
      <c r="C18" s="6">
        <v>0</v>
      </c>
      <c r="D18" s="11" t="str">
        <f>IF(C18=0,"0",E18/C18)</f>
        <v>0</v>
      </c>
      <c r="E18" s="11">
        <v>0</v>
      </c>
      <c r="F18" s="6">
        <f>SUMIF('M entree'!A:A,A18,'M entree'!C:C)</f>
        <v>0</v>
      </c>
      <c r="G18" s="27" t="str">
        <f t="shared" si="0"/>
        <v>0</v>
      </c>
      <c r="H18" s="11">
        <f>SUMIFS('M entree'!E:E,'M entree'!A:A,'Etat de stocks'!A18)</f>
        <v>0</v>
      </c>
      <c r="I18" s="6">
        <f>IFERROR(SUMIF('M sortie'!A:A,'Etat de stocks'!A18,'M sortie'!C:C),"0")</f>
        <v>0</v>
      </c>
      <c r="J18" s="11">
        <f>SUMIFS('M sortie'!E:E,'M sortie'!A:A,'Etat de stocks'!A18)</f>
        <v>0</v>
      </c>
      <c r="K18" s="6">
        <f t="shared" si="1"/>
        <v>0</v>
      </c>
      <c r="L18" s="11">
        <f t="shared" si="2"/>
        <v>0</v>
      </c>
    </row>
    <row r="19" spans="1:12">
      <c r="A19" s="1" t="str">
        <f>+base!A18</f>
        <v>HARIC</v>
      </c>
      <c r="B19" s="1" t="str">
        <f>+base!B18</f>
        <v>HARICOT</v>
      </c>
      <c r="C19" s="6">
        <v>0</v>
      </c>
      <c r="D19" s="11" t="str">
        <f>IF(C19=0,"0",E19/C19)</f>
        <v>0</v>
      </c>
      <c r="E19" s="11">
        <v>0</v>
      </c>
      <c r="F19" s="6">
        <f>SUMIF('M entree'!A:A,A19,'M entree'!C:C)</f>
        <v>0</v>
      </c>
      <c r="G19" s="27" t="str">
        <f t="shared" si="0"/>
        <v>0</v>
      </c>
      <c r="H19" s="11">
        <f>SUMIFS('M entree'!E:E,'M entree'!A:A,'Etat de stocks'!A19)</f>
        <v>0</v>
      </c>
      <c r="I19" s="6">
        <f>IFERROR(SUMIF('M sortie'!A:A,'Etat de stocks'!A19,'M sortie'!C:C),"0")</f>
        <v>0</v>
      </c>
      <c r="J19" s="11">
        <f>SUMIFS('M sortie'!E:E,'M sortie'!A:A,'Etat de stocks'!A19)</f>
        <v>0</v>
      </c>
      <c r="K19" s="6">
        <f t="shared" si="1"/>
        <v>0</v>
      </c>
      <c r="L19" s="11">
        <f t="shared" si="2"/>
        <v>0</v>
      </c>
    </row>
    <row r="20" spans="1:12">
      <c r="A20" s="1" t="str">
        <f>+base!A19</f>
        <v>POMTE</v>
      </c>
      <c r="B20" s="1" t="str">
        <f>+base!B19</f>
        <v>POMME DE TERRE</v>
      </c>
      <c r="C20" s="6">
        <v>1.77</v>
      </c>
      <c r="D20" s="11">
        <f>IF(C20=0,"0",E20/C20)</f>
        <v>1.4762506265108697E-12</v>
      </c>
      <c r="E20" s="11">
        <v>2.6129636089242394E-12</v>
      </c>
      <c r="F20" s="6">
        <f>SUMIF('M entree'!A:A,A20,'M entree'!C:C)</f>
        <v>0</v>
      </c>
      <c r="G20" s="27">
        <f t="shared" si="0"/>
        <v>1.4762506265108697E-12</v>
      </c>
      <c r="H20" s="11">
        <f>SUMIFS('M entree'!E:E,'M entree'!A:A,'Etat de stocks'!A20)</f>
        <v>0</v>
      </c>
      <c r="I20" s="6">
        <f>IFERROR(SUMIF('M sortie'!A:A,'Etat de stocks'!A20,'M sortie'!C:C),"0")</f>
        <v>0</v>
      </c>
      <c r="J20" s="11">
        <f>SUMIFS('M sortie'!E:E,'M sortie'!A:A,'Etat de stocks'!A20)</f>
        <v>0</v>
      </c>
      <c r="K20" s="6">
        <f t="shared" si="1"/>
        <v>1.77</v>
      </c>
      <c r="L20" s="11">
        <f t="shared" si="2"/>
        <v>2.6129636089242394E-12</v>
      </c>
    </row>
    <row r="21" spans="1:12">
      <c r="A21" s="1" t="str">
        <f>+base!A20</f>
        <v>CAROT</v>
      </c>
      <c r="B21" s="1" t="str">
        <f>+base!B20</f>
        <v>CAROTTE</v>
      </c>
      <c r="C21" s="6">
        <v>0</v>
      </c>
      <c r="D21" s="11" t="str">
        <f>IF(C21=0,"0",E21/C21)</f>
        <v>0</v>
      </c>
      <c r="E21" s="11">
        <v>0</v>
      </c>
      <c r="F21" s="6">
        <f>SUMIF('M entree'!A:A,A21,'M entree'!C:C)</f>
        <v>0</v>
      </c>
      <c r="G21" s="27" t="str">
        <f t="shared" si="0"/>
        <v>0</v>
      </c>
      <c r="H21" s="11">
        <f>SUMIFS('M entree'!E:E,'M entree'!A:A,'Etat de stocks'!A21)</f>
        <v>0</v>
      </c>
      <c r="I21" s="6">
        <f>IFERROR(SUMIF('M sortie'!A:A,'Etat de stocks'!A21,'M sortie'!C:C),"0")</f>
        <v>0</v>
      </c>
      <c r="J21" s="11">
        <f>SUMIFS('M sortie'!E:E,'M sortie'!A:A,'Etat de stocks'!A21)</f>
        <v>0</v>
      </c>
      <c r="K21" s="6">
        <f t="shared" si="1"/>
        <v>0</v>
      </c>
      <c r="L21" s="11">
        <f t="shared" si="2"/>
        <v>0</v>
      </c>
    </row>
    <row r="22" spans="1:12">
      <c r="A22" s="1" t="str">
        <f>+base!A21</f>
        <v>AUBER</v>
      </c>
      <c r="B22" s="1" t="str">
        <f>+base!B21</f>
        <v>AUBERGINE</v>
      </c>
      <c r="C22" s="6">
        <v>0</v>
      </c>
      <c r="D22" s="11" t="str">
        <f>IF(C22=0,"0",E22/C22)</f>
        <v>0</v>
      </c>
      <c r="E22" s="11">
        <v>0</v>
      </c>
      <c r="F22" s="6">
        <f>SUMIF('M entree'!A:A,A22,'M entree'!C:C)</f>
        <v>0</v>
      </c>
      <c r="G22" s="27" t="str">
        <f t="shared" si="0"/>
        <v>0</v>
      </c>
      <c r="H22" s="11">
        <f>SUMIFS('M entree'!E:E,'M entree'!A:A,'Etat de stocks'!A22)</f>
        <v>0</v>
      </c>
      <c r="I22" s="6">
        <f>IFERROR(SUMIF('M sortie'!A:A,'Etat de stocks'!A22,'M sortie'!C:C),"0")</f>
        <v>0</v>
      </c>
      <c r="J22" s="11">
        <f>SUMIFS('M sortie'!E:E,'M sortie'!A:A,'Etat de stocks'!A22)</f>
        <v>0</v>
      </c>
      <c r="K22" s="6">
        <f t="shared" si="1"/>
        <v>0</v>
      </c>
      <c r="L22" s="11">
        <f t="shared" si="2"/>
        <v>0</v>
      </c>
    </row>
    <row r="23" spans="1:12">
      <c r="A23" s="1" t="str">
        <f>+base!A22</f>
        <v>BANAN</v>
      </c>
      <c r="B23" s="1" t="str">
        <f>+base!B22</f>
        <v>BANANE</v>
      </c>
      <c r="C23" s="6">
        <v>0</v>
      </c>
      <c r="D23" s="11" t="str">
        <f>IF(C23=0,"0",E23/C23)</f>
        <v>0</v>
      </c>
      <c r="E23" s="11">
        <v>0</v>
      </c>
      <c r="F23" s="6">
        <f>SUMIF('M entree'!A:A,A23,'M entree'!C:C)</f>
        <v>0</v>
      </c>
      <c r="G23" s="27" t="str">
        <f t="shared" si="0"/>
        <v>0</v>
      </c>
      <c r="H23" s="11">
        <f>SUMIFS('M entree'!E:E,'M entree'!A:A,'Etat de stocks'!A23)</f>
        <v>0</v>
      </c>
      <c r="I23" s="6">
        <f>IFERROR(SUMIF('M sortie'!A:A,'Etat de stocks'!A23,'M sortie'!C:C),"0")</f>
        <v>0</v>
      </c>
      <c r="J23" s="11">
        <f>SUMIFS('M sortie'!E:E,'M sortie'!A:A,'Etat de stocks'!A23)</f>
        <v>0</v>
      </c>
      <c r="K23" s="6">
        <f t="shared" si="1"/>
        <v>0</v>
      </c>
      <c r="L23" s="11">
        <f t="shared" si="2"/>
        <v>0</v>
      </c>
    </row>
    <row r="24" spans="1:12">
      <c r="A24" s="1" t="str">
        <f>+base!A23</f>
        <v>GARAN</v>
      </c>
      <c r="B24" s="1" t="str">
        <f>+base!B23</f>
        <v>GARANA</v>
      </c>
      <c r="C24" s="6">
        <v>0</v>
      </c>
      <c r="D24" s="11" t="str">
        <f>IF(C24=0,"0",E24/C24)</f>
        <v>0</v>
      </c>
      <c r="E24" s="11">
        <v>0</v>
      </c>
      <c r="F24" s="6">
        <f>SUMIF('M entree'!A:A,A24,'M entree'!C:C)</f>
        <v>0</v>
      </c>
      <c r="G24" s="27" t="str">
        <f t="shared" si="0"/>
        <v>0</v>
      </c>
      <c r="H24" s="11">
        <f>SUMIFS('M entree'!E:E,'M entree'!A:A,'Etat de stocks'!A24)</f>
        <v>0</v>
      </c>
      <c r="I24" s="6">
        <f>IFERROR(SUMIF('M sortie'!A:A,'Etat de stocks'!A24,'M sortie'!C:C),"0")</f>
        <v>0</v>
      </c>
      <c r="J24" s="11">
        <f>SUMIFS('M sortie'!E:E,'M sortie'!A:A,'Etat de stocks'!A24)</f>
        <v>0</v>
      </c>
      <c r="K24" s="6">
        <f t="shared" si="1"/>
        <v>0</v>
      </c>
      <c r="L24" s="11">
        <f t="shared" si="2"/>
        <v>0</v>
      </c>
    </row>
    <row r="25" spans="1:12">
      <c r="A25" s="1" t="str">
        <f>+base!A24</f>
        <v>ANANA</v>
      </c>
      <c r="B25" s="1" t="str">
        <f>+base!B24</f>
        <v>ANANAS</v>
      </c>
      <c r="C25" s="6">
        <v>0</v>
      </c>
      <c r="D25" s="11" t="str">
        <f>IF(C25=0,"0",E25/C25)</f>
        <v>0</v>
      </c>
      <c r="E25" s="11">
        <v>0</v>
      </c>
      <c r="F25" s="6">
        <f>SUMIF('M entree'!A:A,A25,'M entree'!C:C)</f>
        <v>0</v>
      </c>
      <c r="G25" s="27" t="str">
        <f t="shared" si="0"/>
        <v>0</v>
      </c>
      <c r="H25" s="11">
        <f>SUMIFS('M entree'!E:E,'M entree'!A:A,'Etat de stocks'!A25)</f>
        <v>0</v>
      </c>
      <c r="I25" s="6">
        <f>IFERROR(SUMIF('M sortie'!A:A,'Etat de stocks'!A25,'M sortie'!C:C),"0")</f>
        <v>0</v>
      </c>
      <c r="J25" s="11">
        <f>SUMIFS('M sortie'!E:E,'M sortie'!A:A,'Etat de stocks'!A25)</f>
        <v>0</v>
      </c>
      <c r="K25" s="6">
        <f t="shared" si="1"/>
        <v>0</v>
      </c>
      <c r="L25" s="11">
        <f t="shared" si="2"/>
        <v>0</v>
      </c>
    </row>
    <row r="26" spans="1:12">
      <c r="A26" s="1" t="str">
        <f>+base!A25</f>
        <v>PECHE</v>
      </c>
      <c r="B26" s="1" t="str">
        <f>+base!B25</f>
        <v>PECHE</v>
      </c>
      <c r="C26" s="6">
        <v>0</v>
      </c>
      <c r="D26" s="11" t="str">
        <f>IF(C26=0,"0",E26/C26)</f>
        <v>0</v>
      </c>
      <c r="E26" s="11">
        <v>0</v>
      </c>
      <c r="F26" s="6">
        <f>SUMIF('M entree'!A:A,A26,'M entree'!C:C)</f>
        <v>0</v>
      </c>
      <c r="G26" s="27" t="str">
        <f t="shared" si="0"/>
        <v>0</v>
      </c>
      <c r="H26" s="11">
        <f>SUMIFS('M entree'!E:E,'M entree'!A:A,'Etat de stocks'!A26)</f>
        <v>0</v>
      </c>
      <c r="I26" s="6">
        <f>IFERROR(SUMIF('M sortie'!A:A,'Etat de stocks'!A26,'M sortie'!C:C),"0")</f>
        <v>0</v>
      </c>
      <c r="J26" s="11">
        <f>SUMIFS('M sortie'!E:E,'M sortie'!A:A,'Etat de stocks'!A26)</f>
        <v>0</v>
      </c>
      <c r="K26" s="6">
        <f t="shared" si="1"/>
        <v>0</v>
      </c>
      <c r="L26" s="11">
        <f t="shared" si="2"/>
        <v>0</v>
      </c>
    </row>
    <row r="27" spans="1:12">
      <c r="A27" s="1" t="str">
        <f>+base!A26</f>
        <v>COROS</v>
      </c>
      <c r="B27" s="1" t="str">
        <f>+base!B26</f>
        <v>COROSSOL</v>
      </c>
      <c r="C27" s="6">
        <v>0</v>
      </c>
      <c r="D27" s="11" t="str">
        <f>IF(C27=0,"0",E27/C27)</f>
        <v>0</v>
      </c>
      <c r="E27" s="11">
        <v>0</v>
      </c>
      <c r="F27" s="6">
        <f>SUMIF('M entree'!A:A,A27,'M entree'!C:C)</f>
        <v>0</v>
      </c>
      <c r="G27" s="27" t="str">
        <f t="shared" si="0"/>
        <v>0</v>
      </c>
      <c r="H27" s="11">
        <f>SUMIFS('M entree'!E:E,'M entree'!A:A,'Etat de stocks'!A27)</f>
        <v>0</v>
      </c>
      <c r="I27" s="6">
        <f>IFERROR(SUMIF('M sortie'!A:A,'Etat de stocks'!A27,'M sortie'!C:C),"0")</f>
        <v>0</v>
      </c>
      <c r="J27" s="11">
        <f>SUMIFS('M sortie'!E:E,'M sortie'!A:A,'Etat de stocks'!A27)</f>
        <v>0</v>
      </c>
      <c r="K27" s="6">
        <f t="shared" si="1"/>
        <v>0</v>
      </c>
      <c r="L27" s="11">
        <f t="shared" si="2"/>
        <v>0</v>
      </c>
    </row>
    <row r="28" spans="1:12">
      <c r="A28" s="1" t="str">
        <f>+base!A27</f>
        <v>PAPAY</v>
      </c>
      <c r="B28" s="1" t="str">
        <f>+base!B27</f>
        <v>PAPAYE</v>
      </c>
      <c r="C28" s="6">
        <v>0</v>
      </c>
      <c r="D28" s="11" t="str">
        <f>IF(C28=0,"0",E28/C28)</f>
        <v>0</v>
      </c>
      <c r="E28" s="11">
        <v>0</v>
      </c>
      <c r="F28" s="6">
        <f>SUMIF('M entree'!A:A,A28,'M entree'!C:C)</f>
        <v>0</v>
      </c>
      <c r="G28" s="27" t="str">
        <f t="shared" si="0"/>
        <v>0</v>
      </c>
      <c r="H28" s="11">
        <f>SUMIFS('M entree'!E:E,'M entree'!A:A,'Etat de stocks'!A28)</f>
        <v>0</v>
      </c>
      <c r="I28" s="6">
        <f>IFERROR(SUMIF('M sortie'!A:A,'Etat de stocks'!A28,'M sortie'!C:C),"0")</f>
        <v>0</v>
      </c>
      <c r="J28" s="11">
        <f>SUMIFS('M sortie'!E:E,'M sortie'!A:A,'Etat de stocks'!A28)</f>
        <v>0</v>
      </c>
      <c r="K28" s="6">
        <f t="shared" si="1"/>
        <v>0</v>
      </c>
      <c r="L28" s="11">
        <f t="shared" si="2"/>
        <v>0</v>
      </c>
    </row>
    <row r="29" spans="1:12">
      <c r="A29" s="1" t="str">
        <f>+base!A28</f>
        <v>MANGU</v>
      </c>
      <c r="B29" s="1" t="str">
        <f>+base!B28</f>
        <v>MANGUE</v>
      </c>
      <c r="C29" s="6">
        <v>0</v>
      </c>
      <c r="D29" s="11" t="str">
        <f>IF(C29=0,"0",E29/C29)</f>
        <v>0</v>
      </c>
      <c r="E29" s="11">
        <v>0</v>
      </c>
      <c r="F29" s="6">
        <f>SUMIF('M entree'!A:A,A29,'M entree'!C:C)</f>
        <v>0</v>
      </c>
      <c r="G29" s="27" t="str">
        <f t="shared" si="0"/>
        <v>0</v>
      </c>
      <c r="H29" s="11">
        <f>SUMIFS('M entree'!E:E,'M entree'!A:A,'Etat de stocks'!A29)</f>
        <v>0</v>
      </c>
      <c r="I29" s="6">
        <f>IFERROR(SUMIF('M sortie'!A:A,'Etat de stocks'!A29,'M sortie'!C:C),"0")</f>
        <v>0</v>
      </c>
      <c r="J29" s="11">
        <f>SUMIFS('M sortie'!E:E,'M sortie'!A:A,'Etat de stocks'!A29)</f>
        <v>0</v>
      </c>
      <c r="K29" s="6">
        <f t="shared" si="1"/>
        <v>0</v>
      </c>
      <c r="L29" s="11">
        <f t="shared" si="2"/>
        <v>0</v>
      </c>
    </row>
    <row r="30" spans="1:12">
      <c r="A30" s="1" t="str">
        <f>+base!A29</f>
        <v>PRUNE</v>
      </c>
      <c r="B30" s="1" t="str">
        <f>+base!B29</f>
        <v>PRUNE</v>
      </c>
      <c r="C30" s="6">
        <v>0</v>
      </c>
      <c r="D30" s="11" t="str">
        <f>IF(C30=0,"0",E30/C30)</f>
        <v>0</v>
      </c>
      <c r="E30" s="11">
        <v>0</v>
      </c>
      <c r="F30" s="6">
        <f>SUMIF('M entree'!A:A,A30,'M entree'!C:C)</f>
        <v>0</v>
      </c>
      <c r="G30" s="27" t="str">
        <f t="shared" si="0"/>
        <v>0</v>
      </c>
      <c r="H30" s="11">
        <f>SUMIFS('M entree'!E:E,'M entree'!A:A,'Etat de stocks'!A30)</f>
        <v>0</v>
      </c>
      <c r="I30" s="6">
        <f>IFERROR(SUMIF('M sortie'!A:A,'Etat de stocks'!A30,'M sortie'!C:C),"0")</f>
        <v>0</v>
      </c>
      <c r="J30" s="11">
        <f>SUMIFS('M sortie'!E:E,'M sortie'!A:A,'Etat de stocks'!A30)</f>
        <v>0</v>
      </c>
      <c r="K30" s="6">
        <f t="shared" si="1"/>
        <v>0</v>
      </c>
      <c r="L30" s="11">
        <f t="shared" si="2"/>
        <v>0</v>
      </c>
    </row>
    <row r="31" spans="1:12">
      <c r="A31" s="1" t="str">
        <f>+base!A30</f>
        <v>POMME</v>
      </c>
      <c r="B31" s="1" t="str">
        <f>+base!B30</f>
        <v>POMME</v>
      </c>
      <c r="C31" s="6">
        <v>0</v>
      </c>
      <c r="D31" s="11" t="str">
        <f>IF(C31=0,"0",E31/C31)</f>
        <v>0</v>
      </c>
      <c r="E31" s="11">
        <v>0</v>
      </c>
      <c r="F31" s="6">
        <f>SUMIF('M entree'!A:A,A31,'M entree'!C:C)</f>
        <v>0</v>
      </c>
      <c r="G31" s="27" t="str">
        <f t="shared" si="0"/>
        <v>0</v>
      </c>
      <c r="H31" s="11">
        <f>SUMIFS('M entree'!E:E,'M entree'!A:A,'Etat de stocks'!A31)</f>
        <v>0</v>
      </c>
      <c r="I31" s="6">
        <f>IFERROR(SUMIF('M sortie'!A:A,'Etat de stocks'!A31,'M sortie'!C:C),"0")</f>
        <v>0</v>
      </c>
      <c r="J31" s="11">
        <f>SUMIFS('M sortie'!E:E,'M sortie'!A:A,'Etat de stocks'!A31)</f>
        <v>0</v>
      </c>
      <c r="K31" s="6">
        <f t="shared" si="1"/>
        <v>0</v>
      </c>
      <c r="L31" s="11">
        <f t="shared" si="2"/>
        <v>0</v>
      </c>
    </row>
    <row r="32" spans="1:12">
      <c r="A32" s="1" t="str">
        <f>+base!A31</f>
        <v>COURG</v>
      </c>
      <c r="B32" s="1" t="str">
        <f>+base!B31</f>
        <v>COURGETTE</v>
      </c>
      <c r="C32" s="6">
        <v>0</v>
      </c>
      <c r="D32" s="11" t="str">
        <f>IF(C32=0,"0",E32/C32)</f>
        <v>0</v>
      </c>
      <c r="E32" s="11">
        <v>0</v>
      </c>
      <c r="F32" s="6">
        <f>SUMIF('M entree'!A:A,A32,'M entree'!C:C)</f>
        <v>0</v>
      </c>
      <c r="G32" s="27" t="str">
        <f t="shared" si="0"/>
        <v>0</v>
      </c>
      <c r="H32" s="11">
        <f>SUMIFS('M entree'!E:E,'M entree'!A:A,'Etat de stocks'!A32)</f>
        <v>0</v>
      </c>
      <c r="I32" s="6">
        <f>IFERROR(SUMIF('M sortie'!A:A,'Etat de stocks'!A32,'M sortie'!C:C),"0")</f>
        <v>0</v>
      </c>
      <c r="J32" s="11">
        <f>SUMIFS('M sortie'!E:E,'M sortie'!A:A,'Etat de stocks'!A32)</f>
        <v>0</v>
      </c>
      <c r="K32" s="6">
        <f t="shared" si="1"/>
        <v>0</v>
      </c>
      <c r="L32" s="11">
        <f t="shared" si="2"/>
        <v>0</v>
      </c>
    </row>
    <row r="33" spans="1:12">
      <c r="A33" s="1" t="str">
        <f>+base!A32</f>
        <v>OIGNO</v>
      </c>
      <c r="B33" s="1" t="str">
        <f>+base!B32</f>
        <v>OIGNON</v>
      </c>
      <c r="C33" s="6">
        <v>0</v>
      </c>
      <c r="D33" s="11" t="str">
        <f>IF(C33=0,"0",E33/C33)</f>
        <v>0</v>
      </c>
      <c r="E33" s="11">
        <v>0</v>
      </c>
      <c r="F33" s="6">
        <f>SUMIF('M entree'!A:A,A33,'M entree'!C:C)</f>
        <v>0</v>
      </c>
      <c r="G33" s="27" t="str">
        <f t="shared" si="0"/>
        <v>0</v>
      </c>
      <c r="H33" s="11">
        <f>SUMIFS('M entree'!E:E,'M entree'!A:A,'Etat de stocks'!A33)</f>
        <v>0</v>
      </c>
      <c r="I33" s="6">
        <f>IFERROR(SUMIF('M sortie'!A:A,'Etat de stocks'!A33,'M sortie'!C:C),"0")</f>
        <v>0</v>
      </c>
      <c r="J33" s="11">
        <f>SUMIFS('M sortie'!E:E,'M sortie'!A:A,'Etat de stocks'!A33)</f>
        <v>0</v>
      </c>
      <c r="K33" s="6">
        <f t="shared" si="1"/>
        <v>0</v>
      </c>
      <c r="L33" s="11">
        <f t="shared" si="2"/>
        <v>0</v>
      </c>
    </row>
    <row r="34" spans="1:12">
      <c r="A34" s="1" t="str">
        <f>+base!A33</f>
        <v>AIL00</v>
      </c>
      <c r="B34" s="1" t="str">
        <f>+base!B33</f>
        <v>AIL</v>
      </c>
      <c r="C34" s="6">
        <v>0</v>
      </c>
      <c r="D34" s="11" t="str">
        <f>IF(C34=0,"0",E34/C34)</f>
        <v>0</v>
      </c>
      <c r="E34" s="11">
        <v>0</v>
      </c>
      <c r="F34" s="6">
        <f>SUMIF('M entree'!A:A,A34,'M entree'!C:C)</f>
        <v>0</v>
      </c>
      <c r="G34" s="27" t="str">
        <f t="shared" si="0"/>
        <v>0</v>
      </c>
      <c r="H34" s="11">
        <f>SUMIFS('M entree'!E:E,'M entree'!A:A,'Etat de stocks'!A34)</f>
        <v>0</v>
      </c>
      <c r="I34" s="6">
        <f>IFERROR(SUMIF('M sortie'!A:A,'Etat de stocks'!A34,'M sortie'!C:C),"0")</f>
        <v>0</v>
      </c>
      <c r="J34" s="11">
        <f>SUMIFS('M sortie'!E:E,'M sortie'!A:A,'Etat de stocks'!A34)</f>
        <v>0</v>
      </c>
      <c r="K34" s="6">
        <f t="shared" si="1"/>
        <v>0</v>
      </c>
      <c r="L34" s="11">
        <f t="shared" si="2"/>
        <v>0</v>
      </c>
    </row>
    <row r="35" spans="1:12">
      <c r="A35" s="1" t="str">
        <f>+base!A34</f>
        <v>POIRE</v>
      </c>
      <c r="B35" s="1" t="str">
        <f>+base!B34</f>
        <v>POIRREAU</v>
      </c>
      <c r="C35" s="6">
        <v>0</v>
      </c>
      <c r="D35" s="11" t="str">
        <f>IF(C35=0,"0",E35/C35)</f>
        <v>0</v>
      </c>
      <c r="E35" s="11">
        <v>0</v>
      </c>
      <c r="F35" s="6">
        <f>SUMIF('M entree'!A:A,A35,'M entree'!C:C)</f>
        <v>0</v>
      </c>
      <c r="G35" s="27" t="str">
        <f t="shared" si="0"/>
        <v>0</v>
      </c>
      <c r="H35" s="11">
        <f>SUMIFS('M entree'!E:E,'M entree'!A:A,'Etat de stocks'!A35)</f>
        <v>0</v>
      </c>
      <c r="I35" s="6">
        <f>IFERROR(SUMIF('M sortie'!A:A,'Etat de stocks'!A35,'M sortie'!C:C),"0")</f>
        <v>0</v>
      </c>
      <c r="J35" s="11">
        <f>SUMIFS('M sortie'!E:E,'M sortie'!A:A,'Etat de stocks'!A35)</f>
        <v>0</v>
      </c>
      <c r="K35" s="6">
        <f t="shared" si="1"/>
        <v>0</v>
      </c>
      <c r="L35" s="11">
        <f t="shared" si="2"/>
        <v>0</v>
      </c>
    </row>
    <row r="36" spans="1:12">
      <c r="A36" s="1" t="str">
        <f>+base!A35</f>
        <v>HARCV</v>
      </c>
      <c r="B36" s="1" t="str">
        <f>+base!B35</f>
        <v>HARICOT VERT</v>
      </c>
      <c r="C36" s="6">
        <v>8.8800000000000008</v>
      </c>
      <c r="D36" s="11">
        <f>IF(C36=0,"0",E36/C36)</f>
        <v>2400</v>
      </c>
      <c r="E36" s="11">
        <v>21312</v>
      </c>
      <c r="F36" s="6">
        <f>SUMIF('M entree'!A:A,A36,'M entree'!C:C)</f>
        <v>0</v>
      </c>
      <c r="G36" s="27">
        <f t="shared" si="0"/>
        <v>2400</v>
      </c>
      <c r="H36" s="11">
        <f>SUMIFS('M entree'!E:E,'M entree'!A:A,'Etat de stocks'!A36)</f>
        <v>0</v>
      </c>
      <c r="I36" s="6">
        <f>IFERROR(SUMIF('M sortie'!A:A,'Etat de stocks'!A36,'M sortie'!C:C),"0")</f>
        <v>0</v>
      </c>
      <c r="J36" s="11">
        <f>SUMIFS('M sortie'!E:E,'M sortie'!A:A,'Etat de stocks'!A36)</f>
        <v>0</v>
      </c>
      <c r="K36" s="6">
        <f t="shared" si="1"/>
        <v>8.8800000000000008</v>
      </c>
      <c r="L36" s="11">
        <f t="shared" si="2"/>
        <v>21312.000000000004</v>
      </c>
    </row>
    <row r="37" spans="1:12">
      <c r="A37" s="1" t="str">
        <f>+base!A36</f>
        <v>GINGE</v>
      </c>
      <c r="B37" s="1" t="str">
        <f>+base!B36</f>
        <v>GINGEMBRE</v>
      </c>
      <c r="C37" s="6">
        <v>0</v>
      </c>
      <c r="D37" s="11" t="str">
        <f>IF(C37=0,"0",E37/C37)</f>
        <v>0</v>
      </c>
      <c r="E37" s="11">
        <v>0</v>
      </c>
      <c r="F37" s="6">
        <f>SUMIF('M entree'!A:A,A37,'M entree'!C:C)</f>
        <v>0</v>
      </c>
      <c r="G37" s="27" t="str">
        <f t="shared" si="0"/>
        <v>0</v>
      </c>
      <c r="H37" s="11">
        <f>SUMIFS('M entree'!E:E,'M entree'!A:A,'Etat de stocks'!A37)</f>
        <v>0</v>
      </c>
      <c r="I37" s="6">
        <f>IFERROR(SUMIF('M sortie'!A:A,'Etat de stocks'!A37,'M sortie'!C:C),"0")</f>
        <v>0</v>
      </c>
      <c r="J37" s="11">
        <f>SUMIFS('M sortie'!E:E,'M sortie'!A:A,'Etat de stocks'!A37)</f>
        <v>0</v>
      </c>
      <c r="K37" s="6">
        <f t="shared" si="1"/>
        <v>0</v>
      </c>
      <c r="L37" s="11">
        <f t="shared" si="2"/>
        <v>0</v>
      </c>
    </row>
    <row r="38" spans="1:12">
      <c r="A38" s="1" t="str">
        <f>+base!A37</f>
        <v>CHOUB</v>
      </c>
      <c r="B38" s="1" t="str">
        <f>+base!B37</f>
        <v>CHOU BLANC</v>
      </c>
      <c r="C38" s="6">
        <v>0</v>
      </c>
      <c r="D38" s="11" t="str">
        <f>IF(C38=0,"0",E38/C38)</f>
        <v>0</v>
      </c>
      <c r="E38" s="11">
        <v>0</v>
      </c>
      <c r="F38" s="6">
        <f>SUMIF('M entree'!A:A,A38,'M entree'!C:C)</f>
        <v>0</v>
      </c>
      <c r="G38" s="27" t="str">
        <f t="shared" si="0"/>
        <v>0</v>
      </c>
      <c r="H38" s="11">
        <f>SUMIFS('M entree'!E:E,'M entree'!A:A,'Etat de stocks'!A38)</f>
        <v>0</v>
      </c>
      <c r="I38" s="6">
        <f>IFERROR(SUMIF('M sortie'!A:A,'Etat de stocks'!A38,'M sortie'!C:C),"0")</f>
        <v>0</v>
      </c>
      <c r="J38" s="11">
        <f>SUMIFS('M sortie'!E:E,'M sortie'!A:A,'Etat de stocks'!A38)</f>
        <v>0</v>
      </c>
      <c r="K38" s="6">
        <f t="shared" si="1"/>
        <v>0</v>
      </c>
      <c r="L38" s="11">
        <f t="shared" si="2"/>
        <v>0</v>
      </c>
    </row>
    <row r="39" spans="1:12">
      <c r="A39" s="1" t="str">
        <f>+base!A38</f>
        <v>OIGNV</v>
      </c>
      <c r="B39" s="1" t="str">
        <f>+base!B38</f>
        <v>OIGNON VERT</v>
      </c>
      <c r="C39" s="6">
        <v>0</v>
      </c>
      <c r="D39" s="11" t="str">
        <f>IF(C39=0,"0",E39/C39)</f>
        <v>0</v>
      </c>
      <c r="E39" s="11">
        <v>0</v>
      </c>
      <c r="F39" s="6">
        <f>SUMIF('M entree'!A:A,A39,'M entree'!C:C)</f>
        <v>0</v>
      </c>
      <c r="G39" s="27" t="str">
        <f t="shared" si="0"/>
        <v>0</v>
      </c>
      <c r="H39" s="11">
        <f>SUMIFS('M entree'!E:E,'M entree'!A:A,'Etat de stocks'!A39)</f>
        <v>0</v>
      </c>
      <c r="I39" s="6">
        <f>IFERROR(SUMIF('M sortie'!A:A,'Etat de stocks'!A39,'M sortie'!C:C),"0")</f>
        <v>0</v>
      </c>
      <c r="J39" s="11">
        <f>SUMIFS('M sortie'!E:E,'M sortie'!A:A,'Etat de stocks'!A39)</f>
        <v>0</v>
      </c>
      <c r="K39" s="6">
        <f t="shared" si="1"/>
        <v>0</v>
      </c>
      <c r="L39" s="11">
        <f t="shared" si="2"/>
        <v>0</v>
      </c>
    </row>
    <row r="40" spans="1:12">
      <c r="A40" s="1" t="str">
        <f>+base!A39</f>
        <v>CHOUF</v>
      </c>
      <c r="B40" s="1" t="str">
        <f>+base!B39</f>
        <v>CHOU FLEUR</v>
      </c>
      <c r="C40" s="6">
        <v>0</v>
      </c>
      <c r="D40" s="11" t="str">
        <f>IF(C40=0,"0",E40/C40)</f>
        <v>0</v>
      </c>
      <c r="E40" s="11">
        <v>0</v>
      </c>
      <c r="F40" s="6">
        <f>SUMIF('M entree'!A:A,A40,'M entree'!C:C)</f>
        <v>0</v>
      </c>
      <c r="G40" s="27" t="str">
        <f t="shared" si="0"/>
        <v>0</v>
      </c>
      <c r="H40" s="11">
        <f>SUMIFS('M entree'!E:E,'M entree'!A:A,'Etat de stocks'!A40)</f>
        <v>0</v>
      </c>
      <c r="I40" s="6">
        <f>IFERROR(SUMIF('M sortie'!A:A,'Etat de stocks'!A40,'M sortie'!C:C),"0")</f>
        <v>0</v>
      </c>
      <c r="J40" s="11">
        <f>SUMIFS('M sortie'!E:E,'M sortie'!A:A,'Etat de stocks'!A40)</f>
        <v>0</v>
      </c>
      <c r="K40" s="6">
        <f t="shared" si="1"/>
        <v>0</v>
      </c>
      <c r="L40" s="11">
        <f t="shared" si="2"/>
        <v>0</v>
      </c>
    </row>
    <row r="41" spans="1:12">
      <c r="A41" s="1" t="str">
        <f>+base!A40</f>
        <v>MAISD</v>
      </c>
      <c r="B41" s="1" t="str">
        <f>+base!B40</f>
        <v>MAÏS DOUX</v>
      </c>
      <c r="C41" s="6">
        <v>0.85000000000000009</v>
      </c>
      <c r="D41" s="11">
        <f>IF(C41=0,"0",E41/C41)</f>
        <v>0</v>
      </c>
      <c r="E41" s="11">
        <v>0</v>
      </c>
      <c r="F41" s="6">
        <f>SUMIF('M entree'!A:A,A41,'M entree'!C:C)</f>
        <v>0</v>
      </c>
      <c r="G41" s="27">
        <f t="shared" si="0"/>
        <v>0</v>
      </c>
      <c r="H41" s="11">
        <f>SUMIFS('M entree'!E:E,'M entree'!A:A,'Etat de stocks'!A41)</f>
        <v>0</v>
      </c>
      <c r="I41" s="6">
        <f>IFERROR(SUMIF('M sortie'!A:A,'Etat de stocks'!A41,'M sortie'!C:C),"0")</f>
        <v>0</v>
      </c>
      <c r="J41" s="11">
        <f>SUMIFS('M sortie'!E:E,'M sortie'!A:A,'Etat de stocks'!A41)</f>
        <v>0</v>
      </c>
      <c r="K41" s="6">
        <f t="shared" si="1"/>
        <v>0.85000000000000009</v>
      </c>
      <c r="L41" s="11">
        <f t="shared" si="2"/>
        <v>0</v>
      </c>
    </row>
    <row r="42" spans="1:12">
      <c r="A42" s="1" t="str">
        <f>+base!A41</f>
        <v>SPOIS</v>
      </c>
      <c r="B42" s="1" t="str">
        <f>+base!B41</f>
        <v>SAUCE POISSON</v>
      </c>
      <c r="C42" s="6">
        <v>1.1299999999999999</v>
      </c>
      <c r="D42" s="11">
        <f>IF(C42=0,"0",E42/C42)</f>
        <v>0</v>
      </c>
      <c r="E42" s="11">
        <v>0</v>
      </c>
      <c r="F42" s="6">
        <f>SUMIF('M entree'!A:A,A42,'M entree'!C:C)</f>
        <v>0</v>
      </c>
      <c r="G42" s="27">
        <f t="shared" si="0"/>
        <v>0</v>
      </c>
      <c r="H42" s="11">
        <f>SUMIFS('M entree'!E:E,'M entree'!A:A,'Etat de stocks'!A42)</f>
        <v>0</v>
      </c>
      <c r="I42" s="6">
        <f>IFERROR(SUMIF('M sortie'!A:A,'Etat de stocks'!A42,'M sortie'!C:C),"0")</f>
        <v>0</v>
      </c>
      <c r="J42" s="11">
        <f>SUMIFS('M sortie'!E:E,'M sortie'!A:A,'Etat de stocks'!A42)</f>
        <v>0</v>
      </c>
      <c r="K42" s="6">
        <f t="shared" si="1"/>
        <v>1.1299999999999999</v>
      </c>
      <c r="L42" s="11">
        <f t="shared" si="2"/>
        <v>0</v>
      </c>
    </row>
    <row r="43" spans="1:12">
      <c r="A43" s="1" t="str">
        <f>+base!A42</f>
        <v>SSOJA</v>
      </c>
      <c r="B43" s="1" t="str">
        <f>+base!B42</f>
        <v>SAUCE SOJA</v>
      </c>
      <c r="C43" s="6">
        <v>1.89</v>
      </c>
      <c r="D43" s="11">
        <f>IF(C43=0,"0",E43/C43)</f>
        <v>0</v>
      </c>
      <c r="E43" s="11">
        <v>0</v>
      </c>
      <c r="F43" s="6">
        <f>SUMIF('M entree'!A:A,A43,'M entree'!C:C)</f>
        <v>0</v>
      </c>
      <c r="G43" s="27">
        <f t="shared" si="0"/>
        <v>0</v>
      </c>
      <c r="H43" s="11">
        <f>SUMIFS('M entree'!E:E,'M entree'!A:A,'Etat de stocks'!A43)</f>
        <v>0</v>
      </c>
      <c r="I43" s="6">
        <f>IFERROR(SUMIF('M sortie'!A:A,'Etat de stocks'!A43,'M sortie'!C:C),"0")</f>
        <v>0</v>
      </c>
      <c r="J43" s="11">
        <f>SUMIFS('M sortie'!E:E,'M sortie'!A:A,'Etat de stocks'!A43)</f>
        <v>0</v>
      </c>
      <c r="K43" s="6">
        <f t="shared" si="1"/>
        <v>1.89</v>
      </c>
      <c r="L43" s="11">
        <f t="shared" si="2"/>
        <v>0</v>
      </c>
    </row>
    <row r="44" spans="1:12">
      <c r="A44" s="1" t="str">
        <f>+base!A43</f>
        <v>KETCH</v>
      </c>
      <c r="B44" s="1" t="str">
        <f>+base!B43</f>
        <v>KETCHUP</v>
      </c>
      <c r="C44" s="6">
        <v>0.9</v>
      </c>
      <c r="D44" s="11">
        <f>IF(C44=0,"0",E44/C44)</f>
        <v>0</v>
      </c>
      <c r="E44" s="11">
        <v>0</v>
      </c>
      <c r="F44" s="6">
        <f>SUMIF('M entree'!A:A,A44,'M entree'!C:C)</f>
        <v>0</v>
      </c>
      <c r="G44" s="27">
        <f t="shared" si="0"/>
        <v>0</v>
      </c>
      <c r="H44" s="11">
        <f>SUMIFS('M entree'!E:E,'M entree'!A:A,'Etat de stocks'!A44)</f>
        <v>0</v>
      </c>
      <c r="I44" s="6">
        <f>IFERROR(SUMIF('M sortie'!A:A,'Etat de stocks'!A44,'M sortie'!C:C),"0")</f>
        <v>0</v>
      </c>
      <c r="J44" s="11">
        <f>SUMIFS('M sortie'!E:E,'M sortie'!A:A,'Etat de stocks'!A44)</f>
        <v>0</v>
      </c>
      <c r="K44" s="6">
        <f t="shared" si="1"/>
        <v>0.9</v>
      </c>
      <c r="L44" s="11">
        <f t="shared" si="2"/>
        <v>0</v>
      </c>
    </row>
    <row r="45" spans="1:12">
      <c r="A45" s="1" t="str">
        <f>+base!A44</f>
        <v>MOUTA</v>
      </c>
      <c r="B45" s="1" t="str">
        <f>+base!B44</f>
        <v>MOUTARDE</v>
      </c>
      <c r="C45" s="6">
        <v>1.6500000000000004</v>
      </c>
      <c r="D45" s="11">
        <f>IF(C45=0,"0",E45/C45)</f>
        <v>3417</v>
      </c>
      <c r="E45" s="11">
        <v>5638.0500000000011</v>
      </c>
      <c r="F45" s="6">
        <f>SUMIF('M entree'!A:A,A45,'M entree'!C:C)</f>
        <v>0</v>
      </c>
      <c r="G45" s="27">
        <f t="shared" si="0"/>
        <v>3417</v>
      </c>
      <c r="H45" s="11">
        <f>SUMIFS('M entree'!E:E,'M entree'!A:A,'Etat de stocks'!A45)</f>
        <v>0</v>
      </c>
      <c r="I45" s="6">
        <f>IFERROR(SUMIF('M sortie'!A:A,'Etat de stocks'!A45,'M sortie'!C:C),"0")</f>
        <v>0</v>
      </c>
      <c r="J45" s="11">
        <f>SUMIFS('M sortie'!E:E,'M sortie'!A:A,'Etat de stocks'!A45)</f>
        <v>0</v>
      </c>
      <c r="K45" s="6">
        <f t="shared" si="1"/>
        <v>1.6500000000000004</v>
      </c>
      <c r="L45" s="11">
        <f t="shared" si="2"/>
        <v>5638.0500000000011</v>
      </c>
    </row>
    <row r="46" spans="1:12">
      <c r="A46" s="1" t="str">
        <f>+base!A45</f>
        <v>FBYBA</v>
      </c>
      <c r="B46" s="1" t="str">
        <f>+base!B45</f>
        <v>FROMAGE BYBA</v>
      </c>
      <c r="C46" s="6">
        <v>0</v>
      </c>
      <c r="D46" s="11" t="str">
        <f>IF(C46=0,"0",E46/C46)</f>
        <v>0</v>
      </c>
      <c r="E46" s="11">
        <v>0</v>
      </c>
      <c r="F46" s="6">
        <f>SUMIF('M entree'!A:A,A46,'M entree'!C:C)</f>
        <v>0</v>
      </c>
      <c r="G46" s="27" t="str">
        <f t="shared" si="0"/>
        <v>0</v>
      </c>
      <c r="H46" s="11">
        <f>SUMIFS('M entree'!E:E,'M entree'!A:A,'Etat de stocks'!A46)</f>
        <v>0</v>
      </c>
      <c r="I46" s="6">
        <f>IFERROR(SUMIF('M sortie'!A:A,'Etat de stocks'!A46,'M sortie'!C:C),"0")</f>
        <v>0</v>
      </c>
      <c r="J46" s="11">
        <f>SUMIFS('M sortie'!E:E,'M sortie'!A:A,'Etat de stocks'!A46)</f>
        <v>0</v>
      </c>
      <c r="K46" s="6">
        <f t="shared" si="1"/>
        <v>0</v>
      </c>
      <c r="L46" s="11">
        <f t="shared" si="2"/>
        <v>0</v>
      </c>
    </row>
    <row r="47" spans="1:12">
      <c r="A47" s="1" t="str">
        <f>+base!A46</f>
        <v>FCAME</v>
      </c>
      <c r="B47" s="1" t="str">
        <f>+base!B46</f>
        <v>FROMAGE CAMEMBERT</v>
      </c>
      <c r="C47" s="6">
        <v>0</v>
      </c>
      <c r="D47" s="11" t="str">
        <f>IF(C47=0,"0",E47/C47)</f>
        <v>0</v>
      </c>
      <c r="E47" s="11">
        <v>0</v>
      </c>
      <c r="F47" s="6">
        <f>SUMIF('M entree'!A:A,A47,'M entree'!C:C)</f>
        <v>0</v>
      </c>
      <c r="G47" s="27" t="str">
        <f t="shared" si="0"/>
        <v>0</v>
      </c>
      <c r="H47" s="11">
        <f>SUMIFS('M entree'!E:E,'M entree'!A:A,'Etat de stocks'!A47)</f>
        <v>0</v>
      </c>
      <c r="I47" s="6">
        <f>IFERROR(SUMIF('M sortie'!A:A,'Etat de stocks'!A47,'M sortie'!C:C),"0")</f>
        <v>0</v>
      </c>
      <c r="J47" s="11">
        <f>SUMIFS('M sortie'!E:E,'M sortie'!A:A,'Etat de stocks'!A47)</f>
        <v>0</v>
      </c>
      <c r="K47" s="6">
        <f t="shared" si="1"/>
        <v>0</v>
      </c>
      <c r="L47" s="11">
        <f t="shared" si="2"/>
        <v>0</v>
      </c>
    </row>
    <row r="48" spans="1:12">
      <c r="A48" s="1" t="str">
        <f>+base!A47</f>
        <v>CFRAI</v>
      </c>
      <c r="B48" s="1" t="str">
        <f>+base!B47</f>
        <v>CREME FRAICHE</v>
      </c>
      <c r="C48" s="6">
        <v>0</v>
      </c>
      <c r="D48" s="11" t="str">
        <f>IF(C48=0,"0",E48/C48)</f>
        <v>0</v>
      </c>
      <c r="E48" s="11">
        <v>0</v>
      </c>
      <c r="F48" s="6">
        <f>SUMIF('M entree'!A:A,A48,'M entree'!C:C)</f>
        <v>0</v>
      </c>
      <c r="G48" s="27" t="str">
        <f t="shared" si="0"/>
        <v>0</v>
      </c>
      <c r="H48" s="11">
        <f>SUMIFS('M entree'!E:E,'M entree'!A:A,'Etat de stocks'!A48)</f>
        <v>0</v>
      </c>
      <c r="I48" s="6">
        <f>IFERROR(SUMIF('M sortie'!A:A,'Etat de stocks'!A48,'M sortie'!C:C),"0")</f>
        <v>0</v>
      </c>
      <c r="J48" s="11">
        <f>SUMIFS('M sortie'!E:E,'M sortie'!A:A,'Etat de stocks'!A48)</f>
        <v>0</v>
      </c>
      <c r="K48" s="6">
        <f t="shared" si="1"/>
        <v>0</v>
      </c>
      <c r="L48" s="11">
        <f t="shared" si="2"/>
        <v>0</v>
      </c>
    </row>
    <row r="49" spans="1:12">
      <c r="A49" s="1" t="str">
        <f>+base!A48</f>
        <v>JPOUL</v>
      </c>
      <c r="B49" s="1" t="str">
        <f>+base!B48</f>
        <v>JUMBO POULET</v>
      </c>
      <c r="C49" s="6">
        <v>0</v>
      </c>
      <c r="D49" s="11" t="str">
        <f>IF(C49=0,"0",E49/C49)</f>
        <v>0</v>
      </c>
      <c r="E49" s="11">
        <v>0</v>
      </c>
      <c r="F49" s="6">
        <f>SUMIF('M entree'!A:A,A49,'M entree'!C:C)</f>
        <v>0</v>
      </c>
      <c r="G49" s="27" t="str">
        <f t="shared" si="0"/>
        <v>0</v>
      </c>
      <c r="H49" s="11">
        <f>SUMIFS('M entree'!E:E,'M entree'!A:A,'Etat de stocks'!A49)</f>
        <v>0</v>
      </c>
      <c r="I49" s="6">
        <f>IFERROR(SUMIF('M sortie'!A:A,'Etat de stocks'!A49,'M sortie'!C:C),"0")</f>
        <v>0</v>
      </c>
      <c r="J49" s="11">
        <f>SUMIFS('M sortie'!E:E,'M sortie'!A:A,'Etat de stocks'!A49)</f>
        <v>0</v>
      </c>
      <c r="K49" s="6">
        <f t="shared" si="1"/>
        <v>0</v>
      </c>
      <c r="L49" s="11">
        <f t="shared" si="2"/>
        <v>0</v>
      </c>
    </row>
    <row r="50" spans="1:12">
      <c r="A50" s="1" t="str">
        <f>+base!A49</f>
        <v>JLEGU</v>
      </c>
      <c r="B50" s="1" t="str">
        <f>+base!B49</f>
        <v>JUMBO LEGUME</v>
      </c>
      <c r="C50" s="6">
        <v>17</v>
      </c>
      <c r="D50" s="11">
        <f>IF(C50=0,"0",E50/C50)</f>
        <v>150</v>
      </c>
      <c r="E50" s="11">
        <v>2550</v>
      </c>
      <c r="F50" s="6">
        <f>SUMIF('M entree'!A:A,A50,'M entree'!C:C)</f>
        <v>0</v>
      </c>
      <c r="G50" s="27">
        <f t="shared" si="0"/>
        <v>150</v>
      </c>
      <c r="H50" s="11">
        <f>SUMIFS('M entree'!E:E,'M entree'!A:A,'Etat de stocks'!A50)</f>
        <v>0</v>
      </c>
      <c r="I50" s="6">
        <f>IFERROR(SUMIF('M sortie'!A:A,'Etat de stocks'!A50,'M sortie'!C:C),"0")</f>
        <v>0</v>
      </c>
      <c r="J50" s="11">
        <f>SUMIFS('M sortie'!E:E,'M sortie'!A:A,'Etat de stocks'!A50)</f>
        <v>0</v>
      </c>
      <c r="K50" s="6">
        <f t="shared" si="1"/>
        <v>17</v>
      </c>
      <c r="L50" s="11">
        <f t="shared" si="2"/>
        <v>2550</v>
      </c>
    </row>
    <row r="51" spans="1:12">
      <c r="A51" s="1" t="str">
        <f>+base!A50</f>
        <v>CELER</v>
      </c>
      <c r="B51" s="1" t="str">
        <f>+base!B50</f>
        <v>CELERIE</v>
      </c>
      <c r="C51" s="6">
        <v>0</v>
      </c>
      <c r="D51" s="11" t="str">
        <f>IF(C51=0,"0",E51/C51)</f>
        <v>0</v>
      </c>
      <c r="E51" s="11">
        <v>0</v>
      </c>
      <c r="F51" s="6">
        <f>SUMIF('M entree'!A:A,A51,'M entree'!C:C)</f>
        <v>0</v>
      </c>
      <c r="G51" s="27" t="str">
        <f t="shared" si="0"/>
        <v>0</v>
      </c>
      <c r="H51" s="11">
        <f>SUMIFS('M entree'!E:E,'M entree'!A:A,'Etat de stocks'!A51)</f>
        <v>0</v>
      </c>
      <c r="I51" s="6">
        <f>IFERROR(SUMIF('M sortie'!A:A,'Etat de stocks'!A51,'M sortie'!C:C),"0")</f>
        <v>0</v>
      </c>
      <c r="J51" s="11">
        <f>SUMIFS('M sortie'!E:E,'M sortie'!A:A,'Etat de stocks'!A51)</f>
        <v>0</v>
      </c>
      <c r="K51" s="6">
        <f t="shared" si="1"/>
        <v>0</v>
      </c>
      <c r="L51" s="11">
        <f t="shared" si="2"/>
        <v>0</v>
      </c>
    </row>
    <row r="52" spans="1:12">
      <c r="A52" s="1" t="str">
        <f>+base!A51</f>
        <v>CARRY</v>
      </c>
      <c r="B52" s="1" t="str">
        <f>+base!B51</f>
        <v>CARRY EN POUDRE</v>
      </c>
      <c r="C52" s="6">
        <v>60</v>
      </c>
      <c r="D52" s="11">
        <f>IF(C52=0,"0",E52/C52)</f>
        <v>450</v>
      </c>
      <c r="E52" s="11">
        <v>27000</v>
      </c>
      <c r="F52" s="6">
        <f>SUMIF('M entree'!A:A,A52,'M entree'!C:C)</f>
        <v>0</v>
      </c>
      <c r="G52" s="27">
        <f t="shared" si="0"/>
        <v>450</v>
      </c>
      <c r="H52" s="11">
        <f>SUMIFS('M entree'!E:E,'M entree'!A:A,'Etat de stocks'!A52)</f>
        <v>0</v>
      </c>
      <c r="I52" s="6">
        <f>IFERROR(SUMIF('M sortie'!A:A,'Etat de stocks'!A52,'M sortie'!C:C),"0")</f>
        <v>0</v>
      </c>
      <c r="J52" s="11">
        <f>SUMIFS('M sortie'!E:E,'M sortie'!A:A,'Etat de stocks'!A52)</f>
        <v>0</v>
      </c>
      <c r="K52" s="6">
        <f t="shared" si="1"/>
        <v>60</v>
      </c>
      <c r="L52" s="11">
        <f t="shared" si="2"/>
        <v>27000</v>
      </c>
    </row>
    <row r="53" spans="1:12">
      <c r="A53" s="1" t="str">
        <f>+base!A52</f>
        <v>POIVV</v>
      </c>
      <c r="B53" s="1" t="str">
        <f>+base!B52</f>
        <v>POIVRE VERT EN BOITE</v>
      </c>
      <c r="C53" s="6">
        <v>0</v>
      </c>
      <c r="D53" s="11" t="str">
        <f>IF(C53=0,"0",E53/C53)</f>
        <v>0</v>
      </c>
      <c r="E53" s="11">
        <v>0</v>
      </c>
      <c r="F53" s="6">
        <f>SUMIF('M entree'!A:A,A53,'M entree'!C:C)</f>
        <v>0</v>
      </c>
      <c r="G53" s="27" t="str">
        <f t="shared" si="0"/>
        <v>0</v>
      </c>
      <c r="H53" s="11">
        <f>SUMIFS('M entree'!E:E,'M entree'!A:A,'Etat de stocks'!A53)</f>
        <v>0</v>
      </c>
      <c r="I53" s="6">
        <f>IFERROR(SUMIF('M sortie'!A:A,'Etat de stocks'!A53,'M sortie'!C:C),"0")</f>
        <v>0</v>
      </c>
      <c r="J53" s="11">
        <f>SUMIFS('M sortie'!E:E,'M sortie'!A:A,'Etat de stocks'!A53)</f>
        <v>0</v>
      </c>
      <c r="K53" s="6">
        <f t="shared" si="1"/>
        <v>0</v>
      </c>
      <c r="L53" s="11">
        <f t="shared" si="2"/>
        <v>0</v>
      </c>
    </row>
    <row r="54" spans="1:12">
      <c r="A54" s="1" t="str">
        <f>+base!A53</f>
        <v>CITRO</v>
      </c>
      <c r="B54" s="1" t="str">
        <f>+base!B53</f>
        <v>CITRON</v>
      </c>
      <c r="C54" s="6">
        <v>0</v>
      </c>
      <c r="D54" s="11" t="str">
        <f>IF(C54=0,"0",E54/C54)</f>
        <v>0</v>
      </c>
      <c r="E54" s="11">
        <v>0</v>
      </c>
      <c r="F54" s="6">
        <f>SUMIF('M entree'!A:A,A54,'M entree'!C:C)</f>
        <v>0</v>
      </c>
      <c r="G54" s="27" t="str">
        <f t="shared" si="0"/>
        <v>0</v>
      </c>
      <c r="H54" s="11">
        <f>SUMIFS('M entree'!E:E,'M entree'!A:A,'Etat de stocks'!A54)</f>
        <v>0</v>
      </c>
      <c r="I54" s="6">
        <f>IFERROR(SUMIF('M sortie'!A:A,'Etat de stocks'!A54,'M sortie'!C:C),"0")</f>
        <v>0</v>
      </c>
      <c r="J54" s="11">
        <f>SUMIFS('M sortie'!E:E,'M sortie'!A:A,'Etat de stocks'!A54)</f>
        <v>0</v>
      </c>
      <c r="K54" s="6">
        <f t="shared" si="1"/>
        <v>0</v>
      </c>
      <c r="L54" s="11">
        <f t="shared" si="2"/>
        <v>0</v>
      </c>
    </row>
    <row r="55" spans="1:12">
      <c r="A55" s="1" t="str">
        <f>+base!A54</f>
        <v>THYM0</v>
      </c>
      <c r="B55" s="1" t="str">
        <f>+base!B54</f>
        <v>THYM</v>
      </c>
      <c r="C55" s="6">
        <v>0</v>
      </c>
      <c r="D55" s="11" t="str">
        <f>IF(C55=0,"0",E55/C55)</f>
        <v>0</v>
      </c>
      <c r="E55" s="11">
        <v>0</v>
      </c>
      <c r="F55" s="6">
        <f>SUMIF('M entree'!A:A,A55,'M entree'!C:C)</f>
        <v>0</v>
      </c>
      <c r="G55" s="27" t="str">
        <f t="shared" si="0"/>
        <v>0</v>
      </c>
      <c r="H55" s="11">
        <f>SUMIFS('M entree'!E:E,'M entree'!A:A,'Etat de stocks'!A55)</f>
        <v>0</v>
      </c>
      <c r="I55" s="6">
        <f>IFERROR(SUMIF('M sortie'!A:A,'Etat de stocks'!A55,'M sortie'!C:C),"0")</f>
        <v>0</v>
      </c>
      <c r="J55" s="11">
        <f>SUMIFS('M sortie'!E:E,'M sortie'!A:A,'Etat de stocks'!A55)</f>
        <v>0</v>
      </c>
      <c r="K55" s="6">
        <f t="shared" si="1"/>
        <v>0</v>
      </c>
      <c r="L55" s="11">
        <f t="shared" si="2"/>
        <v>0</v>
      </c>
    </row>
    <row r="56" spans="1:12">
      <c r="A56" s="1" t="str">
        <f>+base!A55</f>
        <v>LAITC</v>
      </c>
      <c r="B56" s="1" t="str">
        <f>+base!B55</f>
        <v>LAIT DE COCO</v>
      </c>
      <c r="C56" s="6">
        <v>0</v>
      </c>
      <c r="D56" s="11" t="str">
        <f>IF(C56=0,"0",E56/C56)</f>
        <v>0</v>
      </c>
      <c r="E56" s="11">
        <v>0</v>
      </c>
      <c r="F56" s="6">
        <f>SUMIF('M entree'!A:A,A56,'M entree'!C:C)</f>
        <v>0</v>
      </c>
      <c r="G56" s="27" t="str">
        <f t="shared" si="0"/>
        <v>0</v>
      </c>
      <c r="H56" s="11">
        <f>SUMIFS('M entree'!E:E,'M entree'!A:A,'Etat de stocks'!A56)</f>
        <v>0</v>
      </c>
      <c r="I56" s="6">
        <f>IFERROR(SUMIF('M sortie'!A:A,'Etat de stocks'!A56,'M sortie'!C:C),"0")</f>
        <v>0</v>
      </c>
      <c r="J56" s="11">
        <f>SUMIFS('M sortie'!E:E,'M sortie'!A:A,'Etat de stocks'!A56)</f>
        <v>0</v>
      </c>
      <c r="K56" s="6">
        <f t="shared" si="1"/>
        <v>0</v>
      </c>
      <c r="L56" s="11">
        <f t="shared" si="2"/>
        <v>0</v>
      </c>
    </row>
    <row r="57" spans="1:12">
      <c r="A57" s="1" t="str">
        <f>+base!A56</f>
        <v>SOCOL</v>
      </c>
      <c r="B57" s="1" t="str">
        <f>+base!B56</f>
        <v>SOCOLAIT</v>
      </c>
      <c r="C57" s="6">
        <v>0</v>
      </c>
      <c r="D57" s="11" t="str">
        <f>IF(C57=0,"0",E57/C57)</f>
        <v>0</v>
      </c>
      <c r="E57" s="11">
        <v>0</v>
      </c>
      <c r="F57" s="6">
        <f>SUMIF('M entree'!A:A,A57,'M entree'!C:C)</f>
        <v>0</v>
      </c>
      <c r="G57" s="27" t="str">
        <f t="shared" si="0"/>
        <v>0</v>
      </c>
      <c r="H57" s="11">
        <f>SUMIFS('M entree'!E:E,'M entree'!A:A,'Etat de stocks'!A57)</f>
        <v>0</v>
      </c>
      <c r="I57" s="6">
        <f>IFERROR(SUMIF('M sortie'!A:A,'Etat de stocks'!A57,'M sortie'!C:C),"0")</f>
        <v>0</v>
      </c>
      <c r="J57" s="11">
        <f>SUMIFS('M sortie'!E:E,'M sortie'!A:A,'Etat de stocks'!A57)</f>
        <v>0</v>
      </c>
      <c r="K57" s="6">
        <f t="shared" si="1"/>
        <v>0</v>
      </c>
      <c r="L57" s="11">
        <f t="shared" si="2"/>
        <v>0</v>
      </c>
    </row>
    <row r="58" spans="1:12">
      <c r="A58" s="1" t="str">
        <f>+base!A57</f>
        <v>CANNP</v>
      </c>
      <c r="B58" s="1" t="str">
        <f>+base!B57</f>
        <v>CANNELLE EN POUDRE</v>
      </c>
      <c r="C58" s="6">
        <v>100</v>
      </c>
      <c r="D58" s="11">
        <f>IF(C58=0,"0",E58/C58)</f>
        <v>15</v>
      </c>
      <c r="E58" s="11">
        <v>1500</v>
      </c>
      <c r="F58" s="6">
        <f>SUMIF('M entree'!A:A,A58,'M entree'!C:C)</f>
        <v>0</v>
      </c>
      <c r="G58" s="27">
        <f t="shared" si="0"/>
        <v>15</v>
      </c>
      <c r="H58" s="11">
        <f>SUMIFS('M entree'!E:E,'M entree'!A:A,'Etat de stocks'!A58)</f>
        <v>0</v>
      </c>
      <c r="I58" s="6">
        <f>IFERROR(SUMIF('M sortie'!A:A,'Etat de stocks'!A58,'M sortie'!C:C),"0")</f>
        <v>0</v>
      </c>
      <c r="J58" s="11">
        <f>SUMIFS('M sortie'!E:E,'M sortie'!A:A,'Etat de stocks'!A58)</f>
        <v>0</v>
      </c>
      <c r="K58" s="6">
        <f t="shared" si="1"/>
        <v>100</v>
      </c>
      <c r="L58" s="11">
        <f t="shared" si="2"/>
        <v>1500</v>
      </c>
    </row>
    <row r="59" spans="1:12">
      <c r="A59" s="1" t="str">
        <f>+base!A58</f>
        <v>HOLIV</v>
      </c>
      <c r="B59" s="1" t="str">
        <f>+base!B58</f>
        <v>HUILE D'OLIVE</v>
      </c>
      <c r="C59" s="6">
        <v>1</v>
      </c>
      <c r="D59" s="11">
        <f>IF(C59=0,"0",E59/C59)</f>
        <v>0</v>
      </c>
      <c r="E59" s="11">
        <v>0</v>
      </c>
      <c r="F59" s="6">
        <f>SUMIF('M entree'!A:A,A59,'M entree'!C:C)</f>
        <v>0</v>
      </c>
      <c r="G59" s="27">
        <f t="shared" si="0"/>
        <v>0</v>
      </c>
      <c r="H59" s="11">
        <f>SUMIFS('M entree'!E:E,'M entree'!A:A,'Etat de stocks'!A59)</f>
        <v>0</v>
      </c>
      <c r="I59" s="6">
        <f>IFERROR(SUMIF('M sortie'!A:A,'Etat de stocks'!A59,'M sortie'!C:C),"0")</f>
        <v>0</v>
      </c>
      <c r="J59" s="11">
        <f>SUMIFS('M sortie'!E:E,'M sortie'!A:A,'Etat de stocks'!A59)</f>
        <v>0</v>
      </c>
      <c r="K59" s="6">
        <f t="shared" si="1"/>
        <v>1</v>
      </c>
      <c r="L59" s="11">
        <f t="shared" si="2"/>
        <v>0</v>
      </c>
    </row>
    <row r="60" spans="1:12">
      <c r="A60" s="1" t="str">
        <f>+base!A59</f>
        <v>MACAR</v>
      </c>
      <c r="B60" s="1" t="str">
        <f>+base!B59</f>
        <v>MACARONNI</v>
      </c>
      <c r="C60" s="6">
        <v>0.5</v>
      </c>
      <c r="D60" s="11">
        <f>IF(C60=0,"0",E60/C60)</f>
        <v>0</v>
      </c>
      <c r="E60" s="11">
        <v>0</v>
      </c>
      <c r="F60" s="6">
        <f>SUMIF('M entree'!A:A,A60,'M entree'!C:C)</f>
        <v>0</v>
      </c>
      <c r="G60" s="27">
        <f t="shared" si="0"/>
        <v>0</v>
      </c>
      <c r="H60" s="11">
        <f>SUMIFS('M entree'!E:E,'M entree'!A:A,'Etat de stocks'!A60)</f>
        <v>0</v>
      </c>
      <c r="I60" s="6">
        <f>IFERROR(SUMIF('M sortie'!A:A,'Etat de stocks'!A60,'M sortie'!C:C),"0")</f>
        <v>0</v>
      </c>
      <c r="J60" s="11">
        <f>SUMIFS('M sortie'!E:E,'M sortie'!A:A,'Etat de stocks'!A60)</f>
        <v>0</v>
      </c>
      <c r="K60" s="6">
        <f t="shared" si="1"/>
        <v>0.5</v>
      </c>
      <c r="L60" s="11">
        <f t="shared" si="2"/>
        <v>0</v>
      </c>
    </row>
    <row r="61" spans="1:12">
      <c r="A61" s="1" t="str">
        <f>+base!A60</f>
        <v>SAFRA</v>
      </c>
      <c r="B61" s="1" t="str">
        <f>+base!B60</f>
        <v>SAFRAN</v>
      </c>
      <c r="C61" s="6">
        <v>0</v>
      </c>
      <c r="D61" s="11" t="str">
        <f>IF(C61=0,"0",E61/C61)</f>
        <v>0</v>
      </c>
      <c r="E61" s="11">
        <v>0</v>
      </c>
      <c r="F61" s="6">
        <f>SUMIF('M entree'!A:A,A61,'M entree'!C:C)</f>
        <v>0</v>
      </c>
      <c r="G61" s="27" t="str">
        <f t="shared" si="0"/>
        <v>0</v>
      </c>
      <c r="H61" s="11">
        <f>SUMIFS('M entree'!E:E,'M entree'!A:A,'Etat de stocks'!A61)</f>
        <v>0</v>
      </c>
      <c r="I61" s="6">
        <f>IFERROR(SUMIF('M sortie'!A:A,'Etat de stocks'!A61,'M sortie'!C:C),"0")</f>
        <v>0</v>
      </c>
      <c r="J61" s="11">
        <f>SUMIFS('M sortie'!E:E,'M sortie'!A:A,'Etat de stocks'!A61)</f>
        <v>0</v>
      </c>
      <c r="K61" s="6">
        <f t="shared" si="1"/>
        <v>0</v>
      </c>
      <c r="L61" s="11">
        <f t="shared" si="2"/>
        <v>0</v>
      </c>
    </row>
    <row r="62" spans="1:12">
      <c r="A62" s="1" t="str">
        <f>+base!A61</f>
        <v>POISS</v>
      </c>
      <c r="B62" s="1" t="str">
        <f>+base!B61</f>
        <v>POISSON</v>
      </c>
      <c r="C62" s="6">
        <v>0</v>
      </c>
      <c r="D62" s="11" t="str">
        <f>IF(C62=0,"0",E62/C62)</f>
        <v>0</v>
      </c>
      <c r="E62" s="11">
        <v>0</v>
      </c>
      <c r="F62" s="6">
        <f>SUMIF('M entree'!A:A,A62,'M entree'!C:C)</f>
        <v>0</v>
      </c>
      <c r="G62" s="27" t="str">
        <f t="shared" si="0"/>
        <v>0</v>
      </c>
      <c r="H62" s="11">
        <f>SUMIFS('M entree'!E:E,'M entree'!A:A,'Etat de stocks'!A62)</f>
        <v>0</v>
      </c>
      <c r="I62" s="6">
        <f>IFERROR(SUMIF('M sortie'!A:A,'Etat de stocks'!A62,'M sortie'!C:C),"0")</f>
        <v>0</v>
      </c>
      <c r="J62" s="11">
        <f>SUMIFS('M sortie'!E:E,'M sortie'!A:A,'Etat de stocks'!A62)</f>
        <v>0</v>
      </c>
      <c r="K62" s="6">
        <f t="shared" si="1"/>
        <v>0</v>
      </c>
      <c r="L62" s="11">
        <f t="shared" si="2"/>
        <v>0</v>
      </c>
    </row>
    <row r="63" spans="1:12">
      <c r="A63" s="1" t="str">
        <f>+base!A62</f>
        <v>EPOIS</v>
      </c>
      <c r="B63" s="1" t="str">
        <f>+base!B62</f>
        <v>EPICE DE POISSON</v>
      </c>
      <c r="C63" s="6">
        <v>0.20000000000000018</v>
      </c>
      <c r="D63" s="11">
        <f>IF(C63=0,"0",E63/C63)</f>
        <v>0</v>
      </c>
      <c r="E63" s="11">
        <v>0</v>
      </c>
      <c r="F63" s="6">
        <f>SUMIF('M entree'!A:A,A63,'M entree'!C:C)</f>
        <v>0</v>
      </c>
      <c r="G63" s="27">
        <f t="shared" si="0"/>
        <v>0</v>
      </c>
      <c r="H63" s="11">
        <f>SUMIFS('M entree'!E:E,'M entree'!A:A,'Etat de stocks'!A63)</f>
        <v>0</v>
      </c>
      <c r="I63" s="6">
        <f>IFERROR(SUMIF('M sortie'!A:A,'Etat de stocks'!A63,'M sortie'!C:C),"0")</f>
        <v>0</v>
      </c>
      <c r="J63" s="11">
        <f>SUMIFS('M sortie'!E:E,'M sortie'!A:A,'Etat de stocks'!A63)</f>
        <v>0</v>
      </c>
      <c r="K63" s="6">
        <f t="shared" si="1"/>
        <v>0.20000000000000018</v>
      </c>
      <c r="L63" s="11">
        <f t="shared" si="2"/>
        <v>0</v>
      </c>
    </row>
    <row r="64" spans="1:12">
      <c r="A64" s="1" t="str">
        <f>+base!A63</f>
        <v>EPOUL</v>
      </c>
      <c r="B64" s="1" t="str">
        <f>+base!B63</f>
        <v>EPICE DE POULE</v>
      </c>
      <c r="C64" s="6">
        <v>0.5</v>
      </c>
      <c r="D64" s="11">
        <f>IF(C64=0,"0",E64/C64)</f>
        <v>0</v>
      </c>
      <c r="E64" s="11">
        <v>0</v>
      </c>
      <c r="F64" s="6">
        <f>SUMIF('M entree'!A:A,A64,'M entree'!C:C)</f>
        <v>0</v>
      </c>
      <c r="G64" s="27">
        <f t="shared" si="0"/>
        <v>0</v>
      </c>
      <c r="H64" s="11">
        <f>SUMIFS('M entree'!E:E,'M entree'!A:A,'Etat de stocks'!A64)</f>
        <v>0</v>
      </c>
      <c r="I64" s="6">
        <f>IFERROR(SUMIF('M sortie'!A:A,'Etat de stocks'!A64,'M sortie'!C:C),"0")</f>
        <v>0</v>
      </c>
      <c r="J64" s="11">
        <f>SUMIFS('M sortie'!E:E,'M sortie'!A:A,'Etat de stocks'!A64)</f>
        <v>0</v>
      </c>
      <c r="K64" s="6">
        <f t="shared" si="1"/>
        <v>0.5</v>
      </c>
      <c r="L64" s="11">
        <f t="shared" si="2"/>
        <v>0</v>
      </c>
    </row>
    <row r="65" spans="1:12">
      <c r="A65" s="1" t="str">
        <f>+base!A64</f>
        <v>RIZ00</v>
      </c>
      <c r="B65" s="1" t="str">
        <f>+base!B64</f>
        <v>RIZ</v>
      </c>
      <c r="C65" s="6">
        <v>140.00250000000005</v>
      </c>
      <c r="D65" s="11">
        <f>IF(C65=0,"0",E65/C65)</f>
        <v>1858.909090909091</v>
      </c>
      <c r="E65" s="11">
        <v>260251.9200000001</v>
      </c>
      <c r="F65" s="6">
        <f>SUMIF('M entree'!A:A,A65,'M entree'!C:C)</f>
        <v>0</v>
      </c>
      <c r="G65" s="27">
        <f t="shared" si="0"/>
        <v>1858.909090909091</v>
      </c>
      <c r="H65" s="11">
        <f>SUMIFS('M entree'!E:E,'M entree'!A:A,'Etat de stocks'!A65)</f>
        <v>0</v>
      </c>
      <c r="I65" s="6">
        <f>IFERROR(SUMIF('M sortie'!A:A,'Etat de stocks'!A65,'M sortie'!C:C),"0")</f>
        <v>0</v>
      </c>
      <c r="J65" s="11">
        <f>SUMIFS('M sortie'!E:E,'M sortie'!A:A,'Etat de stocks'!A65)</f>
        <v>0</v>
      </c>
      <c r="K65" s="6">
        <f t="shared" si="1"/>
        <v>140.00250000000005</v>
      </c>
      <c r="L65" s="11">
        <f t="shared" si="2"/>
        <v>260251.9200000001</v>
      </c>
    </row>
    <row r="66" spans="1:12">
      <c r="A66" s="1" t="str">
        <f>+base!A65</f>
        <v>LAURI</v>
      </c>
      <c r="B66" s="1" t="str">
        <f>+base!B65</f>
        <v>LAURIER</v>
      </c>
      <c r="C66" s="6">
        <v>0</v>
      </c>
      <c r="D66" s="11" t="str">
        <f>IF(C66=0,"0",E66/C66)</f>
        <v>0</v>
      </c>
      <c r="E66" s="11">
        <v>0</v>
      </c>
      <c r="F66" s="6">
        <f>SUMIF('M entree'!A:A,A66,'M entree'!C:C)</f>
        <v>0</v>
      </c>
      <c r="G66" s="27" t="str">
        <f t="shared" si="0"/>
        <v>0</v>
      </c>
      <c r="H66" s="11">
        <f>SUMIFS('M entree'!E:E,'M entree'!A:A,'Etat de stocks'!A66)</f>
        <v>0</v>
      </c>
      <c r="I66" s="6">
        <f>IFERROR(SUMIF('M sortie'!A:A,'Etat de stocks'!A66,'M sortie'!C:C),"0")</f>
        <v>0</v>
      </c>
      <c r="J66" s="11">
        <f>SUMIFS('M sortie'!E:E,'M sortie'!A:A,'Etat de stocks'!A66)</f>
        <v>0</v>
      </c>
      <c r="K66" s="6">
        <f t="shared" si="1"/>
        <v>0</v>
      </c>
      <c r="L66" s="11">
        <f t="shared" si="2"/>
        <v>0</v>
      </c>
    </row>
    <row r="67" spans="1:12">
      <c r="A67" s="1" t="str">
        <f>+base!A66</f>
        <v>CURRY</v>
      </c>
      <c r="B67" s="1" t="str">
        <f>+base!B66</f>
        <v>CURRY</v>
      </c>
      <c r="C67" s="6">
        <v>0</v>
      </c>
      <c r="D67" s="11" t="str">
        <f>IF(C67=0,"0",E67/C67)</f>
        <v>0</v>
      </c>
      <c r="E67" s="11">
        <v>0</v>
      </c>
      <c r="F67" s="6">
        <f>SUMIF('M entree'!A:A,A67,'M entree'!C:C)</f>
        <v>0</v>
      </c>
      <c r="G67" s="27" t="str">
        <f t="shared" si="0"/>
        <v>0</v>
      </c>
      <c r="H67" s="11">
        <f>SUMIFS('M entree'!E:E,'M entree'!A:A,'Etat de stocks'!A67)</f>
        <v>0</v>
      </c>
      <c r="I67" s="6">
        <f>IFERROR(SUMIF('M sortie'!A:A,'Etat de stocks'!A67,'M sortie'!C:C),"0")</f>
        <v>0</v>
      </c>
      <c r="J67" s="11">
        <f>SUMIFS('M sortie'!E:E,'M sortie'!A:A,'Etat de stocks'!A67)</f>
        <v>0</v>
      </c>
      <c r="K67" s="6">
        <f t="shared" si="1"/>
        <v>0</v>
      </c>
      <c r="L67" s="11">
        <f t="shared" si="2"/>
        <v>0</v>
      </c>
    </row>
    <row r="68" spans="1:12">
      <c r="A68" s="1" t="str">
        <f>+base!A67</f>
        <v>PAPRI</v>
      </c>
      <c r="B68" s="1" t="str">
        <f>+base!B67</f>
        <v>PAPRIKA MOULU</v>
      </c>
      <c r="C68" s="6">
        <v>0</v>
      </c>
      <c r="D68" s="11" t="str">
        <f>IF(C68=0,"0",E68/C68)</f>
        <v>0</v>
      </c>
      <c r="E68" s="11">
        <v>0</v>
      </c>
      <c r="F68" s="6">
        <f>SUMIF('M entree'!A:A,A68,'M entree'!C:C)</f>
        <v>0</v>
      </c>
      <c r="G68" s="27" t="str">
        <f t="shared" ref="G68:G131" si="3">IFERROR((H68+E68)/(C68+F68),"0")</f>
        <v>0</v>
      </c>
      <c r="H68" s="11">
        <f>SUMIFS('M entree'!E:E,'M entree'!A:A,'Etat de stocks'!A68)</f>
        <v>0</v>
      </c>
      <c r="I68" s="6">
        <f>IFERROR(SUMIF('M sortie'!A:A,'Etat de stocks'!A68,'M sortie'!C:C),"0")</f>
        <v>0</v>
      </c>
      <c r="J68" s="11">
        <f>SUMIFS('M sortie'!E:E,'M sortie'!A:A,'Etat de stocks'!A68)</f>
        <v>0</v>
      </c>
      <c r="K68" s="6">
        <f t="shared" ref="K68:K131" si="4">+C68+F68-I68</f>
        <v>0</v>
      </c>
      <c r="L68" s="11">
        <f t="shared" ref="L68:L131" si="5">+K68*G68</f>
        <v>0</v>
      </c>
    </row>
    <row r="69" spans="1:12">
      <c r="A69" s="1" t="str">
        <f>+base!A68</f>
        <v>TOMTB</v>
      </c>
      <c r="B69" s="1" t="str">
        <f>+base!B68</f>
        <v>TOMATE EN BOITE</v>
      </c>
      <c r="C69" s="6">
        <v>0</v>
      </c>
      <c r="D69" s="11" t="str">
        <f>IF(C69=0,"0",E69/C69)</f>
        <v>0</v>
      </c>
      <c r="E69" s="11">
        <v>0</v>
      </c>
      <c r="F69" s="6">
        <f>SUMIF('M entree'!A:A,A69,'M entree'!C:C)</f>
        <v>0</v>
      </c>
      <c r="G69" s="27" t="str">
        <f t="shared" si="3"/>
        <v>0</v>
      </c>
      <c r="H69" s="11">
        <f>SUMIFS('M entree'!E:E,'M entree'!A:A,'Etat de stocks'!A69)</f>
        <v>0</v>
      </c>
      <c r="I69" s="6">
        <f>IFERROR(SUMIF('M sortie'!A:A,'Etat de stocks'!A69,'M sortie'!C:C),"0")</f>
        <v>0</v>
      </c>
      <c r="J69" s="11">
        <f>SUMIFS('M sortie'!E:E,'M sortie'!A:A,'Etat de stocks'!A69)</f>
        <v>0</v>
      </c>
      <c r="K69" s="6">
        <f t="shared" si="4"/>
        <v>0</v>
      </c>
      <c r="L69" s="11">
        <f t="shared" si="5"/>
        <v>0</v>
      </c>
    </row>
    <row r="70" spans="1:12">
      <c r="A70" s="1" t="str">
        <f>+base!A69</f>
        <v>LAIDE</v>
      </c>
      <c r="B70" s="1" t="str">
        <f>+base!B69</f>
        <v>LAIT DEMI ECREME</v>
      </c>
      <c r="C70" s="6">
        <v>0</v>
      </c>
      <c r="D70" s="11" t="str">
        <f>IF(C70=0,"0",E70/C70)</f>
        <v>0</v>
      </c>
      <c r="E70" s="11">
        <v>0</v>
      </c>
      <c r="F70" s="6">
        <f>SUMIF('M entree'!A:A,A70,'M entree'!C:C)</f>
        <v>0</v>
      </c>
      <c r="G70" s="27" t="str">
        <f t="shared" si="3"/>
        <v>0</v>
      </c>
      <c r="H70" s="11">
        <f>SUMIFS('M entree'!E:E,'M entree'!A:A,'Etat de stocks'!A70)</f>
        <v>0</v>
      </c>
      <c r="I70" s="6">
        <f>IFERROR(SUMIF('M sortie'!A:A,'Etat de stocks'!A70,'M sortie'!C:C),"0")</f>
        <v>0</v>
      </c>
      <c r="J70" s="11">
        <f>SUMIFS('M sortie'!E:E,'M sortie'!A:A,'Etat de stocks'!A70)</f>
        <v>0</v>
      </c>
      <c r="K70" s="6">
        <f t="shared" si="4"/>
        <v>0</v>
      </c>
      <c r="L70" s="11">
        <f t="shared" si="5"/>
        <v>0</v>
      </c>
    </row>
    <row r="71" spans="1:12">
      <c r="A71" s="1" t="str">
        <f>+base!A70</f>
        <v>MIEL0</v>
      </c>
      <c r="B71" s="1" t="str">
        <f>+base!B70</f>
        <v>MIEL</v>
      </c>
      <c r="C71" s="6">
        <v>0</v>
      </c>
      <c r="D71" s="11" t="str">
        <f>IF(C71=0,"0",E71/C71)</f>
        <v>0</v>
      </c>
      <c r="E71" s="11">
        <v>0</v>
      </c>
      <c r="F71" s="6">
        <f>SUMIF('M entree'!A:A,A71,'M entree'!C:C)</f>
        <v>0</v>
      </c>
      <c r="G71" s="27" t="str">
        <f t="shared" si="3"/>
        <v>0</v>
      </c>
      <c r="H71" s="11">
        <f>SUMIFS('M entree'!E:E,'M entree'!A:A,'Etat de stocks'!A71)</f>
        <v>0</v>
      </c>
      <c r="I71" s="6">
        <f>IFERROR(SUMIF('M sortie'!A:A,'Etat de stocks'!A71,'M sortie'!C:C),"0")</f>
        <v>0</v>
      </c>
      <c r="J71" s="11">
        <f>SUMIFS('M sortie'!E:E,'M sortie'!A:A,'Etat de stocks'!A71)</f>
        <v>0</v>
      </c>
      <c r="K71" s="6">
        <f t="shared" si="4"/>
        <v>0</v>
      </c>
      <c r="L71" s="11">
        <f t="shared" si="5"/>
        <v>0</v>
      </c>
    </row>
    <row r="72" spans="1:12">
      <c r="A72" s="1" t="str">
        <f>+base!A71</f>
        <v>CHOCP</v>
      </c>
      <c r="B72" s="1" t="str">
        <f>+base!B71</f>
        <v>CHOCOLAT EN POUDRE</v>
      </c>
      <c r="C72" s="6">
        <v>0.44999999999999996</v>
      </c>
      <c r="D72" s="11">
        <f>IF(C72=0,"0",E72/C72)</f>
        <v>0</v>
      </c>
      <c r="E72" s="11">
        <v>0</v>
      </c>
      <c r="F72" s="6">
        <f>SUMIF('M entree'!A:A,A72,'M entree'!C:C)</f>
        <v>0</v>
      </c>
      <c r="G72" s="27">
        <f t="shared" si="3"/>
        <v>0</v>
      </c>
      <c r="H72" s="11">
        <f>SUMIFS('M entree'!E:E,'M entree'!A:A,'Etat de stocks'!A72)</f>
        <v>0</v>
      </c>
      <c r="I72" s="6">
        <f>IFERROR(SUMIF('M sortie'!A:A,'Etat de stocks'!A72,'M sortie'!C:C),"0")</f>
        <v>0</v>
      </c>
      <c r="J72" s="11">
        <f>SUMIFS('M sortie'!E:E,'M sortie'!A:A,'Etat de stocks'!A72)</f>
        <v>0</v>
      </c>
      <c r="K72" s="6">
        <f t="shared" si="4"/>
        <v>0.44999999999999996</v>
      </c>
      <c r="L72" s="11">
        <f t="shared" si="5"/>
        <v>0</v>
      </c>
    </row>
    <row r="73" spans="1:12">
      <c r="A73" s="1" t="str">
        <f>+base!A72</f>
        <v>MINIC</v>
      </c>
      <c r="B73" s="1" t="str">
        <f>+base!B72</f>
        <v>MINI CHOCO</v>
      </c>
      <c r="C73" s="6">
        <v>0</v>
      </c>
      <c r="D73" s="11" t="str">
        <f>IF(C73=0,"0",E73/C73)</f>
        <v>0</v>
      </c>
      <c r="E73" s="11">
        <v>0</v>
      </c>
      <c r="F73" s="6">
        <f>SUMIF('M entree'!A:A,A73,'M entree'!C:C)</f>
        <v>0</v>
      </c>
      <c r="G73" s="27" t="str">
        <f t="shared" si="3"/>
        <v>0</v>
      </c>
      <c r="H73" s="11">
        <f>SUMIFS('M entree'!E:E,'M entree'!A:A,'Etat de stocks'!A73)</f>
        <v>0</v>
      </c>
      <c r="I73" s="6">
        <f>IFERROR(SUMIF('M sortie'!A:A,'Etat de stocks'!A73,'M sortie'!C:C),"0")</f>
        <v>0</v>
      </c>
      <c r="J73" s="11">
        <f>SUMIFS('M sortie'!E:E,'M sortie'!A:A,'Etat de stocks'!A73)</f>
        <v>0</v>
      </c>
      <c r="K73" s="6">
        <f t="shared" si="4"/>
        <v>0</v>
      </c>
      <c r="L73" s="11">
        <f t="shared" si="5"/>
        <v>0</v>
      </c>
    </row>
    <row r="74" spans="1:12">
      <c r="A74" s="1" t="str">
        <f>+base!A73</f>
        <v>LEVCH</v>
      </c>
      <c r="B74" s="1" t="str">
        <f>+base!B73</f>
        <v>LEVURE CHIMIQUE</v>
      </c>
      <c r="C74" s="6">
        <v>200</v>
      </c>
      <c r="D74" s="11">
        <f>IF(C74=0,"0",E74/C74)</f>
        <v>0</v>
      </c>
      <c r="E74" s="11">
        <v>0</v>
      </c>
      <c r="F74" s="6">
        <f>SUMIF('M entree'!A:A,A74,'M entree'!C:C)</f>
        <v>0</v>
      </c>
      <c r="G74" s="27">
        <f t="shared" si="3"/>
        <v>0</v>
      </c>
      <c r="H74" s="11">
        <f>SUMIFS('M entree'!E:E,'M entree'!A:A,'Etat de stocks'!A74)</f>
        <v>0</v>
      </c>
      <c r="I74" s="6">
        <f>IFERROR(SUMIF('M sortie'!A:A,'Etat de stocks'!A74,'M sortie'!C:C),"0")</f>
        <v>0</v>
      </c>
      <c r="J74" s="11">
        <f>SUMIFS('M sortie'!E:E,'M sortie'!A:A,'Etat de stocks'!A74)</f>
        <v>0</v>
      </c>
      <c r="K74" s="6">
        <f t="shared" si="4"/>
        <v>200</v>
      </c>
      <c r="L74" s="11">
        <f t="shared" si="5"/>
        <v>0</v>
      </c>
    </row>
    <row r="75" spans="1:12">
      <c r="A75" s="1" t="str">
        <f>+base!A74</f>
        <v>LEVBO</v>
      </c>
      <c r="B75" s="1" t="str">
        <f>+base!B74</f>
        <v>LEVURE BOULANGERE</v>
      </c>
      <c r="C75" s="6">
        <v>500</v>
      </c>
      <c r="D75" s="11">
        <f>IF(C75=0,"0",E75/C75)</f>
        <v>0</v>
      </c>
      <c r="E75" s="11">
        <v>0</v>
      </c>
      <c r="F75" s="6">
        <f>SUMIF('M entree'!A:A,A75,'M entree'!C:C)</f>
        <v>0</v>
      </c>
      <c r="G75" s="27">
        <f t="shared" si="3"/>
        <v>0</v>
      </c>
      <c r="H75" s="11">
        <f>SUMIFS('M entree'!E:E,'M entree'!A:A,'Etat de stocks'!A75)</f>
        <v>0</v>
      </c>
      <c r="I75" s="6">
        <f>IFERROR(SUMIF('M sortie'!A:A,'Etat de stocks'!A75,'M sortie'!C:C),"0")</f>
        <v>0</v>
      </c>
      <c r="J75" s="11">
        <f>SUMIFS('M sortie'!E:E,'M sortie'!A:A,'Etat de stocks'!A75)</f>
        <v>0</v>
      </c>
      <c r="K75" s="6">
        <f t="shared" si="4"/>
        <v>500</v>
      </c>
      <c r="L75" s="11">
        <f t="shared" si="5"/>
        <v>0</v>
      </c>
    </row>
    <row r="76" spans="1:12">
      <c r="A76" s="1" t="str">
        <f>+base!A75</f>
        <v>LAITP</v>
      </c>
      <c r="B76" s="1" t="str">
        <f>+base!B75</f>
        <v>LAIT EN POUDRE</v>
      </c>
      <c r="C76" s="6">
        <v>0.5</v>
      </c>
      <c r="D76" s="11">
        <f>IF(C76=0,"0",E76/C76)</f>
        <v>0</v>
      </c>
      <c r="E76" s="11">
        <v>0</v>
      </c>
      <c r="F76" s="6">
        <f>SUMIF('M entree'!A:A,A76,'M entree'!C:C)</f>
        <v>0</v>
      </c>
      <c r="G76" s="27">
        <f t="shared" si="3"/>
        <v>0</v>
      </c>
      <c r="H76" s="11">
        <f>SUMIFS('M entree'!E:E,'M entree'!A:A,'Etat de stocks'!A76)</f>
        <v>0</v>
      </c>
      <c r="I76" s="6">
        <f>IFERROR(SUMIF('M sortie'!A:A,'Etat de stocks'!A76,'M sortie'!C:C),"0")</f>
        <v>0</v>
      </c>
      <c r="J76" s="11">
        <f>SUMIFS('M sortie'!E:E,'M sortie'!A:A,'Etat de stocks'!A76)</f>
        <v>0</v>
      </c>
      <c r="K76" s="6">
        <f t="shared" si="4"/>
        <v>0.5</v>
      </c>
      <c r="L76" s="11">
        <f t="shared" si="5"/>
        <v>0</v>
      </c>
    </row>
    <row r="77" spans="1:12">
      <c r="A77" s="1" t="str">
        <f>+base!A76</f>
        <v>LAITB</v>
      </c>
      <c r="B77" s="1" t="str">
        <f>+base!B76</f>
        <v>LAIT EN BRIQUE</v>
      </c>
      <c r="C77" s="6">
        <v>0</v>
      </c>
      <c r="D77" s="11" t="str">
        <f>IF(C77=0,"0",E77/C77)</f>
        <v>0</v>
      </c>
      <c r="E77" s="11">
        <v>0</v>
      </c>
      <c r="F77" s="6">
        <f>SUMIF('M entree'!A:A,A77,'M entree'!C:C)</f>
        <v>0</v>
      </c>
      <c r="G77" s="27" t="str">
        <f t="shared" si="3"/>
        <v>0</v>
      </c>
      <c r="H77" s="11">
        <f>SUMIFS('M entree'!E:E,'M entree'!A:A,'Etat de stocks'!A77)</f>
        <v>0</v>
      </c>
      <c r="I77" s="6">
        <f>IFERROR(SUMIF('M sortie'!A:A,'Etat de stocks'!A77,'M sortie'!C:C),"0")</f>
        <v>0</v>
      </c>
      <c r="J77" s="11">
        <f>SUMIFS('M sortie'!E:E,'M sortie'!A:A,'Etat de stocks'!A77)</f>
        <v>0</v>
      </c>
      <c r="K77" s="6">
        <f t="shared" si="4"/>
        <v>0</v>
      </c>
      <c r="L77" s="11">
        <f t="shared" si="5"/>
        <v>0</v>
      </c>
    </row>
    <row r="78" spans="1:12">
      <c r="A78" s="1" t="str">
        <f>+base!A77</f>
        <v>SELFI</v>
      </c>
      <c r="B78" s="1" t="str">
        <f>+base!B77</f>
        <v>SEL FIN</v>
      </c>
      <c r="C78" s="6">
        <v>0</v>
      </c>
      <c r="D78" s="11" t="str">
        <f>IF(C78=0,"0",E78/C78)</f>
        <v>0</v>
      </c>
      <c r="E78" s="11">
        <v>0</v>
      </c>
      <c r="F78" s="6">
        <f>SUMIF('M entree'!A:A,A78,'M entree'!C:C)</f>
        <v>0</v>
      </c>
      <c r="G78" s="27" t="str">
        <f t="shared" si="3"/>
        <v>0</v>
      </c>
      <c r="H78" s="11">
        <f>SUMIFS('M entree'!E:E,'M entree'!A:A,'Etat de stocks'!A78)</f>
        <v>0</v>
      </c>
      <c r="I78" s="6">
        <f>IFERROR(SUMIF('M sortie'!A:A,'Etat de stocks'!A78,'M sortie'!C:C),"0")</f>
        <v>0</v>
      </c>
      <c r="J78" s="11">
        <f>SUMIFS('M sortie'!E:E,'M sortie'!A:A,'Etat de stocks'!A78)</f>
        <v>0</v>
      </c>
      <c r="K78" s="6">
        <f t="shared" si="4"/>
        <v>0</v>
      </c>
      <c r="L78" s="11">
        <f t="shared" si="5"/>
        <v>0</v>
      </c>
    </row>
    <row r="79" spans="1:12">
      <c r="A79" s="1" t="str">
        <f>+base!A78</f>
        <v>PFILM</v>
      </c>
      <c r="B79" s="1" t="str">
        <f>+base!B78</f>
        <v>PAPIER FILM</v>
      </c>
      <c r="C79" s="6">
        <v>450</v>
      </c>
      <c r="D79" s="11">
        <f>IF(C79=0,"0",E79/C79)</f>
        <v>0</v>
      </c>
      <c r="E79" s="11">
        <v>0</v>
      </c>
      <c r="F79" s="6">
        <f>SUMIF('M entree'!A:A,A79,'M entree'!C:C)</f>
        <v>0</v>
      </c>
      <c r="G79" s="27">
        <f t="shared" si="3"/>
        <v>0</v>
      </c>
      <c r="H79" s="11">
        <f>SUMIFS('M entree'!E:E,'M entree'!A:A,'Etat de stocks'!A79)</f>
        <v>0</v>
      </c>
      <c r="I79" s="6">
        <f>IFERROR(SUMIF('M sortie'!A:A,'Etat de stocks'!A79,'M sortie'!C:C),"0")</f>
        <v>0</v>
      </c>
      <c r="J79" s="11">
        <f>SUMIFS('M sortie'!E:E,'M sortie'!A:A,'Etat de stocks'!A79)</f>
        <v>0</v>
      </c>
      <c r="K79" s="6">
        <f t="shared" si="4"/>
        <v>450</v>
      </c>
      <c r="L79" s="11">
        <f t="shared" si="5"/>
        <v>0</v>
      </c>
    </row>
    <row r="80" spans="1:12">
      <c r="A80" s="1" t="str">
        <f>+base!A79</f>
        <v>SCONG</v>
      </c>
      <c r="B80" s="1" t="str">
        <f>+base!B79</f>
        <v>SAC CONGELATION</v>
      </c>
      <c r="C80" s="6">
        <v>0</v>
      </c>
      <c r="D80" s="11" t="str">
        <f>IF(C80=0,"0",E80/C80)</f>
        <v>0</v>
      </c>
      <c r="E80" s="11">
        <v>0</v>
      </c>
      <c r="F80" s="6">
        <f>SUMIF('M entree'!A:A,A80,'M entree'!C:C)</f>
        <v>0</v>
      </c>
      <c r="G80" s="27" t="str">
        <f t="shared" si="3"/>
        <v>0</v>
      </c>
      <c r="H80" s="11">
        <f>SUMIFS('M entree'!E:E,'M entree'!A:A,'Etat de stocks'!A80)</f>
        <v>0</v>
      </c>
      <c r="I80" s="6">
        <f>IFERROR(SUMIF('M sortie'!A:A,'Etat de stocks'!A80,'M sortie'!C:C),"0")</f>
        <v>0</v>
      </c>
      <c r="J80" s="11">
        <f>SUMIFS('M sortie'!E:E,'M sortie'!A:A,'Etat de stocks'!A80)</f>
        <v>0</v>
      </c>
      <c r="K80" s="6">
        <f t="shared" si="4"/>
        <v>0</v>
      </c>
      <c r="L80" s="11">
        <f t="shared" si="5"/>
        <v>0</v>
      </c>
    </row>
    <row r="81" spans="1:12">
      <c r="A81" s="1" t="str">
        <f>+base!A80</f>
        <v>SPOUB</v>
      </c>
      <c r="B81" s="1" t="str">
        <f>+base!B80</f>
        <v>SAC POUBELLE</v>
      </c>
      <c r="C81" s="6">
        <v>0</v>
      </c>
      <c r="D81" s="11" t="str">
        <f>IF(C81=0,"0",E81/C81)</f>
        <v>0</v>
      </c>
      <c r="E81" s="11">
        <v>0</v>
      </c>
      <c r="F81" s="6">
        <f>SUMIF('M entree'!A:A,A81,'M entree'!C:C)</f>
        <v>0</v>
      </c>
      <c r="G81" s="27" t="str">
        <f t="shared" si="3"/>
        <v>0</v>
      </c>
      <c r="H81" s="11">
        <f>SUMIFS('M entree'!E:E,'M entree'!A:A,'Etat de stocks'!A81)</f>
        <v>0</v>
      </c>
      <c r="I81" s="6">
        <f>IFERROR(SUMIF('M sortie'!A:A,'Etat de stocks'!A81,'M sortie'!C:C),"0")</f>
        <v>0</v>
      </c>
      <c r="J81" s="11">
        <f>SUMIFS('M sortie'!E:E,'M sortie'!A:A,'Etat de stocks'!A81)</f>
        <v>0</v>
      </c>
      <c r="K81" s="6">
        <f t="shared" si="4"/>
        <v>0</v>
      </c>
      <c r="L81" s="11">
        <f t="shared" si="5"/>
        <v>0</v>
      </c>
    </row>
    <row r="82" spans="1:12">
      <c r="A82" s="1" t="str">
        <f>+base!A81</f>
        <v>SPAGH</v>
      </c>
      <c r="B82" s="1" t="str">
        <f>+base!B81</f>
        <v>SPAGHETTI</v>
      </c>
      <c r="C82" s="6">
        <v>1.5</v>
      </c>
      <c r="D82" s="11">
        <f>IF(C82=0,"0",E82/C82)</f>
        <v>0</v>
      </c>
      <c r="E82" s="11">
        <v>0</v>
      </c>
      <c r="F82" s="6">
        <f>SUMIF('M entree'!A:A,A82,'M entree'!C:C)</f>
        <v>0</v>
      </c>
      <c r="G82" s="27">
        <f t="shared" si="3"/>
        <v>0</v>
      </c>
      <c r="H82" s="11">
        <f>SUMIFS('M entree'!E:E,'M entree'!A:A,'Etat de stocks'!A82)</f>
        <v>0</v>
      </c>
      <c r="I82" s="6">
        <f>IFERROR(SUMIF('M sortie'!A:A,'Etat de stocks'!A82,'M sortie'!C:C),"0")</f>
        <v>0</v>
      </c>
      <c r="J82" s="11">
        <f>SUMIFS('M sortie'!E:E,'M sortie'!A:A,'Etat de stocks'!A82)</f>
        <v>0</v>
      </c>
      <c r="K82" s="6">
        <f t="shared" si="4"/>
        <v>1.5</v>
      </c>
      <c r="L82" s="11">
        <f t="shared" si="5"/>
        <v>0</v>
      </c>
    </row>
    <row r="83" spans="1:12">
      <c r="A83" s="1" t="str">
        <f>+base!A82</f>
        <v>OLINO</v>
      </c>
      <c r="B83" s="1" t="str">
        <f>+base!B82</f>
        <v>OLIVE NOIR</v>
      </c>
      <c r="C83" s="6">
        <v>0.75</v>
      </c>
      <c r="D83" s="11">
        <f>IF(C83=0,"0",E83/C83)</f>
        <v>0</v>
      </c>
      <c r="E83" s="11">
        <v>0</v>
      </c>
      <c r="F83" s="6">
        <f>SUMIF('M entree'!A:A,A83,'M entree'!C:C)</f>
        <v>0</v>
      </c>
      <c r="G83" s="27">
        <f t="shared" si="3"/>
        <v>0</v>
      </c>
      <c r="H83" s="11">
        <f>SUMIFS('M entree'!E:E,'M entree'!A:A,'Etat de stocks'!A83)</f>
        <v>0</v>
      </c>
      <c r="I83" s="6">
        <f>IFERROR(SUMIF('M sortie'!A:A,'Etat de stocks'!A83,'M sortie'!C:C),"0")</f>
        <v>0</v>
      </c>
      <c r="J83" s="11">
        <f>SUMIFS('M sortie'!E:E,'M sortie'!A:A,'Etat de stocks'!A83)</f>
        <v>0</v>
      </c>
      <c r="K83" s="6">
        <f t="shared" si="4"/>
        <v>0.75</v>
      </c>
      <c r="L83" s="11">
        <f t="shared" si="5"/>
        <v>0</v>
      </c>
    </row>
    <row r="84" spans="1:12">
      <c r="A84" s="1" t="str">
        <f>+base!A83</f>
        <v>OLIVE</v>
      </c>
      <c r="B84" s="1" t="str">
        <f>+base!B83</f>
        <v>OLIVE VERT</v>
      </c>
      <c r="C84" s="6">
        <v>1.44</v>
      </c>
      <c r="D84" s="11">
        <f>IF(C84=0,"0",E84/C84)</f>
        <v>2000</v>
      </c>
      <c r="E84" s="11">
        <v>2880</v>
      </c>
      <c r="F84" s="6">
        <f>SUMIF('M entree'!A:A,A84,'M entree'!C:C)</f>
        <v>0</v>
      </c>
      <c r="G84" s="27">
        <f t="shared" si="3"/>
        <v>2000</v>
      </c>
      <c r="H84" s="11">
        <f>SUMIFS('M entree'!E:E,'M entree'!A:A,'Etat de stocks'!A84)</f>
        <v>0</v>
      </c>
      <c r="I84" s="6">
        <f>IFERROR(SUMIF('M sortie'!A:A,'Etat de stocks'!A84,'M sortie'!C:C),"0")</f>
        <v>0</v>
      </c>
      <c r="J84" s="11">
        <f>SUMIFS('M sortie'!E:E,'M sortie'!A:A,'Etat de stocks'!A84)</f>
        <v>0</v>
      </c>
      <c r="K84" s="6">
        <f t="shared" si="4"/>
        <v>1.44</v>
      </c>
      <c r="L84" s="11">
        <f t="shared" si="5"/>
        <v>2880</v>
      </c>
    </row>
    <row r="85" spans="1:12">
      <c r="A85" s="1" t="str">
        <f>+base!A84</f>
        <v>VQRIT</v>
      </c>
      <c r="B85" s="1" t="str">
        <f>+base!B84</f>
        <v>VACHE QUI RIT</v>
      </c>
      <c r="C85" s="6">
        <v>0</v>
      </c>
      <c r="D85" s="11" t="str">
        <f>IF(C85=0,"0",E85/C85)</f>
        <v>0</v>
      </c>
      <c r="E85" s="11">
        <v>0</v>
      </c>
      <c r="F85" s="6">
        <f>SUMIF('M entree'!A:A,A85,'M entree'!C:C)</f>
        <v>0</v>
      </c>
      <c r="G85" s="27" t="str">
        <f t="shared" si="3"/>
        <v>0</v>
      </c>
      <c r="H85" s="11">
        <f>SUMIFS('M entree'!E:E,'M entree'!A:A,'Etat de stocks'!A85)</f>
        <v>0</v>
      </c>
      <c r="I85" s="6">
        <f>IFERROR(SUMIF('M sortie'!A:A,'Etat de stocks'!A85,'M sortie'!C:C),"0")</f>
        <v>0</v>
      </c>
      <c r="J85" s="11">
        <f>SUMIFS('M sortie'!E:E,'M sortie'!A:A,'Etat de stocks'!A85)</f>
        <v>0</v>
      </c>
      <c r="K85" s="6">
        <f t="shared" si="4"/>
        <v>0</v>
      </c>
      <c r="L85" s="11">
        <f t="shared" si="5"/>
        <v>0</v>
      </c>
    </row>
    <row r="86" spans="1:12">
      <c r="A86" s="1" t="str">
        <f>+base!A85</f>
        <v>BEURR</v>
      </c>
      <c r="B86" s="1" t="str">
        <f>+base!B85</f>
        <v>BEURRE</v>
      </c>
      <c r="C86" s="6">
        <v>0</v>
      </c>
      <c r="D86" s="11" t="str">
        <f>IF(C86=0,"0",E86/C86)</f>
        <v>0</v>
      </c>
      <c r="E86" s="11">
        <v>0</v>
      </c>
      <c r="F86" s="6">
        <f>SUMIF('M entree'!A:A,A86,'M entree'!C:C)</f>
        <v>0</v>
      </c>
      <c r="G86" s="27" t="str">
        <f t="shared" si="3"/>
        <v>0</v>
      </c>
      <c r="H86" s="11">
        <f>SUMIFS('M entree'!E:E,'M entree'!A:A,'Etat de stocks'!A86)</f>
        <v>0</v>
      </c>
      <c r="I86" s="6">
        <f>IFERROR(SUMIF('M sortie'!A:A,'Etat de stocks'!A86,'M sortie'!C:C),"0")</f>
        <v>0</v>
      </c>
      <c r="J86" s="11">
        <f>SUMIFS('M sortie'!E:E,'M sortie'!A:A,'Etat de stocks'!A86)</f>
        <v>0</v>
      </c>
      <c r="K86" s="6">
        <f t="shared" si="4"/>
        <v>0</v>
      </c>
      <c r="L86" s="11">
        <f t="shared" si="5"/>
        <v>0</v>
      </c>
    </row>
    <row r="87" spans="1:12">
      <c r="A87" s="1" t="str">
        <f>+base!A86</f>
        <v>FARIN</v>
      </c>
      <c r="B87" s="1" t="str">
        <f>+base!B86</f>
        <v>FARINE</v>
      </c>
      <c r="C87" s="6">
        <v>2.5</v>
      </c>
      <c r="D87" s="11">
        <f>IF(C87=0,"0",E87/C87)</f>
        <v>1795.9387755102041</v>
      </c>
      <c r="E87" s="11">
        <v>4489.8469387755104</v>
      </c>
      <c r="F87" s="6">
        <f>SUMIF('M entree'!A:A,A87,'M entree'!C:C)</f>
        <v>0</v>
      </c>
      <c r="G87" s="27">
        <f t="shared" si="3"/>
        <v>1795.9387755102041</v>
      </c>
      <c r="H87" s="11">
        <f>SUMIFS('M entree'!E:E,'M entree'!A:A,'Etat de stocks'!A87)</f>
        <v>0</v>
      </c>
      <c r="I87" s="6">
        <f>IFERROR(SUMIF('M sortie'!A:A,'Etat de stocks'!A87,'M sortie'!C:C),"0")</f>
        <v>0</v>
      </c>
      <c r="J87" s="11">
        <f>SUMIFS('M sortie'!E:E,'M sortie'!A:A,'Etat de stocks'!A87)</f>
        <v>0</v>
      </c>
      <c r="K87" s="6">
        <f t="shared" si="4"/>
        <v>2.5</v>
      </c>
      <c r="L87" s="11">
        <f t="shared" si="5"/>
        <v>4489.8469387755104</v>
      </c>
    </row>
    <row r="88" spans="1:12">
      <c r="A88" s="1" t="str">
        <f>+base!A87</f>
        <v>CFARA</v>
      </c>
      <c r="B88" s="1" t="str">
        <f>+base!B87</f>
        <v>CONFITURE FARAGELLO</v>
      </c>
      <c r="C88" s="6">
        <v>36.549999999999997</v>
      </c>
      <c r="D88" s="11">
        <f>IF(C88=0,"0",E88/C88)</f>
        <v>6000.0000000000009</v>
      </c>
      <c r="E88" s="11">
        <v>219300</v>
      </c>
      <c r="F88" s="6">
        <f>SUMIF('M entree'!A:A,A88,'M entree'!C:C)</f>
        <v>0</v>
      </c>
      <c r="G88" s="27">
        <f t="shared" si="3"/>
        <v>6000.0000000000009</v>
      </c>
      <c r="H88" s="11">
        <f>SUMIFS('M entree'!E:E,'M entree'!A:A,'Etat de stocks'!A88)</f>
        <v>0</v>
      </c>
      <c r="I88" s="6">
        <f>IFERROR(SUMIF('M sortie'!A:A,'Etat de stocks'!A88,'M sortie'!C:C),"0")</f>
        <v>0</v>
      </c>
      <c r="J88" s="11">
        <f>SUMIFS('M sortie'!E:E,'M sortie'!A:A,'Etat de stocks'!A88)</f>
        <v>0</v>
      </c>
      <c r="K88" s="6">
        <f t="shared" si="4"/>
        <v>36.549999999999997</v>
      </c>
      <c r="L88" s="11">
        <f t="shared" si="5"/>
        <v>219300.00000000003</v>
      </c>
    </row>
    <row r="89" spans="1:12">
      <c r="A89" s="1" t="str">
        <f>+base!A88</f>
        <v>HUILE</v>
      </c>
      <c r="B89" s="1" t="str">
        <f>+base!B88</f>
        <v>HUILE</v>
      </c>
      <c r="C89" s="6">
        <v>2.5019999999999989</v>
      </c>
      <c r="D89" s="11">
        <f>IF(C89=0,"0",E89/C89)</f>
        <v>4892.2299999999996</v>
      </c>
      <c r="E89" s="11">
        <v>12240.359459999994</v>
      </c>
      <c r="F89" s="6">
        <f>SUMIF('M entree'!A:A,A89,'M entree'!C:C)</f>
        <v>0</v>
      </c>
      <c r="G89" s="27">
        <f t="shared" si="3"/>
        <v>4892.2299999999996</v>
      </c>
      <c r="H89" s="11">
        <f>SUMIFS('M entree'!E:E,'M entree'!A:A,'Etat de stocks'!A89)</f>
        <v>0</v>
      </c>
      <c r="I89" s="6">
        <f>IFERROR(SUMIF('M sortie'!A:A,'Etat de stocks'!A89,'M sortie'!C:C),"0")</f>
        <v>0</v>
      </c>
      <c r="J89" s="11">
        <f>SUMIFS('M sortie'!E:E,'M sortie'!A:A,'Etat de stocks'!A89)</f>
        <v>0</v>
      </c>
      <c r="K89" s="6">
        <f t="shared" si="4"/>
        <v>2.5019999999999989</v>
      </c>
      <c r="L89" s="11">
        <f t="shared" si="5"/>
        <v>12240.359459999994</v>
      </c>
    </row>
    <row r="90" spans="1:12">
      <c r="A90" s="1" t="str">
        <f>+base!A89</f>
        <v>SHUIT</v>
      </c>
      <c r="B90" s="1" t="str">
        <f>+base!B89</f>
        <v>SAUCE HUITRE</v>
      </c>
      <c r="C90" s="6">
        <v>0.70399999999999996</v>
      </c>
      <c r="D90" s="11">
        <f>IF(C90=0,"0",E90/C90)</f>
        <v>9083</v>
      </c>
      <c r="E90" s="11">
        <v>6394.4319999999998</v>
      </c>
      <c r="F90" s="6">
        <f>SUMIF('M entree'!A:A,A90,'M entree'!C:C)</f>
        <v>0</v>
      </c>
      <c r="G90" s="27">
        <f t="shared" si="3"/>
        <v>9083</v>
      </c>
      <c r="H90" s="11">
        <f>SUMIFS('M entree'!E:E,'M entree'!A:A,'Etat de stocks'!A90)</f>
        <v>0</v>
      </c>
      <c r="I90" s="6">
        <f>IFERROR(SUMIF('M sortie'!A:A,'Etat de stocks'!A90,'M sortie'!C:C),"0")</f>
        <v>0</v>
      </c>
      <c r="J90" s="11">
        <f>SUMIFS('M sortie'!E:E,'M sortie'!A:A,'Etat de stocks'!A90)</f>
        <v>0</v>
      </c>
      <c r="K90" s="6">
        <f t="shared" si="4"/>
        <v>0.70399999999999996</v>
      </c>
      <c r="L90" s="11">
        <f t="shared" si="5"/>
        <v>6394.4319999999998</v>
      </c>
    </row>
    <row r="91" spans="1:12">
      <c r="A91" s="1" t="str">
        <f>+base!A90</f>
        <v>CPARI</v>
      </c>
      <c r="B91" s="1" t="str">
        <f>+base!B90</f>
        <v>CHAMPIGNON DE PARIS ENTIER</v>
      </c>
      <c r="C91" s="6">
        <v>2.0699999999999998</v>
      </c>
      <c r="D91" s="11">
        <f>IF(C91=0,"0",E91/C91)</f>
        <v>7500.0000000000009</v>
      </c>
      <c r="E91" s="11">
        <v>15525</v>
      </c>
      <c r="F91" s="6">
        <f>SUMIF('M entree'!A:A,A91,'M entree'!C:C)</f>
        <v>0</v>
      </c>
      <c r="G91" s="27">
        <f t="shared" si="3"/>
        <v>7500.0000000000009</v>
      </c>
      <c r="H91" s="11">
        <f>SUMIFS('M entree'!E:E,'M entree'!A:A,'Etat de stocks'!A91)</f>
        <v>0</v>
      </c>
      <c r="I91" s="6">
        <f>IFERROR(SUMIF('M sortie'!A:A,'Etat de stocks'!A91,'M sortie'!C:C),"0")</f>
        <v>0</v>
      </c>
      <c r="J91" s="11">
        <f>SUMIFS('M sortie'!E:E,'M sortie'!A:A,'Etat de stocks'!A91)</f>
        <v>0</v>
      </c>
      <c r="K91" s="6">
        <f t="shared" si="4"/>
        <v>2.0699999999999998</v>
      </c>
      <c r="L91" s="11">
        <f t="shared" si="5"/>
        <v>15525</v>
      </c>
    </row>
    <row r="92" spans="1:12">
      <c r="A92" s="1" t="str">
        <f>+base!A91</f>
        <v>CAFEM</v>
      </c>
      <c r="B92" s="1" t="str">
        <f>+base!B91</f>
        <v>CAFE MOULU</v>
      </c>
      <c r="C92" s="6">
        <v>0</v>
      </c>
      <c r="D92" s="11" t="str">
        <f>IF(C92=0,"0",E92/C92)</f>
        <v>0</v>
      </c>
      <c r="E92" s="11">
        <v>0</v>
      </c>
      <c r="F92" s="6">
        <f>SUMIF('M entree'!A:A,A92,'M entree'!C:C)</f>
        <v>0</v>
      </c>
      <c r="G92" s="27" t="str">
        <f t="shared" si="3"/>
        <v>0</v>
      </c>
      <c r="H92" s="11">
        <f>SUMIFS('M entree'!E:E,'M entree'!A:A,'Etat de stocks'!A92)</f>
        <v>0</v>
      </c>
      <c r="I92" s="6">
        <f>IFERROR(SUMIF('M sortie'!A:A,'Etat de stocks'!A92,'M sortie'!C:C),"0")</f>
        <v>0</v>
      </c>
      <c r="J92" s="11">
        <f>SUMIFS('M sortie'!E:E,'M sortie'!A:A,'Etat de stocks'!A92)</f>
        <v>0</v>
      </c>
      <c r="K92" s="6">
        <f t="shared" si="4"/>
        <v>0</v>
      </c>
      <c r="L92" s="11">
        <f t="shared" si="5"/>
        <v>0</v>
      </c>
    </row>
    <row r="93" spans="1:12">
      <c r="A93" s="1" t="str">
        <f>+base!A92</f>
        <v>SUCRE</v>
      </c>
      <c r="B93" s="1" t="str">
        <f>+base!B92</f>
        <v>SUCRE</v>
      </c>
      <c r="C93" s="6">
        <v>0</v>
      </c>
      <c r="D93" s="11" t="str">
        <f>IF(C93=0,"0",E93/C93)</f>
        <v>0</v>
      </c>
      <c r="E93" s="11">
        <v>0</v>
      </c>
      <c r="F93" s="6">
        <f>SUMIF('M entree'!A:A,A93,'M entree'!C:C)</f>
        <v>0</v>
      </c>
      <c r="G93" s="27" t="str">
        <f t="shared" si="3"/>
        <v>0</v>
      </c>
      <c r="H93" s="11">
        <f>SUMIFS('M entree'!E:E,'M entree'!A:A,'Etat de stocks'!A93)</f>
        <v>0</v>
      </c>
      <c r="I93" s="6">
        <f>IFERROR(SUMIF('M sortie'!A:A,'Etat de stocks'!A93,'M sortie'!C:C),"0")</f>
        <v>0</v>
      </c>
      <c r="J93" s="11">
        <f>SUMIFS('M sortie'!E:E,'M sortie'!A:A,'Etat de stocks'!A93)</f>
        <v>0</v>
      </c>
      <c r="K93" s="6">
        <f t="shared" si="4"/>
        <v>0</v>
      </c>
      <c r="L93" s="11">
        <f t="shared" si="5"/>
        <v>0</v>
      </c>
    </row>
    <row r="94" spans="1:12">
      <c r="A94" s="1" t="str">
        <f>+base!A93</f>
        <v>BIDOR</v>
      </c>
      <c r="B94" s="1" t="str">
        <f>+base!B93</f>
        <v>BISCUIT D'OR</v>
      </c>
      <c r="C94" s="6">
        <v>0</v>
      </c>
      <c r="D94" s="11" t="str">
        <f>IF(C94=0,"0",E94/C94)</f>
        <v>0</v>
      </c>
      <c r="E94" s="11">
        <v>0</v>
      </c>
      <c r="F94" s="6">
        <f>SUMIF('M entree'!A:A,A94,'M entree'!C:C)</f>
        <v>0</v>
      </c>
      <c r="G94" s="27" t="str">
        <f t="shared" si="3"/>
        <v>0</v>
      </c>
      <c r="H94" s="11">
        <f>SUMIFS('M entree'!E:E,'M entree'!A:A,'Etat de stocks'!A94)</f>
        <v>0</v>
      </c>
      <c r="I94" s="6">
        <f>IFERROR(SUMIF('M sortie'!A:A,'Etat de stocks'!A94,'M sortie'!C:C),"0")</f>
        <v>0</v>
      </c>
      <c r="J94" s="11">
        <f>SUMIFS('M sortie'!E:E,'M sortie'!A:A,'Etat de stocks'!A94)</f>
        <v>0</v>
      </c>
      <c r="K94" s="6">
        <f t="shared" si="4"/>
        <v>0</v>
      </c>
      <c r="L94" s="11">
        <f t="shared" si="5"/>
        <v>0</v>
      </c>
    </row>
    <row r="95" spans="1:12">
      <c r="A95" s="1" t="str">
        <f>+base!A94</f>
        <v>SARDI</v>
      </c>
      <c r="B95" s="1" t="str">
        <f>+base!B94</f>
        <v>SARDINE</v>
      </c>
      <c r="C95" s="6">
        <v>0</v>
      </c>
      <c r="D95" s="11" t="str">
        <f>IF(C95=0,"0",E95/C95)</f>
        <v>0</v>
      </c>
      <c r="E95" s="11">
        <v>0</v>
      </c>
      <c r="F95" s="6">
        <f>SUMIF('M entree'!A:A,A95,'M entree'!C:C)</f>
        <v>0</v>
      </c>
      <c r="G95" s="27" t="str">
        <f t="shared" si="3"/>
        <v>0</v>
      </c>
      <c r="H95" s="11">
        <f>SUMIFS('M entree'!E:E,'M entree'!A:A,'Etat de stocks'!A95)</f>
        <v>0</v>
      </c>
      <c r="I95" s="6">
        <f>IFERROR(SUMIF('M sortie'!A:A,'Etat de stocks'!A95,'M sortie'!C:C),"0")</f>
        <v>0</v>
      </c>
      <c r="J95" s="11">
        <f>SUMIFS('M sortie'!E:E,'M sortie'!A:A,'Etat de stocks'!A95)</f>
        <v>0</v>
      </c>
      <c r="K95" s="6">
        <f t="shared" si="4"/>
        <v>0</v>
      </c>
      <c r="L95" s="11">
        <f t="shared" si="5"/>
        <v>0</v>
      </c>
    </row>
    <row r="96" spans="1:12">
      <c r="A96" s="1" t="str">
        <f>+base!A95</f>
        <v>PATEV</v>
      </c>
      <c r="B96" s="1" t="str">
        <f>+base!B95</f>
        <v>PATE VERMICELLE</v>
      </c>
      <c r="C96" s="6">
        <v>0</v>
      </c>
      <c r="D96" s="11" t="str">
        <f>IF(C96=0,"0",E96/C96)</f>
        <v>0</v>
      </c>
      <c r="E96" s="11">
        <v>0</v>
      </c>
      <c r="F96" s="6">
        <f>SUMIF('M entree'!A:A,A96,'M entree'!C:C)</f>
        <v>0</v>
      </c>
      <c r="G96" s="27" t="str">
        <f t="shared" si="3"/>
        <v>0</v>
      </c>
      <c r="H96" s="11">
        <f>SUMIFS('M entree'!E:E,'M entree'!A:A,'Etat de stocks'!A96)</f>
        <v>0</v>
      </c>
      <c r="I96" s="6">
        <f>IFERROR(SUMIF('M sortie'!A:A,'Etat de stocks'!A96,'M sortie'!C:C),"0")</f>
        <v>0</v>
      </c>
      <c r="J96" s="11">
        <f>SUMIFS('M sortie'!E:E,'M sortie'!A:A,'Etat de stocks'!A96)</f>
        <v>0</v>
      </c>
      <c r="K96" s="6">
        <f t="shared" si="4"/>
        <v>0</v>
      </c>
      <c r="L96" s="11">
        <f t="shared" si="5"/>
        <v>0</v>
      </c>
    </row>
    <row r="97" spans="1:12">
      <c r="A97" s="1" t="str">
        <f>+base!A96</f>
        <v>VINAI</v>
      </c>
      <c r="B97" s="1" t="str">
        <f>+base!B96</f>
        <v>VINAIGRE BLANC</v>
      </c>
      <c r="C97" s="6">
        <v>3</v>
      </c>
      <c r="D97" s="11">
        <f>IF(C97=0,"0",E97/C97)</f>
        <v>1000</v>
      </c>
      <c r="E97" s="11">
        <v>3000</v>
      </c>
      <c r="F97" s="6">
        <f>SUMIF('M entree'!A:A,A97,'M entree'!C:C)</f>
        <v>0</v>
      </c>
      <c r="G97" s="27">
        <f t="shared" si="3"/>
        <v>1000</v>
      </c>
      <c r="H97" s="11">
        <f>SUMIFS('M entree'!E:E,'M entree'!A:A,'Etat de stocks'!A97)</f>
        <v>0</v>
      </c>
      <c r="I97" s="6">
        <f>IFERROR(SUMIF('M sortie'!A:A,'Etat de stocks'!A97,'M sortie'!C:C),"0")</f>
        <v>0</v>
      </c>
      <c r="J97" s="11">
        <f>SUMIFS('M sortie'!E:E,'M sortie'!A:A,'Etat de stocks'!A97)</f>
        <v>0</v>
      </c>
      <c r="K97" s="6">
        <f t="shared" si="4"/>
        <v>3</v>
      </c>
      <c r="L97" s="11">
        <f t="shared" si="5"/>
        <v>3000</v>
      </c>
    </row>
    <row r="98" spans="1:12">
      <c r="A98" s="1" t="str">
        <f>+base!A97</f>
        <v>KOBAV</v>
      </c>
      <c r="B98" s="1" t="str">
        <f>+base!B97</f>
        <v>KOBA VARY</v>
      </c>
      <c r="C98" s="6">
        <v>0</v>
      </c>
      <c r="D98" s="11" t="str">
        <f>IF(C98=0,"0",E98/C98)</f>
        <v>0</v>
      </c>
      <c r="E98" s="11">
        <v>0</v>
      </c>
      <c r="F98" s="6">
        <f>SUMIF('M entree'!A:A,A98,'M entree'!C:C)</f>
        <v>0</v>
      </c>
      <c r="G98" s="27" t="str">
        <f t="shared" si="3"/>
        <v>0</v>
      </c>
      <c r="H98" s="11">
        <f>SUMIFS('M entree'!E:E,'M entree'!A:A,'Etat de stocks'!A98)</f>
        <v>0</v>
      </c>
      <c r="I98" s="6">
        <f>IFERROR(SUMIF('M sortie'!A:A,'Etat de stocks'!A98,'M sortie'!C:C),"0")</f>
        <v>0</v>
      </c>
      <c r="J98" s="11">
        <f>SUMIFS('M sortie'!E:E,'M sortie'!A:A,'Etat de stocks'!A98)</f>
        <v>0</v>
      </c>
      <c r="K98" s="6">
        <f t="shared" si="4"/>
        <v>0</v>
      </c>
      <c r="L98" s="11">
        <f t="shared" si="5"/>
        <v>0</v>
      </c>
    </row>
    <row r="99" spans="1:12">
      <c r="A99" s="1" t="str">
        <f>+base!A98</f>
        <v>SUCRG</v>
      </c>
      <c r="B99" s="1" t="str">
        <f>+base!B98</f>
        <v>SUCRE GLACE</v>
      </c>
      <c r="C99" s="6">
        <v>0</v>
      </c>
      <c r="D99" s="11" t="str">
        <f>IF(C99=0,"0",E99/C99)</f>
        <v>0</v>
      </c>
      <c r="E99" s="11">
        <v>0</v>
      </c>
      <c r="F99" s="6">
        <f>SUMIF('M entree'!A:A,A99,'M entree'!C:C)</f>
        <v>0</v>
      </c>
      <c r="G99" s="27" t="str">
        <f t="shared" si="3"/>
        <v>0</v>
      </c>
      <c r="H99" s="11">
        <f>SUMIFS('M entree'!E:E,'M entree'!A:A,'Etat de stocks'!A99)</f>
        <v>0</v>
      </c>
      <c r="I99" s="6">
        <f>IFERROR(SUMIF('M sortie'!A:A,'Etat de stocks'!A99,'M sortie'!C:C),"0")</f>
        <v>0</v>
      </c>
      <c r="J99" s="11">
        <f>SUMIFS('M sortie'!E:E,'M sortie'!A:A,'Etat de stocks'!A99)</f>
        <v>0</v>
      </c>
      <c r="K99" s="6">
        <f t="shared" si="4"/>
        <v>0</v>
      </c>
      <c r="L99" s="11">
        <f t="shared" si="5"/>
        <v>0</v>
      </c>
    </row>
    <row r="100" spans="1:12">
      <c r="A100" s="1" t="str">
        <f>+base!A99</f>
        <v>SCANN</v>
      </c>
      <c r="B100" s="1" t="str">
        <f>+base!B99</f>
        <v>SUCRE DE CANNE</v>
      </c>
      <c r="C100" s="6">
        <v>2</v>
      </c>
      <c r="D100" s="11">
        <f>IF(C100=0,"0",E100/C100)</f>
        <v>7500</v>
      </c>
      <c r="E100" s="11">
        <v>15000</v>
      </c>
      <c r="F100" s="6">
        <f>SUMIF('M entree'!A:A,A100,'M entree'!C:C)</f>
        <v>0</v>
      </c>
      <c r="G100" s="27">
        <f>IFERROR((H100+E100)/(C100+F100),"0")</f>
        <v>7500</v>
      </c>
      <c r="H100" s="11">
        <f>SUMIFS('M entree'!E:E,'M entree'!A:A,'Etat de stocks'!A100)</f>
        <v>0</v>
      </c>
      <c r="I100" s="6">
        <f>IFERROR(SUMIF('M sortie'!A:A,'Etat de stocks'!A100,'M sortie'!C:C),"0")</f>
        <v>0</v>
      </c>
      <c r="J100" s="11">
        <f>SUMIFS('M sortie'!E:E,'M sortie'!A:A,'Etat de stocks'!A100)</f>
        <v>0</v>
      </c>
      <c r="K100" s="6">
        <f t="shared" si="4"/>
        <v>2</v>
      </c>
      <c r="L100" s="11">
        <f t="shared" si="5"/>
        <v>15000</v>
      </c>
    </row>
    <row r="101" spans="1:12">
      <c r="A101" s="1" t="str">
        <f>+base!A100</f>
        <v>CHNOI</v>
      </c>
      <c r="B101" s="1" t="str">
        <f>+base!B100</f>
        <v>CHAMPIGNON NOIR</v>
      </c>
      <c r="C101" s="6">
        <v>2.4</v>
      </c>
      <c r="D101" s="11">
        <f>IF(C101=0,"0",E101/C101)</f>
        <v>0</v>
      </c>
      <c r="E101" s="11">
        <v>0</v>
      </c>
      <c r="F101" s="6">
        <f>SUMIF('M entree'!A:A,A101,'M entree'!C:C)</f>
        <v>0</v>
      </c>
      <c r="G101" s="27">
        <f t="shared" si="3"/>
        <v>0</v>
      </c>
      <c r="H101" s="11">
        <f>SUMIFS('M entree'!E:E,'M entree'!A:A,'Etat de stocks'!A101)</f>
        <v>0</v>
      </c>
      <c r="I101" s="6">
        <f>IFERROR(SUMIF('M sortie'!A:A,'Etat de stocks'!A101,'M sortie'!C:C),"0")</f>
        <v>0</v>
      </c>
      <c r="J101" s="11">
        <f>SUMIFS('M sortie'!E:E,'M sortie'!A:A,'Etat de stocks'!A101)</f>
        <v>0</v>
      </c>
      <c r="K101" s="6">
        <f t="shared" si="4"/>
        <v>2.4</v>
      </c>
      <c r="L101" s="11">
        <f t="shared" si="5"/>
        <v>0</v>
      </c>
    </row>
    <row r="102" spans="1:12">
      <c r="A102" s="1" t="str">
        <f>+base!A101</f>
        <v>ARACH</v>
      </c>
      <c r="B102" s="1" t="str">
        <f>+base!B101</f>
        <v>ARACHIDE</v>
      </c>
      <c r="C102" s="6">
        <v>0.75</v>
      </c>
      <c r="D102" s="11">
        <f>IF(C102=0,"0",E102/C102)</f>
        <v>3500</v>
      </c>
      <c r="E102" s="11">
        <v>2625</v>
      </c>
      <c r="F102" s="6">
        <f>SUMIF('M entree'!A:A,A102,'M entree'!C:C)</f>
        <v>0</v>
      </c>
      <c r="G102" s="27">
        <f t="shared" si="3"/>
        <v>3500</v>
      </c>
      <c r="H102" s="11">
        <f>SUMIFS('M entree'!E:E,'M entree'!A:A,'Etat de stocks'!A102)</f>
        <v>0</v>
      </c>
      <c r="I102" s="6">
        <f>IFERROR(SUMIF('M sortie'!A:A,'Etat de stocks'!A102,'M sortie'!C:C),"0")</f>
        <v>0</v>
      </c>
      <c r="J102" s="11">
        <f>SUMIFS('M sortie'!E:E,'M sortie'!A:A,'Etat de stocks'!A102)</f>
        <v>0</v>
      </c>
      <c r="K102" s="6">
        <f t="shared" si="4"/>
        <v>0.75</v>
      </c>
      <c r="L102" s="11">
        <f t="shared" si="5"/>
        <v>2625</v>
      </c>
    </row>
    <row r="103" spans="1:12">
      <c r="A103" s="1" t="str">
        <f>+base!A102</f>
        <v>CORNF</v>
      </c>
      <c r="B103" s="1" t="str">
        <f>+base!B102</f>
        <v>CORN FLAKES</v>
      </c>
      <c r="C103" s="6">
        <v>0</v>
      </c>
      <c r="D103" s="11" t="str">
        <f>IF(C103=0,"0",E103/C103)</f>
        <v>0</v>
      </c>
      <c r="E103" s="11">
        <v>0</v>
      </c>
      <c r="F103" s="6">
        <f>SUMIF('M entree'!A:A,A103,'M entree'!C:C)</f>
        <v>0</v>
      </c>
      <c r="G103" s="27" t="str">
        <f t="shared" si="3"/>
        <v>0</v>
      </c>
      <c r="H103" s="11">
        <f>SUMIFS('M entree'!E:E,'M entree'!A:A,'Etat de stocks'!A103)</f>
        <v>0</v>
      </c>
      <c r="I103" s="6">
        <f>IFERROR(SUMIF('M sortie'!A:A,'Etat de stocks'!A103,'M sortie'!C:C),"0")</f>
        <v>0</v>
      </c>
      <c r="J103" s="11">
        <f>SUMIFS('M sortie'!E:E,'M sortie'!A:A,'Etat de stocks'!A103)</f>
        <v>0</v>
      </c>
      <c r="K103" s="6">
        <f t="shared" si="4"/>
        <v>0</v>
      </c>
      <c r="L103" s="11">
        <f t="shared" si="5"/>
        <v>0</v>
      </c>
    </row>
    <row r="104" spans="1:12">
      <c r="A104" s="1" t="str">
        <f>+base!A103</f>
        <v>THELU</v>
      </c>
      <c r="B104" s="1" t="str">
        <f>+base!B103</f>
        <v>THE LUXE</v>
      </c>
      <c r="C104" s="6">
        <v>0</v>
      </c>
      <c r="D104" s="11" t="str">
        <f>IF(C104=0,"0",E104/C104)</f>
        <v>0</v>
      </c>
      <c r="E104" s="11">
        <v>0</v>
      </c>
      <c r="F104" s="6">
        <f>SUMIF('M entree'!A:A,A104,'M entree'!C:C)</f>
        <v>0</v>
      </c>
      <c r="G104" s="27" t="str">
        <f t="shared" si="3"/>
        <v>0</v>
      </c>
      <c r="H104" s="11">
        <f>SUMIFS('M entree'!E:E,'M entree'!A:A,'Etat de stocks'!A104)</f>
        <v>0</v>
      </c>
      <c r="I104" s="6">
        <f>IFERROR(SUMIF('M sortie'!A:A,'Etat de stocks'!A104,'M sortie'!C:C),"0")</f>
        <v>0</v>
      </c>
      <c r="J104" s="11">
        <f>SUMIFS('M sortie'!E:E,'M sortie'!A:A,'Etat de stocks'!A104)</f>
        <v>0</v>
      </c>
      <c r="K104" s="6">
        <f t="shared" si="4"/>
        <v>0</v>
      </c>
      <c r="L104" s="11">
        <f t="shared" si="5"/>
        <v>0</v>
      </c>
    </row>
    <row r="105" spans="1:12">
      <c r="A105" s="1" t="str">
        <f>+base!A104</f>
        <v>PARFV</v>
      </c>
      <c r="B105" s="1" t="str">
        <f>+base!B104</f>
        <v>PARFUM VANILLE</v>
      </c>
      <c r="C105" s="6">
        <v>80</v>
      </c>
      <c r="D105" s="11">
        <f>IF(C105=0,"0",E105/C105)</f>
        <v>0</v>
      </c>
      <c r="E105" s="11">
        <v>0</v>
      </c>
      <c r="F105" s="6">
        <f>SUMIF('M entree'!A:A,A105,'M entree'!C:C)</f>
        <v>0</v>
      </c>
      <c r="G105" s="27">
        <f t="shared" si="3"/>
        <v>0</v>
      </c>
      <c r="H105" s="11">
        <f>SUMIFS('M entree'!E:E,'M entree'!A:A,'Etat de stocks'!A105)</f>
        <v>0</v>
      </c>
      <c r="I105" s="6">
        <f>IFERROR(SUMIF('M sortie'!A:A,'Etat de stocks'!A105,'M sortie'!C:C),"0")</f>
        <v>0</v>
      </c>
      <c r="J105" s="11">
        <f>SUMIFS('M sortie'!E:E,'M sortie'!A:A,'Etat de stocks'!A105)</f>
        <v>0</v>
      </c>
      <c r="K105" s="6">
        <f t="shared" si="4"/>
        <v>80</v>
      </c>
      <c r="L105" s="11">
        <f t="shared" si="5"/>
        <v>0</v>
      </c>
    </row>
    <row r="106" spans="1:12">
      <c r="A106" s="1" t="str">
        <f>+base!A105</f>
        <v>MENTH</v>
      </c>
      <c r="B106" s="1" t="str">
        <f>+base!B105</f>
        <v>MENTHE</v>
      </c>
      <c r="C106" s="6">
        <v>0</v>
      </c>
      <c r="D106" s="11" t="str">
        <f>IF(C106=0,"0",E106/C106)</f>
        <v>0</v>
      </c>
      <c r="E106" s="11">
        <v>0</v>
      </c>
      <c r="F106" s="6">
        <f>SUMIF('M entree'!A:A,A106,'M entree'!C:C)</f>
        <v>0</v>
      </c>
      <c r="G106" s="27" t="str">
        <f t="shared" si="3"/>
        <v>0</v>
      </c>
      <c r="H106" s="11">
        <f>SUMIFS('M entree'!E:E,'M entree'!A:A,'Etat de stocks'!A106)</f>
        <v>0</v>
      </c>
      <c r="I106" s="6">
        <f>IFERROR(SUMIF('M sortie'!A:A,'Etat de stocks'!A106,'M sortie'!C:C),"0")</f>
        <v>0</v>
      </c>
      <c r="J106" s="11">
        <f>SUMIFS('M sortie'!E:E,'M sortie'!A:A,'Etat de stocks'!A106)</f>
        <v>0</v>
      </c>
      <c r="K106" s="6">
        <f t="shared" si="4"/>
        <v>0</v>
      </c>
      <c r="L106" s="11">
        <f t="shared" si="5"/>
        <v>0</v>
      </c>
    </row>
    <row r="107" spans="1:12">
      <c r="A107" s="1" t="str">
        <f>+base!A106</f>
        <v>CACAP</v>
      </c>
      <c r="B107" s="1" t="str">
        <f>+base!B106</f>
        <v>CACAO EN POUDRE</v>
      </c>
      <c r="C107" s="6">
        <v>0</v>
      </c>
      <c r="D107" s="11" t="str">
        <f>IF(C107=0,"0",E107/C107)</f>
        <v>0</v>
      </c>
      <c r="E107" s="11">
        <v>0</v>
      </c>
      <c r="F107" s="6">
        <f>SUMIF('M entree'!A:A,A107,'M entree'!C:C)</f>
        <v>0</v>
      </c>
      <c r="G107" s="27" t="str">
        <f t="shared" si="3"/>
        <v>0</v>
      </c>
      <c r="H107" s="11">
        <f>SUMIFS('M entree'!E:E,'M entree'!A:A,'Etat de stocks'!A107)</f>
        <v>0</v>
      </c>
      <c r="I107" s="6">
        <f>IFERROR(SUMIF('M sortie'!A:A,'Etat de stocks'!A107,'M sortie'!C:C),"0")</f>
        <v>0</v>
      </c>
      <c r="J107" s="11">
        <f>SUMIFS('M sortie'!E:E,'M sortie'!A:A,'Etat de stocks'!A107)</f>
        <v>0</v>
      </c>
      <c r="K107" s="6">
        <f t="shared" si="4"/>
        <v>0</v>
      </c>
      <c r="L107" s="11">
        <f t="shared" si="5"/>
        <v>0</v>
      </c>
    </row>
    <row r="108" spans="1:12">
      <c r="A108" s="1" t="str">
        <f>+base!A107</f>
        <v>THEVE</v>
      </c>
      <c r="B108" s="1" t="str">
        <f>+base!B107</f>
        <v>THE VERT EN SACHET</v>
      </c>
      <c r="C108" s="6">
        <v>17</v>
      </c>
      <c r="D108" s="11">
        <f>IF(C108=0,"0",E108/C108)</f>
        <v>0</v>
      </c>
      <c r="E108" s="11">
        <v>0</v>
      </c>
      <c r="F108" s="6">
        <f>SUMIF('M entree'!A:A,A108,'M entree'!C:C)</f>
        <v>0</v>
      </c>
      <c r="G108" s="27">
        <f t="shared" si="3"/>
        <v>0</v>
      </c>
      <c r="H108" s="11">
        <f>SUMIFS('M entree'!E:E,'M entree'!A:A,'Etat de stocks'!A108)</f>
        <v>0</v>
      </c>
      <c r="I108" s="6">
        <f>IFERROR(SUMIF('M sortie'!A:A,'Etat de stocks'!A108,'M sortie'!C:C),"0")</f>
        <v>0</v>
      </c>
      <c r="J108" s="11">
        <f>SUMIFS('M sortie'!E:E,'M sortie'!A:A,'Etat de stocks'!A108)</f>
        <v>0</v>
      </c>
      <c r="K108" s="6">
        <f t="shared" si="4"/>
        <v>17</v>
      </c>
      <c r="L108" s="11">
        <f t="shared" si="5"/>
        <v>0</v>
      </c>
    </row>
    <row r="109" spans="1:12">
      <c r="A109" s="1" t="str">
        <f>+base!A108</f>
        <v>THENO</v>
      </c>
      <c r="B109" s="1" t="str">
        <f>+base!B108</f>
        <v>THE NOIR NATURE EN SACHET</v>
      </c>
      <c r="C109" s="6">
        <v>75</v>
      </c>
      <c r="D109" s="11">
        <f>IF(C109=0,"0",E109/C109)</f>
        <v>0</v>
      </c>
      <c r="E109" s="11">
        <v>0</v>
      </c>
      <c r="F109" s="6">
        <f>SUMIF('M entree'!A:A,A109,'M entree'!C:C)</f>
        <v>0</v>
      </c>
      <c r="G109" s="27">
        <f t="shared" si="3"/>
        <v>0</v>
      </c>
      <c r="H109" s="11">
        <f>SUMIFS('M entree'!E:E,'M entree'!A:A,'Etat de stocks'!A109)</f>
        <v>0</v>
      </c>
      <c r="I109" s="6">
        <f>IFERROR(SUMIF('M sortie'!A:A,'Etat de stocks'!A109,'M sortie'!C:C),"0")</f>
        <v>0</v>
      </c>
      <c r="J109" s="11">
        <f>SUMIFS('M sortie'!E:E,'M sortie'!A:A,'Etat de stocks'!A109)</f>
        <v>0</v>
      </c>
      <c r="K109" s="6">
        <f t="shared" si="4"/>
        <v>75</v>
      </c>
      <c r="L109" s="11">
        <f t="shared" si="5"/>
        <v>0</v>
      </c>
    </row>
    <row r="110" spans="1:12">
      <c r="A110" s="1" t="str">
        <f>+base!A109</f>
        <v>THEVA</v>
      </c>
      <c r="B110" s="1" t="str">
        <f>+base!B109</f>
        <v>THE VANILLE EN SACHET</v>
      </c>
      <c r="C110" s="6">
        <v>6</v>
      </c>
      <c r="D110" s="11">
        <f>IF(C110=0,"0",E110/C110)</f>
        <v>0</v>
      </c>
      <c r="E110" s="11">
        <v>0</v>
      </c>
      <c r="F110" s="6">
        <f>SUMIF('M entree'!A:A,A110,'M entree'!C:C)</f>
        <v>0</v>
      </c>
      <c r="G110" s="27">
        <f t="shared" si="3"/>
        <v>0</v>
      </c>
      <c r="H110" s="11">
        <f>SUMIFS('M entree'!E:E,'M entree'!A:A,'Etat de stocks'!A110)</f>
        <v>0</v>
      </c>
      <c r="I110" s="6">
        <f>IFERROR(SUMIF('M sortie'!A:A,'Etat de stocks'!A110,'M sortie'!C:C),"0")</f>
        <v>0</v>
      </c>
      <c r="J110" s="11">
        <f>SUMIFS('M sortie'!E:E,'M sortie'!A:A,'Etat de stocks'!A110)</f>
        <v>0</v>
      </c>
      <c r="K110" s="6">
        <f t="shared" si="4"/>
        <v>6</v>
      </c>
      <c r="L110" s="11">
        <f t="shared" si="5"/>
        <v>0</v>
      </c>
    </row>
    <row r="111" spans="1:12">
      <c r="A111" s="1" t="str">
        <f>+base!A110</f>
        <v>POISA</v>
      </c>
      <c r="B111" s="1" t="str">
        <f>+base!B110</f>
        <v>POIVRE SAUVAGE</v>
      </c>
      <c r="C111" s="6">
        <v>0</v>
      </c>
      <c r="D111" s="11" t="str">
        <f>IF(C111=0,"0",E111/C111)</f>
        <v>0</v>
      </c>
      <c r="E111" s="11">
        <v>0</v>
      </c>
      <c r="F111" s="6">
        <f>SUMIF('M entree'!A:A,A111,'M entree'!C:C)</f>
        <v>0</v>
      </c>
      <c r="G111" s="27" t="str">
        <f t="shared" si="3"/>
        <v>0</v>
      </c>
      <c r="H111" s="11">
        <f>SUMIFS('M entree'!E:E,'M entree'!A:A,'Etat de stocks'!A111)</f>
        <v>0</v>
      </c>
      <c r="I111" s="6">
        <f>IFERROR(SUMIF('M sortie'!A:A,'Etat de stocks'!A111,'M sortie'!C:C),"0")</f>
        <v>0</v>
      </c>
      <c r="J111" s="11">
        <f>SUMIFS('M sortie'!E:E,'M sortie'!A:A,'Etat de stocks'!A111)</f>
        <v>0</v>
      </c>
      <c r="K111" s="6">
        <f t="shared" si="4"/>
        <v>0</v>
      </c>
      <c r="L111" s="11">
        <f t="shared" si="5"/>
        <v>0</v>
      </c>
    </row>
    <row r="112" spans="1:12">
      <c r="A112" s="1" t="str">
        <f>+base!A111</f>
        <v>POIGR</v>
      </c>
      <c r="B112" s="1" t="str">
        <f>+base!B111</f>
        <v>POIVRE EN GRAIN</v>
      </c>
      <c r="C112" s="6">
        <v>150</v>
      </c>
      <c r="D112" s="11">
        <f>IF(C112=0,"0",E112/C112)</f>
        <v>0</v>
      </c>
      <c r="E112" s="11">
        <v>0</v>
      </c>
      <c r="F112" s="6">
        <f>SUMIF('M entree'!A:A,A112,'M entree'!C:C)</f>
        <v>0</v>
      </c>
      <c r="G112" s="27">
        <f t="shared" si="3"/>
        <v>0</v>
      </c>
      <c r="H112" s="11">
        <f>SUMIFS('M entree'!E:E,'M entree'!A:A,'Etat de stocks'!A112)</f>
        <v>0</v>
      </c>
      <c r="I112" s="6">
        <f>IFERROR(SUMIF('M sortie'!A:A,'Etat de stocks'!A112,'M sortie'!C:C),"0")</f>
        <v>0</v>
      </c>
      <c r="J112" s="11">
        <f>SUMIFS('M sortie'!E:E,'M sortie'!A:A,'Etat de stocks'!A112)</f>
        <v>0</v>
      </c>
      <c r="K112" s="6">
        <f t="shared" si="4"/>
        <v>150</v>
      </c>
      <c r="L112" s="11">
        <f t="shared" si="5"/>
        <v>0</v>
      </c>
    </row>
    <row r="113" spans="1:12">
      <c r="A113" s="1" t="str">
        <f>+base!A112</f>
        <v>CLOUG</v>
      </c>
      <c r="B113" s="1" t="str">
        <f>+base!B112</f>
        <v>CLOU DE GIROFLE</v>
      </c>
      <c r="C113" s="6">
        <v>0</v>
      </c>
      <c r="D113" s="11" t="str">
        <f>IF(C113=0,"0",E113/C113)</f>
        <v>0</v>
      </c>
      <c r="E113" s="11">
        <v>0</v>
      </c>
      <c r="F113" s="6">
        <f>SUMIF('M entree'!A:A,A113,'M entree'!C:C)</f>
        <v>0</v>
      </c>
      <c r="G113" s="27" t="str">
        <f t="shared" si="3"/>
        <v>0</v>
      </c>
      <c r="H113" s="11">
        <f>SUMIFS('M entree'!E:E,'M entree'!A:A,'Etat de stocks'!A113)</f>
        <v>0</v>
      </c>
      <c r="I113" s="6">
        <f>IFERROR(SUMIF('M sortie'!A:A,'Etat de stocks'!A113,'M sortie'!C:C),"0")</f>
        <v>0</v>
      </c>
      <c r="J113" s="11">
        <f>SUMIFS('M sortie'!E:E,'M sortie'!A:A,'Etat de stocks'!A113)</f>
        <v>0</v>
      </c>
      <c r="K113" s="6">
        <f t="shared" si="4"/>
        <v>0</v>
      </c>
      <c r="L113" s="11">
        <f t="shared" si="5"/>
        <v>0</v>
      </c>
    </row>
    <row r="114" spans="1:12">
      <c r="A114" s="1" t="str">
        <f>+base!A113</f>
        <v>ALLUM</v>
      </c>
      <c r="B114" s="1" t="str">
        <f>+base!B113</f>
        <v>ALLUMETTE</v>
      </c>
      <c r="C114" s="6">
        <v>0</v>
      </c>
      <c r="D114" s="11" t="str">
        <f>IF(C114=0,"0",E114/C114)</f>
        <v>0</v>
      </c>
      <c r="E114" s="11">
        <v>0</v>
      </c>
      <c r="F114" s="6">
        <f>SUMIF('M entree'!A:A,A114,'M entree'!C:C)</f>
        <v>0</v>
      </c>
      <c r="G114" s="27" t="str">
        <f t="shared" si="3"/>
        <v>0</v>
      </c>
      <c r="H114" s="11">
        <f>SUMIFS('M entree'!E:E,'M entree'!A:A,'Etat de stocks'!A114)</f>
        <v>0</v>
      </c>
      <c r="I114" s="6">
        <f>IFERROR(SUMIF('M sortie'!A:A,'Etat de stocks'!A114,'M sortie'!C:C),"0")</f>
        <v>0</v>
      </c>
      <c r="J114" s="11">
        <f>SUMIFS('M sortie'!E:E,'M sortie'!A:A,'Etat de stocks'!A114)</f>
        <v>0</v>
      </c>
      <c r="K114" s="6">
        <f t="shared" si="4"/>
        <v>0</v>
      </c>
      <c r="L114" s="11">
        <f t="shared" si="5"/>
        <v>0</v>
      </c>
    </row>
    <row r="115" spans="1:12">
      <c r="A115" s="1" t="str">
        <f>+base!A114</f>
        <v>PALLU</v>
      </c>
      <c r="B115" s="1" t="str">
        <f>+base!B114</f>
        <v>PAPIER ALLU</v>
      </c>
      <c r="C115" s="6">
        <v>0</v>
      </c>
      <c r="D115" s="11" t="str">
        <f>IF(C115=0,"0",E115/C115)</f>
        <v>0</v>
      </c>
      <c r="E115" s="11">
        <v>0</v>
      </c>
      <c r="F115" s="6">
        <f>SUMIF('M entree'!A:A,A115,'M entree'!C:C)</f>
        <v>0</v>
      </c>
      <c r="G115" s="27" t="str">
        <f t="shared" si="3"/>
        <v>0</v>
      </c>
      <c r="H115" s="11">
        <f>SUMIFS('M entree'!E:E,'M entree'!A:A,'Etat de stocks'!A115)</f>
        <v>0</v>
      </c>
      <c r="I115" s="6">
        <f>IFERROR(SUMIF('M sortie'!A:A,'Etat de stocks'!A115,'M sortie'!C:C),"0")</f>
        <v>0</v>
      </c>
      <c r="J115" s="11">
        <f>SUMIFS('M sortie'!E:E,'M sortie'!A:A,'Etat de stocks'!A115)</f>
        <v>0</v>
      </c>
      <c r="K115" s="6">
        <f t="shared" si="4"/>
        <v>0</v>
      </c>
      <c r="L115" s="11">
        <f t="shared" si="5"/>
        <v>0</v>
      </c>
    </row>
    <row r="116" spans="1:12">
      <c r="A116" s="1" t="str">
        <f>+base!A115</f>
        <v>EMBAL</v>
      </c>
      <c r="B116" s="1" t="str">
        <f>+base!B115</f>
        <v>EMBALLAGE</v>
      </c>
      <c r="C116" s="6">
        <v>0</v>
      </c>
      <c r="D116" s="11" t="str">
        <f>IF(C116=0,"0",E116/C116)</f>
        <v>0</v>
      </c>
      <c r="E116" s="11">
        <v>0</v>
      </c>
      <c r="F116" s="6">
        <f>SUMIF('M entree'!A:A,A116,'M entree'!C:C)</f>
        <v>0</v>
      </c>
      <c r="G116" s="27" t="str">
        <f t="shared" si="3"/>
        <v>0</v>
      </c>
      <c r="H116" s="11">
        <f>SUMIFS('M entree'!E:E,'M entree'!A:A,'Etat de stocks'!A116)</f>
        <v>0</v>
      </c>
      <c r="I116" s="6">
        <f>IFERROR(SUMIF('M sortie'!A:A,'Etat de stocks'!A116,'M sortie'!C:C),"0")</f>
        <v>0</v>
      </c>
      <c r="J116" s="11">
        <f>SUMIFS('M sortie'!E:E,'M sortie'!A:A,'Etat de stocks'!A116)</f>
        <v>0</v>
      </c>
      <c r="K116" s="6">
        <f t="shared" si="4"/>
        <v>0</v>
      </c>
      <c r="L116" s="11">
        <f t="shared" si="5"/>
        <v>0</v>
      </c>
    </row>
    <row r="117" spans="1:12">
      <c r="A117" s="1" t="str">
        <f>+base!A116</f>
        <v>CORNI</v>
      </c>
      <c r="B117" s="1" t="str">
        <f>+base!B116</f>
        <v>CORNICHON</v>
      </c>
      <c r="C117" s="6">
        <v>0.75</v>
      </c>
      <c r="D117" s="11">
        <f>IF(C117=0,"0",E117/C117)</f>
        <v>0</v>
      </c>
      <c r="E117" s="11">
        <v>0</v>
      </c>
      <c r="F117" s="6">
        <f>SUMIF('M entree'!A:A,A117,'M entree'!C:C)</f>
        <v>0</v>
      </c>
      <c r="G117" s="27">
        <f t="shared" si="3"/>
        <v>0</v>
      </c>
      <c r="H117" s="11">
        <f>SUMIFS('M entree'!E:E,'M entree'!A:A,'Etat de stocks'!A117)</f>
        <v>0</v>
      </c>
      <c r="I117" s="6">
        <f>IFERROR(SUMIF('M sortie'!A:A,'Etat de stocks'!A117,'M sortie'!C:C),"0")</f>
        <v>0</v>
      </c>
      <c r="J117" s="11">
        <f>SUMIFS('M sortie'!E:E,'M sortie'!A:A,'Etat de stocks'!A117)</f>
        <v>0</v>
      </c>
      <c r="K117" s="6">
        <f t="shared" si="4"/>
        <v>0.75</v>
      </c>
      <c r="L117" s="11">
        <f t="shared" si="5"/>
        <v>0</v>
      </c>
    </row>
    <row r="118" spans="1:12">
      <c r="A118" s="1" t="str">
        <f>+base!A117</f>
        <v>PTOIL</v>
      </c>
      <c r="B118" s="1" t="str">
        <f>+base!B117</f>
        <v>PAPIER TOILLETTE</v>
      </c>
      <c r="C118" s="6">
        <v>20</v>
      </c>
      <c r="D118" s="11">
        <f>IF(C118=0,"0",E118/C118)</f>
        <v>0</v>
      </c>
      <c r="E118" s="11">
        <v>0</v>
      </c>
      <c r="F118" s="6">
        <f>SUMIF('M entree'!A:A,A118,'M entree'!C:C)</f>
        <v>0</v>
      </c>
      <c r="G118" s="27">
        <f t="shared" si="3"/>
        <v>0</v>
      </c>
      <c r="H118" s="11">
        <f>SUMIFS('M entree'!E:E,'M entree'!A:A,'Etat de stocks'!A118)</f>
        <v>0</v>
      </c>
      <c r="I118" s="6">
        <f>IFERROR(SUMIF('M sortie'!A:A,'Etat de stocks'!A118,'M sortie'!C:C),"0")</f>
        <v>0</v>
      </c>
      <c r="J118" s="11">
        <f>SUMIFS('M sortie'!E:E,'M sortie'!A:A,'Etat de stocks'!A118)</f>
        <v>0</v>
      </c>
      <c r="K118" s="6">
        <f t="shared" si="4"/>
        <v>20</v>
      </c>
      <c r="L118" s="11">
        <f t="shared" si="5"/>
        <v>0</v>
      </c>
    </row>
    <row r="119" spans="1:12">
      <c r="A119" s="1" t="str">
        <f>+base!A118</f>
        <v>KLIN0</v>
      </c>
      <c r="B119" s="1" t="str">
        <f>+base!B118</f>
        <v>KLIN</v>
      </c>
      <c r="C119" s="6">
        <v>0</v>
      </c>
      <c r="D119" s="11" t="str">
        <f>IF(C119=0,"0",E119/C119)</f>
        <v>0</v>
      </c>
      <c r="E119" s="11">
        <v>0</v>
      </c>
      <c r="F119" s="6">
        <f>SUMIF('M entree'!A:A,A119,'M entree'!C:C)</f>
        <v>0</v>
      </c>
      <c r="G119" s="27" t="str">
        <f t="shared" si="3"/>
        <v>0</v>
      </c>
      <c r="H119" s="11">
        <f>SUMIFS('M entree'!E:E,'M entree'!A:A,'Etat de stocks'!A119)</f>
        <v>0</v>
      </c>
      <c r="I119" s="6">
        <f>IFERROR(SUMIF('M sortie'!A:A,'Etat de stocks'!A119,'M sortie'!C:C),"0")</f>
        <v>0</v>
      </c>
      <c r="J119" s="11">
        <f>SUMIFS('M sortie'!E:E,'M sortie'!A:A,'Etat de stocks'!A119)</f>
        <v>0</v>
      </c>
      <c r="K119" s="6">
        <f t="shared" si="4"/>
        <v>0</v>
      </c>
      <c r="L119" s="11">
        <f t="shared" si="5"/>
        <v>0</v>
      </c>
    </row>
    <row r="120" spans="1:12">
      <c r="A120" s="1" t="str">
        <f>+base!A119</f>
        <v>INSEC</v>
      </c>
      <c r="B120" s="1" t="str">
        <f>+base!B119</f>
        <v>INSECTICIDE</v>
      </c>
      <c r="C120" s="6">
        <v>0</v>
      </c>
      <c r="D120" s="11" t="str">
        <f>IF(C120=0,"0",E120/C120)</f>
        <v>0</v>
      </c>
      <c r="E120" s="11">
        <v>0</v>
      </c>
      <c r="F120" s="6">
        <f>SUMIF('M entree'!A:A,A120,'M entree'!C:C)</f>
        <v>0</v>
      </c>
      <c r="G120" s="27" t="str">
        <f t="shared" si="3"/>
        <v>0</v>
      </c>
      <c r="H120" s="11">
        <f>SUMIFS('M entree'!E:E,'M entree'!A:A,'Etat de stocks'!A120)</f>
        <v>0</v>
      </c>
      <c r="I120" s="6">
        <f>IFERROR(SUMIF('M sortie'!A:A,'Etat de stocks'!A120,'M sortie'!C:C),"0")</f>
        <v>0</v>
      </c>
      <c r="J120" s="11">
        <f>SUMIFS('M sortie'!E:E,'M sortie'!A:A,'Etat de stocks'!A120)</f>
        <v>0</v>
      </c>
      <c r="K120" s="6">
        <f t="shared" si="4"/>
        <v>0</v>
      </c>
      <c r="L120" s="11">
        <f t="shared" si="5"/>
        <v>0</v>
      </c>
    </row>
    <row r="121" spans="1:12">
      <c r="A121" s="1" t="str">
        <f>+base!A120</f>
        <v>COLLR</v>
      </c>
      <c r="B121" s="1" t="str">
        <f>+base!B120</f>
        <v>COLLE RAT</v>
      </c>
      <c r="C121" s="6">
        <v>0</v>
      </c>
      <c r="D121" s="11" t="str">
        <f>IF(C121=0,"0",E121/C121)</f>
        <v>0</v>
      </c>
      <c r="E121" s="11">
        <v>0</v>
      </c>
      <c r="F121" s="6">
        <f>SUMIF('M entree'!A:A,A121,'M entree'!C:C)</f>
        <v>0</v>
      </c>
      <c r="G121" s="27" t="str">
        <f t="shared" si="3"/>
        <v>0</v>
      </c>
      <c r="H121" s="11">
        <f>SUMIFS('M entree'!E:E,'M entree'!A:A,'Etat de stocks'!A121)</f>
        <v>0</v>
      </c>
      <c r="I121" s="6">
        <f>IFERROR(SUMIF('M sortie'!A:A,'Etat de stocks'!A121,'M sortie'!C:C),"0")</f>
        <v>0</v>
      </c>
      <c r="J121" s="11">
        <f>SUMIFS('M sortie'!E:E,'M sortie'!A:A,'Etat de stocks'!A121)</f>
        <v>0</v>
      </c>
      <c r="K121" s="6">
        <f t="shared" si="4"/>
        <v>0</v>
      </c>
      <c r="L121" s="11">
        <f t="shared" si="5"/>
        <v>0</v>
      </c>
    </row>
    <row r="122" spans="1:12">
      <c r="A122" s="1" t="str">
        <f>+base!A121</f>
        <v>MORTR</v>
      </c>
      <c r="B122" s="1" t="str">
        <f>+base!B121</f>
        <v>MORT AU RAT</v>
      </c>
      <c r="C122" s="6">
        <v>0</v>
      </c>
      <c r="D122" s="11" t="str">
        <f>IF(C122=0,"0",E122/C122)</f>
        <v>0</v>
      </c>
      <c r="E122" s="11">
        <v>0</v>
      </c>
      <c r="F122" s="6">
        <f>SUMIF('M entree'!A:A,A122,'M entree'!C:C)</f>
        <v>0</v>
      </c>
      <c r="G122" s="27" t="str">
        <f t="shared" si="3"/>
        <v>0</v>
      </c>
      <c r="H122" s="11">
        <f>SUMIFS('M entree'!E:E,'M entree'!A:A,'Etat de stocks'!A122)</f>
        <v>0</v>
      </c>
      <c r="I122" s="6">
        <f>IFERROR(SUMIF('M sortie'!A:A,'Etat de stocks'!A122,'M sortie'!C:C),"0")</f>
        <v>0</v>
      </c>
      <c r="J122" s="11">
        <f>SUMIFS('M sortie'!E:E,'M sortie'!A:A,'Etat de stocks'!A122)</f>
        <v>0</v>
      </c>
      <c r="K122" s="6">
        <f t="shared" si="4"/>
        <v>0</v>
      </c>
      <c r="L122" s="11">
        <f t="shared" si="5"/>
        <v>0</v>
      </c>
    </row>
    <row r="123" spans="1:12">
      <c r="A123" s="1" t="str">
        <f>+base!A122</f>
        <v>SAVOC</v>
      </c>
      <c r="B123" s="1" t="str">
        <f>+base!B122</f>
        <v>SAVON CHAMBRE</v>
      </c>
      <c r="C123" s="6">
        <v>0</v>
      </c>
      <c r="D123" s="11" t="str">
        <f>IF(C123=0,"0",E123/C123)</f>
        <v>0</v>
      </c>
      <c r="E123" s="11">
        <v>0</v>
      </c>
      <c r="F123" s="6">
        <f>SUMIF('M entree'!A:A,A123,'M entree'!C:C)</f>
        <v>0</v>
      </c>
      <c r="G123" s="27" t="str">
        <f t="shared" si="3"/>
        <v>0</v>
      </c>
      <c r="H123" s="11">
        <f>SUMIFS('M entree'!E:E,'M entree'!A:A,'Etat de stocks'!A123)</f>
        <v>0</v>
      </c>
      <c r="I123" s="6">
        <f>IFERROR(SUMIF('M sortie'!A:A,'Etat de stocks'!A123,'M sortie'!C:C),"0")</f>
        <v>0</v>
      </c>
      <c r="J123" s="11">
        <f>SUMIFS('M sortie'!E:E,'M sortie'!A:A,'Etat de stocks'!A123)</f>
        <v>0</v>
      </c>
      <c r="K123" s="6">
        <f t="shared" si="4"/>
        <v>0</v>
      </c>
      <c r="L123" s="11">
        <f t="shared" si="5"/>
        <v>0</v>
      </c>
    </row>
    <row r="124" spans="1:12">
      <c r="A124" s="1" t="str">
        <f>+base!A123</f>
        <v>MOSQU</v>
      </c>
      <c r="B124" s="1" t="str">
        <f>+base!B123</f>
        <v>MOSQUITO</v>
      </c>
      <c r="C124" s="6">
        <v>40</v>
      </c>
      <c r="D124" s="11">
        <f>IF(C124=0,"0",E124/C124)</f>
        <v>511.95652173913038</v>
      </c>
      <c r="E124" s="11">
        <v>20478.260869565216</v>
      </c>
      <c r="F124" s="6">
        <f>SUMIF('M entree'!A:A,A124,'M entree'!C:C)</f>
        <v>0</v>
      </c>
      <c r="G124" s="27">
        <f t="shared" si="3"/>
        <v>511.95652173913038</v>
      </c>
      <c r="H124" s="11">
        <f>SUMIFS('M entree'!E:E,'M entree'!A:A,'Etat de stocks'!A124)</f>
        <v>0</v>
      </c>
      <c r="I124" s="6">
        <f>IFERROR(SUMIF('M sortie'!A:A,'Etat de stocks'!A124,'M sortie'!C:C),"0")</f>
        <v>0</v>
      </c>
      <c r="J124" s="11">
        <f>SUMIFS('M sortie'!E:E,'M sortie'!A:A,'Etat de stocks'!A124)</f>
        <v>0</v>
      </c>
      <c r="K124" s="6">
        <f t="shared" si="4"/>
        <v>40</v>
      </c>
      <c r="L124" s="11">
        <f t="shared" si="5"/>
        <v>20478.260869565216</v>
      </c>
    </row>
    <row r="125" spans="1:12">
      <c r="A125" s="1" t="str">
        <f>+base!A124</f>
        <v>NIVAI</v>
      </c>
      <c r="B125" s="1" t="str">
        <f>+base!B124</f>
        <v>NICKEL VAISSELLE</v>
      </c>
      <c r="C125" s="6">
        <v>0</v>
      </c>
      <c r="D125" s="11" t="str">
        <f>IF(C125=0,"0",E125/C125)</f>
        <v>0</v>
      </c>
      <c r="E125" s="11">
        <v>0</v>
      </c>
      <c r="F125" s="6">
        <f>SUMIF('M entree'!A:A,A125,'M entree'!C:C)</f>
        <v>0</v>
      </c>
      <c r="G125" s="27" t="str">
        <f t="shared" si="3"/>
        <v>0</v>
      </c>
      <c r="H125" s="11">
        <f>SUMIFS('M entree'!E:E,'M entree'!A:A,'Etat de stocks'!A125)</f>
        <v>0</v>
      </c>
      <c r="I125" s="6">
        <f>IFERROR(SUMIF('M sortie'!A:A,'Etat de stocks'!A125,'M sortie'!C:C),"0")</f>
        <v>0</v>
      </c>
      <c r="J125" s="11">
        <f>SUMIFS('M sortie'!E:E,'M sortie'!A:A,'Etat de stocks'!A125)</f>
        <v>0</v>
      </c>
      <c r="K125" s="6">
        <f t="shared" si="4"/>
        <v>0</v>
      </c>
      <c r="L125" s="11">
        <f t="shared" si="5"/>
        <v>0</v>
      </c>
    </row>
    <row r="126" spans="1:12">
      <c r="A126" s="1" t="str">
        <f>+base!A125</f>
        <v>PAILF</v>
      </c>
      <c r="B126" s="1" t="str">
        <f>+base!B125</f>
        <v>PAILLE DE FER</v>
      </c>
      <c r="C126" s="6">
        <v>7</v>
      </c>
      <c r="D126" s="11">
        <f>IF(C126=0,"0",E126/C126)</f>
        <v>280</v>
      </c>
      <c r="E126" s="11">
        <v>1960</v>
      </c>
      <c r="F126" s="6">
        <f>SUMIF('M entree'!A:A,A126,'M entree'!C:C)</f>
        <v>0</v>
      </c>
      <c r="G126" s="27">
        <f t="shared" si="3"/>
        <v>280</v>
      </c>
      <c r="H126" s="11">
        <f>SUMIFS('M entree'!E:E,'M entree'!A:A,'Etat de stocks'!A126)</f>
        <v>0</v>
      </c>
      <c r="I126" s="6">
        <f>IFERROR(SUMIF('M sortie'!A:A,'Etat de stocks'!A126,'M sortie'!C:C),"0")</f>
        <v>0</v>
      </c>
      <c r="J126" s="11">
        <f>SUMIFS('M sortie'!E:E,'M sortie'!A:A,'Etat de stocks'!A126)</f>
        <v>0</v>
      </c>
      <c r="K126" s="6">
        <f t="shared" si="4"/>
        <v>7</v>
      </c>
      <c r="L126" s="11">
        <f t="shared" si="5"/>
        <v>1960</v>
      </c>
    </row>
    <row r="127" spans="1:12">
      <c r="A127" s="1" t="str">
        <f>+base!A126</f>
        <v>SERTB</v>
      </c>
      <c r="B127" s="1" t="str">
        <f>+base!B126</f>
        <v>SERVIETTE DE TABLE</v>
      </c>
      <c r="C127" s="6">
        <v>0</v>
      </c>
      <c r="D127" s="11" t="str">
        <f>IF(C127=0,"0",E127/C127)</f>
        <v>0</v>
      </c>
      <c r="E127" s="11">
        <v>0</v>
      </c>
      <c r="F127" s="6">
        <f>SUMIF('M entree'!A:A,A127,'M entree'!C:C)</f>
        <v>0</v>
      </c>
      <c r="G127" s="27" t="str">
        <f t="shared" si="3"/>
        <v>0</v>
      </c>
      <c r="H127" s="11">
        <f>SUMIFS('M entree'!E:E,'M entree'!A:A,'Etat de stocks'!A127)</f>
        <v>0</v>
      </c>
      <c r="I127" s="6">
        <f>IFERROR(SUMIF('M sortie'!A:A,'Etat de stocks'!A127,'M sortie'!C:C),"0")</f>
        <v>0</v>
      </c>
      <c r="J127" s="11">
        <f>SUMIFS('M sortie'!E:E,'M sortie'!A:A,'Etat de stocks'!A127)</f>
        <v>0</v>
      </c>
      <c r="K127" s="6">
        <f t="shared" si="4"/>
        <v>0</v>
      </c>
      <c r="L127" s="11">
        <f t="shared" si="5"/>
        <v>0</v>
      </c>
    </row>
    <row r="128" spans="1:12">
      <c r="A128" s="1" t="str">
        <f>+base!A127</f>
        <v>PILEA</v>
      </c>
      <c r="B128" s="1" t="str">
        <f>+base!B127</f>
        <v>PILE ALKALINE</v>
      </c>
      <c r="C128" s="6">
        <v>0</v>
      </c>
      <c r="D128" s="11" t="str">
        <f>IF(C128=0,"0",E128/C128)</f>
        <v>0</v>
      </c>
      <c r="E128" s="11">
        <v>0</v>
      </c>
      <c r="F128" s="6">
        <f>SUMIF('M entree'!A:A,A128,'M entree'!C:C)</f>
        <v>0</v>
      </c>
      <c r="G128" s="27" t="str">
        <f t="shared" si="3"/>
        <v>0</v>
      </c>
      <c r="H128" s="11">
        <f>SUMIFS('M entree'!E:E,'M entree'!A:A,'Etat de stocks'!A128)</f>
        <v>0</v>
      </c>
      <c r="I128" s="6">
        <f>IFERROR(SUMIF('M sortie'!A:A,'Etat de stocks'!A128,'M sortie'!C:C),"0")</f>
        <v>0</v>
      </c>
      <c r="J128" s="11">
        <f>SUMIFS('M sortie'!E:E,'M sortie'!A:A,'Etat de stocks'!A128)</f>
        <v>0</v>
      </c>
      <c r="K128" s="6">
        <f t="shared" si="4"/>
        <v>0</v>
      </c>
      <c r="L128" s="11">
        <f t="shared" si="5"/>
        <v>0</v>
      </c>
    </row>
    <row r="129" spans="1:12">
      <c r="A129" s="1" t="str">
        <f>+base!A128</f>
        <v>SUREA</v>
      </c>
      <c r="B129" s="1" t="str">
        <f>+base!B128</f>
        <v>SUR'EAU</v>
      </c>
      <c r="C129" s="6">
        <v>150</v>
      </c>
      <c r="D129" s="11">
        <f>IF(C129=0,"0",E129/C129)</f>
        <v>0</v>
      </c>
      <c r="E129" s="11">
        <v>0</v>
      </c>
      <c r="F129" s="6">
        <f>SUMIF('M entree'!A:A,A129,'M entree'!C:C)</f>
        <v>0</v>
      </c>
      <c r="G129" s="27">
        <f t="shared" si="3"/>
        <v>0</v>
      </c>
      <c r="H129" s="11">
        <f>SUMIFS('M entree'!E:E,'M entree'!A:A,'Etat de stocks'!A129)</f>
        <v>0</v>
      </c>
      <c r="I129" s="6">
        <f>IFERROR(SUMIF('M sortie'!A:A,'Etat de stocks'!A129,'M sortie'!C:C),"0")</f>
        <v>0</v>
      </c>
      <c r="J129" s="11">
        <f>SUMIFS('M sortie'!E:E,'M sortie'!A:A,'Etat de stocks'!A129)</f>
        <v>0</v>
      </c>
      <c r="K129" s="6">
        <f t="shared" si="4"/>
        <v>150</v>
      </c>
      <c r="L129" s="11">
        <f t="shared" si="5"/>
        <v>0</v>
      </c>
    </row>
    <row r="130" spans="1:12">
      <c r="A130" s="1" t="str">
        <f>+base!A129</f>
        <v>CANWC</v>
      </c>
      <c r="B130" s="1" t="str">
        <f>+base!B129</f>
        <v>CANARD WC</v>
      </c>
      <c r="C130" s="6">
        <v>0</v>
      </c>
      <c r="D130" s="11" t="str">
        <f>IF(C130=0,"0",E130/C130)</f>
        <v>0</v>
      </c>
      <c r="E130" s="11">
        <v>0</v>
      </c>
      <c r="F130" s="6">
        <f>SUMIF('M entree'!A:A,A130,'M entree'!C:C)</f>
        <v>0</v>
      </c>
      <c r="G130" s="27" t="str">
        <f t="shared" si="3"/>
        <v>0</v>
      </c>
      <c r="H130" s="11">
        <f>SUMIFS('M entree'!E:E,'M entree'!A:A,'Etat de stocks'!A130)</f>
        <v>0</v>
      </c>
      <c r="I130" s="6">
        <f>IFERROR(SUMIF('M sortie'!A:A,'Etat de stocks'!A130,'M sortie'!C:C),"0")</f>
        <v>0</v>
      </c>
      <c r="J130" s="11">
        <f>SUMIFS('M sortie'!E:E,'M sortie'!A:A,'Etat de stocks'!A130)</f>
        <v>0</v>
      </c>
      <c r="K130" s="6">
        <f t="shared" si="4"/>
        <v>0</v>
      </c>
      <c r="L130" s="11">
        <f t="shared" si="5"/>
        <v>0</v>
      </c>
    </row>
    <row r="131" spans="1:12">
      <c r="A131" s="1" t="str">
        <f>+base!A130</f>
        <v>SAVOK</v>
      </c>
      <c r="B131" s="1" t="str">
        <f>+base!B130</f>
        <v>SAVOKA</v>
      </c>
      <c r="C131" s="6">
        <v>1.62</v>
      </c>
      <c r="D131" s="11">
        <f>IF(C131=0,"0",E131/C131)</f>
        <v>4583</v>
      </c>
      <c r="E131" s="11">
        <v>7424.46</v>
      </c>
      <c r="F131" s="6">
        <f>SUMIF('M entree'!A:A,A131,'M entree'!C:C)</f>
        <v>0</v>
      </c>
      <c r="G131" s="27">
        <f t="shared" si="3"/>
        <v>4583</v>
      </c>
      <c r="H131" s="11">
        <f>SUMIFS('M entree'!E:E,'M entree'!A:A,'Etat de stocks'!A131)</f>
        <v>0</v>
      </c>
      <c r="I131" s="6">
        <f>IFERROR(SUMIF('M sortie'!A:A,'Etat de stocks'!A131,'M sortie'!C:C),"0")</f>
        <v>0</v>
      </c>
      <c r="J131" s="11">
        <f>SUMIFS('M sortie'!E:E,'M sortie'!A:A,'Etat de stocks'!A131)</f>
        <v>0</v>
      </c>
      <c r="K131" s="6">
        <f t="shared" si="4"/>
        <v>1.62</v>
      </c>
      <c r="L131" s="11">
        <f t="shared" si="5"/>
        <v>7424.46</v>
      </c>
    </row>
    <row r="132" spans="1:12">
      <c r="A132" s="1" t="str">
        <f>+base!A131</f>
        <v>GASOI</v>
      </c>
      <c r="B132" s="1" t="str">
        <f>+base!B131</f>
        <v>GASOIL</v>
      </c>
      <c r="C132" s="6">
        <v>0</v>
      </c>
      <c r="D132" s="11" t="str">
        <f>IF(C132=0,"0",E132/C132)</f>
        <v>0</v>
      </c>
      <c r="E132" s="11">
        <v>0</v>
      </c>
      <c r="F132" s="6">
        <f>SUMIF('M entree'!A:A,A132,'M entree'!C:C)</f>
        <v>0</v>
      </c>
      <c r="G132" s="27" t="str">
        <f t="shared" ref="G132:G195" si="6">IFERROR((H132+E132)/(C132+F132),"0")</f>
        <v>0</v>
      </c>
      <c r="H132" s="11">
        <f>SUMIFS('M entree'!E:E,'M entree'!A:A,'Etat de stocks'!A132)</f>
        <v>0</v>
      </c>
      <c r="I132" s="6">
        <f>IFERROR(SUMIF('M sortie'!A:A,'Etat de stocks'!A132,'M sortie'!C:C),"0")</f>
        <v>0</v>
      </c>
      <c r="J132" s="11">
        <f>SUMIFS('M sortie'!E:E,'M sortie'!A:A,'Etat de stocks'!A132)</f>
        <v>0</v>
      </c>
      <c r="K132" s="6">
        <f t="shared" ref="K132:K195" si="7">+C132+F132-I132</f>
        <v>0</v>
      </c>
      <c r="L132" s="11">
        <f t="shared" ref="L132:L195" si="8">+K132*G132</f>
        <v>0</v>
      </c>
    </row>
    <row r="133" spans="1:12">
      <c r="A133" s="1" t="str">
        <f>+base!A132</f>
        <v>ESSEN</v>
      </c>
      <c r="B133" s="1" t="str">
        <f>+base!B132</f>
        <v>ESSENCE</v>
      </c>
      <c r="C133" s="6">
        <v>0</v>
      </c>
      <c r="D133" s="11" t="str">
        <f>IF(C133=0,"0",E133/C133)</f>
        <v>0</v>
      </c>
      <c r="E133" s="11">
        <v>0</v>
      </c>
      <c r="F133" s="6">
        <f>SUMIF('M entree'!A:A,A133,'M entree'!C:C)</f>
        <v>0</v>
      </c>
      <c r="G133" s="27" t="str">
        <f t="shared" si="6"/>
        <v>0</v>
      </c>
      <c r="H133" s="11">
        <f>SUMIFS('M entree'!E:E,'M entree'!A:A,'Etat de stocks'!A133)</f>
        <v>0</v>
      </c>
      <c r="I133" s="6">
        <f>IFERROR(SUMIF('M sortie'!A:A,'Etat de stocks'!A133,'M sortie'!C:C),"0")</f>
        <v>0</v>
      </c>
      <c r="J133" s="11">
        <f>SUMIFS('M sortie'!E:E,'M sortie'!A:A,'Etat de stocks'!A133)</f>
        <v>0</v>
      </c>
      <c r="K133" s="6">
        <f t="shared" si="7"/>
        <v>0</v>
      </c>
      <c r="L133" s="11">
        <f t="shared" si="8"/>
        <v>0</v>
      </c>
    </row>
    <row r="134" spans="1:12">
      <c r="A134" s="1" t="str">
        <f>+base!A133</f>
        <v>PETRO</v>
      </c>
      <c r="B134" s="1" t="str">
        <f>+base!B133</f>
        <v>PETROL</v>
      </c>
      <c r="C134" s="6">
        <v>0</v>
      </c>
      <c r="D134" s="11" t="str">
        <f>IF(C134=0,"0",E134/C134)</f>
        <v>0</v>
      </c>
      <c r="E134" s="11">
        <v>0</v>
      </c>
      <c r="F134" s="6">
        <f>SUMIF('M entree'!A:A,A134,'M entree'!C:C)</f>
        <v>0</v>
      </c>
      <c r="G134" s="27" t="str">
        <f t="shared" si="6"/>
        <v>0</v>
      </c>
      <c r="H134" s="11">
        <f>SUMIFS('M entree'!E:E,'M entree'!A:A,'Etat de stocks'!A134)</f>
        <v>0</v>
      </c>
      <c r="I134" s="6">
        <f>IFERROR(SUMIF('M sortie'!A:A,'Etat de stocks'!A134,'M sortie'!C:C),"0")</f>
        <v>0</v>
      </c>
      <c r="J134" s="11">
        <f>SUMIFS('M sortie'!E:E,'M sortie'!A:A,'Etat de stocks'!A134)</f>
        <v>0</v>
      </c>
      <c r="K134" s="6">
        <f t="shared" si="7"/>
        <v>0</v>
      </c>
      <c r="L134" s="11">
        <f t="shared" si="8"/>
        <v>0</v>
      </c>
    </row>
    <row r="135" spans="1:12">
      <c r="A135" s="1" t="str">
        <f>+base!A134</f>
        <v>DILUA</v>
      </c>
      <c r="B135" s="1" t="str">
        <f>+base!B134</f>
        <v>DILUANT</v>
      </c>
      <c r="C135" s="6">
        <v>0</v>
      </c>
      <c r="D135" s="11" t="str">
        <f>IF(C135=0,"0",E135/C135)</f>
        <v>0</v>
      </c>
      <c r="E135" s="11">
        <v>0</v>
      </c>
      <c r="F135" s="6">
        <f>SUMIF('M entree'!A:A,A135,'M entree'!C:C)</f>
        <v>0</v>
      </c>
      <c r="G135" s="27" t="str">
        <f t="shared" si="6"/>
        <v>0</v>
      </c>
      <c r="H135" s="11">
        <f>SUMIFS('M entree'!E:E,'M entree'!A:A,'Etat de stocks'!A135)</f>
        <v>0</v>
      </c>
      <c r="I135" s="6">
        <f>IFERROR(SUMIF('M sortie'!A:A,'Etat de stocks'!A135,'M sortie'!C:C),"0")</f>
        <v>0</v>
      </c>
      <c r="J135" s="11">
        <f>SUMIFS('M sortie'!E:E,'M sortie'!A:A,'Etat de stocks'!A135)</f>
        <v>0</v>
      </c>
      <c r="K135" s="6">
        <f t="shared" si="7"/>
        <v>0</v>
      </c>
      <c r="L135" s="11">
        <f t="shared" si="8"/>
        <v>0</v>
      </c>
    </row>
    <row r="136" spans="1:12">
      <c r="A136" s="1" t="str">
        <f>+base!A135</f>
        <v>BLOWC</v>
      </c>
      <c r="B136" s="1" t="str">
        <f>+base!B135</f>
        <v>BLOC WC</v>
      </c>
      <c r="C136" s="6">
        <v>0</v>
      </c>
      <c r="D136" s="11" t="str">
        <f>IF(C136=0,"0",E136/C136)</f>
        <v>0</v>
      </c>
      <c r="E136" s="11">
        <v>0</v>
      </c>
      <c r="F136" s="6">
        <f>SUMIF('M entree'!A:A,A136,'M entree'!C:C)</f>
        <v>0</v>
      </c>
      <c r="G136" s="27" t="str">
        <f t="shared" si="6"/>
        <v>0</v>
      </c>
      <c r="H136" s="11">
        <f>SUMIFS('M entree'!E:E,'M entree'!A:A,'Etat de stocks'!A136)</f>
        <v>0</v>
      </c>
      <c r="I136" s="6">
        <f>IFERROR(SUMIF('M sortie'!A:A,'Etat de stocks'!A136,'M sortie'!C:C),"0")</f>
        <v>0</v>
      </c>
      <c r="J136" s="11">
        <f>SUMIFS('M sortie'!E:E,'M sortie'!A:A,'Etat de stocks'!A136)</f>
        <v>0</v>
      </c>
      <c r="K136" s="6">
        <f t="shared" si="7"/>
        <v>0</v>
      </c>
      <c r="L136" s="11">
        <f t="shared" si="8"/>
        <v>0</v>
      </c>
    </row>
    <row r="137" spans="1:12">
      <c r="A137" s="1" t="str">
        <f>+base!A136</f>
        <v>ACID</v>
      </c>
      <c r="B137" s="1" t="str">
        <f>+base!B136</f>
        <v>ACIDE</v>
      </c>
      <c r="C137" s="6">
        <v>0</v>
      </c>
      <c r="D137" s="11" t="str">
        <f>IF(C137=0,"0",E137/C137)</f>
        <v>0</v>
      </c>
      <c r="E137" s="11">
        <v>0</v>
      </c>
      <c r="F137" s="6">
        <f>SUMIF('M entree'!A:A,A137,'M entree'!C:C)</f>
        <v>0</v>
      </c>
      <c r="G137" s="27" t="str">
        <f t="shared" si="6"/>
        <v>0</v>
      </c>
      <c r="H137" s="11">
        <f>SUMIFS('M entree'!E:E,'M entree'!A:A,'Etat de stocks'!A137)</f>
        <v>0</v>
      </c>
      <c r="I137" s="6">
        <f>IFERROR(SUMIF('M sortie'!A:A,'Etat de stocks'!A137,'M sortie'!C:C),"0")</f>
        <v>0</v>
      </c>
      <c r="J137" s="11">
        <f>SUMIFS('M sortie'!E:E,'M sortie'!A:A,'Etat de stocks'!A137)</f>
        <v>0</v>
      </c>
      <c r="K137" s="6">
        <f t="shared" si="7"/>
        <v>0</v>
      </c>
      <c r="L137" s="11">
        <f t="shared" si="8"/>
        <v>0</v>
      </c>
    </row>
    <row r="138" spans="1:12">
      <c r="A138" s="1" t="str">
        <f>+base!A137</f>
        <v>SAVOB</v>
      </c>
      <c r="B138" s="1" t="str">
        <f>+base!B137</f>
        <v>SAVON BARRE</v>
      </c>
      <c r="C138" s="6">
        <v>0</v>
      </c>
      <c r="D138" s="11" t="str">
        <f>IF(C138=0,"0",E138/C138)</f>
        <v>0</v>
      </c>
      <c r="E138" s="11">
        <v>0</v>
      </c>
      <c r="F138" s="6">
        <f>SUMIF('M entree'!A:A,A138,'M entree'!C:C)</f>
        <v>0</v>
      </c>
      <c r="G138" s="27" t="str">
        <f t="shared" si="6"/>
        <v>0</v>
      </c>
      <c r="H138" s="11">
        <f>SUMIFS('M entree'!E:E,'M entree'!A:A,'Etat de stocks'!A138)</f>
        <v>0</v>
      </c>
      <c r="I138" s="6">
        <f>IFERROR(SUMIF('M sortie'!A:A,'Etat de stocks'!A138,'M sortie'!C:C),"0")</f>
        <v>0</v>
      </c>
      <c r="J138" s="11">
        <f>SUMIFS('M sortie'!E:E,'M sortie'!A:A,'Etat de stocks'!A138)</f>
        <v>0</v>
      </c>
      <c r="K138" s="6">
        <f t="shared" si="7"/>
        <v>0</v>
      </c>
      <c r="L138" s="11">
        <f t="shared" si="8"/>
        <v>0</v>
      </c>
    </row>
    <row r="139" spans="1:12">
      <c r="A139" s="1" t="str">
        <f>+base!A138</f>
        <v>HOPLA</v>
      </c>
      <c r="B139" s="1" t="str">
        <f>+base!B138</f>
        <v>HOPLA NON SUCRE</v>
      </c>
      <c r="C139" s="6">
        <v>0</v>
      </c>
      <c r="D139" s="11" t="str">
        <f>IF(C139=0,"0",E139/C139)</f>
        <v>0</v>
      </c>
      <c r="E139" s="11">
        <v>0</v>
      </c>
      <c r="F139" s="6">
        <f>SUMIF('M entree'!A:A,A139,'M entree'!C:C)</f>
        <v>0</v>
      </c>
      <c r="G139" s="27" t="str">
        <f t="shared" si="6"/>
        <v>0</v>
      </c>
      <c r="H139" s="11">
        <f>SUMIFS('M entree'!E:E,'M entree'!A:A,'Etat de stocks'!A139)</f>
        <v>0</v>
      </c>
      <c r="I139" s="6">
        <f>IFERROR(SUMIF('M sortie'!A:A,'Etat de stocks'!A139,'M sortie'!C:C),"0")</f>
        <v>0</v>
      </c>
      <c r="J139" s="11">
        <f>SUMIFS('M sortie'!E:E,'M sortie'!A:A,'Etat de stocks'!A139)</f>
        <v>0</v>
      </c>
      <c r="K139" s="6">
        <f t="shared" si="7"/>
        <v>0</v>
      </c>
      <c r="L139" s="11">
        <f t="shared" si="8"/>
        <v>0</v>
      </c>
    </row>
    <row r="140" spans="1:12">
      <c r="A140" s="1" t="str">
        <f>+base!A139</f>
        <v>PAINS</v>
      </c>
      <c r="B140" s="1" t="str">
        <f>+base!B139</f>
        <v>PAIN</v>
      </c>
      <c r="C140" s="6">
        <v>0</v>
      </c>
      <c r="D140" s="11" t="str">
        <f>IF(C140=0,"0",E140/C140)</f>
        <v>0</v>
      </c>
      <c r="E140" s="11">
        <v>0</v>
      </c>
      <c r="F140" s="6">
        <f>SUMIF('M entree'!A:A,A140,'M entree'!C:C)</f>
        <v>0</v>
      </c>
      <c r="G140" s="27" t="str">
        <f t="shared" si="6"/>
        <v>0</v>
      </c>
      <c r="H140" s="11">
        <f>SUMIFS('M entree'!E:E,'M entree'!A:A,'Etat de stocks'!A140)</f>
        <v>0</v>
      </c>
      <c r="I140" s="6">
        <f>IFERROR(SUMIF('M sortie'!A:A,'Etat de stocks'!A140,'M sortie'!C:C),"0")</f>
        <v>0</v>
      </c>
      <c r="J140" s="11">
        <f>SUMIFS('M sortie'!E:E,'M sortie'!A:A,'Etat de stocks'!A140)</f>
        <v>0</v>
      </c>
      <c r="K140" s="6">
        <f t="shared" si="7"/>
        <v>0</v>
      </c>
      <c r="L140" s="11">
        <f t="shared" si="8"/>
        <v>0</v>
      </c>
    </row>
    <row r="141" spans="1:12">
      <c r="A141" s="1" t="str">
        <f>+base!A140</f>
        <v>JGARA</v>
      </c>
      <c r="B141" s="1" t="str">
        <f>+base!B140</f>
        <v>JUS GARANA</v>
      </c>
      <c r="C141" s="6">
        <v>0</v>
      </c>
      <c r="D141" s="11" t="str">
        <f>IF(C141=0,"0",E141/C141)</f>
        <v>0</v>
      </c>
      <c r="E141" s="11">
        <v>0</v>
      </c>
      <c r="F141" s="6">
        <f>SUMIF('M entree'!A:A,A141,'M entree'!C:C)</f>
        <v>0</v>
      </c>
      <c r="G141" s="27" t="str">
        <f t="shared" si="6"/>
        <v>0</v>
      </c>
      <c r="H141" s="11">
        <f>SUMIFS('M entree'!E:E,'M entree'!A:A,'Etat de stocks'!A141)</f>
        <v>0</v>
      </c>
      <c r="I141" s="6">
        <f>IFERROR(SUMIF('M sortie'!A:A,'Etat de stocks'!A141,'M sortie'!C:C),"0")</f>
        <v>0</v>
      </c>
      <c r="J141" s="11">
        <f>SUMIFS('M sortie'!E:E,'M sortie'!A:A,'Etat de stocks'!A141)</f>
        <v>0</v>
      </c>
      <c r="K141" s="6">
        <f t="shared" si="7"/>
        <v>0</v>
      </c>
      <c r="L141" s="11">
        <f t="shared" si="8"/>
        <v>0</v>
      </c>
    </row>
    <row r="142" spans="1:12">
      <c r="A142" s="1" t="str">
        <f>+base!A141</f>
        <v>JCORO</v>
      </c>
      <c r="B142" s="1" t="str">
        <f>+base!B141</f>
        <v>JUS PRESSE COROSSOL</v>
      </c>
      <c r="C142" s="6">
        <v>0</v>
      </c>
      <c r="D142" s="11" t="str">
        <f>IF(C142=0,"0",E142/C142)</f>
        <v>0</v>
      </c>
      <c r="E142" s="11">
        <v>0</v>
      </c>
      <c r="F142" s="6">
        <f>SUMIF('M entree'!A:A,A142,'M entree'!C:C)</f>
        <v>0</v>
      </c>
      <c r="G142" s="27" t="str">
        <f t="shared" si="6"/>
        <v>0</v>
      </c>
      <c r="H142" s="11">
        <f>SUMIFS('M entree'!E:E,'M entree'!A:A,'Etat de stocks'!A142)</f>
        <v>0</v>
      </c>
      <c r="I142" s="6">
        <f>IFERROR(SUMIF('M sortie'!A:A,'Etat de stocks'!A142,'M sortie'!C:C),"0")</f>
        <v>0</v>
      </c>
      <c r="J142" s="11">
        <f>SUMIFS('M sortie'!E:E,'M sortie'!A:A,'Etat de stocks'!A142)</f>
        <v>0</v>
      </c>
      <c r="K142" s="6">
        <f t="shared" si="7"/>
        <v>0</v>
      </c>
      <c r="L142" s="11">
        <f t="shared" si="8"/>
        <v>0</v>
      </c>
    </row>
    <row r="143" spans="1:12">
      <c r="A143" s="1" t="str">
        <f>+base!A142</f>
        <v>JMANG</v>
      </c>
      <c r="B143" s="1" t="str">
        <f>+base!B142</f>
        <v>JUS PRESSE MANGUE</v>
      </c>
      <c r="C143" s="6">
        <v>0</v>
      </c>
      <c r="D143" s="11" t="str">
        <f>IF(C143=0,"0",E143/C143)</f>
        <v>0</v>
      </c>
      <c r="E143" s="11">
        <v>0</v>
      </c>
      <c r="F143" s="6">
        <f>SUMIF('M entree'!A:A,A143,'M entree'!C:C)</f>
        <v>0</v>
      </c>
      <c r="G143" s="27" t="str">
        <f t="shared" si="6"/>
        <v>0</v>
      </c>
      <c r="H143" s="11">
        <f>SUMIFS('M entree'!E:E,'M entree'!A:A,'Etat de stocks'!A143)</f>
        <v>0</v>
      </c>
      <c r="I143" s="6">
        <f>IFERROR(SUMIF('M sortie'!A:A,'Etat de stocks'!A143,'M sortie'!C:C),"0")</f>
        <v>0</v>
      </c>
      <c r="J143" s="11">
        <f>SUMIFS('M sortie'!E:E,'M sortie'!A:A,'Etat de stocks'!A143)</f>
        <v>0</v>
      </c>
      <c r="K143" s="6">
        <f t="shared" si="7"/>
        <v>0</v>
      </c>
      <c r="L143" s="11">
        <f t="shared" si="8"/>
        <v>0</v>
      </c>
    </row>
    <row r="144" spans="1:12">
      <c r="A144" s="1" t="str">
        <f>+base!A143</f>
        <v>JANAN</v>
      </c>
      <c r="B144" s="1" t="str">
        <f>+base!B143</f>
        <v>JUS PRESSE ANANAS</v>
      </c>
      <c r="C144" s="6">
        <v>0</v>
      </c>
      <c r="D144" s="11" t="str">
        <f>IF(C144=0,"0",E144/C144)</f>
        <v>0</v>
      </c>
      <c r="E144" s="11">
        <v>0</v>
      </c>
      <c r="F144" s="6">
        <f>SUMIF('M entree'!A:A,A144,'M entree'!C:C)</f>
        <v>0</v>
      </c>
      <c r="G144" s="27" t="str">
        <f t="shared" si="6"/>
        <v>0</v>
      </c>
      <c r="H144" s="11">
        <f>SUMIFS('M entree'!E:E,'M entree'!A:A,'Etat de stocks'!A144)</f>
        <v>0</v>
      </c>
      <c r="I144" s="6">
        <f>IFERROR(SUMIF('M sortie'!A:A,'Etat de stocks'!A144,'M sortie'!C:C),"0")</f>
        <v>0</v>
      </c>
      <c r="J144" s="11">
        <f>SUMIFS('M sortie'!E:E,'M sortie'!A:A,'Etat de stocks'!A144)</f>
        <v>0</v>
      </c>
      <c r="K144" s="6">
        <f t="shared" si="7"/>
        <v>0</v>
      </c>
      <c r="L144" s="11">
        <f t="shared" si="8"/>
        <v>0</v>
      </c>
    </row>
    <row r="145" spans="1:12">
      <c r="A145" s="1" t="str">
        <f>+base!A144</f>
        <v>JPRUN</v>
      </c>
      <c r="B145" s="1" t="str">
        <f>+base!B144</f>
        <v>JUS PRESSE PRUNE</v>
      </c>
      <c r="C145" s="6">
        <v>0</v>
      </c>
      <c r="D145" s="11" t="str">
        <f>IF(C145=0,"0",E145/C145)</f>
        <v>0</v>
      </c>
      <c r="E145" s="11">
        <v>0</v>
      </c>
      <c r="F145" s="6">
        <f>SUMIF('M entree'!A:A,A145,'M entree'!C:C)</f>
        <v>0</v>
      </c>
      <c r="G145" s="27" t="str">
        <f t="shared" si="6"/>
        <v>0</v>
      </c>
      <c r="H145" s="11">
        <f>SUMIFS('M entree'!E:E,'M entree'!A:A,'Etat de stocks'!A145)</f>
        <v>0</v>
      </c>
      <c r="I145" s="6">
        <f>IFERROR(SUMIF('M sortie'!A:A,'Etat de stocks'!A145,'M sortie'!C:C),"0")</f>
        <v>0</v>
      </c>
      <c r="J145" s="11">
        <f>SUMIFS('M sortie'!E:E,'M sortie'!A:A,'Etat de stocks'!A145)</f>
        <v>0</v>
      </c>
      <c r="K145" s="6">
        <f t="shared" si="7"/>
        <v>0</v>
      </c>
      <c r="L145" s="11">
        <f t="shared" si="8"/>
        <v>0</v>
      </c>
    </row>
    <row r="146" spans="1:12">
      <c r="A146" s="1" t="str">
        <f>+base!A145</f>
        <v>EAUGM</v>
      </c>
      <c r="B146" s="1" t="str">
        <f>+base!B145</f>
        <v>EAU VIVE GM</v>
      </c>
      <c r="C146" s="6">
        <v>15</v>
      </c>
      <c r="D146" s="11">
        <f>IF(C146=0,"0",E146/C146)</f>
        <v>1722</v>
      </c>
      <c r="E146" s="11">
        <v>25830</v>
      </c>
      <c r="F146" s="6">
        <f>SUMIF('M entree'!A:A,A146,'M entree'!C:C)</f>
        <v>0</v>
      </c>
      <c r="G146" s="27">
        <f t="shared" si="6"/>
        <v>1722</v>
      </c>
      <c r="H146" s="11">
        <f>SUMIFS('M entree'!E:E,'M entree'!A:A,'Etat de stocks'!A146)</f>
        <v>0</v>
      </c>
      <c r="I146" s="6">
        <f>IFERROR(SUMIF('M sortie'!A:A,'Etat de stocks'!A146,'M sortie'!C:C),"0")</f>
        <v>0</v>
      </c>
      <c r="J146" s="11">
        <f>SUMIFS('M sortie'!E:E,'M sortie'!A:A,'Etat de stocks'!A146)</f>
        <v>0</v>
      </c>
      <c r="K146" s="6">
        <f t="shared" si="7"/>
        <v>15</v>
      </c>
      <c r="L146" s="11">
        <f t="shared" si="8"/>
        <v>25830</v>
      </c>
    </row>
    <row r="147" spans="1:12">
      <c r="A147" s="1" t="str">
        <f>+base!A146</f>
        <v>EAUPM</v>
      </c>
      <c r="B147" s="1" t="str">
        <f>+base!B146</f>
        <v>EAU VIVE PM</v>
      </c>
      <c r="C147" s="6">
        <v>136</v>
      </c>
      <c r="D147" s="11">
        <f>IF(C147=0,"0",E147/C147)</f>
        <v>1025.4716981132076</v>
      </c>
      <c r="E147" s="11">
        <v>139464.15094339623</v>
      </c>
      <c r="F147" s="6">
        <f>SUMIF('M entree'!A:A,A147,'M entree'!C:C)</f>
        <v>0</v>
      </c>
      <c r="G147" s="27">
        <f t="shared" si="6"/>
        <v>1025.4716981132076</v>
      </c>
      <c r="H147" s="11">
        <f>SUMIFS('M entree'!E:E,'M entree'!A:A,'Etat de stocks'!A147)</f>
        <v>0</v>
      </c>
      <c r="I147" s="6">
        <f>IFERROR(SUMIF('M sortie'!A:A,'Etat de stocks'!A147,'M sortie'!C:C),"0")</f>
        <v>0</v>
      </c>
      <c r="J147" s="11">
        <f>SUMIFS('M sortie'!E:E,'M sortie'!A:A,'Etat de stocks'!A147)</f>
        <v>0</v>
      </c>
      <c r="K147" s="6">
        <f t="shared" si="7"/>
        <v>136</v>
      </c>
      <c r="L147" s="11">
        <f t="shared" si="8"/>
        <v>139464.15094339623</v>
      </c>
    </row>
    <row r="148" spans="1:12">
      <c r="A148" s="1" t="str">
        <f>+base!A147</f>
        <v>COCAG</v>
      </c>
      <c r="B148" s="1" t="str">
        <f>+base!B147</f>
        <v>COCA GM</v>
      </c>
      <c r="C148" s="6">
        <v>8</v>
      </c>
      <c r="D148" s="11">
        <f>IF(C148=0,"0",E148/C148)</f>
        <v>0</v>
      </c>
      <c r="E148" s="11">
        <v>0</v>
      </c>
      <c r="F148" s="6">
        <f>SUMIF('M entree'!A:A,A148,'M entree'!C:C)</f>
        <v>0</v>
      </c>
      <c r="G148" s="27">
        <f t="shared" si="6"/>
        <v>0</v>
      </c>
      <c r="H148" s="11">
        <f>SUMIFS('M entree'!E:E,'M entree'!A:A,'Etat de stocks'!A148)</f>
        <v>0</v>
      </c>
      <c r="I148" s="6">
        <f>IFERROR(SUMIF('M sortie'!A:A,'Etat de stocks'!A148,'M sortie'!C:C),"0")</f>
        <v>0</v>
      </c>
      <c r="J148" s="11">
        <f>SUMIFS('M sortie'!E:E,'M sortie'!A:A,'Etat de stocks'!A148)</f>
        <v>0</v>
      </c>
      <c r="K148" s="6">
        <f t="shared" si="7"/>
        <v>8</v>
      </c>
      <c r="L148" s="11">
        <f t="shared" si="8"/>
        <v>0</v>
      </c>
    </row>
    <row r="149" spans="1:12">
      <c r="A149" s="1" t="str">
        <f>+base!A148</f>
        <v>COCAP</v>
      </c>
      <c r="B149" s="1" t="str">
        <f>+base!B148</f>
        <v>COCA PM</v>
      </c>
      <c r="C149" s="6">
        <v>12</v>
      </c>
      <c r="D149" s="11">
        <f>IF(C149=0,"0",E149/C149)</f>
        <v>833.18857142857144</v>
      </c>
      <c r="E149" s="11">
        <v>9998.2628571428577</v>
      </c>
      <c r="F149" s="6">
        <f>SUMIF('M entree'!A:A,A149,'M entree'!C:C)</f>
        <v>0</v>
      </c>
      <c r="G149" s="27">
        <f t="shared" si="6"/>
        <v>833.18857142857144</v>
      </c>
      <c r="H149" s="11">
        <f>SUMIFS('M entree'!E:E,'M entree'!A:A,'Etat de stocks'!A149)</f>
        <v>0</v>
      </c>
      <c r="I149" s="6">
        <f>IFERROR(SUMIF('M sortie'!A:A,'Etat de stocks'!A149,'M sortie'!C:C),"0")</f>
        <v>0</v>
      </c>
      <c r="J149" s="11">
        <f>SUMIFS('M sortie'!E:E,'M sortie'!A:A,'Etat de stocks'!A149)</f>
        <v>0</v>
      </c>
      <c r="K149" s="6">
        <f t="shared" si="7"/>
        <v>12</v>
      </c>
      <c r="L149" s="11">
        <f t="shared" si="8"/>
        <v>9998.2628571428577</v>
      </c>
    </row>
    <row r="150" spans="1:12">
      <c r="A150" s="1" t="str">
        <f>+base!A149</f>
        <v>THBGM</v>
      </c>
      <c r="B150" s="1" t="str">
        <f>+base!B149</f>
        <v>THB GM</v>
      </c>
      <c r="C150" s="6">
        <v>49</v>
      </c>
      <c r="D150" s="11">
        <f>IF(C150=0,"0",E150/C150)</f>
        <v>2000</v>
      </c>
      <c r="E150" s="11">
        <v>98000</v>
      </c>
      <c r="F150" s="6">
        <f>SUMIF('M entree'!A:A,A150,'M entree'!C:C)</f>
        <v>0</v>
      </c>
      <c r="G150" s="27">
        <f t="shared" si="6"/>
        <v>2000</v>
      </c>
      <c r="H150" s="11">
        <f>SUMIFS('M entree'!E:E,'M entree'!A:A,'Etat de stocks'!A150)</f>
        <v>0</v>
      </c>
      <c r="I150" s="6">
        <f>IFERROR(SUMIF('M sortie'!A:A,'Etat de stocks'!A150,'M sortie'!C:C),"0")</f>
        <v>0</v>
      </c>
      <c r="J150" s="11">
        <f>SUMIFS('M sortie'!E:E,'M sortie'!A:A,'Etat de stocks'!A150)</f>
        <v>0</v>
      </c>
      <c r="K150" s="6">
        <f t="shared" si="7"/>
        <v>49</v>
      </c>
      <c r="L150" s="11">
        <f t="shared" si="8"/>
        <v>98000</v>
      </c>
    </row>
    <row r="151" spans="1:12">
      <c r="A151" s="1" t="str">
        <f>+base!A150</f>
        <v>THBMM</v>
      </c>
      <c r="B151" s="1" t="str">
        <f>+base!B150</f>
        <v>THB MM</v>
      </c>
      <c r="C151" s="6">
        <v>0</v>
      </c>
      <c r="D151" s="11" t="str">
        <f>IF(C151=0,"0",E151/C151)</f>
        <v>0</v>
      </c>
      <c r="E151" s="11">
        <v>0</v>
      </c>
      <c r="F151" s="6">
        <f>SUMIF('M entree'!A:A,A151,'M entree'!C:C)</f>
        <v>0</v>
      </c>
      <c r="G151" s="27" t="str">
        <f t="shared" si="6"/>
        <v>0</v>
      </c>
      <c r="H151" s="11">
        <f>SUMIFS('M entree'!E:E,'M entree'!A:A,'Etat de stocks'!A151)</f>
        <v>0</v>
      </c>
      <c r="I151" s="6">
        <f>IFERROR(SUMIF('M sortie'!A:A,'Etat de stocks'!A151,'M sortie'!C:C),"0")</f>
        <v>0</v>
      </c>
      <c r="J151" s="11">
        <f>SUMIFS('M sortie'!E:E,'M sortie'!A:A,'Etat de stocks'!A151)</f>
        <v>0</v>
      </c>
      <c r="K151" s="6">
        <f t="shared" si="7"/>
        <v>0</v>
      </c>
      <c r="L151" s="11">
        <f t="shared" si="8"/>
        <v>0</v>
      </c>
    </row>
    <row r="152" spans="1:12">
      <c r="A152" s="1" t="str">
        <f>+base!A151</f>
        <v>THBPM</v>
      </c>
      <c r="B152" s="1" t="str">
        <f>+base!B151</f>
        <v>THB PM</v>
      </c>
      <c r="C152" s="6">
        <v>82</v>
      </c>
      <c r="D152" s="11">
        <f>IF(C152=0,"0",E152/C152)</f>
        <v>0</v>
      </c>
      <c r="E152" s="11">
        <v>0</v>
      </c>
      <c r="F152" s="6">
        <f>SUMIF('M entree'!A:A,A152,'M entree'!C:C)</f>
        <v>0</v>
      </c>
      <c r="G152" s="27">
        <f t="shared" si="6"/>
        <v>0</v>
      </c>
      <c r="H152" s="11">
        <f>SUMIFS('M entree'!E:E,'M entree'!A:A,'Etat de stocks'!A152)</f>
        <v>0</v>
      </c>
      <c r="I152" s="6">
        <f>IFERROR(SUMIF('M sortie'!A:A,'Etat de stocks'!A152,'M sortie'!C:C),"0")</f>
        <v>0</v>
      </c>
      <c r="J152" s="11">
        <f>SUMIFS('M sortie'!E:E,'M sortie'!A:A,'Etat de stocks'!A152)</f>
        <v>0</v>
      </c>
      <c r="K152" s="6">
        <f t="shared" si="7"/>
        <v>82</v>
      </c>
      <c r="L152" s="11">
        <f t="shared" si="8"/>
        <v>0</v>
      </c>
    </row>
    <row r="153" spans="1:12">
      <c r="A153" s="1" t="str">
        <f>+base!A152</f>
        <v>CRIGM</v>
      </c>
      <c r="B153" s="1" t="str">
        <f>+base!B152</f>
        <v>CRISTAL GM</v>
      </c>
      <c r="C153" s="6">
        <v>51</v>
      </c>
      <c r="D153" s="11">
        <f>IF(C153=0,"0",E153/C153)</f>
        <v>0</v>
      </c>
      <c r="E153" s="11">
        <v>0</v>
      </c>
      <c r="F153" s="6">
        <f>SUMIF('M entree'!A:A,A153,'M entree'!C:C)</f>
        <v>0</v>
      </c>
      <c r="G153" s="27">
        <f t="shared" si="6"/>
        <v>0</v>
      </c>
      <c r="H153" s="11">
        <f>SUMIFS('M entree'!E:E,'M entree'!A:A,'Etat de stocks'!A153)</f>
        <v>0</v>
      </c>
      <c r="I153" s="6">
        <f>IFERROR(SUMIF('M sortie'!A:A,'Etat de stocks'!A153,'M sortie'!C:C),"0")</f>
        <v>0</v>
      </c>
      <c r="J153" s="11">
        <f>SUMIFS('M sortie'!E:E,'M sortie'!A:A,'Etat de stocks'!A153)</f>
        <v>0</v>
      </c>
      <c r="K153" s="6">
        <f t="shared" si="7"/>
        <v>51</v>
      </c>
      <c r="L153" s="11">
        <f t="shared" si="8"/>
        <v>0</v>
      </c>
    </row>
    <row r="154" spans="1:12">
      <c r="A154" s="1" t="str">
        <f>+base!A153</f>
        <v>CRIPM</v>
      </c>
      <c r="B154" s="1" t="str">
        <f>+base!B153</f>
        <v>CRISTAL PM</v>
      </c>
      <c r="C154" s="6">
        <v>100</v>
      </c>
      <c r="D154" s="11">
        <f>IF(C154=0,"0",E154/C154)</f>
        <v>0</v>
      </c>
      <c r="E154" s="11">
        <v>0</v>
      </c>
      <c r="F154" s="6">
        <f>SUMIF('M entree'!A:A,A154,'M entree'!C:C)</f>
        <v>0</v>
      </c>
      <c r="G154" s="27">
        <f t="shared" si="6"/>
        <v>0</v>
      </c>
      <c r="H154" s="11">
        <f>SUMIFS('M entree'!E:E,'M entree'!A:A,'Etat de stocks'!A154)</f>
        <v>0</v>
      </c>
      <c r="I154" s="6">
        <f>IFERROR(SUMIF('M sortie'!A:A,'Etat de stocks'!A154,'M sortie'!C:C),"0")</f>
        <v>0</v>
      </c>
      <c r="J154" s="11">
        <f>SUMIFS('M sortie'!E:E,'M sortie'!A:A,'Etat de stocks'!A154)</f>
        <v>0</v>
      </c>
      <c r="K154" s="6">
        <f t="shared" si="7"/>
        <v>100</v>
      </c>
      <c r="L154" s="11">
        <f t="shared" si="8"/>
        <v>0</v>
      </c>
    </row>
    <row r="155" spans="1:12">
      <c r="A155" s="1" t="str">
        <f>+base!A154</f>
        <v>TONPM</v>
      </c>
      <c r="B155" s="1" t="str">
        <f>+base!B154</f>
        <v>TONIC PM</v>
      </c>
      <c r="C155" s="6">
        <v>83</v>
      </c>
      <c r="D155" s="11">
        <f>IF(C155=0,"0",E155/C155)</f>
        <v>833</v>
      </c>
      <c r="E155" s="11">
        <v>69139</v>
      </c>
      <c r="F155" s="6">
        <f>SUMIF('M entree'!A:A,A155,'M entree'!C:C)</f>
        <v>0</v>
      </c>
      <c r="G155" s="27">
        <f t="shared" si="6"/>
        <v>833</v>
      </c>
      <c r="H155" s="11">
        <f>SUMIFS('M entree'!E:E,'M entree'!A:A,'Etat de stocks'!A155)</f>
        <v>0</v>
      </c>
      <c r="I155" s="6">
        <f>IFERROR(SUMIF('M sortie'!A:A,'Etat de stocks'!A155,'M sortie'!C:C),"0")</f>
        <v>0</v>
      </c>
      <c r="J155" s="11">
        <f>SUMIFS('M sortie'!E:E,'M sortie'!A:A,'Etat de stocks'!A155)</f>
        <v>0</v>
      </c>
      <c r="K155" s="6">
        <f t="shared" si="7"/>
        <v>83</v>
      </c>
      <c r="L155" s="11">
        <f t="shared" si="8"/>
        <v>69139</v>
      </c>
    </row>
    <row r="156" spans="1:12">
      <c r="A156" s="1" t="str">
        <f>+base!A155</f>
        <v>SPRGM</v>
      </c>
      <c r="B156" s="1" t="str">
        <f>+base!B155</f>
        <v>SPRITE GM</v>
      </c>
      <c r="C156" s="6">
        <v>27</v>
      </c>
      <c r="D156" s="11">
        <f>IF(C156=0,"0",E156/C156)</f>
        <v>0</v>
      </c>
      <c r="E156" s="11">
        <v>0</v>
      </c>
      <c r="F156" s="6">
        <f>SUMIF('M entree'!A:A,A156,'M entree'!C:C)</f>
        <v>0</v>
      </c>
      <c r="G156" s="27">
        <f t="shared" si="6"/>
        <v>0</v>
      </c>
      <c r="H156" s="11">
        <f>SUMIFS('M entree'!E:E,'M entree'!A:A,'Etat de stocks'!A156)</f>
        <v>0</v>
      </c>
      <c r="I156" s="6">
        <f>IFERROR(SUMIF('M sortie'!A:A,'Etat de stocks'!A156,'M sortie'!C:C),"0")</f>
        <v>0</v>
      </c>
      <c r="J156" s="11">
        <f>SUMIFS('M sortie'!E:E,'M sortie'!A:A,'Etat de stocks'!A156)</f>
        <v>0</v>
      </c>
      <c r="K156" s="6">
        <f t="shared" si="7"/>
        <v>27</v>
      </c>
      <c r="L156" s="11">
        <f t="shared" si="8"/>
        <v>0</v>
      </c>
    </row>
    <row r="157" spans="1:12">
      <c r="A157" s="1" t="str">
        <f>+base!A156</f>
        <v>SPRPM</v>
      </c>
      <c r="B157" s="1" t="str">
        <f>+base!B156</f>
        <v>SPRITE PM</v>
      </c>
      <c r="C157" s="6">
        <v>82</v>
      </c>
      <c r="D157" s="11">
        <f>IF(C157=0,"0",E157/C157)</f>
        <v>833</v>
      </c>
      <c r="E157" s="11">
        <v>68306</v>
      </c>
      <c r="F157" s="6">
        <f>SUMIF('M entree'!A:A,A157,'M entree'!C:C)</f>
        <v>0</v>
      </c>
      <c r="G157" s="27">
        <f t="shared" si="6"/>
        <v>833</v>
      </c>
      <c r="H157" s="11">
        <f>SUMIFS('M entree'!E:E,'M entree'!A:A,'Etat de stocks'!A157)</f>
        <v>0</v>
      </c>
      <c r="I157" s="6">
        <f>IFERROR(SUMIF('M sortie'!A:A,'Etat de stocks'!A157,'M sortie'!C:C),"0")</f>
        <v>0</v>
      </c>
      <c r="J157" s="11">
        <f>SUMIFS('M sortie'!E:E,'M sortie'!A:A,'Etat de stocks'!A157)</f>
        <v>0</v>
      </c>
      <c r="K157" s="6">
        <f t="shared" si="7"/>
        <v>82</v>
      </c>
      <c r="L157" s="11">
        <f t="shared" si="8"/>
        <v>68306</v>
      </c>
    </row>
    <row r="158" spans="1:12">
      <c r="A158" s="1" t="str">
        <f>+base!A157</f>
        <v>FTANA</v>
      </c>
      <c r="B158" s="1" t="str">
        <f>+base!B157</f>
        <v>FANTA ANANAS</v>
      </c>
      <c r="C158" s="6">
        <v>0</v>
      </c>
      <c r="D158" s="11" t="str">
        <f>IF(C158=0,"0",E158/C158)</f>
        <v>0</v>
      </c>
      <c r="E158" s="11">
        <v>0</v>
      </c>
      <c r="F158" s="6">
        <f>SUMIF('M entree'!A:A,A158,'M entree'!C:C)</f>
        <v>0</v>
      </c>
      <c r="G158" s="27" t="str">
        <f t="shared" si="6"/>
        <v>0</v>
      </c>
      <c r="H158" s="11">
        <f>SUMIFS('M entree'!E:E,'M entree'!A:A,'Etat de stocks'!A158)</f>
        <v>0</v>
      </c>
      <c r="I158" s="6">
        <f>IFERROR(SUMIF('M sortie'!A:A,'Etat de stocks'!A158,'M sortie'!C:C),"0")</f>
        <v>0</v>
      </c>
      <c r="J158" s="11">
        <f>SUMIFS('M sortie'!E:E,'M sortie'!A:A,'Etat de stocks'!A158)</f>
        <v>0</v>
      </c>
      <c r="K158" s="6">
        <f t="shared" si="7"/>
        <v>0</v>
      </c>
      <c r="L158" s="11">
        <f t="shared" si="8"/>
        <v>0</v>
      </c>
    </row>
    <row r="159" spans="1:12">
      <c r="A159" s="1" t="str">
        <f>+base!A158</f>
        <v>FANGM</v>
      </c>
      <c r="B159" s="1" t="str">
        <f>+base!B158</f>
        <v>FANTA GM</v>
      </c>
      <c r="C159" s="6">
        <v>0</v>
      </c>
      <c r="D159" s="11" t="str">
        <f>IF(C159=0,"0",E159/C159)</f>
        <v>0</v>
      </c>
      <c r="E159" s="11">
        <v>0</v>
      </c>
      <c r="F159" s="6">
        <f>SUMIF('M entree'!A:A,A159,'M entree'!C:C)</f>
        <v>0</v>
      </c>
      <c r="G159" s="27" t="str">
        <f t="shared" si="6"/>
        <v>0</v>
      </c>
      <c r="H159" s="11">
        <f>SUMIFS('M entree'!E:E,'M entree'!A:A,'Etat de stocks'!A159)</f>
        <v>0</v>
      </c>
      <c r="I159" s="6">
        <f>IFERROR(SUMIF('M sortie'!A:A,'Etat de stocks'!A159,'M sortie'!C:C),"0")</f>
        <v>0</v>
      </c>
      <c r="J159" s="11">
        <f>SUMIFS('M sortie'!E:E,'M sortie'!A:A,'Etat de stocks'!A159)</f>
        <v>0</v>
      </c>
      <c r="K159" s="6">
        <f t="shared" si="7"/>
        <v>0</v>
      </c>
      <c r="L159" s="11">
        <f t="shared" si="8"/>
        <v>0</v>
      </c>
    </row>
    <row r="160" spans="1:12">
      <c r="A160" s="1" t="str">
        <f>+base!A159</f>
        <v>TONGM</v>
      </c>
      <c r="B160" s="1" t="str">
        <f>+base!B159</f>
        <v>TONIC GM</v>
      </c>
      <c r="C160" s="6">
        <v>16</v>
      </c>
      <c r="D160" s="11">
        <f>IF(C160=0,"0",E160/C160)</f>
        <v>0</v>
      </c>
      <c r="E160" s="11">
        <v>0</v>
      </c>
      <c r="F160" s="6">
        <f>SUMIF('M entree'!A:A,A160,'M entree'!C:C)</f>
        <v>0</v>
      </c>
      <c r="G160" s="27">
        <f t="shared" si="6"/>
        <v>0</v>
      </c>
      <c r="H160" s="11">
        <f>SUMIFS('M entree'!E:E,'M entree'!A:A,'Etat de stocks'!A160)</f>
        <v>0</v>
      </c>
      <c r="I160" s="6">
        <f>IFERROR(SUMIF('M sortie'!A:A,'Etat de stocks'!A160,'M sortie'!C:C),"0")</f>
        <v>0</v>
      </c>
      <c r="J160" s="11">
        <f>SUMIFS('M sortie'!E:E,'M sortie'!A:A,'Etat de stocks'!A160)</f>
        <v>0</v>
      </c>
      <c r="K160" s="6">
        <f t="shared" si="7"/>
        <v>16</v>
      </c>
      <c r="L160" s="11">
        <f t="shared" si="8"/>
        <v>0</v>
      </c>
    </row>
    <row r="161" spans="1:12">
      <c r="A161" s="1" t="str">
        <f>+base!A160</f>
        <v>PUNCO</v>
      </c>
      <c r="B161" s="1" t="str">
        <f>+base!B160</f>
        <v>PUNCH COCO</v>
      </c>
      <c r="C161" s="6">
        <v>0</v>
      </c>
      <c r="D161" s="11" t="str">
        <f>IF(C161=0,"0",E161/C161)</f>
        <v>0</v>
      </c>
      <c r="E161" s="11">
        <v>0</v>
      </c>
      <c r="F161" s="6">
        <f>SUMIF('M entree'!A:A,A161,'M entree'!C:C)</f>
        <v>0</v>
      </c>
      <c r="G161" s="27" t="str">
        <f t="shared" si="6"/>
        <v>0</v>
      </c>
      <c r="H161" s="11">
        <f>SUMIFS('M entree'!E:E,'M entree'!A:A,'Etat de stocks'!A161)</f>
        <v>0</v>
      </c>
      <c r="I161" s="6">
        <f>IFERROR(SUMIF('M sortie'!A:A,'Etat de stocks'!A161,'M sortie'!C:C),"0")</f>
        <v>0</v>
      </c>
      <c r="J161" s="11">
        <f>SUMIFS('M sortie'!E:E,'M sortie'!A:A,'Etat de stocks'!A161)</f>
        <v>0</v>
      </c>
      <c r="K161" s="6">
        <f t="shared" si="7"/>
        <v>0</v>
      </c>
      <c r="L161" s="11">
        <f t="shared" si="8"/>
        <v>0</v>
      </c>
    </row>
    <row r="162" spans="1:12">
      <c r="A162" s="1" t="str">
        <f>+base!A161</f>
        <v>FREGM</v>
      </c>
      <c r="B162" s="1" t="str">
        <f>+base!B161</f>
        <v>FRESH GM</v>
      </c>
      <c r="C162" s="6">
        <v>10</v>
      </c>
      <c r="D162" s="11">
        <f>IF(C162=0,"0",E162/C162)</f>
        <v>1655</v>
      </c>
      <c r="E162" s="11">
        <v>16550</v>
      </c>
      <c r="F162" s="6">
        <f>SUMIF('M entree'!A:A,A162,'M entree'!C:C)</f>
        <v>0</v>
      </c>
      <c r="G162" s="27">
        <f t="shared" si="6"/>
        <v>1655</v>
      </c>
      <c r="H162" s="11">
        <f>SUMIFS('M entree'!E:E,'M entree'!A:A,'Etat de stocks'!A162)</f>
        <v>0</v>
      </c>
      <c r="I162" s="6">
        <f>IFERROR(SUMIF('M sortie'!A:A,'Etat de stocks'!A162,'M sortie'!C:C),"0")</f>
        <v>0</v>
      </c>
      <c r="J162" s="11">
        <f>SUMIFS('M sortie'!E:E,'M sortie'!A:A,'Etat de stocks'!A162)</f>
        <v>0</v>
      </c>
      <c r="K162" s="6">
        <f t="shared" si="7"/>
        <v>10</v>
      </c>
      <c r="L162" s="11">
        <f t="shared" si="8"/>
        <v>16550</v>
      </c>
    </row>
    <row r="163" spans="1:12">
      <c r="A163" s="1" t="str">
        <f>+base!A162</f>
        <v>VPAMB</v>
      </c>
      <c r="B163" s="1" t="str">
        <f>+base!B162</f>
        <v>VIN PAMPAS BLANC</v>
      </c>
      <c r="C163" s="6">
        <v>20</v>
      </c>
      <c r="D163" s="11">
        <f>IF(C163=0,"0",E163/C163)</f>
        <v>0</v>
      </c>
      <c r="E163" s="11">
        <v>0</v>
      </c>
      <c r="F163" s="6">
        <f>SUMIF('M entree'!A:A,A163,'M entree'!C:C)</f>
        <v>0</v>
      </c>
      <c r="G163" s="27">
        <f t="shared" si="6"/>
        <v>0</v>
      </c>
      <c r="H163" s="11">
        <f>SUMIFS('M entree'!E:E,'M entree'!A:A,'Etat de stocks'!A163)</f>
        <v>0</v>
      </c>
      <c r="I163" s="6">
        <f>IFERROR(SUMIF('M sortie'!A:A,'Etat de stocks'!A163,'M sortie'!C:C),"0")</f>
        <v>0</v>
      </c>
      <c r="J163" s="11">
        <f>SUMIFS('M sortie'!E:E,'M sortie'!A:A,'Etat de stocks'!A163)</f>
        <v>0</v>
      </c>
      <c r="K163" s="6">
        <f t="shared" si="7"/>
        <v>20</v>
      </c>
      <c r="L163" s="11">
        <f t="shared" si="8"/>
        <v>0</v>
      </c>
    </row>
    <row r="164" spans="1:12">
      <c r="A164" s="1" t="str">
        <f>+base!A163</f>
        <v>VLIBB</v>
      </c>
      <c r="B164" s="1" t="str">
        <f>+base!B163</f>
        <v>VIN LIBERTAS BLANC</v>
      </c>
      <c r="C164" s="6">
        <v>3</v>
      </c>
      <c r="D164" s="11">
        <f>IF(C164=0,"0",E164/C164)</f>
        <v>0</v>
      </c>
      <c r="E164" s="11">
        <v>0</v>
      </c>
      <c r="F164" s="6">
        <f>SUMIF('M entree'!A:A,A164,'M entree'!C:C)</f>
        <v>0</v>
      </c>
      <c r="G164" s="27">
        <f t="shared" si="6"/>
        <v>0</v>
      </c>
      <c r="H164" s="11">
        <f>SUMIFS('M entree'!E:E,'M entree'!A:A,'Etat de stocks'!A164)</f>
        <v>0</v>
      </c>
      <c r="I164" s="6">
        <f>IFERROR(SUMIF('M sortie'!A:A,'Etat de stocks'!A164,'M sortie'!C:C),"0")</f>
        <v>0</v>
      </c>
      <c r="J164" s="11">
        <f>SUMIFS('M sortie'!E:E,'M sortie'!A:A,'Etat de stocks'!A164)</f>
        <v>0</v>
      </c>
      <c r="K164" s="6">
        <f t="shared" si="7"/>
        <v>3</v>
      </c>
      <c r="L164" s="11">
        <f t="shared" si="8"/>
        <v>0</v>
      </c>
    </row>
    <row r="165" spans="1:12">
      <c r="A165" s="1" t="str">
        <f>+base!A164</f>
        <v>VNABD</v>
      </c>
      <c r="B165" s="1" t="str">
        <f>+base!B164</f>
        <v>VIN NAMAQUA BLANC DOUX</v>
      </c>
      <c r="C165" s="6">
        <v>3</v>
      </c>
      <c r="D165" s="11">
        <f>IF(C165=0,"0",E165/C165)</f>
        <v>0</v>
      </c>
      <c r="E165" s="11">
        <v>0</v>
      </c>
      <c r="F165" s="6">
        <f>SUMIF('M entree'!A:A,A165,'M entree'!C:C)</f>
        <v>0</v>
      </c>
      <c r="G165" s="27">
        <f t="shared" si="6"/>
        <v>0</v>
      </c>
      <c r="H165" s="11">
        <f>SUMIFS('M entree'!E:E,'M entree'!A:A,'Etat de stocks'!A165)</f>
        <v>0</v>
      </c>
      <c r="I165" s="6">
        <f>IFERROR(SUMIF('M sortie'!A:A,'Etat de stocks'!A165,'M sortie'!C:C),"0")</f>
        <v>0</v>
      </c>
      <c r="J165" s="11">
        <f>SUMIFS('M sortie'!E:E,'M sortie'!A:A,'Etat de stocks'!A165)</f>
        <v>0</v>
      </c>
      <c r="K165" s="6">
        <f t="shared" si="7"/>
        <v>3</v>
      </c>
      <c r="L165" s="11">
        <f t="shared" si="8"/>
        <v>0</v>
      </c>
    </row>
    <row r="166" spans="1:12">
      <c r="A166" s="1" t="str">
        <f>+base!A165</f>
        <v>VFOBS</v>
      </c>
      <c r="B166" s="1" t="str">
        <f>+base!B165</f>
        <v>VIN FRONTERA BLANC SEC</v>
      </c>
      <c r="C166" s="6">
        <v>1</v>
      </c>
      <c r="D166" s="11">
        <f>IF(C166=0,"0",E166/C166)</f>
        <v>0</v>
      </c>
      <c r="E166" s="11">
        <v>0</v>
      </c>
      <c r="F166" s="6">
        <f>SUMIF('M entree'!A:A,A166,'M entree'!C:C)</f>
        <v>0</v>
      </c>
      <c r="G166" s="27">
        <f t="shared" si="6"/>
        <v>0</v>
      </c>
      <c r="H166" s="11">
        <f>SUMIFS('M entree'!E:E,'M entree'!A:A,'Etat de stocks'!A166)</f>
        <v>0</v>
      </c>
      <c r="I166" s="6">
        <f>IFERROR(SUMIF('M sortie'!A:A,'Etat de stocks'!A166,'M sortie'!C:C),"0")</f>
        <v>0</v>
      </c>
      <c r="J166" s="11">
        <f>SUMIFS('M sortie'!E:E,'M sortie'!A:A,'Etat de stocks'!A166)</f>
        <v>0</v>
      </c>
      <c r="K166" s="6">
        <f t="shared" si="7"/>
        <v>1</v>
      </c>
      <c r="L166" s="11">
        <f t="shared" si="8"/>
        <v>0</v>
      </c>
    </row>
    <row r="167" spans="1:12">
      <c r="A167" s="1" t="str">
        <f>+base!A166</f>
        <v>VNAVS</v>
      </c>
      <c r="B167" s="1" t="str">
        <f>+base!B166</f>
        <v>VIN NAMAQUA VRAC SEC</v>
      </c>
      <c r="C167" s="6">
        <v>0</v>
      </c>
      <c r="D167" s="11" t="str">
        <f>IF(C167=0,"0",E167/C167)</f>
        <v>0</v>
      </c>
      <c r="E167" s="11">
        <v>0</v>
      </c>
      <c r="F167" s="6">
        <f>SUMIF('M entree'!A:A,A167,'M entree'!C:C)</f>
        <v>0</v>
      </c>
      <c r="G167" s="27" t="str">
        <f t="shared" si="6"/>
        <v>0</v>
      </c>
      <c r="H167" s="11">
        <f>SUMIFS('M entree'!E:E,'M entree'!A:A,'Etat de stocks'!A167)</f>
        <v>0</v>
      </c>
      <c r="I167" s="6">
        <f>IFERROR(SUMIF('M sortie'!A:A,'Etat de stocks'!A167,'M sortie'!C:C),"0")</f>
        <v>0</v>
      </c>
      <c r="J167" s="11">
        <f>SUMIFS('M sortie'!E:E,'M sortie'!A:A,'Etat de stocks'!A167)</f>
        <v>0</v>
      </c>
      <c r="K167" s="6">
        <f t="shared" si="7"/>
        <v>0</v>
      </c>
      <c r="L167" s="11">
        <f t="shared" si="8"/>
        <v>0</v>
      </c>
    </row>
    <row r="168" spans="1:12">
      <c r="A168" s="1" t="str">
        <f>+base!A167</f>
        <v>VOBIB</v>
      </c>
      <c r="B168" s="1" t="str">
        <f>+base!B167</f>
        <v>VIN OBIKWA BLANC</v>
      </c>
      <c r="C168" s="6">
        <v>0</v>
      </c>
      <c r="D168" s="11" t="str">
        <f>IF(C168=0,"0",E168/C168)</f>
        <v>0</v>
      </c>
      <c r="E168" s="11">
        <v>0</v>
      </c>
      <c r="F168" s="6">
        <f>SUMIF('M entree'!A:A,A168,'M entree'!C:C)</f>
        <v>0</v>
      </c>
      <c r="G168" s="27" t="str">
        <f t="shared" si="6"/>
        <v>0</v>
      </c>
      <c r="H168" s="11">
        <f>SUMIFS('M entree'!E:E,'M entree'!A:A,'Etat de stocks'!A168)</f>
        <v>0</v>
      </c>
      <c r="I168" s="6">
        <f>IFERROR(SUMIF('M sortie'!A:A,'Etat de stocks'!A168,'M sortie'!C:C),"0")</f>
        <v>0</v>
      </c>
      <c r="J168" s="11">
        <f>SUMIFS('M sortie'!E:E,'M sortie'!A:A,'Etat de stocks'!A168)</f>
        <v>0</v>
      </c>
      <c r="K168" s="6">
        <f t="shared" si="7"/>
        <v>0</v>
      </c>
      <c r="L168" s="11">
        <f t="shared" si="8"/>
        <v>0</v>
      </c>
    </row>
    <row r="169" spans="1:12">
      <c r="A169" s="1" t="str">
        <f>+base!A168</f>
        <v>VOBIR</v>
      </c>
      <c r="B169" s="1" t="str">
        <f>+base!B168</f>
        <v>VIN OBIKWA ROUGE</v>
      </c>
      <c r="C169" s="6">
        <v>0</v>
      </c>
      <c r="D169" s="11" t="str">
        <f>IF(C169=0,"0",E169/C169)</f>
        <v>0</v>
      </c>
      <c r="E169" s="11">
        <v>0</v>
      </c>
      <c r="F169" s="6">
        <f>SUMIF('M entree'!A:A,A169,'M entree'!C:C)</f>
        <v>0</v>
      </c>
      <c r="G169" s="27" t="str">
        <f t="shared" si="6"/>
        <v>0</v>
      </c>
      <c r="H169" s="11">
        <f>SUMIFS('M entree'!E:E,'M entree'!A:A,'Etat de stocks'!A169)</f>
        <v>0</v>
      </c>
      <c r="I169" s="6">
        <f>IFERROR(SUMIF('M sortie'!A:A,'Etat de stocks'!A169,'M sortie'!C:C),"0")</f>
        <v>0</v>
      </c>
      <c r="J169" s="11">
        <f>SUMIFS('M sortie'!E:E,'M sortie'!A:A,'Etat de stocks'!A169)</f>
        <v>0</v>
      </c>
      <c r="K169" s="6">
        <f t="shared" si="7"/>
        <v>0</v>
      </c>
      <c r="L169" s="11">
        <f t="shared" si="8"/>
        <v>0</v>
      </c>
    </row>
    <row r="170" spans="1:12">
      <c r="A170" s="1" t="str">
        <f>+base!A169</f>
        <v>VNARV</v>
      </c>
      <c r="B170" s="1" t="str">
        <f>+base!B169</f>
        <v>VIN NAMAQUA ROUGE VRAC</v>
      </c>
      <c r="C170" s="6">
        <v>6</v>
      </c>
      <c r="D170" s="11">
        <f>IF(C170=0,"0",E170/C170)</f>
        <v>25000</v>
      </c>
      <c r="E170" s="11">
        <v>150000</v>
      </c>
      <c r="F170" s="6">
        <f>SUMIF('M entree'!A:A,A170,'M entree'!C:C)</f>
        <v>0</v>
      </c>
      <c r="G170" s="27">
        <f t="shared" si="6"/>
        <v>25000</v>
      </c>
      <c r="H170" s="11">
        <f>SUMIFS('M entree'!E:E,'M entree'!A:A,'Etat de stocks'!A170)</f>
        <v>0</v>
      </c>
      <c r="I170" s="6">
        <f>IFERROR(SUMIF('M sortie'!A:A,'Etat de stocks'!A170,'M sortie'!C:C),"0")</f>
        <v>0</v>
      </c>
      <c r="J170" s="11">
        <f>SUMIFS('M sortie'!E:E,'M sortie'!A:A,'Etat de stocks'!A170)</f>
        <v>0</v>
      </c>
      <c r="K170" s="6">
        <f t="shared" si="7"/>
        <v>6</v>
      </c>
      <c r="L170" s="11">
        <f t="shared" si="8"/>
        <v>150000</v>
      </c>
    </row>
    <row r="171" spans="1:12">
      <c r="A171" s="1" t="str">
        <f>+base!A170</f>
        <v>VFROR</v>
      </c>
      <c r="B171" s="1" t="str">
        <f>+base!B170</f>
        <v>VIN FRONTERA ROUGE</v>
      </c>
      <c r="C171" s="6">
        <v>0</v>
      </c>
      <c r="D171" s="11" t="str">
        <f>IF(C171=0,"0",E171/C171)</f>
        <v>0</v>
      </c>
      <c r="E171" s="11">
        <v>0</v>
      </c>
      <c r="F171" s="6">
        <f>SUMIF('M entree'!A:A,A171,'M entree'!C:C)</f>
        <v>0</v>
      </c>
      <c r="G171" s="27" t="str">
        <f t="shared" si="6"/>
        <v>0</v>
      </c>
      <c r="H171" s="11">
        <f>SUMIFS('M entree'!E:E,'M entree'!A:A,'Etat de stocks'!A171)</f>
        <v>0</v>
      </c>
      <c r="I171" s="6">
        <f>IFERROR(SUMIF('M sortie'!A:A,'Etat de stocks'!A171,'M sortie'!C:C),"0")</f>
        <v>0</v>
      </c>
      <c r="J171" s="11">
        <f>SUMIFS('M sortie'!E:E,'M sortie'!A:A,'Etat de stocks'!A171)</f>
        <v>0</v>
      </c>
      <c r="K171" s="6">
        <f t="shared" si="7"/>
        <v>0</v>
      </c>
      <c r="L171" s="11">
        <f t="shared" si="8"/>
        <v>0</v>
      </c>
    </row>
    <row r="172" spans="1:12">
      <c r="A172" s="1" t="str">
        <f>+base!A171</f>
        <v>RHMAN</v>
      </c>
      <c r="B172" s="1" t="str">
        <f>+base!B171</f>
        <v>RHUM MANGOUSTAN'S</v>
      </c>
      <c r="C172" s="6">
        <v>24</v>
      </c>
      <c r="D172" s="11">
        <f>IF(C172=0,"0",E172/C172)</f>
        <v>0</v>
      </c>
      <c r="E172" s="11">
        <v>0</v>
      </c>
      <c r="F172" s="6">
        <f>SUMIF('M entree'!A:A,A172,'M entree'!C:C)</f>
        <v>0</v>
      </c>
      <c r="G172" s="27">
        <f t="shared" si="6"/>
        <v>0</v>
      </c>
      <c r="H172" s="11">
        <f>SUMIFS('M entree'!E:E,'M entree'!A:A,'Etat de stocks'!A172)</f>
        <v>0</v>
      </c>
      <c r="I172" s="6">
        <f>IFERROR(SUMIF('M sortie'!A:A,'Etat de stocks'!A172,'M sortie'!C:C),"0")</f>
        <v>0</v>
      </c>
      <c r="J172" s="11">
        <f>SUMIFS('M sortie'!E:E,'M sortie'!A:A,'Etat de stocks'!A172)</f>
        <v>0</v>
      </c>
      <c r="K172" s="6">
        <f t="shared" si="7"/>
        <v>24</v>
      </c>
      <c r="L172" s="11">
        <f t="shared" si="8"/>
        <v>0</v>
      </c>
    </row>
    <row r="173" spans="1:12">
      <c r="A173" s="1" t="str">
        <f>+base!A172</f>
        <v>VVERR</v>
      </c>
      <c r="B173" s="1" t="str">
        <f>+base!B172</f>
        <v>VIN VERSUS ROUGE</v>
      </c>
      <c r="C173" s="6">
        <v>7</v>
      </c>
      <c r="D173" s="11">
        <f>IF(C173=0,"0",E173/C173)</f>
        <v>0</v>
      </c>
      <c r="E173" s="11">
        <v>0</v>
      </c>
      <c r="F173" s="6">
        <f>SUMIF('M entree'!A:A,A173,'M entree'!C:C)</f>
        <v>0</v>
      </c>
      <c r="G173" s="27">
        <f t="shared" si="6"/>
        <v>0</v>
      </c>
      <c r="H173" s="11">
        <f>SUMIFS('M entree'!E:E,'M entree'!A:A,'Etat de stocks'!A173)</f>
        <v>0</v>
      </c>
      <c r="I173" s="6">
        <f>IFERROR(SUMIF('M sortie'!A:A,'Etat de stocks'!A173,'M sortie'!C:C),"0")</f>
        <v>0</v>
      </c>
      <c r="J173" s="11">
        <f>SUMIFS('M sortie'!E:E,'M sortie'!A:A,'Etat de stocks'!A173)</f>
        <v>0</v>
      </c>
      <c r="K173" s="6">
        <f t="shared" si="7"/>
        <v>7</v>
      </c>
      <c r="L173" s="11">
        <f t="shared" si="8"/>
        <v>0</v>
      </c>
    </row>
    <row r="174" spans="1:12">
      <c r="A174" s="1" t="str">
        <f>+base!A173</f>
        <v>VNAMR</v>
      </c>
      <c r="B174" s="1" t="str">
        <f>+base!B173</f>
        <v>VIN NAMAQUA ROUGE</v>
      </c>
      <c r="C174" s="6">
        <v>2</v>
      </c>
      <c r="D174" s="11">
        <f>IF(C174=0,"0",E174/C174)</f>
        <v>25000</v>
      </c>
      <c r="E174" s="11">
        <v>50000</v>
      </c>
      <c r="F174" s="6">
        <f>SUMIF('M entree'!A:A,A174,'M entree'!C:C)</f>
        <v>0</v>
      </c>
      <c r="G174" s="27">
        <f t="shared" si="6"/>
        <v>25000</v>
      </c>
      <c r="H174" s="11">
        <f>SUMIFS('M entree'!E:E,'M entree'!A:A,'Etat de stocks'!A174)</f>
        <v>0</v>
      </c>
      <c r="I174" s="6">
        <f>IFERROR(SUMIF('M sortie'!A:A,'Etat de stocks'!A174,'M sortie'!C:C),"0")</f>
        <v>0</v>
      </c>
      <c r="J174" s="11">
        <f>SUMIFS('M sortie'!E:E,'M sortie'!A:A,'Etat de stocks'!A174)</f>
        <v>0</v>
      </c>
      <c r="K174" s="6">
        <f t="shared" si="7"/>
        <v>2</v>
      </c>
      <c r="L174" s="11">
        <f t="shared" si="8"/>
        <v>50000</v>
      </c>
    </row>
    <row r="175" spans="1:12">
      <c r="A175" s="1" t="str">
        <f>+base!A174</f>
        <v>VMAIR</v>
      </c>
      <c r="B175" s="1" t="str">
        <f>+base!B174</f>
        <v>VIN MAIPO ROUGE</v>
      </c>
      <c r="C175" s="6">
        <v>13</v>
      </c>
      <c r="D175" s="11">
        <f>IF(C175=0,"0",E175/C175)</f>
        <v>0</v>
      </c>
      <c r="E175" s="11">
        <v>0</v>
      </c>
      <c r="F175" s="6">
        <f>SUMIF('M entree'!A:A,A175,'M entree'!C:C)</f>
        <v>0</v>
      </c>
      <c r="G175" s="27">
        <f t="shared" si="6"/>
        <v>0</v>
      </c>
      <c r="H175" s="11">
        <f>SUMIFS('M entree'!E:E,'M entree'!A:A,'Etat de stocks'!A175)</f>
        <v>0</v>
      </c>
      <c r="I175" s="6">
        <f>IFERROR(SUMIF('M sortie'!A:A,'Etat de stocks'!A175,'M sortie'!C:C),"0")</f>
        <v>0</v>
      </c>
      <c r="J175" s="11">
        <f>SUMIFS('M sortie'!E:E,'M sortie'!A:A,'Etat de stocks'!A175)</f>
        <v>0</v>
      </c>
      <c r="K175" s="6">
        <f t="shared" si="7"/>
        <v>13</v>
      </c>
      <c r="L175" s="11">
        <f t="shared" si="8"/>
        <v>0</v>
      </c>
    </row>
    <row r="176" spans="1:12">
      <c r="A176" s="1" t="str">
        <f>+base!A175</f>
        <v>RHNB</v>
      </c>
      <c r="B176" s="1" t="str">
        <f>+base!B175</f>
        <v>RHUM BLANC NOSY BE (DZAMA)</v>
      </c>
      <c r="C176" s="6">
        <v>1</v>
      </c>
      <c r="D176" s="11">
        <f>IF(C176=0,"0",E176/C176)</f>
        <v>7666.666666666667</v>
      </c>
      <c r="E176" s="11">
        <v>7666.666666666667</v>
      </c>
      <c r="F176" s="6">
        <f>SUMIF('M entree'!A:A,A176,'M entree'!C:C)</f>
        <v>0</v>
      </c>
      <c r="G176" s="27">
        <f t="shared" si="6"/>
        <v>7666.666666666667</v>
      </c>
      <c r="H176" s="11">
        <f>SUMIFS('M entree'!E:E,'M entree'!A:A,'Etat de stocks'!A176)</f>
        <v>0</v>
      </c>
      <c r="I176" s="6">
        <f>IFERROR(SUMIF('M sortie'!A:A,'Etat de stocks'!A176,'M sortie'!C:C),"0")</f>
        <v>0</v>
      </c>
      <c r="J176" s="11">
        <f>SUMIFS('M sortie'!E:E,'M sortie'!A:A,'Etat de stocks'!A176)</f>
        <v>0</v>
      </c>
      <c r="K176" s="6">
        <f t="shared" si="7"/>
        <v>1</v>
      </c>
      <c r="L176" s="11">
        <f t="shared" si="8"/>
        <v>7666.666666666667</v>
      </c>
    </row>
    <row r="177" spans="1:12">
      <c r="A177" s="1" t="str">
        <f>+base!A176</f>
        <v>RHCOC</v>
      </c>
      <c r="B177" s="1" t="str">
        <f>+base!B176</f>
        <v>RHUM COCO</v>
      </c>
      <c r="C177" s="6">
        <v>0</v>
      </c>
      <c r="D177" s="11" t="str">
        <f>IF(C177=0,"0",E177/C177)</f>
        <v>0</v>
      </c>
      <c r="E177" s="11">
        <v>0</v>
      </c>
      <c r="F177" s="6">
        <f>SUMIF('M entree'!A:A,A177,'M entree'!C:C)</f>
        <v>0</v>
      </c>
      <c r="G177" s="27" t="str">
        <f t="shared" si="6"/>
        <v>0</v>
      </c>
      <c r="H177" s="11">
        <f>SUMIFS('M entree'!E:E,'M entree'!A:A,'Etat de stocks'!A177)</f>
        <v>0</v>
      </c>
      <c r="I177" s="6">
        <f>IFERROR(SUMIF('M sortie'!A:A,'Etat de stocks'!A177,'M sortie'!C:C),"0")</f>
        <v>0</v>
      </c>
      <c r="J177" s="11">
        <f>SUMIFS('M sortie'!E:E,'M sortie'!A:A,'Etat de stocks'!A177)</f>
        <v>0</v>
      </c>
      <c r="K177" s="6">
        <f t="shared" si="7"/>
        <v>0</v>
      </c>
      <c r="L177" s="11">
        <f t="shared" si="8"/>
        <v>0</v>
      </c>
    </row>
    <row r="178" spans="1:12">
      <c r="A178" s="1" t="str">
        <f>+base!A177</f>
        <v>DZABR</v>
      </c>
      <c r="B178" s="1" t="str">
        <f>+base!B177</f>
        <v>DZAMA BRUN</v>
      </c>
      <c r="C178" s="6">
        <v>3</v>
      </c>
      <c r="D178" s="11">
        <f>IF(C178=0,"0",E178/C178)</f>
        <v>0</v>
      </c>
      <c r="E178" s="11">
        <v>0</v>
      </c>
      <c r="F178" s="6">
        <f>SUMIF('M entree'!A:A,A178,'M entree'!C:C)</f>
        <v>0</v>
      </c>
      <c r="G178" s="27">
        <f t="shared" si="6"/>
        <v>0</v>
      </c>
      <c r="H178" s="11">
        <f>SUMIFS('M entree'!E:E,'M entree'!A:A,'Etat de stocks'!A178)</f>
        <v>0</v>
      </c>
      <c r="I178" s="6">
        <f>IFERROR(SUMIF('M sortie'!A:A,'Etat de stocks'!A178,'M sortie'!C:C),"0")</f>
        <v>0</v>
      </c>
      <c r="J178" s="11">
        <f>SUMIFS('M sortie'!E:E,'M sortie'!A:A,'Etat de stocks'!A178)</f>
        <v>0</v>
      </c>
      <c r="K178" s="6">
        <f t="shared" si="7"/>
        <v>3</v>
      </c>
      <c r="L178" s="11">
        <f t="shared" si="8"/>
        <v>0</v>
      </c>
    </row>
    <row r="179" spans="1:12">
      <c r="A179" s="1" t="str">
        <f>+base!A178</f>
        <v>DZACN</v>
      </c>
      <c r="B179" s="1" t="str">
        <f>+base!B178</f>
        <v>DZAMA CUVE NOIR</v>
      </c>
      <c r="C179" s="6">
        <v>1</v>
      </c>
      <c r="D179" s="11">
        <f>IF(C179=0,"0",E179/C179)</f>
        <v>0</v>
      </c>
      <c r="E179" s="11">
        <v>0</v>
      </c>
      <c r="F179" s="6">
        <f>SUMIF('M entree'!A:A,A179,'M entree'!C:C)</f>
        <v>0</v>
      </c>
      <c r="G179" s="27">
        <f t="shared" si="6"/>
        <v>0</v>
      </c>
      <c r="H179" s="11">
        <f>SUMIFS('M entree'!E:E,'M entree'!A:A,'Etat de stocks'!A179)</f>
        <v>0</v>
      </c>
      <c r="I179" s="6">
        <f>IFERROR(SUMIF('M sortie'!A:A,'Etat de stocks'!A179,'M sortie'!C:C),"0")</f>
        <v>0</v>
      </c>
      <c r="J179" s="11">
        <f>SUMIFS('M sortie'!E:E,'M sortie'!A:A,'Etat de stocks'!A179)</f>
        <v>0</v>
      </c>
      <c r="K179" s="6">
        <f t="shared" si="7"/>
        <v>1</v>
      </c>
      <c r="L179" s="11">
        <f t="shared" si="8"/>
        <v>0</v>
      </c>
    </row>
    <row r="180" spans="1:12">
      <c r="A180" s="1" t="str">
        <f>+base!A179</f>
        <v>SMENT</v>
      </c>
      <c r="B180" s="1" t="str">
        <f>+base!B179</f>
        <v>SIROP DE MENTHE</v>
      </c>
      <c r="C180" s="6">
        <v>1</v>
      </c>
      <c r="D180" s="11">
        <f>IF(C180=0,"0",E180/C180)</f>
        <v>0</v>
      </c>
      <c r="E180" s="11">
        <v>0</v>
      </c>
      <c r="F180" s="6">
        <f>SUMIF('M entree'!A:A,A180,'M entree'!C:C)</f>
        <v>0</v>
      </c>
      <c r="G180" s="27">
        <f t="shared" si="6"/>
        <v>0</v>
      </c>
      <c r="H180" s="11">
        <f>SUMIFS('M entree'!E:E,'M entree'!A:A,'Etat de stocks'!A180)</f>
        <v>0</v>
      </c>
      <c r="I180" s="6">
        <f>IFERROR(SUMIF('M sortie'!A:A,'Etat de stocks'!A180,'M sortie'!C:C),"0")</f>
        <v>0</v>
      </c>
      <c r="J180" s="11">
        <f>SUMIFS('M sortie'!E:E,'M sortie'!A:A,'Etat de stocks'!A180)</f>
        <v>0</v>
      </c>
      <c r="K180" s="6">
        <f t="shared" si="7"/>
        <v>1</v>
      </c>
      <c r="L180" s="11">
        <f t="shared" si="8"/>
        <v>0</v>
      </c>
    </row>
    <row r="181" spans="1:12">
      <c r="A181" s="1" t="str">
        <f>+base!A180</f>
        <v>SFRAI</v>
      </c>
      <c r="B181" s="1" t="str">
        <f>+base!B180</f>
        <v>SIROP DE FRAISE</v>
      </c>
      <c r="C181" s="6">
        <v>2</v>
      </c>
      <c r="D181" s="11">
        <f>IF(C181=0,"0",E181/C181)</f>
        <v>0</v>
      </c>
      <c r="E181" s="11">
        <v>0</v>
      </c>
      <c r="F181" s="6">
        <f>SUMIF('M entree'!A:A,A181,'M entree'!C:C)</f>
        <v>0</v>
      </c>
      <c r="G181" s="27">
        <f t="shared" si="6"/>
        <v>0</v>
      </c>
      <c r="H181" s="11">
        <f>SUMIFS('M entree'!E:E,'M entree'!A:A,'Etat de stocks'!A181)</f>
        <v>0</v>
      </c>
      <c r="I181" s="6">
        <f>IFERROR(SUMIF('M sortie'!A:A,'Etat de stocks'!A181,'M sortie'!C:C),"0")</f>
        <v>0</v>
      </c>
      <c r="J181" s="11">
        <f>SUMIFS('M sortie'!E:E,'M sortie'!A:A,'Etat de stocks'!A181)</f>
        <v>0</v>
      </c>
      <c r="K181" s="6">
        <f t="shared" si="7"/>
        <v>2</v>
      </c>
      <c r="L181" s="11">
        <f t="shared" si="8"/>
        <v>0</v>
      </c>
    </row>
    <row r="182" spans="1:12">
      <c r="A182" s="1" t="str">
        <f>+base!A181</f>
        <v>SGREN</v>
      </c>
      <c r="B182" s="1" t="str">
        <f>+base!B181</f>
        <v>SIROP DE GRENADINE</v>
      </c>
      <c r="C182" s="6">
        <v>1</v>
      </c>
      <c r="D182" s="11">
        <f>IF(C182=0,"0",E182/C182)</f>
        <v>0</v>
      </c>
      <c r="E182" s="11">
        <v>0</v>
      </c>
      <c r="F182" s="6">
        <f>SUMIF('M entree'!A:A,A182,'M entree'!C:C)</f>
        <v>0</v>
      </c>
      <c r="G182" s="27">
        <f t="shared" si="6"/>
        <v>0</v>
      </c>
      <c r="H182" s="11">
        <f>SUMIFS('M entree'!E:E,'M entree'!A:A,'Etat de stocks'!A182)</f>
        <v>0</v>
      </c>
      <c r="I182" s="6">
        <f>IFERROR(SUMIF('M sortie'!A:A,'Etat de stocks'!A182,'M sortie'!C:C),"0")</f>
        <v>0</v>
      </c>
      <c r="J182" s="11">
        <f>SUMIFS('M sortie'!E:E,'M sortie'!A:A,'Etat de stocks'!A182)</f>
        <v>0</v>
      </c>
      <c r="K182" s="6">
        <f t="shared" si="7"/>
        <v>1</v>
      </c>
      <c r="L182" s="11">
        <f t="shared" si="8"/>
        <v>0</v>
      </c>
    </row>
    <row r="183" spans="1:12">
      <c r="A183" s="1" t="str">
        <f>+base!A182</f>
        <v>SORAN</v>
      </c>
      <c r="B183" s="1" t="str">
        <f>+base!B182</f>
        <v>SIROP ORANGE</v>
      </c>
      <c r="C183" s="6">
        <v>2</v>
      </c>
      <c r="D183" s="11">
        <f>IF(C183=0,"0",E183/C183)</f>
        <v>0</v>
      </c>
      <c r="E183" s="11">
        <v>0</v>
      </c>
      <c r="F183" s="6">
        <f>SUMIF('M entree'!A:A,A183,'M entree'!C:C)</f>
        <v>0</v>
      </c>
      <c r="G183" s="27">
        <f t="shared" si="6"/>
        <v>0</v>
      </c>
      <c r="H183" s="11">
        <f>SUMIFS('M entree'!E:E,'M entree'!A:A,'Etat de stocks'!A183)</f>
        <v>0</v>
      </c>
      <c r="I183" s="6">
        <f>IFERROR(SUMIF('M sortie'!A:A,'Etat de stocks'!A183,'M sortie'!C:C),"0")</f>
        <v>0</v>
      </c>
      <c r="J183" s="11">
        <f>SUMIFS('M sortie'!E:E,'M sortie'!A:A,'Etat de stocks'!A183)</f>
        <v>0</v>
      </c>
      <c r="K183" s="6">
        <f t="shared" si="7"/>
        <v>2</v>
      </c>
      <c r="L183" s="11">
        <f t="shared" si="8"/>
        <v>0</v>
      </c>
    </row>
    <row r="184" spans="1:12">
      <c r="A184" s="1" t="str">
        <f>+base!A183</f>
        <v>SCITR</v>
      </c>
      <c r="B184" s="1" t="str">
        <f>+base!B183</f>
        <v>SIROP CITRON</v>
      </c>
      <c r="C184" s="6">
        <v>1</v>
      </c>
      <c r="D184" s="11">
        <f>IF(C184=0,"0",E184/C184)</f>
        <v>0</v>
      </c>
      <c r="E184" s="11">
        <v>0</v>
      </c>
      <c r="F184" s="6">
        <f>SUMIF('M entree'!A:A,A184,'M entree'!C:C)</f>
        <v>0</v>
      </c>
      <c r="G184" s="27">
        <f t="shared" si="6"/>
        <v>0</v>
      </c>
      <c r="H184" s="11">
        <f>SUMIFS('M entree'!E:E,'M entree'!A:A,'Etat de stocks'!A184)</f>
        <v>0</v>
      </c>
      <c r="I184" s="6">
        <f>IFERROR(SUMIF('M sortie'!A:A,'Etat de stocks'!A184,'M sortie'!C:C),"0")</f>
        <v>0</v>
      </c>
      <c r="J184" s="11">
        <f>SUMIFS('M sortie'!E:E,'M sortie'!A:A,'Etat de stocks'!A184)</f>
        <v>0</v>
      </c>
      <c r="K184" s="6">
        <f t="shared" si="7"/>
        <v>1</v>
      </c>
      <c r="L184" s="11">
        <f t="shared" si="8"/>
        <v>0</v>
      </c>
    </row>
    <row r="185" spans="1:12">
      <c r="A185" s="1" t="str">
        <f>+base!A184</f>
        <v>SPECH</v>
      </c>
      <c r="B185" s="1" t="str">
        <f>+base!B184</f>
        <v>SIROP DE PECHE</v>
      </c>
      <c r="C185" s="6">
        <v>0</v>
      </c>
      <c r="D185" s="11" t="str">
        <f>IF(C185=0,"0",E185/C185)</f>
        <v>0</v>
      </c>
      <c r="E185" s="11">
        <v>0</v>
      </c>
      <c r="F185" s="6">
        <f>SUMIF('M entree'!A:A,A185,'M entree'!C:C)</f>
        <v>0</v>
      </c>
      <c r="G185" s="27" t="str">
        <f t="shared" si="6"/>
        <v>0</v>
      </c>
      <c r="H185" s="11">
        <f>SUMIFS('M entree'!E:E,'M entree'!A:A,'Etat de stocks'!A185)</f>
        <v>0</v>
      </c>
      <c r="I185" s="6">
        <f>IFERROR(SUMIF('M sortie'!A:A,'Etat de stocks'!A185,'M sortie'!C:C),"0")</f>
        <v>0</v>
      </c>
      <c r="J185" s="11">
        <f>SUMIFS('M sortie'!E:E,'M sortie'!A:A,'Etat de stocks'!A185)</f>
        <v>0</v>
      </c>
      <c r="K185" s="6">
        <f t="shared" si="7"/>
        <v>0</v>
      </c>
      <c r="L185" s="11">
        <f t="shared" si="8"/>
        <v>0</v>
      </c>
    </row>
    <row r="186" spans="1:12">
      <c r="A186" s="1" t="str">
        <f>+base!A185</f>
        <v>VPAMR</v>
      </c>
      <c r="B186" s="1" t="str">
        <f>+base!B185</f>
        <v>VIN PAMPAS ROUGE</v>
      </c>
      <c r="C186" s="6">
        <v>11</v>
      </c>
      <c r="D186" s="11">
        <f>IF(C186=0,"0",E186/C186)</f>
        <v>0</v>
      </c>
      <c r="E186" s="11">
        <v>0</v>
      </c>
      <c r="F186" s="6">
        <f>SUMIF('M entree'!A:A,A186,'M entree'!C:C)</f>
        <v>0</v>
      </c>
      <c r="G186" s="27">
        <f t="shared" si="6"/>
        <v>0</v>
      </c>
      <c r="H186" s="11">
        <f>SUMIFS('M entree'!E:E,'M entree'!A:A,'Etat de stocks'!A186)</f>
        <v>0</v>
      </c>
      <c r="I186" s="6">
        <f>IFERROR(SUMIF('M sortie'!A:A,'Etat de stocks'!A186,'M sortie'!C:C),"0")</f>
        <v>0</v>
      </c>
      <c r="J186" s="11">
        <f>SUMIFS('M sortie'!E:E,'M sortie'!A:A,'Etat de stocks'!A186)</f>
        <v>0</v>
      </c>
      <c r="K186" s="6">
        <f t="shared" si="7"/>
        <v>11</v>
      </c>
      <c r="L186" s="11">
        <f t="shared" si="8"/>
        <v>0</v>
      </c>
    </row>
    <row r="187" spans="1:12">
      <c r="A187" s="1" t="str">
        <f>+base!A186</f>
        <v>GOLPM</v>
      </c>
      <c r="B187" s="1" t="str">
        <f>+base!B186</f>
        <v>GOLD PM</v>
      </c>
      <c r="C187" s="6">
        <v>45</v>
      </c>
      <c r="D187" s="11">
        <f>IF(C187=0,"0",E187/C187)</f>
        <v>0</v>
      </c>
      <c r="E187" s="11">
        <v>0</v>
      </c>
      <c r="F187" s="6">
        <f>SUMIF('M entree'!A:A,A187,'M entree'!C:C)</f>
        <v>0</v>
      </c>
      <c r="G187" s="27">
        <f t="shared" si="6"/>
        <v>0</v>
      </c>
      <c r="H187" s="11">
        <f>SUMIFS('M entree'!E:E,'M entree'!A:A,'Etat de stocks'!A187)</f>
        <v>0</v>
      </c>
      <c r="I187" s="6">
        <f>IFERROR(SUMIF('M sortie'!A:A,'Etat de stocks'!A187,'M sortie'!C:C),"0")</f>
        <v>0</v>
      </c>
      <c r="J187" s="11">
        <f>SUMIFS('M sortie'!E:E,'M sortie'!A:A,'Etat de stocks'!A187)</f>
        <v>0</v>
      </c>
      <c r="K187" s="6">
        <f t="shared" si="7"/>
        <v>45</v>
      </c>
      <c r="L187" s="11">
        <f t="shared" si="8"/>
        <v>0</v>
      </c>
    </row>
    <row r="188" spans="1:12">
      <c r="A188" s="1" t="str">
        <f>+base!A187</f>
        <v>VIN5L</v>
      </c>
      <c r="B188" s="1" t="str">
        <f>+base!B187</f>
        <v>VIN 5L</v>
      </c>
      <c r="C188" s="6">
        <v>0</v>
      </c>
      <c r="D188" s="11" t="str">
        <f>IF(C188=0,"0",E188/C188)</f>
        <v>0</v>
      </c>
      <c r="E188" s="11">
        <v>0</v>
      </c>
      <c r="F188" s="6">
        <f>SUMIF('M entree'!A:A,A188,'M entree'!C:C)</f>
        <v>0</v>
      </c>
      <c r="G188" s="27" t="str">
        <f t="shared" si="6"/>
        <v>0</v>
      </c>
      <c r="H188" s="11">
        <f>SUMIFS('M entree'!E:E,'M entree'!A:A,'Etat de stocks'!A188)</f>
        <v>0</v>
      </c>
      <c r="I188" s="6">
        <f>IFERROR(SUMIF('M sortie'!A:A,'Etat de stocks'!A188,'M sortie'!C:C),"0")</f>
        <v>0</v>
      </c>
      <c r="J188" s="11">
        <f>SUMIFS('M sortie'!E:E,'M sortie'!A:A,'Etat de stocks'!A188)</f>
        <v>0</v>
      </c>
      <c r="K188" s="6">
        <f t="shared" si="7"/>
        <v>0</v>
      </c>
      <c r="L188" s="11">
        <f t="shared" si="8"/>
        <v>0</v>
      </c>
    </row>
    <row r="189" spans="1:12">
      <c r="A189" s="1" t="str">
        <f>+base!A188</f>
        <v>SUROU</v>
      </c>
      <c r="B189" s="1" t="str">
        <f>+base!B188</f>
        <v>SUCRE ROUX</v>
      </c>
      <c r="C189" s="6">
        <v>0</v>
      </c>
      <c r="D189" s="11" t="str">
        <f>IF(C189=0,"0",E189/C189)</f>
        <v>0</v>
      </c>
      <c r="E189" s="11">
        <v>0</v>
      </c>
      <c r="F189" s="6">
        <f>SUMIF('M entree'!A:A,A189,'M entree'!C:C)</f>
        <v>0</v>
      </c>
      <c r="G189" s="27" t="str">
        <f t="shared" si="6"/>
        <v>0</v>
      </c>
      <c r="H189" s="11">
        <f>SUMIFS('M entree'!E:E,'M entree'!A:A,'Etat de stocks'!A189)</f>
        <v>0</v>
      </c>
      <c r="I189" s="6">
        <f>IFERROR(SUMIF('M sortie'!A:A,'Etat de stocks'!A189,'M sortie'!C:C),"0")</f>
        <v>0</v>
      </c>
      <c r="J189" s="11">
        <f>SUMIFS('M sortie'!E:E,'M sortie'!A:A,'Etat de stocks'!A189)</f>
        <v>0</v>
      </c>
      <c r="K189" s="6">
        <f t="shared" si="7"/>
        <v>0</v>
      </c>
      <c r="L189" s="11">
        <f t="shared" si="8"/>
        <v>0</v>
      </c>
    </row>
    <row r="190" spans="1:12">
      <c r="A190" s="1" t="str">
        <f>+base!A189</f>
        <v>COLPO</v>
      </c>
      <c r="B190" s="1" t="str">
        <f>+base!B189</f>
        <v>COLORANT POUDRE</v>
      </c>
      <c r="C190" s="6">
        <v>0</v>
      </c>
      <c r="D190" s="11" t="str">
        <f>IF(C190=0,"0",E190/C190)</f>
        <v>0</v>
      </c>
      <c r="E190" s="11">
        <v>0</v>
      </c>
      <c r="F190" s="6">
        <f>SUMIF('M entree'!A:A,A190,'M entree'!C:C)</f>
        <v>0</v>
      </c>
      <c r="G190" s="27" t="str">
        <f t="shared" si="6"/>
        <v>0</v>
      </c>
      <c r="H190" s="11">
        <f>SUMIFS('M entree'!E:E,'M entree'!A:A,'Etat de stocks'!A190)</f>
        <v>0</v>
      </c>
      <c r="I190" s="6">
        <f>IFERROR(SUMIF('M sortie'!A:A,'Etat de stocks'!A190,'M sortie'!C:C),"0")</f>
        <v>0</v>
      </c>
      <c r="J190" s="11">
        <f>SUMIFS('M sortie'!E:E,'M sortie'!A:A,'Etat de stocks'!A190)</f>
        <v>0</v>
      </c>
      <c r="K190" s="6">
        <f t="shared" si="7"/>
        <v>0</v>
      </c>
      <c r="L190" s="11">
        <f t="shared" si="8"/>
        <v>0</v>
      </c>
    </row>
    <row r="191" spans="1:12">
      <c r="A191" s="1" t="str">
        <f>+base!A190</f>
        <v>EXCOC</v>
      </c>
      <c r="B191" s="1" t="str">
        <f>+base!B190</f>
        <v>EXTRAIT COCO</v>
      </c>
      <c r="C191" s="6">
        <v>0</v>
      </c>
      <c r="D191" s="11" t="str">
        <f>IF(C191=0,"0",E191/C191)</f>
        <v>0</v>
      </c>
      <c r="E191" s="11">
        <v>0</v>
      </c>
      <c r="F191" s="6">
        <f>SUMIF('M entree'!A:A,A191,'M entree'!C:C)</f>
        <v>0</v>
      </c>
      <c r="G191" s="27" t="str">
        <f t="shared" si="6"/>
        <v>0</v>
      </c>
      <c r="H191" s="11">
        <f>SUMIFS('M entree'!E:E,'M entree'!A:A,'Etat de stocks'!A191)</f>
        <v>0</v>
      </c>
      <c r="I191" s="6">
        <f>IFERROR(SUMIF('M sortie'!A:A,'Etat de stocks'!A191,'M sortie'!C:C),"0")</f>
        <v>0</v>
      </c>
      <c r="J191" s="11">
        <f>SUMIFS('M sortie'!E:E,'M sortie'!A:A,'Etat de stocks'!A191)</f>
        <v>0</v>
      </c>
      <c r="K191" s="6">
        <f t="shared" si="7"/>
        <v>0</v>
      </c>
      <c r="L191" s="11">
        <f t="shared" si="8"/>
        <v>0</v>
      </c>
    </row>
    <row r="192" spans="1:12">
      <c r="A192" s="1" t="str">
        <f>+base!A191</f>
        <v>NUTEL</v>
      </c>
      <c r="B192" s="1" t="str">
        <f>+base!B191</f>
        <v>NUTELLA</v>
      </c>
      <c r="C192" s="6">
        <v>0</v>
      </c>
      <c r="D192" s="11" t="str">
        <f>IF(C192=0,"0",E192/C192)</f>
        <v>0</v>
      </c>
      <c r="E192" s="11">
        <v>0</v>
      </c>
      <c r="F192" s="6">
        <f>SUMIF('M entree'!A:A,A192,'M entree'!C:C)</f>
        <v>0</v>
      </c>
      <c r="G192" s="27" t="str">
        <f t="shared" si="6"/>
        <v>0</v>
      </c>
      <c r="H192" s="11">
        <f>SUMIFS('M entree'!E:E,'M entree'!A:A,'Etat de stocks'!A192)</f>
        <v>0</v>
      </c>
      <c r="I192" s="6">
        <f>IFERROR(SUMIF('M sortie'!A:A,'Etat de stocks'!A192,'M sortie'!C:C),"0")</f>
        <v>0</v>
      </c>
      <c r="J192" s="11">
        <f>SUMIFS('M sortie'!E:E,'M sortie'!A:A,'Etat de stocks'!A192)</f>
        <v>0</v>
      </c>
      <c r="K192" s="6">
        <f t="shared" si="7"/>
        <v>0</v>
      </c>
      <c r="L192" s="11">
        <f t="shared" si="8"/>
        <v>0</v>
      </c>
    </row>
    <row r="193" spans="1:12">
      <c r="A193" s="1" t="str">
        <f>+base!A192</f>
        <v>TBOIT</v>
      </c>
      <c r="B193" s="1" t="str">
        <f>+base!B192</f>
        <v>THON EN BOITE</v>
      </c>
      <c r="C193" s="6">
        <v>0</v>
      </c>
      <c r="D193" s="11" t="str">
        <f>IF(C193=0,"0",E193/C193)</f>
        <v>0</v>
      </c>
      <c r="E193" s="11">
        <v>0</v>
      </c>
      <c r="F193" s="6">
        <f>SUMIF('M entree'!A:A,A193,'M entree'!C:C)</f>
        <v>0</v>
      </c>
      <c r="G193" s="27" t="str">
        <f t="shared" si="6"/>
        <v>0</v>
      </c>
      <c r="H193" s="11">
        <f>SUMIFS('M entree'!E:E,'M entree'!A:A,'Etat de stocks'!A193)</f>
        <v>0</v>
      </c>
      <c r="I193" s="6">
        <f>IFERROR(SUMIF('M sortie'!A:A,'Etat de stocks'!A193,'M sortie'!C:C),"0")</f>
        <v>0</v>
      </c>
      <c r="J193" s="11">
        <f>SUMIFS('M sortie'!E:E,'M sortie'!A:A,'Etat de stocks'!A193)</f>
        <v>0</v>
      </c>
      <c r="K193" s="6">
        <f t="shared" si="7"/>
        <v>0</v>
      </c>
      <c r="L193" s="11">
        <f t="shared" si="8"/>
        <v>0</v>
      </c>
    </row>
    <row r="194" spans="1:12">
      <c r="A194" s="1" t="str">
        <f>+base!A193</f>
        <v>CONFA</v>
      </c>
      <c r="B194" s="1" t="str">
        <f>+base!B193</f>
        <v>CONFITURE ABRICOT</v>
      </c>
      <c r="C194" s="6">
        <v>36.549999999999997</v>
      </c>
      <c r="D194" s="11">
        <f>IF(C194=0,"0",E194/C194)</f>
        <v>6000.0000000000009</v>
      </c>
      <c r="E194" s="11">
        <v>219300</v>
      </c>
      <c r="F194" s="6">
        <f>SUMIF('M entree'!A:A,A194,'M entree'!C:C)</f>
        <v>0</v>
      </c>
      <c r="G194" s="27">
        <f t="shared" si="6"/>
        <v>6000.0000000000009</v>
      </c>
      <c r="H194" s="11">
        <f>SUMIFS('M entree'!E:E,'M entree'!A:A,'Etat de stocks'!A194)</f>
        <v>0</v>
      </c>
      <c r="I194" s="6">
        <f>IFERROR(SUMIF('M sortie'!A:A,'Etat de stocks'!A194,'M sortie'!C:C),"0")</f>
        <v>0</v>
      </c>
      <c r="J194" s="11">
        <f>SUMIFS('M sortie'!E:E,'M sortie'!A:A,'Etat de stocks'!A194)</f>
        <v>0</v>
      </c>
      <c r="K194" s="6">
        <f t="shared" si="7"/>
        <v>36.549999999999997</v>
      </c>
      <c r="L194" s="11">
        <f t="shared" si="8"/>
        <v>219300.00000000003</v>
      </c>
    </row>
    <row r="195" spans="1:12">
      <c r="A195" s="1" t="str">
        <f>+base!A194</f>
        <v>CONFF</v>
      </c>
      <c r="B195" s="1" t="str">
        <f>+base!B194</f>
        <v>CONFITURE FRASIE</v>
      </c>
      <c r="C195" s="6">
        <v>0</v>
      </c>
      <c r="D195" s="11" t="str">
        <f>IF(C195=0,"0",E195/C195)</f>
        <v>0</v>
      </c>
      <c r="E195" s="11">
        <v>0</v>
      </c>
      <c r="F195" s="6">
        <f>SUMIF('M entree'!A:A,A195,'M entree'!C:C)</f>
        <v>0</v>
      </c>
      <c r="G195" s="27" t="str">
        <f t="shared" si="6"/>
        <v>0</v>
      </c>
      <c r="H195" s="11">
        <f>SUMIFS('M entree'!E:E,'M entree'!A:A,'Etat de stocks'!A195)</f>
        <v>0</v>
      </c>
      <c r="I195" s="6">
        <f>IFERROR(SUMIF('M sortie'!A:A,'Etat de stocks'!A195,'M sortie'!C:C),"0")</f>
        <v>0</v>
      </c>
      <c r="J195" s="11">
        <f>SUMIFS('M sortie'!E:E,'M sortie'!A:A,'Etat de stocks'!A195)</f>
        <v>0</v>
      </c>
      <c r="K195" s="6">
        <f t="shared" si="7"/>
        <v>0</v>
      </c>
      <c r="L195" s="11">
        <f t="shared" si="8"/>
        <v>0</v>
      </c>
    </row>
    <row r="196" spans="1:12">
      <c r="A196" s="1" t="str">
        <f>+base!A195</f>
        <v>SOSET</v>
      </c>
      <c r="B196" s="1" t="str">
        <f>+base!B195</f>
        <v>SOSETY</v>
      </c>
      <c r="C196" s="6">
        <v>0</v>
      </c>
      <c r="D196" s="11" t="str">
        <f>IF(C196=0,"0",E196/C196)</f>
        <v>0</v>
      </c>
      <c r="E196" s="11">
        <v>0</v>
      </c>
      <c r="F196" s="6">
        <f>SUMIF('M entree'!A:A,A196,'M entree'!C:C)</f>
        <v>0</v>
      </c>
      <c r="G196" s="27" t="str">
        <f t="shared" ref="G196:G254" si="9">IFERROR((H196+E196)/(C196+F196),"0")</f>
        <v>0</v>
      </c>
      <c r="H196" s="11">
        <f>SUMIFS('M entree'!E:E,'M entree'!A:A,'Etat de stocks'!A196)</f>
        <v>0</v>
      </c>
      <c r="I196" s="6">
        <f>IFERROR(SUMIF('M sortie'!A:A,'Etat de stocks'!A196,'M sortie'!C:C),"0")</f>
        <v>0</v>
      </c>
      <c r="J196" s="11">
        <f>SUMIFS('M sortie'!E:E,'M sortie'!A:A,'Etat de stocks'!A196)</f>
        <v>0</v>
      </c>
      <c r="K196" s="6">
        <f t="shared" ref="K196:K254" si="10">+C196+F196-I196</f>
        <v>0</v>
      </c>
      <c r="L196" s="11">
        <f t="shared" ref="L196:L254" si="11">+K196*G196</f>
        <v>0</v>
      </c>
    </row>
    <row r="197" spans="1:12">
      <c r="A197" s="1" t="str">
        <f>+base!A196</f>
        <v>FMANI</v>
      </c>
      <c r="B197" s="1" t="str">
        <f>+base!B196</f>
        <v>FEUILLE DE MANIOC</v>
      </c>
      <c r="C197" s="6">
        <v>0</v>
      </c>
      <c r="D197" s="11" t="str">
        <f>IF(C197=0,"0",E197/C197)</f>
        <v>0</v>
      </c>
      <c r="E197" s="11">
        <v>0</v>
      </c>
      <c r="F197" s="6">
        <f>SUMIF('M entree'!A:A,A197,'M entree'!C:C)</f>
        <v>0</v>
      </c>
      <c r="G197" s="27" t="str">
        <f t="shared" si="9"/>
        <v>0</v>
      </c>
      <c r="H197" s="11">
        <f>SUMIFS('M entree'!E:E,'M entree'!A:A,'Etat de stocks'!A197)</f>
        <v>0</v>
      </c>
      <c r="I197" s="6">
        <f>IFERROR(SUMIF('M sortie'!A:A,'Etat de stocks'!A197,'M sortie'!C:C),"0")</f>
        <v>0</v>
      </c>
      <c r="J197" s="11">
        <f>SUMIFS('M sortie'!E:E,'M sortie'!A:A,'Etat de stocks'!A197)</f>
        <v>0</v>
      </c>
      <c r="K197" s="6">
        <f t="shared" si="10"/>
        <v>0</v>
      </c>
      <c r="L197" s="11">
        <f t="shared" si="11"/>
        <v>0</v>
      </c>
    </row>
    <row r="198" spans="1:12">
      <c r="A198" s="1" t="str">
        <f>+base!A197</f>
        <v>JVIAN</v>
      </c>
      <c r="B198" s="1" t="str">
        <f>+base!B197</f>
        <v>JUMBO VIANDE</v>
      </c>
      <c r="C198" s="6">
        <v>0</v>
      </c>
      <c r="D198" s="11" t="str">
        <f>IF(C198=0,"0",E198/C198)</f>
        <v>0</v>
      </c>
      <c r="E198" s="11">
        <v>0</v>
      </c>
      <c r="F198" s="6">
        <f>SUMIF('M entree'!A:A,A198,'M entree'!C:C)</f>
        <v>0</v>
      </c>
      <c r="G198" s="27" t="str">
        <f t="shared" si="9"/>
        <v>0</v>
      </c>
      <c r="H198" s="11">
        <f>SUMIFS('M entree'!E:E,'M entree'!A:A,'Etat de stocks'!A198)</f>
        <v>0</v>
      </c>
      <c r="I198" s="6">
        <f>IFERROR(SUMIF('M sortie'!A:A,'Etat de stocks'!A198,'M sortie'!C:C),"0")</f>
        <v>0</v>
      </c>
      <c r="J198" s="11">
        <f>SUMIFS('M sortie'!E:E,'M sortie'!A:A,'Etat de stocks'!A198)</f>
        <v>0</v>
      </c>
      <c r="K198" s="6">
        <f t="shared" si="10"/>
        <v>0</v>
      </c>
      <c r="L198" s="11">
        <f t="shared" si="11"/>
        <v>0</v>
      </c>
    </row>
    <row r="199" spans="1:12">
      <c r="A199" s="1" t="str">
        <f>+base!A198</f>
        <v>BARQU</v>
      </c>
      <c r="B199" s="1" t="str">
        <f>+base!B198</f>
        <v>BARQUETTE PIC NIC</v>
      </c>
      <c r="C199" s="6">
        <v>0</v>
      </c>
      <c r="D199" s="11" t="str">
        <f>IF(C199=0,"0",E199/C199)</f>
        <v>0</v>
      </c>
      <c r="E199" s="11">
        <v>0</v>
      </c>
      <c r="F199" s="6">
        <f>SUMIF('M entree'!A:A,A199,'M entree'!C:C)</f>
        <v>0</v>
      </c>
      <c r="G199" s="27" t="str">
        <f t="shared" si="9"/>
        <v>0</v>
      </c>
      <c r="H199" s="11">
        <f>SUMIFS('M entree'!E:E,'M entree'!A:A,'Etat de stocks'!A199)</f>
        <v>0</v>
      </c>
      <c r="I199" s="6">
        <f>IFERROR(SUMIF('M sortie'!A:A,'Etat de stocks'!A199,'M sortie'!C:C),"0")</f>
        <v>0</v>
      </c>
      <c r="J199" s="11">
        <f>SUMIFS('M sortie'!E:E,'M sortie'!A:A,'Etat de stocks'!A199)</f>
        <v>0</v>
      </c>
      <c r="K199" s="6">
        <f t="shared" si="10"/>
        <v>0</v>
      </c>
      <c r="L199" s="11">
        <f t="shared" si="11"/>
        <v>0</v>
      </c>
    </row>
    <row r="200" spans="1:12">
      <c r="A200" s="1" t="str">
        <f>+base!A199</f>
        <v>CAFEG</v>
      </c>
      <c r="B200" s="1" t="str">
        <f>+base!B199</f>
        <v>CAFE EN GRAINS</v>
      </c>
      <c r="C200" s="6">
        <v>0</v>
      </c>
      <c r="D200" s="11" t="str">
        <f>IF(C200=0,"0",E200/C200)</f>
        <v>0</v>
      </c>
      <c r="E200" s="11">
        <v>0</v>
      </c>
      <c r="F200" s="6">
        <f>SUMIF('M entree'!A:A,A200,'M entree'!C:C)</f>
        <v>0</v>
      </c>
      <c r="G200" s="27" t="str">
        <f t="shared" si="9"/>
        <v>0</v>
      </c>
      <c r="H200" s="11">
        <f>SUMIFS('M entree'!E:E,'M entree'!A:A,'Etat de stocks'!A200)</f>
        <v>0</v>
      </c>
      <c r="I200" s="6">
        <f>IFERROR(SUMIF('M sortie'!A:A,'Etat de stocks'!A200,'M sortie'!C:C),"0")</f>
        <v>0</v>
      </c>
      <c r="J200" s="11">
        <f>SUMIFS('M sortie'!E:E,'M sortie'!A:A,'Etat de stocks'!A200)</f>
        <v>0</v>
      </c>
      <c r="K200" s="6">
        <f t="shared" si="10"/>
        <v>0</v>
      </c>
      <c r="L200" s="11">
        <f t="shared" si="11"/>
        <v>0</v>
      </c>
    </row>
    <row r="201" spans="1:12">
      <c r="A201" s="1" t="str">
        <f>+base!A200</f>
        <v>MAIZE</v>
      </c>
      <c r="B201" s="1" t="str">
        <f>+base!B200</f>
        <v>MAIZENA</v>
      </c>
      <c r="C201" s="6">
        <v>0</v>
      </c>
      <c r="D201" s="11" t="str">
        <f>IF(C201=0,"0",E201/C201)</f>
        <v>0</v>
      </c>
      <c r="E201" s="11">
        <v>0</v>
      </c>
      <c r="F201" s="6">
        <f>SUMIF('M entree'!A:A,A201,'M entree'!C:C)</f>
        <v>0</v>
      </c>
      <c r="G201" s="27" t="str">
        <f t="shared" si="9"/>
        <v>0</v>
      </c>
      <c r="H201" s="11">
        <f>SUMIFS('M entree'!E:E,'M entree'!A:A,'Etat de stocks'!A201)</f>
        <v>0</v>
      </c>
      <c r="I201" s="6">
        <f>IFERROR(SUMIF('M sortie'!A:A,'Etat de stocks'!A201,'M sortie'!C:C),"0")</f>
        <v>0</v>
      </c>
      <c r="J201" s="11">
        <f>SUMIFS('M sortie'!E:E,'M sortie'!A:A,'Etat de stocks'!A201)</f>
        <v>0</v>
      </c>
      <c r="K201" s="6">
        <f t="shared" si="10"/>
        <v>0</v>
      </c>
      <c r="L201" s="11">
        <f t="shared" si="11"/>
        <v>0</v>
      </c>
    </row>
    <row r="202" spans="1:12">
      <c r="A202" s="1" t="str">
        <f>+base!A201</f>
        <v>NCOCO</v>
      </c>
      <c r="B202" s="1" t="str">
        <f>+base!B201</f>
        <v>NOIX DE COCO</v>
      </c>
      <c r="C202" s="6">
        <v>0</v>
      </c>
      <c r="D202" s="11" t="str">
        <f>IF(C202=0,"0",E202/C202)</f>
        <v>0</v>
      </c>
      <c r="E202" s="11">
        <v>0</v>
      </c>
      <c r="F202" s="6">
        <f>SUMIF('M entree'!A:A,A202,'M entree'!C:C)</f>
        <v>0</v>
      </c>
      <c r="G202" s="27" t="str">
        <f t="shared" si="9"/>
        <v>0</v>
      </c>
      <c r="H202" s="11">
        <f>SUMIFS('M entree'!E:E,'M entree'!A:A,'Etat de stocks'!A202)</f>
        <v>0</v>
      </c>
      <c r="I202" s="6">
        <f>IFERROR(SUMIF('M sortie'!A:A,'Etat de stocks'!A202,'M sortie'!C:C),"0")</f>
        <v>0</v>
      </c>
      <c r="J202" s="11">
        <f>SUMIFS('M sortie'!E:E,'M sortie'!A:A,'Etat de stocks'!A202)</f>
        <v>0</v>
      </c>
      <c r="K202" s="6">
        <f t="shared" si="10"/>
        <v>0</v>
      </c>
      <c r="L202" s="11">
        <f t="shared" si="11"/>
        <v>0</v>
      </c>
    </row>
    <row r="203" spans="1:12">
      <c r="A203" s="1" t="str">
        <f>+base!A202</f>
        <v>CHAPE</v>
      </c>
      <c r="B203" s="1" t="str">
        <f>+base!B202</f>
        <v>CHAPELURE</v>
      </c>
      <c r="C203" s="6">
        <v>0</v>
      </c>
      <c r="D203" s="11" t="str">
        <f>IF(C203=0,"0",E203/C203)</f>
        <v>0</v>
      </c>
      <c r="E203" s="11">
        <v>0</v>
      </c>
      <c r="F203" s="6">
        <f>SUMIF('M entree'!A:A,A203,'M entree'!C:C)</f>
        <v>0</v>
      </c>
      <c r="G203" s="27" t="str">
        <f t="shared" si="9"/>
        <v>0</v>
      </c>
      <c r="H203" s="11">
        <f>SUMIFS('M entree'!E:E,'M entree'!A:A,'Etat de stocks'!A203)</f>
        <v>0</v>
      </c>
      <c r="I203" s="6">
        <f>IFERROR(SUMIF('M sortie'!A:A,'Etat de stocks'!A203,'M sortie'!C:C),"0")</f>
        <v>0</v>
      </c>
      <c r="J203" s="11">
        <f>SUMIFS('M sortie'!E:E,'M sortie'!A:A,'Etat de stocks'!A203)</f>
        <v>0</v>
      </c>
      <c r="K203" s="6">
        <f t="shared" si="10"/>
        <v>0</v>
      </c>
      <c r="L203" s="11">
        <f t="shared" si="11"/>
        <v>0</v>
      </c>
    </row>
    <row r="204" spans="1:12">
      <c r="A204" s="1" t="str">
        <f>+base!A203</f>
        <v>MAYON</v>
      </c>
      <c r="B204" s="1" t="str">
        <f>+base!B203</f>
        <v>MAYONNAISE</v>
      </c>
      <c r="C204" s="6">
        <v>0</v>
      </c>
      <c r="D204" s="11" t="str">
        <f>IF(C204=0,"0",E204/C204)</f>
        <v>0</v>
      </c>
      <c r="E204" s="11">
        <v>0</v>
      </c>
      <c r="F204" s="6">
        <f>SUMIF('M entree'!A:A,A204,'M entree'!C:C)</f>
        <v>0</v>
      </c>
      <c r="G204" s="27" t="str">
        <f t="shared" si="9"/>
        <v>0</v>
      </c>
      <c r="H204" s="11">
        <f>SUMIFS('M entree'!E:E,'M entree'!A:A,'Etat de stocks'!A204)</f>
        <v>0</v>
      </c>
      <c r="I204" s="6">
        <f>IFERROR(SUMIF('M sortie'!A:A,'Etat de stocks'!A204,'M sortie'!C:C),"0")</f>
        <v>0</v>
      </c>
      <c r="J204" s="11">
        <f>SUMIFS('M sortie'!E:E,'M sortie'!A:A,'Etat de stocks'!A204)</f>
        <v>0</v>
      </c>
      <c r="K204" s="6">
        <f t="shared" si="10"/>
        <v>0</v>
      </c>
      <c r="L204" s="11">
        <f t="shared" si="11"/>
        <v>0</v>
      </c>
    </row>
    <row r="205" spans="1:12">
      <c r="A205" s="1" t="str">
        <f>+base!A204</f>
        <v>4EPIC</v>
      </c>
      <c r="B205" s="1" t="str">
        <f>+base!B204</f>
        <v>QUATRE EPICES</v>
      </c>
      <c r="C205" s="6">
        <v>0</v>
      </c>
      <c r="D205" s="11" t="str">
        <f>IF(C205=0,"0",E205/C205)</f>
        <v>0</v>
      </c>
      <c r="E205" s="11">
        <v>0</v>
      </c>
      <c r="F205" s="6">
        <f>SUMIF('M entree'!A:A,A205,'M entree'!C:C)</f>
        <v>0</v>
      </c>
      <c r="G205" s="27" t="str">
        <f t="shared" si="9"/>
        <v>0</v>
      </c>
      <c r="H205" s="11">
        <f>SUMIFS('M entree'!E:E,'M entree'!A:A,'Etat de stocks'!A205)</f>
        <v>0</v>
      </c>
      <c r="I205" s="6">
        <f>IFERROR(SUMIF('M sortie'!A:A,'Etat de stocks'!A205,'M sortie'!C:C),"0")</f>
        <v>0</v>
      </c>
      <c r="J205" s="11">
        <f>SUMIFS('M sortie'!E:E,'M sortie'!A:A,'Etat de stocks'!A205)</f>
        <v>0</v>
      </c>
      <c r="K205" s="6">
        <f t="shared" si="10"/>
        <v>0</v>
      </c>
      <c r="L205" s="11">
        <f t="shared" si="11"/>
        <v>0</v>
      </c>
    </row>
    <row r="206" spans="1:12">
      <c r="A206" s="1" t="str">
        <f>+base!A205</f>
        <v>POIVM</v>
      </c>
      <c r="B206" s="1" t="str">
        <f>+base!B205</f>
        <v>POIVRE MOULU</v>
      </c>
      <c r="C206" s="6">
        <v>0</v>
      </c>
      <c r="D206" s="11" t="str">
        <f>IF(C206=0,"0",E206/C206)</f>
        <v>0</v>
      </c>
      <c r="E206" s="11">
        <v>0</v>
      </c>
      <c r="F206" s="6">
        <f>SUMIF('M entree'!A:A,A206,'M entree'!C:C)</f>
        <v>0</v>
      </c>
      <c r="G206" s="27" t="str">
        <f t="shared" si="9"/>
        <v>0</v>
      </c>
      <c r="H206" s="11">
        <f>SUMIFS('M entree'!E:E,'M entree'!A:A,'Etat de stocks'!A206)</f>
        <v>0</v>
      </c>
      <c r="I206" s="6">
        <f>IFERROR(SUMIF('M sortie'!A:A,'Etat de stocks'!A206,'M sortie'!C:C),"0")</f>
        <v>0</v>
      </c>
      <c r="J206" s="11">
        <f>SUMIFS('M sortie'!E:E,'M sortie'!A:A,'Etat de stocks'!A206)</f>
        <v>0</v>
      </c>
      <c r="K206" s="6">
        <f t="shared" si="10"/>
        <v>0</v>
      </c>
      <c r="L206" s="11">
        <f t="shared" si="11"/>
        <v>0</v>
      </c>
    </row>
    <row r="207" spans="1:12">
      <c r="A207" s="1" t="str">
        <f>+base!A206</f>
        <v>CHPAT</v>
      </c>
      <c r="B207" s="1" t="str">
        <f>+base!B206</f>
        <v>CHOCO PATISSIER</v>
      </c>
      <c r="C207" s="6">
        <v>0.27</v>
      </c>
      <c r="D207" s="11">
        <f>IF(C207=0,"0",E207/C207)</f>
        <v>10803.703703703703</v>
      </c>
      <c r="E207" s="11">
        <v>2917</v>
      </c>
      <c r="F207" s="6">
        <f>SUMIF('M entree'!A:A,A207,'M entree'!C:C)</f>
        <v>0</v>
      </c>
      <c r="G207" s="27">
        <f t="shared" si="9"/>
        <v>10803.703703703703</v>
      </c>
      <c r="H207" s="11">
        <f>SUMIFS('M entree'!E:E,'M entree'!A:A,'Etat de stocks'!A207)</f>
        <v>0</v>
      </c>
      <c r="I207" s="6">
        <f>IFERROR(SUMIF('M sortie'!A:A,'Etat de stocks'!A207,'M sortie'!C:C),"0")</f>
        <v>0</v>
      </c>
      <c r="J207" s="11">
        <f>SUMIFS('M sortie'!E:E,'M sortie'!A:A,'Etat de stocks'!A207)</f>
        <v>0</v>
      </c>
      <c r="K207" s="6">
        <f t="shared" si="10"/>
        <v>0.27</v>
      </c>
      <c r="L207" s="11">
        <f t="shared" si="11"/>
        <v>2917</v>
      </c>
    </row>
    <row r="208" spans="1:12">
      <c r="A208" s="1" t="str">
        <f>+base!A207</f>
        <v>VANGO</v>
      </c>
      <c r="B208" s="1" t="str">
        <f>+base!B207</f>
        <v>VANILLE EN GOUSSE</v>
      </c>
      <c r="C208" s="6">
        <v>0</v>
      </c>
      <c r="D208" s="11" t="str">
        <f>IF(C208=0,"0",E208/C208)</f>
        <v>0</v>
      </c>
      <c r="E208" s="11">
        <v>0</v>
      </c>
      <c r="F208" s="6">
        <f>SUMIF('M entree'!A:A,A208,'M entree'!C:C)</f>
        <v>0</v>
      </c>
      <c r="G208" s="27" t="str">
        <f t="shared" si="9"/>
        <v>0</v>
      </c>
      <c r="H208" s="11">
        <f>SUMIFS('M entree'!E:E,'M entree'!A:A,'Etat de stocks'!A208)</f>
        <v>0</v>
      </c>
      <c r="I208" s="6">
        <f>IFERROR(SUMIF('M sortie'!A:A,'Etat de stocks'!A208,'M sortie'!C:C),"0")</f>
        <v>0</v>
      </c>
      <c r="J208" s="11">
        <f>SUMIFS('M sortie'!E:E,'M sortie'!A:A,'Etat de stocks'!A208)</f>
        <v>0</v>
      </c>
      <c r="K208" s="6">
        <f t="shared" si="10"/>
        <v>0</v>
      </c>
      <c r="L208" s="11">
        <f t="shared" si="11"/>
        <v>0</v>
      </c>
    </row>
    <row r="209" spans="1:12">
      <c r="A209" s="1" t="str">
        <f>+base!A208</f>
        <v>ORANG</v>
      </c>
      <c r="B209" s="1" t="str">
        <f>+base!B208</f>
        <v>ORANGE</v>
      </c>
      <c r="C209" s="6">
        <v>0</v>
      </c>
      <c r="D209" s="11" t="str">
        <f>IF(C209=0,"0",E209/C209)</f>
        <v>0</v>
      </c>
      <c r="E209" s="11">
        <v>0</v>
      </c>
      <c r="F209" s="6">
        <f>SUMIF('M entree'!A:A,A209,'M entree'!C:C)</f>
        <v>0</v>
      </c>
      <c r="G209" s="27" t="str">
        <f t="shared" si="9"/>
        <v>0</v>
      </c>
      <c r="H209" s="11">
        <f>SUMIFS('M entree'!E:E,'M entree'!A:A,'Etat de stocks'!A209)</f>
        <v>0</v>
      </c>
      <c r="I209" s="6">
        <f>IFERROR(SUMIF('M sortie'!A:A,'Etat de stocks'!A209,'M sortie'!C:C),"0")</f>
        <v>0</v>
      </c>
      <c r="J209" s="11">
        <f>SUMIFS('M sortie'!E:E,'M sortie'!A:A,'Etat de stocks'!A209)</f>
        <v>0</v>
      </c>
      <c r="K209" s="6">
        <f t="shared" si="10"/>
        <v>0</v>
      </c>
      <c r="L209" s="11">
        <f t="shared" si="11"/>
        <v>0</v>
      </c>
    </row>
    <row r="210" spans="1:12">
      <c r="A210" s="1" t="str">
        <f>+base!A209</f>
        <v>LITCH</v>
      </c>
      <c r="B210" s="1" t="str">
        <f>+base!B209</f>
        <v>LITCHIS</v>
      </c>
      <c r="C210" s="6">
        <v>0</v>
      </c>
      <c r="D210" s="11" t="str">
        <f>IF(C210=0,"0",E210/C210)</f>
        <v>0</v>
      </c>
      <c r="E210" s="11">
        <v>0</v>
      </c>
      <c r="F210" s="6">
        <f>SUMIF('M entree'!A:A,A210,'M entree'!C:C)</f>
        <v>0</v>
      </c>
      <c r="G210" s="27" t="str">
        <f t="shared" si="9"/>
        <v>0</v>
      </c>
      <c r="H210" s="11">
        <f>SUMIFS('M entree'!E:E,'M entree'!A:A,'Etat de stocks'!A210)</f>
        <v>0</v>
      </c>
      <c r="I210" s="6">
        <f>IFERROR(SUMIF('M sortie'!A:A,'Etat de stocks'!A210,'M sortie'!C:C),"0")</f>
        <v>0</v>
      </c>
      <c r="J210" s="11">
        <f>SUMIFS('M sortie'!E:E,'M sortie'!A:A,'Etat de stocks'!A210)</f>
        <v>0</v>
      </c>
      <c r="K210" s="6">
        <f t="shared" si="10"/>
        <v>0</v>
      </c>
      <c r="L210" s="11">
        <f t="shared" si="11"/>
        <v>0</v>
      </c>
    </row>
    <row r="211" spans="1:12">
      <c r="A211" s="1" t="str">
        <f>+base!A210</f>
        <v>TAMAR</v>
      </c>
      <c r="B211" s="1" t="str">
        <f>+base!B210</f>
        <v>TAMARIN</v>
      </c>
      <c r="C211" s="6">
        <v>0</v>
      </c>
      <c r="D211" s="11" t="str">
        <f>IF(C211=0,"0",E211/C211)</f>
        <v>0</v>
      </c>
      <c r="E211" s="11">
        <v>0</v>
      </c>
      <c r="F211" s="6">
        <f>SUMIF('M entree'!A:A,A211,'M entree'!C:C)</f>
        <v>0</v>
      </c>
      <c r="G211" s="27" t="str">
        <f t="shared" si="9"/>
        <v>0</v>
      </c>
      <c r="H211" s="11">
        <f>SUMIFS('M entree'!E:E,'M entree'!A:A,'Etat de stocks'!A211)</f>
        <v>0</v>
      </c>
      <c r="I211" s="6">
        <f>IFERROR(SUMIF('M sortie'!A:A,'Etat de stocks'!A211,'M sortie'!C:C),"0")</f>
        <v>0</v>
      </c>
      <c r="J211" s="11">
        <f>SUMIFS('M sortie'!E:E,'M sortie'!A:A,'Etat de stocks'!A211)</f>
        <v>0</v>
      </c>
      <c r="K211" s="6">
        <f t="shared" si="10"/>
        <v>0</v>
      </c>
      <c r="L211" s="11">
        <f t="shared" si="11"/>
        <v>0</v>
      </c>
    </row>
    <row r="212" spans="1:12">
      <c r="A212" s="1" t="str">
        <f>+base!A211</f>
        <v>JORAN</v>
      </c>
      <c r="B212" s="1" t="str">
        <f>+base!B211</f>
        <v>JUS D'ORANGE</v>
      </c>
      <c r="C212" s="6">
        <v>0</v>
      </c>
      <c r="D212" s="11" t="str">
        <f>IF(C212=0,"0",E212/C212)</f>
        <v>0</v>
      </c>
      <c r="E212" s="11">
        <v>0</v>
      </c>
      <c r="F212" s="6">
        <f>SUMIF('M entree'!A:A,A212,'M entree'!C:C)</f>
        <v>0</v>
      </c>
      <c r="G212" s="27" t="str">
        <f t="shared" si="9"/>
        <v>0</v>
      </c>
      <c r="H212" s="11">
        <f>SUMIFS('M entree'!E:E,'M entree'!A:A,'Etat de stocks'!A212)</f>
        <v>0</v>
      </c>
      <c r="I212" s="6">
        <f>IFERROR(SUMIF('M sortie'!A:A,'Etat de stocks'!A212,'M sortie'!C:C),"0")</f>
        <v>0</v>
      </c>
      <c r="J212" s="11">
        <f>SUMIFS('M sortie'!E:E,'M sortie'!A:A,'Etat de stocks'!A212)</f>
        <v>0</v>
      </c>
      <c r="K212" s="6">
        <f t="shared" si="10"/>
        <v>0</v>
      </c>
      <c r="L212" s="11">
        <f t="shared" si="11"/>
        <v>0</v>
      </c>
    </row>
    <row r="213" spans="1:12">
      <c r="A213" s="1" t="str">
        <f>+base!A212</f>
        <v>FRBLA</v>
      </c>
      <c r="B213" s="1" t="str">
        <f>+base!B212</f>
        <v>FROMAGE BLANC</v>
      </c>
      <c r="C213" s="6">
        <v>0</v>
      </c>
      <c r="D213" s="11" t="str">
        <f>IF(C213=0,"0",E213/C213)</f>
        <v>0</v>
      </c>
      <c r="E213" s="11">
        <v>0</v>
      </c>
      <c r="F213" s="6">
        <f>SUMIF('M entree'!A:A,A213,'M entree'!C:C)</f>
        <v>0</v>
      </c>
      <c r="G213" s="27" t="str">
        <f t="shared" si="9"/>
        <v>0</v>
      </c>
      <c r="H213" s="11">
        <f>SUMIFS('M entree'!E:E,'M entree'!A:A,'Etat de stocks'!A213)</f>
        <v>0</v>
      </c>
      <c r="I213" s="6">
        <f>IFERROR(SUMIF('M sortie'!A:A,'Etat de stocks'!A213,'M sortie'!C:C),"0")</f>
        <v>0</v>
      </c>
      <c r="J213" s="11">
        <f>SUMIFS('M sortie'!E:E,'M sortie'!A:A,'Etat de stocks'!A213)</f>
        <v>0</v>
      </c>
      <c r="K213" s="6">
        <f t="shared" si="10"/>
        <v>0</v>
      </c>
      <c r="L213" s="11">
        <f t="shared" si="11"/>
        <v>0</v>
      </c>
    </row>
    <row r="214" spans="1:12">
      <c r="A214" s="1" t="str">
        <f>+base!A213</f>
        <v>VPORC</v>
      </c>
      <c r="B214" s="1" t="str">
        <f>+base!B213</f>
        <v>VIANDE PORC</v>
      </c>
      <c r="C214" s="6">
        <v>0</v>
      </c>
      <c r="D214" s="11" t="str">
        <f>IF(C214=0,"0",E214/C214)</f>
        <v>0</v>
      </c>
      <c r="E214" s="11">
        <v>0</v>
      </c>
      <c r="F214" s="6">
        <f>SUMIF('M entree'!A:A,A214,'M entree'!C:C)</f>
        <v>0</v>
      </c>
      <c r="G214" s="27" t="str">
        <f t="shared" si="9"/>
        <v>0</v>
      </c>
      <c r="H214" s="11">
        <f>SUMIFS('M entree'!E:E,'M entree'!A:A,'Etat de stocks'!A214)</f>
        <v>0</v>
      </c>
      <c r="I214" s="6">
        <f>IFERROR(SUMIF('M sortie'!A:A,'Etat de stocks'!A214,'M sortie'!C:C),"0")</f>
        <v>0</v>
      </c>
      <c r="J214" s="11">
        <f>SUMIFS('M sortie'!E:E,'M sortie'!A:A,'Etat de stocks'!A214)</f>
        <v>0</v>
      </c>
      <c r="K214" s="6">
        <f t="shared" si="10"/>
        <v>0</v>
      </c>
      <c r="L214" s="11">
        <f t="shared" si="11"/>
        <v>0</v>
      </c>
    </row>
    <row r="215" spans="1:12">
      <c r="A215" s="1" t="str">
        <f>+base!A214</f>
        <v>CPOUL</v>
      </c>
      <c r="B215" s="1" t="str">
        <f>+base!B214</f>
        <v>CUISSE DE POULET</v>
      </c>
      <c r="C215" s="6">
        <v>0</v>
      </c>
      <c r="D215" s="11" t="str">
        <f>IF(C215=0,"0",E215/C215)</f>
        <v>0</v>
      </c>
      <c r="E215" s="11">
        <v>0</v>
      </c>
      <c r="F215" s="6">
        <f>SUMIF('M entree'!A:A,A215,'M entree'!C:C)</f>
        <v>0</v>
      </c>
      <c r="G215" s="27" t="str">
        <f t="shared" si="9"/>
        <v>0</v>
      </c>
      <c r="H215" s="11">
        <f>SUMIFS('M entree'!E:E,'M entree'!A:A,'Etat de stocks'!A215)</f>
        <v>0</v>
      </c>
      <c r="I215" s="6">
        <f>IFERROR(SUMIF('M sortie'!A:A,'Etat de stocks'!A215,'M sortie'!C:C),"0")</f>
        <v>0</v>
      </c>
      <c r="J215" s="11">
        <f>SUMIFS('M sortie'!E:E,'M sortie'!A:A,'Etat de stocks'!A215)</f>
        <v>0</v>
      </c>
      <c r="K215" s="6">
        <f t="shared" si="10"/>
        <v>0</v>
      </c>
      <c r="L215" s="11">
        <f t="shared" si="11"/>
        <v>0</v>
      </c>
    </row>
    <row r="216" spans="1:12">
      <c r="A216" s="1" t="str">
        <f>+base!A215</f>
        <v>RHACO</v>
      </c>
      <c r="B216" s="1" t="str">
        <f>+base!B215</f>
        <v>RHUM ARRANGE COCO</v>
      </c>
      <c r="C216" s="6">
        <v>0</v>
      </c>
      <c r="D216" s="11" t="str">
        <f>IF(C216=0,"0",E216/C216)</f>
        <v>0</v>
      </c>
      <c r="E216" s="11">
        <v>0</v>
      </c>
      <c r="F216" s="6">
        <f>SUMIF('M entree'!A:A,A216,'M entree'!C:C)</f>
        <v>0</v>
      </c>
      <c r="G216" s="27" t="str">
        <f t="shared" si="9"/>
        <v>0</v>
      </c>
      <c r="H216" s="11">
        <f>SUMIFS('M entree'!E:E,'M entree'!A:A,'Etat de stocks'!A216)</f>
        <v>0</v>
      </c>
      <c r="I216" s="6">
        <f>IFERROR(SUMIF('M sortie'!A:A,'Etat de stocks'!A216,'M sortie'!C:C),"0")</f>
        <v>0</v>
      </c>
      <c r="J216" s="11">
        <f>SUMIFS('M sortie'!E:E,'M sortie'!A:A,'Etat de stocks'!A216)</f>
        <v>0</v>
      </c>
      <c r="K216" s="6">
        <f t="shared" si="10"/>
        <v>0</v>
      </c>
      <c r="L216" s="11">
        <f t="shared" si="11"/>
        <v>0</v>
      </c>
    </row>
    <row r="217" spans="1:12">
      <c r="A217" s="1" t="str">
        <f>+base!A216</f>
        <v>RHAAN</v>
      </c>
      <c r="B217" s="1" t="str">
        <f>+base!B216</f>
        <v>RHUM ARRANGE ANANAS</v>
      </c>
      <c r="C217" s="6">
        <v>0</v>
      </c>
      <c r="D217" s="11" t="str">
        <f>IF(C217=0,"0",E217/C217)</f>
        <v>0</v>
      </c>
      <c r="E217" s="11">
        <v>0</v>
      </c>
      <c r="F217" s="6">
        <f>SUMIF('M entree'!A:A,A217,'M entree'!C:C)</f>
        <v>0</v>
      </c>
      <c r="G217" s="27" t="str">
        <f t="shared" si="9"/>
        <v>0</v>
      </c>
      <c r="H217" s="11">
        <f>SUMIFS('M entree'!E:E,'M entree'!A:A,'Etat de stocks'!A217)</f>
        <v>0</v>
      </c>
      <c r="I217" s="6">
        <f>IFERROR(SUMIF('M sortie'!A:A,'Etat de stocks'!A217,'M sortie'!C:C),"0")</f>
        <v>0</v>
      </c>
      <c r="J217" s="11">
        <f>SUMIFS('M sortie'!E:E,'M sortie'!A:A,'Etat de stocks'!A217)</f>
        <v>0</v>
      </c>
      <c r="K217" s="6">
        <f t="shared" si="10"/>
        <v>0</v>
      </c>
      <c r="L217" s="11">
        <f t="shared" si="11"/>
        <v>0</v>
      </c>
    </row>
    <row r="218" spans="1:12">
      <c r="A218" s="1" t="str">
        <f>+base!A217</f>
        <v>RHAVA</v>
      </c>
      <c r="B218" s="1" t="str">
        <f>+base!B217</f>
        <v>RHUM ARRANGE VANILLE</v>
      </c>
      <c r="C218" s="6">
        <v>0</v>
      </c>
      <c r="D218" s="11" t="str">
        <f>IF(C218=0,"0",E218/C218)</f>
        <v>0</v>
      </c>
      <c r="E218" s="11">
        <v>0</v>
      </c>
      <c r="F218" s="6">
        <f>SUMIF('M entree'!A:A,A218,'M entree'!C:C)</f>
        <v>0</v>
      </c>
      <c r="G218" s="27" t="str">
        <f t="shared" si="9"/>
        <v>0</v>
      </c>
      <c r="H218" s="11">
        <f>SUMIFS('M entree'!E:E,'M entree'!A:A,'Etat de stocks'!A218)</f>
        <v>0</v>
      </c>
      <c r="I218" s="6">
        <f>IFERROR(SUMIF('M sortie'!A:A,'Etat de stocks'!A218,'M sortie'!C:C),"0")</f>
        <v>0</v>
      </c>
      <c r="J218" s="11">
        <f>SUMIFS('M sortie'!E:E,'M sortie'!A:A,'Etat de stocks'!A218)</f>
        <v>0</v>
      </c>
      <c r="K218" s="6">
        <f t="shared" si="10"/>
        <v>0</v>
      </c>
      <c r="L218" s="11">
        <f t="shared" si="11"/>
        <v>0</v>
      </c>
    </row>
    <row r="219" spans="1:12">
      <c r="A219" s="1" t="str">
        <f>+base!A218</f>
        <v>RHATA</v>
      </c>
      <c r="B219" s="1" t="str">
        <f>+base!B218</f>
        <v>RHUM ARRANGE TAMARIN</v>
      </c>
      <c r="C219" s="6">
        <v>0</v>
      </c>
      <c r="D219" s="11" t="str">
        <f>IF(C219=0,"0",E219/C219)</f>
        <v>0</v>
      </c>
      <c r="E219" s="11">
        <v>0</v>
      </c>
      <c r="F219" s="6">
        <f>SUMIF('M entree'!A:A,A219,'M entree'!C:C)</f>
        <v>0</v>
      </c>
      <c r="G219" s="27" t="str">
        <f t="shared" si="9"/>
        <v>0</v>
      </c>
      <c r="H219" s="11">
        <f>SUMIFS('M entree'!E:E,'M entree'!A:A,'Etat de stocks'!A219)</f>
        <v>0</v>
      </c>
      <c r="I219" s="6">
        <f>IFERROR(SUMIF('M sortie'!A:A,'Etat de stocks'!A219,'M sortie'!C:C),"0")</f>
        <v>0</v>
      </c>
      <c r="J219" s="11">
        <f>SUMIFS('M sortie'!E:E,'M sortie'!A:A,'Etat de stocks'!A219)</f>
        <v>0</v>
      </c>
      <c r="K219" s="6">
        <f t="shared" si="10"/>
        <v>0</v>
      </c>
      <c r="L219" s="11">
        <f t="shared" si="11"/>
        <v>0</v>
      </c>
    </row>
    <row r="220" spans="1:12">
      <c r="A220" s="1" t="str">
        <f>+base!A219</f>
        <v>RHAVC</v>
      </c>
      <c r="B220" s="1" t="str">
        <f>+base!B219</f>
        <v>RHUM ARRANGE VANILLE /CITRONNELLE</v>
      </c>
      <c r="C220" s="6">
        <v>0</v>
      </c>
      <c r="D220" s="11" t="str">
        <f>IF(C220=0,"0",E220/C220)</f>
        <v>0</v>
      </c>
      <c r="E220" s="11">
        <v>0</v>
      </c>
      <c r="F220" s="6">
        <f>SUMIF('M entree'!A:A,A220,'M entree'!C:C)</f>
        <v>0</v>
      </c>
      <c r="G220" s="27" t="str">
        <f t="shared" si="9"/>
        <v>0</v>
      </c>
      <c r="H220" s="11">
        <f>SUMIFS('M entree'!E:E,'M entree'!A:A,'Etat de stocks'!A220)</f>
        <v>0</v>
      </c>
      <c r="I220" s="6">
        <f>IFERROR(SUMIF('M sortie'!A:A,'Etat de stocks'!A220,'M sortie'!C:C),"0")</f>
        <v>0</v>
      </c>
      <c r="J220" s="11">
        <f>SUMIFS('M sortie'!E:E,'M sortie'!A:A,'Etat de stocks'!A220)</f>
        <v>0</v>
      </c>
      <c r="K220" s="6">
        <f t="shared" si="10"/>
        <v>0</v>
      </c>
      <c r="L220" s="11">
        <f t="shared" si="11"/>
        <v>0</v>
      </c>
    </row>
    <row r="221" spans="1:12">
      <c r="A221" s="1" t="str">
        <f>+base!A220</f>
        <v>RHAME</v>
      </c>
      <c r="B221" s="1" t="str">
        <f>+base!B220</f>
        <v>RHUM ARRANGE MELI MELO</v>
      </c>
      <c r="C221" s="6">
        <v>0</v>
      </c>
      <c r="D221" s="11" t="str">
        <f>IF(C221=0,"0",E221/C221)</f>
        <v>0</v>
      </c>
      <c r="E221" s="11">
        <v>0</v>
      </c>
      <c r="F221" s="6">
        <f>SUMIF('M entree'!A:A,A221,'M entree'!C:C)</f>
        <v>0</v>
      </c>
      <c r="G221" s="27" t="str">
        <f t="shared" si="9"/>
        <v>0</v>
      </c>
      <c r="H221" s="11">
        <f>SUMIFS('M entree'!E:E,'M entree'!A:A,'Etat de stocks'!A221)</f>
        <v>0</v>
      </c>
      <c r="I221" s="6">
        <f>IFERROR(SUMIF('M sortie'!A:A,'Etat de stocks'!A221,'M sortie'!C:C),"0")</f>
        <v>0</v>
      </c>
      <c r="J221" s="11">
        <f>SUMIFS('M sortie'!E:E,'M sortie'!A:A,'Etat de stocks'!A221)</f>
        <v>0</v>
      </c>
      <c r="K221" s="6">
        <f t="shared" si="10"/>
        <v>0</v>
      </c>
      <c r="L221" s="11">
        <f t="shared" si="11"/>
        <v>0</v>
      </c>
    </row>
    <row r="222" spans="1:12">
      <c r="A222" s="1" t="str">
        <f>+base!A221</f>
        <v>RHAFR</v>
      </c>
      <c r="B222" s="1" t="str">
        <f>+base!B221</f>
        <v>RHUM ARRANGE FRUIT DE LA PASSION</v>
      </c>
      <c r="C222" s="6">
        <v>0</v>
      </c>
      <c r="D222" s="11" t="str">
        <f>IF(C222=0,"0",E222/C222)</f>
        <v>0</v>
      </c>
      <c r="E222" s="11">
        <v>0</v>
      </c>
      <c r="F222" s="6">
        <f>SUMIF('M entree'!A:A,A222,'M entree'!C:C)</f>
        <v>0</v>
      </c>
      <c r="G222" s="27" t="str">
        <f t="shared" si="9"/>
        <v>0</v>
      </c>
      <c r="H222" s="11">
        <f>SUMIFS('M entree'!E:E,'M entree'!A:A,'Etat de stocks'!A222)</f>
        <v>0</v>
      </c>
      <c r="I222" s="6">
        <f>IFERROR(SUMIF('M sortie'!A:A,'Etat de stocks'!A222,'M sortie'!C:C),"0")</f>
        <v>0</v>
      </c>
      <c r="J222" s="11">
        <f>SUMIFS('M sortie'!E:E,'M sortie'!A:A,'Etat de stocks'!A222)</f>
        <v>0</v>
      </c>
      <c r="K222" s="6">
        <f t="shared" si="10"/>
        <v>0</v>
      </c>
      <c r="L222" s="11">
        <f t="shared" si="11"/>
        <v>0</v>
      </c>
    </row>
    <row r="223" spans="1:12">
      <c r="A223" s="1" t="str">
        <f>+base!A222</f>
        <v>RHAPO</v>
      </c>
      <c r="B223" s="1" t="str">
        <f>+base!B222</f>
        <v>RHUM ARRANGE POMME</v>
      </c>
      <c r="C223" s="6">
        <v>0</v>
      </c>
      <c r="D223" s="11" t="str">
        <f>IF(C223=0,"0",E223/C223)</f>
        <v>0</v>
      </c>
      <c r="E223" s="11">
        <v>0</v>
      </c>
      <c r="F223" s="6">
        <f>SUMIF('M entree'!A:A,A223,'M entree'!C:C)</f>
        <v>0</v>
      </c>
      <c r="G223" s="27" t="str">
        <f t="shared" si="9"/>
        <v>0</v>
      </c>
      <c r="H223" s="11">
        <f>SUMIFS('M entree'!E:E,'M entree'!A:A,'Etat de stocks'!A223)</f>
        <v>0</v>
      </c>
      <c r="I223" s="6">
        <f>IFERROR(SUMIF('M sortie'!A:A,'Etat de stocks'!A223,'M sortie'!C:C),"0")</f>
        <v>0</v>
      </c>
      <c r="J223" s="11">
        <f>SUMIFS('M sortie'!E:E,'M sortie'!A:A,'Etat de stocks'!A223)</f>
        <v>0</v>
      </c>
      <c r="K223" s="6">
        <f t="shared" si="10"/>
        <v>0</v>
      </c>
      <c r="L223" s="11">
        <f t="shared" si="11"/>
        <v>0</v>
      </c>
    </row>
    <row r="224" spans="1:12">
      <c r="A224" s="1" t="str">
        <f>+base!A223</f>
        <v>RHABA</v>
      </c>
      <c r="B224" s="1" t="str">
        <f>+base!B223</f>
        <v>RHUM ARRANGE BANANE</v>
      </c>
      <c r="C224" s="6">
        <v>0</v>
      </c>
      <c r="D224" s="11" t="str">
        <f>IF(C224=0,"0",E224/C224)</f>
        <v>0</v>
      </c>
      <c r="E224" s="11">
        <v>0</v>
      </c>
      <c r="F224" s="6">
        <f>SUMIF('M entree'!A:A,A224,'M entree'!C:C)</f>
        <v>0</v>
      </c>
      <c r="G224" s="27" t="str">
        <f t="shared" si="9"/>
        <v>0</v>
      </c>
      <c r="H224" s="11">
        <f>SUMIFS('M entree'!E:E,'M entree'!A:A,'Etat de stocks'!A224)</f>
        <v>0</v>
      </c>
      <c r="I224" s="6">
        <f>IFERROR(SUMIF('M sortie'!A:A,'Etat de stocks'!A224,'M sortie'!C:C),"0")</f>
        <v>0</v>
      </c>
      <c r="J224" s="11">
        <f>SUMIFS('M sortie'!E:E,'M sortie'!A:A,'Etat de stocks'!A224)</f>
        <v>0</v>
      </c>
      <c r="K224" s="6">
        <f t="shared" si="10"/>
        <v>0</v>
      </c>
      <c r="L224" s="11">
        <f t="shared" si="11"/>
        <v>0</v>
      </c>
    </row>
    <row r="225" spans="1:12">
      <c r="A225" s="1" t="str">
        <f>+base!A224</f>
        <v>RHAGI</v>
      </c>
      <c r="B225" s="1" t="str">
        <f>+base!B224</f>
        <v>RHUM ARRANGE GIROFLE</v>
      </c>
      <c r="C225" s="6">
        <v>0</v>
      </c>
      <c r="D225" s="11" t="str">
        <f>IF(C225=0,"0",E225/C225)</f>
        <v>0</v>
      </c>
      <c r="E225" s="11">
        <v>0</v>
      </c>
      <c r="F225" s="6">
        <f>SUMIF('M entree'!A:A,A225,'M entree'!C:C)</f>
        <v>0</v>
      </c>
      <c r="G225" s="27" t="str">
        <f t="shared" si="9"/>
        <v>0</v>
      </c>
      <c r="H225" s="11">
        <f>SUMIFS('M entree'!E:E,'M entree'!A:A,'Etat de stocks'!A225)</f>
        <v>0</v>
      </c>
      <c r="I225" s="6">
        <f>IFERROR(SUMIF('M sortie'!A:A,'Etat de stocks'!A225,'M sortie'!C:C),"0")</f>
        <v>0</v>
      </c>
      <c r="J225" s="11">
        <f>SUMIFS('M sortie'!E:E,'M sortie'!A:A,'Etat de stocks'!A225)</f>
        <v>0</v>
      </c>
      <c r="K225" s="6">
        <f t="shared" si="10"/>
        <v>0</v>
      </c>
      <c r="L225" s="11">
        <f t="shared" si="11"/>
        <v>0</v>
      </c>
    </row>
    <row r="226" spans="1:12">
      <c r="A226" s="1" t="str">
        <f>+base!A225</f>
        <v>RHATV</v>
      </c>
      <c r="B226" s="1" t="str">
        <f>+base!B225</f>
        <v>RHUM ARRANGE TAMARIN VANILLE</v>
      </c>
      <c r="C226" s="6">
        <v>0</v>
      </c>
      <c r="D226" s="11" t="str">
        <f>IF(C226=0,"0",E226/C226)</f>
        <v>0</v>
      </c>
      <c r="E226" s="11">
        <v>0</v>
      </c>
      <c r="F226" s="6">
        <f>SUMIF('M entree'!A:A,A226,'M entree'!C:C)</f>
        <v>0</v>
      </c>
      <c r="G226" s="27" t="str">
        <f t="shared" si="9"/>
        <v>0</v>
      </c>
      <c r="H226" s="11">
        <f>SUMIFS('M entree'!E:E,'M entree'!A:A,'Etat de stocks'!A226)</f>
        <v>0</v>
      </c>
      <c r="I226" s="6">
        <f>IFERROR(SUMIF('M sortie'!A:A,'Etat de stocks'!A226,'M sortie'!C:C),"0")</f>
        <v>0</v>
      </c>
      <c r="J226" s="11">
        <f>SUMIFS('M sortie'!E:E,'M sortie'!A:A,'Etat de stocks'!A226)</f>
        <v>0</v>
      </c>
      <c r="K226" s="6">
        <f t="shared" si="10"/>
        <v>0</v>
      </c>
      <c r="L226" s="11">
        <f t="shared" si="11"/>
        <v>0</v>
      </c>
    </row>
    <row r="227" spans="1:12">
      <c r="A227" s="1" t="str">
        <f>+base!A226</f>
        <v>RHAOC</v>
      </c>
      <c r="B227" s="1" t="str">
        <f>+base!B226</f>
        <v>RHUM ARRANGE ORANGE COCO</v>
      </c>
      <c r="C227" s="6">
        <v>0</v>
      </c>
      <c r="D227" s="11" t="str">
        <f>IF(C227=0,"0",E227/C227)</f>
        <v>0</v>
      </c>
      <c r="E227" s="11">
        <v>0</v>
      </c>
      <c r="F227" s="6">
        <f>SUMIF('M entree'!A:A,A227,'M entree'!C:C)</f>
        <v>0</v>
      </c>
      <c r="G227" s="27" t="str">
        <f t="shared" si="9"/>
        <v>0</v>
      </c>
      <c r="H227" s="11">
        <f>SUMIFS('M entree'!E:E,'M entree'!A:A,'Etat de stocks'!A227)</f>
        <v>0</v>
      </c>
      <c r="I227" s="6">
        <f>IFERROR(SUMIF('M sortie'!A:A,'Etat de stocks'!A227,'M sortie'!C:C),"0")</f>
        <v>0</v>
      </c>
      <c r="J227" s="11">
        <f>SUMIFS('M sortie'!E:E,'M sortie'!A:A,'Etat de stocks'!A227)</f>
        <v>0</v>
      </c>
      <c r="K227" s="6">
        <f t="shared" si="10"/>
        <v>0</v>
      </c>
      <c r="L227" s="11">
        <f t="shared" si="11"/>
        <v>0</v>
      </c>
    </row>
    <row r="228" spans="1:12">
      <c r="A228" s="1" t="str">
        <f>+base!A227</f>
        <v>RHAMA</v>
      </c>
      <c r="B228" s="1" t="str">
        <f>+base!B227</f>
        <v>RHUM ARRANGE MANGUE</v>
      </c>
      <c r="C228" s="6">
        <v>0</v>
      </c>
      <c r="D228" s="11" t="str">
        <f>IF(C228=0,"0",E228/C228)</f>
        <v>0</v>
      </c>
      <c r="E228" s="11">
        <v>0</v>
      </c>
      <c r="F228" s="6">
        <f>SUMIF('M entree'!A:A,A228,'M entree'!C:C)</f>
        <v>0</v>
      </c>
      <c r="G228" s="27" t="str">
        <f t="shared" si="9"/>
        <v>0</v>
      </c>
      <c r="H228" s="11">
        <f>SUMIFS('M entree'!E:E,'M entree'!A:A,'Etat de stocks'!A228)</f>
        <v>0</v>
      </c>
      <c r="I228" s="6">
        <f>IFERROR(SUMIF('M sortie'!A:A,'Etat de stocks'!A228,'M sortie'!C:C),"0")</f>
        <v>0</v>
      </c>
      <c r="J228" s="11">
        <f>SUMIFS('M sortie'!E:E,'M sortie'!A:A,'Etat de stocks'!A228)</f>
        <v>0</v>
      </c>
      <c r="K228" s="6">
        <f t="shared" si="10"/>
        <v>0</v>
      </c>
      <c r="L228" s="11">
        <f t="shared" si="11"/>
        <v>0</v>
      </c>
    </row>
    <row r="229" spans="1:12">
      <c r="A229" s="1" t="str">
        <f>+base!A228</f>
        <v>RHAGI</v>
      </c>
      <c r="B229" s="1" t="str">
        <f>+base!B228</f>
        <v xml:space="preserve">RHUM ARRANGE GINGEMBRE </v>
      </c>
      <c r="C229" s="6">
        <v>0</v>
      </c>
      <c r="D229" s="11" t="str">
        <f>IF(C229=0,"0",E229/C229)</f>
        <v>0</v>
      </c>
      <c r="E229" s="11">
        <v>0</v>
      </c>
      <c r="F229" s="6">
        <f>SUMIF('M entree'!A:A,A229,'M entree'!C:C)</f>
        <v>0</v>
      </c>
      <c r="G229" s="27" t="str">
        <f t="shared" si="9"/>
        <v>0</v>
      </c>
      <c r="H229" s="11">
        <f>SUMIFS('M entree'!E:E,'M entree'!A:A,'Etat de stocks'!A229)</f>
        <v>0</v>
      </c>
      <c r="I229" s="6">
        <f>IFERROR(SUMIF('M sortie'!A:A,'Etat de stocks'!A229,'M sortie'!C:C),"0")</f>
        <v>0</v>
      </c>
      <c r="J229" s="11">
        <f>SUMIFS('M sortie'!E:E,'M sortie'!A:A,'Etat de stocks'!A229)</f>
        <v>0</v>
      </c>
      <c r="K229" s="6">
        <f t="shared" si="10"/>
        <v>0</v>
      </c>
      <c r="L229" s="11">
        <f t="shared" si="11"/>
        <v>0</v>
      </c>
    </row>
    <row r="230" spans="1:12">
      <c r="A230" s="1" t="str">
        <f>+base!A229</f>
        <v>RHALI</v>
      </c>
      <c r="B230" s="1" t="str">
        <f>+base!B229</f>
        <v>RHUM ARRANGE LITCHI</v>
      </c>
      <c r="C230" s="6">
        <v>0</v>
      </c>
      <c r="D230" s="11" t="str">
        <f>IF(C230=0,"0",E230/C230)</f>
        <v>0</v>
      </c>
      <c r="E230" s="11">
        <v>0</v>
      </c>
      <c r="F230" s="6">
        <f>SUMIF('M entree'!A:A,A230,'M entree'!C:C)</f>
        <v>0</v>
      </c>
      <c r="G230" s="27" t="str">
        <f t="shared" si="9"/>
        <v>0</v>
      </c>
      <c r="H230" s="11">
        <f>SUMIFS('M entree'!E:E,'M entree'!A:A,'Etat de stocks'!A230)</f>
        <v>0</v>
      </c>
      <c r="I230" s="6">
        <f>IFERROR(SUMIF('M sortie'!A:A,'Etat de stocks'!A230,'M sortie'!C:C),"0")</f>
        <v>0</v>
      </c>
      <c r="J230" s="11">
        <f>SUMIFS('M sortie'!E:E,'M sortie'!A:A,'Etat de stocks'!A230)</f>
        <v>0</v>
      </c>
      <c r="K230" s="6">
        <f t="shared" si="10"/>
        <v>0</v>
      </c>
      <c r="L230" s="11">
        <f t="shared" si="11"/>
        <v>0</v>
      </c>
    </row>
    <row r="231" spans="1:12">
      <c r="A231" s="1" t="str">
        <f>+base!A230</f>
        <v>LAVMA</v>
      </c>
      <c r="B231" s="1" t="str">
        <f>+base!B230</f>
        <v>LAVE MAINS</v>
      </c>
      <c r="C231" s="6">
        <v>0</v>
      </c>
      <c r="D231" s="11" t="str">
        <f>IF(C231=0,"0",E231/C231)</f>
        <v>0</v>
      </c>
      <c r="E231" s="11">
        <v>0</v>
      </c>
      <c r="F231" s="6">
        <f>SUMIF('M entree'!A:A,A231,'M entree'!C:C)</f>
        <v>0</v>
      </c>
      <c r="G231" s="27" t="str">
        <f t="shared" si="9"/>
        <v>0</v>
      </c>
      <c r="H231" s="11">
        <f>SUMIFS('M entree'!E:E,'M entree'!A:A,'Etat de stocks'!A231)</f>
        <v>0</v>
      </c>
      <c r="I231" s="6">
        <f>IFERROR(SUMIF('M sortie'!A:A,'Etat de stocks'!A231,'M sortie'!C:C),"0")</f>
        <v>0</v>
      </c>
      <c r="J231" s="11">
        <f>SUMIFS('M sortie'!E:E,'M sortie'!A:A,'Etat de stocks'!A231)</f>
        <v>0</v>
      </c>
      <c r="K231" s="6">
        <f t="shared" si="10"/>
        <v>0</v>
      </c>
      <c r="L231" s="11">
        <f t="shared" si="11"/>
        <v>0</v>
      </c>
    </row>
    <row r="232" spans="1:12">
      <c r="A232" s="1" t="str">
        <f>+base!A231</f>
        <v>BOUGI</v>
      </c>
      <c r="B232" s="1" t="str">
        <f>+base!B231</f>
        <v>BOUGIES</v>
      </c>
      <c r="C232" s="6">
        <v>0</v>
      </c>
      <c r="D232" s="11" t="str">
        <f>IF(C232=0,"0",E232/C232)</f>
        <v>0</v>
      </c>
      <c r="E232" s="11">
        <v>0</v>
      </c>
      <c r="F232" s="6">
        <f>SUMIF('M entree'!A:A,A232,'M entree'!C:C)</f>
        <v>0</v>
      </c>
      <c r="G232" s="27" t="str">
        <f t="shared" si="9"/>
        <v>0</v>
      </c>
      <c r="H232" s="11">
        <f>SUMIFS('M entree'!E:E,'M entree'!A:A,'Etat de stocks'!A232)</f>
        <v>0</v>
      </c>
      <c r="I232" s="6">
        <f>IFERROR(SUMIF('M sortie'!A:A,'Etat de stocks'!A232,'M sortie'!C:C),"0")</f>
        <v>0</v>
      </c>
      <c r="J232" s="11">
        <f>SUMIFS('M sortie'!E:E,'M sortie'!A:A,'Etat de stocks'!A232)</f>
        <v>0</v>
      </c>
      <c r="K232" s="6">
        <f t="shared" si="10"/>
        <v>0</v>
      </c>
      <c r="L232" s="11">
        <f t="shared" si="11"/>
        <v>0</v>
      </c>
    </row>
    <row r="233" spans="1:12">
      <c r="A233" s="1" t="str">
        <f>+base!A232</f>
        <v>JAVEL</v>
      </c>
      <c r="B233" s="1" t="str">
        <f>+base!B232</f>
        <v>EAU DE JAVEL</v>
      </c>
      <c r="C233" s="6">
        <v>0</v>
      </c>
      <c r="D233" s="11" t="str">
        <f>IF(C233=0,"0",E233/C233)</f>
        <v>0</v>
      </c>
      <c r="E233" s="11">
        <v>0</v>
      </c>
      <c r="F233" s="6">
        <f>SUMIF('M entree'!A:A,A233,'M entree'!C:C)</f>
        <v>0</v>
      </c>
      <c r="G233" s="27" t="str">
        <f t="shared" si="9"/>
        <v>0</v>
      </c>
      <c r="H233" s="11">
        <f>SUMIFS('M entree'!E:E,'M entree'!A:A,'Etat de stocks'!A233)</f>
        <v>0</v>
      </c>
      <c r="I233" s="6">
        <f>IFERROR(SUMIF('M sortie'!A:A,'Etat de stocks'!A233,'M sortie'!C:C),"0")</f>
        <v>0</v>
      </c>
      <c r="J233" s="11">
        <f>SUMIFS('M sortie'!E:E,'M sortie'!A:A,'Etat de stocks'!A233)</f>
        <v>0</v>
      </c>
      <c r="K233" s="6">
        <f t="shared" si="10"/>
        <v>0</v>
      </c>
      <c r="L233" s="11">
        <f t="shared" si="11"/>
        <v>0</v>
      </c>
    </row>
    <row r="234" spans="1:12">
      <c r="A234" s="1" t="str">
        <f>+base!A233</f>
        <v>AVOCA</v>
      </c>
      <c r="B234" s="1" t="str">
        <f>+base!B233</f>
        <v>AVOCAT</v>
      </c>
      <c r="C234" s="6">
        <v>0</v>
      </c>
      <c r="D234" s="11" t="str">
        <f>IF(C234=0,"0",E234/C234)</f>
        <v>0</v>
      </c>
      <c r="E234" s="11">
        <v>0</v>
      </c>
      <c r="F234" s="6">
        <f>SUMIF('M entree'!A:A,A234,'M entree'!C:C)</f>
        <v>0</v>
      </c>
      <c r="G234" s="27" t="str">
        <f t="shared" si="9"/>
        <v>0</v>
      </c>
      <c r="H234" s="11">
        <f>SUMIFS('M entree'!E:E,'M entree'!A:A,'Etat de stocks'!A234)</f>
        <v>0</v>
      </c>
      <c r="I234" s="6">
        <f>IFERROR(SUMIF('M sortie'!A:A,'Etat de stocks'!A234,'M sortie'!C:C),"0")</f>
        <v>0</v>
      </c>
      <c r="J234" s="11">
        <f>SUMIFS('M sortie'!E:E,'M sortie'!A:A,'Etat de stocks'!A234)</f>
        <v>0</v>
      </c>
      <c r="K234" s="6">
        <f t="shared" si="10"/>
        <v>0</v>
      </c>
      <c r="L234" s="11">
        <f t="shared" si="11"/>
        <v>0</v>
      </c>
    </row>
    <row r="235" spans="1:12">
      <c r="A235" s="1" t="str">
        <f>+base!A234</f>
        <v>CREVE</v>
      </c>
      <c r="B235" s="1" t="str">
        <f>+base!B234</f>
        <v>CREVETTE</v>
      </c>
      <c r="C235" s="6">
        <v>0</v>
      </c>
      <c r="D235" s="11" t="str">
        <f>IF(C235=0,"0",E235/C235)</f>
        <v>0</v>
      </c>
      <c r="E235" s="11">
        <v>0</v>
      </c>
      <c r="F235" s="6">
        <f>SUMIF('M entree'!A:A,A235,'M entree'!C:C)</f>
        <v>0</v>
      </c>
      <c r="G235" s="27" t="str">
        <f t="shared" si="9"/>
        <v>0</v>
      </c>
      <c r="H235" s="11">
        <f>SUMIFS('M entree'!E:E,'M entree'!A:A,'Etat de stocks'!A235)</f>
        <v>0</v>
      </c>
      <c r="I235" s="6">
        <f>IFERROR(SUMIF('M sortie'!A:A,'Etat de stocks'!A235,'M sortie'!C:C),"0")</f>
        <v>0</v>
      </c>
      <c r="J235" s="11">
        <f>SUMIFS('M sortie'!E:E,'M sortie'!A:A,'Etat de stocks'!A235)</f>
        <v>0</v>
      </c>
      <c r="K235" s="6">
        <f t="shared" si="10"/>
        <v>0</v>
      </c>
      <c r="L235" s="11">
        <f t="shared" si="11"/>
        <v>0</v>
      </c>
    </row>
    <row r="236" spans="1:12">
      <c r="A236" s="1" t="str">
        <f>+base!A235</f>
        <v>CHONO</v>
      </c>
      <c r="B236" s="1" t="str">
        <f>+base!B235</f>
        <v>CHOCOLAT NOIR</v>
      </c>
      <c r="C236" s="6">
        <v>0</v>
      </c>
      <c r="D236" s="11" t="str">
        <f>IF(C236=0,"0",E236/C236)</f>
        <v>0</v>
      </c>
      <c r="E236" s="11">
        <v>0</v>
      </c>
      <c r="F236" s="6">
        <f>SUMIF('M entree'!A:A,A236,'M entree'!C:C)</f>
        <v>0</v>
      </c>
      <c r="G236" s="27" t="str">
        <f t="shared" si="9"/>
        <v>0</v>
      </c>
      <c r="H236" s="11">
        <f>SUMIFS('M entree'!E:E,'M entree'!A:A,'Etat de stocks'!A236)</f>
        <v>0</v>
      </c>
      <c r="I236" s="6">
        <f>IFERROR(SUMIF('M sortie'!A:A,'Etat de stocks'!A236,'M sortie'!C:C),"0")</f>
        <v>0</v>
      </c>
      <c r="J236" s="11">
        <f>SUMIFS('M sortie'!E:E,'M sortie'!A:A,'Etat de stocks'!A236)</f>
        <v>0</v>
      </c>
      <c r="K236" s="6">
        <f t="shared" si="10"/>
        <v>0</v>
      </c>
      <c r="L236" s="11">
        <f t="shared" si="11"/>
        <v>0</v>
      </c>
    </row>
    <row r="237" spans="1:12">
      <c r="A237" s="1" t="str">
        <f>+base!A236</f>
        <v>COUSC</v>
      </c>
      <c r="B237" s="1" t="str">
        <f>+base!B236</f>
        <v>COUSCOUS</v>
      </c>
      <c r="C237" s="6">
        <v>0</v>
      </c>
      <c r="D237" s="11" t="str">
        <f>IF(C237=0,"0",E237/C237)</f>
        <v>0</v>
      </c>
      <c r="E237" s="11">
        <v>0</v>
      </c>
      <c r="F237" s="6">
        <f>SUMIF('M entree'!A:A,A237,'M entree'!C:C)</f>
        <v>0</v>
      </c>
      <c r="G237" s="27" t="str">
        <f t="shared" si="9"/>
        <v>0</v>
      </c>
      <c r="H237" s="11">
        <f>SUMIFS('M entree'!E:E,'M entree'!A:A,'Etat de stocks'!A237)</f>
        <v>0</v>
      </c>
      <c r="I237" s="6">
        <f>IFERROR(SUMIF('M sortie'!A:A,'Etat de stocks'!A237,'M sortie'!C:C),"0")</f>
        <v>0</v>
      </c>
      <c r="J237" s="11">
        <f>SUMIFS('M sortie'!E:E,'M sortie'!A:A,'Etat de stocks'!A237)</f>
        <v>0</v>
      </c>
      <c r="K237" s="6">
        <f t="shared" si="10"/>
        <v>0</v>
      </c>
      <c r="L237" s="11">
        <f t="shared" si="11"/>
        <v>0</v>
      </c>
    </row>
    <row r="238" spans="1:12">
      <c r="A238" s="1" t="str">
        <f>+base!A237</f>
        <v>BPOUL</v>
      </c>
      <c r="B238" s="1" t="str">
        <f>+base!B237</f>
        <v>BLANC DE POULET</v>
      </c>
      <c r="C238" s="6">
        <v>0</v>
      </c>
      <c r="D238" s="11" t="str">
        <f>IF(C238=0,"0",E238/C238)</f>
        <v>0</v>
      </c>
      <c r="E238" s="11">
        <v>0</v>
      </c>
      <c r="F238" s="6">
        <f>SUMIF('M entree'!A:A,A238,'M entree'!C:C)</f>
        <v>0</v>
      </c>
      <c r="G238" s="27" t="str">
        <f t="shared" si="9"/>
        <v>0</v>
      </c>
      <c r="H238" s="11">
        <f>SUMIFS('M entree'!E:E,'M entree'!A:A,'Etat de stocks'!A238)</f>
        <v>0</v>
      </c>
      <c r="I238" s="6">
        <f>IFERROR(SUMIF('M sortie'!A:A,'Etat de stocks'!A238,'M sortie'!C:C),"0")</f>
        <v>0</v>
      </c>
      <c r="J238" s="11">
        <f>SUMIFS('M sortie'!E:E,'M sortie'!A:A,'Etat de stocks'!A238)</f>
        <v>0</v>
      </c>
      <c r="K238" s="6">
        <f t="shared" si="10"/>
        <v>0</v>
      </c>
      <c r="L238" s="11">
        <f t="shared" si="11"/>
        <v>0</v>
      </c>
    </row>
    <row r="239" spans="1:12">
      <c r="A239" s="1" t="str">
        <f>+base!A238</f>
        <v>VCORH</v>
      </c>
      <c r="B239" s="1" t="str">
        <f>+base!B238</f>
        <v>VIN DE COTE DU RHONE 70cl</v>
      </c>
      <c r="C239" s="6">
        <v>0</v>
      </c>
      <c r="D239" s="11" t="str">
        <f>IF(C239=0,"0",E239/C239)</f>
        <v>0</v>
      </c>
      <c r="E239" s="11">
        <v>0</v>
      </c>
      <c r="F239" s="6">
        <f>SUMIF('M entree'!A:A,A239,'M entree'!C:C)</f>
        <v>0</v>
      </c>
      <c r="G239" s="27" t="str">
        <f t="shared" si="9"/>
        <v>0</v>
      </c>
      <c r="H239" s="11">
        <f>SUMIFS('M entree'!E:E,'M entree'!A:A,'Etat de stocks'!A239)</f>
        <v>0</v>
      </c>
      <c r="I239" s="6">
        <f>IFERROR(SUMIF('M sortie'!A:A,'Etat de stocks'!A239,'M sortie'!C:C),"0")</f>
        <v>0</v>
      </c>
      <c r="J239" s="11">
        <f>SUMIFS('M sortie'!E:E,'M sortie'!A:A,'Etat de stocks'!A239)</f>
        <v>0</v>
      </c>
      <c r="K239" s="6">
        <f t="shared" si="10"/>
        <v>0</v>
      </c>
      <c r="L239" s="11">
        <f t="shared" si="11"/>
        <v>0</v>
      </c>
    </row>
    <row r="240" spans="1:12">
      <c r="A240" s="1" t="str">
        <f>+base!A239</f>
        <v>VBORR</v>
      </c>
      <c r="B240" s="1" t="str">
        <f>+base!B239</f>
        <v>VIN BORDEAU ROUGIE</v>
      </c>
      <c r="C240" s="6">
        <v>0</v>
      </c>
      <c r="D240" s="11" t="str">
        <f>IF(C240=0,"0",E240/C240)</f>
        <v>0</v>
      </c>
      <c r="E240" s="11">
        <v>0</v>
      </c>
      <c r="F240" s="6">
        <f>SUMIF('M entree'!A:A,A240,'M entree'!C:C)</f>
        <v>0</v>
      </c>
      <c r="G240" s="27" t="str">
        <f t="shared" si="9"/>
        <v>0</v>
      </c>
      <c r="H240" s="11">
        <f>SUMIFS('M entree'!E:E,'M entree'!A:A,'Etat de stocks'!A240)</f>
        <v>0</v>
      </c>
      <c r="I240" s="6">
        <f>IFERROR(SUMIF('M sortie'!A:A,'Etat de stocks'!A240,'M sortie'!C:C),"0")</f>
        <v>0</v>
      </c>
      <c r="J240" s="11">
        <f>SUMIFS('M sortie'!E:E,'M sortie'!A:A,'Etat de stocks'!A240)</f>
        <v>0</v>
      </c>
      <c r="K240" s="6">
        <f t="shared" si="10"/>
        <v>0</v>
      </c>
      <c r="L240" s="11">
        <f t="shared" si="11"/>
        <v>0</v>
      </c>
    </row>
    <row r="241" spans="1:12">
      <c r="A241" s="1" t="str">
        <f>+base!A240</f>
        <v>VCOFB</v>
      </c>
      <c r="B241" s="1" t="str">
        <f>+base!B240</f>
        <v>VIN COTE DE FIANAR BLANC</v>
      </c>
      <c r="C241" s="6">
        <v>0</v>
      </c>
      <c r="D241" s="11" t="str">
        <f>IF(C241=0,"0",E241/C241)</f>
        <v>0</v>
      </c>
      <c r="E241" s="11">
        <v>0</v>
      </c>
      <c r="F241" s="6">
        <f>SUMIF('M entree'!A:A,A241,'M entree'!C:C)</f>
        <v>0</v>
      </c>
      <c r="G241" s="27" t="str">
        <f t="shared" si="9"/>
        <v>0</v>
      </c>
      <c r="H241" s="11">
        <f>SUMIFS('M entree'!E:E,'M entree'!A:A,'Etat de stocks'!A241)</f>
        <v>0</v>
      </c>
      <c r="I241" s="6">
        <f>IFERROR(SUMIF('M sortie'!A:A,'Etat de stocks'!A241,'M sortie'!C:C),"0")</f>
        <v>0</v>
      </c>
      <c r="J241" s="11">
        <f>SUMIFS('M sortie'!E:E,'M sortie'!A:A,'Etat de stocks'!A241)</f>
        <v>0</v>
      </c>
      <c r="K241" s="6">
        <f t="shared" si="10"/>
        <v>0</v>
      </c>
      <c r="L241" s="11">
        <f t="shared" si="11"/>
        <v>0</v>
      </c>
    </row>
    <row r="242" spans="1:12">
      <c r="A242" s="1" t="str">
        <f>+base!A241</f>
        <v>CRCAS</v>
      </c>
      <c r="B242" s="1" t="str">
        <f>+base!B241</f>
        <v>CREME DE CASSIS 70cl</v>
      </c>
      <c r="C242" s="6">
        <v>0</v>
      </c>
      <c r="D242" s="11" t="str">
        <f>IF(C242=0,"0",E242/C242)</f>
        <v>0</v>
      </c>
      <c r="E242" s="11">
        <v>0</v>
      </c>
      <c r="F242" s="6">
        <f>SUMIF('M entree'!A:A,A242,'M entree'!C:C)</f>
        <v>0</v>
      </c>
      <c r="G242" s="27" t="str">
        <f t="shared" si="9"/>
        <v>0</v>
      </c>
      <c r="H242" s="11">
        <f>SUMIFS('M entree'!E:E,'M entree'!A:A,'Etat de stocks'!A242)</f>
        <v>0</v>
      </c>
      <c r="I242" s="6">
        <f>IFERROR(SUMIF('M sortie'!A:A,'Etat de stocks'!A242,'M sortie'!C:C),"0")</f>
        <v>0</v>
      </c>
      <c r="J242" s="11">
        <f>SUMIFS('M sortie'!E:E,'M sortie'!A:A,'Etat de stocks'!A242)</f>
        <v>0</v>
      </c>
      <c r="K242" s="6">
        <f t="shared" si="10"/>
        <v>0</v>
      </c>
      <c r="L242" s="11">
        <f t="shared" si="11"/>
        <v>0</v>
      </c>
    </row>
    <row r="243" spans="1:12">
      <c r="A243" s="1" t="str">
        <f>+base!A242</f>
        <v>GINBU</v>
      </c>
      <c r="B243" s="1" t="str">
        <f>+base!B242</f>
        <v>GIN BURTON'S 70cl</v>
      </c>
      <c r="C243" s="6">
        <v>0</v>
      </c>
      <c r="D243" s="11" t="str">
        <f>IF(C243=0,"0",E243/C243)</f>
        <v>0</v>
      </c>
      <c r="E243" s="11">
        <v>0</v>
      </c>
      <c r="F243" s="6">
        <f>SUMIF('M entree'!A:A,A243,'M entree'!C:C)</f>
        <v>0</v>
      </c>
      <c r="G243" s="27" t="str">
        <f t="shared" si="9"/>
        <v>0</v>
      </c>
      <c r="H243" s="11">
        <f>SUMIFS('M entree'!E:E,'M entree'!A:A,'Etat de stocks'!A243)</f>
        <v>0</v>
      </c>
      <c r="I243" s="6">
        <f>IFERROR(SUMIF('M sortie'!A:A,'Etat de stocks'!A243,'M sortie'!C:C),"0")</f>
        <v>0</v>
      </c>
      <c r="J243" s="11">
        <f>SUMIFS('M sortie'!E:E,'M sortie'!A:A,'Etat de stocks'!A243)</f>
        <v>0</v>
      </c>
      <c r="K243" s="6">
        <f t="shared" si="10"/>
        <v>0</v>
      </c>
      <c r="L243" s="11">
        <f t="shared" si="11"/>
        <v>0</v>
      </c>
    </row>
    <row r="244" spans="1:12">
      <c r="A244" s="1" t="str">
        <f>+base!A243</f>
        <v>PASPR</v>
      </c>
      <c r="B244" s="1" t="str">
        <f>+base!B243</f>
        <v>PASTIS PRADO 100cl</v>
      </c>
      <c r="C244" s="6">
        <v>0</v>
      </c>
      <c r="D244" s="11" t="str">
        <f>IF(C244=0,"0",E244/C244)</f>
        <v>0</v>
      </c>
      <c r="E244" s="11">
        <v>0</v>
      </c>
      <c r="F244" s="6">
        <f>SUMIF('M entree'!A:A,A244,'M entree'!C:C)</f>
        <v>0</v>
      </c>
      <c r="G244" s="27" t="str">
        <f t="shared" si="9"/>
        <v>0</v>
      </c>
      <c r="H244" s="11">
        <f>SUMIFS('M entree'!E:E,'M entree'!A:A,'Etat de stocks'!A244)</f>
        <v>0</v>
      </c>
      <c r="I244" s="6">
        <f>IFERROR(SUMIF('M sortie'!A:A,'Etat de stocks'!A244,'M sortie'!C:C),"0")</f>
        <v>0</v>
      </c>
      <c r="J244" s="11">
        <f>SUMIFS('M sortie'!E:E,'M sortie'!A:A,'Etat de stocks'!A244)</f>
        <v>0</v>
      </c>
      <c r="K244" s="6">
        <f t="shared" si="10"/>
        <v>0</v>
      </c>
      <c r="L244" s="11">
        <f t="shared" si="11"/>
        <v>0</v>
      </c>
    </row>
    <row r="245" spans="1:12">
      <c r="A245" s="1" t="str">
        <f>+base!A244</f>
        <v>CUVBL</v>
      </c>
      <c r="B245" s="1" t="str">
        <f>+base!B244</f>
        <v>CUVEE BLANCHE 70cl</v>
      </c>
      <c r="C245" s="6">
        <v>0</v>
      </c>
      <c r="D245" s="11" t="str">
        <f>IF(C245=0,"0",E245/C245)</f>
        <v>0</v>
      </c>
      <c r="E245" s="11">
        <v>0</v>
      </c>
      <c r="F245" s="6">
        <f>SUMIF('M entree'!A:A,A245,'M entree'!C:C)</f>
        <v>0</v>
      </c>
      <c r="G245" s="27" t="str">
        <f t="shared" si="9"/>
        <v>0</v>
      </c>
      <c r="H245" s="11">
        <f>SUMIFS('M entree'!E:E,'M entree'!A:A,'Etat de stocks'!A245)</f>
        <v>0</v>
      </c>
      <c r="I245" s="6">
        <f>IFERROR(SUMIF('M sortie'!A:A,'Etat de stocks'!A245,'M sortie'!C:C),"0")</f>
        <v>0</v>
      </c>
      <c r="J245" s="11">
        <f>SUMIFS('M sortie'!E:E,'M sortie'!A:A,'Etat de stocks'!A245)</f>
        <v>0</v>
      </c>
      <c r="K245" s="6">
        <f t="shared" si="10"/>
        <v>0</v>
      </c>
      <c r="L245" s="11">
        <f t="shared" si="11"/>
        <v>0</v>
      </c>
    </row>
    <row r="246" spans="1:12">
      <c r="A246" s="1" t="str">
        <f>+base!A245</f>
        <v>LIMGM</v>
      </c>
      <c r="B246" s="1" t="str">
        <f>+base!B245</f>
        <v>LIMONADE GM</v>
      </c>
      <c r="C246" s="6">
        <v>0</v>
      </c>
      <c r="D246" s="11" t="str">
        <f>IF(C246=0,"0",E246/C246)</f>
        <v>0</v>
      </c>
      <c r="E246" s="11">
        <v>0</v>
      </c>
      <c r="F246" s="6">
        <f>SUMIF('M entree'!A:A,A246,'M entree'!C:C)</f>
        <v>0</v>
      </c>
      <c r="G246" s="27" t="str">
        <f t="shared" si="9"/>
        <v>0</v>
      </c>
      <c r="H246" s="11">
        <f>SUMIFS('M entree'!E:E,'M entree'!A:A,'Etat de stocks'!A246)</f>
        <v>0</v>
      </c>
      <c r="I246" s="6">
        <f>IFERROR(SUMIF('M sortie'!A:A,'Etat de stocks'!A246,'M sortie'!C:C),"0")</f>
        <v>0</v>
      </c>
      <c r="J246" s="11">
        <f>SUMIFS('M sortie'!E:E,'M sortie'!A:A,'Etat de stocks'!A246)</f>
        <v>0</v>
      </c>
      <c r="K246" s="6">
        <f t="shared" si="10"/>
        <v>0</v>
      </c>
      <c r="L246" s="11">
        <f t="shared" si="11"/>
        <v>0</v>
      </c>
    </row>
    <row r="247" spans="1:12">
      <c r="A247" s="1" t="str">
        <f>+base!A246</f>
        <v>LIMPM</v>
      </c>
      <c r="B247" s="1" t="str">
        <f>+base!B246</f>
        <v>LIMONADE PM</v>
      </c>
      <c r="C247" s="6">
        <v>44</v>
      </c>
      <c r="D247" s="11">
        <f>IF(C247=0,"0",E247/C247)</f>
        <v>65</v>
      </c>
      <c r="E247" s="11">
        <v>2860</v>
      </c>
      <c r="F247" s="6">
        <f>SUMIF('M entree'!A:A,A247,'M entree'!C:C)</f>
        <v>0</v>
      </c>
      <c r="G247" s="27">
        <f t="shared" si="9"/>
        <v>65</v>
      </c>
      <c r="H247" s="11">
        <f>SUMIFS('M entree'!E:E,'M entree'!A:A,'Etat de stocks'!A247)</f>
        <v>0</v>
      </c>
      <c r="I247" s="6">
        <f>IFERROR(SUMIF('M sortie'!A:A,'Etat de stocks'!A247,'M sortie'!C:C),"0")</f>
        <v>0</v>
      </c>
      <c r="J247" s="11">
        <f>SUMIFS('M sortie'!E:E,'M sortie'!A:A,'Etat de stocks'!A247)</f>
        <v>0</v>
      </c>
      <c r="K247" s="6">
        <f t="shared" si="10"/>
        <v>44</v>
      </c>
      <c r="L247" s="11">
        <f t="shared" si="11"/>
        <v>2860</v>
      </c>
    </row>
    <row r="248" spans="1:12">
      <c r="A248" s="1" t="str">
        <f>+base!A247</f>
        <v>RAISE</v>
      </c>
      <c r="B248" s="1" t="str">
        <f>+base!B247</f>
        <v>RAISIN SEC</v>
      </c>
      <c r="C248" s="6">
        <v>0.5</v>
      </c>
      <c r="D248" s="11">
        <f>IF(C248=0,"0",E248/C248)</f>
        <v>11200</v>
      </c>
      <c r="E248" s="18">
        <v>5600</v>
      </c>
      <c r="F248" s="6">
        <f>SUMIF('M entree'!A:A,A248,'M entree'!C:C)</f>
        <v>0</v>
      </c>
      <c r="G248" s="27">
        <f t="shared" si="9"/>
        <v>11200</v>
      </c>
      <c r="H248" s="18">
        <f>SUMIFS('M entree'!E:E,'M entree'!A:A,'Etat de stocks'!A248)</f>
        <v>0</v>
      </c>
      <c r="I248" s="6">
        <f>IFERROR(SUMIF('M sortie'!A:A,'Etat de stocks'!A248,'M sortie'!C:C),"0")</f>
        <v>0</v>
      </c>
      <c r="J248" s="11">
        <f>SUMIFS('M sortie'!E:E,'M sortie'!A:A,'Etat de stocks'!A248)</f>
        <v>0</v>
      </c>
      <c r="K248" s="6">
        <f t="shared" si="10"/>
        <v>0.5</v>
      </c>
      <c r="L248" s="11">
        <f t="shared" si="11"/>
        <v>5600</v>
      </c>
    </row>
    <row r="249" spans="1:12">
      <c r="A249" s="1" t="str">
        <f>+base!A248</f>
        <v>VODKA</v>
      </c>
      <c r="B249" s="1" t="str">
        <f>+base!B248</f>
        <v>VODKA</v>
      </c>
      <c r="C249" s="6">
        <v>11</v>
      </c>
      <c r="D249" s="11">
        <f>IF(C249=0,"0",E249/C249)</f>
        <v>4500</v>
      </c>
      <c r="E249" s="18">
        <f>11*4500</f>
        <v>49500</v>
      </c>
      <c r="F249" s="6">
        <f>SUMIF('M entree'!A:A,A249,'M entree'!C:C)</f>
        <v>0</v>
      </c>
      <c r="G249" s="27">
        <f t="shared" si="9"/>
        <v>4500</v>
      </c>
      <c r="H249" s="18">
        <f>SUMIFS('M entree'!E:E,'M entree'!A:A,'Etat de stocks'!A249)</f>
        <v>0</v>
      </c>
      <c r="I249" s="6">
        <f>IFERROR(SUMIF('M sortie'!A:A,'Etat de stocks'!A249,'M sortie'!C:C),"0")</f>
        <v>0</v>
      </c>
      <c r="J249" s="11">
        <f>SUMIFS('M sortie'!E:E,'M sortie'!A:A,'Etat de stocks'!A249)</f>
        <v>0</v>
      </c>
      <c r="K249" s="6">
        <f t="shared" si="10"/>
        <v>11</v>
      </c>
      <c r="L249" s="11">
        <f t="shared" si="11"/>
        <v>49500</v>
      </c>
    </row>
    <row r="250" spans="1:12">
      <c r="A250" s="1" t="str">
        <f>+base!A249</f>
        <v>HSOJA</v>
      </c>
      <c r="B250" s="1" t="str">
        <f>+base!B249</f>
        <v>HUILE SOJA</v>
      </c>
      <c r="C250" s="6">
        <v>0.5</v>
      </c>
      <c r="D250" s="11">
        <f>IF(C250=0,"0",E250/C250)</f>
        <v>7000</v>
      </c>
      <c r="E250" s="18">
        <v>3500</v>
      </c>
      <c r="F250" s="6">
        <f>SUMIF('M entree'!A:A,A250,'M entree'!C:C)</f>
        <v>0</v>
      </c>
      <c r="G250" s="27">
        <f t="shared" si="9"/>
        <v>7000</v>
      </c>
      <c r="H250" s="18">
        <f>SUMIFS('M entree'!E:E,'M entree'!A:A,'Etat de stocks'!A250)</f>
        <v>0</v>
      </c>
      <c r="I250" s="6">
        <f>IFERROR(SUMIF('M sortie'!A:A,'Etat de stocks'!A250,'M sortie'!C:C),"0")</f>
        <v>0</v>
      </c>
      <c r="J250" s="11">
        <f>SUMIFS('M sortie'!E:E,'M sortie'!A:A,'Etat de stocks'!A250)</f>
        <v>0</v>
      </c>
      <c r="K250" s="6">
        <f t="shared" si="10"/>
        <v>0.5</v>
      </c>
      <c r="L250" s="11">
        <f t="shared" si="11"/>
        <v>3500</v>
      </c>
    </row>
    <row r="251" spans="1:12">
      <c r="A251" s="1" t="str">
        <f>+base!A250</f>
        <v>SKOL0</v>
      </c>
      <c r="B251" s="1" t="str">
        <f>+base!B250</f>
        <v>SKOL</v>
      </c>
      <c r="C251" s="6">
        <v>3</v>
      </c>
      <c r="D251" s="11">
        <f>IF(C251=0,"0",E251/C251)</f>
        <v>1800</v>
      </c>
      <c r="E251" s="18">
        <v>5400</v>
      </c>
      <c r="F251" s="6">
        <f>SUMIF('M entree'!A:A,A251,'M entree'!C:C)</f>
        <v>0</v>
      </c>
      <c r="G251" s="27">
        <f t="shared" si="9"/>
        <v>1800</v>
      </c>
      <c r="H251" s="18">
        <f>SUMIFS('M entree'!E:E,'M entree'!A:A,'Etat de stocks'!A251)</f>
        <v>0</v>
      </c>
      <c r="I251" s="6">
        <f>IFERROR(SUMIF('M sortie'!A:A,'Etat de stocks'!A251,'M sortie'!C:C),"0")</f>
        <v>0</v>
      </c>
      <c r="J251" s="11">
        <f>SUMIFS('M sortie'!E:E,'M sortie'!A:A,'Etat de stocks'!A251)</f>
        <v>0</v>
      </c>
      <c r="K251" s="6">
        <f t="shared" si="10"/>
        <v>3</v>
      </c>
      <c r="L251" s="11">
        <f t="shared" si="11"/>
        <v>5400</v>
      </c>
    </row>
    <row r="252" spans="1:12">
      <c r="A252" s="1" t="str">
        <f>+base!A251</f>
        <v>EMASS</v>
      </c>
      <c r="B252" s="1" t="str">
        <f>+base!B251</f>
        <v>EPICE MASSALA</v>
      </c>
      <c r="C252" s="6">
        <v>0.1</v>
      </c>
      <c r="D252" s="11">
        <f>IF(C252=0,"0",E252/C252)</f>
        <v>2000</v>
      </c>
      <c r="E252" s="18">
        <v>200</v>
      </c>
      <c r="F252" s="6">
        <f>SUMIF('M entree'!A:A,A252,'M entree'!C:C)</f>
        <v>0</v>
      </c>
      <c r="G252" s="27">
        <f t="shared" si="9"/>
        <v>2000</v>
      </c>
      <c r="H252" s="18">
        <f>SUMIFS('M entree'!E:E,'M entree'!A:A,'Etat de stocks'!A252)</f>
        <v>0</v>
      </c>
      <c r="I252" s="6">
        <f>IFERROR(SUMIF('M sortie'!A:A,'Etat de stocks'!A252,'M sortie'!C:C),"0")</f>
        <v>0</v>
      </c>
      <c r="J252" s="11">
        <f>SUMIFS('M sortie'!E:E,'M sortie'!A:A,'Etat de stocks'!A252)</f>
        <v>0</v>
      </c>
      <c r="K252" s="6">
        <f t="shared" si="10"/>
        <v>0.1</v>
      </c>
      <c r="L252" s="11">
        <f t="shared" si="11"/>
        <v>200</v>
      </c>
    </row>
    <row r="253" spans="1:12">
      <c r="A253" s="1" t="str">
        <f>+base!A252</f>
        <v>VFRBD</v>
      </c>
      <c r="B253" s="1" t="str">
        <f>+base!B252</f>
        <v>VIN FRONTERA BLANC DOUX</v>
      </c>
      <c r="C253" s="6">
        <v>2</v>
      </c>
      <c r="D253" s="11">
        <f>IF(C253=0,"0",E253/C253)</f>
        <v>2500</v>
      </c>
      <c r="E253" s="18">
        <v>5000</v>
      </c>
      <c r="F253" s="6">
        <f>SUMIF('M entree'!A:A,A253,'M entree'!C:C)</f>
        <v>0</v>
      </c>
      <c r="G253" s="27">
        <f t="shared" si="9"/>
        <v>2500</v>
      </c>
      <c r="H253" s="18">
        <f>SUMIFS('M entree'!E:E,'M entree'!A:A,'Etat de stocks'!A253)</f>
        <v>0</v>
      </c>
      <c r="I253" s="6">
        <f>IFERROR(SUMIF('M sortie'!A:A,'Etat de stocks'!A253,'M sortie'!C:C),"0")</f>
        <v>0</v>
      </c>
      <c r="J253" s="11">
        <f>SUMIFS('M sortie'!E:E,'M sortie'!A:A,'Etat de stocks'!A253)</f>
        <v>0</v>
      </c>
      <c r="K253" s="6">
        <f t="shared" si="10"/>
        <v>2</v>
      </c>
      <c r="L253" s="11">
        <f t="shared" si="11"/>
        <v>5000</v>
      </c>
    </row>
    <row r="254" spans="1:12">
      <c r="A254" s="1" t="str">
        <f>+base!A253</f>
        <v>VNABS</v>
      </c>
      <c r="B254" s="1" t="str">
        <f>+base!B253</f>
        <v>VIN NAMAQUA BLANC SEC</v>
      </c>
      <c r="C254" s="6">
        <v>2</v>
      </c>
      <c r="D254" s="11">
        <f>IF(C254=0,"0",E254/C254)</f>
        <v>2500</v>
      </c>
      <c r="E254" s="18">
        <v>5000</v>
      </c>
      <c r="F254" s="6">
        <f>SUMIF('M entree'!A:A,A254,'M entree'!C:C)</f>
        <v>0</v>
      </c>
      <c r="G254" s="27">
        <f t="shared" si="9"/>
        <v>2500</v>
      </c>
      <c r="H254" s="18">
        <f>SUMIFS('M entree'!E:E,'M entree'!A:A,'Etat de stocks'!A254)</f>
        <v>0</v>
      </c>
      <c r="I254" s="6">
        <f>IFERROR(SUMIF('M sortie'!A:A,'Etat de stocks'!A254,'M sortie'!C:C),"0")</f>
        <v>0</v>
      </c>
      <c r="J254" s="11">
        <f>SUMIFS('M sortie'!E:E,'M sortie'!A:A,'Etat de stocks'!A254)</f>
        <v>0</v>
      </c>
      <c r="K254" s="6">
        <f t="shared" si="10"/>
        <v>2</v>
      </c>
      <c r="L254" s="11">
        <f t="shared" si="11"/>
        <v>5000</v>
      </c>
    </row>
    <row r="255" spans="1:12" ht="15.75">
      <c r="A255" s="23"/>
      <c r="B255" s="24" t="s">
        <v>525</v>
      </c>
      <c r="C255" s="25"/>
      <c r="D255" s="26"/>
      <c r="E255" s="23">
        <f>SUM(E3:E254)</f>
        <v>1619689.5377437903</v>
      </c>
      <c r="F255" s="23"/>
      <c r="G255" s="26"/>
      <c r="H255" s="23">
        <f>SUM(H3:H254)</f>
        <v>0</v>
      </c>
      <c r="I255" s="23"/>
      <c r="J255" s="23">
        <f>SUM(J3:J254)</f>
        <v>0</v>
      </c>
      <c r="K255" s="23"/>
      <c r="L255" s="26">
        <f>SUM(L3:L254)</f>
        <v>1619689.5377437903</v>
      </c>
    </row>
    <row r="256" spans="1:12" ht="26.25" customHeight="1"/>
    <row r="257" spans="3:12" ht="15" customHeight="1">
      <c r="C257" s="19"/>
      <c r="E257" s="21" t="s">
        <v>524</v>
      </c>
      <c r="F257" s="21"/>
      <c r="G257" s="21"/>
      <c r="H257" s="22" t="str">
        <f>IF(H255='M entree'!E92,"OK","ERRONEE")</f>
        <v>OK</v>
      </c>
      <c r="I257" s="19"/>
      <c r="J257" s="22" t="str">
        <f>IF(J255='M sortie'!E36,"OK","ERRONEE")</f>
        <v>OK</v>
      </c>
      <c r="K257" s="19"/>
      <c r="L257" s="22" t="str">
        <f>IF((E255+H255-J255)=L255,"OK","ERRONEE")</f>
        <v>OK</v>
      </c>
    </row>
    <row r="258" spans="3:12">
      <c r="C258" s="19"/>
      <c r="F258" s="19"/>
      <c r="I258" s="19"/>
      <c r="J258" s="19"/>
      <c r="K258" s="19"/>
      <c r="L258" s="20"/>
    </row>
  </sheetData>
  <autoFilter ref="A2:L255"/>
  <mergeCells count="6">
    <mergeCell ref="E257:G257"/>
    <mergeCell ref="F1:H1"/>
    <mergeCell ref="C1:E1"/>
    <mergeCell ref="I1:J1"/>
    <mergeCell ref="K1:L1"/>
    <mergeCell ref="B255:C25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53"/>
  <sheetViews>
    <sheetView showGridLines="0" workbookViewId="0">
      <selection activeCell="B21" sqref="B21"/>
    </sheetView>
  </sheetViews>
  <sheetFormatPr baseColWidth="10" defaultRowHeight="15"/>
  <cols>
    <col min="1" max="1" width="11.140625" customWidth="1"/>
    <col min="2" max="2" width="33.85546875" bestFit="1" customWidth="1"/>
  </cols>
  <sheetData>
    <row r="1" spans="1:2">
      <c r="A1" s="43" t="s">
        <v>478</v>
      </c>
      <c r="B1" s="43" t="s">
        <v>479</v>
      </c>
    </row>
    <row r="2" spans="1:2">
      <c r="A2" t="s">
        <v>244</v>
      </c>
      <c r="B2" t="s">
        <v>7</v>
      </c>
    </row>
    <row r="3" spans="1:2">
      <c r="A3" s="1" t="s">
        <v>245</v>
      </c>
      <c r="B3" s="1" t="s">
        <v>6</v>
      </c>
    </row>
    <row r="4" spans="1:2">
      <c r="A4" s="1" t="s">
        <v>246</v>
      </c>
      <c r="B4" s="1" t="s">
        <v>8</v>
      </c>
    </row>
    <row r="5" spans="1:2">
      <c r="A5" s="1" t="s">
        <v>247</v>
      </c>
      <c r="B5" s="1" t="s">
        <v>9</v>
      </c>
    </row>
    <row r="6" spans="1:2">
      <c r="A6" s="1" t="s">
        <v>248</v>
      </c>
      <c r="B6" s="1" t="s">
        <v>10</v>
      </c>
    </row>
    <row r="7" spans="1:2">
      <c r="A7" s="1" t="s">
        <v>249</v>
      </c>
      <c r="B7" s="1" t="s">
        <v>11</v>
      </c>
    </row>
    <row r="8" spans="1:2">
      <c r="A8" s="1" t="s">
        <v>5</v>
      </c>
      <c r="B8" s="1" t="s">
        <v>12</v>
      </c>
    </row>
    <row r="9" spans="1:2">
      <c r="A9" s="1" t="s">
        <v>250</v>
      </c>
      <c r="B9" s="1" t="s">
        <v>13</v>
      </c>
    </row>
    <row r="10" spans="1:2">
      <c r="A10" s="1" t="s">
        <v>251</v>
      </c>
      <c r="B10" s="1" t="s">
        <v>14</v>
      </c>
    </row>
    <row r="11" spans="1:2">
      <c r="A11" s="1" t="s">
        <v>252</v>
      </c>
      <c r="B11" s="1" t="s">
        <v>15</v>
      </c>
    </row>
    <row r="12" spans="1:2">
      <c r="A12" s="1" t="s">
        <v>253</v>
      </c>
      <c r="B12" s="1" t="s">
        <v>16</v>
      </c>
    </row>
    <row r="13" spans="1:2">
      <c r="A13" s="1" t="s">
        <v>254</v>
      </c>
      <c r="B13" s="1" t="s">
        <v>17</v>
      </c>
    </row>
    <row r="14" spans="1:2">
      <c r="A14" s="1" t="s">
        <v>18</v>
      </c>
      <c r="B14" s="1" t="s">
        <v>18</v>
      </c>
    </row>
    <row r="15" spans="1:2">
      <c r="A15" s="1" t="s">
        <v>255</v>
      </c>
      <c r="B15" s="1" t="s">
        <v>19</v>
      </c>
    </row>
    <row r="16" spans="1:2">
      <c r="A16" s="1" t="s">
        <v>256</v>
      </c>
      <c r="B16" s="1" t="s">
        <v>20</v>
      </c>
    </row>
    <row r="17" spans="1:2">
      <c r="A17" s="1" t="s">
        <v>257</v>
      </c>
      <c r="B17" s="1" t="s">
        <v>21</v>
      </c>
    </row>
    <row r="18" spans="1:2">
      <c r="A18" s="1" t="s">
        <v>258</v>
      </c>
      <c r="B18" s="1" t="s">
        <v>22</v>
      </c>
    </row>
    <row r="19" spans="1:2">
      <c r="A19" s="1" t="s">
        <v>259</v>
      </c>
      <c r="B19" s="1" t="s">
        <v>23</v>
      </c>
    </row>
    <row r="20" spans="1:2">
      <c r="A20" s="1" t="s">
        <v>260</v>
      </c>
      <c r="B20" s="1" t="s">
        <v>24</v>
      </c>
    </row>
    <row r="21" spans="1:2">
      <c r="A21" s="1" t="s">
        <v>261</v>
      </c>
      <c r="B21" s="1" t="s">
        <v>25</v>
      </c>
    </row>
    <row r="22" spans="1:2">
      <c r="A22" s="1" t="s">
        <v>262</v>
      </c>
      <c r="B22" s="1" t="s">
        <v>26</v>
      </c>
    </row>
    <row r="23" spans="1:2">
      <c r="A23" s="1" t="s">
        <v>263</v>
      </c>
      <c r="B23" s="1" t="s">
        <v>27</v>
      </c>
    </row>
    <row r="24" spans="1:2">
      <c r="A24" s="1" t="s">
        <v>264</v>
      </c>
      <c r="B24" s="1" t="s">
        <v>28</v>
      </c>
    </row>
    <row r="25" spans="1:2">
      <c r="A25" s="1" t="s">
        <v>29</v>
      </c>
      <c r="B25" s="1" t="s">
        <v>29</v>
      </c>
    </row>
    <row r="26" spans="1:2">
      <c r="A26" s="1" t="s">
        <v>265</v>
      </c>
      <c r="B26" s="1" t="s">
        <v>30</v>
      </c>
    </row>
    <row r="27" spans="1:2">
      <c r="A27" s="1" t="s">
        <v>266</v>
      </c>
      <c r="B27" s="1" t="s">
        <v>31</v>
      </c>
    </row>
    <row r="28" spans="1:2">
      <c r="A28" s="1" t="s">
        <v>267</v>
      </c>
      <c r="B28" s="1" t="s">
        <v>32</v>
      </c>
    </row>
    <row r="29" spans="1:2">
      <c r="A29" s="1" t="s">
        <v>33</v>
      </c>
      <c r="B29" s="1" t="s">
        <v>33</v>
      </c>
    </row>
    <row r="30" spans="1:2">
      <c r="A30" s="1" t="s">
        <v>34</v>
      </c>
      <c r="B30" s="1" t="s">
        <v>34</v>
      </c>
    </row>
    <row r="31" spans="1:2">
      <c r="A31" s="1" t="s">
        <v>268</v>
      </c>
      <c r="B31" s="1" t="s">
        <v>35</v>
      </c>
    </row>
    <row r="32" spans="1:2">
      <c r="A32" s="1" t="s">
        <v>269</v>
      </c>
      <c r="B32" s="1" t="s">
        <v>36</v>
      </c>
    </row>
    <row r="33" spans="1:2">
      <c r="A33" s="1" t="s">
        <v>270</v>
      </c>
      <c r="B33" s="1" t="s">
        <v>37</v>
      </c>
    </row>
    <row r="34" spans="1:2">
      <c r="A34" s="1" t="s">
        <v>271</v>
      </c>
      <c r="B34" s="1" t="s">
        <v>38</v>
      </c>
    </row>
    <row r="35" spans="1:2">
      <c r="A35" s="1" t="s">
        <v>508</v>
      </c>
      <c r="B35" s="1" t="s">
        <v>39</v>
      </c>
    </row>
    <row r="36" spans="1:2">
      <c r="A36" s="1" t="s">
        <v>272</v>
      </c>
      <c r="B36" s="1" t="s">
        <v>40</v>
      </c>
    </row>
    <row r="37" spans="1:2">
      <c r="A37" s="1" t="s">
        <v>273</v>
      </c>
      <c r="B37" s="1" t="s">
        <v>41</v>
      </c>
    </row>
    <row r="38" spans="1:2">
      <c r="A38" s="1" t="s">
        <v>274</v>
      </c>
      <c r="B38" s="1" t="s">
        <v>42</v>
      </c>
    </row>
    <row r="39" spans="1:2">
      <c r="A39" s="1" t="s">
        <v>275</v>
      </c>
      <c r="B39" s="1" t="s">
        <v>43</v>
      </c>
    </row>
    <row r="40" spans="1:2">
      <c r="A40" s="1" t="s">
        <v>276</v>
      </c>
      <c r="B40" s="1" t="s">
        <v>44</v>
      </c>
    </row>
    <row r="41" spans="1:2">
      <c r="A41" s="1" t="s">
        <v>277</v>
      </c>
      <c r="B41" s="1" t="s">
        <v>45</v>
      </c>
    </row>
    <row r="42" spans="1:2">
      <c r="A42" s="1" t="s">
        <v>278</v>
      </c>
      <c r="B42" s="1" t="s">
        <v>46</v>
      </c>
    </row>
    <row r="43" spans="1:2">
      <c r="A43" s="1" t="s">
        <v>279</v>
      </c>
      <c r="B43" s="1" t="s">
        <v>47</v>
      </c>
    </row>
    <row r="44" spans="1:2">
      <c r="A44" s="1" t="s">
        <v>280</v>
      </c>
      <c r="B44" s="1" t="s">
        <v>48</v>
      </c>
    </row>
    <row r="45" spans="1:2">
      <c r="A45" s="1" t="s">
        <v>281</v>
      </c>
      <c r="B45" s="1" t="s">
        <v>49</v>
      </c>
    </row>
    <row r="46" spans="1:2">
      <c r="A46" s="1" t="s">
        <v>282</v>
      </c>
      <c r="B46" s="1" t="s">
        <v>50</v>
      </c>
    </row>
    <row r="47" spans="1:2">
      <c r="A47" s="1" t="s">
        <v>283</v>
      </c>
      <c r="B47" s="1" t="s">
        <v>51</v>
      </c>
    </row>
    <row r="48" spans="1:2">
      <c r="A48" s="1" t="s">
        <v>284</v>
      </c>
      <c r="B48" s="1" t="s">
        <v>52</v>
      </c>
    </row>
    <row r="49" spans="1:2">
      <c r="A49" s="1" t="s">
        <v>285</v>
      </c>
      <c r="B49" s="1" t="s">
        <v>53</v>
      </c>
    </row>
    <row r="50" spans="1:2">
      <c r="A50" s="1" t="s">
        <v>286</v>
      </c>
      <c r="B50" s="1" t="s">
        <v>54</v>
      </c>
    </row>
    <row r="51" spans="1:2">
      <c r="A51" s="1" t="s">
        <v>287</v>
      </c>
      <c r="B51" s="1" t="s">
        <v>55</v>
      </c>
    </row>
    <row r="52" spans="1:2">
      <c r="A52" s="1" t="s">
        <v>288</v>
      </c>
      <c r="B52" s="1" t="s">
        <v>56</v>
      </c>
    </row>
    <row r="53" spans="1:2">
      <c r="A53" s="1" t="s">
        <v>289</v>
      </c>
      <c r="B53" s="1" t="s">
        <v>57</v>
      </c>
    </row>
    <row r="54" spans="1:2">
      <c r="A54" s="1" t="s">
        <v>290</v>
      </c>
      <c r="B54" s="1" t="s">
        <v>58</v>
      </c>
    </row>
    <row r="55" spans="1:2">
      <c r="A55" s="1" t="s">
        <v>291</v>
      </c>
      <c r="B55" s="1" t="s">
        <v>59</v>
      </c>
    </row>
    <row r="56" spans="1:2">
      <c r="A56" s="1" t="s">
        <v>292</v>
      </c>
      <c r="B56" s="1" t="s">
        <v>60</v>
      </c>
    </row>
    <row r="57" spans="1:2">
      <c r="A57" s="1" t="s">
        <v>293</v>
      </c>
      <c r="B57" s="1" t="s">
        <v>61</v>
      </c>
    </row>
    <row r="58" spans="1:2">
      <c r="A58" s="1" t="s">
        <v>294</v>
      </c>
      <c r="B58" s="1" t="s">
        <v>62</v>
      </c>
    </row>
    <row r="59" spans="1:2">
      <c r="A59" s="1" t="s">
        <v>295</v>
      </c>
      <c r="B59" s="1" t="s">
        <v>63</v>
      </c>
    </row>
    <row r="60" spans="1:2">
      <c r="A60" s="1" t="s">
        <v>296</v>
      </c>
      <c r="B60" s="1" t="s">
        <v>64</v>
      </c>
    </row>
    <row r="61" spans="1:2">
      <c r="A61" s="1" t="s">
        <v>297</v>
      </c>
      <c r="B61" s="1" t="s">
        <v>65</v>
      </c>
    </row>
    <row r="62" spans="1:2">
      <c r="A62" s="1" t="s">
        <v>298</v>
      </c>
      <c r="B62" s="1" t="s">
        <v>66</v>
      </c>
    </row>
    <row r="63" spans="1:2">
      <c r="A63" s="1" t="s">
        <v>299</v>
      </c>
      <c r="B63" s="1" t="s">
        <v>67</v>
      </c>
    </row>
    <row r="64" spans="1:2">
      <c r="A64" s="1" t="s">
        <v>300</v>
      </c>
      <c r="B64" s="1" t="s">
        <v>68</v>
      </c>
    </row>
    <row r="65" spans="1:2">
      <c r="A65" s="1" t="s">
        <v>301</v>
      </c>
      <c r="B65" s="1" t="s">
        <v>69</v>
      </c>
    </row>
    <row r="66" spans="1:2">
      <c r="A66" s="1" t="s">
        <v>70</v>
      </c>
      <c r="B66" s="1" t="s">
        <v>70</v>
      </c>
    </row>
    <row r="67" spans="1:2">
      <c r="A67" s="1" t="s">
        <v>302</v>
      </c>
      <c r="B67" s="1" t="s">
        <v>71</v>
      </c>
    </row>
    <row r="68" spans="1:2">
      <c r="A68" s="1" t="s">
        <v>303</v>
      </c>
      <c r="B68" s="1" t="s">
        <v>72</v>
      </c>
    </row>
    <row r="69" spans="1:2">
      <c r="A69" s="1" t="s">
        <v>304</v>
      </c>
      <c r="B69" s="1" t="s">
        <v>73</v>
      </c>
    </row>
    <row r="70" spans="1:2">
      <c r="A70" s="1" t="s">
        <v>305</v>
      </c>
      <c r="B70" s="1" t="s">
        <v>74</v>
      </c>
    </row>
    <row r="71" spans="1:2">
      <c r="A71" s="1" t="s">
        <v>306</v>
      </c>
      <c r="B71" s="1" t="s">
        <v>75</v>
      </c>
    </row>
    <row r="72" spans="1:2">
      <c r="A72" s="1" t="s">
        <v>307</v>
      </c>
      <c r="B72" s="1" t="s">
        <v>76</v>
      </c>
    </row>
    <row r="73" spans="1:2">
      <c r="A73" s="1" t="s">
        <v>308</v>
      </c>
      <c r="B73" s="1" t="s">
        <v>77</v>
      </c>
    </row>
    <row r="74" spans="1:2">
      <c r="A74" s="1" t="s">
        <v>309</v>
      </c>
      <c r="B74" s="1" t="s">
        <v>78</v>
      </c>
    </row>
    <row r="75" spans="1:2">
      <c r="A75" s="1" t="s">
        <v>310</v>
      </c>
      <c r="B75" s="1" t="s">
        <v>79</v>
      </c>
    </row>
    <row r="76" spans="1:2">
      <c r="A76" s="1" t="s">
        <v>311</v>
      </c>
      <c r="B76" s="1" t="s">
        <v>80</v>
      </c>
    </row>
    <row r="77" spans="1:2">
      <c r="A77" s="1" t="s">
        <v>312</v>
      </c>
      <c r="B77" s="1" t="s">
        <v>81</v>
      </c>
    </row>
    <row r="78" spans="1:2">
      <c r="A78" s="1" t="s">
        <v>313</v>
      </c>
      <c r="B78" s="1" t="s">
        <v>82</v>
      </c>
    </row>
    <row r="79" spans="1:2">
      <c r="A79" s="1" t="s">
        <v>314</v>
      </c>
      <c r="B79" s="1" t="s">
        <v>83</v>
      </c>
    </row>
    <row r="80" spans="1:2">
      <c r="A80" s="1" t="s">
        <v>315</v>
      </c>
      <c r="B80" s="1" t="s">
        <v>84</v>
      </c>
    </row>
    <row r="81" spans="1:2">
      <c r="A81" s="1" t="s">
        <v>316</v>
      </c>
      <c r="B81" s="1" t="s">
        <v>85</v>
      </c>
    </row>
    <row r="82" spans="1:2">
      <c r="A82" s="1" t="s">
        <v>317</v>
      </c>
      <c r="B82" s="1" t="s">
        <v>86</v>
      </c>
    </row>
    <row r="83" spans="1:2">
      <c r="A83" s="1" t="s">
        <v>318</v>
      </c>
      <c r="B83" s="1" t="s">
        <v>87</v>
      </c>
    </row>
    <row r="84" spans="1:2">
      <c r="A84" s="1" t="s">
        <v>319</v>
      </c>
      <c r="B84" s="1" t="s">
        <v>88</v>
      </c>
    </row>
    <row r="85" spans="1:2">
      <c r="A85" s="1" t="s">
        <v>320</v>
      </c>
      <c r="B85" s="1" t="s">
        <v>89</v>
      </c>
    </row>
    <row r="86" spans="1:2">
      <c r="A86" s="1" t="s">
        <v>321</v>
      </c>
      <c r="B86" s="1" t="s">
        <v>90</v>
      </c>
    </row>
    <row r="87" spans="1:2">
      <c r="A87" s="1" t="s">
        <v>322</v>
      </c>
      <c r="B87" s="1" t="s">
        <v>91</v>
      </c>
    </row>
    <row r="88" spans="1:2">
      <c r="A88" s="1" t="s">
        <v>92</v>
      </c>
      <c r="B88" s="1" t="s">
        <v>92</v>
      </c>
    </row>
    <row r="89" spans="1:2">
      <c r="A89" s="1" t="s">
        <v>323</v>
      </c>
      <c r="B89" s="1" t="s">
        <v>93</v>
      </c>
    </row>
    <row r="90" spans="1:2">
      <c r="A90" s="1" t="s">
        <v>324</v>
      </c>
      <c r="B90" s="1" t="s">
        <v>94</v>
      </c>
    </row>
    <row r="91" spans="1:2">
      <c r="A91" s="1" t="s">
        <v>325</v>
      </c>
      <c r="B91" s="1" t="s">
        <v>95</v>
      </c>
    </row>
    <row r="92" spans="1:2">
      <c r="A92" s="1" t="s">
        <v>96</v>
      </c>
      <c r="B92" s="1" t="s">
        <v>96</v>
      </c>
    </row>
    <row r="93" spans="1:2">
      <c r="A93" s="1" t="s">
        <v>326</v>
      </c>
      <c r="B93" s="1" t="s">
        <v>97</v>
      </c>
    </row>
    <row r="94" spans="1:2">
      <c r="A94" s="1" t="s">
        <v>327</v>
      </c>
      <c r="B94" s="1" t="s">
        <v>98</v>
      </c>
    </row>
    <row r="95" spans="1:2">
      <c r="A95" s="1" t="s">
        <v>328</v>
      </c>
      <c r="B95" s="1" t="s">
        <v>99</v>
      </c>
    </row>
    <row r="96" spans="1:2">
      <c r="A96" s="1" t="s">
        <v>329</v>
      </c>
      <c r="B96" s="1" t="s">
        <v>100</v>
      </c>
    </row>
    <row r="97" spans="1:2">
      <c r="A97" s="1" t="s">
        <v>330</v>
      </c>
      <c r="B97" s="1" t="s">
        <v>101</v>
      </c>
    </row>
    <row r="98" spans="1:2">
      <c r="A98" s="1" t="s">
        <v>331</v>
      </c>
      <c r="B98" s="1" t="s">
        <v>102</v>
      </c>
    </row>
    <row r="99" spans="1:2">
      <c r="A99" s="1" t="s">
        <v>332</v>
      </c>
      <c r="B99" s="1" t="s">
        <v>103</v>
      </c>
    </row>
    <row r="100" spans="1:2">
      <c r="A100" s="1" t="s">
        <v>333</v>
      </c>
      <c r="B100" s="1" t="s">
        <v>104</v>
      </c>
    </row>
    <row r="101" spans="1:2">
      <c r="A101" s="1" t="s">
        <v>334</v>
      </c>
      <c r="B101" s="1" t="s">
        <v>105</v>
      </c>
    </row>
    <row r="102" spans="1:2">
      <c r="A102" s="1" t="s">
        <v>335</v>
      </c>
      <c r="B102" s="1" t="s">
        <v>106</v>
      </c>
    </row>
    <row r="103" spans="1:2">
      <c r="A103" s="1" t="s">
        <v>336</v>
      </c>
      <c r="B103" s="1" t="s">
        <v>107</v>
      </c>
    </row>
    <row r="104" spans="1:2">
      <c r="A104" s="1" t="s">
        <v>337</v>
      </c>
      <c r="B104" s="1" t="s">
        <v>108</v>
      </c>
    </row>
    <row r="105" spans="1:2">
      <c r="A105" s="1" t="s">
        <v>338</v>
      </c>
      <c r="B105" s="1" t="s">
        <v>109</v>
      </c>
    </row>
    <row r="106" spans="1:2">
      <c r="A106" s="1" t="s">
        <v>339</v>
      </c>
      <c r="B106" s="1" t="s">
        <v>110</v>
      </c>
    </row>
    <row r="107" spans="1:2">
      <c r="A107" s="1" t="s">
        <v>340</v>
      </c>
      <c r="B107" s="1" t="s">
        <v>111</v>
      </c>
    </row>
    <row r="108" spans="1:2">
      <c r="A108" s="1" t="s">
        <v>341</v>
      </c>
      <c r="B108" s="1" t="s">
        <v>112</v>
      </c>
    </row>
    <row r="109" spans="1:2">
      <c r="A109" s="1" t="s">
        <v>342</v>
      </c>
      <c r="B109" s="1" t="s">
        <v>113</v>
      </c>
    </row>
    <row r="110" spans="1:2">
      <c r="A110" s="1" t="s">
        <v>343</v>
      </c>
      <c r="B110" s="1" t="s">
        <v>114</v>
      </c>
    </row>
    <row r="111" spans="1:2">
      <c r="A111" s="1" t="s">
        <v>344</v>
      </c>
      <c r="B111" s="1" t="s">
        <v>115</v>
      </c>
    </row>
    <row r="112" spans="1:2">
      <c r="A112" s="1" t="s">
        <v>345</v>
      </c>
      <c r="B112" s="1" t="s">
        <v>116</v>
      </c>
    </row>
    <row r="113" spans="1:2">
      <c r="A113" s="1" t="s">
        <v>346</v>
      </c>
      <c r="B113" s="1" t="s">
        <v>117</v>
      </c>
    </row>
    <row r="114" spans="1:2">
      <c r="A114" s="1" t="s">
        <v>347</v>
      </c>
      <c r="B114" s="1" t="s">
        <v>118</v>
      </c>
    </row>
    <row r="115" spans="1:2">
      <c r="A115" s="1" t="s">
        <v>348</v>
      </c>
      <c r="B115" s="1" t="s">
        <v>119</v>
      </c>
    </row>
    <row r="116" spans="1:2">
      <c r="A116" s="1" t="s">
        <v>349</v>
      </c>
      <c r="B116" s="1" t="s">
        <v>120</v>
      </c>
    </row>
    <row r="117" spans="1:2">
      <c r="A117" s="1" t="s">
        <v>350</v>
      </c>
      <c r="B117" s="1" t="s">
        <v>121</v>
      </c>
    </row>
    <row r="118" spans="1:2">
      <c r="A118" s="1" t="s">
        <v>351</v>
      </c>
      <c r="B118" s="1" t="s">
        <v>122</v>
      </c>
    </row>
    <row r="119" spans="1:2">
      <c r="A119" s="1" t="s">
        <v>352</v>
      </c>
      <c r="B119" s="1" t="s">
        <v>123</v>
      </c>
    </row>
    <row r="120" spans="1:2">
      <c r="A120" s="1" t="s">
        <v>353</v>
      </c>
      <c r="B120" s="1" t="s">
        <v>124</v>
      </c>
    </row>
    <row r="121" spans="1:2">
      <c r="A121" s="1" t="s">
        <v>354</v>
      </c>
      <c r="B121" s="1" t="s">
        <v>125</v>
      </c>
    </row>
    <row r="122" spans="1:2">
      <c r="A122" s="1" t="s">
        <v>370</v>
      </c>
      <c r="B122" s="1" t="s">
        <v>126</v>
      </c>
    </row>
    <row r="123" spans="1:2">
      <c r="A123" s="1" t="s">
        <v>356</v>
      </c>
      <c r="B123" s="1" t="s">
        <v>127</v>
      </c>
    </row>
    <row r="124" spans="1:2">
      <c r="A124" s="1" t="s">
        <v>357</v>
      </c>
      <c r="B124" s="1" t="s">
        <v>128</v>
      </c>
    </row>
    <row r="125" spans="1:2">
      <c r="A125" s="1" t="s">
        <v>358</v>
      </c>
      <c r="B125" s="1" t="s">
        <v>129</v>
      </c>
    </row>
    <row r="126" spans="1:2">
      <c r="A126" s="1" t="s">
        <v>359</v>
      </c>
      <c r="B126" s="1" t="s">
        <v>130</v>
      </c>
    </row>
    <row r="127" spans="1:2">
      <c r="A127" s="1" t="s">
        <v>360</v>
      </c>
      <c r="B127" s="1" t="s">
        <v>131</v>
      </c>
    </row>
    <row r="128" spans="1:2">
      <c r="A128" s="1" t="s">
        <v>361</v>
      </c>
      <c r="B128" s="1" t="s">
        <v>132</v>
      </c>
    </row>
    <row r="129" spans="1:2">
      <c r="A129" s="1" t="s">
        <v>362</v>
      </c>
      <c r="B129" s="1" t="s">
        <v>133</v>
      </c>
    </row>
    <row r="130" spans="1:2">
      <c r="A130" s="1" t="s">
        <v>363</v>
      </c>
      <c r="B130" s="1" t="s">
        <v>134</v>
      </c>
    </row>
    <row r="131" spans="1:2">
      <c r="A131" s="1" t="s">
        <v>364</v>
      </c>
      <c r="B131" s="1" t="s">
        <v>135</v>
      </c>
    </row>
    <row r="132" spans="1:2">
      <c r="A132" s="1" t="s">
        <v>365</v>
      </c>
      <c r="B132" s="1" t="s">
        <v>136</v>
      </c>
    </row>
    <row r="133" spans="1:2">
      <c r="A133" s="1" t="s">
        <v>366</v>
      </c>
      <c r="B133" s="1" t="s">
        <v>137</v>
      </c>
    </row>
    <row r="134" spans="1:2">
      <c r="A134" s="1" t="s">
        <v>367</v>
      </c>
      <c r="B134" s="1" t="s">
        <v>138</v>
      </c>
    </row>
    <row r="135" spans="1:2">
      <c r="A135" s="1" t="s">
        <v>368</v>
      </c>
      <c r="B135" s="1" t="s">
        <v>139</v>
      </c>
    </row>
    <row r="136" spans="1:2">
      <c r="A136" s="1" t="s">
        <v>369</v>
      </c>
      <c r="B136" s="1" t="s">
        <v>140</v>
      </c>
    </row>
    <row r="137" spans="1:2">
      <c r="A137" s="1" t="s">
        <v>355</v>
      </c>
      <c r="B137" s="1" t="s">
        <v>141</v>
      </c>
    </row>
    <row r="138" spans="1:2">
      <c r="A138" s="1" t="s">
        <v>371</v>
      </c>
      <c r="B138" s="1" t="s">
        <v>142</v>
      </c>
    </row>
    <row r="139" spans="1:2">
      <c r="A139" s="1" t="s">
        <v>372</v>
      </c>
      <c r="B139" s="1" t="s">
        <v>143</v>
      </c>
    </row>
    <row r="140" spans="1:2">
      <c r="A140" s="1" t="s">
        <v>373</v>
      </c>
      <c r="B140" s="1" t="s">
        <v>144</v>
      </c>
    </row>
    <row r="141" spans="1:2">
      <c r="A141" s="1" t="s">
        <v>374</v>
      </c>
      <c r="B141" s="1" t="s">
        <v>145</v>
      </c>
    </row>
    <row r="142" spans="1:2">
      <c r="A142" s="1" t="s">
        <v>375</v>
      </c>
      <c r="B142" s="1" t="s">
        <v>146</v>
      </c>
    </row>
    <row r="143" spans="1:2">
      <c r="A143" s="1" t="s">
        <v>376</v>
      </c>
      <c r="B143" s="1" t="s">
        <v>147</v>
      </c>
    </row>
    <row r="144" spans="1:2">
      <c r="A144" s="1" t="s">
        <v>377</v>
      </c>
      <c r="B144" s="1" t="s">
        <v>148</v>
      </c>
    </row>
    <row r="145" spans="1:2">
      <c r="A145" s="1" t="s">
        <v>378</v>
      </c>
      <c r="B145" s="1" t="s">
        <v>149</v>
      </c>
    </row>
    <row r="146" spans="1:2">
      <c r="A146" s="1" t="s">
        <v>379</v>
      </c>
      <c r="B146" s="1" t="s">
        <v>150</v>
      </c>
    </row>
    <row r="147" spans="1:2">
      <c r="A147" s="1" t="s">
        <v>380</v>
      </c>
      <c r="B147" s="1" t="s">
        <v>151</v>
      </c>
    </row>
    <row r="148" spans="1:2">
      <c r="A148" s="1" t="s">
        <v>381</v>
      </c>
      <c r="B148" s="1" t="s">
        <v>152</v>
      </c>
    </row>
    <row r="149" spans="1:2">
      <c r="A149" s="1" t="s">
        <v>382</v>
      </c>
      <c r="B149" s="1" t="s">
        <v>153</v>
      </c>
    </row>
    <row r="150" spans="1:2">
      <c r="A150" s="1" t="s">
        <v>383</v>
      </c>
      <c r="B150" s="1" t="s">
        <v>154</v>
      </c>
    </row>
    <row r="151" spans="1:2">
      <c r="A151" s="1" t="s">
        <v>384</v>
      </c>
      <c r="B151" s="1" t="s">
        <v>155</v>
      </c>
    </row>
    <row r="152" spans="1:2">
      <c r="A152" s="1" t="s">
        <v>385</v>
      </c>
      <c r="B152" s="1" t="s">
        <v>156</v>
      </c>
    </row>
    <row r="153" spans="1:2">
      <c r="A153" s="1" t="s">
        <v>386</v>
      </c>
      <c r="B153" s="1" t="s">
        <v>157</v>
      </c>
    </row>
    <row r="154" spans="1:2">
      <c r="A154" s="1" t="s">
        <v>387</v>
      </c>
      <c r="B154" s="1" t="s">
        <v>158</v>
      </c>
    </row>
    <row r="155" spans="1:2">
      <c r="A155" s="1" t="s">
        <v>388</v>
      </c>
      <c r="B155" s="1" t="s">
        <v>159</v>
      </c>
    </row>
    <row r="156" spans="1:2">
      <c r="A156" s="1" t="s">
        <v>389</v>
      </c>
      <c r="B156" s="1" t="s">
        <v>160</v>
      </c>
    </row>
    <row r="157" spans="1:2">
      <c r="A157" s="1" t="s">
        <v>483</v>
      </c>
      <c r="B157" s="1" t="s">
        <v>161</v>
      </c>
    </row>
    <row r="158" spans="1:2">
      <c r="A158" s="1" t="s">
        <v>390</v>
      </c>
      <c r="B158" s="1" t="s">
        <v>162</v>
      </c>
    </row>
    <row r="159" spans="1:2">
      <c r="A159" s="1" t="s">
        <v>391</v>
      </c>
      <c r="B159" s="1" t="s">
        <v>163</v>
      </c>
    </row>
    <row r="160" spans="1:2">
      <c r="A160" s="1" t="s">
        <v>392</v>
      </c>
      <c r="B160" s="1" t="s">
        <v>164</v>
      </c>
    </row>
    <row r="161" spans="1:2">
      <c r="A161" s="1" t="s">
        <v>393</v>
      </c>
      <c r="B161" s="1" t="s">
        <v>165</v>
      </c>
    </row>
    <row r="162" spans="1:2">
      <c r="A162" s="1" t="s">
        <v>394</v>
      </c>
      <c r="B162" s="1" t="s">
        <v>166</v>
      </c>
    </row>
    <row r="163" spans="1:2">
      <c r="A163" s="1" t="s">
        <v>395</v>
      </c>
      <c r="B163" s="1" t="s">
        <v>167</v>
      </c>
    </row>
    <row r="164" spans="1:2">
      <c r="A164" s="1" t="s">
        <v>396</v>
      </c>
      <c r="B164" s="1" t="s">
        <v>168</v>
      </c>
    </row>
    <row r="165" spans="1:2">
      <c r="A165" s="1" t="s">
        <v>397</v>
      </c>
      <c r="B165" s="1" t="s">
        <v>169</v>
      </c>
    </row>
    <row r="166" spans="1:2">
      <c r="A166" s="1" t="s">
        <v>398</v>
      </c>
      <c r="B166" s="1" t="s">
        <v>484</v>
      </c>
    </row>
    <row r="167" spans="1:2">
      <c r="A167" s="1" t="s">
        <v>399</v>
      </c>
      <c r="B167" s="1" t="s">
        <v>170</v>
      </c>
    </row>
    <row r="168" spans="1:2">
      <c r="A168" s="1" t="s">
        <v>400</v>
      </c>
      <c r="B168" s="1" t="s">
        <v>171</v>
      </c>
    </row>
    <row r="169" spans="1:2">
      <c r="A169" s="1" t="s">
        <v>401</v>
      </c>
      <c r="B169" s="1" t="s">
        <v>485</v>
      </c>
    </row>
    <row r="170" spans="1:2">
      <c r="A170" s="1" t="s">
        <v>402</v>
      </c>
      <c r="B170" s="1" t="s">
        <v>172</v>
      </c>
    </row>
    <row r="171" spans="1:2">
      <c r="A171" s="1" t="s">
        <v>403</v>
      </c>
      <c r="B171" s="1" t="s">
        <v>173</v>
      </c>
    </row>
    <row r="172" spans="1:2">
      <c r="A172" s="1" t="s">
        <v>404</v>
      </c>
      <c r="B172" s="1" t="s">
        <v>174</v>
      </c>
    </row>
    <row r="173" spans="1:2">
      <c r="A173" s="1" t="s">
        <v>405</v>
      </c>
      <c r="B173" s="1" t="s">
        <v>486</v>
      </c>
    </row>
    <row r="174" spans="1:2">
      <c r="A174" s="1" t="s">
        <v>406</v>
      </c>
      <c r="B174" s="1" t="s">
        <v>175</v>
      </c>
    </row>
    <row r="175" spans="1:2">
      <c r="A175" s="1" t="s">
        <v>408</v>
      </c>
      <c r="B175" s="1" t="s">
        <v>176</v>
      </c>
    </row>
    <row r="176" spans="1:2">
      <c r="A176" s="1" t="s">
        <v>407</v>
      </c>
      <c r="B176" s="1" t="s">
        <v>177</v>
      </c>
    </row>
    <row r="177" spans="1:2">
      <c r="A177" s="1" t="s">
        <v>409</v>
      </c>
      <c r="B177" s="1" t="s">
        <v>178</v>
      </c>
    </row>
    <row r="178" spans="1:2">
      <c r="A178" s="1" t="s">
        <v>410</v>
      </c>
      <c r="B178" s="1" t="s">
        <v>179</v>
      </c>
    </row>
    <row r="179" spans="1:2">
      <c r="A179" s="1" t="s">
        <v>411</v>
      </c>
      <c r="B179" s="1" t="s">
        <v>180</v>
      </c>
    </row>
    <row r="180" spans="1:2">
      <c r="A180" s="1" t="s">
        <v>412</v>
      </c>
      <c r="B180" s="1" t="s">
        <v>181</v>
      </c>
    </row>
    <row r="181" spans="1:2">
      <c r="A181" s="1" t="s">
        <v>413</v>
      </c>
      <c r="B181" s="1" t="s">
        <v>182</v>
      </c>
    </row>
    <row r="182" spans="1:2">
      <c r="A182" s="1" t="s">
        <v>414</v>
      </c>
      <c r="B182" s="1" t="s">
        <v>183</v>
      </c>
    </row>
    <row r="183" spans="1:2">
      <c r="A183" s="1" t="s">
        <v>415</v>
      </c>
      <c r="B183" s="1" t="s">
        <v>416</v>
      </c>
    </row>
    <row r="184" spans="1:2">
      <c r="A184" s="1" t="s">
        <v>417</v>
      </c>
      <c r="B184" s="1" t="s">
        <v>184</v>
      </c>
    </row>
    <row r="185" spans="1:2">
      <c r="A185" s="1" t="s">
        <v>418</v>
      </c>
      <c r="B185" s="1" t="s">
        <v>185</v>
      </c>
    </row>
    <row r="186" spans="1:2">
      <c r="A186" s="1" t="s">
        <v>419</v>
      </c>
      <c r="B186" s="1" t="s">
        <v>186</v>
      </c>
    </row>
    <row r="187" spans="1:2">
      <c r="A187" s="1" t="s">
        <v>420</v>
      </c>
      <c r="B187" s="1" t="s">
        <v>187</v>
      </c>
    </row>
    <row r="188" spans="1:2">
      <c r="A188" s="1" t="s">
        <v>421</v>
      </c>
      <c r="B188" s="1" t="s">
        <v>188</v>
      </c>
    </row>
    <row r="189" spans="1:2">
      <c r="A189" s="1" t="s">
        <v>422</v>
      </c>
      <c r="B189" s="1" t="s">
        <v>189</v>
      </c>
    </row>
    <row r="190" spans="1:2">
      <c r="A190" s="1" t="s">
        <v>423</v>
      </c>
      <c r="B190" s="1" t="s">
        <v>190</v>
      </c>
    </row>
    <row r="191" spans="1:2">
      <c r="A191" s="1" t="s">
        <v>424</v>
      </c>
      <c r="B191" s="1" t="s">
        <v>191</v>
      </c>
    </row>
    <row r="192" spans="1:2">
      <c r="A192" s="1" t="s">
        <v>425</v>
      </c>
      <c r="B192" s="1" t="s">
        <v>192</v>
      </c>
    </row>
    <row r="193" spans="1:2">
      <c r="A193" s="1" t="s">
        <v>426</v>
      </c>
      <c r="B193" s="1" t="s">
        <v>193</v>
      </c>
    </row>
    <row r="194" spans="1:2">
      <c r="A194" s="1" t="s">
        <v>427</v>
      </c>
      <c r="B194" s="1" t="s">
        <v>194</v>
      </c>
    </row>
    <row r="195" spans="1:2">
      <c r="A195" s="1" t="s">
        <v>428</v>
      </c>
      <c r="B195" s="1" t="s">
        <v>195</v>
      </c>
    </row>
    <row r="196" spans="1:2">
      <c r="A196" s="1" t="s">
        <v>429</v>
      </c>
      <c r="B196" s="1" t="s">
        <v>196</v>
      </c>
    </row>
    <row r="197" spans="1:2">
      <c r="A197" s="1" t="s">
        <v>430</v>
      </c>
      <c r="B197" s="1" t="s">
        <v>197</v>
      </c>
    </row>
    <row r="198" spans="1:2">
      <c r="A198" s="1" t="s">
        <v>431</v>
      </c>
      <c r="B198" s="1" t="s">
        <v>198</v>
      </c>
    </row>
    <row r="199" spans="1:2">
      <c r="A199" s="1" t="s">
        <v>432</v>
      </c>
      <c r="B199" s="1" t="s">
        <v>199</v>
      </c>
    </row>
    <row r="200" spans="1:2">
      <c r="A200" s="1" t="s">
        <v>433</v>
      </c>
      <c r="B200" s="1" t="s">
        <v>200</v>
      </c>
    </row>
    <row r="201" spans="1:2">
      <c r="A201" s="1" t="s">
        <v>434</v>
      </c>
      <c r="B201" s="1" t="s">
        <v>201</v>
      </c>
    </row>
    <row r="202" spans="1:2">
      <c r="A202" s="1" t="s">
        <v>435</v>
      </c>
      <c r="B202" s="1" t="s">
        <v>202</v>
      </c>
    </row>
    <row r="203" spans="1:2">
      <c r="A203" s="1" t="s">
        <v>436</v>
      </c>
      <c r="B203" s="1" t="s">
        <v>203</v>
      </c>
    </row>
    <row r="204" spans="1:2">
      <c r="A204" s="1" t="s">
        <v>437</v>
      </c>
      <c r="B204" s="1" t="s">
        <v>204</v>
      </c>
    </row>
    <row r="205" spans="1:2">
      <c r="A205" s="1" t="s">
        <v>438</v>
      </c>
      <c r="B205" s="1" t="s">
        <v>205</v>
      </c>
    </row>
    <row r="206" spans="1:2">
      <c r="A206" s="1" t="s">
        <v>439</v>
      </c>
      <c r="B206" s="1" t="s">
        <v>206</v>
      </c>
    </row>
    <row r="207" spans="1:2">
      <c r="A207" s="1" t="s">
        <v>440</v>
      </c>
      <c r="B207" s="1" t="s">
        <v>207</v>
      </c>
    </row>
    <row r="208" spans="1:2">
      <c r="A208" s="1" t="s">
        <v>441</v>
      </c>
      <c r="B208" s="1" t="s">
        <v>208</v>
      </c>
    </row>
    <row r="209" spans="1:2">
      <c r="A209" s="1" t="s">
        <v>442</v>
      </c>
      <c r="B209" s="1" t="s">
        <v>209</v>
      </c>
    </row>
    <row r="210" spans="1:2">
      <c r="A210" s="1" t="s">
        <v>443</v>
      </c>
      <c r="B210" s="1" t="s">
        <v>210</v>
      </c>
    </row>
    <row r="211" spans="1:2">
      <c r="A211" s="1" t="s">
        <v>444</v>
      </c>
      <c r="B211" s="1" t="s">
        <v>211</v>
      </c>
    </row>
    <row r="212" spans="1:2">
      <c r="A212" s="1" t="s">
        <v>445</v>
      </c>
      <c r="B212" s="1" t="s">
        <v>212</v>
      </c>
    </row>
    <row r="213" spans="1:2">
      <c r="A213" s="1" t="s">
        <v>446</v>
      </c>
      <c r="B213" s="1" t="s">
        <v>213</v>
      </c>
    </row>
    <row r="214" spans="1:2">
      <c r="A214" s="1" t="s">
        <v>447</v>
      </c>
      <c r="B214" s="1" t="s">
        <v>214</v>
      </c>
    </row>
    <row r="215" spans="1:2">
      <c r="A215" s="1" t="s">
        <v>448</v>
      </c>
      <c r="B215" s="1" t="s">
        <v>215</v>
      </c>
    </row>
    <row r="216" spans="1:2">
      <c r="A216" s="1" t="s">
        <v>449</v>
      </c>
      <c r="B216" s="1" t="s">
        <v>216</v>
      </c>
    </row>
    <row r="217" spans="1:2">
      <c r="A217" s="1" t="s">
        <v>450</v>
      </c>
      <c r="B217" s="1" t="s">
        <v>217</v>
      </c>
    </row>
    <row r="218" spans="1:2">
      <c r="A218" s="1" t="s">
        <v>451</v>
      </c>
      <c r="B218" s="1" t="s">
        <v>218</v>
      </c>
    </row>
    <row r="219" spans="1:2">
      <c r="A219" s="1" t="s">
        <v>452</v>
      </c>
      <c r="B219" s="1" t="s">
        <v>219</v>
      </c>
    </row>
    <row r="220" spans="1:2">
      <c r="A220" s="1" t="s">
        <v>453</v>
      </c>
      <c r="B220" s="1" t="s">
        <v>220</v>
      </c>
    </row>
    <row r="221" spans="1:2">
      <c r="A221" s="1" t="s">
        <v>454</v>
      </c>
      <c r="B221" s="1" t="s">
        <v>221</v>
      </c>
    </row>
    <row r="222" spans="1:2">
      <c r="A222" s="1" t="s">
        <v>455</v>
      </c>
      <c r="B222" s="1" t="s">
        <v>222</v>
      </c>
    </row>
    <row r="223" spans="1:2">
      <c r="A223" s="1" t="s">
        <v>456</v>
      </c>
      <c r="B223" s="1" t="s">
        <v>223</v>
      </c>
    </row>
    <row r="224" spans="1:2">
      <c r="A224" s="1" t="s">
        <v>457</v>
      </c>
      <c r="B224" s="1" t="s">
        <v>224</v>
      </c>
    </row>
    <row r="225" spans="1:2">
      <c r="A225" s="1" t="s">
        <v>458</v>
      </c>
      <c r="B225" s="1" t="s">
        <v>225</v>
      </c>
    </row>
    <row r="226" spans="1:2">
      <c r="A226" s="1" t="s">
        <v>459</v>
      </c>
      <c r="B226" s="1" t="s">
        <v>226</v>
      </c>
    </row>
    <row r="227" spans="1:2">
      <c r="A227" s="1" t="s">
        <v>460</v>
      </c>
      <c r="B227" s="1" t="s">
        <v>227</v>
      </c>
    </row>
    <row r="228" spans="1:2">
      <c r="A228" s="1" t="s">
        <v>457</v>
      </c>
      <c r="B228" s="1" t="s">
        <v>228</v>
      </c>
    </row>
    <row r="229" spans="1:2">
      <c r="A229" s="1" t="s">
        <v>461</v>
      </c>
      <c r="B229" s="1" t="s">
        <v>462</v>
      </c>
    </row>
    <row r="230" spans="1:2">
      <c r="A230" s="1" t="s">
        <v>463</v>
      </c>
      <c r="B230" s="1" t="s">
        <v>229</v>
      </c>
    </row>
    <row r="231" spans="1:2">
      <c r="A231" s="1" t="s">
        <v>464</v>
      </c>
      <c r="B231" s="1" t="s">
        <v>230</v>
      </c>
    </row>
    <row r="232" spans="1:2">
      <c r="A232" s="1" t="s">
        <v>465</v>
      </c>
      <c r="B232" s="1" t="s">
        <v>231</v>
      </c>
    </row>
    <row r="233" spans="1:2">
      <c r="A233" s="1" t="s">
        <v>466</v>
      </c>
      <c r="B233" s="1" t="s">
        <v>232</v>
      </c>
    </row>
    <row r="234" spans="1:2">
      <c r="A234" s="1" t="s">
        <v>467</v>
      </c>
      <c r="B234" s="1" t="s">
        <v>233</v>
      </c>
    </row>
    <row r="235" spans="1:2">
      <c r="A235" s="1" t="s">
        <v>468</v>
      </c>
      <c r="B235" s="1" t="s">
        <v>234</v>
      </c>
    </row>
    <row r="236" spans="1:2">
      <c r="A236" s="1" t="s">
        <v>469</v>
      </c>
      <c r="B236" s="1" t="s">
        <v>235</v>
      </c>
    </row>
    <row r="237" spans="1:2">
      <c r="A237" s="7" t="s">
        <v>470</v>
      </c>
      <c r="B237" s="7" t="s">
        <v>236</v>
      </c>
    </row>
    <row r="238" spans="1:2">
      <c r="A238" s="7" t="s">
        <v>471</v>
      </c>
      <c r="B238" s="7" t="s">
        <v>237</v>
      </c>
    </row>
    <row r="239" spans="1:2">
      <c r="A239" s="7" t="s">
        <v>472</v>
      </c>
      <c r="B239" s="7" t="s">
        <v>238</v>
      </c>
    </row>
    <row r="240" spans="1:2">
      <c r="A240" s="1" t="s">
        <v>473</v>
      </c>
      <c r="B240" s="1" t="s">
        <v>239</v>
      </c>
    </row>
    <row r="241" spans="1:2">
      <c r="A241" s="7" t="s">
        <v>474</v>
      </c>
      <c r="B241" s="7" t="s">
        <v>240</v>
      </c>
    </row>
    <row r="242" spans="1:2">
      <c r="A242" s="8" t="s">
        <v>475</v>
      </c>
      <c r="B242" s="8" t="s">
        <v>241</v>
      </c>
    </row>
    <row r="243" spans="1:2">
      <c r="A243" s="8" t="s">
        <v>476</v>
      </c>
      <c r="B243" s="8" t="s">
        <v>242</v>
      </c>
    </row>
    <row r="244" spans="1:2">
      <c r="A244" s="8" t="s">
        <v>477</v>
      </c>
      <c r="B244" s="8" t="s">
        <v>243</v>
      </c>
    </row>
    <row r="245" spans="1:2">
      <c r="A245" s="8" t="s">
        <v>490</v>
      </c>
      <c r="B245" s="8" t="s">
        <v>489</v>
      </c>
    </row>
    <row r="246" spans="1:2">
      <c r="A246" s="8" t="s">
        <v>491</v>
      </c>
      <c r="B246" s="8" t="s">
        <v>492</v>
      </c>
    </row>
    <row r="247" spans="1:2">
      <c r="A247" s="8" t="s">
        <v>498</v>
      </c>
      <c r="B247" s="8" t="s">
        <v>493</v>
      </c>
    </row>
    <row r="248" spans="1:2">
      <c r="A248" s="8" t="s">
        <v>494</v>
      </c>
      <c r="B248" s="8" t="s">
        <v>494</v>
      </c>
    </row>
    <row r="249" spans="1:2">
      <c r="A249" s="8" t="s">
        <v>499</v>
      </c>
      <c r="B249" s="8" t="s">
        <v>495</v>
      </c>
    </row>
    <row r="250" spans="1:2">
      <c r="A250" s="8" t="s">
        <v>500</v>
      </c>
      <c r="B250" s="8" t="s">
        <v>496</v>
      </c>
    </row>
    <row r="251" spans="1:2">
      <c r="A251" s="8" t="s">
        <v>501</v>
      </c>
      <c r="B251" s="8" t="s">
        <v>497</v>
      </c>
    </row>
    <row r="252" spans="1:2">
      <c r="A252" s="8" t="s">
        <v>502</v>
      </c>
      <c r="B252" s="8" t="s">
        <v>487</v>
      </c>
    </row>
    <row r="253" spans="1:2">
      <c r="A253" s="8" t="s">
        <v>503</v>
      </c>
      <c r="B253" s="8" t="s">
        <v>488</v>
      </c>
    </row>
  </sheetData>
  <autoFilter ref="A1:B253"/>
  <conditionalFormatting sqref="A2:B239 A242:B253">
    <cfRule type="notContainsBlanks" dxfId="1" priority="2">
      <formula>LEN(TRIM(A2))&gt;0</formula>
    </cfRule>
  </conditionalFormatting>
  <conditionalFormatting sqref="A240:B241">
    <cfRule type="notContainsBlanks" dxfId="0" priority="1">
      <formula>LEN(TRIM(A240))&gt;0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 entree</vt:lpstr>
      <vt:lpstr>M sortie</vt:lpstr>
      <vt:lpstr>Etat de stocks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Antsa</dc:creator>
  <cp:lastModifiedBy>Antsa</cp:lastModifiedBy>
  <dcterms:created xsi:type="dcterms:W3CDTF">2017-04-26T11:51:29Z</dcterms:created>
  <dcterms:modified xsi:type="dcterms:W3CDTF">2017-04-28T08:01:13Z</dcterms:modified>
</cp:coreProperties>
</file>