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15" windowWidth="23580" windowHeight="8835"/>
  </bookViews>
  <sheets>
    <sheet name="Extraction" sheetId="2" r:id="rId1"/>
    <sheet name="Absence par société" sheetId="6" r:id="rId2"/>
    <sheet name="Absence mensuelle" sheetId="1" r:id="rId3"/>
    <sheet name="Type d'absence" sheetId="3" r:id="rId4"/>
    <sheet name="Mode d'emploi" sheetId="8" r:id="rId5"/>
  </sheets>
  <definedNames>
    <definedName name="Mois">Extraction!$A$4:$A9910</definedName>
    <definedName name="Société">Extraction!$B$4:$B9910</definedName>
  </definedNames>
  <calcPr calcId="145621"/>
</workbook>
</file>

<file path=xl/calcChain.xml><?xml version="1.0" encoding="utf-8"?>
<calcChain xmlns="http://schemas.openxmlformats.org/spreadsheetml/2006/main">
  <c r="C34" i="6" l="1"/>
  <c r="D34" i="6"/>
  <c r="E34" i="6"/>
  <c r="F34" i="6"/>
  <c r="G34" i="6"/>
  <c r="H34" i="6"/>
  <c r="I34" i="6"/>
  <c r="J34" i="6"/>
  <c r="K34" i="6"/>
  <c r="L34" i="6"/>
  <c r="M34" i="6"/>
  <c r="N34" i="6"/>
  <c r="O34" i="6"/>
  <c r="P34" i="6"/>
  <c r="Q34" i="6"/>
  <c r="R34" i="6"/>
  <c r="S34" i="6"/>
  <c r="T34" i="6"/>
  <c r="U34" i="6"/>
  <c r="V34" i="6"/>
  <c r="W34" i="6"/>
  <c r="X34" i="6"/>
  <c r="Y34" i="6"/>
  <c r="Z34" i="6"/>
  <c r="AA34" i="6"/>
  <c r="AB34" i="6"/>
  <c r="AC34" i="6"/>
  <c r="AD34" i="6"/>
  <c r="AE34" i="6"/>
  <c r="AF34" i="6"/>
  <c r="AG34" i="6"/>
  <c r="AH34" i="6"/>
  <c r="AI34" i="6"/>
  <c r="AJ34" i="6"/>
  <c r="AK34" i="6"/>
  <c r="AL34" i="6"/>
  <c r="C35" i="6"/>
  <c r="D35" i="6"/>
  <c r="E35" i="6"/>
  <c r="F35" i="6"/>
  <c r="G35" i="6"/>
  <c r="H35" i="6"/>
  <c r="I35" i="6"/>
  <c r="J35" i="6"/>
  <c r="K35" i="6"/>
  <c r="L35" i="6"/>
  <c r="M35" i="6"/>
  <c r="N35" i="6"/>
  <c r="O35" i="6"/>
  <c r="P35" i="6"/>
  <c r="Q35" i="6"/>
  <c r="R35" i="6"/>
  <c r="S35" i="6"/>
  <c r="T35" i="6"/>
  <c r="U35" i="6"/>
  <c r="V35" i="6"/>
  <c r="W35" i="6"/>
  <c r="X35" i="6"/>
  <c r="Y35" i="6"/>
  <c r="Z35" i="6"/>
  <c r="AA35" i="6"/>
  <c r="AB35" i="6"/>
  <c r="AC35" i="6"/>
  <c r="AD35" i="6"/>
  <c r="AE35" i="6"/>
  <c r="AF35" i="6"/>
  <c r="AG35" i="6"/>
  <c r="AH35" i="6"/>
  <c r="AI35" i="6"/>
  <c r="AJ35" i="6"/>
  <c r="AK35" i="6"/>
  <c r="AL35" i="6"/>
  <c r="C36" i="6"/>
  <c r="D36" i="6"/>
  <c r="E36" i="6"/>
  <c r="F36" i="6"/>
  <c r="G36" i="6"/>
  <c r="H36" i="6"/>
  <c r="I36" i="6"/>
  <c r="J36" i="6"/>
  <c r="K36" i="6"/>
  <c r="L36" i="6"/>
  <c r="M36" i="6"/>
  <c r="N36" i="6"/>
  <c r="O36" i="6"/>
  <c r="P36" i="6"/>
  <c r="Q36" i="6"/>
  <c r="R36" i="6"/>
  <c r="S36" i="6"/>
  <c r="T36" i="6"/>
  <c r="U36" i="6"/>
  <c r="V36" i="6"/>
  <c r="W36" i="6"/>
  <c r="X36" i="6"/>
  <c r="Y36" i="6"/>
  <c r="Z36" i="6"/>
  <c r="AA36" i="6"/>
  <c r="AB36" i="6"/>
  <c r="AC36" i="6"/>
  <c r="AD36" i="6"/>
  <c r="AE36" i="6"/>
  <c r="AF36" i="6"/>
  <c r="AG36" i="6"/>
  <c r="AH36" i="6"/>
  <c r="AI36" i="6"/>
  <c r="AJ36" i="6"/>
  <c r="AK36" i="6"/>
  <c r="AL36" i="6"/>
  <c r="B36" i="6"/>
  <c r="B35" i="6"/>
  <c r="B34" i="6"/>
  <c r="C8" i="6"/>
  <c r="D8" i="6"/>
  <c r="E8" i="6"/>
  <c r="F8" i="6"/>
  <c r="G8" i="6"/>
  <c r="H8" i="6"/>
  <c r="I8" i="6"/>
  <c r="J8" i="6"/>
  <c r="K8" i="6"/>
  <c r="L8" i="6"/>
  <c r="M8" i="6"/>
  <c r="N8" i="6"/>
  <c r="O8" i="6"/>
  <c r="P8" i="6"/>
  <c r="Q8" i="6"/>
  <c r="R8" i="6"/>
  <c r="S8" i="6"/>
  <c r="T8" i="6"/>
  <c r="U8" i="6"/>
  <c r="V8" i="6"/>
  <c r="W8" i="6"/>
  <c r="X8" i="6"/>
  <c r="Y8" i="6"/>
  <c r="Z8" i="6"/>
  <c r="AA8" i="6"/>
  <c r="AB8" i="6"/>
  <c r="AC8" i="6"/>
  <c r="AD8" i="6"/>
  <c r="AE8" i="6"/>
  <c r="AF8" i="6"/>
  <c r="AG8" i="6"/>
  <c r="AH8" i="6"/>
  <c r="AI8" i="6"/>
  <c r="AJ8" i="6"/>
  <c r="AK8" i="6"/>
  <c r="AL8" i="6"/>
  <c r="B8" i="6"/>
  <c r="C7" i="6"/>
  <c r="D7" i="6"/>
  <c r="E7" i="6"/>
  <c r="F7" i="6"/>
  <c r="G7" i="6"/>
  <c r="H7" i="6"/>
  <c r="I7" i="6"/>
  <c r="J7" i="6"/>
  <c r="K7" i="6"/>
  <c r="L7" i="6"/>
  <c r="M7" i="6"/>
  <c r="N7" i="6"/>
  <c r="O7" i="6"/>
  <c r="P7" i="6"/>
  <c r="Q7" i="6"/>
  <c r="R7" i="6"/>
  <c r="S7" i="6"/>
  <c r="T7" i="6"/>
  <c r="U7" i="6"/>
  <c r="V7" i="6"/>
  <c r="W7" i="6"/>
  <c r="X7" i="6"/>
  <c r="Y7" i="6"/>
  <c r="Z7" i="6"/>
  <c r="AA7" i="6"/>
  <c r="AB7" i="6"/>
  <c r="AC7" i="6"/>
  <c r="AD7" i="6"/>
  <c r="AE7" i="6"/>
  <c r="AF7" i="6"/>
  <c r="AG7" i="6"/>
  <c r="AH7" i="6"/>
  <c r="AI7" i="6"/>
  <c r="AJ7" i="6"/>
  <c r="AK7" i="6"/>
  <c r="AL7" i="6"/>
  <c r="B7" i="6"/>
  <c r="C6" i="6"/>
  <c r="D6" i="6"/>
  <c r="E6" i="6"/>
  <c r="F6" i="6"/>
  <c r="G6" i="6"/>
  <c r="H6" i="6"/>
  <c r="I6" i="6"/>
  <c r="J6" i="6"/>
  <c r="K6" i="6"/>
  <c r="L6" i="6"/>
  <c r="M6" i="6"/>
  <c r="N6" i="6"/>
  <c r="O6" i="6"/>
  <c r="P6" i="6"/>
  <c r="Q6" i="6"/>
  <c r="R6" i="6"/>
  <c r="S6" i="6"/>
  <c r="T6" i="6"/>
  <c r="U6" i="6"/>
  <c r="V6" i="6"/>
  <c r="W6" i="6"/>
  <c r="X6" i="6"/>
  <c r="Y6" i="6"/>
  <c r="Z6" i="6"/>
  <c r="AA6" i="6"/>
  <c r="AB6" i="6"/>
  <c r="AC6" i="6"/>
  <c r="AD6" i="6"/>
  <c r="AE6" i="6"/>
  <c r="AF6" i="6"/>
  <c r="AG6" i="6"/>
  <c r="AH6" i="6"/>
  <c r="AI6" i="6"/>
  <c r="AJ6" i="6"/>
  <c r="AK6" i="6"/>
  <c r="AL6" i="6"/>
  <c r="B6" i="6"/>
  <c r="D4" i="1" l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C4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B83" i="6"/>
  <c r="B82" i="6"/>
  <c r="B81" i="6"/>
  <c r="B80" i="6"/>
  <c r="B79" i="6"/>
  <c r="B78" i="6"/>
  <c r="B77" i="6"/>
  <c r="B76" i="6"/>
  <c r="B75" i="6"/>
  <c r="B74" i="6"/>
  <c r="B73" i="6"/>
  <c r="B72" i="6"/>
  <c r="B71" i="6"/>
  <c r="B70" i="6"/>
  <c r="B69" i="6"/>
  <c r="B68" i="6"/>
  <c r="B67" i="6"/>
  <c r="B66" i="6"/>
  <c r="B65" i="6"/>
  <c r="B64" i="6"/>
  <c r="AM34" i="6"/>
  <c r="B62" i="6"/>
  <c r="C62" i="6"/>
  <c r="D62" i="6"/>
  <c r="E62" i="6"/>
  <c r="F62" i="6"/>
  <c r="G62" i="6"/>
  <c r="H62" i="6"/>
  <c r="I62" i="6"/>
  <c r="J62" i="6"/>
  <c r="K62" i="6"/>
  <c r="L62" i="6"/>
  <c r="M62" i="6"/>
  <c r="N62" i="6"/>
  <c r="O62" i="6"/>
  <c r="P62" i="6"/>
  <c r="Q62" i="6"/>
  <c r="R62" i="6"/>
  <c r="S62" i="6"/>
  <c r="T62" i="6"/>
  <c r="U62" i="6"/>
  <c r="V62" i="6"/>
  <c r="W62" i="6"/>
  <c r="X62" i="6"/>
  <c r="Y62" i="6"/>
  <c r="Z62" i="6"/>
  <c r="AA62" i="6"/>
  <c r="AB62" i="6"/>
  <c r="AC62" i="6"/>
  <c r="AD62" i="6"/>
  <c r="AE62" i="6"/>
  <c r="AF62" i="6"/>
  <c r="AG62" i="6"/>
  <c r="AH62" i="6"/>
  <c r="AI62" i="6"/>
  <c r="AJ62" i="6"/>
  <c r="AK62" i="6"/>
  <c r="AL62" i="6"/>
  <c r="B63" i="6"/>
  <c r="C63" i="6"/>
  <c r="D63" i="6"/>
  <c r="E63" i="6"/>
  <c r="F63" i="6"/>
  <c r="G63" i="6"/>
  <c r="H63" i="6"/>
  <c r="I63" i="6"/>
  <c r="J63" i="6"/>
  <c r="K63" i="6"/>
  <c r="L63" i="6"/>
  <c r="M63" i="6"/>
  <c r="N63" i="6"/>
  <c r="O63" i="6"/>
  <c r="P63" i="6"/>
  <c r="Q63" i="6"/>
  <c r="R63" i="6"/>
  <c r="S63" i="6"/>
  <c r="T63" i="6"/>
  <c r="U63" i="6"/>
  <c r="V63" i="6"/>
  <c r="W63" i="6"/>
  <c r="X63" i="6"/>
  <c r="Y63" i="6"/>
  <c r="Z63" i="6"/>
  <c r="AA63" i="6"/>
  <c r="AB63" i="6"/>
  <c r="AC63" i="6"/>
  <c r="AD63" i="6"/>
  <c r="AE63" i="6"/>
  <c r="AF63" i="6"/>
  <c r="AG63" i="6"/>
  <c r="AH63" i="6"/>
  <c r="AI63" i="6"/>
  <c r="AJ63" i="6"/>
  <c r="AK63" i="6"/>
  <c r="AL63" i="6"/>
  <c r="C64" i="6"/>
  <c r="D64" i="6"/>
  <c r="E64" i="6"/>
  <c r="F64" i="6"/>
  <c r="G64" i="6"/>
  <c r="H64" i="6"/>
  <c r="I64" i="6"/>
  <c r="J64" i="6"/>
  <c r="K64" i="6"/>
  <c r="L64" i="6"/>
  <c r="M64" i="6"/>
  <c r="N64" i="6"/>
  <c r="O64" i="6"/>
  <c r="P64" i="6"/>
  <c r="Q64" i="6"/>
  <c r="R64" i="6"/>
  <c r="S64" i="6"/>
  <c r="T64" i="6"/>
  <c r="U64" i="6"/>
  <c r="V64" i="6"/>
  <c r="W64" i="6"/>
  <c r="X64" i="6"/>
  <c r="Y64" i="6"/>
  <c r="Z64" i="6"/>
  <c r="AA64" i="6"/>
  <c r="AB64" i="6"/>
  <c r="AC64" i="6"/>
  <c r="AD64" i="6"/>
  <c r="AE64" i="6"/>
  <c r="AF64" i="6"/>
  <c r="AG64" i="6"/>
  <c r="AH64" i="6"/>
  <c r="AI64" i="6"/>
  <c r="AJ64" i="6"/>
  <c r="AK64" i="6"/>
  <c r="AL64" i="6"/>
  <c r="C65" i="6"/>
  <c r="D65" i="6"/>
  <c r="E65" i="6"/>
  <c r="F65" i="6"/>
  <c r="G65" i="6"/>
  <c r="H65" i="6"/>
  <c r="I65" i="6"/>
  <c r="J65" i="6"/>
  <c r="K65" i="6"/>
  <c r="L65" i="6"/>
  <c r="M65" i="6"/>
  <c r="N65" i="6"/>
  <c r="O65" i="6"/>
  <c r="P65" i="6"/>
  <c r="Q65" i="6"/>
  <c r="R65" i="6"/>
  <c r="S65" i="6"/>
  <c r="T65" i="6"/>
  <c r="U65" i="6"/>
  <c r="V65" i="6"/>
  <c r="W65" i="6"/>
  <c r="X65" i="6"/>
  <c r="Y65" i="6"/>
  <c r="Z65" i="6"/>
  <c r="AA65" i="6"/>
  <c r="AB65" i="6"/>
  <c r="AC65" i="6"/>
  <c r="AD65" i="6"/>
  <c r="AE65" i="6"/>
  <c r="AF65" i="6"/>
  <c r="AG65" i="6"/>
  <c r="AH65" i="6"/>
  <c r="AI65" i="6"/>
  <c r="AJ65" i="6"/>
  <c r="AK65" i="6"/>
  <c r="AL65" i="6"/>
  <c r="C66" i="6"/>
  <c r="D66" i="6"/>
  <c r="E66" i="6"/>
  <c r="F66" i="6"/>
  <c r="G66" i="6"/>
  <c r="H66" i="6"/>
  <c r="I66" i="6"/>
  <c r="J66" i="6"/>
  <c r="K66" i="6"/>
  <c r="L66" i="6"/>
  <c r="M66" i="6"/>
  <c r="N66" i="6"/>
  <c r="O66" i="6"/>
  <c r="P66" i="6"/>
  <c r="Q66" i="6"/>
  <c r="R66" i="6"/>
  <c r="S66" i="6"/>
  <c r="T66" i="6"/>
  <c r="U66" i="6"/>
  <c r="V66" i="6"/>
  <c r="W66" i="6"/>
  <c r="X66" i="6"/>
  <c r="Y66" i="6"/>
  <c r="Z66" i="6"/>
  <c r="AA66" i="6"/>
  <c r="AB66" i="6"/>
  <c r="AC66" i="6"/>
  <c r="AD66" i="6"/>
  <c r="AE66" i="6"/>
  <c r="AF66" i="6"/>
  <c r="AG66" i="6"/>
  <c r="AH66" i="6"/>
  <c r="AI66" i="6"/>
  <c r="AJ66" i="6"/>
  <c r="AK66" i="6"/>
  <c r="AL66" i="6"/>
  <c r="C67" i="6"/>
  <c r="D67" i="6"/>
  <c r="E67" i="6"/>
  <c r="F67" i="6"/>
  <c r="G67" i="6"/>
  <c r="H67" i="6"/>
  <c r="I67" i="6"/>
  <c r="J67" i="6"/>
  <c r="K67" i="6"/>
  <c r="L67" i="6"/>
  <c r="M67" i="6"/>
  <c r="N67" i="6"/>
  <c r="O67" i="6"/>
  <c r="P67" i="6"/>
  <c r="Q67" i="6"/>
  <c r="R67" i="6"/>
  <c r="S67" i="6"/>
  <c r="T67" i="6"/>
  <c r="U67" i="6"/>
  <c r="V67" i="6"/>
  <c r="W67" i="6"/>
  <c r="X67" i="6"/>
  <c r="Y67" i="6"/>
  <c r="Z67" i="6"/>
  <c r="AA67" i="6"/>
  <c r="AB67" i="6"/>
  <c r="AC67" i="6"/>
  <c r="AD67" i="6"/>
  <c r="AE67" i="6"/>
  <c r="AF67" i="6"/>
  <c r="AG67" i="6"/>
  <c r="AH67" i="6"/>
  <c r="AI67" i="6"/>
  <c r="AJ67" i="6"/>
  <c r="AK67" i="6"/>
  <c r="AL67" i="6"/>
  <c r="C68" i="6"/>
  <c r="D68" i="6"/>
  <c r="E68" i="6"/>
  <c r="F68" i="6"/>
  <c r="G68" i="6"/>
  <c r="H68" i="6"/>
  <c r="I68" i="6"/>
  <c r="J68" i="6"/>
  <c r="K68" i="6"/>
  <c r="L68" i="6"/>
  <c r="M68" i="6"/>
  <c r="N68" i="6"/>
  <c r="O68" i="6"/>
  <c r="P68" i="6"/>
  <c r="Q68" i="6"/>
  <c r="R68" i="6"/>
  <c r="S68" i="6"/>
  <c r="T68" i="6"/>
  <c r="U68" i="6"/>
  <c r="V68" i="6"/>
  <c r="W68" i="6"/>
  <c r="X68" i="6"/>
  <c r="Y68" i="6"/>
  <c r="Z68" i="6"/>
  <c r="AA68" i="6"/>
  <c r="AB68" i="6"/>
  <c r="AC68" i="6"/>
  <c r="AD68" i="6"/>
  <c r="AE68" i="6"/>
  <c r="AF68" i="6"/>
  <c r="AG68" i="6"/>
  <c r="AH68" i="6"/>
  <c r="AI68" i="6"/>
  <c r="AJ68" i="6"/>
  <c r="AK68" i="6"/>
  <c r="AL68" i="6"/>
  <c r="C69" i="6"/>
  <c r="D69" i="6"/>
  <c r="E69" i="6"/>
  <c r="F69" i="6"/>
  <c r="G69" i="6"/>
  <c r="H69" i="6"/>
  <c r="I69" i="6"/>
  <c r="J69" i="6"/>
  <c r="K69" i="6"/>
  <c r="L69" i="6"/>
  <c r="M69" i="6"/>
  <c r="N69" i="6"/>
  <c r="O69" i="6"/>
  <c r="P69" i="6"/>
  <c r="Q69" i="6"/>
  <c r="R69" i="6"/>
  <c r="S69" i="6"/>
  <c r="T69" i="6"/>
  <c r="U69" i="6"/>
  <c r="V69" i="6"/>
  <c r="W69" i="6"/>
  <c r="X69" i="6"/>
  <c r="Y69" i="6"/>
  <c r="Z69" i="6"/>
  <c r="AA69" i="6"/>
  <c r="AB69" i="6"/>
  <c r="AC69" i="6"/>
  <c r="AD69" i="6"/>
  <c r="AE69" i="6"/>
  <c r="AF69" i="6"/>
  <c r="AG69" i="6"/>
  <c r="AH69" i="6"/>
  <c r="AI69" i="6"/>
  <c r="AJ69" i="6"/>
  <c r="AK69" i="6"/>
  <c r="AL69" i="6"/>
  <c r="C70" i="6"/>
  <c r="D70" i="6"/>
  <c r="E70" i="6"/>
  <c r="F70" i="6"/>
  <c r="G70" i="6"/>
  <c r="H70" i="6"/>
  <c r="I70" i="6"/>
  <c r="J70" i="6"/>
  <c r="K70" i="6"/>
  <c r="L70" i="6"/>
  <c r="M70" i="6"/>
  <c r="N70" i="6"/>
  <c r="O70" i="6"/>
  <c r="P70" i="6"/>
  <c r="Q70" i="6"/>
  <c r="R70" i="6"/>
  <c r="S70" i="6"/>
  <c r="T70" i="6"/>
  <c r="U70" i="6"/>
  <c r="V70" i="6"/>
  <c r="W70" i="6"/>
  <c r="X70" i="6"/>
  <c r="Y70" i="6"/>
  <c r="Z70" i="6"/>
  <c r="AA70" i="6"/>
  <c r="AB70" i="6"/>
  <c r="AC70" i="6"/>
  <c r="AD70" i="6"/>
  <c r="AE70" i="6"/>
  <c r="AF70" i="6"/>
  <c r="AG70" i="6"/>
  <c r="AH70" i="6"/>
  <c r="AI70" i="6"/>
  <c r="AJ70" i="6"/>
  <c r="AK70" i="6"/>
  <c r="AL70" i="6"/>
  <c r="C71" i="6"/>
  <c r="D71" i="6"/>
  <c r="E71" i="6"/>
  <c r="F71" i="6"/>
  <c r="G71" i="6"/>
  <c r="H71" i="6"/>
  <c r="I71" i="6"/>
  <c r="J71" i="6"/>
  <c r="K71" i="6"/>
  <c r="L71" i="6"/>
  <c r="M71" i="6"/>
  <c r="N71" i="6"/>
  <c r="O71" i="6"/>
  <c r="P71" i="6"/>
  <c r="Q71" i="6"/>
  <c r="R71" i="6"/>
  <c r="S71" i="6"/>
  <c r="T71" i="6"/>
  <c r="U71" i="6"/>
  <c r="V71" i="6"/>
  <c r="W71" i="6"/>
  <c r="X71" i="6"/>
  <c r="Y71" i="6"/>
  <c r="Z71" i="6"/>
  <c r="AA71" i="6"/>
  <c r="AB71" i="6"/>
  <c r="AC71" i="6"/>
  <c r="AD71" i="6"/>
  <c r="AE71" i="6"/>
  <c r="AF71" i="6"/>
  <c r="AG71" i="6"/>
  <c r="AH71" i="6"/>
  <c r="AI71" i="6"/>
  <c r="AJ71" i="6"/>
  <c r="AK71" i="6"/>
  <c r="AL71" i="6"/>
  <c r="C72" i="6"/>
  <c r="D72" i="6"/>
  <c r="E72" i="6"/>
  <c r="F72" i="6"/>
  <c r="G72" i="6"/>
  <c r="H72" i="6"/>
  <c r="I72" i="6"/>
  <c r="J72" i="6"/>
  <c r="K72" i="6"/>
  <c r="L72" i="6"/>
  <c r="M72" i="6"/>
  <c r="N72" i="6"/>
  <c r="O72" i="6"/>
  <c r="P72" i="6"/>
  <c r="Q72" i="6"/>
  <c r="R72" i="6"/>
  <c r="S72" i="6"/>
  <c r="T72" i="6"/>
  <c r="U72" i="6"/>
  <c r="V72" i="6"/>
  <c r="W72" i="6"/>
  <c r="X72" i="6"/>
  <c r="Y72" i="6"/>
  <c r="Z72" i="6"/>
  <c r="AA72" i="6"/>
  <c r="AB72" i="6"/>
  <c r="AC72" i="6"/>
  <c r="AD72" i="6"/>
  <c r="AE72" i="6"/>
  <c r="AF72" i="6"/>
  <c r="AG72" i="6"/>
  <c r="AH72" i="6"/>
  <c r="AI72" i="6"/>
  <c r="AJ72" i="6"/>
  <c r="AK72" i="6"/>
  <c r="AL72" i="6"/>
  <c r="C73" i="6"/>
  <c r="D73" i="6"/>
  <c r="E73" i="6"/>
  <c r="F73" i="6"/>
  <c r="G73" i="6"/>
  <c r="H73" i="6"/>
  <c r="I73" i="6"/>
  <c r="J73" i="6"/>
  <c r="K73" i="6"/>
  <c r="L73" i="6"/>
  <c r="M73" i="6"/>
  <c r="N73" i="6"/>
  <c r="O73" i="6"/>
  <c r="P73" i="6"/>
  <c r="Q73" i="6"/>
  <c r="R73" i="6"/>
  <c r="S73" i="6"/>
  <c r="T73" i="6"/>
  <c r="U73" i="6"/>
  <c r="V73" i="6"/>
  <c r="W73" i="6"/>
  <c r="X73" i="6"/>
  <c r="Y73" i="6"/>
  <c r="Z73" i="6"/>
  <c r="AA73" i="6"/>
  <c r="AB73" i="6"/>
  <c r="AC73" i="6"/>
  <c r="AD73" i="6"/>
  <c r="AE73" i="6"/>
  <c r="AF73" i="6"/>
  <c r="AG73" i="6"/>
  <c r="AH73" i="6"/>
  <c r="AI73" i="6"/>
  <c r="AJ73" i="6"/>
  <c r="AK73" i="6"/>
  <c r="AL73" i="6"/>
  <c r="C74" i="6"/>
  <c r="D74" i="6"/>
  <c r="E74" i="6"/>
  <c r="F74" i="6"/>
  <c r="G74" i="6"/>
  <c r="H74" i="6"/>
  <c r="I74" i="6"/>
  <c r="J74" i="6"/>
  <c r="K74" i="6"/>
  <c r="L74" i="6"/>
  <c r="M74" i="6"/>
  <c r="N74" i="6"/>
  <c r="O74" i="6"/>
  <c r="P74" i="6"/>
  <c r="Q74" i="6"/>
  <c r="R74" i="6"/>
  <c r="S74" i="6"/>
  <c r="T74" i="6"/>
  <c r="U74" i="6"/>
  <c r="V74" i="6"/>
  <c r="W74" i="6"/>
  <c r="X74" i="6"/>
  <c r="Y74" i="6"/>
  <c r="Z74" i="6"/>
  <c r="AA74" i="6"/>
  <c r="AB74" i="6"/>
  <c r="AC74" i="6"/>
  <c r="AD74" i="6"/>
  <c r="AE74" i="6"/>
  <c r="AF74" i="6"/>
  <c r="AG74" i="6"/>
  <c r="AH74" i="6"/>
  <c r="AI74" i="6"/>
  <c r="AJ74" i="6"/>
  <c r="AK74" i="6"/>
  <c r="AL74" i="6"/>
  <c r="C75" i="6"/>
  <c r="D75" i="6"/>
  <c r="E75" i="6"/>
  <c r="F75" i="6"/>
  <c r="G75" i="6"/>
  <c r="H75" i="6"/>
  <c r="I75" i="6"/>
  <c r="J75" i="6"/>
  <c r="K75" i="6"/>
  <c r="L75" i="6"/>
  <c r="M75" i="6"/>
  <c r="N75" i="6"/>
  <c r="O75" i="6"/>
  <c r="P75" i="6"/>
  <c r="Q75" i="6"/>
  <c r="R75" i="6"/>
  <c r="S75" i="6"/>
  <c r="T75" i="6"/>
  <c r="U75" i="6"/>
  <c r="V75" i="6"/>
  <c r="W75" i="6"/>
  <c r="X75" i="6"/>
  <c r="Y75" i="6"/>
  <c r="Z75" i="6"/>
  <c r="AA75" i="6"/>
  <c r="AB75" i="6"/>
  <c r="AC75" i="6"/>
  <c r="AD75" i="6"/>
  <c r="AE75" i="6"/>
  <c r="AF75" i="6"/>
  <c r="AG75" i="6"/>
  <c r="AH75" i="6"/>
  <c r="AI75" i="6"/>
  <c r="AJ75" i="6"/>
  <c r="AK75" i="6"/>
  <c r="AL75" i="6"/>
  <c r="C76" i="6"/>
  <c r="D76" i="6"/>
  <c r="E76" i="6"/>
  <c r="F76" i="6"/>
  <c r="G76" i="6"/>
  <c r="H76" i="6"/>
  <c r="I76" i="6"/>
  <c r="J76" i="6"/>
  <c r="K76" i="6"/>
  <c r="L76" i="6"/>
  <c r="M76" i="6"/>
  <c r="N76" i="6"/>
  <c r="O76" i="6"/>
  <c r="P76" i="6"/>
  <c r="Q76" i="6"/>
  <c r="R76" i="6"/>
  <c r="S76" i="6"/>
  <c r="T76" i="6"/>
  <c r="U76" i="6"/>
  <c r="V76" i="6"/>
  <c r="W76" i="6"/>
  <c r="X76" i="6"/>
  <c r="Y76" i="6"/>
  <c r="Z76" i="6"/>
  <c r="AA76" i="6"/>
  <c r="AB76" i="6"/>
  <c r="AC76" i="6"/>
  <c r="AD76" i="6"/>
  <c r="AE76" i="6"/>
  <c r="AF76" i="6"/>
  <c r="AG76" i="6"/>
  <c r="AH76" i="6"/>
  <c r="AI76" i="6"/>
  <c r="AJ76" i="6"/>
  <c r="AK76" i="6"/>
  <c r="AL76" i="6"/>
  <c r="C77" i="6"/>
  <c r="D77" i="6"/>
  <c r="E77" i="6"/>
  <c r="F77" i="6"/>
  <c r="G77" i="6"/>
  <c r="H77" i="6"/>
  <c r="I77" i="6"/>
  <c r="J77" i="6"/>
  <c r="K77" i="6"/>
  <c r="L77" i="6"/>
  <c r="M77" i="6"/>
  <c r="N77" i="6"/>
  <c r="O77" i="6"/>
  <c r="P77" i="6"/>
  <c r="Q77" i="6"/>
  <c r="R77" i="6"/>
  <c r="S77" i="6"/>
  <c r="T77" i="6"/>
  <c r="U77" i="6"/>
  <c r="V77" i="6"/>
  <c r="W77" i="6"/>
  <c r="X77" i="6"/>
  <c r="Y77" i="6"/>
  <c r="Z77" i="6"/>
  <c r="AA77" i="6"/>
  <c r="AB77" i="6"/>
  <c r="AC77" i="6"/>
  <c r="AD77" i="6"/>
  <c r="AE77" i="6"/>
  <c r="AF77" i="6"/>
  <c r="AG77" i="6"/>
  <c r="AH77" i="6"/>
  <c r="AI77" i="6"/>
  <c r="AJ77" i="6"/>
  <c r="AK77" i="6"/>
  <c r="AL77" i="6"/>
  <c r="C78" i="6"/>
  <c r="D78" i="6"/>
  <c r="E78" i="6"/>
  <c r="F78" i="6"/>
  <c r="G78" i="6"/>
  <c r="H78" i="6"/>
  <c r="I78" i="6"/>
  <c r="J78" i="6"/>
  <c r="K78" i="6"/>
  <c r="L78" i="6"/>
  <c r="M78" i="6"/>
  <c r="N78" i="6"/>
  <c r="O78" i="6"/>
  <c r="P78" i="6"/>
  <c r="Q78" i="6"/>
  <c r="R78" i="6"/>
  <c r="S78" i="6"/>
  <c r="T78" i="6"/>
  <c r="U78" i="6"/>
  <c r="V78" i="6"/>
  <c r="W78" i="6"/>
  <c r="X78" i="6"/>
  <c r="Y78" i="6"/>
  <c r="Z78" i="6"/>
  <c r="AA78" i="6"/>
  <c r="AB78" i="6"/>
  <c r="AC78" i="6"/>
  <c r="AD78" i="6"/>
  <c r="AE78" i="6"/>
  <c r="AF78" i="6"/>
  <c r="AG78" i="6"/>
  <c r="AH78" i="6"/>
  <c r="AI78" i="6"/>
  <c r="AJ78" i="6"/>
  <c r="AK78" i="6"/>
  <c r="AL78" i="6"/>
  <c r="C79" i="6"/>
  <c r="D79" i="6"/>
  <c r="E79" i="6"/>
  <c r="F79" i="6"/>
  <c r="G79" i="6"/>
  <c r="H79" i="6"/>
  <c r="I79" i="6"/>
  <c r="J79" i="6"/>
  <c r="K79" i="6"/>
  <c r="L79" i="6"/>
  <c r="M79" i="6"/>
  <c r="N79" i="6"/>
  <c r="O79" i="6"/>
  <c r="P79" i="6"/>
  <c r="Q79" i="6"/>
  <c r="R79" i="6"/>
  <c r="S79" i="6"/>
  <c r="T79" i="6"/>
  <c r="U79" i="6"/>
  <c r="V79" i="6"/>
  <c r="W79" i="6"/>
  <c r="X79" i="6"/>
  <c r="Y79" i="6"/>
  <c r="Z79" i="6"/>
  <c r="AA79" i="6"/>
  <c r="AB79" i="6"/>
  <c r="AC79" i="6"/>
  <c r="AD79" i="6"/>
  <c r="AE79" i="6"/>
  <c r="AF79" i="6"/>
  <c r="AG79" i="6"/>
  <c r="AH79" i="6"/>
  <c r="AI79" i="6"/>
  <c r="AJ79" i="6"/>
  <c r="AK79" i="6"/>
  <c r="AL79" i="6"/>
  <c r="C80" i="6"/>
  <c r="D80" i="6"/>
  <c r="E80" i="6"/>
  <c r="F80" i="6"/>
  <c r="G80" i="6"/>
  <c r="H80" i="6"/>
  <c r="I80" i="6"/>
  <c r="J80" i="6"/>
  <c r="K80" i="6"/>
  <c r="L80" i="6"/>
  <c r="M80" i="6"/>
  <c r="N80" i="6"/>
  <c r="O80" i="6"/>
  <c r="P80" i="6"/>
  <c r="Q80" i="6"/>
  <c r="R80" i="6"/>
  <c r="S80" i="6"/>
  <c r="T80" i="6"/>
  <c r="U80" i="6"/>
  <c r="V80" i="6"/>
  <c r="W80" i="6"/>
  <c r="X80" i="6"/>
  <c r="Y80" i="6"/>
  <c r="Z80" i="6"/>
  <c r="AA80" i="6"/>
  <c r="AB80" i="6"/>
  <c r="AC80" i="6"/>
  <c r="AD80" i="6"/>
  <c r="AE80" i="6"/>
  <c r="AF80" i="6"/>
  <c r="AG80" i="6"/>
  <c r="AH80" i="6"/>
  <c r="AI80" i="6"/>
  <c r="AJ80" i="6"/>
  <c r="AK80" i="6"/>
  <c r="AL80" i="6"/>
  <c r="C81" i="6"/>
  <c r="D81" i="6"/>
  <c r="E81" i="6"/>
  <c r="F81" i="6"/>
  <c r="G81" i="6"/>
  <c r="H81" i="6"/>
  <c r="I81" i="6"/>
  <c r="J81" i="6"/>
  <c r="K81" i="6"/>
  <c r="L81" i="6"/>
  <c r="M81" i="6"/>
  <c r="N81" i="6"/>
  <c r="O81" i="6"/>
  <c r="P81" i="6"/>
  <c r="Q81" i="6"/>
  <c r="R81" i="6"/>
  <c r="S81" i="6"/>
  <c r="T81" i="6"/>
  <c r="U81" i="6"/>
  <c r="V81" i="6"/>
  <c r="W81" i="6"/>
  <c r="X81" i="6"/>
  <c r="Y81" i="6"/>
  <c r="Z81" i="6"/>
  <c r="AA81" i="6"/>
  <c r="AB81" i="6"/>
  <c r="AC81" i="6"/>
  <c r="AD81" i="6"/>
  <c r="AE81" i="6"/>
  <c r="AF81" i="6"/>
  <c r="AG81" i="6"/>
  <c r="AH81" i="6"/>
  <c r="AI81" i="6"/>
  <c r="AJ81" i="6"/>
  <c r="AK81" i="6"/>
  <c r="AL81" i="6"/>
  <c r="C82" i="6"/>
  <c r="D82" i="6"/>
  <c r="E82" i="6"/>
  <c r="F82" i="6"/>
  <c r="G82" i="6"/>
  <c r="H82" i="6"/>
  <c r="I82" i="6"/>
  <c r="J82" i="6"/>
  <c r="K82" i="6"/>
  <c r="L82" i="6"/>
  <c r="M82" i="6"/>
  <c r="N82" i="6"/>
  <c r="O82" i="6"/>
  <c r="P82" i="6"/>
  <c r="Q82" i="6"/>
  <c r="R82" i="6"/>
  <c r="S82" i="6"/>
  <c r="T82" i="6"/>
  <c r="U82" i="6"/>
  <c r="V82" i="6"/>
  <c r="W82" i="6"/>
  <c r="X82" i="6"/>
  <c r="Y82" i="6"/>
  <c r="Z82" i="6"/>
  <c r="AA82" i="6"/>
  <c r="AB82" i="6"/>
  <c r="AC82" i="6"/>
  <c r="AD82" i="6"/>
  <c r="AE82" i="6"/>
  <c r="AF82" i="6"/>
  <c r="AG82" i="6"/>
  <c r="AH82" i="6"/>
  <c r="AI82" i="6"/>
  <c r="AJ82" i="6"/>
  <c r="AK82" i="6"/>
  <c r="AL82" i="6"/>
  <c r="C83" i="6"/>
  <c r="D83" i="6"/>
  <c r="E83" i="6"/>
  <c r="F83" i="6"/>
  <c r="G83" i="6"/>
  <c r="H83" i="6"/>
  <c r="I83" i="6"/>
  <c r="J83" i="6"/>
  <c r="K83" i="6"/>
  <c r="L83" i="6"/>
  <c r="M83" i="6"/>
  <c r="N83" i="6"/>
  <c r="O83" i="6"/>
  <c r="P83" i="6"/>
  <c r="Q83" i="6"/>
  <c r="R83" i="6"/>
  <c r="S83" i="6"/>
  <c r="T83" i="6"/>
  <c r="U83" i="6"/>
  <c r="V83" i="6"/>
  <c r="W83" i="6"/>
  <c r="X83" i="6"/>
  <c r="Y83" i="6"/>
  <c r="Z83" i="6"/>
  <c r="AA83" i="6"/>
  <c r="AB83" i="6"/>
  <c r="AC83" i="6"/>
  <c r="AD83" i="6"/>
  <c r="AE83" i="6"/>
  <c r="AF83" i="6"/>
  <c r="AG83" i="6"/>
  <c r="AH83" i="6"/>
  <c r="AI83" i="6"/>
  <c r="AJ83" i="6"/>
  <c r="AK83" i="6"/>
  <c r="AL83" i="6"/>
  <c r="E9" i="1"/>
  <c r="N4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L4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E4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8" i="1"/>
  <c r="E7" i="1"/>
  <c r="E6" i="1"/>
  <c r="E5" i="1"/>
  <c r="F28" i="1"/>
  <c r="F40" i="1"/>
  <c r="F39" i="1"/>
  <c r="F38" i="1"/>
  <c r="F37" i="1"/>
  <c r="F36" i="1"/>
  <c r="F35" i="1"/>
  <c r="F34" i="1"/>
  <c r="F33" i="1"/>
  <c r="F32" i="1"/>
  <c r="F31" i="1"/>
  <c r="F30" i="1"/>
  <c r="F29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4" i="1"/>
  <c r="F6" i="1"/>
  <c r="F5" i="1"/>
  <c r="AT73" i="8"/>
  <c r="AW73" i="8"/>
  <c r="AU72" i="8"/>
  <c r="AT71" i="8"/>
  <c r="AT70" i="8"/>
  <c r="AT69" i="8"/>
  <c r="AU68" i="8"/>
  <c r="AT68" i="8"/>
  <c r="AU66" i="8"/>
  <c r="AT66" i="8"/>
  <c r="AT65" i="8"/>
  <c r="AW65" i="8"/>
  <c r="AU64" i="8"/>
  <c r="AT63" i="8"/>
  <c r="AT62" i="8"/>
  <c r="AT61" i="8"/>
  <c r="AU60" i="8"/>
  <c r="AT60" i="8"/>
  <c r="AT59" i="8"/>
  <c r="AW59" i="8"/>
  <c r="AU58" i="8"/>
  <c r="AT58" i="8"/>
  <c r="AT57" i="8"/>
  <c r="AW57" i="8"/>
  <c r="AU56" i="8"/>
  <c r="AT53" i="8"/>
  <c r="AU52" i="8"/>
  <c r="AU73" i="8"/>
  <c r="AT72" i="8"/>
  <c r="AU71" i="8"/>
  <c r="AU70" i="8"/>
  <c r="AU69" i="8"/>
  <c r="AW69" i="8"/>
  <c r="AU67" i="8"/>
  <c r="AT67" i="8"/>
  <c r="AU65" i="8"/>
  <c r="AT64" i="8"/>
  <c r="AU63" i="8"/>
  <c r="AU62" i="8"/>
  <c r="AU61" i="8"/>
  <c r="AW61" i="8"/>
  <c r="AU59" i="8"/>
  <c r="AU57" i="8"/>
  <c r="AT56" i="8"/>
  <c r="AT54" i="8"/>
  <c r="AU54" i="8"/>
  <c r="AW63" i="8"/>
  <c r="AW71" i="8"/>
  <c r="AV54" i="8"/>
  <c r="AW67" i="8"/>
  <c r="AU53" i="8"/>
  <c r="AT55" i="8"/>
  <c r="AU55" i="8"/>
  <c r="AQ59" i="8"/>
  <c r="AW53" i="8"/>
  <c r="AW55" i="8"/>
  <c r="AV56" i="8"/>
  <c r="AV58" i="8"/>
  <c r="AV60" i="8"/>
  <c r="AV62" i="8"/>
  <c r="AV64" i="8"/>
  <c r="AV66" i="8"/>
  <c r="AV68" i="8"/>
  <c r="AV70" i="8"/>
  <c r="AV72" i="8"/>
  <c r="AW54" i="8"/>
  <c r="AW56" i="8"/>
  <c r="AW58" i="8"/>
  <c r="AW60" i="8"/>
  <c r="AW62" i="8"/>
  <c r="AW64" i="8"/>
  <c r="AW66" i="8"/>
  <c r="AW68" i="8"/>
  <c r="AW70" i="8"/>
  <c r="AW72" i="8"/>
  <c r="AT52" i="8"/>
  <c r="AV55" i="8"/>
  <c r="AV57" i="8"/>
  <c r="AV59" i="8"/>
  <c r="AV61" i="8"/>
  <c r="AV63" i="8"/>
  <c r="AV65" i="8"/>
  <c r="AV67" i="8"/>
  <c r="AV69" i="8"/>
  <c r="AV71" i="8"/>
  <c r="AV73" i="8"/>
  <c r="AV53" i="8"/>
  <c r="AE56" i="6"/>
  <c r="G56" i="6"/>
  <c r="AL56" i="6"/>
  <c r="AH56" i="6"/>
  <c r="AD56" i="6"/>
  <c r="Z56" i="6"/>
  <c r="V56" i="6"/>
  <c r="R56" i="6"/>
  <c r="N56" i="6"/>
  <c r="J56" i="6"/>
  <c r="F56" i="6"/>
  <c r="AK56" i="6"/>
  <c r="AG56" i="6"/>
  <c r="AC56" i="6"/>
  <c r="Y56" i="6"/>
  <c r="U56" i="6"/>
  <c r="Q56" i="6"/>
  <c r="M56" i="6"/>
  <c r="E56" i="6"/>
  <c r="I56" i="6"/>
  <c r="AF84" i="6" l="1"/>
  <c r="AJ84" i="6"/>
  <c r="AB84" i="6"/>
  <c r="X84" i="6"/>
  <c r="P84" i="6"/>
  <c r="L84" i="6"/>
  <c r="H84" i="6"/>
  <c r="D84" i="6"/>
  <c r="AF56" i="6"/>
  <c r="Y28" i="6"/>
  <c r="W56" i="6"/>
  <c r="O56" i="6"/>
  <c r="AI56" i="6"/>
  <c r="S56" i="6"/>
  <c r="AN64" i="6"/>
  <c r="U84" i="6"/>
  <c r="E84" i="6"/>
  <c r="AF28" i="6"/>
  <c r="AB28" i="6"/>
  <c r="T28" i="6"/>
  <c r="W28" i="6"/>
  <c r="AA56" i="6"/>
  <c r="K56" i="6"/>
  <c r="C56" i="6"/>
  <c r="AM8" i="6"/>
  <c r="AM65" i="6"/>
  <c r="AN36" i="6"/>
  <c r="AM36" i="6"/>
  <c r="AN35" i="6"/>
  <c r="AM35" i="6"/>
  <c r="AB56" i="6"/>
  <c r="T56" i="6"/>
  <c r="L56" i="6"/>
  <c r="H56" i="6"/>
  <c r="O10" i="1"/>
  <c r="P10" i="1" s="1"/>
  <c r="AQ64" i="8"/>
  <c r="AR64" i="8" s="1"/>
  <c r="AN34" i="6"/>
  <c r="AQ70" i="8"/>
  <c r="AR70" i="8" s="1"/>
  <c r="AQ60" i="8"/>
  <c r="O34" i="1"/>
  <c r="P34" i="1" s="1"/>
  <c r="O13" i="1"/>
  <c r="P13" i="1" s="1"/>
  <c r="O30" i="1"/>
  <c r="P30" i="1" s="1"/>
  <c r="AQ72" i="8"/>
  <c r="AA28" i="6"/>
  <c r="K28" i="6"/>
  <c r="AN81" i="6"/>
  <c r="AM70" i="6"/>
  <c r="AI84" i="6"/>
  <c r="AE84" i="6"/>
  <c r="AA84" i="6"/>
  <c r="W84" i="6"/>
  <c r="S84" i="6"/>
  <c r="O84" i="6"/>
  <c r="K84" i="6"/>
  <c r="G84" i="6"/>
  <c r="C84" i="6"/>
  <c r="AJ56" i="6"/>
  <c r="P56" i="6"/>
  <c r="AQ69" i="8"/>
  <c r="AS69" i="8" s="1"/>
  <c r="AQ68" i="8"/>
  <c r="AR68" i="8" s="1"/>
  <c r="AQ55" i="8"/>
  <c r="M84" i="6"/>
  <c r="AK84" i="6"/>
  <c r="AG84" i="6"/>
  <c r="Q84" i="6"/>
  <c r="I84" i="6"/>
  <c r="AQ54" i="8"/>
  <c r="AS54" i="8" s="1"/>
  <c r="L28" i="6"/>
  <c r="AM80" i="6"/>
  <c r="J28" i="6"/>
  <c r="AN82" i="6"/>
  <c r="AM75" i="6"/>
  <c r="AN75" i="6"/>
  <c r="AN73" i="6"/>
  <c r="AN67" i="6"/>
  <c r="V28" i="6"/>
  <c r="AN74" i="6"/>
  <c r="AN72" i="6"/>
  <c r="AQ52" i="8"/>
  <c r="AQ62" i="8"/>
  <c r="AR62" i="8" s="1"/>
  <c r="AK28" i="6"/>
  <c r="AG28" i="6"/>
  <c r="E28" i="6"/>
  <c r="AI28" i="6"/>
  <c r="O38" i="1"/>
  <c r="P38" i="1" s="1"/>
  <c r="AM78" i="6"/>
  <c r="AM72" i="6"/>
  <c r="AM68" i="6"/>
  <c r="AN6" i="6"/>
  <c r="AN83" i="6"/>
  <c r="AN80" i="6"/>
  <c r="AN79" i="6"/>
  <c r="AN77" i="6"/>
  <c r="AM77" i="6"/>
  <c r="AM76" i="6"/>
  <c r="AM74" i="6"/>
  <c r="AM71" i="6"/>
  <c r="AM66" i="6"/>
  <c r="AN66" i="6"/>
  <c r="AM63" i="6"/>
  <c r="D28" i="6"/>
  <c r="AM82" i="6"/>
  <c r="AM79" i="6"/>
  <c r="AN69" i="6"/>
  <c r="AM67" i="6"/>
  <c r="AN63" i="6"/>
  <c r="AN68" i="6"/>
  <c r="J84" i="6"/>
  <c r="AN62" i="6"/>
  <c r="P28" i="6"/>
  <c r="AM83" i="6"/>
  <c r="AM81" i="6"/>
  <c r="AM73" i="6"/>
  <c r="AM64" i="6"/>
  <c r="I28" i="6"/>
  <c r="AC28" i="6"/>
  <c r="AN7" i="6"/>
  <c r="AN78" i="6"/>
  <c r="B56" i="6"/>
  <c r="X56" i="6"/>
  <c r="D56" i="6"/>
  <c r="B28" i="6"/>
  <c r="AE28" i="6"/>
  <c r="U28" i="6"/>
  <c r="AN76" i="6"/>
  <c r="AN71" i="6"/>
  <c r="AN70" i="6"/>
  <c r="AN65" i="6"/>
  <c r="AC84" i="6"/>
  <c r="Y84" i="6"/>
  <c r="AM62" i="6"/>
  <c r="AN8" i="6"/>
  <c r="AQ66" i="8"/>
  <c r="AS66" i="8" s="1"/>
  <c r="O28" i="1"/>
  <c r="P28" i="1" s="1"/>
  <c r="AR52" i="8"/>
  <c r="AS52" i="8"/>
  <c r="O23" i="1"/>
  <c r="P23" i="1" s="1"/>
  <c r="O36" i="1"/>
  <c r="P36" i="1" s="1"/>
  <c r="O32" i="1"/>
  <c r="P32" i="1" s="1"/>
  <c r="O31" i="1"/>
  <c r="P31" i="1" s="1"/>
  <c r="AM7" i="6"/>
  <c r="AW74" i="8"/>
  <c r="AQ73" i="8"/>
  <c r="AS73" i="8" s="1"/>
  <c r="AQ65" i="8"/>
  <c r="AR65" i="8" s="1"/>
  <c r="O40" i="1"/>
  <c r="P40" i="1" s="1"/>
  <c r="O29" i="1"/>
  <c r="P29" i="1" s="1"/>
  <c r="O33" i="1"/>
  <c r="P33" i="1" s="1"/>
  <c r="O37" i="1"/>
  <c r="P37" i="1" s="1"/>
  <c r="O4" i="1"/>
  <c r="P4" i="1" s="1"/>
  <c r="M28" i="6"/>
  <c r="AH28" i="6"/>
  <c r="AS70" i="8"/>
  <c r="O15" i="1"/>
  <c r="P15" i="1" s="1"/>
  <c r="O26" i="1"/>
  <c r="P26" i="1" s="1"/>
  <c r="N84" i="6"/>
  <c r="AD84" i="6"/>
  <c r="AQ57" i="8"/>
  <c r="AS57" i="8" s="1"/>
  <c r="AQ61" i="8"/>
  <c r="AR61" i="8" s="1"/>
  <c r="AQ71" i="8"/>
  <c r="AS71" i="8" s="1"/>
  <c r="O6" i="1"/>
  <c r="P6" i="1" s="1"/>
  <c r="AU74" i="8"/>
  <c r="AQ67" i="8"/>
  <c r="O20" i="1"/>
  <c r="P20" i="1" s="1"/>
  <c r="O35" i="1"/>
  <c r="P35" i="1" s="1"/>
  <c r="O39" i="1"/>
  <c r="P39" i="1" s="1"/>
  <c r="O8" i="1"/>
  <c r="P8" i="1" s="1"/>
  <c r="AL84" i="6"/>
  <c r="AH84" i="6"/>
  <c r="Z84" i="6"/>
  <c r="V84" i="6"/>
  <c r="R84" i="6"/>
  <c r="F84" i="6"/>
  <c r="B84" i="6"/>
  <c r="AV74" i="8"/>
  <c r="AQ53" i="8"/>
  <c r="AS53" i="8" s="1"/>
  <c r="O25" i="1"/>
  <c r="P25" i="1" s="1"/>
  <c r="O7" i="1"/>
  <c r="P7" i="1" s="1"/>
  <c r="O18" i="1"/>
  <c r="P18" i="1" s="1"/>
  <c r="AQ63" i="8"/>
  <c r="AS63" i="8" s="1"/>
  <c r="AQ56" i="8"/>
  <c r="O9" i="1"/>
  <c r="P9" i="1" s="1"/>
  <c r="O16" i="1"/>
  <c r="P16" i="1" s="1"/>
  <c r="O17" i="1"/>
  <c r="P17" i="1" s="1"/>
  <c r="O24" i="1"/>
  <c r="P24" i="1" s="1"/>
  <c r="AD28" i="6"/>
  <c r="R28" i="6"/>
  <c r="Q28" i="6"/>
  <c r="T84" i="6"/>
  <c r="AM69" i="6"/>
  <c r="AS59" i="8"/>
  <c r="AR59" i="8"/>
  <c r="AS65" i="8"/>
  <c r="AR60" i="8"/>
  <c r="AS60" i="8"/>
  <c r="AS68" i="8"/>
  <c r="AR57" i="8"/>
  <c r="AS72" i="8"/>
  <c r="AR72" i="8"/>
  <c r="AR55" i="8"/>
  <c r="AS55" i="8"/>
  <c r="AQ58" i="8"/>
  <c r="O5" i="1"/>
  <c r="P5" i="1" s="1"/>
  <c r="O14" i="1"/>
  <c r="P14" i="1" s="1"/>
  <c r="O12" i="1"/>
  <c r="P12" i="1" s="1"/>
  <c r="O11" i="1"/>
  <c r="P11" i="1" s="1"/>
  <c r="O19" i="1"/>
  <c r="P19" i="1" s="1"/>
  <c r="N28" i="6"/>
  <c r="F28" i="6"/>
  <c r="AJ28" i="6"/>
  <c r="C28" i="6"/>
  <c r="X28" i="6"/>
  <c r="AL28" i="6"/>
  <c r="O28" i="6"/>
  <c r="G28" i="6"/>
  <c r="S28" i="6"/>
  <c r="AM6" i="6"/>
  <c r="AT74" i="8"/>
  <c r="O22" i="1"/>
  <c r="P22" i="1" s="1"/>
  <c r="O21" i="1"/>
  <c r="P21" i="1" s="1"/>
  <c r="Z28" i="6"/>
  <c r="O27" i="1"/>
  <c r="P27" i="1" s="1"/>
  <c r="H28" i="6"/>
  <c r="AV75" i="8" l="1"/>
  <c r="AR71" i="8"/>
  <c r="AN56" i="6"/>
  <c r="AR53" i="8"/>
  <c r="AR69" i="8"/>
  <c r="AR54" i="8"/>
  <c r="AS64" i="8"/>
  <c r="AM56" i="6"/>
  <c r="AS62" i="8"/>
  <c r="AR66" i="8"/>
  <c r="AR63" i="8"/>
  <c r="AS61" i="8"/>
  <c r="AR73" i="8"/>
  <c r="AN84" i="6"/>
  <c r="AM84" i="6"/>
  <c r="AT75" i="8"/>
  <c r="AS67" i="8"/>
  <c r="AR67" i="8"/>
  <c r="AR56" i="8"/>
  <c r="AS56" i="8"/>
  <c r="AQ74" i="8"/>
  <c r="AR74" i="8" s="1"/>
  <c r="AS58" i="8"/>
  <c r="AR58" i="8"/>
  <c r="AN28" i="6"/>
  <c r="AM28" i="6"/>
</calcChain>
</file>

<file path=xl/sharedStrings.xml><?xml version="1.0" encoding="utf-8"?>
<sst xmlns="http://schemas.openxmlformats.org/spreadsheetml/2006/main" count="945" uniqueCount="364">
  <si>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</si>
  <si>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</si>
  <si>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</si>
  <si>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</si>
  <si>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</si>
  <si>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</si>
  <si>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</si>
  <si>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</si>
  <si>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</si>
  <si>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</si>
  <si>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</si>
  <si>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</si>
  <si>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Types d'absences</t>
  </si>
  <si>
    <t>Abréviation</t>
  </si>
  <si>
    <t>Type</t>
  </si>
  <si>
    <t>Motif d'absence</t>
  </si>
  <si>
    <t>Total</t>
  </si>
  <si>
    <t>Moyenne</t>
  </si>
  <si>
    <t>CP</t>
  </si>
  <si>
    <t>Jour fériés</t>
  </si>
  <si>
    <t>JF</t>
  </si>
  <si>
    <t>Evenements familiaux</t>
  </si>
  <si>
    <t>EVF</t>
  </si>
  <si>
    <t>Repos de modulation</t>
  </si>
  <si>
    <t>RM</t>
  </si>
  <si>
    <t>Repos d'exploitation</t>
  </si>
  <si>
    <t>RE</t>
  </si>
  <si>
    <t>Repos d'organisation</t>
  </si>
  <si>
    <t>RO</t>
  </si>
  <si>
    <t>Repos compensateur</t>
  </si>
  <si>
    <t>RC</t>
  </si>
  <si>
    <t>Maladie</t>
  </si>
  <si>
    <t>MAL</t>
  </si>
  <si>
    <t>ATMP</t>
  </si>
  <si>
    <t>CPN</t>
  </si>
  <si>
    <t>CMAT</t>
  </si>
  <si>
    <t>TERA</t>
  </si>
  <si>
    <t>Mi-temps thérapeutique</t>
  </si>
  <si>
    <t>Congé parental</t>
  </si>
  <si>
    <t>CPAR</t>
  </si>
  <si>
    <t>Congé maternité</t>
  </si>
  <si>
    <t>Congé parternité naissance</t>
  </si>
  <si>
    <t>Congé payés</t>
  </si>
  <si>
    <t>Grève</t>
  </si>
  <si>
    <t>GREV</t>
  </si>
  <si>
    <t>Congé sans solde</t>
  </si>
  <si>
    <t>CSS</t>
  </si>
  <si>
    <t>ABS</t>
  </si>
  <si>
    <t>Absence non rémunérée</t>
  </si>
  <si>
    <t>Mise à pied</t>
  </si>
  <si>
    <t>MAP</t>
  </si>
  <si>
    <t>Temps partiel</t>
  </si>
  <si>
    <t>TPA</t>
  </si>
  <si>
    <t>Travail Manutention</t>
  </si>
  <si>
    <t>TM</t>
  </si>
  <si>
    <t>DISK</t>
  </si>
  <si>
    <t>Délégation</t>
  </si>
  <si>
    <t>DEL</t>
  </si>
  <si>
    <t>Activités disques</t>
  </si>
  <si>
    <t>Réunion représentant du personnel</t>
  </si>
  <si>
    <t>DP</t>
  </si>
  <si>
    <t>Formation</t>
  </si>
  <si>
    <t>FORM</t>
  </si>
  <si>
    <t>DCIF</t>
  </si>
  <si>
    <t>Apprentissage</t>
  </si>
  <si>
    <t>APPR</t>
  </si>
  <si>
    <t>CP journée solidarité</t>
  </si>
  <si>
    <t>CPJS</t>
  </si>
  <si>
    <t>RCJS</t>
  </si>
  <si>
    <t>Repos extérieur</t>
  </si>
  <si>
    <t>REXT</t>
  </si>
  <si>
    <t>RCN</t>
  </si>
  <si>
    <t xml:space="preserve">Absence autorisée rémunérée </t>
  </si>
  <si>
    <t>AAR</t>
  </si>
  <si>
    <t>RCR journée solidarité</t>
  </si>
  <si>
    <t>RCRS</t>
  </si>
  <si>
    <t>RTT</t>
  </si>
  <si>
    <t>Réduction temps de travail</t>
  </si>
  <si>
    <t>Repos compensateur journée solidarité</t>
  </si>
  <si>
    <t>Repos compensateur nuit</t>
  </si>
  <si>
    <t>Droit individuel/Congé individuel formation</t>
  </si>
  <si>
    <t>Accident travail/Maladie professionnelle</t>
  </si>
  <si>
    <t>Société</t>
  </si>
  <si>
    <t>Etablissement</t>
  </si>
  <si>
    <t>Département</t>
  </si>
  <si>
    <t>Matricule</t>
  </si>
  <si>
    <t>Nom</t>
  </si>
  <si>
    <t>Prénom</t>
  </si>
  <si>
    <t>Sexe</t>
  </si>
  <si>
    <t>Naissance</t>
  </si>
  <si>
    <t>Code postal domicile</t>
  </si>
  <si>
    <t>Situation famille</t>
  </si>
  <si>
    <t>Nb Enfants</t>
  </si>
  <si>
    <t>Unité</t>
  </si>
  <si>
    <t>Activité</t>
  </si>
  <si>
    <t>Zone SAGE</t>
  </si>
  <si>
    <t>Zone Timedisc</t>
  </si>
  <si>
    <t>Profil Timedisc</t>
  </si>
  <si>
    <t>Garantie Contrat</t>
  </si>
  <si>
    <t>DFS</t>
  </si>
  <si>
    <t>Catégorie</t>
  </si>
  <si>
    <t>Qualification</t>
  </si>
  <si>
    <t>Emploi</t>
  </si>
  <si>
    <t>Groupe</t>
  </si>
  <si>
    <t>Coefficient</t>
  </si>
  <si>
    <t>Embauche</t>
  </si>
  <si>
    <t>Ancien.</t>
  </si>
  <si>
    <t>Contrat</t>
  </si>
  <si>
    <t>Fin Période Essai</t>
  </si>
  <si>
    <t>Fin cont.</t>
  </si>
  <si>
    <t>Code motif départ</t>
  </si>
  <si>
    <t>Motif départ</t>
  </si>
  <si>
    <t>Horaire</t>
  </si>
  <si>
    <t>Val. Sal.</t>
  </si>
  <si>
    <t>T0 Moy. 12 mois</t>
  </si>
  <si>
    <t>T0 M-3</t>
  </si>
  <si>
    <t>T0 M-2</t>
  </si>
  <si>
    <t>T0 M-1</t>
  </si>
  <si>
    <t>T0</t>
  </si>
  <si>
    <t>TSEG</t>
  </si>
  <si>
    <t>TSE</t>
  </si>
  <si>
    <t>Conduite</t>
  </si>
  <si>
    <t>Travail</t>
  </si>
  <si>
    <t>Dispo</t>
  </si>
  <si>
    <t>Dispo DE</t>
  </si>
  <si>
    <t>Amplitude</t>
  </si>
  <si>
    <t>Heures de nuit</t>
  </si>
  <si>
    <t>Nb découchés</t>
  </si>
  <si>
    <t>Moyenne 12 mois nb découchés</t>
  </si>
  <si>
    <t>Nb jours disque</t>
  </si>
  <si>
    <t>Frais déplacement TDISC</t>
  </si>
  <si>
    <t>Frais professionnel TDISC</t>
  </si>
  <si>
    <t>RCRA</t>
  </si>
  <si>
    <t>RCRM</t>
  </si>
  <si>
    <t>ROJS</t>
  </si>
  <si>
    <t>CPC</t>
  </si>
  <si>
    <t>CPRE</t>
  </si>
  <si>
    <t>Absence NON REM SAGE</t>
  </si>
  <si>
    <t>Frais déplacement SAGE</t>
  </si>
  <si>
    <t>Frais professionnel SAGE</t>
  </si>
  <si>
    <t>Compteur CP N-1 Sage</t>
  </si>
  <si>
    <t>Compteur CP Sage</t>
  </si>
  <si>
    <t>Nb jours acquisiton CP</t>
  </si>
  <si>
    <t>Compteur RCRA M-1</t>
  </si>
  <si>
    <t>Compteur RCRA M</t>
  </si>
  <si>
    <t>Compteur RCRM M-1</t>
  </si>
  <si>
    <t>RCRM acquis</t>
  </si>
  <si>
    <t>Compteur RCRM M</t>
  </si>
  <si>
    <t>Compteur RO M-1</t>
  </si>
  <si>
    <t>Compteur RO M</t>
  </si>
  <si>
    <t>Compteur RC M-1</t>
  </si>
  <si>
    <t>Compteur RC M</t>
  </si>
  <si>
    <t>Compteur modulation M-1</t>
  </si>
  <si>
    <t>Compteur modulation M</t>
  </si>
  <si>
    <t>Prime Activité spécifique</t>
  </si>
  <si>
    <t>Indemnités Kms</t>
  </si>
  <si>
    <t>Vu avec Responsable</t>
  </si>
  <si>
    <t>Heures à payer</t>
  </si>
  <si>
    <t>Profil à appliquer</t>
  </si>
  <si>
    <t>Commentaires</t>
  </si>
  <si>
    <t>Nb découchés M-3</t>
  </si>
  <si>
    <t>Nb découchés M-2</t>
  </si>
  <si>
    <t>Nb découchés M-1</t>
  </si>
  <si>
    <t>Amplitude M-3</t>
  </si>
  <si>
    <t>Amplitude M-2</t>
  </si>
  <si>
    <t>Amplitude M-1</t>
  </si>
  <si>
    <t>Moyenne 12 mois amplitude</t>
  </si>
  <si>
    <t>TSEG M-3</t>
  </si>
  <si>
    <t>TSEG M-2</t>
  </si>
  <si>
    <t>TSEG M-1</t>
  </si>
  <si>
    <t>TSE M-3</t>
  </si>
  <si>
    <t>TSE M-2</t>
  </si>
  <si>
    <t>TSE M-1</t>
  </si>
  <si>
    <t>Kilomètres effectués</t>
  </si>
  <si>
    <t>Téléphone professionnel</t>
  </si>
  <si>
    <t>Sorti</t>
  </si>
  <si>
    <t>Prime Gazole</t>
  </si>
  <si>
    <t>Visite Médicale</t>
  </si>
  <si>
    <t>Visite Permis</t>
  </si>
  <si>
    <t>FCO</t>
  </si>
  <si>
    <t>ADR</t>
  </si>
  <si>
    <t>Départ</t>
  </si>
  <si>
    <t>Adresse</t>
  </si>
  <si>
    <t>Complément</t>
  </si>
  <si>
    <t>Commune</t>
  </si>
  <si>
    <t>SST</t>
  </si>
  <si>
    <t>Autorisation Conduite</t>
  </si>
  <si>
    <t>CACES Grue R390</t>
  </si>
  <si>
    <t>Incendie</t>
  </si>
  <si>
    <t>CHSCT</t>
  </si>
  <si>
    <t>Electrique</t>
  </si>
  <si>
    <t>RPS</t>
  </si>
  <si>
    <t>CACES R389</t>
  </si>
  <si>
    <t>Autres CACES</t>
  </si>
  <si>
    <t>Salarié Protégé</t>
  </si>
  <si>
    <t>Conduite continue illégale M-3</t>
  </si>
  <si>
    <t>Conduite continue illégale M-2</t>
  </si>
  <si>
    <t>Conduite continue illégale M-1</t>
  </si>
  <si>
    <t>Conduite continue illégale</t>
  </si>
  <si>
    <t>Conduite journalière excessive M-3</t>
  </si>
  <si>
    <t>Conduite journalière excessive M-2</t>
  </si>
  <si>
    <t>Conduite journalière excessive M-1</t>
  </si>
  <si>
    <t>Conduite journalière excessive</t>
  </si>
  <si>
    <t>Extension conduite journalière impossible M-3</t>
  </si>
  <si>
    <t>Extension conduite journalière impossible M-2</t>
  </si>
  <si>
    <t>Extension conduite journalière impossible M-1</t>
  </si>
  <si>
    <t>Extension conduite journalière impossible</t>
  </si>
  <si>
    <t>Conduite hebdomadaire excessive M-3</t>
  </si>
  <si>
    <t>Conduite hebdomadaire excessive M-2</t>
  </si>
  <si>
    <t>Conduite hebdomadaire excessive M-1</t>
  </si>
  <si>
    <t>Conduite hebdomadaire excessive</t>
  </si>
  <si>
    <t>Conduite bihebdomadaire excessive M-3</t>
  </si>
  <si>
    <t>Conduite bihebdomadaire excessive M-2</t>
  </si>
  <si>
    <t>Conduite bihebdomadaire excessive M-1</t>
  </si>
  <si>
    <t>Conduite bihebdomadaire excessive</t>
  </si>
  <si>
    <t>Repos journalier continu insuffisant M-3</t>
  </si>
  <si>
    <t>Repos journalier continu insuffisant M-2</t>
  </si>
  <si>
    <t>Repos journalier continu insuffisant M-1</t>
  </si>
  <si>
    <t>Repos journalier continu insuffisant</t>
  </si>
  <si>
    <t>Réduction repos journalier impossible M-3</t>
  </si>
  <si>
    <t>Réduction repos journalier impossible M-2</t>
  </si>
  <si>
    <t>Réduction repos journalier impossible M-1</t>
  </si>
  <si>
    <t>Réduction repos journalier impossible</t>
  </si>
  <si>
    <t>Temps entre 2 repos hebdomadaires excessif M-3</t>
  </si>
  <si>
    <t>Temps entre 2 repos hebdomadaires excessif M-2</t>
  </si>
  <si>
    <t>Temps entre 2 repos hebdomadaires excessif M-1</t>
  </si>
  <si>
    <t>Temps entre 2 repos hebdomadaires excessif</t>
  </si>
  <si>
    <t>Réduction temps de repos hebdomadaire impossible M-3</t>
  </si>
  <si>
    <t>Réduction temps de repos hebdomadaire impossible M-2</t>
  </si>
  <si>
    <t>Réduction temps de repos hebdomadaire impossible M-1</t>
  </si>
  <si>
    <t>Réduction temps de repos hebdomadaire impossible</t>
  </si>
  <si>
    <t>Repos hebdomadaire sur 2 semaines insuffisant M-3</t>
  </si>
  <si>
    <t>Repos hebdomadaire sur 2 semaines insuffisant M-2</t>
  </si>
  <si>
    <t>Repos hebdomadaire sur 2 semaines insuffisant M-1</t>
  </si>
  <si>
    <t>Repos hebdomadaire sur 2 semaines insuffisant</t>
  </si>
  <si>
    <t>Temps service nuit excessif M-3</t>
  </si>
  <si>
    <t>Temps service nuit excessif M-2</t>
  </si>
  <si>
    <t>Temps service nuit excessif M-1</t>
  </si>
  <si>
    <t>Temps service nuit excessif</t>
  </si>
  <si>
    <t>Repos insuffisant sur service&gt;6H M-3</t>
  </si>
  <si>
    <t>Repos insuffisant sur service&gt;6H M-2</t>
  </si>
  <si>
    <t>Repos insuffisant sur service&gt;6H M-1</t>
  </si>
  <si>
    <t>Repos insuffisant sur service&gt;6H</t>
  </si>
  <si>
    <t>Repos insuffisant sur service&gt;9H M-3</t>
  </si>
  <si>
    <t>Repos insuffisant sur service&gt;9H M-2</t>
  </si>
  <si>
    <t>Repos insuffisant sur service&gt;9H M-1</t>
  </si>
  <si>
    <t>Repos insuffisant sur service&gt;9H</t>
  </si>
  <si>
    <t>Temps service journalier excessif M-3</t>
  </si>
  <si>
    <t>Temps service journalier excessif M-2</t>
  </si>
  <si>
    <t>Temps service journalier excessif M-1</t>
  </si>
  <si>
    <t>Temps service journalier excessif</t>
  </si>
  <si>
    <t>Service hebdomadaire sur semaine isolée excessif M-3</t>
  </si>
  <si>
    <t>Service hebdomadaire sur semaine isolée excessif M-2</t>
  </si>
  <si>
    <t>Service hebdomadaire sur semaine isolée excessif M-1</t>
  </si>
  <si>
    <t>Service hebdomadaire sur semaine isolée excessif</t>
  </si>
  <si>
    <t>Vitesse &gt;= 95km/h M-3</t>
  </si>
  <si>
    <t>Vitesse &gt;= 95km/h M-2</t>
  </si>
  <si>
    <t>Vitesse &gt;= 95km/h M-1</t>
  </si>
  <si>
    <t>Vitesse &gt;= 95km/h</t>
  </si>
  <si>
    <r>
      <rPr>
        <b/>
        <sz val="10"/>
        <color indexed="9"/>
        <rFont val="Tahoma"/>
        <family val="2"/>
      </rPr>
      <t xml:space="preserve">Moyenne 12 mois </t>
    </r>
    <r>
      <rPr>
        <b/>
        <sz val="10"/>
        <color indexed="9"/>
        <rFont val="Tahoma"/>
        <family val="2"/>
      </rPr>
      <t>Conduite continue illégale</t>
    </r>
  </si>
  <si>
    <r>
      <rPr>
        <b/>
        <sz val="10"/>
        <color indexed="9"/>
        <rFont val="Tahoma"/>
        <family val="2"/>
      </rPr>
      <t xml:space="preserve">Moyenne 12 mois </t>
    </r>
    <r>
      <rPr>
        <b/>
        <sz val="10"/>
        <color indexed="9"/>
        <rFont val="Tahoma"/>
        <family val="2"/>
      </rPr>
      <t>Conduite journalière excessive</t>
    </r>
  </si>
  <si>
    <r>
      <rPr>
        <b/>
        <sz val="10"/>
        <color indexed="9"/>
        <rFont val="Tahoma"/>
        <family val="2"/>
      </rPr>
      <t xml:space="preserve">Moyenne 12 mois </t>
    </r>
    <r>
      <rPr>
        <b/>
        <sz val="10"/>
        <color indexed="9"/>
        <rFont val="Tahoma"/>
        <family val="2"/>
      </rPr>
      <t>Extension conduite journalière impossible</t>
    </r>
  </si>
  <si>
    <r>
      <rPr>
        <b/>
        <sz val="10"/>
        <color indexed="9"/>
        <rFont val="Tahoma"/>
        <family val="2"/>
      </rPr>
      <t xml:space="preserve">Moyenne 12 mois </t>
    </r>
    <r>
      <rPr>
        <b/>
        <sz val="10"/>
        <color indexed="9"/>
        <rFont val="Tahoma"/>
        <family val="2"/>
      </rPr>
      <t>Conduite hebdomadaire excessive</t>
    </r>
  </si>
  <si>
    <r>
      <rPr>
        <b/>
        <sz val="10"/>
        <color indexed="9"/>
        <rFont val="Tahoma"/>
        <family val="2"/>
      </rPr>
      <t xml:space="preserve">Moyenne 12 mois </t>
    </r>
    <r>
      <rPr>
        <b/>
        <sz val="10"/>
        <color indexed="9"/>
        <rFont val="Tahoma"/>
        <family val="2"/>
      </rPr>
      <t>Conduite bihebdomadaire excessive</t>
    </r>
  </si>
  <si>
    <r>
      <rPr>
        <b/>
        <sz val="10"/>
        <color indexed="9"/>
        <rFont val="Tahoma"/>
        <family val="2"/>
      </rPr>
      <t xml:space="preserve">Moyenne 12 mois </t>
    </r>
    <r>
      <rPr>
        <b/>
        <sz val="10"/>
        <color indexed="9"/>
        <rFont val="Tahoma"/>
        <family val="2"/>
      </rPr>
      <t>Repos journalier continu insuffisant</t>
    </r>
  </si>
  <si>
    <r>
      <rPr>
        <b/>
        <sz val="10"/>
        <color indexed="9"/>
        <rFont val="Tahoma"/>
        <family val="2"/>
      </rPr>
      <t xml:space="preserve">Moyenne 12 mois </t>
    </r>
    <r>
      <rPr>
        <b/>
        <sz val="10"/>
        <color indexed="9"/>
        <rFont val="Tahoma"/>
        <family val="2"/>
      </rPr>
      <t>Réduction repos journalier impossible</t>
    </r>
  </si>
  <si>
    <r>
      <rPr>
        <b/>
        <sz val="10"/>
        <color indexed="9"/>
        <rFont val="Tahoma"/>
        <family val="2"/>
      </rPr>
      <t xml:space="preserve">Moyenne 12 mois </t>
    </r>
    <r>
      <rPr>
        <b/>
        <sz val="10"/>
        <color indexed="9"/>
        <rFont val="Tahoma"/>
        <family val="2"/>
      </rPr>
      <t>Temps entre 2 repos hebdomadaires excessif</t>
    </r>
  </si>
  <si>
    <r>
      <rPr>
        <b/>
        <sz val="10"/>
        <color indexed="9"/>
        <rFont val="Tahoma"/>
        <family val="2"/>
      </rPr>
      <t xml:space="preserve">Moyenne 12 mois </t>
    </r>
    <r>
      <rPr>
        <b/>
        <sz val="10"/>
        <color indexed="9"/>
        <rFont val="Tahoma"/>
        <family val="2"/>
      </rPr>
      <t>Réduction temps de repos hebdomadaire impossible</t>
    </r>
  </si>
  <si>
    <r>
      <rPr>
        <b/>
        <sz val="10"/>
        <color indexed="9"/>
        <rFont val="Tahoma"/>
        <family val="2"/>
      </rPr>
      <t xml:space="preserve">Moyenne 12 mois </t>
    </r>
    <r>
      <rPr>
        <b/>
        <sz val="10"/>
        <color indexed="9"/>
        <rFont val="Tahoma"/>
        <family val="2"/>
      </rPr>
      <t>Repos hebdomadaire sur 2 semaines insuffisant</t>
    </r>
  </si>
  <si>
    <r>
      <rPr>
        <b/>
        <sz val="10"/>
        <color indexed="9"/>
        <rFont val="Tahoma"/>
        <family val="2"/>
      </rPr>
      <t xml:space="preserve">Moyenne 12 mois </t>
    </r>
    <r>
      <rPr>
        <b/>
        <sz val="10"/>
        <color indexed="9"/>
        <rFont val="Tahoma"/>
        <family val="2"/>
      </rPr>
      <t>Temps service nuit excessif</t>
    </r>
  </si>
  <si>
    <r>
      <rPr>
        <b/>
        <sz val="10"/>
        <color indexed="9"/>
        <rFont val="Tahoma"/>
        <family val="2"/>
      </rPr>
      <t xml:space="preserve">Moyenne 12 mois </t>
    </r>
    <r>
      <rPr>
        <b/>
        <sz val="10"/>
        <color indexed="9"/>
        <rFont val="Tahoma"/>
        <family val="2"/>
      </rPr>
      <t>Repos insuffisant sur service&gt;6H</t>
    </r>
  </si>
  <si>
    <r>
      <rPr>
        <b/>
        <sz val="10"/>
        <color indexed="9"/>
        <rFont val="Tahoma"/>
        <family val="2"/>
      </rPr>
      <t xml:space="preserve">Moyenne 12 mois </t>
    </r>
    <r>
      <rPr>
        <b/>
        <sz val="10"/>
        <color indexed="9"/>
        <rFont val="Tahoma"/>
        <family val="2"/>
      </rPr>
      <t>Repos insuffisant sur service&gt;9H</t>
    </r>
  </si>
  <si>
    <r>
      <rPr>
        <b/>
        <sz val="10"/>
        <color indexed="9"/>
        <rFont val="Tahoma"/>
        <family val="2"/>
      </rPr>
      <t xml:space="preserve">Moyenne 12 mois </t>
    </r>
    <r>
      <rPr>
        <b/>
        <sz val="10"/>
        <color indexed="9"/>
        <rFont val="Tahoma"/>
        <family val="2"/>
      </rPr>
      <t>Temps service journalier excessif</t>
    </r>
  </si>
  <si>
    <r>
      <rPr>
        <b/>
        <sz val="10"/>
        <color indexed="9"/>
        <rFont val="Tahoma"/>
        <family val="2"/>
      </rPr>
      <t xml:space="preserve">Moyenne 12 mois </t>
    </r>
    <r>
      <rPr>
        <b/>
        <sz val="10"/>
        <color indexed="9"/>
        <rFont val="Tahoma"/>
        <family val="2"/>
      </rPr>
      <t>Service hebdomadaire sur semaine isolée excessif</t>
    </r>
  </si>
  <si>
    <r>
      <rPr>
        <b/>
        <sz val="10"/>
        <color indexed="9"/>
        <rFont val="Tahoma"/>
        <family val="2"/>
      </rPr>
      <t xml:space="preserve">Moyenne 12 mois </t>
    </r>
    <r>
      <rPr>
        <b/>
        <sz val="10"/>
        <color indexed="9"/>
        <rFont val="Tahoma"/>
        <family val="2"/>
      </rPr>
      <t>Vitesse &gt;= 95km/h</t>
    </r>
  </si>
  <si>
    <t>Téléphone</t>
  </si>
  <si>
    <t>Téléphone 2</t>
  </si>
  <si>
    <t>Total primes</t>
  </si>
  <si>
    <t>Travailleur handicapé</t>
  </si>
  <si>
    <t>Taux invalidité</t>
  </si>
  <si>
    <t>Date de fin Cotorep</t>
  </si>
  <si>
    <t>Kilomètres effectués M-3</t>
  </si>
  <si>
    <t>Kilomètres effectués M-2</t>
  </si>
  <si>
    <t>Kilomètres effectués M-1</t>
  </si>
  <si>
    <t>Heures payées M-3</t>
  </si>
  <si>
    <t>Heures payées M-2</t>
  </si>
  <si>
    <t>Heures payées M-1</t>
  </si>
  <si>
    <t>Heures payées</t>
  </si>
  <si>
    <t>Moyenne 12 mois Heures payées</t>
  </si>
  <si>
    <t>Nb jours Pénibilité M-3</t>
  </si>
  <si>
    <t>Nb jours Pénibilité M-2</t>
  </si>
  <si>
    <t>Nb jours Pénibilité M-1</t>
  </si>
  <si>
    <t>Nb jours Pénibilité</t>
  </si>
  <si>
    <t>Nb jours Pénibilité 2017</t>
  </si>
  <si>
    <t>Moyenne 12 mois Nb jours Pénibilité</t>
  </si>
  <si>
    <t>Heures de nuit 2017</t>
  </si>
  <si>
    <t>Clause de  non concurrence</t>
  </si>
  <si>
    <t>Aide à l'embauche</t>
  </si>
  <si>
    <t>Délégation de pouvoir</t>
  </si>
  <si>
    <t>Rendez-vous FCO</t>
  </si>
  <si>
    <t>Commentaire Visite Médicale</t>
  </si>
  <si>
    <t>Commentaire Visite Permis</t>
  </si>
  <si>
    <t>SAMSON</t>
  </si>
  <si>
    <t>0 j</t>
  </si>
  <si>
    <t>0 h</t>
  </si>
  <si>
    <t>BOURDON</t>
  </si>
  <si>
    <t>23,4 h</t>
  </si>
  <si>
    <t>DOMINIQUE</t>
  </si>
  <si>
    <t>1 j</t>
  </si>
  <si>
    <t>FOURNIER</t>
  </si>
  <si>
    <t>4 j</t>
  </si>
  <si>
    <t>LAURENT</t>
  </si>
  <si>
    <t>42,92 h</t>
  </si>
  <si>
    <t>2 h</t>
  </si>
  <si>
    <t>MORGAN</t>
  </si>
  <si>
    <t>RUDY</t>
  </si>
  <si>
    <t>GARCIA</t>
  </si>
  <si>
    <t>COUTINHO</t>
  </si>
  <si>
    <t>DRIF</t>
  </si>
  <si>
    <t>Absence non impactantes</t>
  </si>
  <si>
    <t>Repos compensateur de remplacement annuel</t>
  </si>
  <si>
    <t>Repos compensateur de remplacement mensuel</t>
  </si>
  <si>
    <t>Repos organisation journée solidarité</t>
  </si>
  <si>
    <t>Congé payés caisse</t>
  </si>
  <si>
    <t>Congé payés repris</t>
  </si>
  <si>
    <t>Absence impactantes</t>
  </si>
  <si>
    <t>Total jours</t>
  </si>
  <si>
    <t>Total heures</t>
  </si>
  <si>
    <t>Nb de jours d'absences moyen par employé</t>
  </si>
  <si>
    <t>Total en jours</t>
  </si>
  <si>
    <t>IMPACTANTES</t>
  </si>
  <si>
    <t>NON IMPACTANTES</t>
  </si>
  <si>
    <t>ABSENCE IMPACTANTES</t>
  </si>
  <si>
    <t>ABSENCE NON IMPACTANTES</t>
  </si>
  <si>
    <t>Effectif des entreprises</t>
  </si>
  <si>
    <t>Mois</t>
  </si>
  <si>
    <t>Absence impactantes jours</t>
  </si>
  <si>
    <t>absence impactantes heures</t>
  </si>
  <si>
    <t>Absence non impactantes j</t>
  </si>
  <si>
    <t>Absence non impactantes h</t>
  </si>
  <si>
    <t>Nb j abs pour 100 personnes</t>
  </si>
  <si>
    <t>en attente</t>
  </si>
  <si>
    <t>Extraction totale</t>
  </si>
  <si>
    <t>Absence par société</t>
  </si>
  <si>
    <t>Extraction</t>
  </si>
  <si>
    <t>Absence mensuelle</t>
  </si>
  <si>
    <t>EX</t>
  </si>
  <si>
    <t>Besoin ponctuel</t>
  </si>
  <si>
    <t>Prime Gazole M-3</t>
  </si>
  <si>
    <t>Prime Gazole M-2</t>
  </si>
  <si>
    <t>Prime Gazole M-1</t>
  </si>
  <si>
    <t>95,6 h</t>
  </si>
  <si>
    <t>FERNANDO</t>
  </si>
  <si>
    <t>T</t>
  </si>
  <si>
    <t xml:space="preserve">FOFANA </t>
  </si>
  <si>
    <t>GUEIDA</t>
  </si>
  <si>
    <t>ABEILLE</t>
  </si>
  <si>
    <t>ROCHETEAU</t>
  </si>
  <si>
    <t>S01 MASIFOC</t>
  </si>
  <si>
    <t>S06 BONFOUIN</t>
  </si>
  <si>
    <t>MASIFOC</t>
  </si>
  <si>
    <t>BONFOUIN</t>
  </si>
  <si>
    <t>SAMIDOC BUTION</t>
  </si>
  <si>
    <t>S08 SAMIDOC BUTION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</si>
</sst>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1040C]dd/mm/yyyy"/>
    <numFmt numFmtId="165" formatCode="[$-1040C]0.00;\(0.00\)"/>
    <numFmt numFmtId="166" formatCode="[$-1040C]0.00"/>
    <numFmt numFmtId="168" formatCode="0&quot; j&quot;"/>
    <numFmt numFmtId="169" formatCode="0&quot; h&quot;"/>
    <numFmt numFmtId="170" formatCode="0.0"/>
  </numFmts>
  <fonts count="15">
    <font>
      <sz val="11"/>
      <color theme="1"/>
      <name val="Calibri"/>
      <family val="2"/>
      <scheme val="minor"/>
    </font>
    <font>
      <b/>
      <sz val="10"/>
      <color indexed="9"/>
      <name val="Tahoma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FFFFFF"/>
      <name val="Tahoma"/>
      <family val="2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</font>
    <font>
      <sz val="10"/>
      <color rgb="FF000000"/>
      <name val="Arial"/>
    </font>
  </fonts>
  <fills count="1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AEBD7"/>
        <bgColor rgb="FFFAEBD7"/>
      </patternFill>
    </fill>
    <fill>
      <patternFill patternType="solid">
        <fgColor rgb="FFFFFFFF"/>
        <bgColor rgb="FFFFFFFF"/>
      </patternFill>
    </fill>
    <fill>
      <patternFill patternType="solid">
        <fgColor rgb="FF1C3A70"/>
        <bgColor rgb="FF1C3A70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9" tint="0.79998168889431442"/>
        <bgColor rgb="FFFAEBD7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3">
    <xf numFmtId="0" fontId="0" fillId="0" borderId="0"/>
    <xf numFmtId="0" fontId="2" fillId="2" borderId="31" applyNumberFormat="0" applyFont="0" applyAlignment="0" applyProtection="0"/>
    <xf numFmtId="0" fontId="4" fillId="0" borderId="0"/>
  </cellStyleXfs>
  <cellXfs count="180">
    <xf numFmtId="0" fontId="0" fillId="0" borderId="0" xfId="0"/>
    <xf numFmtId="0" fontId="6" fillId="3" borderId="33" xfId="2" applyNumberFormat="1" applyFont="1" applyFill="1" applyBorder="1" applyAlignment="1">
      <alignment vertical="top" wrapText="1" readingOrder="1"/>
    </xf>
    <xf numFmtId="0" fontId="6" fillId="4" borderId="33" xfId="2" applyNumberFormat="1" applyFont="1" applyFill="1" applyBorder="1" applyAlignment="1">
      <alignment vertical="top" wrapText="1" readingOrder="1"/>
    </xf>
    <xf numFmtId="0" fontId="0" fillId="0" borderId="0" xfId="0" applyBorder="1"/>
    <xf numFmtId="168" fontId="0" fillId="0" borderId="0" xfId="0" applyNumberFormat="1"/>
    <xf numFmtId="1" fontId="0" fillId="0" borderId="0" xfId="0" applyNumberFormat="1"/>
    <xf numFmtId="169" fontId="0" fillId="0" borderId="0" xfId="0" applyNumberFormat="1"/>
    <xf numFmtId="0" fontId="4" fillId="6" borderId="1" xfId="2" applyNumberFormat="1" applyFont="1" applyFill="1" applyBorder="1" applyAlignment="1">
      <alignment vertical="top" wrapText="1" readingOrder="1"/>
    </xf>
    <xf numFmtId="0" fontId="0" fillId="0" borderId="0" xfId="0"/>
    <xf numFmtId="0" fontId="4" fillId="7" borderId="1" xfId="2" applyNumberFormat="1" applyFont="1" applyFill="1" applyBorder="1" applyAlignment="1">
      <alignment vertical="top" wrapText="1" readingOrder="1"/>
    </xf>
    <xf numFmtId="0" fontId="0" fillId="8" borderId="1" xfId="0" applyFont="1" applyFill="1" applyBorder="1" applyAlignment="1">
      <alignment vertical="center"/>
    </xf>
    <xf numFmtId="0" fontId="0" fillId="0" borderId="0" xfId="0"/>
    <xf numFmtId="0" fontId="0" fillId="0" borderId="1" xfId="0" applyFont="1" applyFill="1" applyBorder="1"/>
    <xf numFmtId="0" fontId="0" fillId="0" borderId="1" xfId="0" applyFont="1" applyBorder="1"/>
    <xf numFmtId="0" fontId="0" fillId="0" borderId="0" xfId="0" applyBorder="1"/>
    <xf numFmtId="0" fontId="4" fillId="9" borderId="1" xfId="2" applyNumberFormat="1" applyFont="1" applyFill="1" applyBorder="1" applyAlignment="1">
      <alignment vertical="top" wrapText="1" readingOrder="1"/>
    </xf>
    <xf numFmtId="0" fontId="0" fillId="10" borderId="1" xfId="0" applyFont="1" applyFill="1" applyBorder="1"/>
    <xf numFmtId="168" fontId="0" fillId="0" borderId="2" xfId="0" applyNumberFormat="1" applyBorder="1"/>
    <xf numFmtId="0" fontId="0" fillId="0" borderId="2" xfId="0" applyBorder="1"/>
    <xf numFmtId="168" fontId="0" fillId="0" borderId="3" xfId="0" applyNumberFormat="1" applyBorder="1"/>
    <xf numFmtId="169" fontId="0" fillId="0" borderId="3" xfId="0" applyNumberFormat="1" applyBorder="1"/>
    <xf numFmtId="168" fontId="0" fillId="0" borderId="4" xfId="0" applyNumberFormat="1" applyBorder="1"/>
    <xf numFmtId="168" fontId="0" fillId="0" borderId="5" xfId="0" applyNumberFormat="1" applyBorder="1"/>
    <xf numFmtId="169" fontId="0" fillId="0" borderId="6" xfId="0" applyNumberFormat="1" applyBorder="1"/>
    <xf numFmtId="168" fontId="0" fillId="0" borderId="7" xfId="0" applyNumberFormat="1" applyBorder="1"/>
    <xf numFmtId="0" fontId="0" fillId="0" borderId="8" xfId="0" applyBorder="1"/>
    <xf numFmtId="0" fontId="0" fillId="0" borderId="9" xfId="0" applyBorder="1"/>
    <xf numFmtId="168" fontId="0" fillId="0" borderId="10" xfId="0" applyNumberFormat="1" applyBorder="1"/>
    <xf numFmtId="168" fontId="0" fillId="11" borderId="11" xfId="0" applyNumberFormat="1" applyFill="1" applyBorder="1"/>
    <xf numFmtId="168" fontId="0" fillId="11" borderId="12" xfId="0" applyNumberFormat="1" applyFill="1" applyBorder="1"/>
    <xf numFmtId="169" fontId="0" fillId="11" borderId="6" xfId="0" applyNumberFormat="1" applyFill="1" applyBorder="1"/>
    <xf numFmtId="0" fontId="3" fillId="0" borderId="0" xfId="0" applyFont="1"/>
    <xf numFmtId="0" fontId="0" fillId="0" borderId="13" xfId="0" applyBorder="1"/>
    <xf numFmtId="168" fontId="0" fillId="11" borderId="1" xfId="0" applyNumberFormat="1" applyFill="1" applyBorder="1"/>
    <xf numFmtId="169" fontId="0" fillId="11" borderId="1" xfId="0" applyNumberFormat="1" applyFill="1" applyBorder="1"/>
    <xf numFmtId="0" fontId="0" fillId="0" borderId="14" xfId="0" applyBorder="1"/>
    <xf numFmtId="168" fontId="0" fillId="11" borderId="15" xfId="0" applyNumberFormat="1" applyFill="1" applyBorder="1"/>
    <xf numFmtId="0" fontId="0" fillId="11" borderId="1" xfId="0" applyNumberFormat="1" applyFill="1" applyBorder="1"/>
    <xf numFmtId="0" fontId="0" fillId="12" borderId="16" xfId="0" applyFill="1" applyBorder="1"/>
    <xf numFmtId="0" fontId="0" fillId="12" borderId="17" xfId="0" applyFill="1" applyBorder="1"/>
    <xf numFmtId="0" fontId="0" fillId="12" borderId="18" xfId="0" applyFill="1" applyBorder="1"/>
    <xf numFmtId="0" fontId="0" fillId="12" borderId="19" xfId="0" applyFill="1" applyBorder="1"/>
    <xf numFmtId="0" fontId="0" fillId="12" borderId="14" xfId="0" applyFill="1" applyBorder="1"/>
    <xf numFmtId="0" fontId="8" fillId="8" borderId="20" xfId="0" applyFont="1" applyFill="1" applyBorder="1"/>
    <xf numFmtId="0" fontId="0" fillId="0" borderId="4" xfId="0" applyBorder="1"/>
    <xf numFmtId="0" fontId="0" fillId="13" borderId="16" xfId="0" applyFont="1" applyFill="1" applyBorder="1"/>
    <xf numFmtId="0" fontId="0" fillId="13" borderId="16" xfId="0" applyFont="1" applyFill="1" applyBorder="1" applyAlignment="1"/>
    <xf numFmtId="0" fontId="0" fillId="13" borderId="1" xfId="0" applyFont="1" applyFill="1" applyBorder="1" applyAlignment="1"/>
    <xf numFmtId="0" fontId="0" fillId="13" borderId="21" xfId="0" applyFont="1" applyFill="1" applyBorder="1" applyAlignment="1"/>
    <xf numFmtId="0" fontId="0" fillId="13" borderId="21" xfId="0" applyFont="1" applyFill="1" applyBorder="1"/>
    <xf numFmtId="168" fontId="0" fillId="13" borderId="3" xfId="0" applyNumberFormat="1" applyFont="1" applyFill="1" applyBorder="1"/>
    <xf numFmtId="170" fontId="0" fillId="13" borderId="3" xfId="0" applyNumberFormat="1" applyFont="1" applyFill="1" applyBorder="1"/>
    <xf numFmtId="168" fontId="0" fillId="13" borderId="16" xfId="0" applyNumberFormat="1" applyFont="1" applyFill="1" applyBorder="1"/>
    <xf numFmtId="169" fontId="0" fillId="13" borderId="2" xfId="0" applyNumberFormat="1" applyFont="1" applyFill="1" applyBorder="1"/>
    <xf numFmtId="0" fontId="0" fillId="13" borderId="17" xfId="0" applyFont="1" applyFill="1" applyBorder="1"/>
    <xf numFmtId="170" fontId="0" fillId="13" borderId="13" xfId="0" applyNumberFormat="1" applyFont="1" applyFill="1" applyBorder="1"/>
    <xf numFmtId="168" fontId="0" fillId="13" borderId="13" xfId="0" applyNumberFormat="1" applyFont="1" applyFill="1" applyBorder="1"/>
    <xf numFmtId="169" fontId="0" fillId="13" borderId="0" xfId="0" applyNumberFormat="1" applyFont="1" applyFill="1" applyBorder="1"/>
    <xf numFmtId="168" fontId="0" fillId="13" borderId="1" xfId="0" applyNumberFormat="1" applyFont="1" applyFill="1" applyBorder="1"/>
    <xf numFmtId="170" fontId="0" fillId="13" borderId="1" xfId="0" applyNumberFormat="1" applyFont="1" applyFill="1" applyBorder="1"/>
    <xf numFmtId="168" fontId="0" fillId="13" borderId="6" xfId="0" applyNumberFormat="1" applyFont="1" applyFill="1" applyBorder="1"/>
    <xf numFmtId="169" fontId="0" fillId="13" borderId="5" xfId="0" applyNumberFormat="1" applyFont="1" applyFill="1" applyBorder="1"/>
    <xf numFmtId="0" fontId="0" fillId="13" borderId="0" xfId="0" applyFont="1" applyFill="1"/>
    <xf numFmtId="0" fontId="0" fillId="13" borderId="0" xfId="0" applyFill="1"/>
    <xf numFmtId="168" fontId="0" fillId="0" borderId="0" xfId="0" applyNumberFormat="1" applyFill="1"/>
    <xf numFmtId="169" fontId="0" fillId="0" borderId="0" xfId="0" applyNumberFormat="1" applyFill="1"/>
    <xf numFmtId="168" fontId="0" fillId="0" borderId="4" xfId="0" applyNumberFormat="1" applyFill="1" applyBorder="1"/>
    <xf numFmtId="0" fontId="0" fillId="0" borderId="0" xfId="0" applyFill="1"/>
    <xf numFmtId="168" fontId="0" fillId="0" borderId="0" xfId="0" applyNumberFormat="1" applyFill="1" applyBorder="1"/>
    <xf numFmtId="168" fontId="0" fillId="0" borderId="14" xfId="0" applyNumberFormat="1" applyFill="1" applyBorder="1"/>
    <xf numFmtId="0" fontId="9" fillId="0" borderId="2" xfId="0" applyFont="1" applyBorder="1" applyAlignment="1"/>
    <xf numFmtId="0" fontId="0" fillId="0" borderId="0" xfId="0" applyFill="1" applyBorder="1"/>
    <xf numFmtId="168" fontId="0" fillId="11" borderId="20" xfId="0" applyNumberFormat="1" applyFill="1" applyBorder="1"/>
    <xf numFmtId="168" fontId="0" fillId="11" borderId="22" xfId="0" applyNumberFormat="1" applyFill="1" applyBorder="1"/>
    <xf numFmtId="169" fontId="0" fillId="11" borderId="11" xfId="0" applyNumberFormat="1" applyFill="1" applyBorder="1"/>
    <xf numFmtId="168" fontId="0" fillId="11" borderId="23" xfId="0" applyNumberFormat="1" applyFill="1" applyBorder="1"/>
    <xf numFmtId="0" fontId="9" fillId="0" borderId="0" xfId="0" applyFont="1" applyBorder="1" applyAlignment="1"/>
    <xf numFmtId="0" fontId="0" fillId="0" borderId="0" xfId="0" applyFont="1" applyFill="1" applyBorder="1"/>
    <xf numFmtId="0" fontId="0" fillId="0" borderId="0" xfId="0" applyFont="1" applyFill="1" applyBorder="1" applyAlignment="1"/>
    <xf numFmtId="168" fontId="0" fillId="0" borderId="0" xfId="0" applyNumberFormat="1" applyFont="1" applyFill="1" applyBorder="1"/>
    <xf numFmtId="170" fontId="0" fillId="0" borderId="0" xfId="0" applyNumberFormat="1" applyFont="1" applyFill="1" applyBorder="1"/>
    <xf numFmtId="169" fontId="0" fillId="0" borderId="0" xfId="0" applyNumberFormat="1" applyFont="1" applyFill="1" applyBorder="1"/>
    <xf numFmtId="0" fontId="0" fillId="0" borderId="0" xfId="0" applyFill="1" applyBorder="1" applyAlignment="1">
      <alignment vertical="center"/>
    </xf>
    <xf numFmtId="0" fontId="11" fillId="0" borderId="0" xfId="0" applyFont="1" applyBorder="1" applyAlignment="1"/>
    <xf numFmtId="0" fontId="10" fillId="0" borderId="0" xfId="0" applyFont="1" applyBorder="1" applyAlignment="1"/>
    <xf numFmtId="0" fontId="0" fillId="0" borderId="24" xfId="0" applyBorder="1"/>
    <xf numFmtId="0" fontId="0" fillId="0" borderId="24" xfId="0" applyFill="1" applyBorder="1"/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168" fontId="0" fillId="13" borderId="20" xfId="0" applyNumberFormat="1" applyFont="1" applyFill="1" applyBorder="1" applyAlignment="1">
      <alignment horizontal="center"/>
    </xf>
    <xf numFmtId="168" fontId="0" fillId="13" borderId="21" xfId="0" applyNumberFormat="1" applyFont="1" applyFill="1" applyBorder="1" applyAlignment="1">
      <alignment horizontal="center"/>
    </xf>
    <xf numFmtId="168" fontId="0" fillId="13" borderId="26" xfId="0" applyNumberFormat="1" applyFont="1" applyFill="1" applyBorder="1" applyAlignment="1">
      <alignment horizontal="center"/>
    </xf>
    <xf numFmtId="168" fontId="0" fillId="13" borderId="5" xfId="0" applyNumberFormat="1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27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0" fillId="0" borderId="29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10" fillId="0" borderId="30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2" fillId="12" borderId="1" xfId="0" applyFont="1" applyFill="1" applyBorder="1" applyAlignment="1">
      <alignment horizontal="center" vertical="center"/>
    </xf>
    <xf numFmtId="0" fontId="12" fillId="12" borderId="2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6" xfId="0" applyFont="1" applyBorder="1" applyAlignment="1">
      <alignment horizontal="center" vertical="center" textRotation="255"/>
    </xf>
    <xf numFmtId="0" fontId="5" fillId="0" borderId="3" xfId="0" applyFont="1" applyBorder="1" applyAlignment="1">
      <alignment horizontal="center" vertical="center" textRotation="255"/>
    </xf>
    <xf numFmtId="0" fontId="5" fillId="0" borderId="6" xfId="0" applyFont="1" applyBorder="1" applyAlignment="1">
      <alignment horizontal="center" vertical="center" textRotation="255"/>
    </xf>
    <xf numFmtId="0" fontId="5" fillId="0" borderId="1" xfId="0" applyFont="1" applyBorder="1" applyAlignment="1">
      <alignment horizontal="center" vertical="center" textRotation="255"/>
    </xf>
    <xf numFmtId="0" fontId="12" fillId="0" borderId="20" xfId="0" applyFont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2" fillId="2" borderId="31" xfId="1" applyFont="1" applyAlignment="1">
      <alignment horizontal="center" vertical="center"/>
    </xf>
    <xf numFmtId="168" fontId="0" fillId="0" borderId="0" xfId="0" applyNumberFormat="1" applyFont="1" applyFill="1" applyBorder="1" applyAlignment="1">
      <alignment horizontal="center"/>
    </xf>
    <xf numFmtId="0" fontId="7" fillId="5" borderId="35" xfId="2" applyNumberFormat="1" applyFont="1" applyFill="1" applyBorder="1" applyAlignment="1">
      <alignment horizontal="center" vertical="top" wrapText="1" readingOrder="1"/>
    </xf>
    <xf numFmtId="0" fontId="7" fillId="5" borderId="35" xfId="2" applyNumberFormat="1" applyFont="1" applyFill="1" applyBorder="1" applyAlignment="1">
      <alignment vertical="top" wrapText="1" readingOrder="1"/>
    </xf>
    <xf numFmtId="0" fontId="7" fillId="5" borderId="35" xfId="2" applyNumberFormat="1" applyFont="1" applyFill="1" applyBorder="1" applyAlignment="1">
      <alignment horizontal="left" vertical="top" wrapText="1" readingOrder="1"/>
    </xf>
    <xf numFmtId="0" fontId="7" fillId="5" borderId="36" xfId="2" applyNumberFormat="1" applyFont="1" applyFill="1" applyBorder="1" applyAlignment="1">
      <alignment horizontal="center" vertical="top" wrapText="1" readingOrder="1"/>
    </xf>
    <xf numFmtId="0" fontId="6" fillId="3" borderId="35" xfId="2" applyNumberFormat="1" applyFont="1" applyFill="1" applyBorder="1" applyAlignment="1">
      <alignment vertical="top" wrapText="1" readingOrder="1"/>
    </xf>
    <xf numFmtId="0" fontId="6" fillId="3" borderId="35" xfId="2" applyNumberFormat="1" applyFont="1" applyFill="1" applyBorder="1" applyAlignment="1">
      <alignment horizontal="left" vertical="top" wrapText="1" readingOrder="1"/>
    </xf>
    <xf numFmtId="0" fontId="6" fillId="3" borderId="35" xfId="2" applyNumberFormat="1" applyFont="1" applyFill="1" applyBorder="1" applyAlignment="1">
      <alignment horizontal="center" vertical="top" wrapText="1" readingOrder="1"/>
    </xf>
    <xf numFmtId="164" fontId="6" fillId="3" borderId="35" xfId="2" applyNumberFormat="1" applyFont="1" applyFill="1" applyBorder="1" applyAlignment="1">
      <alignment horizontal="center" vertical="top" wrapText="1" readingOrder="1"/>
    </xf>
    <xf numFmtId="164" fontId="6" fillId="3" borderId="35" xfId="2" applyNumberFormat="1" applyFont="1" applyFill="1" applyBorder="1" applyAlignment="1">
      <alignment vertical="top" wrapText="1" readingOrder="1"/>
    </xf>
    <xf numFmtId="165" fontId="6" fillId="3" borderId="35" xfId="2" applyNumberFormat="1" applyFont="1" applyFill="1" applyBorder="1" applyAlignment="1">
      <alignment horizontal="center" vertical="top" wrapText="1" readingOrder="1"/>
    </xf>
    <xf numFmtId="166" fontId="6" fillId="3" borderId="35" xfId="2" applyNumberFormat="1" applyFont="1" applyFill="1" applyBorder="1" applyAlignment="1">
      <alignment horizontal="center" vertical="top" wrapText="1" readingOrder="1"/>
    </xf>
    <xf numFmtId="0" fontId="6" fillId="4" borderId="35" xfId="2" applyNumberFormat="1" applyFont="1" applyFill="1" applyBorder="1" applyAlignment="1">
      <alignment vertical="top" wrapText="1" readingOrder="1"/>
    </xf>
    <xf numFmtId="0" fontId="6" fillId="4" borderId="35" xfId="2" applyNumberFormat="1" applyFont="1" applyFill="1" applyBorder="1" applyAlignment="1">
      <alignment horizontal="left" vertical="top" wrapText="1" readingOrder="1"/>
    </xf>
    <xf numFmtId="0" fontId="6" fillId="4" borderId="35" xfId="2" applyNumberFormat="1" applyFont="1" applyFill="1" applyBorder="1" applyAlignment="1">
      <alignment horizontal="center" vertical="top" wrapText="1" readingOrder="1"/>
    </xf>
    <xf numFmtId="164" fontId="6" fillId="4" borderId="35" xfId="2" applyNumberFormat="1" applyFont="1" applyFill="1" applyBorder="1" applyAlignment="1">
      <alignment horizontal="center" vertical="top" wrapText="1" readingOrder="1"/>
    </xf>
    <xf numFmtId="164" fontId="6" fillId="4" borderId="35" xfId="2" applyNumberFormat="1" applyFont="1" applyFill="1" applyBorder="1" applyAlignment="1">
      <alignment vertical="top" wrapText="1" readingOrder="1"/>
    </xf>
    <xf numFmtId="166" fontId="6" fillId="4" borderId="35" xfId="2" applyNumberFormat="1" applyFont="1" applyFill="1" applyBorder="1" applyAlignment="1">
      <alignment horizontal="center" vertical="top" wrapText="1" readingOrder="1"/>
    </xf>
    <xf numFmtId="165" fontId="6" fillId="4" borderId="35" xfId="2" applyNumberFormat="1" applyFont="1" applyFill="1" applyBorder="1" applyAlignment="1">
      <alignment horizontal="center" vertical="top" wrapText="1" readingOrder="1"/>
    </xf>
    <xf numFmtId="0" fontId="7" fillId="5" borderId="32" xfId="2" applyNumberFormat="1" applyFont="1" applyFill="1" applyBorder="1" applyAlignment="1">
      <alignment horizontal="center" vertical="top" wrapText="1" readingOrder="1"/>
    </xf>
    <xf numFmtId="0" fontId="7" fillId="5" borderId="37" xfId="2" applyNumberFormat="1" applyFont="1" applyFill="1" applyBorder="1" applyAlignment="1">
      <alignment horizontal="center" vertical="top" wrapText="1" readingOrder="1"/>
    </xf>
    <xf numFmtId="0" fontId="7" fillId="5" borderId="34" xfId="2" applyNumberFormat="1" applyFont="1" applyFill="1" applyBorder="1" applyAlignment="1">
      <alignment horizontal="center" vertical="top" wrapText="1" readingOrder="1"/>
    </xf>
    <xf numFmtId="0" fontId="6" fillId="3" borderId="32" xfId="2" applyNumberFormat="1" applyFont="1" applyFill="1" applyBorder="1" applyAlignment="1">
      <alignment vertical="top" wrapText="1" readingOrder="1"/>
    </xf>
    <xf numFmtId="0" fontId="6" fillId="3" borderId="37" xfId="2" applyNumberFormat="1" applyFont="1" applyFill="1" applyBorder="1" applyAlignment="1">
      <alignment vertical="top" wrapText="1" readingOrder="1"/>
    </xf>
    <xf numFmtId="0" fontId="6" fillId="3" borderId="34" xfId="2" applyNumberFormat="1" applyFont="1" applyFill="1" applyBorder="1" applyAlignment="1">
      <alignment vertical="top" wrapText="1" readingOrder="1"/>
    </xf>
    <xf numFmtId="0" fontId="6" fillId="4" borderId="32" xfId="2" applyNumberFormat="1" applyFont="1" applyFill="1" applyBorder="1" applyAlignment="1">
      <alignment vertical="top" wrapText="1" readingOrder="1"/>
    </xf>
    <xf numFmtId="0" fontId="6" fillId="4" borderId="37" xfId="2" applyNumberFormat="1" applyFont="1" applyFill="1" applyBorder="1" applyAlignment="1">
      <alignment vertical="top" wrapText="1" readingOrder="1"/>
    </xf>
    <xf numFmtId="0" fontId="6" fillId="4" borderId="34" xfId="2" applyNumberFormat="1" applyFont="1" applyFill="1" applyBorder="1" applyAlignment="1">
      <alignment vertical="top" wrapText="1" readingOrder="1"/>
    </xf>
    <xf numFmtId="0" fontId="0" fillId="10" borderId="38" xfId="0" applyFont="1" applyFill="1" applyBorder="1"/>
    <xf numFmtId="0" fontId="0" fillId="10" borderId="39" xfId="0" applyFont="1" applyFill="1" applyBorder="1"/>
    <xf numFmtId="0" fontId="0" fillId="10" borderId="40" xfId="0" applyFont="1" applyFill="1" applyBorder="1"/>
    <xf numFmtId="0" fontId="0" fillId="0" borderId="38" xfId="0" applyFont="1" applyBorder="1"/>
    <xf numFmtId="0" fontId="0" fillId="0" borderId="39" xfId="0" applyFont="1" applyBorder="1"/>
    <xf numFmtId="0" fontId="0" fillId="0" borderId="40" xfId="0" applyFont="1" applyBorder="1"/>
    <xf numFmtId="0" fontId="0" fillId="10" borderId="41" xfId="0" applyFont="1" applyFill="1" applyBorder="1"/>
    <xf numFmtId="0" fontId="0" fillId="0" borderId="41" xfId="0" applyFont="1" applyBorder="1"/>
    <xf numFmtId="0" fontId="14" fillId="3" borderId="33" xfId="2" applyNumberFormat="1" applyFont="1" applyFill="1" applyBorder="1" applyAlignment="1">
      <alignment vertical="top" wrapText="1" readingOrder="1"/>
    </xf>
    <xf numFmtId="0" fontId="13" fillId="0" borderId="0" xfId="2" applyFont="1" applyFill="1" applyBorder="1"/>
    <xf numFmtId="0" fontId="14" fillId="3" borderId="33" xfId="2" applyNumberFormat="1" applyFont="1" applyFill="1" applyBorder="1" applyAlignment="1">
      <alignment vertical="top" wrapText="1" readingOrder="1"/>
    </xf>
    <xf numFmtId="0" fontId="14" fillId="3" borderId="33" xfId="2" applyNumberFormat="1" applyFont="1" applyFill="1" applyBorder="1" applyAlignment="1">
      <alignment horizontal="left" vertical="top" wrapText="1" readingOrder="1"/>
    </xf>
    <xf numFmtId="0" fontId="14" fillId="3" borderId="33" xfId="2" applyNumberFormat="1" applyFont="1" applyFill="1" applyBorder="1" applyAlignment="1">
      <alignment horizontal="center" vertical="top" wrapText="1" readingOrder="1"/>
    </xf>
    <xf numFmtId="164" fontId="14" fillId="3" borderId="33" xfId="2" applyNumberFormat="1" applyFont="1" applyFill="1" applyBorder="1" applyAlignment="1">
      <alignment horizontal="center" vertical="top" wrapText="1" readingOrder="1"/>
    </xf>
    <xf numFmtId="164" fontId="14" fillId="3" borderId="33" xfId="2" applyNumberFormat="1" applyFont="1" applyFill="1" applyBorder="1" applyAlignment="1">
      <alignment vertical="top" wrapText="1" readingOrder="1"/>
    </xf>
    <xf numFmtId="165" fontId="14" fillId="3" borderId="33" xfId="2" applyNumberFormat="1" applyFont="1" applyFill="1" applyBorder="1" applyAlignment="1">
      <alignment horizontal="center" vertical="top" wrapText="1" readingOrder="1"/>
    </xf>
    <xf numFmtId="166" fontId="14" fillId="3" borderId="33" xfId="2" applyNumberFormat="1" applyFont="1" applyFill="1" applyBorder="1" applyAlignment="1">
      <alignment horizontal="center" vertical="top" wrapText="1" readingOrder="1"/>
    </xf>
    <xf numFmtId="0" fontId="14" fillId="4" borderId="33" xfId="2" applyNumberFormat="1" applyFont="1" applyFill="1" applyBorder="1" applyAlignment="1">
      <alignment vertical="top" wrapText="1" readingOrder="1"/>
    </xf>
    <xf numFmtId="0" fontId="14" fillId="4" borderId="33" xfId="2" applyNumberFormat="1" applyFont="1" applyFill="1" applyBorder="1" applyAlignment="1">
      <alignment horizontal="left" vertical="top" wrapText="1" readingOrder="1"/>
    </xf>
    <xf numFmtId="0" fontId="14" fillId="4" borderId="33" xfId="2" applyNumberFormat="1" applyFont="1" applyFill="1" applyBorder="1" applyAlignment="1">
      <alignment horizontal="center" vertical="top" wrapText="1" readingOrder="1"/>
    </xf>
    <xf numFmtId="164" fontId="14" fillId="4" borderId="33" xfId="2" applyNumberFormat="1" applyFont="1" applyFill="1" applyBorder="1" applyAlignment="1">
      <alignment horizontal="center" vertical="top" wrapText="1" readingOrder="1"/>
    </xf>
    <xf numFmtId="164" fontId="14" fillId="4" borderId="33" xfId="2" applyNumberFormat="1" applyFont="1" applyFill="1" applyBorder="1" applyAlignment="1">
      <alignment vertical="top" wrapText="1" readingOrder="1"/>
    </xf>
    <xf numFmtId="166" fontId="14" fillId="4" borderId="33" xfId="2" applyNumberFormat="1" applyFont="1" applyFill="1" applyBorder="1" applyAlignment="1">
      <alignment horizontal="center" vertical="top" wrapText="1" readingOrder="1"/>
    </xf>
    <xf numFmtId="165" fontId="14" fillId="4" borderId="33" xfId="2" applyNumberFormat="1" applyFont="1" applyFill="1" applyBorder="1" applyAlignment="1">
      <alignment horizontal="center" vertical="top" wrapText="1" readingOrder="1"/>
    </xf>
    <xf numFmtId="0" fontId="13" fillId="0" borderId="37" xfId="2" applyNumberFormat="1" applyFont="1" applyFill="1" applyBorder="1" applyAlignment="1">
      <alignment vertical="top" wrapText="1"/>
    </xf>
    <xf numFmtId="0" fontId="13" fillId="0" borderId="34" xfId="2" applyNumberFormat="1" applyFont="1" applyFill="1" applyBorder="1" applyAlignment="1">
      <alignment vertical="top" wrapText="1"/>
    </xf>
    <xf numFmtId="0" fontId="14" fillId="4" borderId="33" xfId="2" applyNumberFormat="1" applyFont="1" applyFill="1" applyBorder="1" applyAlignment="1">
      <alignment vertical="top" wrapText="1" readingOrder="1"/>
    </xf>
    <xf numFmtId="0" fontId="6" fillId="4" borderId="35" xfId="2" applyNumberFormat="1" applyFont="1" applyFill="1" applyBorder="1" applyAlignment="1">
      <alignment horizontal="left" vertical="center" wrapText="1" readingOrder="1"/>
    </xf>
  </cellXfs>
  <cellStyles count="3">
    <cellStyle name="Commentaire" xfId="1" builtinId="10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21168</xdr:colOff>
      <xdr:row>6</xdr:row>
      <xdr:rowOff>10584</xdr:rowOff>
    </xdr:from>
    <xdr:to>
      <xdr:col>15</xdr:col>
      <xdr:colOff>0</xdr:colOff>
      <xdr:row>8</xdr:row>
      <xdr:rowOff>169333</xdr:rowOff>
    </xdr:to>
    <xdr:sp macro="" textlink="">
      <xdr:nvSpPr>
        <xdr:cNvPr id="2" name="ZoneTexte 1"/>
        <xdr:cNvSpPr txBox="1"/>
      </xdr:nvSpPr>
      <xdr:spPr>
        <a:xfrm>
          <a:off x="6117168" y="1153584"/>
          <a:ext cx="5312832" cy="539749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/>
            <a:t>Pour les années suivantes</a:t>
          </a:r>
          <a:r>
            <a:rPr lang="fr-FR" sz="1100" baseline="0"/>
            <a:t> ne pas faire de copier coller, car les  formules ne se conserve pas! Il suffit d'enregistrer le fichier actuel, et ensuite d'enregistrer sous avec le nom voulu</a:t>
          </a:r>
        </a:p>
        <a:p>
          <a:pPr algn="r"/>
          <a:endParaRPr lang="fr-FR" sz="1100"/>
        </a:p>
      </xdr:txBody>
    </xdr:sp>
    <xdr:clientData/>
  </xdr:twoCellAnchor>
  <xdr:twoCellAnchor>
    <xdr:from>
      <xdr:col>8</xdr:col>
      <xdr:colOff>31750</xdr:colOff>
      <xdr:row>2</xdr:row>
      <xdr:rowOff>0</xdr:rowOff>
    </xdr:from>
    <xdr:to>
      <xdr:col>14</xdr:col>
      <xdr:colOff>740834</xdr:colOff>
      <xdr:row>4</xdr:row>
      <xdr:rowOff>179916</xdr:rowOff>
    </xdr:to>
    <xdr:sp macro="" textlink="">
      <xdr:nvSpPr>
        <xdr:cNvPr id="3" name="ZoneTexte 2"/>
        <xdr:cNvSpPr txBox="1"/>
      </xdr:nvSpPr>
      <xdr:spPr>
        <a:xfrm>
          <a:off x="6127750" y="381000"/>
          <a:ext cx="5281084" cy="560916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/>
            <a:t>Rajouter le mois de l'extraction dans la colonne A afin</a:t>
          </a:r>
          <a:r>
            <a:rPr lang="fr-FR" sz="1100" baseline="0"/>
            <a:t> que les données soient récupérés  dans les tableaux.</a:t>
          </a:r>
        </a:p>
        <a:p>
          <a:r>
            <a:rPr lang="fr-FR" sz="1100" baseline="0"/>
            <a:t> </a:t>
          </a:r>
          <a:endParaRPr lang="fr-FR" sz="1100"/>
        </a:p>
      </xdr:txBody>
    </xdr:sp>
    <xdr:clientData/>
  </xdr:twoCellAnchor>
  <xdr:twoCellAnchor>
    <xdr:from>
      <xdr:col>8</xdr:col>
      <xdr:colOff>0</xdr:colOff>
      <xdr:row>9</xdr:row>
      <xdr:rowOff>169333</xdr:rowOff>
    </xdr:from>
    <xdr:to>
      <xdr:col>15</xdr:col>
      <xdr:colOff>0</xdr:colOff>
      <xdr:row>12</xdr:row>
      <xdr:rowOff>158750</xdr:rowOff>
    </xdr:to>
    <xdr:sp macro="" textlink="">
      <xdr:nvSpPr>
        <xdr:cNvPr id="4" name="ZoneTexte 3"/>
        <xdr:cNvSpPr txBox="1"/>
      </xdr:nvSpPr>
      <xdr:spPr>
        <a:xfrm>
          <a:off x="6096000" y="1883833"/>
          <a:ext cx="5334000" cy="560917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Pas de modification à prevoir normalement.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6" name="Tableau16" displayName="Tableau16" ref="A1:C38" totalsRowShown="0">
  <autoFilter ref="A1:C38"/>
  <tableColumns count="3">
    <tableColumn id="1" name="Motif d'absence"/>
    <tableColumn id="2" name="Abréviation"/>
    <tableColumn id="3" name="Ty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JB12"/>
  <sheetViews>
    <sheetView tabSelected="1" workbookViewId="0">
      <selection activeCell="C7" sqref="C7:E7"/>
    </sheetView>
  </sheetViews>
  <sheetFormatPr baseColWidth="10" defaultColWidth="29.42578125" defaultRowHeight="15"/>
  <cols>
    <col min="1" max="1" width="27.5703125" style="11" customWidth="1"/>
    <col min="2" max="2" width="13" customWidth="1"/>
    <col min="3" max="3" width="7.28515625" customWidth="1"/>
    <col min="4" max="4" width="2.140625" style="11" customWidth="1"/>
    <col min="5" max="5" width="7.5703125" style="11" customWidth="1"/>
    <col min="6" max="6" width="15.28515625" customWidth="1"/>
    <col min="7" max="7" width="11.5703125" customWidth="1"/>
    <col min="8" max="8" width="15.28515625" customWidth="1"/>
    <col min="9" max="9" width="11.5703125" customWidth="1"/>
    <col min="10" max="10" width="11.42578125" customWidth="1"/>
    <col min="11" max="11" width="18.85546875" customWidth="1"/>
    <col min="12" max="12" width="21.7109375" customWidth="1"/>
    <col min="13" max="13" width="17.7109375" customWidth="1"/>
    <col min="14" max="14" width="21.7109375" customWidth="1"/>
    <col min="15" max="15" width="3.85546875" customWidth="1"/>
    <col min="16" max="16" width="11.42578125" style="11" customWidth="1"/>
    <col min="17" max="17" width="12.85546875" customWidth="1"/>
    <col min="18" max="18" width="12.7109375" customWidth="1"/>
    <col min="19" max="19" width="15.7109375" customWidth="1"/>
    <col min="20" max="20" width="16" customWidth="1"/>
    <col min="21" max="21" width="18.5703125" customWidth="1"/>
    <col min="22" max="22" width="15.7109375" customWidth="1"/>
    <col min="23" max="23" width="16" customWidth="1"/>
    <col min="24" max="24" width="18.5703125" customWidth="1"/>
    <col min="25" max="25" width="11.42578125" customWidth="1"/>
    <col min="26" max="26" width="12" customWidth="1"/>
    <col min="27" max="27" width="14.28515625" customWidth="1"/>
    <col min="28" max="28" width="12.28515625" customWidth="1"/>
    <col min="29" max="29" width="11.42578125" customWidth="1"/>
    <col min="30" max="30" width="12.85546875" customWidth="1"/>
    <col min="31" max="31" width="18.140625" customWidth="1"/>
    <col min="32" max="32" width="11.42578125" customWidth="1"/>
    <col min="33" max="33" width="19.7109375" customWidth="1"/>
    <col min="34" max="34" width="18.140625" customWidth="1"/>
    <col min="35" max="35" width="11.42578125" customWidth="1"/>
    <col min="36" max="36" width="19.7109375" customWidth="1"/>
    <col min="37" max="37" width="14.5703125" customWidth="1"/>
    <col min="38" max="38" width="17.7109375" customWidth="1"/>
    <col min="39" max="40" width="11.42578125" customWidth="1"/>
    <col min="41" max="41" width="17.7109375" customWidth="1"/>
    <col min="42" max="48" width="11.42578125" customWidth="1"/>
    <col min="49" max="49" width="12.28515625" customWidth="1"/>
    <col min="50" max="50" width="16.5703125" customWidth="1"/>
    <col min="51" max="51" width="15.7109375" customWidth="1"/>
    <col min="52" max="52" width="32.28515625" customWidth="1"/>
    <col min="53" max="53" width="17.140625" customWidth="1"/>
    <col min="54" max="54" width="25.5703125" customWidth="1"/>
    <col min="55" max="55" width="32.28515625" customWidth="1"/>
    <col min="56" max="56" width="17.140625" customWidth="1"/>
    <col min="57" max="57" width="25.5703125" customWidth="1"/>
    <col min="58" max="58" width="26.140625" customWidth="1"/>
    <col min="59" max="92" width="11.42578125" customWidth="1"/>
    <col min="93" max="93" width="24.85546875" customWidth="1"/>
    <col min="94" max="94" width="25" customWidth="1"/>
    <col min="95" max="95" width="25.5703125" customWidth="1"/>
    <col min="96" max="96" width="24.85546875" customWidth="1"/>
    <col min="97" max="97" width="25" customWidth="1"/>
    <col min="98" max="98" width="25.5703125" customWidth="1"/>
    <col min="99" max="99" width="23.7109375" customWidth="1"/>
    <col min="100" max="100" width="20" customWidth="1"/>
    <col min="101" max="101" width="23.42578125" customWidth="1"/>
    <col min="102" max="102" width="21.85546875" customWidth="1"/>
    <col min="103" max="103" width="20" customWidth="1"/>
    <col min="104" max="104" width="22" customWidth="1"/>
    <col min="105" max="105" width="17.28515625" customWidth="1"/>
    <col min="106" max="106" width="20" customWidth="1"/>
    <col min="107" max="107" width="19.28515625" customWidth="1"/>
    <col min="108" max="108" width="26.85546875" customWidth="1"/>
    <col min="109" max="109" width="24.85546875" customWidth="1"/>
    <col min="110" max="110" width="25.85546875" customWidth="1"/>
    <col min="111" max="111" width="26.85546875" customWidth="1"/>
    <col min="112" max="112" width="24.85546875" customWidth="1"/>
    <col min="113" max="113" width="25.85546875" customWidth="1"/>
    <col min="114" max="114" width="18.5703125" customWidth="1"/>
    <col min="115" max="115" width="22.7109375" customWidth="1"/>
    <col min="116" max="121" width="19.85546875" customWidth="1"/>
    <col min="122" max="122" width="28.5703125" customWidth="1"/>
    <col min="123" max="124" width="16.42578125" customWidth="1"/>
    <col min="125" max="125" width="28.5703125" customWidth="1"/>
    <col min="126" max="128" width="11.42578125" customWidth="1"/>
    <col min="129" max="129" width="22.140625" customWidth="1"/>
    <col min="130" max="130" width="25.42578125" customWidth="1"/>
    <col min="131" max="131" width="11.42578125" customWidth="1"/>
    <col min="132" max="132" width="22.140625" customWidth="1"/>
    <col min="133" max="133" width="25.42578125" customWidth="1"/>
    <col min="134" max="134" width="14.85546875" customWidth="1"/>
    <col min="135" max="135" width="14.7109375" customWidth="1"/>
    <col min="136" max="136" width="16.7109375" customWidth="1"/>
    <col min="137" max="137" width="14.85546875" customWidth="1"/>
    <col min="138" max="138" width="11.42578125" customWidth="1"/>
    <col min="139" max="139" width="14.28515625" customWidth="1"/>
    <col min="140" max="140" width="11.85546875" customWidth="1"/>
    <col min="141" max="141" width="11.42578125" customWidth="1"/>
    <col min="142" max="142" width="23.28515625" customWidth="1"/>
    <col min="143" max="143" width="19" customWidth="1"/>
    <col min="144" max="144" width="11.42578125" customWidth="1"/>
    <col min="145" max="145" width="23.28515625" customWidth="1"/>
    <col min="146" max="146" width="19" customWidth="1"/>
    <col min="147" max="147" width="11.42578125" customWidth="1"/>
    <col min="148" max="148" width="14.140625" customWidth="1"/>
    <col min="149" max="149" width="15.85546875" customWidth="1"/>
    <col min="150" max="150" width="17.28515625" customWidth="1"/>
    <col min="151" max="154" width="30.7109375" customWidth="1"/>
    <col min="155" max="158" width="35.42578125" customWidth="1"/>
    <col min="159" max="164" width="45.140625" customWidth="1"/>
    <col min="165" max="165" width="41" customWidth="1"/>
    <col min="166" max="166" width="38.5703125" customWidth="1"/>
    <col min="167" max="172" width="40.140625" customWidth="1"/>
    <col min="173" max="174" width="40" customWidth="1"/>
    <col min="175" max="178" width="41.7109375" customWidth="1"/>
    <col min="179" max="182" width="49" customWidth="1"/>
    <col min="183" max="188" width="55.140625" customWidth="1"/>
    <col min="189" max="192" width="51.28515625" customWidth="1"/>
    <col min="193" max="193" width="47.140625" customWidth="1"/>
    <col min="194" max="194" width="32.42578125" customWidth="1"/>
    <col min="195" max="204" width="38" customWidth="1"/>
    <col min="205" max="206" width="37.7109375" customWidth="1"/>
    <col min="207" max="212" width="53.28515625" customWidth="1"/>
    <col min="213" max="213" width="49.140625" customWidth="1"/>
    <col min="214" max="214" width="25.42578125" customWidth="1"/>
    <col min="215" max="215" width="43.140625" customWidth="1"/>
    <col min="216" max="216" width="47.85546875" customWidth="1"/>
    <col min="217" max="217" width="57.5703125" customWidth="1"/>
    <col min="218" max="218" width="51" customWidth="1"/>
    <col min="219" max="219" width="52.5703125" customWidth="1"/>
    <col min="220" max="220" width="57.5703125" customWidth="1"/>
    <col min="221" max="221" width="54.140625" customWidth="1"/>
    <col min="222" max="222" width="61.42578125" customWidth="1"/>
    <col min="223" max="223" width="67.5703125" customWidth="1"/>
    <col min="224" max="224" width="63.7109375" customWidth="1"/>
    <col min="225" max="225" width="61.42578125" customWidth="1"/>
    <col min="226" max="226" width="67.5703125" customWidth="1"/>
    <col min="227" max="227" width="63.7109375" customWidth="1"/>
    <col min="228" max="228" width="50.140625" customWidth="1"/>
    <col min="229" max="229" width="65.7109375" customWidth="1"/>
    <col min="230" max="230" width="50.42578125" customWidth="1"/>
    <col min="231" max="231" width="50.140625" customWidth="1"/>
    <col min="232" max="232" width="65.7109375" customWidth="1"/>
    <col min="233" max="233" width="37.85546875" customWidth="1"/>
    <col min="234" max="234" width="22.7109375" customWidth="1"/>
    <col min="235" max="235" width="16.140625" customWidth="1"/>
    <col min="236" max="236" width="21.140625" customWidth="1"/>
    <col min="237" max="242" width="26.28515625" customWidth="1"/>
    <col min="243" max="243" width="21" customWidth="1"/>
    <col min="244" max="244" width="33.42578125" customWidth="1"/>
    <col min="245" max="246" width="23.5703125" customWidth="1"/>
    <col min="247" max="247" width="33.42578125" customWidth="1"/>
    <col min="248" max="248" width="23.5703125" customWidth="1"/>
    <col min="249" max="249" width="24.5703125" customWidth="1"/>
    <col min="250" max="250" width="36" customWidth="1"/>
    <col min="251" max="251" width="21.7109375" customWidth="1"/>
    <col min="252" max="252" width="28.5703125" customWidth="1"/>
    <col min="253" max="253" width="36" customWidth="1"/>
    <col min="254" max="254" width="23.28515625" customWidth="1"/>
    <col min="255" max="255" width="28.5703125" customWidth="1"/>
    <col min="256" max="256" width="29.42578125" customWidth="1"/>
    <col min="257" max="257" width="27.5703125" customWidth="1"/>
    <col min="258" max="259" width="23.28515625" customWidth="1"/>
  </cols>
  <sheetData>
    <row r="1" spans="1:262" s="11" customFormat="1">
      <c r="H1" s="87" t="s">
        <v>342</v>
      </c>
      <c r="I1" s="88"/>
      <c r="J1" s="88"/>
    </row>
    <row r="2" spans="1:262" s="11" customFormat="1"/>
    <row r="3" spans="1:262" s="3" customFormat="1" ht="35.25" customHeight="1">
      <c r="A3" s="125" t="s">
        <v>335</v>
      </c>
      <c r="B3" s="126" t="s">
        <v>82</v>
      </c>
      <c r="C3" s="143" t="s">
        <v>83</v>
      </c>
      <c r="D3" s="144"/>
      <c r="E3" s="145"/>
      <c r="F3" s="126" t="s">
        <v>84</v>
      </c>
      <c r="G3" s="127" t="s">
        <v>85</v>
      </c>
      <c r="H3" s="126" t="s">
        <v>86</v>
      </c>
      <c r="I3" s="126" t="s">
        <v>87</v>
      </c>
      <c r="J3" s="125" t="s">
        <v>88</v>
      </c>
      <c r="K3" s="125" t="s">
        <v>89</v>
      </c>
      <c r="L3" s="125" t="s">
        <v>90</v>
      </c>
      <c r="M3" s="125" t="s">
        <v>91</v>
      </c>
      <c r="N3" s="125" t="s">
        <v>92</v>
      </c>
      <c r="O3" s="143" t="s">
        <v>93</v>
      </c>
      <c r="P3" s="145"/>
      <c r="Q3" s="125" t="s">
        <v>94</v>
      </c>
      <c r="R3" s="125" t="s">
        <v>95</v>
      </c>
      <c r="S3" s="125" t="s">
        <v>96</v>
      </c>
      <c r="T3" s="125" t="s">
        <v>97</v>
      </c>
      <c r="U3" s="125" t="s">
        <v>98</v>
      </c>
      <c r="V3" s="125" t="s">
        <v>99</v>
      </c>
      <c r="W3" s="125" t="s">
        <v>100</v>
      </c>
      <c r="X3" s="125" t="s">
        <v>101</v>
      </c>
      <c r="Y3" s="125" t="s">
        <v>102</v>
      </c>
      <c r="Z3" s="125" t="s">
        <v>103</v>
      </c>
      <c r="AA3" s="125" t="s">
        <v>104</v>
      </c>
      <c r="AB3" s="125" t="s">
        <v>105</v>
      </c>
      <c r="AC3" s="125" t="s">
        <v>106</v>
      </c>
      <c r="AD3" s="125" t="s">
        <v>107</v>
      </c>
      <c r="AE3" s="125" t="s">
        <v>108</v>
      </c>
      <c r="AF3" s="125" t="s">
        <v>109</v>
      </c>
      <c r="AG3" s="125" t="s">
        <v>110</v>
      </c>
      <c r="AH3" s="125" t="s">
        <v>111</v>
      </c>
      <c r="AI3" s="125" t="s">
        <v>112</v>
      </c>
      <c r="AJ3" s="125" t="s">
        <v>14</v>
      </c>
      <c r="AK3" s="125" t="s">
        <v>113</v>
      </c>
      <c r="AL3" s="125" t="s">
        <v>114</v>
      </c>
      <c r="AM3" s="125" t="s">
        <v>115</v>
      </c>
      <c r="AN3" s="125" t="s">
        <v>116</v>
      </c>
      <c r="AO3" s="125" t="s">
        <v>117</v>
      </c>
      <c r="AP3" s="125" t="s">
        <v>118</v>
      </c>
      <c r="AQ3" s="125" t="s">
        <v>119</v>
      </c>
      <c r="AR3" s="125" t="s">
        <v>120</v>
      </c>
      <c r="AS3" s="125" t="s">
        <v>121</v>
      </c>
      <c r="AT3" s="125" t="s">
        <v>122</v>
      </c>
      <c r="AU3" s="125" t="s">
        <v>123</v>
      </c>
      <c r="AV3" s="125" t="s">
        <v>124</v>
      </c>
      <c r="AW3" s="125" t="s">
        <v>125</v>
      </c>
      <c r="AX3" s="125" t="s">
        <v>126</v>
      </c>
      <c r="AY3" s="125" t="s">
        <v>127</v>
      </c>
      <c r="AZ3" s="125" t="s">
        <v>128</v>
      </c>
      <c r="BA3" s="125" t="s">
        <v>129</v>
      </c>
      <c r="BB3" s="125" t="s">
        <v>130</v>
      </c>
      <c r="BC3" s="125" t="s">
        <v>131</v>
      </c>
      <c r="BD3" s="125" t="s">
        <v>18</v>
      </c>
      <c r="BE3" s="125" t="s">
        <v>20</v>
      </c>
      <c r="BF3" s="125" t="s">
        <v>22</v>
      </c>
      <c r="BG3" s="125" t="s">
        <v>24</v>
      </c>
      <c r="BH3" s="125" t="s">
        <v>26</v>
      </c>
      <c r="BI3" s="125" t="s">
        <v>28</v>
      </c>
      <c r="BJ3" s="125" t="s">
        <v>30</v>
      </c>
      <c r="BK3" s="125" t="s">
        <v>132</v>
      </c>
      <c r="BL3" s="125" t="s">
        <v>133</v>
      </c>
      <c r="BM3" s="125" t="s">
        <v>71</v>
      </c>
      <c r="BN3" s="125" t="s">
        <v>52</v>
      </c>
      <c r="BO3" s="125" t="s">
        <v>54</v>
      </c>
      <c r="BP3" s="125" t="s">
        <v>55</v>
      </c>
      <c r="BQ3" s="125" t="s">
        <v>57</v>
      </c>
      <c r="BR3" s="125" t="s">
        <v>60</v>
      </c>
      <c r="BS3" s="125" t="s">
        <v>62</v>
      </c>
      <c r="BT3" s="125" t="s">
        <v>65</v>
      </c>
      <c r="BU3" s="125" t="s">
        <v>67</v>
      </c>
      <c r="BV3" s="125" t="s">
        <v>68</v>
      </c>
      <c r="BW3" s="125" t="s">
        <v>134</v>
      </c>
      <c r="BX3" s="125" t="s">
        <v>75</v>
      </c>
      <c r="BY3" s="125" t="s">
        <v>135</v>
      </c>
      <c r="BZ3" s="125" t="s">
        <v>136</v>
      </c>
      <c r="CA3" s="125" t="s">
        <v>73</v>
      </c>
      <c r="CB3" s="125" t="s">
        <v>70</v>
      </c>
      <c r="CC3" s="125" t="s">
        <v>76</v>
      </c>
      <c r="CD3" s="125" t="s">
        <v>32</v>
      </c>
      <c r="CE3" s="125" t="s">
        <v>33</v>
      </c>
      <c r="CF3" s="125" t="s">
        <v>34</v>
      </c>
      <c r="CG3" s="125" t="s">
        <v>35</v>
      </c>
      <c r="CH3" s="125" t="s">
        <v>36</v>
      </c>
      <c r="CI3" s="125" t="s">
        <v>39</v>
      </c>
      <c r="CJ3" s="125" t="s">
        <v>44</v>
      </c>
      <c r="CK3" s="125" t="s">
        <v>46</v>
      </c>
      <c r="CL3" s="125" t="s">
        <v>47</v>
      </c>
      <c r="CM3" s="125" t="s">
        <v>50</v>
      </c>
      <c r="CN3" s="125" t="s">
        <v>63</v>
      </c>
      <c r="CO3" s="125" t="s">
        <v>137</v>
      </c>
      <c r="CP3" s="125" t="s">
        <v>138</v>
      </c>
      <c r="CQ3" s="125" t="s">
        <v>139</v>
      </c>
      <c r="CR3" s="125" t="s">
        <v>140</v>
      </c>
      <c r="CS3" s="125" t="s">
        <v>141</v>
      </c>
      <c r="CT3" s="125" t="s">
        <v>142</v>
      </c>
      <c r="CU3" s="125" t="s">
        <v>143</v>
      </c>
      <c r="CV3" s="125" t="s">
        <v>144</v>
      </c>
      <c r="CW3" s="125" t="s">
        <v>145</v>
      </c>
      <c r="CX3" s="125" t="s">
        <v>146</v>
      </c>
      <c r="CY3" s="125" t="s">
        <v>147</v>
      </c>
      <c r="CZ3" s="125" t="s">
        <v>148</v>
      </c>
      <c r="DA3" s="125" t="s">
        <v>149</v>
      </c>
      <c r="DB3" s="125" t="s">
        <v>150</v>
      </c>
      <c r="DC3" s="125" t="s">
        <v>151</v>
      </c>
      <c r="DD3" s="125" t="s">
        <v>152</v>
      </c>
      <c r="DE3" s="125" t="s">
        <v>153</v>
      </c>
      <c r="DF3" s="125" t="s">
        <v>154</v>
      </c>
      <c r="DG3" s="125" t="s">
        <v>155</v>
      </c>
      <c r="DH3" s="125" t="s">
        <v>156</v>
      </c>
      <c r="DI3" s="125" t="s">
        <v>157</v>
      </c>
      <c r="DJ3" s="125" t="s">
        <v>158</v>
      </c>
      <c r="DK3" s="125" t="s">
        <v>159</v>
      </c>
      <c r="DL3" s="125" t="s">
        <v>160</v>
      </c>
      <c r="DM3" s="125" t="s">
        <v>161</v>
      </c>
      <c r="DN3" s="125" t="s">
        <v>162</v>
      </c>
      <c r="DO3" s="125" t="s">
        <v>163</v>
      </c>
      <c r="DP3" s="125" t="s">
        <v>164</v>
      </c>
      <c r="DQ3" s="125" t="s">
        <v>165</v>
      </c>
      <c r="DR3" s="125" t="s">
        <v>166</v>
      </c>
      <c r="DS3" s="125" t="s">
        <v>167</v>
      </c>
      <c r="DT3" s="125" t="s">
        <v>168</v>
      </c>
      <c r="DU3" s="125" t="s">
        <v>169</v>
      </c>
      <c r="DV3" s="125" t="s">
        <v>170</v>
      </c>
      <c r="DW3" s="125" t="s">
        <v>171</v>
      </c>
      <c r="DX3" s="125" t="s">
        <v>172</v>
      </c>
      <c r="DY3" s="125" t="s">
        <v>173</v>
      </c>
      <c r="DZ3" s="125" t="s">
        <v>174</v>
      </c>
      <c r="EA3" s="125" t="s">
        <v>175</v>
      </c>
      <c r="EB3" s="125" t="s">
        <v>176</v>
      </c>
      <c r="EC3" s="125" t="s">
        <v>177</v>
      </c>
      <c r="ED3" s="125" t="s">
        <v>178</v>
      </c>
      <c r="EE3" s="125" t="s">
        <v>179</v>
      </c>
      <c r="EF3" s="125" t="s">
        <v>180</v>
      </c>
      <c r="EG3" s="125" t="s">
        <v>181</v>
      </c>
      <c r="EH3" s="125" t="s">
        <v>182</v>
      </c>
      <c r="EI3" s="125" t="s">
        <v>183</v>
      </c>
      <c r="EJ3" s="125" t="s">
        <v>184</v>
      </c>
      <c r="EK3" s="125" t="s">
        <v>185</v>
      </c>
      <c r="EL3" s="125" t="s">
        <v>186</v>
      </c>
      <c r="EM3" s="125" t="s">
        <v>187</v>
      </c>
      <c r="EN3" s="125" t="s">
        <v>188</v>
      </c>
      <c r="EO3" s="125" t="s">
        <v>189</v>
      </c>
      <c r="EP3" s="125" t="s">
        <v>190</v>
      </c>
      <c r="EQ3" s="125" t="s">
        <v>191</v>
      </c>
      <c r="ER3" s="125" t="s">
        <v>192</v>
      </c>
      <c r="ES3" s="125" t="s">
        <v>193</v>
      </c>
      <c r="ET3" s="125" t="s">
        <v>194</v>
      </c>
      <c r="EU3" s="125" t="s">
        <v>195</v>
      </c>
      <c r="EV3" s="125" t="s">
        <v>196</v>
      </c>
      <c r="EW3" s="125" t="s">
        <v>197</v>
      </c>
      <c r="EX3" s="125" t="s">
        <v>198</v>
      </c>
      <c r="EY3" s="125" t="s">
        <v>199</v>
      </c>
      <c r="EZ3" s="125" t="s">
        <v>200</v>
      </c>
      <c r="FA3" s="125" t="s">
        <v>201</v>
      </c>
      <c r="FB3" s="125" t="s">
        <v>202</v>
      </c>
      <c r="FC3" s="125" t="s">
        <v>203</v>
      </c>
      <c r="FD3" s="125" t="s">
        <v>204</v>
      </c>
      <c r="FE3" s="125" t="s">
        <v>205</v>
      </c>
      <c r="FF3" s="125" t="s">
        <v>206</v>
      </c>
      <c r="FG3" s="125" t="s">
        <v>207</v>
      </c>
      <c r="FH3" s="125" t="s">
        <v>208</v>
      </c>
      <c r="FI3" s="125" t="s">
        <v>209</v>
      </c>
      <c r="FJ3" s="125" t="s">
        <v>210</v>
      </c>
      <c r="FK3" s="125" t="s">
        <v>211</v>
      </c>
      <c r="FL3" s="125" t="s">
        <v>212</v>
      </c>
      <c r="FM3" s="125" t="s">
        <v>213</v>
      </c>
      <c r="FN3" s="125" t="s">
        <v>214</v>
      </c>
      <c r="FO3" s="125" t="s">
        <v>215</v>
      </c>
      <c r="FP3" s="125" t="s">
        <v>216</v>
      </c>
      <c r="FQ3" s="125" t="s">
        <v>217</v>
      </c>
      <c r="FR3" s="125" t="s">
        <v>218</v>
      </c>
      <c r="FS3" s="125" t="s">
        <v>219</v>
      </c>
      <c r="FT3" s="125" t="s">
        <v>220</v>
      </c>
      <c r="FU3" s="125" t="s">
        <v>221</v>
      </c>
      <c r="FV3" s="125" t="s">
        <v>222</v>
      </c>
      <c r="FW3" s="125" t="s">
        <v>223</v>
      </c>
      <c r="FX3" s="125" t="s">
        <v>224</v>
      </c>
      <c r="FY3" s="125" t="s">
        <v>225</v>
      </c>
      <c r="FZ3" s="125" t="s">
        <v>226</v>
      </c>
      <c r="GA3" s="125" t="s">
        <v>227</v>
      </c>
      <c r="GB3" s="125" t="s">
        <v>228</v>
      </c>
      <c r="GC3" s="125" t="s">
        <v>229</v>
      </c>
      <c r="GD3" s="125" t="s">
        <v>230</v>
      </c>
      <c r="GE3" s="125" t="s">
        <v>231</v>
      </c>
      <c r="GF3" s="125" t="s">
        <v>232</v>
      </c>
      <c r="GG3" s="125" t="s">
        <v>233</v>
      </c>
      <c r="GH3" s="125" t="s">
        <v>234</v>
      </c>
      <c r="GI3" s="125" t="s">
        <v>235</v>
      </c>
      <c r="GJ3" s="125" t="s">
        <v>236</v>
      </c>
      <c r="GK3" s="125" t="s">
        <v>237</v>
      </c>
      <c r="GL3" s="125" t="s">
        <v>238</v>
      </c>
      <c r="GM3" s="125" t="s">
        <v>239</v>
      </c>
      <c r="GN3" s="125" t="s">
        <v>240</v>
      </c>
      <c r="GO3" s="125" t="s">
        <v>241</v>
      </c>
      <c r="GP3" s="125" t="s">
        <v>242</v>
      </c>
      <c r="GQ3" s="125" t="s">
        <v>243</v>
      </c>
      <c r="GR3" s="125" t="s">
        <v>244</v>
      </c>
      <c r="GS3" s="125" t="s">
        <v>245</v>
      </c>
      <c r="GT3" s="125" t="s">
        <v>246</v>
      </c>
      <c r="GU3" s="125" t="s">
        <v>247</v>
      </c>
      <c r="GV3" s="125" t="s">
        <v>248</v>
      </c>
      <c r="GW3" s="125" t="s">
        <v>249</v>
      </c>
      <c r="GX3" s="125" t="s">
        <v>250</v>
      </c>
      <c r="GY3" s="125" t="s">
        <v>251</v>
      </c>
      <c r="GZ3" s="125" t="s">
        <v>252</v>
      </c>
      <c r="HA3" s="125" t="s">
        <v>253</v>
      </c>
      <c r="HB3" s="125" t="s">
        <v>254</v>
      </c>
      <c r="HC3" s="125" t="s">
        <v>255</v>
      </c>
      <c r="HD3" s="125" t="s">
        <v>256</v>
      </c>
      <c r="HE3" s="125" t="s">
        <v>257</v>
      </c>
      <c r="HF3" s="125" t="s">
        <v>258</v>
      </c>
      <c r="HG3" s="125" t="s">
        <v>259</v>
      </c>
      <c r="HH3" s="125" t="s">
        <v>260</v>
      </c>
      <c r="HI3" s="125" t="s">
        <v>261</v>
      </c>
      <c r="HJ3" s="125" t="s">
        <v>262</v>
      </c>
      <c r="HK3" s="125" t="s">
        <v>263</v>
      </c>
      <c r="HL3" s="125" t="s">
        <v>264</v>
      </c>
      <c r="HM3" s="125" t="s">
        <v>265</v>
      </c>
      <c r="HN3" s="125" t="s">
        <v>266</v>
      </c>
      <c r="HO3" s="125" t="s">
        <v>267</v>
      </c>
      <c r="HP3" s="125" t="s">
        <v>268</v>
      </c>
      <c r="HQ3" s="125" t="s">
        <v>269</v>
      </c>
      <c r="HR3" s="125" t="s">
        <v>270</v>
      </c>
      <c r="HS3" s="125" t="s">
        <v>271</v>
      </c>
      <c r="HT3" s="125" t="s">
        <v>272</v>
      </c>
      <c r="HU3" s="125" t="s">
        <v>273</v>
      </c>
      <c r="HV3" s="125" t="s">
        <v>274</v>
      </c>
      <c r="HW3" s="125" t="s">
        <v>275</v>
      </c>
      <c r="HX3" s="125" t="s">
        <v>276</v>
      </c>
      <c r="HY3" s="125" t="s">
        <v>277</v>
      </c>
      <c r="HZ3" s="125" t="s">
        <v>278</v>
      </c>
      <c r="IA3" s="125" t="s">
        <v>279</v>
      </c>
      <c r="IB3" s="125" t="s">
        <v>280</v>
      </c>
      <c r="IC3" s="125" t="s">
        <v>281</v>
      </c>
      <c r="ID3" s="125" t="s">
        <v>282</v>
      </c>
      <c r="IE3" s="125" t="s">
        <v>283</v>
      </c>
      <c r="IF3" s="125" t="s">
        <v>284</v>
      </c>
      <c r="IG3" s="125" t="s">
        <v>285</v>
      </c>
      <c r="IH3" s="125" t="s">
        <v>286</v>
      </c>
      <c r="II3" s="125" t="s">
        <v>287</v>
      </c>
      <c r="IJ3" s="125" t="s">
        <v>288</v>
      </c>
      <c r="IK3" s="125" t="s">
        <v>289</v>
      </c>
      <c r="IL3" s="125" t="s">
        <v>290</v>
      </c>
      <c r="IM3" s="125" t="s">
        <v>291</v>
      </c>
      <c r="IN3" s="125" t="s">
        <v>292</v>
      </c>
      <c r="IO3" s="125" t="s">
        <v>293</v>
      </c>
      <c r="IP3" s="125" t="s">
        <v>294</v>
      </c>
      <c r="IQ3" s="125" t="s">
        <v>295</v>
      </c>
      <c r="IR3" s="125" t="s">
        <v>296</v>
      </c>
      <c r="IS3" s="125" t="s">
        <v>297</v>
      </c>
      <c r="IT3" s="125" t="s">
        <v>298</v>
      </c>
      <c r="IU3" s="125" t="s">
        <v>299</v>
      </c>
      <c r="IV3" s="125" t="s">
        <v>300</v>
      </c>
      <c r="IW3" s="125" t="s">
        <v>301</v>
      </c>
      <c r="IX3" s="125" t="s">
        <v>346</v>
      </c>
      <c r="IY3" s="125" t="s">
        <v>347</v>
      </c>
      <c r="IZ3" s="125" t="s">
        <v>348</v>
      </c>
      <c r="JA3" s="125" t="s">
        <v>349</v>
      </c>
      <c r="JB3" s="128" t="s">
        <v>350</v>
      </c>
    </row>
    <row r="4" spans="1:262" ht="25.5">
      <c r="A4" s="179" t="s">
        <v>2</v>
      </c>
      <c r="B4" s="129" t="s">
        <v>358</v>
      </c>
      <c r="C4" s="146"/>
      <c r="D4" s="147"/>
      <c r="E4" s="148"/>
      <c r="F4" s="129"/>
      <c r="G4" s="130"/>
      <c r="H4" s="129" t="s">
        <v>302</v>
      </c>
      <c r="I4" s="129" t="s">
        <v>314</v>
      </c>
      <c r="J4" s="131"/>
      <c r="K4" s="132">
        <v>24456</v>
      </c>
      <c r="L4" s="131"/>
      <c r="M4" s="129"/>
      <c r="N4" s="131"/>
      <c r="O4" s="146"/>
      <c r="P4" s="148"/>
      <c r="Q4" s="129"/>
      <c r="R4" s="131"/>
      <c r="S4" s="131"/>
      <c r="T4" s="131"/>
      <c r="U4" s="129"/>
      <c r="V4" s="131"/>
      <c r="W4" s="131"/>
      <c r="X4" s="129"/>
      <c r="Y4" s="129"/>
      <c r="Z4" s="131"/>
      <c r="AA4" s="131"/>
      <c r="AB4" s="132"/>
      <c r="AC4" s="133"/>
      <c r="AD4" s="131"/>
      <c r="AE4" s="131"/>
      <c r="AF4" s="131"/>
      <c r="AG4" s="131"/>
      <c r="AH4" s="130"/>
      <c r="AI4" s="131"/>
      <c r="AJ4" s="131"/>
      <c r="AK4" s="131"/>
      <c r="AL4" s="131"/>
      <c r="AM4" s="131"/>
      <c r="AN4" s="131"/>
      <c r="AO4" s="131"/>
      <c r="AP4" s="131"/>
      <c r="AQ4" s="134"/>
      <c r="AR4" s="134"/>
      <c r="AS4" s="134"/>
      <c r="AT4" s="134"/>
      <c r="AU4" s="134"/>
      <c r="AV4" s="134"/>
      <c r="AW4" s="134"/>
      <c r="AX4" s="134"/>
      <c r="AY4" s="131"/>
      <c r="AZ4" s="131"/>
      <c r="BA4" s="131"/>
      <c r="BB4" s="131"/>
      <c r="BC4" s="131"/>
      <c r="BD4" s="131" t="s">
        <v>303</v>
      </c>
      <c r="BE4" s="131" t="s">
        <v>303</v>
      </c>
      <c r="BF4" s="131" t="s">
        <v>303</v>
      </c>
      <c r="BG4" s="131" t="s">
        <v>304</v>
      </c>
      <c r="BH4" s="131" t="s">
        <v>304</v>
      </c>
      <c r="BI4" s="131" t="s">
        <v>303</v>
      </c>
      <c r="BJ4" s="131" t="s">
        <v>303</v>
      </c>
      <c r="BK4" s="131" t="s">
        <v>304</v>
      </c>
      <c r="BL4" s="131" t="s">
        <v>304</v>
      </c>
      <c r="BM4" s="131" t="s">
        <v>304</v>
      </c>
      <c r="BN4" s="131" t="s">
        <v>304</v>
      </c>
      <c r="BO4" s="131" t="s">
        <v>304</v>
      </c>
      <c r="BP4" s="131" t="s">
        <v>304</v>
      </c>
      <c r="BQ4" s="131" t="s">
        <v>304</v>
      </c>
      <c r="BR4" s="131" t="s">
        <v>304</v>
      </c>
      <c r="BS4" s="131" t="s">
        <v>304</v>
      </c>
      <c r="BT4" s="131" t="s">
        <v>303</v>
      </c>
      <c r="BU4" s="131" t="s">
        <v>303</v>
      </c>
      <c r="BV4" s="131" t="s">
        <v>304</v>
      </c>
      <c r="BW4" s="131" t="s">
        <v>304</v>
      </c>
      <c r="BX4" s="131" t="s">
        <v>304</v>
      </c>
      <c r="BY4" s="131" t="s">
        <v>303</v>
      </c>
      <c r="BZ4" s="131" t="s">
        <v>303</v>
      </c>
      <c r="CA4" s="131" t="s">
        <v>303</v>
      </c>
      <c r="CB4" s="131" t="s">
        <v>303</v>
      </c>
      <c r="CC4" s="131" t="s">
        <v>303</v>
      </c>
      <c r="CD4" s="131" t="s">
        <v>303</v>
      </c>
      <c r="CE4" s="131" t="s">
        <v>303</v>
      </c>
      <c r="CF4" s="131" t="s">
        <v>303</v>
      </c>
      <c r="CG4" s="131" t="s">
        <v>303</v>
      </c>
      <c r="CH4" s="131" t="s">
        <v>304</v>
      </c>
      <c r="CI4" s="131" t="s">
        <v>303</v>
      </c>
      <c r="CJ4" s="131" t="s">
        <v>304</v>
      </c>
      <c r="CK4" s="131" t="s">
        <v>303</v>
      </c>
      <c r="CL4" s="131" t="s">
        <v>303</v>
      </c>
      <c r="CM4" s="131" t="s">
        <v>303</v>
      </c>
      <c r="CN4" s="131" t="s">
        <v>303</v>
      </c>
      <c r="CO4" s="131"/>
      <c r="CP4" s="131"/>
      <c r="CQ4" s="131"/>
      <c r="CR4" s="135"/>
      <c r="CS4" s="135"/>
      <c r="CT4" s="131"/>
      <c r="CU4" s="131"/>
      <c r="CV4" s="131"/>
      <c r="CW4" s="131"/>
      <c r="CX4" s="131"/>
      <c r="CY4" s="131"/>
      <c r="CZ4" s="131"/>
      <c r="DA4" s="131"/>
      <c r="DB4" s="131"/>
      <c r="DC4" s="131"/>
      <c r="DD4" s="131"/>
      <c r="DE4" s="131"/>
      <c r="DF4" s="131"/>
      <c r="DG4" s="131"/>
      <c r="DH4" s="131"/>
      <c r="DI4" s="131"/>
      <c r="DJ4" s="131"/>
      <c r="DK4" s="131"/>
      <c r="DL4" s="131"/>
      <c r="DM4" s="131"/>
      <c r="DN4" s="131"/>
      <c r="DO4" s="134"/>
      <c r="DP4" s="134"/>
      <c r="DQ4" s="134"/>
      <c r="DR4" s="131"/>
      <c r="DS4" s="134"/>
      <c r="DT4" s="134"/>
      <c r="DU4" s="134"/>
      <c r="DV4" s="134"/>
      <c r="DW4" s="134"/>
      <c r="DX4" s="134"/>
      <c r="DY4" s="131"/>
      <c r="DZ4" s="131"/>
      <c r="EA4" s="131"/>
      <c r="EB4" s="131"/>
      <c r="EC4" s="131"/>
      <c r="ED4" s="131"/>
      <c r="EE4" s="131"/>
      <c r="EF4" s="131"/>
      <c r="EG4" s="131"/>
      <c r="EH4" s="130"/>
      <c r="EI4" s="130"/>
      <c r="EJ4" s="130"/>
      <c r="EK4" s="131"/>
      <c r="EL4" s="131"/>
      <c r="EM4" s="131"/>
      <c r="EN4" s="131"/>
      <c r="EO4" s="131"/>
      <c r="EP4" s="131"/>
      <c r="EQ4" s="131"/>
      <c r="ER4" s="131"/>
      <c r="ES4" s="131"/>
      <c r="ET4" s="131"/>
      <c r="EU4" s="131"/>
      <c r="EV4" s="131"/>
      <c r="EW4" s="131"/>
      <c r="EX4" s="131"/>
      <c r="EY4" s="131"/>
      <c r="EZ4" s="131"/>
      <c r="FA4" s="131"/>
      <c r="FB4" s="131"/>
      <c r="FC4" s="131"/>
      <c r="FD4" s="131"/>
      <c r="FE4" s="131"/>
      <c r="FF4" s="131"/>
      <c r="FG4" s="131"/>
      <c r="FH4" s="131"/>
      <c r="FI4" s="131"/>
      <c r="FJ4" s="131"/>
      <c r="FK4" s="131"/>
      <c r="FL4" s="131"/>
      <c r="FM4" s="131"/>
      <c r="FN4" s="131"/>
      <c r="FO4" s="131"/>
      <c r="FP4" s="131"/>
      <c r="FQ4" s="131"/>
      <c r="FR4" s="131"/>
      <c r="FS4" s="131"/>
      <c r="FT4" s="131"/>
      <c r="FU4" s="131"/>
      <c r="FV4" s="131"/>
      <c r="FW4" s="131"/>
      <c r="FX4" s="131"/>
      <c r="FY4" s="131"/>
      <c r="FZ4" s="131"/>
      <c r="GA4" s="131"/>
      <c r="GB4" s="131"/>
      <c r="GC4" s="131"/>
      <c r="GD4" s="131"/>
      <c r="GE4" s="131"/>
      <c r="GF4" s="131"/>
      <c r="GG4" s="131"/>
      <c r="GH4" s="131"/>
      <c r="GI4" s="131"/>
      <c r="GJ4" s="131"/>
      <c r="GK4" s="131"/>
      <c r="GL4" s="131"/>
      <c r="GM4" s="131"/>
      <c r="GN4" s="131"/>
      <c r="GO4" s="131"/>
      <c r="GP4" s="131"/>
      <c r="GQ4" s="131"/>
      <c r="GR4" s="131"/>
      <c r="GS4" s="131"/>
      <c r="GT4" s="131"/>
      <c r="GU4" s="131"/>
      <c r="GV4" s="131"/>
      <c r="GW4" s="131"/>
      <c r="GX4" s="131"/>
      <c r="GY4" s="131"/>
      <c r="GZ4" s="131"/>
      <c r="HA4" s="131"/>
      <c r="HB4" s="131"/>
      <c r="HC4" s="131"/>
      <c r="HD4" s="131"/>
      <c r="HE4" s="131"/>
      <c r="HF4" s="131"/>
      <c r="HG4" s="131"/>
      <c r="HH4" s="131"/>
      <c r="HI4" s="131"/>
      <c r="HJ4" s="131"/>
      <c r="HK4" s="131"/>
      <c r="HL4" s="131"/>
      <c r="HM4" s="131"/>
      <c r="HN4" s="131"/>
      <c r="HO4" s="131"/>
      <c r="HP4" s="131"/>
      <c r="HQ4" s="131"/>
      <c r="HR4" s="131"/>
      <c r="HS4" s="131"/>
      <c r="HT4" s="131"/>
      <c r="HU4" s="131"/>
      <c r="HV4" s="131"/>
      <c r="HW4" s="131"/>
      <c r="HX4" s="131"/>
      <c r="HY4" s="131"/>
      <c r="HZ4" s="131"/>
      <c r="IA4" s="131"/>
      <c r="IB4" s="131"/>
      <c r="IC4" s="131"/>
      <c r="ID4" s="131"/>
      <c r="IE4" s="131"/>
      <c r="IF4" s="135"/>
      <c r="IG4" s="135"/>
      <c r="IH4" s="135"/>
      <c r="II4" s="135"/>
      <c r="IJ4" s="135"/>
      <c r="IK4" s="131"/>
      <c r="IL4" s="131"/>
      <c r="IM4" s="131"/>
      <c r="IN4" s="131"/>
      <c r="IO4" s="131"/>
      <c r="IP4" s="134"/>
      <c r="IQ4" s="131"/>
      <c r="IR4" s="131"/>
      <c r="IS4" s="131"/>
      <c r="IT4" s="131"/>
      <c r="IU4" s="131"/>
      <c r="IV4" s="130"/>
      <c r="IW4" s="130"/>
      <c r="IX4" s="152"/>
      <c r="IY4" s="153"/>
      <c r="IZ4" s="153"/>
      <c r="JA4" s="153"/>
      <c r="JB4" s="154"/>
    </row>
    <row r="5" spans="1:262" ht="38.25">
      <c r="A5" s="179" t="s">
        <v>2</v>
      </c>
      <c r="B5" s="136" t="s">
        <v>363</v>
      </c>
      <c r="C5" s="149"/>
      <c r="D5" s="150"/>
      <c r="E5" s="151"/>
      <c r="F5" s="136"/>
      <c r="G5" s="137"/>
      <c r="H5" s="136" t="s">
        <v>317</v>
      </c>
      <c r="I5" s="136" t="s">
        <v>352</v>
      </c>
      <c r="J5" s="138"/>
      <c r="K5" s="139">
        <v>26849</v>
      </c>
      <c r="L5" s="138"/>
      <c r="M5" s="136"/>
      <c r="N5" s="138"/>
      <c r="O5" s="149"/>
      <c r="P5" s="151"/>
      <c r="Q5" s="136"/>
      <c r="R5" s="138"/>
      <c r="S5" s="138"/>
      <c r="T5" s="138"/>
      <c r="U5" s="136"/>
      <c r="V5" s="138"/>
      <c r="W5" s="138"/>
      <c r="X5" s="136"/>
      <c r="Y5" s="136"/>
      <c r="Z5" s="138"/>
      <c r="AA5" s="138"/>
      <c r="AB5" s="139"/>
      <c r="AC5" s="140"/>
      <c r="AD5" s="138"/>
      <c r="AE5" s="138"/>
      <c r="AF5" s="138"/>
      <c r="AG5" s="138"/>
      <c r="AH5" s="137"/>
      <c r="AI5" s="138"/>
      <c r="AJ5" s="138"/>
      <c r="AK5" s="138"/>
      <c r="AL5" s="138"/>
      <c r="AM5" s="138"/>
      <c r="AN5" s="138"/>
      <c r="AO5" s="138"/>
      <c r="AP5" s="138"/>
      <c r="AQ5" s="142"/>
      <c r="AR5" s="142"/>
      <c r="AS5" s="142"/>
      <c r="AT5" s="142"/>
      <c r="AU5" s="142"/>
      <c r="AV5" s="142"/>
      <c r="AW5" s="142"/>
      <c r="AX5" s="142"/>
      <c r="AY5" s="138"/>
      <c r="AZ5" s="138"/>
      <c r="BA5" s="138"/>
      <c r="BB5" s="138"/>
      <c r="BC5" s="138"/>
      <c r="BD5" s="138" t="s">
        <v>303</v>
      </c>
      <c r="BE5" s="138" t="s">
        <v>303</v>
      </c>
      <c r="BF5" s="138" t="s">
        <v>310</v>
      </c>
      <c r="BG5" s="138" t="s">
        <v>304</v>
      </c>
      <c r="BH5" s="138" t="s">
        <v>304</v>
      </c>
      <c r="BI5" s="138" t="s">
        <v>303</v>
      </c>
      <c r="BJ5" s="138" t="s">
        <v>303</v>
      </c>
      <c r="BK5" s="138" t="s">
        <v>304</v>
      </c>
      <c r="BL5" s="138" t="s">
        <v>304</v>
      </c>
      <c r="BM5" s="138" t="s">
        <v>304</v>
      </c>
      <c r="BN5" s="138" t="s">
        <v>304</v>
      </c>
      <c r="BO5" s="138" t="s">
        <v>304</v>
      </c>
      <c r="BP5" s="138" t="s">
        <v>304</v>
      </c>
      <c r="BQ5" s="138" t="s">
        <v>304</v>
      </c>
      <c r="BR5" s="138" t="s">
        <v>304</v>
      </c>
      <c r="BS5" s="138" t="s">
        <v>304</v>
      </c>
      <c r="BT5" s="138" t="s">
        <v>303</v>
      </c>
      <c r="BU5" s="138" t="s">
        <v>303</v>
      </c>
      <c r="BV5" s="138" t="s">
        <v>304</v>
      </c>
      <c r="BW5" s="138" t="s">
        <v>304</v>
      </c>
      <c r="BX5" s="138" t="s">
        <v>304</v>
      </c>
      <c r="BY5" s="138" t="s">
        <v>303</v>
      </c>
      <c r="BZ5" s="138" t="s">
        <v>303</v>
      </c>
      <c r="CA5" s="138" t="s">
        <v>303</v>
      </c>
      <c r="CB5" s="138" t="s">
        <v>303</v>
      </c>
      <c r="CC5" s="138" t="s">
        <v>303</v>
      </c>
      <c r="CD5" s="138" t="s">
        <v>303</v>
      </c>
      <c r="CE5" s="138" t="s">
        <v>303</v>
      </c>
      <c r="CF5" s="138" t="s">
        <v>303</v>
      </c>
      <c r="CG5" s="138" t="s">
        <v>303</v>
      </c>
      <c r="CH5" s="138" t="s">
        <v>304</v>
      </c>
      <c r="CI5" s="138" t="s">
        <v>303</v>
      </c>
      <c r="CJ5" s="138" t="s">
        <v>304</v>
      </c>
      <c r="CK5" s="138" t="s">
        <v>303</v>
      </c>
      <c r="CL5" s="138" t="s">
        <v>303</v>
      </c>
      <c r="CM5" s="138" t="s">
        <v>303</v>
      </c>
      <c r="CN5" s="138" t="s">
        <v>303</v>
      </c>
      <c r="CO5" s="138"/>
      <c r="CP5" s="138"/>
      <c r="CQ5" s="138"/>
      <c r="CR5" s="141"/>
      <c r="CS5" s="141"/>
      <c r="CT5" s="138"/>
      <c r="CU5" s="138"/>
      <c r="CV5" s="138"/>
      <c r="CW5" s="138"/>
      <c r="CX5" s="138"/>
      <c r="CY5" s="138"/>
      <c r="CZ5" s="138"/>
      <c r="DA5" s="138"/>
      <c r="DB5" s="138"/>
      <c r="DC5" s="138"/>
      <c r="DD5" s="138"/>
      <c r="DE5" s="138"/>
      <c r="DF5" s="138"/>
      <c r="DG5" s="138"/>
      <c r="DH5" s="138"/>
      <c r="DI5" s="138"/>
      <c r="DJ5" s="138"/>
      <c r="DK5" s="138"/>
      <c r="DL5" s="138"/>
      <c r="DM5" s="138"/>
      <c r="DN5" s="138"/>
      <c r="DO5" s="142"/>
      <c r="DP5" s="142"/>
      <c r="DQ5" s="142"/>
      <c r="DR5" s="138"/>
      <c r="DS5" s="142"/>
      <c r="DT5" s="142"/>
      <c r="DU5" s="142"/>
      <c r="DV5" s="142"/>
      <c r="DW5" s="142"/>
      <c r="DX5" s="142"/>
      <c r="DY5" s="138"/>
      <c r="DZ5" s="138"/>
      <c r="EA5" s="138"/>
      <c r="EB5" s="138"/>
      <c r="EC5" s="139"/>
      <c r="ED5" s="138"/>
      <c r="EE5" s="138"/>
      <c r="EF5" s="138"/>
      <c r="EG5" s="138"/>
      <c r="EH5" s="137"/>
      <c r="EI5" s="137"/>
      <c r="EJ5" s="137"/>
      <c r="EK5" s="138"/>
      <c r="EL5" s="138"/>
      <c r="EM5" s="138"/>
      <c r="EN5" s="138"/>
      <c r="EO5" s="138"/>
      <c r="EP5" s="138"/>
      <c r="EQ5" s="138"/>
      <c r="ER5" s="138"/>
      <c r="ES5" s="138"/>
      <c r="ET5" s="138"/>
      <c r="EU5" s="138"/>
      <c r="EV5" s="138"/>
      <c r="EW5" s="138"/>
      <c r="EX5" s="138"/>
      <c r="EY5" s="138"/>
      <c r="EZ5" s="138"/>
      <c r="FA5" s="138"/>
      <c r="FB5" s="138"/>
      <c r="FC5" s="138"/>
      <c r="FD5" s="138"/>
      <c r="FE5" s="138"/>
      <c r="FF5" s="138"/>
      <c r="FG5" s="138"/>
      <c r="FH5" s="138"/>
      <c r="FI5" s="138"/>
      <c r="FJ5" s="138"/>
      <c r="FK5" s="138"/>
      <c r="FL5" s="138"/>
      <c r="FM5" s="138"/>
      <c r="FN5" s="138"/>
      <c r="FO5" s="138"/>
      <c r="FP5" s="138"/>
      <c r="FQ5" s="138"/>
      <c r="FR5" s="138"/>
      <c r="FS5" s="138"/>
      <c r="FT5" s="138"/>
      <c r="FU5" s="138"/>
      <c r="FV5" s="138"/>
      <c r="FW5" s="138"/>
      <c r="FX5" s="138"/>
      <c r="FY5" s="138"/>
      <c r="FZ5" s="138"/>
      <c r="GA5" s="138"/>
      <c r="GB5" s="138"/>
      <c r="GC5" s="138"/>
      <c r="GD5" s="138"/>
      <c r="GE5" s="138"/>
      <c r="GF5" s="138"/>
      <c r="GG5" s="138"/>
      <c r="GH5" s="138"/>
      <c r="GI5" s="138"/>
      <c r="GJ5" s="138"/>
      <c r="GK5" s="138"/>
      <c r="GL5" s="138"/>
      <c r="GM5" s="138"/>
      <c r="GN5" s="138"/>
      <c r="GO5" s="138"/>
      <c r="GP5" s="138"/>
      <c r="GQ5" s="138"/>
      <c r="GR5" s="138"/>
      <c r="GS5" s="138"/>
      <c r="GT5" s="138"/>
      <c r="GU5" s="138"/>
      <c r="GV5" s="138"/>
      <c r="GW5" s="138"/>
      <c r="GX5" s="138"/>
      <c r="GY5" s="138"/>
      <c r="GZ5" s="138"/>
      <c r="HA5" s="138"/>
      <c r="HB5" s="138"/>
      <c r="HC5" s="138"/>
      <c r="HD5" s="138"/>
      <c r="HE5" s="138"/>
      <c r="HF5" s="138"/>
      <c r="HG5" s="138"/>
      <c r="HH5" s="138"/>
      <c r="HI5" s="138"/>
      <c r="HJ5" s="138"/>
      <c r="HK5" s="138"/>
      <c r="HL5" s="138"/>
      <c r="HM5" s="138"/>
      <c r="HN5" s="138"/>
      <c r="HO5" s="138"/>
      <c r="HP5" s="138"/>
      <c r="HQ5" s="138"/>
      <c r="HR5" s="138"/>
      <c r="HS5" s="138"/>
      <c r="HT5" s="138"/>
      <c r="HU5" s="138"/>
      <c r="HV5" s="138"/>
      <c r="HW5" s="138"/>
      <c r="HX5" s="138"/>
      <c r="HY5" s="141"/>
      <c r="HZ5" s="138"/>
      <c r="IA5" s="138"/>
      <c r="IB5" s="138"/>
      <c r="IC5" s="138"/>
      <c r="ID5" s="138"/>
      <c r="IE5" s="138"/>
      <c r="IF5" s="141"/>
      <c r="IG5" s="141"/>
      <c r="IH5" s="141"/>
      <c r="II5" s="141"/>
      <c r="IJ5" s="141"/>
      <c r="IK5" s="138"/>
      <c r="IL5" s="138"/>
      <c r="IM5" s="138"/>
      <c r="IN5" s="138"/>
      <c r="IO5" s="138"/>
      <c r="IP5" s="142"/>
      <c r="IQ5" s="138"/>
      <c r="IR5" s="138"/>
      <c r="IS5" s="138"/>
      <c r="IT5" s="138"/>
      <c r="IU5" s="138"/>
      <c r="IV5" s="137"/>
      <c r="IW5" s="155"/>
      <c r="IX5" s="159"/>
      <c r="IY5" s="156"/>
      <c r="IZ5" s="156"/>
      <c r="JA5" s="156"/>
      <c r="JB5" s="157"/>
    </row>
    <row r="6" spans="1:262" ht="38.25">
      <c r="A6" s="179" t="s">
        <v>2</v>
      </c>
      <c r="B6" s="129" t="s">
        <v>363</v>
      </c>
      <c r="C6" s="146"/>
      <c r="D6" s="147"/>
      <c r="E6" s="148"/>
      <c r="F6" s="129"/>
      <c r="G6" s="130"/>
      <c r="H6" s="129" t="s">
        <v>318</v>
      </c>
      <c r="I6" s="129" t="s">
        <v>353</v>
      </c>
      <c r="J6" s="131"/>
      <c r="K6" s="132">
        <v>26414</v>
      </c>
      <c r="L6" s="131"/>
      <c r="M6" s="129"/>
      <c r="N6" s="131"/>
      <c r="O6" s="146"/>
      <c r="P6" s="148"/>
      <c r="Q6" s="129"/>
      <c r="R6" s="131"/>
      <c r="S6" s="131"/>
      <c r="T6" s="131"/>
      <c r="U6" s="129"/>
      <c r="V6" s="131"/>
      <c r="W6" s="131"/>
      <c r="X6" s="129"/>
      <c r="Y6" s="129"/>
      <c r="Z6" s="131"/>
      <c r="AA6" s="131"/>
      <c r="AB6" s="132"/>
      <c r="AC6" s="133"/>
      <c r="AD6" s="131"/>
      <c r="AE6" s="131"/>
      <c r="AF6" s="131"/>
      <c r="AG6" s="131"/>
      <c r="AH6" s="130"/>
      <c r="AI6" s="131"/>
      <c r="AJ6" s="131"/>
      <c r="AK6" s="131"/>
      <c r="AL6" s="131"/>
      <c r="AM6" s="131"/>
      <c r="AN6" s="131"/>
      <c r="AO6" s="131"/>
      <c r="AP6" s="131"/>
      <c r="AQ6" s="134"/>
      <c r="AR6" s="134"/>
      <c r="AS6" s="134"/>
      <c r="AT6" s="134"/>
      <c r="AU6" s="134"/>
      <c r="AV6" s="134"/>
      <c r="AW6" s="134"/>
      <c r="AX6" s="134"/>
      <c r="AY6" s="131"/>
      <c r="AZ6" s="131"/>
      <c r="BA6" s="131"/>
      <c r="BB6" s="131"/>
      <c r="BC6" s="131"/>
      <c r="BD6" s="131" t="s">
        <v>303</v>
      </c>
      <c r="BE6" s="131" t="s">
        <v>303</v>
      </c>
      <c r="BF6" s="131" t="s">
        <v>303</v>
      </c>
      <c r="BG6" s="131" t="s">
        <v>304</v>
      </c>
      <c r="BH6" s="131" t="s">
        <v>304</v>
      </c>
      <c r="BI6" s="131" t="s">
        <v>303</v>
      </c>
      <c r="BJ6" s="131" t="s">
        <v>303</v>
      </c>
      <c r="BK6" s="131" t="s">
        <v>304</v>
      </c>
      <c r="BL6" s="131" t="s">
        <v>304</v>
      </c>
      <c r="BM6" s="131" t="s">
        <v>304</v>
      </c>
      <c r="BN6" s="131" t="s">
        <v>304</v>
      </c>
      <c r="BO6" s="131" t="s">
        <v>304</v>
      </c>
      <c r="BP6" s="131" t="s">
        <v>304</v>
      </c>
      <c r="BQ6" s="131" t="s">
        <v>304</v>
      </c>
      <c r="BR6" s="131" t="s">
        <v>304</v>
      </c>
      <c r="BS6" s="131" t="s">
        <v>304</v>
      </c>
      <c r="BT6" s="131" t="s">
        <v>303</v>
      </c>
      <c r="BU6" s="131" t="s">
        <v>303</v>
      </c>
      <c r="BV6" s="131" t="s">
        <v>304</v>
      </c>
      <c r="BW6" s="131" t="s">
        <v>304</v>
      </c>
      <c r="BX6" s="131" t="s">
        <v>304</v>
      </c>
      <c r="BY6" s="131" t="s">
        <v>303</v>
      </c>
      <c r="BZ6" s="131" t="s">
        <v>303</v>
      </c>
      <c r="CA6" s="131" t="s">
        <v>303</v>
      </c>
      <c r="CB6" s="131" t="s">
        <v>303</v>
      </c>
      <c r="CC6" s="131" t="s">
        <v>303</v>
      </c>
      <c r="CD6" s="131" t="s">
        <v>303</v>
      </c>
      <c r="CE6" s="131" t="s">
        <v>303</v>
      </c>
      <c r="CF6" s="131" t="s">
        <v>303</v>
      </c>
      <c r="CG6" s="131" t="s">
        <v>303</v>
      </c>
      <c r="CH6" s="131" t="s">
        <v>304</v>
      </c>
      <c r="CI6" s="131" t="s">
        <v>303</v>
      </c>
      <c r="CJ6" s="131" t="s">
        <v>304</v>
      </c>
      <c r="CK6" s="131" t="s">
        <v>303</v>
      </c>
      <c r="CL6" s="131" t="s">
        <v>303</v>
      </c>
      <c r="CM6" s="131" t="s">
        <v>303</v>
      </c>
      <c r="CN6" s="131" t="s">
        <v>303</v>
      </c>
      <c r="CO6" s="131"/>
      <c r="CP6" s="131"/>
      <c r="CQ6" s="131"/>
      <c r="CR6" s="135"/>
      <c r="CS6" s="135"/>
      <c r="CT6" s="131"/>
      <c r="CU6" s="131"/>
      <c r="CV6" s="131"/>
      <c r="CW6" s="131"/>
      <c r="CX6" s="131"/>
      <c r="CY6" s="131"/>
      <c r="CZ6" s="131"/>
      <c r="DA6" s="131"/>
      <c r="DB6" s="131"/>
      <c r="DC6" s="131"/>
      <c r="DD6" s="131"/>
      <c r="DE6" s="131"/>
      <c r="DF6" s="131"/>
      <c r="DG6" s="131"/>
      <c r="DH6" s="131"/>
      <c r="DI6" s="131"/>
      <c r="DJ6" s="131"/>
      <c r="DK6" s="131"/>
      <c r="DL6" s="131"/>
      <c r="DM6" s="131"/>
      <c r="DN6" s="131"/>
      <c r="DO6" s="134"/>
      <c r="DP6" s="134"/>
      <c r="DQ6" s="134"/>
      <c r="DR6" s="131"/>
      <c r="DS6" s="134"/>
      <c r="DT6" s="134"/>
      <c r="DU6" s="134"/>
      <c r="DV6" s="134"/>
      <c r="DW6" s="134"/>
      <c r="DX6" s="134"/>
      <c r="DY6" s="131"/>
      <c r="DZ6" s="131"/>
      <c r="EA6" s="131"/>
      <c r="EB6" s="131"/>
      <c r="EC6" s="132"/>
      <c r="ED6" s="131"/>
      <c r="EE6" s="131"/>
      <c r="EF6" s="131"/>
      <c r="EG6" s="131"/>
      <c r="EH6" s="130"/>
      <c r="EI6" s="130"/>
      <c r="EJ6" s="130"/>
      <c r="EK6" s="131"/>
      <c r="EL6" s="131"/>
      <c r="EM6" s="131"/>
      <c r="EN6" s="131"/>
      <c r="EO6" s="131"/>
      <c r="EP6" s="131"/>
      <c r="EQ6" s="131"/>
      <c r="ER6" s="131"/>
      <c r="ES6" s="131"/>
      <c r="ET6" s="131"/>
      <c r="EU6" s="131"/>
      <c r="EV6" s="131"/>
      <c r="EW6" s="131"/>
      <c r="EX6" s="131"/>
      <c r="EY6" s="131"/>
      <c r="EZ6" s="131"/>
      <c r="FA6" s="131"/>
      <c r="FB6" s="131"/>
      <c r="FC6" s="131"/>
      <c r="FD6" s="131"/>
      <c r="FE6" s="131"/>
      <c r="FF6" s="131"/>
      <c r="FG6" s="131"/>
      <c r="FH6" s="131"/>
      <c r="FI6" s="131"/>
      <c r="FJ6" s="131"/>
      <c r="FK6" s="131"/>
      <c r="FL6" s="131"/>
      <c r="FM6" s="131"/>
      <c r="FN6" s="131"/>
      <c r="FO6" s="131"/>
      <c r="FP6" s="131"/>
      <c r="FQ6" s="131"/>
      <c r="FR6" s="131"/>
      <c r="FS6" s="131"/>
      <c r="FT6" s="131"/>
      <c r="FU6" s="131"/>
      <c r="FV6" s="131"/>
      <c r="FW6" s="131"/>
      <c r="FX6" s="131"/>
      <c r="FY6" s="131"/>
      <c r="FZ6" s="131"/>
      <c r="GA6" s="131"/>
      <c r="GB6" s="131"/>
      <c r="GC6" s="131"/>
      <c r="GD6" s="131"/>
      <c r="GE6" s="131"/>
      <c r="GF6" s="131"/>
      <c r="GG6" s="131"/>
      <c r="GH6" s="131"/>
      <c r="GI6" s="131"/>
      <c r="GJ6" s="131"/>
      <c r="GK6" s="131"/>
      <c r="GL6" s="131"/>
      <c r="GM6" s="131"/>
      <c r="GN6" s="131"/>
      <c r="GO6" s="131"/>
      <c r="GP6" s="131"/>
      <c r="GQ6" s="131"/>
      <c r="GR6" s="131"/>
      <c r="GS6" s="131"/>
      <c r="GT6" s="131"/>
      <c r="GU6" s="131"/>
      <c r="GV6" s="131"/>
      <c r="GW6" s="131"/>
      <c r="GX6" s="131"/>
      <c r="GY6" s="131"/>
      <c r="GZ6" s="131"/>
      <c r="HA6" s="131"/>
      <c r="HB6" s="131"/>
      <c r="HC6" s="131"/>
      <c r="HD6" s="131"/>
      <c r="HE6" s="131"/>
      <c r="HF6" s="131"/>
      <c r="HG6" s="131"/>
      <c r="HH6" s="131"/>
      <c r="HI6" s="131"/>
      <c r="HJ6" s="131"/>
      <c r="HK6" s="131"/>
      <c r="HL6" s="131"/>
      <c r="HM6" s="131"/>
      <c r="HN6" s="131"/>
      <c r="HO6" s="131"/>
      <c r="HP6" s="131"/>
      <c r="HQ6" s="131"/>
      <c r="HR6" s="131"/>
      <c r="HS6" s="131"/>
      <c r="HT6" s="131"/>
      <c r="HU6" s="131"/>
      <c r="HV6" s="131"/>
      <c r="HW6" s="131"/>
      <c r="HX6" s="131"/>
      <c r="HY6" s="131"/>
      <c r="HZ6" s="131"/>
      <c r="IA6" s="131"/>
      <c r="IB6" s="131"/>
      <c r="IC6" s="131"/>
      <c r="ID6" s="131"/>
      <c r="IE6" s="131"/>
      <c r="IF6" s="135"/>
      <c r="IG6" s="135"/>
      <c r="IH6" s="135"/>
      <c r="II6" s="135"/>
      <c r="IJ6" s="135"/>
      <c r="IK6" s="131"/>
      <c r="IL6" s="131"/>
      <c r="IM6" s="131"/>
      <c r="IN6" s="131"/>
      <c r="IO6" s="131"/>
      <c r="IP6" s="134"/>
      <c r="IQ6" s="131"/>
      <c r="IR6" s="131"/>
      <c r="IS6" s="131"/>
      <c r="IT6" s="131"/>
      <c r="IU6" s="131"/>
      <c r="IV6" s="130"/>
      <c r="IW6" s="152"/>
      <c r="IX6" s="158"/>
      <c r="IY6" s="153"/>
      <c r="IZ6" s="153"/>
      <c r="JA6" s="153"/>
      <c r="JB6" s="154"/>
    </row>
    <row r="7" spans="1:262" ht="38.25">
      <c r="A7" s="179" t="s">
        <v>2</v>
      </c>
      <c r="B7" s="136" t="s">
        <v>363</v>
      </c>
      <c r="C7" s="149"/>
      <c r="D7" s="150"/>
      <c r="E7" s="151"/>
      <c r="F7" s="136"/>
      <c r="G7" s="137"/>
      <c r="H7" s="136" t="s">
        <v>354</v>
      </c>
      <c r="I7" s="136" t="s">
        <v>355</v>
      </c>
      <c r="J7" s="138"/>
      <c r="K7" s="139">
        <v>25875</v>
      </c>
      <c r="L7" s="138"/>
      <c r="M7" s="136"/>
      <c r="N7" s="138"/>
      <c r="O7" s="149"/>
      <c r="P7" s="151"/>
      <c r="Q7" s="136"/>
      <c r="R7" s="138"/>
      <c r="S7" s="138"/>
      <c r="T7" s="138"/>
      <c r="U7" s="136"/>
      <c r="V7" s="138"/>
      <c r="W7" s="138"/>
      <c r="X7" s="136"/>
      <c r="Y7" s="136"/>
      <c r="Z7" s="138"/>
      <c r="AA7" s="138"/>
      <c r="AB7" s="139"/>
      <c r="AC7" s="140"/>
      <c r="AD7" s="138"/>
      <c r="AE7" s="138"/>
      <c r="AF7" s="138"/>
      <c r="AG7" s="138"/>
      <c r="AH7" s="137"/>
      <c r="AI7" s="138"/>
      <c r="AJ7" s="138"/>
      <c r="AK7" s="138"/>
      <c r="AL7" s="138"/>
      <c r="AM7" s="138"/>
      <c r="AN7" s="138"/>
      <c r="AO7" s="138"/>
      <c r="AP7" s="138"/>
      <c r="AQ7" s="142"/>
      <c r="AR7" s="142"/>
      <c r="AS7" s="142"/>
      <c r="AT7" s="142"/>
      <c r="AU7" s="142"/>
      <c r="AV7" s="142"/>
      <c r="AW7" s="142"/>
      <c r="AX7" s="142"/>
      <c r="AY7" s="138"/>
      <c r="AZ7" s="138"/>
      <c r="BA7" s="138"/>
      <c r="BB7" s="138"/>
      <c r="BC7" s="138"/>
      <c r="BD7" s="138" t="s">
        <v>303</v>
      </c>
      <c r="BE7" s="138" t="s">
        <v>303</v>
      </c>
      <c r="BF7" s="138" t="s">
        <v>303</v>
      </c>
      <c r="BG7" s="138" t="s">
        <v>304</v>
      </c>
      <c r="BH7" s="138" t="s">
        <v>304</v>
      </c>
      <c r="BI7" s="138" t="s">
        <v>303</v>
      </c>
      <c r="BJ7" s="138" t="s">
        <v>303</v>
      </c>
      <c r="BK7" s="138" t="s">
        <v>304</v>
      </c>
      <c r="BL7" s="138" t="s">
        <v>304</v>
      </c>
      <c r="BM7" s="138" t="s">
        <v>304</v>
      </c>
      <c r="BN7" s="138" t="s">
        <v>304</v>
      </c>
      <c r="BO7" s="138" t="s">
        <v>304</v>
      </c>
      <c r="BP7" s="138" t="s">
        <v>304</v>
      </c>
      <c r="BQ7" s="138" t="s">
        <v>304</v>
      </c>
      <c r="BR7" s="138" t="s">
        <v>304</v>
      </c>
      <c r="BS7" s="138" t="s">
        <v>304</v>
      </c>
      <c r="BT7" s="138" t="s">
        <v>303</v>
      </c>
      <c r="BU7" s="138" t="s">
        <v>303</v>
      </c>
      <c r="BV7" s="138" t="s">
        <v>304</v>
      </c>
      <c r="BW7" s="138" t="s">
        <v>304</v>
      </c>
      <c r="BX7" s="138" t="s">
        <v>304</v>
      </c>
      <c r="BY7" s="138" t="s">
        <v>303</v>
      </c>
      <c r="BZ7" s="138" t="s">
        <v>303</v>
      </c>
      <c r="CA7" s="138" t="s">
        <v>303</v>
      </c>
      <c r="CB7" s="138" t="s">
        <v>303</v>
      </c>
      <c r="CC7" s="138" t="s">
        <v>303</v>
      </c>
      <c r="CD7" s="138" t="s">
        <v>303</v>
      </c>
      <c r="CE7" s="138" t="s">
        <v>303</v>
      </c>
      <c r="CF7" s="138" t="s">
        <v>303</v>
      </c>
      <c r="CG7" s="138" t="s">
        <v>303</v>
      </c>
      <c r="CH7" s="138" t="s">
        <v>304</v>
      </c>
      <c r="CI7" s="138" t="s">
        <v>303</v>
      </c>
      <c r="CJ7" s="138" t="s">
        <v>304</v>
      </c>
      <c r="CK7" s="138" t="s">
        <v>303</v>
      </c>
      <c r="CL7" s="138" t="s">
        <v>303</v>
      </c>
      <c r="CM7" s="138" t="s">
        <v>303</v>
      </c>
      <c r="CN7" s="138" t="s">
        <v>303</v>
      </c>
      <c r="CO7" s="138"/>
      <c r="CP7" s="138"/>
      <c r="CQ7" s="138"/>
      <c r="CR7" s="141"/>
      <c r="CS7" s="141"/>
      <c r="CT7" s="138"/>
      <c r="CU7" s="138"/>
      <c r="CV7" s="138"/>
      <c r="CW7" s="138"/>
      <c r="CX7" s="138"/>
      <c r="CY7" s="138"/>
      <c r="CZ7" s="138"/>
      <c r="DA7" s="138"/>
      <c r="DB7" s="138"/>
      <c r="DC7" s="138"/>
      <c r="DD7" s="138"/>
      <c r="DE7" s="138"/>
      <c r="DF7" s="138"/>
      <c r="DG7" s="138"/>
      <c r="DH7" s="138"/>
      <c r="DI7" s="138"/>
      <c r="DJ7" s="138"/>
      <c r="DK7" s="138"/>
      <c r="DL7" s="138"/>
      <c r="DM7" s="138"/>
      <c r="DN7" s="138"/>
      <c r="DO7" s="142"/>
      <c r="DP7" s="142"/>
      <c r="DQ7" s="142"/>
      <c r="DR7" s="138"/>
      <c r="DS7" s="142"/>
      <c r="DT7" s="142"/>
      <c r="DU7" s="142"/>
      <c r="DV7" s="142"/>
      <c r="DW7" s="142"/>
      <c r="DX7" s="142"/>
      <c r="DY7" s="138"/>
      <c r="DZ7" s="138"/>
      <c r="EA7" s="138"/>
      <c r="EB7" s="138"/>
      <c r="EC7" s="139"/>
      <c r="ED7" s="138"/>
      <c r="EE7" s="138"/>
      <c r="EF7" s="138"/>
      <c r="EG7" s="138"/>
      <c r="EH7" s="137"/>
      <c r="EI7" s="137"/>
      <c r="EJ7" s="137"/>
      <c r="EK7" s="138"/>
      <c r="EL7" s="138"/>
      <c r="EM7" s="138"/>
      <c r="EN7" s="138"/>
      <c r="EO7" s="138"/>
      <c r="EP7" s="138"/>
      <c r="EQ7" s="138"/>
      <c r="ER7" s="138"/>
      <c r="ES7" s="138"/>
      <c r="ET7" s="138"/>
      <c r="EU7" s="138"/>
      <c r="EV7" s="138"/>
      <c r="EW7" s="138"/>
      <c r="EX7" s="138"/>
      <c r="EY7" s="138"/>
      <c r="EZ7" s="138"/>
      <c r="FA7" s="138"/>
      <c r="FB7" s="138"/>
      <c r="FC7" s="138"/>
      <c r="FD7" s="138"/>
      <c r="FE7" s="138"/>
      <c r="FF7" s="138"/>
      <c r="FG7" s="138"/>
      <c r="FH7" s="138"/>
      <c r="FI7" s="138"/>
      <c r="FJ7" s="138"/>
      <c r="FK7" s="138"/>
      <c r="FL7" s="138"/>
      <c r="FM7" s="138"/>
      <c r="FN7" s="138"/>
      <c r="FO7" s="138"/>
      <c r="FP7" s="138"/>
      <c r="FQ7" s="138"/>
      <c r="FR7" s="138"/>
      <c r="FS7" s="138"/>
      <c r="FT7" s="138"/>
      <c r="FU7" s="138"/>
      <c r="FV7" s="138"/>
      <c r="FW7" s="138"/>
      <c r="FX7" s="138"/>
      <c r="FY7" s="138"/>
      <c r="FZ7" s="138"/>
      <c r="GA7" s="138"/>
      <c r="GB7" s="138"/>
      <c r="GC7" s="138"/>
      <c r="GD7" s="138"/>
      <c r="GE7" s="138"/>
      <c r="GF7" s="138"/>
      <c r="GG7" s="138"/>
      <c r="GH7" s="138"/>
      <c r="GI7" s="138"/>
      <c r="GJ7" s="138"/>
      <c r="GK7" s="138"/>
      <c r="GL7" s="138"/>
      <c r="GM7" s="138"/>
      <c r="GN7" s="138"/>
      <c r="GO7" s="138"/>
      <c r="GP7" s="138"/>
      <c r="GQ7" s="138"/>
      <c r="GR7" s="138"/>
      <c r="GS7" s="138"/>
      <c r="GT7" s="138"/>
      <c r="GU7" s="138"/>
      <c r="GV7" s="138"/>
      <c r="GW7" s="138"/>
      <c r="GX7" s="138"/>
      <c r="GY7" s="138"/>
      <c r="GZ7" s="138"/>
      <c r="HA7" s="138"/>
      <c r="HB7" s="138"/>
      <c r="HC7" s="138"/>
      <c r="HD7" s="138"/>
      <c r="HE7" s="138"/>
      <c r="HF7" s="138"/>
      <c r="HG7" s="138"/>
      <c r="HH7" s="138"/>
      <c r="HI7" s="138"/>
      <c r="HJ7" s="138"/>
      <c r="HK7" s="138"/>
      <c r="HL7" s="138"/>
      <c r="HM7" s="138"/>
      <c r="HN7" s="138"/>
      <c r="HO7" s="138"/>
      <c r="HP7" s="138"/>
      <c r="HQ7" s="138"/>
      <c r="HR7" s="138"/>
      <c r="HS7" s="138"/>
      <c r="HT7" s="138"/>
      <c r="HU7" s="138"/>
      <c r="HV7" s="138"/>
      <c r="HW7" s="138"/>
      <c r="HX7" s="138"/>
      <c r="HY7" s="141"/>
      <c r="HZ7" s="138"/>
      <c r="IA7" s="138"/>
      <c r="IB7" s="138"/>
      <c r="IC7" s="138"/>
      <c r="ID7" s="138"/>
      <c r="IE7" s="138"/>
      <c r="IF7" s="141"/>
      <c r="IG7" s="141"/>
      <c r="IH7" s="141"/>
      <c r="II7" s="141"/>
      <c r="IJ7" s="141"/>
      <c r="IK7" s="138"/>
      <c r="IL7" s="138"/>
      <c r="IM7" s="138"/>
      <c r="IN7" s="138"/>
      <c r="IO7" s="138"/>
      <c r="IP7" s="142"/>
      <c r="IQ7" s="138"/>
      <c r="IR7" s="138"/>
      <c r="IS7" s="138"/>
      <c r="IT7" s="138"/>
      <c r="IU7" s="138"/>
      <c r="IV7" s="137"/>
      <c r="IW7" s="155"/>
      <c r="IX7" s="159"/>
      <c r="IY7" s="156"/>
      <c r="IZ7" s="156"/>
      <c r="JA7" s="156"/>
      <c r="JB7" s="157"/>
    </row>
    <row r="8" spans="1:262" ht="25.5">
      <c r="A8" s="161" t="s">
        <v>3</v>
      </c>
      <c r="B8" s="1" t="s">
        <v>358</v>
      </c>
      <c r="C8" s="160"/>
      <c r="D8" s="176"/>
      <c r="E8" s="177"/>
      <c r="F8" s="162"/>
      <c r="G8" s="163"/>
      <c r="H8" s="162" t="s">
        <v>302</v>
      </c>
      <c r="I8" s="1" t="s">
        <v>314</v>
      </c>
      <c r="J8" s="164"/>
      <c r="K8" s="165">
        <v>24456</v>
      </c>
      <c r="L8" s="164"/>
      <c r="M8" s="162"/>
      <c r="N8" s="164"/>
      <c r="O8" s="160"/>
      <c r="P8" s="177"/>
      <c r="Q8" s="162"/>
      <c r="R8" s="164"/>
      <c r="S8" s="164"/>
      <c r="T8" s="164"/>
      <c r="U8" s="162"/>
      <c r="V8" s="164"/>
      <c r="W8" s="164"/>
      <c r="X8" s="162"/>
      <c r="Y8" s="162"/>
      <c r="Z8" s="164"/>
      <c r="AA8" s="164"/>
      <c r="AB8" s="165"/>
      <c r="AC8" s="166"/>
      <c r="AD8" s="164"/>
      <c r="AE8" s="164"/>
      <c r="AF8" s="164"/>
      <c r="AG8" s="164"/>
      <c r="AH8" s="163"/>
      <c r="AI8" s="164"/>
      <c r="AJ8" s="164"/>
      <c r="AK8" s="164"/>
      <c r="AL8" s="164"/>
      <c r="AM8" s="164"/>
      <c r="AN8" s="164"/>
      <c r="AO8" s="164"/>
      <c r="AP8" s="164"/>
      <c r="AQ8" s="167"/>
      <c r="AR8" s="167"/>
      <c r="AS8" s="167"/>
      <c r="AT8" s="167"/>
      <c r="AU8" s="167"/>
      <c r="AV8" s="167"/>
      <c r="AW8" s="167"/>
      <c r="AX8" s="167"/>
      <c r="AY8" s="164"/>
      <c r="AZ8" s="164"/>
      <c r="BA8" s="164"/>
      <c r="BB8" s="164"/>
      <c r="BC8" s="164"/>
      <c r="BD8" s="164" t="s">
        <v>303</v>
      </c>
      <c r="BE8" s="164" t="s">
        <v>303</v>
      </c>
      <c r="BF8" s="164" t="s">
        <v>303</v>
      </c>
      <c r="BG8" s="164" t="s">
        <v>304</v>
      </c>
      <c r="BH8" s="164" t="s">
        <v>304</v>
      </c>
      <c r="BI8" s="164" t="s">
        <v>303</v>
      </c>
      <c r="BJ8" s="164" t="s">
        <v>303</v>
      </c>
      <c r="BK8" s="164" t="s">
        <v>304</v>
      </c>
      <c r="BL8" s="164" t="s">
        <v>304</v>
      </c>
      <c r="BM8" s="164" t="s">
        <v>304</v>
      </c>
      <c r="BN8" s="164" t="s">
        <v>304</v>
      </c>
      <c r="BO8" s="164" t="s">
        <v>304</v>
      </c>
      <c r="BP8" s="164" t="s">
        <v>304</v>
      </c>
      <c r="BQ8" s="164" t="s">
        <v>304</v>
      </c>
      <c r="BR8" s="164" t="s">
        <v>304</v>
      </c>
      <c r="BS8" s="164" t="s">
        <v>304</v>
      </c>
      <c r="BT8" s="164" t="s">
        <v>303</v>
      </c>
      <c r="BU8" s="164" t="s">
        <v>303</v>
      </c>
      <c r="BV8" s="164" t="s">
        <v>304</v>
      </c>
      <c r="BW8" s="164" t="s">
        <v>304</v>
      </c>
      <c r="BX8" s="164" t="s">
        <v>304</v>
      </c>
      <c r="BY8" s="164" t="s">
        <v>303</v>
      </c>
      <c r="BZ8" s="164" t="s">
        <v>303</v>
      </c>
      <c r="CA8" s="164" t="s">
        <v>303</v>
      </c>
      <c r="CB8" s="164" t="s">
        <v>303</v>
      </c>
      <c r="CC8" s="164" t="s">
        <v>303</v>
      </c>
      <c r="CD8" s="164" t="s">
        <v>303</v>
      </c>
      <c r="CE8" s="164" t="s">
        <v>303</v>
      </c>
      <c r="CF8" s="164" t="s">
        <v>303</v>
      </c>
      <c r="CG8" s="164" t="s">
        <v>303</v>
      </c>
      <c r="CH8" s="164" t="s">
        <v>304</v>
      </c>
      <c r="CI8" s="164" t="s">
        <v>303</v>
      </c>
      <c r="CJ8" s="164" t="s">
        <v>304</v>
      </c>
      <c r="CK8" s="164" t="s">
        <v>303</v>
      </c>
      <c r="CL8" s="164" t="s">
        <v>303</v>
      </c>
      <c r="CM8" s="164" t="s">
        <v>303</v>
      </c>
      <c r="CN8" s="164" t="s">
        <v>303</v>
      </c>
      <c r="CO8" s="164"/>
      <c r="CP8" s="164"/>
      <c r="CQ8" s="164"/>
      <c r="CR8" s="168"/>
      <c r="CS8" s="168"/>
      <c r="CT8" s="164"/>
      <c r="CU8" s="164"/>
      <c r="CV8" s="164"/>
      <c r="CW8" s="164"/>
      <c r="CX8" s="164"/>
      <c r="CY8" s="164"/>
      <c r="CZ8" s="164"/>
      <c r="DA8" s="164"/>
      <c r="DB8" s="164"/>
      <c r="DC8" s="164"/>
      <c r="DD8" s="164"/>
      <c r="DE8" s="164"/>
      <c r="DF8" s="164"/>
      <c r="DG8" s="164"/>
      <c r="DH8" s="164"/>
      <c r="DI8" s="164"/>
      <c r="DJ8" s="164"/>
      <c r="DK8" s="164"/>
      <c r="DL8" s="164"/>
      <c r="DM8" s="164"/>
      <c r="DN8" s="164"/>
      <c r="DO8" s="167"/>
      <c r="DP8" s="167"/>
      <c r="DQ8" s="167"/>
      <c r="DR8" s="164"/>
      <c r="DS8" s="167"/>
      <c r="DT8" s="167"/>
      <c r="DU8" s="167"/>
      <c r="DV8" s="167"/>
      <c r="DW8" s="167"/>
      <c r="DX8" s="167"/>
      <c r="DY8" s="164"/>
      <c r="DZ8" s="164"/>
      <c r="EA8" s="164"/>
      <c r="EB8" s="164"/>
      <c r="EC8" s="164"/>
      <c r="ED8" s="164"/>
      <c r="EE8" s="164"/>
      <c r="EF8" s="164"/>
      <c r="EG8" s="164"/>
      <c r="EH8" s="163"/>
      <c r="EI8" s="163"/>
      <c r="EJ8" s="163"/>
      <c r="EK8" s="164"/>
      <c r="EL8" s="164"/>
      <c r="EM8" s="164"/>
      <c r="EN8" s="164"/>
      <c r="EO8" s="164"/>
      <c r="EP8" s="164"/>
      <c r="EQ8" s="164"/>
      <c r="ER8" s="164"/>
      <c r="ES8" s="164"/>
      <c r="ET8" s="164"/>
      <c r="EU8" s="164"/>
      <c r="EV8" s="164"/>
      <c r="EW8" s="164"/>
      <c r="EX8" s="164"/>
      <c r="EY8" s="164"/>
      <c r="EZ8" s="164"/>
      <c r="FA8" s="164"/>
      <c r="FB8" s="164"/>
      <c r="FC8" s="164"/>
      <c r="FD8" s="164"/>
      <c r="FE8" s="164"/>
      <c r="FF8" s="164"/>
      <c r="FG8" s="164"/>
      <c r="FH8" s="164"/>
      <c r="FI8" s="164"/>
      <c r="FJ8" s="164"/>
      <c r="FK8" s="164"/>
      <c r="FL8" s="164"/>
      <c r="FM8" s="164"/>
      <c r="FN8" s="164"/>
      <c r="FO8" s="164"/>
      <c r="FP8" s="164"/>
      <c r="FQ8" s="164"/>
      <c r="FR8" s="164"/>
      <c r="FS8" s="164"/>
      <c r="FT8" s="164"/>
      <c r="FU8" s="164"/>
      <c r="FV8" s="164"/>
      <c r="FW8" s="164"/>
      <c r="FX8" s="164"/>
      <c r="FY8" s="164"/>
      <c r="FZ8" s="164"/>
      <c r="GA8" s="164"/>
      <c r="GB8" s="164"/>
      <c r="GC8" s="164"/>
      <c r="GD8" s="164"/>
      <c r="GE8" s="164"/>
      <c r="GF8" s="164"/>
      <c r="GG8" s="164"/>
      <c r="GH8" s="164"/>
      <c r="GI8" s="164"/>
      <c r="GJ8" s="164"/>
      <c r="GK8" s="164"/>
      <c r="GL8" s="164"/>
      <c r="GM8" s="164"/>
      <c r="GN8" s="164"/>
      <c r="GO8" s="164"/>
      <c r="GP8" s="164"/>
      <c r="GQ8" s="164"/>
      <c r="GR8" s="164"/>
      <c r="GS8" s="164"/>
      <c r="GT8" s="164"/>
      <c r="GU8" s="164"/>
      <c r="GV8" s="164"/>
      <c r="GW8" s="164"/>
      <c r="GX8" s="164"/>
      <c r="GY8" s="164"/>
      <c r="GZ8" s="164"/>
      <c r="HA8" s="164"/>
      <c r="HB8" s="164"/>
      <c r="HC8" s="164"/>
      <c r="HD8" s="164"/>
      <c r="HE8" s="164"/>
      <c r="HF8" s="164"/>
      <c r="HG8" s="164"/>
      <c r="HH8" s="164"/>
      <c r="HI8" s="164"/>
      <c r="HJ8" s="164"/>
      <c r="HK8" s="164"/>
      <c r="HL8" s="164"/>
      <c r="HM8" s="164"/>
      <c r="HN8" s="164"/>
      <c r="HO8" s="164"/>
      <c r="HP8" s="164"/>
      <c r="HQ8" s="164"/>
      <c r="HR8" s="164"/>
      <c r="HS8" s="164"/>
      <c r="HT8" s="164"/>
      <c r="HU8" s="164"/>
      <c r="HV8" s="164"/>
      <c r="HW8" s="164"/>
      <c r="HX8" s="164"/>
      <c r="HY8" s="164"/>
      <c r="HZ8" s="164"/>
      <c r="IA8" s="164"/>
      <c r="IB8" s="164"/>
      <c r="IC8" s="164"/>
      <c r="ID8" s="164"/>
      <c r="IE8" s="164"/>
      <c r="IF8" s="168"/>
      <c r="IG8" s="168"/>
      <c r="IH8" s="168"/>
      <c r="II8" s="168"/>
      <c r="IJ8" s="168"/>
      <c r="IK8" s="164"/>
      <c r="IL8" s="164"/>
      <c r="IM8" s="164"/>
      <c r="IN8" s="164"/>
      <c r="IO8" s="164"/>
      <c r="IP8" s="167"/>
      <c r="IQ8" s="164"/>
      <c r="IR8" s="164"/>
      <c r="IS8" s="164"/>
      <c r="IT8" s="164"/>
      <c r="IU8" s="164"/>
      <c r="IV8" s="163"/>
      <c r="IW8" s="163"/>
      <c r="IX8" s="163"/>
      <c r="IY8" s="164"/>
      <c r="IZ8" s="164"/>
      <c r="JA8" s="164"/>
      <c r="JB8" s="164"/>
    </row>
    <row r="9" spans="1:262" ht="25.5">
      <c r="A9" s="161" t="s">
        <v>3</v>
      </c>
      <c r="B9" s="2" t="s">
        <v>359</v>
      </c>
      <c r="C9" s="178"/>
      <c r="D9" s="176"/>
      <c r="E9" s="177"/>
      <c r="F9" s="169"/>
      <c r="G9" s="170"/>
      <c r="H9" s="169" t="s">
        <v>305</v>
      </c>
      <c r="I9" s="2" t="s">
        <v>356</v>
      </c>
      <c r="J9" s="171"/>
      <c r="K9" s="172">
        <v>31935</v>
      </c>
      <c r="L9" s="171"/>
      <c r="M9" s="169"/>
      <c r="N9" s="171"/>
      <c r="O9" s="178"/>
      <c r="P9" s="177"/>
      <c r="Q9" s="169"/>
      <c r="R9" s="171"/>
      <c r="S9" s="171"/>
      <c r="T9" s="171"/>
      <c r="U9" s="169"/>
      <c r="V9" s="171"/>
      <c r="W9" s="171"/>
      <c r="X9" s="169"/>
      <c r="Y9" s="169"/>
      <c r="Z9" s="171"/>
      <c r="AA9" s="171"/>
      <c r="AB9" s="172"/>
      <c r="AC9" s="173"/>
      <c r="AD9" s="171"/>
      <c r="AE9" s="171"/>
      <c r="AF9" s="171"/>
      <c r="AG9" s="171"/>
      <c r="AH9" s="170"/>
      <c r="AI9" s="171"/>
      <c r="AJ9" s="171"/>
      <c r="AK9" s="171"/>
      <c r="AL9" s="174"/>
      <c r="AM9" s="171"/>
      <c r="AN9" s="171"/>
      <c r="AO9" s="174"/>
      <c r="AP9" s="174"/>
      <c r="AQ9" s="175"/>
      <c r="AR9" s="175"/>
      <c r="AS9" s="175"/>
      <c r="AT9" s="175"/>
      <c r="AU9" s="175"/>
      <c r="AV9" s="175"/>
      <c r="AW9" s="175"/>
      <c r="AX9" s="175"/>
      <c r="AY9" s="171"/>
      <c r="AZ9" s="175"/>
      <c r="BA9" s="171"/>
      <c r="BB9" s="175"/>
      <c r="BC9" s="171"/>
      <c r="BD9" s="171" t="s">
        <v>303</v>
      </c>
      <c r="BE9" s="171" t="s">
        <v>308</v>
      </c>
      <c r="BF9" s="171" t="s">
        <v>303</v>
      </c>
      <c r="BG9" s="171" t="s">
        <v>304</v>
      </c>
      <c r="BH9" s="171" t="s">
        <v>304</v>
      </c>
      <c r="BI9" s="171" t="s">
        <v>303</v>
      </c>
      <c r="BJ9" s="171" t="s">
        <v>303</v>
      </c>
      <c r="BK9" s="171" t="s">
        <v>304</v>
      </c>
      <c r="BL9" s="171" t="s">
        <v>304</v>
      </c>
      <c r="BM9" s="171" t="s">
        <v>304</v>
      </c>
      <c r="BN9" s="171" t="s">
        <v>304</v>
      </c>
      <c r="BO9" s="171" t="s">
        <v>351</v>
      </c>
      <c r="BP9" s="171" t="s">
        <v>304</v>
      </c>
      <c r="BQ9" s="171" t="s">
        <v>306</v>
      </c>
      <c r="BR9" s="171" t="s">
        <v>304</v>
      </c>
      <c r="BS9" s="171" t="s">
        <v>304</v>
      </c>
      <c r="BT9" s="171" t="s">
        <v>303</v>
      </c>
      <c r="BU9" s="171" t="s">
        <v>303</v>
      </c>
      <c r="BV9" s="171" t="s">
        <v>304</v>
      </c>
      <c r="BW9" s="171" t="s">
        <v>304</v>
      </c>
      <c r="BX9" s="171" t="s">
        <v>304</v>
      </c>
      <c r="BY9" s="171" t="s">
        <v>303</v>
      </c>
      <c r="BZ9" s="171" t="s">
        <v>303</v>
      </c>
      <c r="CA9" s="171" t="s">
        <v>303</v>
      </c>
      <c r="CB9" s="171" t="s">
        <v>303</v>
      </c>
      <c r="CC9" s="171" t="s">
        <v>303</v>
      </c>
      <c r="CD9" s="171" t="s">
        <v>303</v>
      </c>
      <c r="CE9" s="171" t="s">
        <v>303</v>
      </c>
      <c r="CF9" s="171" t="s">
        <v>303</v>
      </c>
      <c r="CG9" s="171" t="s">
        <v>303</v>
      </c>
      <c r="CH9" s="171" t="s">
        <v>304</v>
      </c>
      <c r="CI9" s="171" t="s">
        <v>303</v>
      </c>
      <c r="CJ9" s="171" t="s">
        <v>304</v>
      </c>
      <c r="CK9" s="171" t="s">
        <v>303</v>
      </c>
      <c r="CL9" s="171" t="s">
        <v>303</v>
      </c>
      <c r="CM9" s="171" t="s">
        <v>303</v>
      </c>
      <c r="CN9" s="171" t="s">
        <v>303</v>
      </c>
      <c r="CO9" s="171"/>
      <c r="CP9" s="171"/>
      <c r="CQ9" s="171"/>
      <c r="CR9" s="174"/>
      <c r="CS9" s="174"/>
      <c r="CT9" s="171"/>
      <c r="CU9" s="171"/>
      <c r="CV9" s="171"/>
      <c r="CW9" s="171"/>
      <c r="CX9" s="171"/>
      <c r="CY9" s="171"/>
      <c r="CZ9" s="171"/>
      <c r="DA9" s="171"/>
      <c r="DB9" s="171"/>
      <c r="DC9" s="171"/>
      <c r="DD9" s="171"/>
      <c r="DE9" s="171"/>
      <c r="DF9" s="171"/>
      <c r="DG9" s="171"/>
      <c r="DH9" s="171"/>
      <c r="DI9" s="171"/>
      <c r="DJ9" s="171"/>
      <c r="DK9" s="171"/>
      <c r="DL9" s="171"/>
      <c r="DM9" s="171"/>
      <c r="DN9" s="171"/>
      <c r="DO9" s="175"/>
      <c r="DP9" s="175"/>
      <c r="DQ9" s="175"/>
      <c r="DR9" s="175"/>
      <c r="DS9" s="175"/>
      <c r="DT9" s="175"/>
      <c r="DU9" s="175"/>
      <c r="DV9" s="175"/>
      <c r="DW9" s="175"/>
      <c r="DX9" s="175"/>
      <c r="DY9" s="171"/>
      <c r="DZ9" s="171"/>
      <c r="EA9" s="171"/>
      <c r="EB9" s="171"/>
      <c r="EC9" s="172"/>
      <c r="ED9" s="172"/>
      <c r="EE9" s="172"/>
      <c r="EF9" s="172"/>
      <c r="EG9" s="171"/>
      <c r="EH9" s="170"/>
      <c r="EI9" s="170"/>
      <c r="EJ9" s="170"/>
      <c r="EK9" s="171"/>
      <c r="EL9" s="171"/>
      <c r="EM9" s="171"/>
      <c r="EN9" s="171"/>
      <c r="EO9" s="172"/>
      <c r="EP9" s="171"/>
      <c r="EQ9" s="171"/>
      <c r="ER9" s="171"/>
      <c r="ES9" s="171"/>
      <c r="ET9" s="171"/>
      <c r="EU9" s="171"/>
      <c r="EV9" s="171"/>
      <c r="EW9" s="171"/>
      <c r="EX9" s="171"/>
      <c r="EY9" s="171"/>
      <c r="EZ9" s="171"/>
      <c r="FA9" s="171"/>
      <c r="FB9" s="171"/>
      <c r="FC9" s="171"/>
      <c r="FD9" s="171"/>
      <c r="FE9" s="171"/>
      <c r="FF9" s="171"/>
      <c r="FG9" s="171"/>
      <c r="FH9" s="171"/>
      <c r="FI9" s="171"/>
      <c r="FJ9" s="171"/>
      <c r="FK9" s="171"/>
      <c r="FL9" s="171"/>
      <c r="FM9" s="171"/>
      <c r="FN9" s="171"/>
      <c r="FO9" s="171"/>
      <c r="FP9" s="171"/>
      <c r="FQ9" s="171"/>
      <c r="FR9" s="171"/>
      <c r="FS9" s="171"/>
      <c r="FT9" s="171"/>
      <c r="FU9" s="171"/>
      <c r="FV9" s="171"/>
      <c r="FW9" s="171"/>
      <c r="FX9" s="171"/>
      <c r="FY9" s="171"/>
      <c r="FZ9" s="171"/>
      <c r="GA9" s="171"/>
      <c r="GB9" s="171"/>
      <c r="GC9" s="171"/>
      <c r="GD9" s="171"/>
      <c r="GE9" s="171"/>
      <c r="GF9" s="171"/>
      <c r="GG9" s="171"/>
      <c r="GH9" s="171"/>
      <c r="GI9" s="171"/>
      <c r="GJ9" s="171"/>
      <c r="GK9" s="171"/>
      <c r="GL9" s="171"/>
      <c r="GM9" s="171"/>
      <c r="GN9" s="171"/>
      <c r="GO9" s="171"/>
      <c r="GP9" s="171"/>
      <c r="GQ9" s="171"/>
      <c r="GR9" s="171"/>
      <c r="GS9" s="171"/>
      <c r="GT9" s="171"/>
      <c r="GU9" s="171"/>
      <c r="GV9" s="171"/>
      <c r="GW9" s="171"/>
      <c r="GX9" s="171"/>
      <c r="GY9" s="171"/>
      <c r="GZ9" s="171"/>
      <c r="HA9" s="171"/>
      <c r="HB9" s="171"/>
      <c r="HC9" s="171"/>
      <c r="HD9" s="171"/>
      <c r="HE9" s="171"/>
      <c r="HF9" s="171"/>
      <c r="HG9" s="175"/>
      <c r="HH9" s="175"/>
      <c r="HI9" s="175"/>
      <c r="HJ9" s="175"/>
      <c r="HK9" s="175"/>
      <c r="HL9" s="175"/>
      <c r="HM9" s="175"/>
      <c r="HN9" s="175"/>
      <c r="HO9" s="175"/>
      <c r="HP9" s="175"/>
      <c r="HQ9" s="175"/>
      <c r="HR9" s="175"/>
      <c r="HS9" s="175"/>
      <c r="HT9" s="175"/>
      <c r="HU9" s="175"/>
      <c r="HV9" s="175"/>
      <c r="HW9" s="171"/>
      <c r="HX9" s="171"/>
      <c r="HY9" s="171"/>
      <c r="HZ9" s="171"/>
      <c r="IA9" s="171"/>
      <c r="IB9" s="171"/>
      <c r="IC9" s="171"/>
      <c r="ID9" s="171"/>
      <c r="IE9" s="171"/>
      <c r="IF9" s="174"/>
      <c r="IG9" s="174"/>
      <c r="IH9" s="174"/>
      <c r="II9" s="174"/>
      <c r="IJ9" s="174"/>
      <c r="IK9" s="171"/>
      <c r="IL9" s="171"/>
      <c r="IM9" s="171"/>
      <c r="IN9" s="171"/>
      <c r="IO9" s="171"/>
      <c r="IP9" s="175"/>
      <c r="IQ9" s="175"/>
      <c r="IR9" s="171"/>
      <c r="IS9" s="171"/>
      <c r="IT9" s="171"/>
      <c r="IU9" s="171"/>
      <c r="IV9" s="170"/>
      <c r="IW9" s="170"/>
      <c r="IX9" s="170"/>
      <c r="IY9" s="171"/>
      <c r="IZ9" s="171"/>
      <c r="JA9" s="171"/>
      <c r="JB9" s="171"/>
    </row>
    <row r="10" spans="1:262" ht="25.5">
      <c r="A10" s="161" t="s">
        <v>3</v>
      </c>
      <c r="B10" s="1" t="s">
        <v>359</v>
      </c>
      <c r="C10" s="160"/>
      <c r="D10" s="176"/>
      <c r="E10" s="177"/>
      <c r="F10" s="162"/>
      <c r="G10" s="163"/>
      <c r="H10" s="1" t="s">
        <v>357</v>
      </c>
      <c r="I10" s="1" t="s">
        <v>307</v>
      </c>
      <c r="J10" s="164"/>
      <c r="K10" s="165">
        <v>23755</v>
      </c>
      <c r="L10" s="164"/>
      <c r="M10" s="162"/>
      <c r="N10" s="164"/>
      <c r="O10" s="160"/>
      <c r="P10" s="177"/>
      <c r="Q10" s="162"/>
      <c r="R10" s="164"/>
      <c r="S10" s="164"/>
      <c r="T10" s="164"/>
      <c r="U10" s="162"/>
      <c r="V10" s="164"/>
      <c r="W10" s="164"/>
      <c r="X10" s="162"/>
      <c r="Y10" s="162"/>
      <c r="Z10" s="164"/>
      <c r="AA10" s="164"/>
      <c r="AB10" s="165"/>
      <c r="AC10" s="166"/>
      <c r="AD10" s="164"/>
      <c r="AE10" s="164"/>
      <c r="AF10" s="164"/>
      <c r="AG10" s="164"/>
      <c r="AH10" s="163"/>
      <c r="AI10" s="164"/>
      <c r="AJ10" s="164"/>
      <c r="AK10" s="164"/>
      <c r="AL10" s="168"/>
      <c r="AM10" s="164"/>
      <c r="AN10" s="164"/>
      <c r="AO10" s="168"/>
      <c r="AP10" s="168"/>
      <c r="AQ10" s="167"/>
      <c r="AR10" s="167"/>
      <c r="AS10" s="167"/>
      <c r="AT10" s="167"/>
      <c r="AU10" s="167"/>
      <c r="AV10" s="167"/>
      <c r="AW10" s="167"/>
      <c r="AX10" s="167"/>
      <c r="AY10" s="164"/>
      <c r="AZ10" s="167"/>
      <c r="BA10" s="164"/>
      <c r="BB10" s="167"/>
      <c r="BC10" s="164"/>
      <c r="BD10" s="164" t="s">
        <v>303</v>
      </c>
      <c r="BE10" s="164" t="s">
        <v>308</v>
      </c>
      <c r="BF10" s="164" t="s">
        <v>303</v>
      </c>
      <c r="BG10" s="164" t="s">
        <v>304</v>
      </c>
      <c r="BH10" s="164" t="s">
        <v>304</v>
      </c>
      <c r="BI10" s="164" t="s">
        <v>303</v>
      </c>
      <c r="BJ10" s="164" t="s">
        <v>303</v>
      </c>
      <c r="BK10" s="164" t="s">
        <v>304</v>
      </c>
      <c r="BL10" s="164" t="s">
        <v>304</v>
      </c>
      <c r="BM10" s="164" t="s">
        <v>304</v>
      </c>
      <c r="BN10" s="164" t="s">
        <v>304</v>
      </c>
      <c r="BO10" s="164" t="s">
        <v>313</v>
      </c>
      <c r="BP10" s="164" t="s">
        <v>304</v>
      </c>
      <c r="BQ10" s="164" t="s">
        <v>312</v>
      </c>
      <c r="BR10" s="164" t="s">
        <v>304</v>
      </c>
      <c r="BS10" s="164" t="s">
        <v>304</v>
      </c>
      <c r="BT10" s="164" t="s">
        <v>303</v>
      </c>
      <c r="BU10" s="164" t="s">
        <v>303</v>
      </c>
      <c r="BV10" s="164" t="s">
        <v>304</v>
      </c>
      <c r="BW10" s="164" t="s">
        <v>304</v>
      </c>
      <c r="BX10" s="164" t="s">
        <v>304</v>
      </c>
      <c r="BY10" s="164" t="s">
        <v>303</v>
      </c>
      <c r="BZ10" s="164" t="s">
        <v>303</v>
      </c>
      <c r="CA10" s="164" t="s">
        <v>303</v>
      </c>
      <c r="CB10" s="164" t="s">
        <v>303</v>
      </c>
      <c r="CC10" s="164" t="s">
        <v>303</v>
      </c>
      <c r="CD10" s="164" t="s">
        <v>303</v>
      </c>
      <c r="CE10" s="164" t="s">
        <v>303</v>
      </c>
      <c r="CF10" s="164" t="s">
        <v>303</v>
      </c>
      <c r="CG10" s="164" t="s">
        <v>303</v>
      </c>
      <c r="CH10" s="164" t="s">
        <v>304</v>
      </c>
      <c r="CI10" s="164" t="s">
        <v>303</v>
      </c>
      <c r="CJ10" s="164" t="s">
        <v>304</v>
      </c>
      <c r="CK10" s="164" t="s">
        <v>303</v>
      </c>
      <c r="CL10" s="164" t="s">
        <v>303</v>
      </c>
      <c r="CM10" s="164" t="s">
        <v>303</v>
      </c>
      <c r="CN10" s="164" t="s">
        <v>303</v>
      </c>
      <c r="CO10" s="164"/>
      <c r="CP10" s="164"/>
      <c r="CQ10" s="164"/>
      <c r="CR10" s="168"/>
      <c r="CS10" s="168"/>
      <c r="CT10" s="164"/>
      <c r="CU10" s="164"/>
      <c r="CV10" s="164"/>
      <c r="CW10" s="164"/>
      <c r="CX10" s="164"/>
      <c r="CY10" s="164"/>
      <c r="CZ10" s="164"/>
      <c r="DA10" s="164"/>
      <c r="DB10" s="164"/>
      <c r="DC10" s="164"/>
      <c r="DD10" s="164"/>
      <c r="DE10" s="164"/>
      <c r="DF10" s="164"/>
      <c r="DG10" s="164"/>
      <c r="DH10" s="164"/>
      <c r="DI10" s="164"/>
      <c r="DJ10" s="164"/>
      <c r="DK10" s="164"/>
      <c r="DL10" s="164"/>
      <c r="DM10" s="164"/>
      <c r="DN10" s="164"/>
      <c r="DO10" s="167"/>
      <c r="DP10" s="167"/>
      <c r="DQ10" s="167"/>
      <c r="DR10" s="167"/>
      <c r="DS10" s="167"/>
      <c r="DT10" s="167"/>
      <c r="DU10" s="167"/>
      <c r="DV10" s="167"/>
      <c r="DW10" s="167"/>
      <c r="DX10" s="167"/>
      <c r="DY10" s="164"/>
      <c r="DZ10" s="164"/>
      <c r="EA10" s="164"/>
      <c r="EB10" s="164"/>
      <c r="EC10" s="165"/>
      <c r="ED10" s="165"/>
      <c r="EE10" s="165"/>
      <c r="EF10" s="164"/>
      <c r="EG10" s="164"/>
      <c r="EH10" s="163"/>
      <c r="EI10" s="163"/>
      <c r="EJ10" s="163"/>
      <c r="EK10" s="164"/>
      <c r="EL10" s="164"/>
      <c r="EM10" s="164"/>
      <c r="EN10" s="164"/>
      <c r="EO10" s="164"/>
      <c r="EP10" s="164"/>
      <c r="EQ10" s="164"/>
      <c r="ER10" s="164"/>
      <c r="ES10" s="164"/>
      <c r="ET10" s="164"/>
      <c r="EU10" s="164"/>
      <c r="EV10" s="164"/>
      <c r="EW10" s="164"/>
      <c r="EX10" s="164"/>
      <c r="EY10" s="164"/>
      <c r="EZ10" s="164"/>
      <c r="FA10" s="164"/>
      <c r="FB10" s="164"/>
      <c r="FC10" s="164"/>
      <c r="FD10" s="164"/>
      <c r="FE10" s="164"/>
      <c r="FF10" s="164"/>
      <c r="FG10" s="164"/>
      <c r="FH10" s="164"/>
      <c r="FI10" s="164"/>
      <c r="FJ10" s="164"/>
      <c r="FK10" s="164"/>
      <c r="FL10" s="164"/>
      <c r="FM10" s="164"/>
      <c r="FN10" s="164"/>
      <c r="FO10" s="164"/>
      <c r="FP10" s="164"/>
      <c r="FQ10" s="164"/>
      <c r="FR10" s="164"/>
      <c r="FS10" s="164"/>
      <c r="FT10" s="164"/>
      <c r="FU10" s="164"/>
      <c r="FV10" s="164"/>
      <c r="FW10" s="164"/>
      <c r="FX10" s="164"/>
      <c r="FY10" s="164"/>
      <c r="FZ10" s="164"/>
      <c r="GA10" s="164"/>
      <c r="GB10" s="164"/>
      <c r="GC10" s="164"/>
      <c r="GD10" s="164"/>
      <c r="GE10" s="164"/>
      <c r="GF10" s="164"/>
      <c r="GG10" s="164"/>
      <c r="GH10" s="164"/>
      <c r="GI10" s="164"/>
      <c r="GJ10" s="164"/>
      <c r="GK10" s="164"/>
      <c r="GL10" s="164"/>
      <c r="GM10" s="164"/>
      <c r="GN10" s="164"/>
      <c r="GO10" s="164"/>
      <c r="GP10" s="164"/>
      <c r="GQ10" s="164"/>
      <c r="GR10" s="164"/>
      <c r="GS10" s="164"/>
      <c r="GT10" s="164"/>
      <c r="GU10" s="164"/>
      <c r="GV10" s="164"/>
      <c r="GW10" s="164"/>
      <c r="GX10" s="164"/>
      <c r="GY10" s="164"/>
      <c r="GZ10" s="164"/>
      <c r="HA10" s="164"/>
      <c r="HB10" s="164"/>
      <c r="HC10" s="164"/>
      <c r="HD10" s="164"/>
      <c r="HE10" s="164"/>
      <c r="HF10" s="164"/>
      <c r="HG10" s="167"/>
      <c r="HH10" s="167"/>
      <c r="HI10" s="167"/>
      <c r="HJ10" s="167"/>
      <c r="HK10" s="167"/>
      <c r="HL10" s="167"/>
      <c r="HM10" s="167"/>
      <c r="HN10" s="167"/>
      <c r="HO10" s="167"/>
      <c r="HP10" s="167"/>
      <c r="HQ10" s="167"/>
      <c r="HR10" s="167"/>
      <c r="HS10" s="167"/>
      <c r="HT10" s="167"/>
      <c r="HU10" s="167"/>
      <c r="HV10" s="167"/>
      <c r="HW10" s="164"/>
      <c r="HX10" s="164"/>
      <c r="HY10" s="168"/>
      <c r="HZ10" s="164"/>
      <c r="IA10" s="164"/>
      <c r="IB10" s="164"/>
      <c r="IC10" s="164"/>
      <c r="ID10" s="164"/>
      <c r="IE10" s="164"/>
      <c r="IF10" s="168"/>
      <c r="IG10" s="168"/>
      <c r="IH10" s="168"/>
      <c r="II10" s="168"/>
      <c r="IJ10" s="168"/>
      <c r="IK10" s="164"/>
      <c r="IL10" s="164"/>
      <c r="IM10" s="164"/>
      <c r="IN10" s="164"/>
      <c r="IO10" s="164"/>
      <c r="IP10" s="167"/>
      <c r="IQ10" s="167"/>
      <c r="IR10" s="164"/>
      <c r="IS10" s="164"/>
      <c r="IT10" s="164"/>
      <c r="IU10" s="164"/>
      <c r="IV10" s="163"/>
      <c r="IW10" s="163"/>
      <c r="IX10" s="163"/>
      <c r="IY10" s="164"/>
      <c r="IZ10" s="164"/>
      <c r="JA10" s="164"/>
      <c r="JB10" s="164"/>
    </row>
    <row r="11" spans="1:262" ht="25.5">
      <c r="A11" s="161" t="s">
        <v>3</v>
      </c>
      <c r="B11" s="2" t="s">
        <v>359</v>
      </c>
      <c r="C11" s="178"/>
      <c r="D11" s="176"/>
      <c r="E11" s="177"/>
      <c r="F11" s="169"/>
      <c r="G11" s="170"/>
      <c r="H11" s="2" t="s">
        <v>316</v>
      </c>
      <c r="I11" s="2" t="s">
        <v>315</v>
      </c>
      <c r="J11" s="171"/>
      <c r="K11" s="172">
        <v>26117</v>
      </c>
      <c r="L11" s="171"/>
      <c r="M11" s="169"/>
      <c r="N11" s="171"/>
      <c r="O11" s="178"/>
      <c r="P11" s="177"/>
      <c r="Q11" s="169"/>
      <c r="R11" s="171"/>
      <c r="S11" s="171"/>
      <c r="T11" s="171"/>
      <c r="U11" s="169"/>
      <c r="V11" s="171"/>
      <c r="W11" s="171"/>
      <c r="X11" s="169"/>
      <c r="Y11" s="169"/>
      <c r="Z11" s="171"/>
      <c r="AA11" s="171"/>
      <c r="AB11" s="172"/>
      <c r="AC11" s="173"/>
      <c r="AD11" s="171"/>
      <c r="AE11" s="171"/>
      <c r="AF11" s="171"/>
      <c r="AG11" s="171"/>
      <c r="AH11" s="170"/>
      <c r="AI11" s="171"/>
      <c r="AJ11" s="171"/>
      <c r="AK11" s="171"/>
      <c r="AL11" s="174"/>
      <c r="AM11" s="171"/>
      <c r="AN11" s="171"/>
      <c r="AO11" s="174"/>
      <c r="AP11" s="174"/>
      <c r="AQ11" s="175"/>
      <c r="AR11" s="175"/>
      <c r="AS11" s="175"/>
      <c r="AT11" s="175"/>
      <c r="AU11" s="175"/>
      <c r="AV11" s="175"/>
      <c r="AW11" s="175"/>
      <c r="AX11" s="175"/>
      <c r="AY11" s="171"/>
      <c r="AZ11" s="175"/>
      <c r="BA11" s="171"/>
      <c r="BB11" s="175"/>
      <c r="BC11" s="171"/>
      <c r="BD11" s="171" t="s">
        <v>303</v>
      </c>
      <c r="BE11" s="171" t="s">
        <v>308</v>
      </c>
      <c r="BF11" s="171" t="s">
        <v>303</v>
      </c>
      <c r="BG11" s="171" t="s">
        <v>304</v>
      </c>
      <c r="BH11" s="171" t="s">
        <v>304</v>
      </c>
      <c r="BI11" s="171" t="s">
        <v>303</v>
      </c>
      <c r="BJ11" s="171" t="s">
        <v>303</v>
      </c>
      <c r="BK11" s="171" t="s">
        <v>304</v>
      </c>
      <c r="BL11" s="171" t="s">
        <v>304</v>
      </c>
      <c r="BM11" s="171" t="s">
        <v>304</v>
      </c>
      <c r="BN11" s="171" t="s">
        <v>304</v>
      </c>
      <c r="BO11" s="171" t="s">
        <v>304</v>
      </c>
      <c r="BP11" s="171" t="s">
        <v>304</v>
      </c>
      <c r="BQ11" s="171" t="s">
        <v>304</v>
      </c>
      <c r="BR11" s="171" t="s">
        <v>304</v>
      </c>
      <c r="BS11" s="171" t="s">
        <v>304</v>
      </c>
      <c r="BT11" s="171" t="s">
        <v>303</v>
      </c>
      <c r="BU11" s="171" t="s">
        <v>303</v>
      </c>
      <c r="BV11" s="171" t="s">
        <v>304</v>
      </c>
      <c r="BW11" s="171" t="s">
        <v>304</v>
      </c>
      <c r="BX11" s="171" t="s">
        <v>304</v>
      </c>
      <c r="BY11" s="171" t="s">
        <v>303</v>
      </c>
      <c r="BZ11" s="171" t="s">
        <v>303</v>
      </c>
      <c r="CA11" s="171" t="s">
        <v>303</v>
      </c>
      <c r="CB11" s="171" t="s">
        <v>303</v>
      </c>
      <c r="CC11" s="171" t="s">
        <v>303</v>
      </c>
      <c r="CD11" s="171" t="s">
        <v>303</v>
      </c>
      <c r="CE11" s="171" t="s">
        <v>303</v>
      </c>
      <c r="CF11" s="171" t="s">
        <v>303</v>
      </c>
      <c r="CG11" s="171" t="s">
        <v>303</v>
      </c>
      <c r="CH11" s="171" t="s">
        <v>304</v>
      </c>
      <c r="CI11" s="171" t="s">
        <v>303</v>
      </c>
      <c r="CJ11" s="171" t="s">
        <v>304</v>
      </c>
      <c r="CK11" s="171" t="s">
        <v>303</v>
      </c>
      <c r="CL11" s="171" t="s">
        <v>303</v>
      </c>
      <c r="CM11" s="171" t="s">
        <v>303</v>
      </c>
      <c r="CN11" s="171" t="s">
        <v>303</v>
      </c>
      <c r="CO11" s="171"/>
      <c r="CP11" s="171"/>
      <c r="CQ11" s="171"/>
      <c r="CR11" s="174"/>
      <c r="CS11" s="174"/>
      <c r="CT11" s="171"/>
      <c r="CU11" s="171"/>
      <c r="CV11" s="171"/>
      <c r="CW11" s="171"/>
      <c r="CX11" s="171"/>
      <c r="CY11" s="171"/>
      <c r="CZ11" s="171"/>
      <c r="DA11" s="171"/>
      <c r="DB11" s="171"/>
      <c r="DC11" s="171"/>
      <c r="DD11" s="171"/>
      <c r="DE11" s="171"/>
      <c r="DF11" s="175"/>
      <c r="DG11" s="171"/>
      <c r="DH11" s="171"/>
      <c r="DI11" s="171"/>
      <c r="DJ11" s="171"/>
      <c r="DK11" s="171"/>
      <c r="DL11" s="171"/>
      <c r="DM11" s="171"/>
      <c r="DN11" s="171"/>
      <c r="DO11" s="175"/>
      <c r="DP11" s="175"/>
      <c r="DQ11" s="175"/>
      <c r="DR11" s="175"/>
      <c r="DS11" s="175"/>
      <c r="DT11" s="175"/>
      <c r="DU11" s="175"/>
      <c r="DV11" s="175"/>
      <c r="DW11" s="175"/>
      <c r="DX11" s="175"/>
      <c r="DY11" s="171"/>
      <c r="DZ11" s="171"/>
      <c r="EA11" s="171"/>
      <c r="EB11" s="171"/>
      <c r="EC11" s="172"/>
      <c r="ED11" s="172"/>
      <c r="EE11" s="172"/>
      <c r="EF11" s="171"/>
      <c r="EG11" s="171"/>
      <c r="EH11" s="170"/>
      <c r="EI11" s="170"/>
      <c r="EJ11" s="170"/>
      <c r="EK11" s="171"/>
      <c r="EL11" s="171"/>
      <c r="EM11" s="171"/>
      <c r="EN11" s="171"/>
      <c r="EO11" s="171"/>
      <c r="EP11" s="171"/>
      <c r="EQ11" s="171"/>
      <c r="ER11" s="171"/>
      <c r="ES11" s="171"/>
      <c r="ET11" s="171"/>
      <c r="EU11" s="171"/>
      <c r="EV11" s="171"/>
      <c r="EW11" s="171"/>
      <c r="EX11" s="171"/>
      <c r="EY11" s="171"/>
      <c r="EZ11" s="171"/>
      <c r="FA11" s="171"/>
      <c r="FB11" s="171"/>
      <c r="FC11" s="171"/>
      <c r="FD11" s="171"/>
      <c r="FE11" s="171"/>
      <c r="FF11" s="171"/>
      <c r="FG11" s="171"/>
      <c r="FH11" s="171"/>
      <c r="FI11" s="171"/>
      <c r="FJ11" s="171"/>
      <c r="FK11" s="171"/>
      <c r="FL11" s="171"/>
      <c r="FM11" s="171"/>
      <c r="FN11" s="171"/>
      <c r="FO11" s="171"/>
      <c r="FP11" s="171"/>
      <c r="FQ11" s="171"/>
      <c r="FR11" s="171"/>
      <c r="FS11" s="171"/>
      <c r="FT11" s="171"/>
      <c r="FU11" s="171"/>
      <c r="FV11" s="171"/>
      <c r="FW11" s="171"/>
      <c r="FX11" s="171"/>
      <c r="FY11" s="171"/>
      <c r="FZ11" s="171"/>
      <c r="GA11" s="171"/>
      <c r="GB11" s="171"/>
      <c r="GC11" s="171"/>
      <c r="GD11" s="171"/>
      <c r="GE11" s="171"/>
      <c r="GF11" s="171"/>
      <c r="GG11" s="171"/>
      <c r="GH11" s="171"/>
      <c r="GI11" s="171"/>
      <c r="GJ11" s="171"/>
      <c r="GK11" s="171"/>
      <c r="GL11" s="171"/>
      <c r="GM11" s="171"/>
      <c r="GN11" s="171"/>
      <c r="GO11" s="171"/>
      <c r="GP11" s="171"/>
      <c r="GQ11" s="171"/>
      <c r="GR11" s="171"/>
      <c r="GS11" s="171"/>
      <c r="GT11" s="171"/>
      <c r="GU11" s="171"/>
      <c r="GV11" s="171"/>
      <c r="GW11" s="171"/>
      <c r="GX11" s="171"/>
      <c r="GY11" s="171"/>
      <c r="GZ11" s="171"/>
      <c r="HA11" s="171"/>
      <c r="HB11" s="171"/>
      <c r="HC11" s="171"/>
      <c r="HD11" s="171"/>
      <c r="HE11" s="171"/>
      <c r="HF11" s="171"/>
      <c r="HG11" s="175"/>
      <c r="HH11" s="175"/>
      <c r="HI11" s="175"/>
      <c r="HJ11" s="175"/>
      <c r="HK11" s="175"/>
      <c r="HL11" s="175"/>
      <c r="HM11" s="175"/>
      <c r="HN11" s="175"/>
      <c r="HO11" s="175"/>
      <c r="HP11" s="175"/>
      <c r="HQ11" s="175"/>
      <c r="HR11" s="175"/>
      <c r="HS11" s="175"/>
      <c r="HT11" s="175"/>
      <c r="HU11" s="175"/>
      <c r="HV11" s="175"/>
      <c r="HW11" s="171"/>
      <c r="HX11" s="171"/>
      <c r="HY11" s="174"/>
      <c r="HZ11" s="171"/>
      <c r="IA11" s="171"/>
      <c r="IB11" s="171"/>
      <c r="IC11" s="171"/>
      <c r="ID11" s="171"/>
      <c r="IE11" s="171"/>
      <c r="IF11" s="174"/>
      <c r="IG11" s="174"/>
      <c r="IH11" s="174"/>
      <c r="II11" s="174"/>
      <c r="IJ11" s="174"/>
      <c r="IK11" s="171"/>
      <c r="IL11" s="171"/>
      <c r="IM11" s="171"/>
      <c r="IN11" s="171"/>
      <c r="IO11" s="171"/>
      <c r="IP11" s="175"/>
      <c r="IQ11" s="175"/>
      <c r="IR11" s="171"/>
      <c r="IS11" s="171"/>
      <c r="IT11" s="171"/>
      <c r="IU11" s="171"/>
      <c r="IV11" s="170"/>
      <c r="IW11" s="170"/>
      <c r="IX11" s="170"/>
      <c r="IY11" s="171"/>
      <c r="IZ11" s="171"/>
      <c r="JA11" s="171"/>
      <c r="JB11" s="171"/>
    </row>
    <row r="12" spans="1:262" ht="25.5">
      <c r="A12" s="161" t="s">
        <v>3</v>
      </c>
      <c r="B12" s="1" t="s">
        <v>359</v>
      </c>
      <c r="C12" s="160"/>
      <c r="D12" s="176"/>
      <c r="E12" s="177"/>
      <c r="F12" s="162"/>
      <c r="G12" s="163"/>
      <c r="H12" s="162" t="s">
        <v>309</v>
      </c>
      <c r="I12" s="1" t="s">
        <v>311</v>
      </c>
      <c r="J12" s="164"/>
      <c r="K12" s="165">
        <v>34185</v>
      </c>
      <c r="L12" s="164"/>
      <c r="M12" s="162"/>
      <c r="N12" s="164"/>
      <c r="O12" s="160"/>
      <c r="P12" s="177"/>
      <c r="Q12" s="162"/>
      <c r="R12" s="164"/>
      <c r="S12" s="164"/>
      <c r="T12" s="164"/>
      <c r="U12" s="162"/>
      <c r="V12" s="164"/>
      <c r="W12" s="164"/>
      <c r="X12" s="162"/>
      <c r="Y12" s="162"/>
      <c r="Z12" s="164"/>
      <c r="AA12" s="164"/>
      <c r="AB12" s="165"/>
      <c r="AC12" s="166"/>
      <c r="AD12" s="164"/>
      <c r="AE12" s="164"/>
      <c r="AF12" s="164"/>
      <c r="AG12" s="164"/>
      <c r="AH12" s="163"/>
      <c r="AI12" s="164"/>
      <c r="AJ12" s="164"/>
      <c r="AK12" s="164"/>
      <c r="AL12" s="168"/>
      <c r="AM12" s="164"/>
      <c r="AN12" s="164"/>
      <c r="AO12" s="168"/>
      <c r="AP12" s="168"/>
      <c r="AQ12" s="167"/>
      <c r="AR12" s="167"/>
      <c r="AS12" s="167"/>
      <c r="AT12" s="167"/>
      <c r="AU12" s="167"/>
      <c r="AV12" s="167"/>
      <c r="AW12" s="167"/>
      <c r="AX12" s="167"/>
      <c r="AY12" s="164"/>
      <c r="AZ12" s="167"/>
      <c r="BA12" s="164"/>
      <c r="BB12" s="167"/>
      <c r="BC12" s="164"/>
      <c r="BD12" s="164" t="s">
        <v>303</v>
      </c>
      <c r="BE12" s="164" t="s">
        <v>308</v>
      </c>
      <c r="BF12" s="164" t="s">
        <v>303</v>
      </c>
      <c r="BG12" s="164" t="s">
        <v>304</v>
      </c>
      <c r="BH12" s="164" t="s">
        <v>304</v>
      </c>
      <c r="BI12" s="164" t="s">
        <v>303</v>
      </c>
      <c r="BJ12" s="164" t="s">
        <v>303</v>
      </c>
      <c r="BK12" s="164" t="s">
        <v>304</v>
      </c>
      <c r="BL12" s="164" t="s">
        <v>304</v>
      </c>
      <c r="BM12" s="164" t="s">
        <v>304</v>
      </c>
      <c r="BN12" s="164" t="s">
        <v>304</v>
      </c>
      <c r="BO12" s="164" t="s">
        <v>304</v>
      </c>
      <c r="BP12" s="164" t="s">
        <v>304</v>
      </c>
      <c r="BQ12" s="164" t="s">
        <v>304</v>
      </c>
      <c r="BR12" s="164" t="s">
        <v>304</v>
      </c>
      <c r="BS12" s="164" t="s">
        <v>304</v>
      </c>
      <c r="BT12" s="164" t="s">
        <v>303</v>
      </c>
      <c r="BU12" s="164" t="s">
        <v>303</v>
      </c>
      <c r="BV12" s="164" t="s">
        <v>304</v>
      </c>
      <c r="BW12" s="164" t="s">
        <v>304</v>
      </c>
      <c r="BX12" s="164" t="s">
        <v>304</v>
      </c>
      <c r="BY12" s="164" t="s">
        <v>303</v>
      </c>
      <c r="BZ12" s="164" t="s">
        <v>303</v>
      </c>
      <c r="CA12" s="164" t="s">
        <v>303</v>
      </c>
      <c r="CB12" s="164" t="s">
        <v>303</v>
      </c>
      <c r="CC12" s="164" t="s">
        <v>303</v>
      </c>
      <c r="CD12" s="164" t="s">
        <v>303</v>
      </c>
      <c r="CE12" s="164" t="s">
        <v>303</v>
      </c>
      <c r="CF12" s="164" t="s">
        <v>303</v>
      </c>
      <c r="CG12" s="164" t="s">
        <v>303</v>
      </c>
      <c r="CH12" s="164" t="s">
        <v>304</v>
      </c>
      <c r="CI12" s="164" t="s">
        <v>303</v>
      </c>
      <c r="CJ12" s="164" t="s">
        <v>304</v>
      </c>
      <c r="CK12" s="164" t="s">
        <v>303</v>
      </c>
      <c r="CL12" s="164" t="s">
        <v>303</v>
      </c>
      <c r="CM12" s="164" t="s">
        <v>303</v>
      </c>
      <c r="CN12" s="164" t="s">
        <v>303</v>
      </c>
      <c r="CO12" s="164"/>
      <c r="CP12" s="164"/>
      <c r="CQ12" s="164"/>
      <c r="CR12" s="168"/>
      <c r="CS12" s="168"/>
      <c r="CT12" s="164"/>
      <c r="CU12" s="164"/>
      <c r="CV12" s="164"/>
      <c r="CW12" s="164"/>
      <c r="CX12" s="164"/>
      <c r="CY12" s="164"/>
      <c r="CZ12" s="164"/>
      <c r="DA12" s="164"/>
      <c r="DB12" s="164"/>
      <c r="DC12" s="164"/>
      <c r="DD12" s="164"/>
      <c r="DE12" s="164"/>
      <c r="DF12" s="167"/>
      <c r="DG12" s="164"/>
      <c r="DH12" s="164"/>
      <c r="DI12" s="164"/>
      <c r="DJ12" s="164"/>
      <c r="DK12" s="164"/>
      <c r="DL12" s="164"/>
      <c r="DM12" s="164"/>
      <c r="DN12" s="164"/>
      <c r="DO12" s="167"/>
      <c r="DP12" s="167"/>
      <c r="DQ12" s="167"/>
      <c r="DR12" s="167"/>
      <c r="DS12" s="167"/>
      <c r="DT12" s="167"/>
      <c r="DU12" s="167"/>
      <c r="DV12" s="167"/>
      <c r="DW12" s="167"/>
      <c r="DX12" s="167"/>
      <c r="DY12" s="164"/>
      <c r="DZ12" s="164"/>
      <c r="EA12" s="164"/>
      <c r="EB12" s="164"/>
      <c r="EC12" s="165"/>
      <c r="ED12" s="165"/>
      <c r="EE12" s="165"/>
      <c r="EF12" s="165"/>
      <c r="EG12" s="164"/>
      <c r="EH12" s="163"/>
      <c r="EI12" s="163"/>
      <c r="EJ12" s="163"/>
      <c r="EK12" s="164"/>
      <c r="EL12" s="164"/>
      <c r="EM12" s="164"/>
      <c r="EN12" s="164"/>
      <c r="EO12" s="164"/>
      <c r="EP12" s="164"/>
      <c r="EQ12" s="164"/>
      <c r="ER12" s="164"/>
      <c r="ES12" s="164"/>
      <c r="ET12" s="164"/>
      <c r="EU12" s="164"/>
      <c r="EV12" s="164"/>
      <c r="EW12" s="164"/>
      <c r="EX12" s="164"/>
      <c r="EY12" s="164"/>
      <c r="EZ12" s="164"/>
      <c r="FA12" s="164"/>
      <c r="FB12" s="164"/>
      <c r="FC12" s="164"/>
      <c r="FD12" s="164"/>
      <c r="FE12" s="164"/>
      <c r="FF12" s="164"/>
      <c r="FG12" s="164"/>
      <c r="FH12" s="164"/>
      <c r="FI12" s="164"/>
      <c r="FJ12" s="164"/>
      <c r="FK12" s="164"/>
      <c r="FL12" s="164"/>
      <c r="FM12" s="164"/>
      <c r="FN12" s="164"/>
      <c r="FO12" s="164"/>
      <c r="FP12" s="164"/>
      <c r="FQ12" s="164"/>
      <c r="FR12" s="164"/>
      <c r="FS12" s="164"/>
      <c r="FT12" s="164"/>
      <c r="FU12" s="164"/>
      <c r="FV12" s="164"/>
      <c r="FW12" s="164"/>
      <c r="FX12" s="164"/>
      <c r="FY12" s="164"/>
      <c r="FZ12" s="164"/>
      <c r="GA12" s="164"/>
      <c r="GB12" s="164"/>
      <c r="GC12" s="164"/>
      <c r="GD12" s="164"/>
      <c r="GE12" s="164"/>
      <c r="GF12" s="164"/>
      <c r="GG12" s="164"/>
      <c r="GH12" s="164"/>
      <c r="GI12" s="164"/>
      <c r="GJ12" s="164"/>
      <c r="GK12" s="164"/>
      <c r="GL12" s="164"/>
      <c r="GM12" s="164"/>
      <c r="GN12" s="164"/>
      <c r="GO12" s="164"/>
      <c r="GP12" s="164"/>
      <c r="GQ12" s="164"/>
      <c r="GR12" s="164"/>
      <c r="GS12" s="164"/>
      <c r="GT12" s="164"/>
      <c r="GU12" s="164"/>
      <c r="GV12" s="164"/>
      <c r="GW12" s="164"/>
      <c r="GX12" s="164"/>
      <c r="GY12" s="164"/>
      <c r="GZ12" s="164"/>
      <c r="HA12" s="164"/>
      <c r="HB12" s="164"/>
      <c r="HC12" s="164"/>
      <c r="HD12" s="164"/>
      <c r="HE12" s="164"/>
      <c r="HF12" s="164"/>
      <c r="HG12" s="167"/>
      <c r="HH12" s="167"/>
      <c r="HI12" s="167"/>
      <c r="HJ12" s="167"/>
      <c r="HK12" s="167"/>
      <c r="HL12" s="167"/>
      <c r="HM12" s="167"/>
      <c r="HN12" s="167"/>
      <c r="HO12" s="167"/>
      <c r="HP12" s="167"/>
      <c r="HQ12" s="167"/>
      <c r="HR12" s="167"/>
      <c r="HS12" s="167"/>
      <c r="HT12" s="167"/>
      <c r="HU12" s="167"/>
      <c r="HV12" s="167"/>
      <c r="HW12" s="164"/>
      <c r="HX12" s="164"/>
      <c r="HY12" s="168"/>
      <c r="HZ12" s="164"/>
      <c r="IA12" s="164"/>
      <c r="IB12" s="164"/>
      <c r="IC12" s="164"/>
      <c r="ID12" s="164"/>
      <c r="IE12" s="164"/>
      <c r="IF12" s="168"/>
      <c r="IG12" s="168"/>
      <c r="IH12" s="168"/>
      <c r="II12" s="168"/>
      <c r="IJ12" s="168"/>
      <c r="IK12" s="164"/>
      <c r="IL12" s="164"/>
      <c r="IM12" s="164"/>
      <c r="IN12" s="164"/>
      <c r="IO12" s="164"/>
      <c r="IP12" s="167"/>
      <c r="IQ12" s="167"/>
      <c r="IR12" s="164"/>
      <c r="IS12" s="164"/>
      <c r="IT12" s="164"/>
      <c r="IU12" s="164"/>
      <c r="IV12" s="163"/>
      <c r="IW12" s="163"/>
      <c r="IX12" s="163"/>
      <c r="IY12" s="164"/>
      <c r="IZ12" s="164"/>
      <c r="JA12" s="164"/>
      <c r="JB12" s="164"/>
    </row>
  </sheetData>
  <mergeCells count="21">
    <mergeCell ref="O7:P7"/>
    <mergeCell ref="O5:P5"/>
    <mergeCell ref="O6:P6"/>
    <mergeCell ref="C12:E12"/>
    <mergeCell ref="O12:P12"/>
    <mergeCell ref="C9:E9"/>
    <mergeCell ref="O9:P9"/>
    <mergeCell ref="C10:E10"/>
    <mergeCell ref="O10:P10"/>
    <mergeCell ref="C11:E11"/>
    <mergeCell ref="O11:P11"/>
    <mergeCell ref="C8:E8"/>
    <mergeCell ref="O8:P8"/>
    <mergeCell ref="O3:P3"/>
    <mergeCell ref="O4:P4"/>
    <mergeCell ref="C6:E6"/>
    <mergeCell ref="C7:E7"/>
    <mergeCell ref="C5:E5"/>
    <mergeCell ref="H1:J1"/>
    <mergeCell ref="C3:E3"/>
    <mergeCell ref="C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W286"/>
  <sheetViews>
    <sheetView zoomScale="80" zoomScaleNormal="80" workbookViewId="0">
      <selection activeCell="B7" sqref="B7"/>
    </sheetView>
  </sheetViews>
  <sheetFormatPr baseColWidth="10" defaultRowHeight="15"/>
  <cols>
    <col min="1" max="1" width="37.28515625" customWidth="1"/>
    <col min="39" max="39" width="13.85546875" customWidth="1"/>
    <col min="40" max="40" width="15.5703125" customWidth="1"/>
    <col min="41" max="41" width="23.85546875" customWidth="1"/>
    <col min="42" max="42" width="15.7109375" customWidth="1"/>
    <col min="43" max="43" width="45" customWidth="1"/>
    <col min="44" max="44" width="26.85546875" style="11" customWidth="1"/>
    <col min="45" max="45" width="28.5703125" customWidth="1"/>
    <col min="46" max="46" width="30" customWidth="1"/>
    <col min="47" max="47" width="29.28515625" customWidth="1"/>
    <col min="48" max="48" width="29" customWidth="1"/>
  </cols>
  <sheetData>
    <row r="1" spans="1:41" s="11" customFormat="1"/>
    <row r="2" spans="1:41" s="11" customFormat="1" ht="21.75" thickBot="1">
      <c r="A2" s="76"/>
      <c r="B2" s="84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4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14"/>
    </row>
    <row r="3" spans="1:41" s="11" customFormat="1" ht="21.75" thickTop="1">
      <c r="A3" s="70"/>
      <c r="B3" s="103" t="s">
        <v>333</v>
      </c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5"/>
      <c r="AB3" s="109" t="s">
        <v>332</v>
      </c>
      <c r="AC3" s="110"/>
      <c r="AD3" s="110"/>
      <c r="AE3" s="110"/>
      <c r="AF3" s="110"/>
      <c r="AG3" s="110"/>
      <c r="AH3" s="110"/>
      <c r="AI3" s="110"/>
      <c r="AJ3" s="110"/>
      <c r="AK3" s="110"/>
      <c r="AL3" s="111"/>
      <c r="AM3" s="25"/>
    </row>
    <row r="4" spans="1:41" s="11" customFormat="1" ht="15" customHeight="1">
      <c r="A4" s="91" t="s">
        <v>2</v>
      </c>
      <c r="B4" s="106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8"/>
      <c r="AB4" s="112"/>
      <c r="AC4" s="107"/>
      <c r="AD4" s="107"/>
      <c r="AE4" s="107"/>
      <c r="AF4" s="107"/>
      <c r="AG4" s="107"/>
      <c r="AH4" s="107"/>
      <c r="AI4" s="107"/>
      <c r="AJ4" s="107"/>
      <c r="AK4" s="107"/>
      <c r="AL4" s="108"/>
      <c r="AM4" s="26"/>
    </row>
    <row r="5" spans="1:41" s="11" customFormat="1" ht="15" customHeight="1">
      <c r="A5" s="91"/>
      <c r="B5" s="38" t="s">
        <v>18</v>
      </c>
      <c r="C5" s="38" t="s">
        <v>20</v>
      </c>
      <c r="D5" s="39" t="s">
        <v>22</v>
      </c>
      <c r="E5" s="38" t="s">
        <v>24</v>
      </c>
      <c r="F5" s="39" t="s">
        <v>26</v>
      </c>
      <c r="G5" s="38" t="s">
        <v>28</v>
      </c>
      <c r="H5" s="39" t="s">
        <v>30</v>
      </c>
      <c r="I5" s="38" t="s">
        <v>132</v>
      </c>
      <c r="J5" s="38" t="s">
        <v>133</v>
      </c>
      <c r="K5" s="38" t="s">
        <v>71</v>
      </c>
      <c r="L5" s="38" t="s">
        <v>52</v>
      </c>
      <c r="M5" s="38" t="s">
        <v>54</v>
      </c>
      <c r="N5" s="38" t="s">
        <v>55</v>
      </c>
      <c r="O5" s="38" t="s">
        <v>57</v>
      </c>
      <c r="P5" s="38" t="s">
        <v>60</v>
      </c>
      <c r="Q5" s="39" t="s">
        <v>62</v>
      </c>
      <c r="R5" s="38" t="s">
        <v>65</v>
      </c>
      <c r="S5" s="38" t="s">
        <v>67</v>
      </c>
      <c r="T5" s="38" t="s">
        <v>68</v>
      </c>
      <c r="U5" s="38" t="s">
        <v>134</v>
      </c>
      <c r="V5" s="38" t="s">
        <v>75</v>
      </c>
      <c r="W5" s="38" t="s">
        <v>135</v>
      </c>
      <c r="X5" s="39" t="s">
        <v>136</v>
      </c>
      <c r="Y5" s="38" t="s">
        <v>73</v>
      </c>
      <c r="Z5" s="39" t="s">
        <v>70</v>
      </c>
      <c r="AA5" s="40" t="s">
        <v>76</v>
      </c>
      <c r="AB5" s="41" t="s">
        <v>32</v>
      </c>
      <c r="AC5" s="42" t="s">
        <v>33</v>
      </c>
      <c r="AD5" s="40" t="s">
        <v>34</v>
      </c>
      <c r="AE5" s="38" t="s">
        <v>35</v>
      </c>
      <c r="AF5" s="39" t="s">
        <v>36</v>
      </c>
      <c r="AG5" s="42" t="s">
        <v>39</v>
      </c>
      <c r="AH5" s="38" t="s">
        <v>44</v>
      </c>
      <c r="AI5" s="42" t="s">
        <v>46</v>
      </c>
      <c r="AJ5" s="38" t="s">
        <v>47</v>
      </c>
      <c r="AK5" s="38" t="s">
        <v>50</v>
      </c>
      <c r="AL5" s="40" t="s">
        <v>63</v>
      </c>
      <c r="AM5" s="41" t="s">
        <v>326</v>
      </c>
      <c r="AN5" s="38" t="s">
        <v>327</v>
      </c>
      <c r="AO5" s="39" t="s">
        <v>334</v>
      </c>
    </row>
    <row r="6" spans="1:41" s="11" customFormat="1" ht="15" customHeight="1">
      <c r="A6" s="43" t="s">
        <v>360</v>
      </c>
      <c r="B6" s="19">
        <f>SUMPRODUCT((LEFT(Extraction!$BD4:$BD7,LEN(Extraction!BD4:BD7)-1))*(Extraction!$B4:$B7="S01 MASIFOC")*(Extraction!$A$4:$A7="Mars"))</f>
        <v>0</v>
      </c>
      <c r="C6" s="19">
        <f>SUMPRODUCT((LEFT(Extraction!$BD4:$BD7,LEN(Extraction!BE4:BE7)-1))*(Extraction!$B4:$B7="S01 MASIFOC")*(Extraction!$A$4:$A7="Mars"))</f>
        <v>0</v>
      </c>
      <c r="D6" s="19">
        <f>SUMPRODUCT((LEFT(Extraction!$BD4:$BD7,LEN(Extraction!BF4:BF7)-1))*(Extraction!$B4:$B7="S01 MASIFOC")*(Extraction!$A$4:$A7="Mars"))</f>
        <v>0</v>
      </c>
      <c r="E6" s="20">
        <f>SUMPRODUCT((LEFT(Extraction!$BD4:$BD7,LEN(Extraction!BG4:BG7)-1))*(Extraction!$B4:$B7="S01 MASIFOC")*(Extraction!$A$4:$A7="Mars"))</f>
        <v>0</v>
      </c>
      <c r="F6" s="20">
        <f>SUMPRODUCT((LEFT(Extraction!$BD4:$BD7,LEN(Extraction!BH4:BH7)-1))*(Extraction!$B4:$B7="S01 MASIFOC")*(Extraction!$A$4:$A7="Mars"))</f>
        <v>0</v>
      </c>
      <c r="G6" s="19">
        <f>SUMPRODUCT((LEFT(Extraction!$BD4:$BD7,LEN(Extraction!BI4:BI7)-1))*(Extraction!$B4:$B7="S01 MASIFOC")*(Extraction!$A$4:$A7="Mars"))</f>
        <v>0</v>
      </c>
      <c r="H6" s="19">
        <f>SUMPRODUCT((LEFT(Extraction!$BD4:$BD7,LEN(Extraction!BJ4:BJ7)-1))*(Extraction!$B4:$B7="S01 MASIFOC")*(Extraction!$A$4:$A7="Mars"))</f>
        <v>0</v>
      </c>
      <c r="I6" s="20">
        <f>SUMPRODUCT((LEFT(Extraction!$BD4:$BD7,LEN(Extraction!BK4:BK7)-1))*(Extraction!$B4:$B7="S01 MASIFOC")*(Extraction!$A$4:$A7="Mars"))</f>
        <v>0</v>
      </c>
      <c r="J6" s="20">
        <f>SUMPRODUCT((LEFT(Extraction!$BD4:$BD7,LEN(Extraction!BL4:BL7)-1))*(Extraction!$B4:$B7="S01 MASIFOC")*(Extraction!$A$4:$A7="Mars"))</f>
        <v>0</v>
      </c>
      <c r="K6" s="20">
        <f>SUMPRODUCT((LEFT(Extraction!$BD4:$BD7,LEN(Extraction!BM4:BM7)-1))*(Extraction!$B4:$B7="S01 MASIFOC")*(Extraction!$A$4:$A7="Mars"))</f>
        <v>0</v>
      </c>
      <c r="L6" s="20">
        <f>SUMPRODUCT((LEFT(Extraction!$BD4:$BD7,LEN(Extraction!BN4:BN7)-1))*(Extraction!$B4:$B7="S01 MASIFOC")*(Extraction!$A$4:$A7="Mars"))</f>
        <v>0</v>
      </c>
      <c r="M6" s="20">
        <f>SUMPRODUCT((LEFT(Extraction!$BD4:$BD7,LEN(Extraction!BO4:BO7)-1))*(Extraction!$B4:$B7="S01 MASIFOC")*(Extraction!$A$4:$A7="Mars"))</f>
        <v>0</v>
      </c>
      <c r="N6" s="20">
        <f>SUMPRODUCT((LEFT(Extraction!$BD4:$BD7,LEN(Extraction!BP4:BP7)-1))*(Extraction!$B4:$B7="S01 MASIFOC")*(Extraction!$A$4:$A7="Mars"))</f>
        <v>0</v>
      </c>
      <c r="O6" s="20">
        <f>SUMPRODUCT((LEFT(Extraction!$BD4:$BD7,LEN(Extraction!BQ4:BQ7)-1))*(Extraction!$B4:$B7="S01 MASIFOC")*(Extraction!$A$4:$A7="Mars"))</f>
        <v>0</v>
      </c>
      <c r="P6" s="20">
        <f>SUMPRODUCT((LEFT(Extraction!$BD4:$BD7,LEN(Extraction!BR4:BR7)-1))*(Extraction!$B4:$B7="S01 MASIFOC")*(Extraction!$A$4:$A7="Mars"))</f>
        <v>0</v>
      </c>
      <c r="Q6" s="20">
        <f>SUMPRODUCT((LEFT(Extraction!$BD4:$BD7,LEN(Extraction!BS4:BS7)-1))*(Extraction!$B4:$B7="S01 MASIFOC")*(Extraction!$A$4:$A7="Mars"))</f>
        <v>0</v>
      </c>
      <c r="R6" s="19">
        <f>SUMPRODUCT((LEFT(Extraction!$BD4:$BD7,LEN(Extraction!BT4:BT7)-1))*(Extraction!$B4:$B7="S01 MASIFOC")*(Extraction!$A$4:$A7="Mars"))</f>
        <v>0</v>
      </c>
      <c r="S6" s="19">
        <f>SUMPRODUCT((LEFT(Extraction!$BD4:$BD7,LEN(Extraction!BU4:BU7)-1))*(Extraction!$B4:$B7="S01 MASIFOC")*(Extraction!$A$4:$A7="Mars"))</f>
        <v>0</v>
      </c>
      <c r="T6" s="20">
        <f>SUMPRODUCT((LEFT(Extraction!$BD4:$BD7,LEN(Extraction!BV4:BV7)-1))*(Extraction!$B4:$B7="S01 MASIFOC")*(Extraction!$A$4:$A7="Mars"))</f>
        <v>0</v>
      </c>
      <c r="U6" s="20">
        <f>SUMPRODUCT((LEFT(Extraction!$BD4:$BD7,LEN(Extraction!BW4:BW7)-1))*(Extraction!$B4:$B7="S01 MASIFOC")*(Extraction!$A$4:$A7="Mars"))</f>
        <v>0</v>
      </c>
      <c r="V6" s="20">
        <f>SUMPRODUCT((LEFT(Extraction!$BD4:$BD7,LEN(Extraction!BX4:BX7)-1))*(Extraction!$B4:$B7="S01 MASIFOC")*(Extraction!$A$4:$A7="Mars"))</f>
        <v>0</v>
      </c>
      <c r="W6" s="19">
        <f>SUMPRODUCT((LEFT(Extraction!$BD4:$BD7,LEN(Extraction!BY4:BY7)-1))*(Extraction!$B4:$B7="S01 MASIFOC")*(Extraction!$A$4:$A7="Mars"))</f>
        <v>0</v>
      </c>
      <c r="X6" s="19">
        <f>SUMPRODUCT((LEFT(Extraction!$BD4:$BD7,LEN(Extraction!BZ4:BZ7)-1))*(Extraction!$B4:$B7="S01 MASIFOC")*(Extraction!$A$4:$A7="Mars"))</f>
        <v>0</v>
      </c>
      <c r="Y6" s="19">
        <f>SUMPRODUCT((LEFT(Extraction!$BD4:$BD7,LEN(Extraction!CA4:CA7)-1))*(Extraction!$B4:$B7="S01 MASIFOC")*(Extraction!$A$4:$A7="Mars"))</f>
        <v>0</v>
      </c>
      <c r="Z6" s="19">
        <f>SUMPRODUCT((LEFT(Extraction!$BD4:$BD7,LEN(Extraction!CB4:CB7)-1))*(Extraction!$B4:$B7="S01 MASIFOC")*(Extraction!$A$4:$A7="Mars"))</f>
        <v>0</v>
      </c>
      <c r="AA6" s="19">
        <f>SUMPRODUCT((LEFT(Extraction!$BD4:$BD7,LEN(Extraction!CC4:CC7)-1))*(Extraction!$B4:$B7="S01 MASIFOC")*(Extraction!$A$4:$A7="Mars"))</f>
        <v>0</v>
      </c>
      <c r="AB6" s="19">
        <f>SUMPRODUCT((LEFT(Extraction!$BD4:$BD7,LEN(Extraction!CD4:CD7)-1))*(Extraction!$B4:$B7="S01 MASIFOC")*(Extraction!$A$4:$A7="Mars"))</f>
        <v>0</v>
      </c>
      <c r="AC6" s="19">
        <f>SUMPRODUCT((LEFT(Extraction!$BD4:$BD7,LEN(Extraction!CE4:CE7)-1))*(Extraction!$B4:$B7="S01 MASIFOC")*(Extraction!$A$4:$A7="Mars"))</f>
        <v>0</v>
      </c>
      <c r="AD6" s="19">
        <f>SUMPRODUCT((LEFT(Extraction!$BD4:$BD7,LEN(Extraction!CF4:CF7)-1))*(Extraction!$B4:$B7="S01 MASIFOC")*(Extraction!$A$4:$A7="Mars"))</f>
        <v>0</v>
      </c>
      <c r="AE6" s="19">
        <f>SUMPRODUCT((LEFT(Extraction!$BD4:$BD7,LEN(Extraction!CG4:CG7)-1))*(Extraction!$B4:$B7="S01 MASIFOC")*(Extraction!$A$4:$A7="Mars"))</f>
        <v>0</v>
      </c>
      <c r="AF6" s="20">
        <f>SUMPRODUCT((LEFT(Extraction!$BD4:$BD7,LEN(Extraction!CH4:CH7)-1))*(Extraction!$B4:$B7="S01 MASIFOC")*(Extraction!$A$4:$A7="Mars"))</f>
        <v>0</v>
      </c>
      <c r="AG6" s="19">
        <f>SUMPRODUCT((LEFT(Extraction!$BD4:$BD7,LEN(Extraction!CI4:CI7)-1))*(Extraction!$B4:$B7="S01 MASIFOC")*(Extraction!$A$4:$A7="Mars"))</f>
        <v>0</v>
      </c>
      <c r="AH6" s="20">
        <f>SUMPRODUCT((LEFT(Extraction!$BD4:$BD7,LEN(Extraction!CJ4:CJ7)-1))*(Extraction!$B4:$B7="S01 MASIFOC")*(Extraction!$A$4:$A7="Mars"))</f>
        <v>0</v>
      </c>
      <c r="AI6" s="19">
        <f>SUMPRODUCT((LEFT(Extraction!$BD4:$BD7,LEN(Extraction!CK4:CK7)-1))*(Extraction!$B4:$B7="S01 MASIFOC")*(Extraction!$A$4:$A7="Mars"))</f>
        <v>0</v>
      </c>
      <c r="AJ6" s="19">
        <f>SUMPRODUCT((LEFT(Extraction!$BD4:$BD7,LEN(Extraction!CL4:CL7)-1))*(Extraction!$B4:$B7="S01 MASIFOC")*(Extraction!$A$4:$A7="Mars"))</f>
        <v>0</v>
      </c>
      <c r="AK6" s="19">
        <f>SUMPRODUCT((LEFT(Extraction!$BD4:$BD7,LEN(Extraction!CM4:CM7)-1))*(Extraction!$B4:$B7="S01 MASIFOC")*(Extraction!$A$4:$A7="Mars"))</f>
        <v>0</v>
      </c>
      <c r="AL6" s="19">
        <f>SUMPRODUCT((LEFT(Extraction!$BD4:$BD7,LEN(Extraction!CN4:CN7)-1))*(Extraction!$B4:$B7="S01 MASIFOC")*(Extraction!$A$4:$A7="Mars"))</f>
        <v>0</v>
      </c>
      <c r="AM6" s="27">
        <f>SUM(B6:D6,G6:H6,R6:S6,W6:AE6,AG6,AI6:AL6)</f>
        <v>0</v>
      </c>
      <c r="AN6" s="20">
        <f>SUM(E6:F6,I6:Q6,T6:V6,AF6,AH6)</f>
        <v>0</v>
      </c>
      <c r="AO6" s="18"/>
    </row>
    <row r="7" spans="1:41" s="11" customFormat="1">
      <c r="A7" s="10" t="s">
        <v>361</v>
      </c>
      <c r="B7" s="19">
        <f>SUMPRODUCT((LEFT(Extraction!BD4:BD7,LEN(Extraction!BD4:BD7)-1))*(Extraction!$B4:$B7="S06 BONFOUIN")*(Extraction!$A$4:$A7="Mars"))</f>
        <v>0</v>
      </c>
      <c r="C7" s="19">
        <f>SUMPRODUCT((LEFT(Extraction!BE4:BE7,LEN(Extraction!BE4:BE7)-1))*(Extraction!$B4:$B7="S06 BONFOUIN")*(Extraction!$A$4:$A7="Mars"))</f>
        <v>0</v>
      </c>
      <c r="D7" s="19">
        <f>SUMPRODUCT((LEFT(Extraction!BF4:BF7,LEN(Extraction!BF4:BF7)-1))*(Extraction!$B4:$B7="S06 BONFOUIN")*(Extraction!$A$4:$A7="Mars"))</f>
        <v>0</v>
      </c>
      <c r="E7" s="20">
        <f>SUMPRODUCT((LEFT(Extraction!BG4:BG7,LEN(Extraction!BG4:BG7)-1))*(Extraction!$B4:$B7="S06 BONFOUIN")*(Extraction!$A$4:$A7="Mars"))</f>
        <v>0</v>
      </c>
      <c r="F7" s="20">
        <f>SUMPRODUCT((LEFT(Extraction!BH4:BH7,LEN(Extraction!BH4:BH7)-1))*(Extraction!$B4:$B7="S06 BONFOUIN")*(Extraction!$A$4:$A7="Mars"))</f>
        <v>0</v>
      </c>
      <c r="G7" s="19">
        <f>SUMPRODUCT((LEFT(Extraction!BI4:BI7,LEN(Extraction!BI4:BI7)-1))*(Extraction!$B4:$B7="S06 BONFOUIN")*(Extraction!$A$4:$A7="Mars"))</f>
        <v>0</v>
      </c>
      <c r="H7" s="19">
        <f>SUMPRODUCT((LEFT(Extraction!BJ4:BJ7,LEN(Extraction!BJ4:BJ7)-1))*(Extraction!$B4:$B7="S06 BONFOUIN")*(Extraction!$A$4:$A7="Mars"))</f>
        <v>0</v>
      </c>
      <c r="I7" s="20">
        <f>SUMPRODUCT((LEFT(Extraction!BK4:BK7,LEN(Extraction!BK4:BK7)-1))*(Extraction!$B4:$B7="S06 BONFOUIN")*(Extraction!$A$4:$A7="Mars"))</f>
        <v>0</v>
      </c>
      <c r="J7" s="20">
        <f>SUMPRODUCT((LEFT(Extraction!BL4:BL7,LEN(Extraction!BL4:BL7)-1))*(Extraction!$B4:$B7="S06 BONFOUIN")*(Extraction!$A$4:$A7="Mars"))</f>
        <v>0</v>
      </c>
      <c r="K7" s="20">
        <f>SUMPRODUCT((LEFT(Extraction!BM4:BM7,LEN(Extraction!BM4:BM7)-1))*(Extraction!$B4:$B7="S06 BONFOUIN")*(Extraction!$A$4:$A7="Mars"))</f>
        <v>0</v>
      </c>
      <c r="L7" s="20">
        <f>SUMPRODUCT((LEFT(Extraction!BN4:BN7,LEN(Extraction!BN4:BN7)-1))*(Extraction!$B4:$B7="S06 BONFOUIN")*(Extraction!$A$4:$A7="Mars"))</f>
        <v>0</v>
      </c>
      <c r="M7" s="20">
        <f>SUMPRODUCT((LEFT(Extraction!BO4:BO7,LEN(Extraction!BO4:BO7)-1))*(Extraction!$B4:$B7="S06 BONFOUIN")*(Extraction!$A$4:$A7="Mars"))</f>
        <v>0</v>
      </c>
      <c r="N7" s="20">
        <f>SUMPRODUCT((LEFT(Extraction!BP4:BP7,LEN(Extraction!BP4:BP7)-1))*(Extraction!$B4:$B7="S06 BONFOUIN")*(Extraction!$A$4:$A7="Mars"))</f>
        <v>0</v>
      </c>
      <c r="O7" s="20">
        <f>SUMPRODUCT((LEFT(Extraction!BQ4:BQ7,LEN(Extraction!BQ4:BQ7)-1))*(Extraction!$B4:$B7="S06 BONFOUIN")*(Extraction!$A$4:$A7="Mars"))</f>
        <v>0</v>
      </c>
      <c r="P7" s="20">
        <f>SUMPRODUCT((LEFT(Extraction!BR4:BR7,LEN(Extraction!BR4:BR7)-1))*(Extraction!$B4:$B7="S06 BONFOUIN")*(Extraction!$A$4:$A7="Mars"))</f>
        <v>0</v>
      </c>
      <c r="Q7" s="20">
        <f>SUMPRODUCT((LEFT(Extraction!BS4:BS7,LEN(Extraction!BS4:BS7)-1))*(Extraction!$B4:$B7="S06 BONFOUIN")*(Extraction!$A$4:$A7="Mars"))</f>
        <v>0</v>
      </c>
      <c r="R7" s="19">
        <f>SUMPRODUCT((LEFT(Extraction!BT4:BT7,LEN(Extraction!BT4:BT7)-1))*(Extraction!$B4:$B7="S06 BONFOUIN")*(Extraction!$A$4:$A7="Mars"))</f>
        <v>0</v>
      </c>
      <c r="S7" s="19">
        <f>SUMPRODUCT((LEFT(Extraction!BU4:BU7,LEN(Extraction!BU4:BU7)-1))*(Extraction!$B4:$B7="S06 BONFOUIN")*(Extraction!$A$4:$A7="Mars"))</f>
        <v>0</v>
      </c>
      <c r="T7" s="20">
        <f>SUMPRODUCT((LEFT(Extraction!BV4:BV7,LEN(Extraction!BV4:BV7)-1))*(Extraction!$B4:$B7="S06 BONFOUIN")*(Extraction!$A$4:$A7="Mars"))</f>
        <v>0</v>
      </c>
      <c r="U7" s="20">
        <f>SUMPRODUCT((LEFT(Extraction!BW4:BW7,LEN(Extraction!BW4:BW7)-1))*(Extraction!$B4:$B7="S06 BONFOUIN")*(Extraction!$A$4:$A7="Mars"))</f>
        <v>0</v>
      </c>
      <c r="V7" s="20">
        <f>SUMPRODUCT((LEFT(Extraction!BX4:BX7,LEN(Extraction!BX4:BX7)-1))*(Extraction!$B4:$B7="S06 BONFOUIN")*(Extraction!$A$4:$A7="Mars"))</f>
        <v>0</v>
      </c>
      <c r="W7" s="19">
        <f>SUMPRODUCT((LEFT(Extraction!BY4:BY7,LEN(Extraction!BY4:BY7)-1))*(Extraction!$B4:$B7="S06 BONFOUIN")*(Extraction!$A$4:$A7="Mars"))</f>
        <v>0</v>
      </c>
      <c r="X7" s="19">
        <f>SUMPRODUCT((LEFT(Extraction!BZ4:BZ7,LEN(Extraction!BZ4:BZ7)-1))*(Extraction!$B4:$B7="S06 BONFOUIN")*(Extraction!$A$4:$A7="Mars"))</f>
        <v>0</v>
      </c>
      <c r="Y7" s="19">
        <f>SUMPRODUCT((LEFT(Extraction!CA4:CA7,LEN(Extraction!CA4:CA7)-1))*(Extraction!$B4:$B7="S06 BONFOUIN")*(Extraction!$A$4:$A7="Mars"))</f>
        <v>0</v>
      </c>
      <c r="Z7" s="19">
        <f>SUMPRODUCT((LEFT(Extraction!CB4:CB7,LEN(Extraction!CB4:CB7)-1))*(Extraction!$B4:$B7="S06 BONFOUIN")*(Extraction!$A$4:$A7="Mars"))</f>
        <v>0</v>
      </c>
      <c r="AA7" s="19">
        <f>SUMPRODUCT((LEFT(Extraction!CC4:CC7,LEN(Extraction!CC4:CC7)-1))*(Extraction!$B4:$B7="S06 BONFOUIN")*(Extraction!$A$4:$A7="Mars"))</f>
        <v>0</v>
      </c>
      <c r="AB7" s="19">
        <f>SUMPRODUCT((LEFT(Extraction!CD4:CD7,LEN(Extraction!CD4:CD7)-1))*(Extraction!$B4:$B7="S06 BONFOUIN")*(Extraction!$A$4:$A7="Mars"))</f>
        <v>0</v>
      </c>
      <c r="AC7" s="19">
        <f>SUMPRODUCT((LEFT(Extraction!CE4:CE7,LEN(Extraction!CE4:CE7)-1))*(Extraction!$B4:$B7="S06 BONFOUIN")*(Extraction!$A$4:$A7="Mars"))</f>
        <v>0</v>
      </c>
      <c r="AD7" s="19">
        <f>SUMPRODUCT((LEFT(Extraction!CF4:CF7,LEN(Extraction!CF4:CF7)-1))*(Extraction!$B4:$B7="S06 BONFOUIN")*(Extraction!$A$4:$A7="Mars"))</f>
        <v>0</v>
      </c>
      <c r="AE7" s="19">
        <f>SUMPRODUCT((LEFT(Extraction!CG4:CG7,LEN(Extraction!CG4:CG7)-1))*(Extraction!$B4:$B7="S06 BONFOUIN")*(Extraction!$A$4:$A7="Mars"))</f>
        <v>0</v>
      </c>
      <c r="AF7" s="20">
        <f>SUMPRODUCT((LEFT(Extraction!CH4:CH7,LEN(Extraction!CH4:CH7)-1))*(Extraction!$B4:$B7="S06 BONFOUIN")*(Extraction!$A$4:$A7="Mars"))</f>
        <v>0</v>
      </c>
      <c r="AG7" s="19">
        <f>SUMPRODUCT((LEFT(Extraction!CI4:CI7,LEN(Extraction!CI4:CI7)-1))*(Extraction!$B4:$B7="S06 BONFOUIN")*(Extraction!$A$4:$A7="Mars"))</f>
        <v>0</v>
      </c>
      <c r="AH7" s="20">
        <f>SUMPRODUCT((LEFT(Extraction!CJ4:CJ7,LEN(Extraction!CJ4:CJ7)-1))*(Extraction!$B4:$B7="S06 BONFOUIN")*(Extraction!$A$4:$A7="Mars"))</f>
        <v>0</v>
      </c>
      <c r="AI7" s="19">
        <f>SUMPRODUCT((LEFT(Extraction!CK4:CK7,LEN(Extraction!CK4:CK7)-1))*(Extraction!$B4:$B7="S06 BONFOUIN")*(Extraction!$A$4:$A7="Mars"))</f>
        <v>0</v>
      </c>
      <c r="AJ7" s="19">
        <f>SUMPRODUCT((LEFT(Extraction!CL4:CL7,LEN(Extraction!CL4:CL7)-1))*(Extraction!$B4:$B7="S06 BONFOUIN")*(Extraction!$A$4:$A7="Mars"))</f>
        <v>0</v>
      </c>
      <c r="AK7" s="19">
        <f>SUMPRODUCT((LEFT(Extraction!CM4:CM7,LEN(Extraction!CM4:CM7)-1))*(Extraction!$B4:$B7="S06 BONFOUIN")*(Extraction!$A$4:$A7="Mars"))</f>
        <v>0</v>
      </c>
      <c r="AL7" s="19">
        <f>SUMPRODUCT((LEFT(Extraction!CN4:CN7,LEN(Extraction!CN4:CN7)-1))*(Extraction!$B4:$B7="S06 BONFOUIN")*(Extraction!$A$4:$A7="Mars"))</f>
        <v>0</v>
      </c>
      <c r="AM7" s="27">
        <f>SUM(B7:D7,G7:H7,R7:S7,W7:AE7,AG7,AI7:AL7)</f>
        <v>0</v>
      </c>
      <c r="AN7" s="20">
        <f>SUM(E7:F7,I7:Q7,T7:V7,AF7,AH7)</f>
        <v>0</v>
      </c>
      <c r="AO7" s="18"/>
    </row>
    <row r="8" spans="1:41" s="11" customFormat="1">
      <c r="A8" s="9" t="s">
        <v>362</v>
      </c>
      <c r="B8" s="19">
        <f>SUMPRODUCT((LEFT(Extraction!BD4:BD7,LEN(Extraction!BD4:BD7)-1))*(Extraction!$B$4:$B7="S08 SAMIDOC BUTION")*(Extraction!$A$4:$A7="Mars"))</f>
        <v>0</v>
      </c>
      <c r="C8" s="19">
        <f>SUMPRODUCT((LEFT(Extraction!BE4:BE7,LEN(Extraction!BE4:BE7)-1))*(Extraction!$B$4:$B7="S08 SAMIDOC BUTION")*(Extraction!$A$4:$A7="Mars"))</f>
        <v>0</v>
      </c>
      <c r="D8" s="19">
        <f>SUMPRODUCT((LEFT(Extraction!BF4:BF7,LEN(Extraction!BF4:BF7)-1))*(Extraction!$B$4:$B7="S08 SAMIDOC BUTION")*(Extraction!$A$4:$A7="Mars"))</f>
        <v>4</v>
      </c>
      <c r="E8" s="20">
        <f>SUMPRODUCT((LEFT(Extraction!BG4:BG7,LEN(Extraction!BG4:BG7)-1))*(Extraction!$B$4:$B7="S08 SAMIDOC BUTION")*(Extraction!$A$4:$A7="Mars"))</f>
        <v>0</v>
      </c>
      <c r="F8" s="20">
        <f>SUMPRODUCT((LEFT(Extraction!BH4:BH7,LEN(Extraction!BH4:BH7)-1))*(Extraction!$B$4:$B7="S08 SAMIDOC BUTION")*(Extraction!$A$4:$A7="Mars"))</f>
        <v>0</v>
      </c>
      <c r="G8" s="19">
        <f>SUMPRODUCT((LEFT(Extraction!BI4:BI7,LEN(Extraction!BI4:BI7)-1))*(Extraction!$B$4:$B7="S08 SAMIDOC BUTION")*(Extraction!$A$4:$A7="Mars"))</f>
        <v>0</v>
      </c>
      <c r="H8" s="19">
        <f>SUMPRODUCT((LEFT(Extraction!BJ4:BJ7,LEN(Extraction!BJ4:BJ7)-1))*(Extraction!$B$4:$B7="S08 SAMIDOC BUTION")*(Extraction!$A$4:$A7="Mars"))</f>
        <v>0</v>
      </c>
      <c r="I8" s="20">
        <f>SUMPRODUCT((LEFT(Extraction!BK4:BK7,LEN(Extraction!BK4:BK7)-1))*(Extraction!$B$4:$B7="S08 SAMIDOC BUTION")*(Extraction!$A$4:$A7="Mars"))</f>
        <v>0</v>
      </c>
      <c r="J8" s="20">
        <f>SUMPRODUCT((LEFT(Extraction!BL4:BL7,LEN(Extraction!BL4:BL7)-1))*(Extraction!$B$4:$B7="S08 SAMIDOC BUTION")*(Extraction!$A$4:$A7="Mars"))</f>
        <v>0</v>
      </c>
      <c r="K8" s="20">
        <f>SUMPRODUCT((LEFT(Extraction!BM4:BM7,LEN(Extraction!BM4:BM7)-1))*(Extraction!$B$4:$B7="S08 SAMIDOC BUTION")*(Extraction!$A$4:$A7="Mars"))</f>
        <v>0</v>
      </c>
      <c r="L8" s="20">
        <f>SUMPRODUCT((LEFT(Extraction!BN4:BN7,LEN(Extraction!BN4:BN7)-1))*(Extraction!$B$4:$B7="S08 SAMIDOC BUTION")*(Extraction!$A$4:$A7="Mars"))</f>
        <v>0</v>
      </c>
      <c r="M8" s="20">
        <f>SUMPRODUCT((LEFT(Extraction!BO4:BO7,LEN(Extraction!BO4:BO7)-1))*(Extraction!$B$4:$B7="S08 SAMIDOC BUTION")*(Extraction!$A$4:$A7="Mars"))</f>
        <v>0</v>
      </c>
      <c r="N8" s="20">
        <f>SUMPRODUCT((LEFT(Extraction!BP4:BP7,LEN(Extraction!BP4:BP7)-1))*(Extraction!$B$4:$B7="S08 SAMIDOC BUTION")*(Extraction!$A$4:$A7="Mars"))</f>
        <v>0</v>
      </c>
      <c r="O8" s="20">
        <f>SUMPRODUCT((LEFT(Extraction!BQ4:BQ7,LEN(Extraction!BQ4:BQ7)-1))*(Extraction!$B$4:$B7="S08 SAMIDOC BUTION")*(Extraction!$A$4:$A7="Mars"))</f>
        <v>0</v>
      </c>
      <c r="P8" s="20">
        <f>SUMPRODUCT((LEFT(Extraction!BR4:BR7,LEN(Extraction!BR4:BR7)-1))*(Extraction!$B$4:$B7="S08 SAMIDOC BUTION")*(Extraction!$A$4:$A7="Mars"))</f>
        <v>0</v>
      </c>
      <c r="Q8" s="20">
        <f>SUMPRODUCT((LEFT(Extraction!BS4:BS7,LEN(Extraction!BS4:BS7)-1))*(Extraction!$B$4:$B7="S08 SAMIDOC BUTION")*(Extraction!$A$4:$A7="Mars"))</f>
        <v>0</v>
      </c>
      <c r="R8" s="19">
        <f>SUMPRODUCT((LEFT(Extraction!BT4:BT7,LEN(Extraction!BT4:BT7)-1))*(Extraction!$B$4:$B7="S08 SAMIDOC BUTION")*(Extraction!$A$4:$A7="Mars"))</f>
        <v>0</v>
      </c>
      <c r="S8" s="19">
        <f>SUMPRODUCT((LEFT(Extraction!BU4:BU7,LEN(Extraction!BU4:BU7)-1))*(Extraction!$B$4:$B7="S08 SAMIDOC BUTION")*(Extraction!$A$4:$A7="Mars"))</f>
        <v>0</v>
      </c>
      <c r="T8" s="20">
        <f>SUMPRODUCT((LEFT(Extraction!BV4:BV7,LEN(Extraction!BV4:BV7)-1))*(Extraction!$B$4:$B7="S08 SAMIDOC BUTION")*(Extraction!$A$4:$A7="Mars"))</f>
        <v>0</v>
      </c>
      <c r="U8" s="20">
        <f>SUMPRODUCT((LEFT(Extraction!BW4:BW7,LEN(Extraction!BW4:BW7)-1))*(Extraction!$B$4:$B7="S08 SAMIDOC BUTION")*(Extraction!$A$4:$A7="Mars"))</f>
        <v>0</v>
      </c>
      <c r="V8" s="20">
        <f>SUMPRODUCT((LEFT(Extraction!BX4:BX7,LEN(Extraction!BX4:BX7)-1))*(Extraction!$B$4:$B7="S08 SAMIDOC BUTION")*(Extraction!$A$4:$A7="Mars"))</f>
        <v>0</v>
      </c>
      <c r="W8" s="19">
        <f>SUMPRODUCT((LEFT(Extraction!BY4:BY7,LEN(Extraction!BY4:BY7)-1))*(Extraction!$B$4:$B7="S08 SAMIDOC BUTION")*(Extraction!$A$4:$A7="Mars"))</f>
        <v>0</v>
      </c>
      <c r="X8" s="19">
        <f>SUMPRODUCT((LEFT(Extraction!BZ4:BZ7,LEN(Extraction!BZ4:BZ7)-1))*(Extraction!$B$4:$B7="S08 SAMIDOC BUTION")*(Extraction!$A$4:$A7="Mars"))</f>
        <v>0</v>
      </c>
      <c r="Y8" s="19">
        <f>SUMPRODUCT((LEFT(Extraction!CA4:CA7,LEN(Extraction!CA4:CA7)-1))*(Extraction!$B$4:$B7="S08 SAMIDOC BUTION")*(Extraction!$A$4:$A7="Mars"))</f>
        <v>0</v>
      </c>
      <c r="Z8" s="19">
        <f>SUMPRODUCT((LEFT(Extraction!CB4:CB7,LEN(Extraction!CB4:CB7)-1))*(Extraction!$B$4:$B7="S08 SAMIDOC BUTION")*(Extraction!$A$4:$A7="Mars"))</f>
        <v>0</v>
      </c>
      <c r="AA8" s="19">
        <f>SUMPRODUCT((LEFT(Extraction!CC4:CC7,LEN(Extraction!CC4:CC7)-1))*(Extraction!$B$4:$B7="S08 SAMIDOC BUTION")*(Extraction!$A$4:$A7="Mars"))</f>
        <v>0</v>
      </c>
      <c r="AB8" s="19">
        <f>SUMPRODUCT((LEFT(Extraction!CD4:CD7,LEN(Extraction!CD4:CD7)-1))*(Extraction!$B$4:$B7="S08 SAMIDOC BUTION")*(Extraction!$A$4:$A7="Mars"))</f>
        <v>0</v>
      </c>
      <c r="AC8" s="19">
        <f>SUMPRODUCT((LEFT(Extraction!CE4:CE7,LEN(Extraction!CE4:CE7)-1))*(Extraction!$B$4:$B7="S08 SAMIDOC BUTION")*(Extraction!$A$4:$A7="Mars"))</f>
        <v>0</v>
      </c>
      <c r="AD8" s="19">
        <f>SUMPRODUCT((LEFT(Extraction!CF4:CF7,LEN(Extraction!CF4:CF7)-1))*(Extraction!$B$4:$B7="S08 SAMIDOC BUTION")*(Extraction!$A$4:$A7="Mars"))</f>
        <v>0</v>
      </c>
      <c r="AE8" s="19">
        <f>SUMPRODUCT((LEFT(Extraction!CG4:CG7,LEN(Extraction!CG4:CG7)-1))*(Extraction!$B$4:$B7="S08 SAMIDOC BUTION")*(Extraction!$A$4:$A7="Mars"))</f>
        <v>0</v>
      </c>
      <c r="AF8" s="20">
        <f>SUMPRODUCT((LEFT(Extraction!CH4:CH7,LEN(Extraction!CH4:CH7)-1))*(Extraction!$B$4:$B7="S08 SAMIDOC BUTION")*(Extraction!$A$4:$A7="Mars"))</f>
        <v>0</v>
      </c>
      <c r="AG8" s="19">
        <f>SUMPRODUCT((LEFT(Extraction!CI4:CI7,LEN(Extraction!CI4:CI7)-1))*(Extraction!$B$4:$B7="S08 SAMIDOC BUTION")*(Extraction!$A$4:$A7="Mars"))</f>
        <v>0</v>
      </c>
      <c r="AH8" s="20">
        <f>SUMPRODUCT((LEFT(Extraction!CJ4:CJ7,LEN(Extraction!CJ4:CJ7)-1))*(Extraction!$B$4:$B7="S08 SAMIDOC BUTION")*(Extraction!$A$4:$A7="Mars"))</f>
        <v>0</v>
      </c>
      <c r="AI8" s="19">
        <f>SUMPRODUCT((LEFT(Extraction!CK4:CK7,LEN(Extraction!CK4:CK7)-1))*(Extraction!$B$4:$B7="S08 SAMIDOC BUTION")*(Extraction!$A$4:$A7="Mars"))</f>
        <v>0</v>
      </c>
      <c r="AJ8" s="19">
        <f>SUMPRODUCT((LEFT(Extraction!CL4:CL7,LEN(Extraction!CL4:CL7)-1))*(Extraction!$B$4:$B7="S08 SAMIDOC BUTION")*(Extraction!$A$4:$A7="Mars"))</f>
        <v>0</v>
      </c>
      <c r="AK8" s="19">
        <f>SUMPRODUCT((LEFT(Extraction!CM4:CM7,LEN(Extraction!CM4:CM7)-1))*(Extraction!$B$4:$B7="S08 SAMIDOC BUTION")*(Extraction!$A$4:$A7="Mars"))</f>
        <v>0</v>
      </c>
      <c r="AL8" s="19">
        <f>SUMPRODUCT((LEFT(Extraction!CN4:CN7,LEN(Extraction!CN4:CN7)-1))*(Extraction!$B$4:$B7="S08 SAMIDOC BUTION")*(Extraction!$A$4:$A7="Mars"))</f>
        <v>0</v>
      </c>
      <c r="AM8" s="27">
        <f>SUM(B8:D8,G8:H8,R8:S8,W8:AE8,AG8,AI8:AL8)</f>
        <v>4</v>
      </c>
      <c r="AN8" s="20">
        <f t="shared" ref="AN8:AN28" si="0">SUM(E8:F8,I8:Q8,T8:V8,AF8,AH8)</f>
        <v>0</v>
      </c>
      <c r="AO8" s="18"/>
    </row>
    <row r="9" spans="1:41" s="11" customFormat="1">
      <c r="A9" s="9"/>
      <c r="B9" s="19"/>
      <c r="C9" s="19"/>
      <c r="D9" s="19"/>
      <c r="E9" s="20"/>
      <c r="F9" s="20"/>
      <c r="G9" s="19"/>
      <c r="H9" s="19"/>
      <c r="I9" s="20"/>
      <c r="J9" s="20"/>
      <c r="K9" s="20"/>
      <c r="L9" s="20"/>
      <c r="M9" s="20"/>
      <c r="N9" s="20"/>
      <c r="O9" s="20"/>
      <c r="P9" s="20"/>
      <c r="Q9" s="20"/>
      <c r="R9" s="19"/>
      <c r="S9" s="19"/>
      <c r="T9" s="20"/>
      <c r="U9" s="20"/>
      <c r="V9" s="20"/>
      <c r="W9" s="19"/>
      <c r="X9" s="19"/>
      <c r="Y9" s="19"/>
      <c r="Z9" s="19"/>
      <c r="AA9" s="24"/>
      <c r="AB9" s="17"/>
      <c r="AC9" s="19"/>
      <c r="AD9" s="19"/>
      <c r="AE9" s="19"/>
      <c r="AF9" s="20"/>
      <c r="AG9" s="19"/>
      <c r="AH9" s="20"/>
      <c r="AI9" s="19"/>
      <c r="AJ9" s="19"/>
      <c r="AK9" s="19"/>
      <c r="AL9" s="19"/>
      <c r="AM9" s="27"/>
      <c r="AN9" s="20"/>
      <c r="AO9" s="18"/>
    </row>
    <row r="10" spans="1:41" s="11" customFormat="1">
      <c r="A10" s="7"/>
      <c r="B10" s="19"/>
      <c r="C10" s="19"/>
      <c r="D10" s="19"/>
      <c r="E10" s="20"/>
      <c r="F10" s="20"/>
      <c r="G10" s="19"/>
      <c r="H10" s="19"/>
      <c r="I10" s="20"/>
      <c r="J10" s="20"/>
      <c r="K10" s="20"/>
      <c r="L10" s="20"/>
      <c r="M10" s="20"/>
      <c r="N10" s="20"/>
      <c r="O10" s="20"/>
      <c r="P10" s="20"/>
      <c r="Q10" s="20"/>
      <c r="R10" s="19"/>
      <c r="S10" s="19"/>
      <c r="T10" s="20"/>
      <c r="U10" s="20"/>
      <c r="V10" s="20"/>
      <c r="W10" s="19"/>
      <c r="X10" s="19"/>
      <c r="Y10" s="19"/>
      <c r="Z10" s="19"/>
      <c r="AA10" s="24"/>
      <c r="AB10" s="17"/>
      <c r="AC10" s="19"/>
      <c r="AD10" s="19"/>
      <c r="AE10" s="19"/>
      <c r="AF10" s="20"/>
      <c r="AG10" s="19"/>
      <c r="AH10" s="20"/>
      <c r="AI10" s="19"/>
      <c r="AJ10" s="19"/>
      <c r="AK10" s="19"/>
      <c r="AL10" s="19"/>
      <c r="AM10" s="27"/>
      <c r="AN10" s="20"/>
      <c r="AO10" s="18"/>
    </row>
    <row r="11" spans="1:41" s="11" customFormat="1">
      <c r="A11" s="9"/>
      <c r="B11" s="19"/>
      <c r="C11" s="19"/>
      <c r="D11" s="19"/>
      <c r="E11" s="20"/>
      <c r="F11" s="20"/>
      <c r="G11" s="19"/>
      <c r="H11" s="19"/>
      <c r="I11" s="20"/>
      <c r="J11" s="20"/>
      <c r="K11" s="20"/>
      <c r="L11" s="20"/>
      <c r="M11" s="20"/>
      <c r="N11" s="20"/>
      <c r="O11" s="20"/>
      <c r="P11" s="20"/>
      <c r="Q11" s="20"/>
      <c r="R11" s="19"/>
      <c r="S11" s="19"/>
      <c r="T11" s="20"/>
      <c r="U11" s="20"/>
      <c r="V11" s="20"/>
      <c r="W11" s="19"/>
      <c r="X11" s="19"/>
      <c r="Y11" s="19"/>
      <c r="Z11" s="19"/>
      <c r="AA11" s="24"/>
      <c r="AB11" s="17"/>
      <c r="AC11" s="19"/>
      <c r="AD11" s="19"/>
      <c r="AE11" s="19"/>
      <c r="AF11" s="20"/>
      <c r="AG11" s="19"/>
      <c r="AH11" s="20"/>
      <c r="AI11" s="19"/>
      <c r="AJ11" s="19"/>
      <c r="AK11" s="19"/>
      <c r="AL11" s="19"/>
      <c r="AM11" s="27"/>
      <c r="AN11" s="20"/>
      <c r="AO11" s="18"/>
    </row>
    <row r="12" spans="1:41" s="11" customFormat="1">
      <c r="A12" s="9"/>
      <c r="B12" s="19"/>
      <c r="C12" s="19"/>
      <c r="D12" s="19"/>
      <c r="E12" s="20"/>
      <c r="F12" s="20"/>
      <c r="G12" s="19"/>
      <c r="H12" s="19"/>
      <c r="I12" s="20"/>
      <c r="J12" s="20"/>
      <c r="K12" s="20"/>
      <c r="L12" s="20"/>
      <c r="M12" s="20"/>
      <c r="N12" s="20"/>
      <c r="O12" s="20"/>
      <c r="P12" s="20"/>
      <c r="Q12" s="20"/>
      <c r="R12" s="19"/>
      <c r="S12" s="19"/>
      <c r="T12" s="20"/>
      <c r="U12" s="20"/>
      <c r="V12" s="20"/>
      <c r="W12" s="19"/>
      <c r="X12" s="19"/>
      <c r="Y12" s="19"/>
      <c r="Z12" s="19"/>
      <c r="AA12" s="24"/>
      <c r="AB12" s="17"/>
      <c r="AC12" s="19"/>
      <c r="AD12" s="19"/>
      <c r="AE12" s="19"/>
      <c r="AF12" s="20"/>
      <c r="AG12" s="19"/>
      <c r="AH12" s="20"/>
      <c r="AI12" s="19"/>
      <c r="AJ12" s="19"/>
      <c r="AK12" s="19"/>
      <c r="AL12" s="19"/>
      <c r="AM12" s="27"/>
      <c r="AN12" s="20"/>
      <c r="AO12" s="18"/>
    </row>
    <row r="13" spans="1:41" s="11" customFormat="1">
      <c r="A13" s="7"/>
      <c r="B13" s="19"/>
      <c r="C13" s="19"/>
      <c r="D13" s="19"/>
      <c r="E13" s="20"/>
      <c r="F13" s="20"/>
      <c r="G13" s="19"/>
      <c r="H13" s="19"/>
      <c r="I13" s="20"/>
      <c r="J13" s="20"/>
      <c r="K13" s="20"/>
      <c r="L13" s="20"/>
      <c r="M13" s="20"/>
      <c r="N13" s="20"/>
      <c r="O13" s="20"/>
      <c r="P13" s="20"/>
      <c r="Q13" s="20"/>
      <c r="R13" s="19"/>
      <c r="S13" s="19"/>
      <c r="T13" s="20"/>
      <c r="U13" s="20"/>
      <c r="V13" s="20"/>
      <c r="W13" s="19"/>
      <c r="X13" s="19"/>
      <c r="Y13" s="19"/>
      <c r="Z13" s="19"/>
      <c r="AA13" s="24"/>
      <c r="AB13" s="17"/>
      <c r="AC13" s="19"/>
      <c r="AD13" s="19"/>
      <c r="AE13" s="19"/>
      <c r="AF13" s="20"/>
      <c r="AG13" s="19"/>
      <c r="AH13" s="20"/>
      <c r="AI13" s="19"/>
      <c r="AJ13" s="19"/>
      <c r="AK13" s="19"/>
      <c r="AL13" s="19"/>
      <c r="AM13" s="27"/>
      <c r="AN13" s="20"/>
      <c r="AO13" s="18"/>
    </row>
    <row r="14" spans="1:41" s="11" customFormat="1">
      <c r="A14" s="7"/>
      <c r="B14" s="19"/>
      <c r="C14" s="19"/>
      <c r="D14" s="19"/>
      <c r="E14" s="20"/>
      <c r="F14" s="20"/>
      <c r="G14" s="19"/>
      <c r="H14" s="19"/>
      <c r="I14" s="20"/>
      <c r="J14" s="20"/>
      <c r="K14" s="20"/>
      <c r="L14" s="20"/>
      <c r="M14" s="20"/>
      <c r="N14" s="20"/>
      <c r="O14" s="20"/>
      <c r="P14" s="20"/>
      <c r="Q14" s="20"/>
      <c r="R14" s="19"/>
      <c r="S14" s="19"/>
      <c r="T14" s="20"/>
      <c r="U14" s="20"/>
      <c r="V14" s="20"/>
      <c r="W14" s="19"/>
      <c r="X14" s="19"/>
      <c r="Y14" s="19"/>
      <c r="Z14" s="19"/>
      <c r="AA14" s="24"/>
      <c r="AB14" s="17"/>
      <c r="AC14" s="19"/>
      <c r="AD14" s="19"/>
      <c r="AE14" s="19"/>
      <c r="AF14" s="20"/>
      <c r="AG14" s="19"/>
      <c r="AH14" s="20"/>
      <c r="AI14" s="19"/>
      <c r="AJ14" s="19"/>
      <c r="AK14" s="19"/>
      <c r="AL14" s="19"/>
      <c r="AM14" s="27"/>
      <c r="AN14" s="20"/>
      <c r="AO14" s="18"/>
    </row>
    <row r="15" spans="1:41" s="11" customFormat="1">
      <c r="A15" s="9"/>
      <c r="B15" s="19"/>
      <c r="C15" s="19"/>
      <c r="D15" s="19"/>
      <c r="E15" s="20"/>
      <c r="F15" s="20"/>
      <c r="G15" s="19"/>
      <c r="H15" s="19"/>
      <c r="I15" s="20"/>
      <c r="J15" s="20"/>
      <c r="K15" s="20"/>
      <c r="L15" s="20"/>
      <c r="M15" s="20"/>
      <c r="N15" s="20"/>
      <c r="O15" s="20"/>
      <c r="P15" s="20"/>
      <c r="Q15" s="20"/>
      <c r="R15" s="19"/>
      <c r="S15" s="19"/>
      <c r="T15" s="20"/>
      <c r="U15" s="20"/>
      <c r="V15" s="20"/>
      <c r="W15" s="19"/>
      <c r="X15" s="19"/>
      <c r="Y15" s="19"/>
      <c r="Z15" s="19"/>
      <c r="AA15" s="24"/>
      <c r="AB15" s="17"/>
      <c r="AC15" s="19"/>
      <c r="AD15" s="19"/>
      <c r="AE15" s="19"/>
      <c r="AF15" s="20"/>
      <c r="AG15" s="19"/>
      <c r="AH15" s="20"/>
      <c r="AI15" s="19"/>
      <c r="AJ15" s="19"/>
      <c r="AK15" s="19"/>
      <c r="AL15" s="19"/>
      <c r="AM15" s="27"/>
      <c r="AN15" s="20"/>
      <c r="AO15" s="18"/>
    </row>
    <row r="16" spans="1:41" s="11" customFormat="1">
      <c r="A16" s="9"/>
      <c r="B16" s="19"/>
      <c r="C16" s="19"/>
      <c r="D16" s="19"/>
      <c r="E16" s="20"/>
      <c r="F16" s="20"/>
      <c r="G16" s="19"/>
      <c r="H16" s="19"/>
      <c r="I16" s="20"/>
      <c r="J16" s="20"/>
      <c r="K16" s="20"/>
      <c r="L16" s="20"/>
      <c r="M16" s="20"/>
      <c r="N16" s="20"/>
      <c r="O16" s="20"/>
      <c r="P16" s="20"/>
      <c r="Q16" s="20"/>
      <c r="R16" s="19"/>
      <c r="S16" s="19"/>
      <c r="T16" s="20"/>
      <c r="U16" s="20"/>
      <c r="V16" s="20"/>
      <c r="W16" s="19"/>
      <c r="X16" s="19"/>
      <c r="Y16" s="19"/>
      <c r="Z16" s="19"/>
      <c r="AA16" s="24"/>
      <c r="AB16" s="17"/>
      <c r="AC16" s="19"/>
      <c r="AD16" s="19"/>
      <c r="AE16" s="19"/>
      <c r="AF16" s="20"/>
      <c r="AG16" s="19"/>
      <c r="AH16" s="20"/>
      <c r="AI16" s="19"/>
      <c r="AJ16" s="19"/>
      <c r="AK16" s="19"/>
      <c r="AL16" s="19"/>
      <c r="AM16" s="27"/>
      <c r="AN16" s="20"/>
      <c r="AO16" s="18"/>
    </row>
    <row r="17" spans="1:41" s="11" customFormat="1">
      <c r="A17" s="7"/>
      <c r="B17" s="19"/>
      <c r="C17" s="19"/>
      <c r="D17" s="19"/>
      <c r="E17" s="20"/>
      <c r="F17" s="20"/>
      <c r="G17" s="19"/>
      <c r="H17" s="19"/>
      <c r="I17" s="20"/>
      <c r="J17" s="20"/>
      <c r="K17" s="20"/>
      <c r="L17" s="20"/>
      <c r="M17" s="20"/>
      <c r="N17" s="20"/>
      <c r="O17" s="20"/>
      <c r="P17" s="20"/>
      <c r="Q17" s="20"/>
      <c r="R17" s="19"/>
      <c r="S17" s="19"/>
      <c r="T17" s="20"/>
      <c r="U17" s="20"/>
      <c r="V17" s="20"/>
      <c r="W17" s="19"/>
      <c r="X17" s="19"/>
      <c r="Y17" s="19"/>
      <c r="Z17" s="19"/>
      <c r="AA17" s="24"/>
      <c r="AB17" s="17"/>
      <c r="AC17" s="19"/>
      <c r="AD17" s="19"/>
      <c r="AE17" s="19"/>
      <c r="AF17" s="20"/>
      <c r="AG17" s="19"/>
      <c r="AH17" s="20"/>
      <c r="AI17" s="19"/>
      <c r="AJ17" s="19"/>
      <c r="AK17" s="19"/>
      <c r="AL17" s="19"/>
      <c r="AM17" s="27"/>
      <c r="AN17" s="20"/>
      <c r="AO17" s="18"/>
    </row>
    <row r="18" spans="1:41" s="11" customFormat="1">
      <c r="A18" s="9"/>
      <c r="B18" s="19"/>
      <c r="C18" s="19"/>
      <c r="D18" s="19"/>
      <c r="E18" s="20"/>
      <c r="F18" s="20"/>
      <c r="G18" s="19"/>
      <c r="H18" s="19"/>
      <c r="I18" s="20"/>
      <c r="J18" s="20"/>
      <c r="K18" s="20"/>
      <c r="L18" s="20"/>
      <c r="M18" s="20"/>
      <c r="N18" s="20"/>
      <c r="O18" s="20"/>
      <c r="P18" s="20"/>
      <c r="Q18" s="20"/>
      <c r="R18" s="19"/>
      <c r="S18" s="19"/>
      <c r="T18" s="20"/>
      <c r="U18" s="20"/>
      <c r="V18" s="20"/>
      <c r="W18" s="19"/>
      <c r="X18" s="19"/>
      <c r="Y18" s="19"/>
      <c r="Z18" s="19"/>
      <c r="AA18" s="24"/>
      <c r="AB18" s="17"/>
      <c r="AC18" s="19"/>
      <c r="AD18" s="19"/>
      <c r="AE18" s="19"/>
      <c r="AF18" s="20"/>
      <c r="AG18" s="19"/>
      <c r="AH18" s="20"/>
      <c r="AI18" s="19"/>
      <c r="AJ18" s="19"/>
      <c r="AK18" s="19"/>
      <c r="AL18" s="19"/>
      <c r="AM18" s="27"/>
      <c r="AN18" s="20"/>
      <c r="AO18" s="18"/>
    </row>
    <row r="19" spans="1:41" s="11" customFormat="1">
      <c r="A19" s="7"/>
      <c r="B19" s="19"/>
      <c r="C19" s="19"/>
      <c r="D19" s="19"/>
      <c r="E19" s="20"/>
      <c r="F19" s="20"/>
      <c r="G19" s="19"/>
      <c r="H19" s="19"/>
      <c r="I19" s="20"/>
      <c r="J19" s="20"/>
      <c r="K19" s="20"/>
      <c r="L19" s="20"/>
      <c r="M19" s="20"/>
      <c r="N19" s="20"/>
      <c r="O19" s="20"/>
      <c r="P19" s="20"/>
      <c r="Q19" s="20"/>
      <c r="R19" s="19"/>
      <c r="S19" s="19"/>
      <c r="T19" s="20"/>
      <c r="U19" s="20"/>
      <c r="V19" s="20"/>
      <c r="W19" s="19"/>
      <c r="X19" s="19"/>
      <c r="Y19" s="19"/>
      <c r="Z19" s="19"/>
      <c r="AA19" s="24"/>
      <c r="AB19" s="17"/>
      <c r="AC19" s="19"/>
      <c r="AD19" s="19"/>
      <c r="AE19" s="19"/>
      <c r="AF19" s="20"/>
      <c r="AG19" s="19"/>
      <c r="AH19" s="20"/>
      <c r="AI19" s="19"/>
      <c r="AJ19" s="19"/>
      <c r="AK19" s="19"/>
      <c r="AL19" s="19"/>
      <c r="AM19" s="27"/>
      <c r="AN19" s="20"/>
      <c r="AO19" s="18"/>
    </row>
    <row r="20" spans="1:41" s="11" customFormat="1">
      <c r="A20" s="9"/>
      <c r="B20" s="19"/>
      <c r="C20" s="19"/>
      <c r="D20" s="19"/>
      <c r="E20" s="20"/>
      <c r="F20" s="20"/>
      <c r="G20" s="19"/>
      <c r="H20" s="19"/>
      <c r="I20" s="20"/>
      <c r="J20" s="20"/>
      <c r="K20" s="20"/>
      <c r="L20" s="20"/>
      <c r="M20" s="20"/>
      <c r="N20" s="20"/>
      <c r="O20" s="20"/>
      <c r="P20" s="20"/>
      <c r="Q20" s="20"/>
      <c r="R20" s="19"/>
      <c r="S20" s="19"/>
      <c r="T20" s="20"/>
      <c r="U20" s="20"/>
      <c r="V20" s="20"/>
      <c r="W20" s="19"/>
      <c r="X20" s="19"/>
      <c r="Y20" s="19"/>
      <c r="Z20" s="19"/>
      <c r="AA20" s="24"/>
      <c r="AB20" s="17"/>
      <c r="AC20" s="19"/>
      <c r="AD20" s="19"/>
      <c r="AE20" s="19"/>
      <c r="AF20" s="20"/>
      <c r="AG20" s="19"/>
      <c r="AH20" s="20"/>
      <c r="AI20" s="19"/>
      <c r="AJ20" s="19"/>
      <c r="AK20" s="19"/>
      <c r="AL20" s="19"/>
      <c r="AM20" s="27"/>
      <c r="AN20" s="20"/>
      <c r="AO20" s="18"/>
    </row>
    <row r="21" spans="1:41" s="11" customFormat="1">
      <c r="A21" s="9"/>
      <c r="B21" s="19"/>
      <c r="C21" s="19"/>
      <c r="D21" s="19"/>
      <c r="E21" s="20"/>
      <c r="F21" s="20"/>
      <c r="G21" s="19"/>
      <c r="H21" s="19"/>
      <c r="I21" s="20"/>
      <c r="J21" s="20"/>
      <c r="K21" s="20"/>
      <c r="L21" s="20"/>
      <c r="M21" s="20"/>
      <c r="N21" s="20"/>
      <c r="O21" s="20"/>
      <c r="P21" s="20"/>
      <c r="Q21" s="20"/>
      <c r="R21" s="19"/>
      <c r="S21" s="19"/>
      <c r="T21" s="20"/>
      <c r="U21" s="20"/>
      <c r="V21" s="20"/>
      <c r="W21" s="19"/>
      <c r="X21" s="19"/>
      <c r="Y21" s="19"/>
      <c r="Z21" s="19"/>
      <c r="AA21" s="24"/>
      <c r="AB21" s="17"/>
      <c r="AC21" s="19"/>
      <c r="AD21" s="19"/>
      <c r="AE21" s="19"/>
      <c r="AF21" s="20"/>
      <c r="AG21" s="19"/>
      <c r="AH21" s="20"/>
      <c r="AI21" s="19"/>
      <c r="AJ21" s="19"/>
      <c r="AK21" s="19"/>
      <c r="AL21" s="19"/>
      <c r="AM21" s="27"/>
      <c r="AN21" s="20"/>
      <c r="AO21" s="18"/>
    </row>
    <row r="22" spans="1:41" s="11" customFormat="1">
      <c r="A22" s="7"/>
      <c r="B22" s="19"/>
      <c r="C22" s="19"/>
      <c r="D22" s="19"/>
      <c r="E22" s="20"/>
      <c r="F22" s="20"/>
      <c r="G22" s="19"/>
      <c r="H22" s="19"/>
      <c r="I22" s="20"/>
      <c r="J22" s="20"/>
      <c r="K22" s="20"/>
      <c r="L22" s="20"/>
      <c r="M22" s="20"/>
      <c r="N22" s="20"/>
      <c r="O22" s="20"/>
      <c r="P22" s="20"/>
      <c r="Q22" s="20"/>
      <c r="R22" s="19"/>
      <c r="S22" s="19"/>
      <c r="T22" s="20"/>
      <c r="U22" s="20"/>
      <c r="V22" s="20"/>
      <c r="W22" s="19"/>
      <c r="X22" s="19"/>
      <c r="Y22" s="19"/>
      <c r="Z22" s="19"/>
      <c r="AA22" s="24"/>
      <c r="AB22" s="17"/>
      <c r="AC22" s="19"/>
      <c r="AD22" s="19"/>
      <c r="AE22" s="19"/>
      <c r="AF22" s="20"/>
      <c r="AG22" s="19"/>
      <c r="AH22" s="20"/>
      <c r="AI22" s="19"/>
      <c r="AJ22" s="19"/>
      <c r="AK22" s="19"/>
      <c r="AL22" s="19"/>
      <c r="AM22" s="27"/>
      <c r="AN22" s="20"/>
      <c r="AO22" s="18"/>
    </row>
    <row r="23" spans="1:41" s="11" customFormat="1">
      <c r="A23" s="7"/>
      <c r="B23" s="19"/>
      <c r="C23" s="19"/>
      <c r="D23" s="19"/>
      <c r="E23" s="20"/>
      <c r="F23" s="20"/>
      <c r="G23" s="19"/>
      <c r="H23" s="19"/>
      <c r="I23" s="20"/>
      <c r="J23" s="20"/>
      <c r="K23" s="20"/>
      <c r="L23" s="20"/>
      <c r="M23" s="20"/>
      <c r="N23" s="20"/>
      <c r="O23" s="20"/>
      <c r="P23" s="20"/>
      <c r="Q23" s="20"/>
      <c r="R23" s="19"/>
      <c r="S23" s="19"/>
      <c r="T23" s="20"/>
      <c r="U23" s="20"/>
      <c r="V23" s="20"/>
      <c r="W23" s="19"/>
      <c r="X23" s="19"/>
      <c r="Y23" s="19"/>
      <c r="Z23" s="19"/>
      <c r="AA23" s="24"/>
      <c r="AB23" s="17"/>
      <c r="AC23" s="19"/>
      <c r="AD23" s="19"/>
      <c r="AE23" s="19"/>
      <c r="AF23" s="20"/>
      <c r="AG23" s="19"/>
      <c r="AH23" s="20"/>
      <c r="AI23" s="19"/>
      <c r="AJ23" s="19"/>
      <c r="AK23" s="19"/>
      <c r="AL23" s="19"/>
      <c r="AM23" s="27"/>
      <c r="AN23" s="20"/>
      <c r="AO23" s="18"/>
    </row>
    <row r="24" spans="1:41" s="11" customFormat="1">
      <c r="A24" s="7"/>
      <c r="B24" s="19"/>
      <c r="C24" s="19"/>
      <c r="D24" s="19"/>
      <c r="E24" s="20"/>
      <c r="F24" s="20"/>
      <c r="G24" s="19"/>
      <c r="H24" s="19"/>
      <c r="I24" s="20"/>
      <c r="J24" s="20"/>
      <c r="K24" s="20"/>
      <c r="L24" s="20"/>
      <c r="M24" s="20"/>
      <c r="N24" s="20"/>
      <c r="O24" s="20"/>
      <c r="P24" s="20"/>
      <c r="Q24" s="20"/>
      <c r="R24" s="19"/>
      <c r="S24" s="19"/>
      <c r="T24" s="20"/>
      <c r="U24" s="20"/>
      <c r="V24" s="20"/>
      <c r="W24" s="19"/>
      <c r="X24" s="19"/>
      <c r="Y24" s="19"/>
      <c r="Z24" s="19"/>
      <c r="AA24" s="24"/>
      <c r="AB24" s="17"/>
      <c r="AC24" s="19"/>
      <c r="AD24" s="19"/>
      <c r="AE24" s="19"/>
      <c r="AF24" s="20"/>
      <c r="AG24" s="19"/>
      <c r="AH24" s="20"/>
      <c r="AI24" s="19"/>
      <c r="AJ24" s="19"/>
      <c r="AK24" s="19"/>
      <c r="AL24" s="19"/>
      <c r="AM24" s="27"/>
      <c r="AN24" s="20"/>
      <c r="AO24" s="18"/>
    </row>
    <row r="25" spans="1:41" s="11" customFormat="1">
      <c r="A25" s="7"/>
      <c r="B25" s="19"/>
      <c r="C25" s="19"/>
      <c r="D25" s="19"/>
      <c r="E25" s="20"/>
      <c r="F25" s="20"/>
      <c r="G25" s="19"/>
      <c r="H25" s="19"/>
      <c r="I25" s="20"/>
      <c r="J25" s="20"/>
      <c r="K25" s="20"/>
      <c r="L25" s="20"/>
      <c r="M25" s="20"/>
      <c r="N25" s="20"/>
      <c r="O25" s="20"/>
      <c r="P25" s="20"/>
      <c r="Q25" s="20"/>
      <c r="R25" s="19"/>
      <c r="S25" s="19"/>
      <c r="T25" s="20"/>
      <c r="U25" s="20"/>
      <c r="V25" s="20"/>
      <c r="W25" s="19"/>
      <c r="X25" s="19"/>
      <c r="Y25" s="19"/>
      <c r="Z25" s="19"/>
      <c r="AA25" s="24"/>
      <c r="AB25" s="17"/>
      <c r="AC25" s="19"/>
      <c r="AD25" s="19"/>
      <c r="AE25" s="19"/>
      <c r="AF25" s="20"/>
      <c r="AG25" s="19"/>
      <c r="AH25" s="20"/>
      <c r="AI25" s="19"/>
      <c r="AJ25" s="19"/>
      <c r="AK25" s="19"/>
      <c r="AL25" s="19"/>
      <c r="AM25" s="27"/>
      <c r="AN25" s="20"/>
      <c r="AO25" s="18"/>
    </row>
    <row r="26" spans="1:41" s="11" customFormat="1">
      <c r="A26" s="7"/>
      <c r="B26" s="19"/>
      <c r="C26" s="19"/>
      <c r="D26" s="19"/>
      <c r="E26" s="20"/>
      <c r="F26" s="20"/>
      <c r="G26" s="19"/>
      <c r="H26" s="19"/>
      <c r="I26" s="20"/>
      <c r="J26" s="20"/>
      <c r="K26" s="20"/>
      <c r="L26" s="20"/>
      <c r="M26" s="20"/>
      <c r="N26" s="20"/>
      <c r="O26" s="20"/>
      <c r="P26" s="20"/>
      <c r="Q26" s="20"/>
      <c r="R26" s="19"/>
      <c r="S26" s="19"/>
      <c r="T26" s="20"/>
      <c r="U26" s="20"/>
      <c r="V26" s="20"/>
      <c r="W26" s="19"/>
      <c r="X26" s="19"/>
      <c r="Y26" s="19"/>
      <c r="Z26" s="19"/>
      <c r="AA26" s="24"/>
      <c r="AB26" s="17"/>
      <c r="AC26" s="19"/>
      <c r="AD26" s="19"/>
      <c r="AE26" s="19"/>
      <c r="AF26" s="20"/>
      <c r="AG26" s="19"/>
      <c r="AH26" s="20"/>
      <c r="AI26" s="19"/>
      <c r="AJ26" s="19"/>
      <c r="AK26" s="19"/>
      <c r="AL26" s="19"/>
      <c r="AM26" s="27"/>
      <c r="AN26" s="20"/>
      <c r="AO26" s="18"/>
    </row>
    <row r="27" spans="1:41" s="11" customFormat="1">
      <c r="A27" s="9"/>
      <c r="B27" s="19"/>
      <c r="C27" s="19"/>
      <c r="D27" s="19"/>
      <c r="E27" s="20"/>
      <c r="F27" s="20"/>
      <c r="G27" s="19"/>
      <c r="H27" s="19"/>
      <c r="I27" s="20"/>
      <c r="J27" s="20"/>
      <c r="K27" s="20"/>
      <c r="L27" s="20"/>
      <c r="M27" s="20"/>
      <c r="N27" s="20"/>
      <c r="O27" s="20"/>
      <c r="P27" s="20"/>
      <c r="Q27" s="20"/>
      <c r="R27" s="19"/>
      <c r="S27" s="19"/>
      <c r="T27" s="20"/>
      <c r="U27" s="20"/>
      <c r="V27" s="20"/>
      <c r="W27" s="19"/>
      <c r="X27" s="19"/>
      <c r="Y27" s="19"/>
      <c r="Z27" s="19"/>
      <c r="AA27" s="24"/>
      <c r="AB27" s="17"/>
      <c r="AC27" s="19"/>
      <c r="AD27" s="19"/>
      <c r="AE27" s="19"/>
      <c r="AF27" s="20"/>
      <c r="AG27" s="19"/>
      <c r="AH27" s="20"/>
      <c r="AI27" s="19"/>
      <c r="AJ27" s="19"/>
      <c r="AK27" s="19"/>
      <c r="AL27" s="19"/>
      <c r="AM27" s="27"/>
      <c r="AN27" s="23"/>
      <c r="AO27" s="18"/>
    </row>
    <row r="28" spans="1:41" s="11" customFormat="1" ht="15.75" thickBot="1">
      <c r="A28" s="15" t="s">
        <v>16</v>
      </c>
      <c r="B28" s="33">
        <f>SUM(B6:B27)</f>
        <v>0</v>
      </c>
      <c r="C28" s="33">
        <f t="shared" ref="C28:AL28" si="1">SUM(C6:C27)</f>
        <v>0</v>
      </c>
      <c r="D28" s="33">
        <f t="shared" si="1"/>
        <v>4</v>
      </c>
      <c r="E28" s="34">
        <f t="shared" si="1"/>
        <v>0</v>
      </c>
      <c r="F28" s="34">
        <f t="shared" si="1"/>
        <v>0</v>
      </c>
      <c r="G28" s="33">
        <f t="shared" si="1"/>
        <v>0</v>
      </c>
      <c r="H28" s="33">
        <f t="shared" si="1"/>
        <v>0</v>
      </c>
      <c r="I28" s="34">
        <f t="shared" si="1"/>
        <v>0</v>
      </c>
      <c r="J28" s="34">
        <f t="shared" si="1"/>
        <v>0</v>
      </c>
      <c r="K28" s="34">
        <f t="shared" si="1"/>
        <v>0</v>
      </c>
      <c r="L28" s="34">
        <f t="shared" si="1"/>
        <v>0</v>
      </c>
      <c r="M28" s="34">
        <f t="shared" si="1"/>
        <v>0</v>
      </c>
      <c r="N28" s="34">
        <f t="shared" si="1"/>
        <v>0</v>
      </c>
      <c r="O28" s="34">
        <f t="shared" si="1"/>
        <v>0</v>
      </c>
      <c r="P28" s="34">
        <f t="shared" si="1"/>
        <v>0</v>
      </c>
      <c r="Q28" s="34">
        <f t="shared" si="1"/>
        <v>0</v>
      </c>
      <c r="R28" s="33">
        <f t="shared" si="1"/>
        <v>0</v>
      </c>
      <c r="S28" s="33">
        <f t="shared" si="1"/>
        <v>0</v>
      </c>
      <c r="T28" s="34">
        <f t="shared" si="1"/>
        <v>0</v>
      </c>
      <c r="U28" s="34">
        <f t="shared" si="1"/>
        <v>0</v>
      </c>
      <c r="V28" s="34">
        <f t="shared" si="1"/>
        <v>0</v>
      </c>
      <c r="W28" s="33">
        <f t="shared" si="1"/>
        <v>0</v>
      </c>
      <c r="X28" s="33">
        <f t="shared" si="1"/>
        <v>0</v>
      </c>
      <c r="Y28" s="33">
        <f t="shared" si="1"/>
        <v>0</v>
      </c>
      <c r="Z28" s="33">
        <f t="shared" si="1"/>
        <v>0</v>
      </c>
      <c r="AA28" s="72">
        <f t="shared" si="1"/>
        <v>0</v>
      </c>
      <c r="AB28" s="73">
        <f t="shared" si="1"/>
        <v>0</v>
      </c>
      <c r="AC28" s="28">
        <f t="shared" si="1"/>
        <v>0</v>
      </c>
      <c r="AD28" s="28">
        <f t="shared" si="1"/>
        <v>0</v>
      </c>
      <c r="AE28" s="28">
        <f t="shared" si="1"/>
        <v>0</v>
      </c>
      <c r="AF28" s="74">
        <f t="shared" si="1"/>
        <v>0</v>
      </c>
      <c r="AG28" s="28">
        <f t="shared" si="1"/>
        <v>0</v>
      </c>
      <c r="AH28" s="74">
        <f t="shared" si="1"/>
        <v>0</v>
      </c>
      <c r="AI28" s="28">
        <f t="shared" si="1"/>
        <v>0</v>
      </c>
      <c r="AJ28" s="28">
        <f t="shared" si="1"/>
        <v>0</v>
      </c>
      <c r="AK28" s="28">
        <f t="shared" si="1"/>
        <v>0</v>
      </c>
      <c r="AL28" s="29">
        <f t="shared" si="1"/>
        <v>0</v>
      </c>
      <c r="AM28" s="36">
        <f t="shared" ref="AM9:AM28" si="2">SUM(B28:D28,G28:H28,R28:S28,W28:AE28,AG28,AI28:AL28)</f>
        <v>4</v>
      </c>
      <c r="AN28" s="30">
        <f t="shared" si="0"/>
        <v>0</v>
      </c>
      <c r="AO28" s="37"/>
    </row>
    <row r="29" spans="1:41" s="11" customFormat="1" ht="15.75" thickTop="1">
      <c r="A29"/>
      <c r="B29"/>
      <c r="C29"/>
      <c r="D29"/>
      <c r="E29"/>
      <c r="F29" s="35"/>
      <c r="G29"/>
      <c r="H29"/>
      <c r="I29" s="35"/>
      <c r="J29"/>
      <c r="K29" s="35"/>
      <c r="L29" s="35"/>
      <c r="M29" s="35"/>
      <c r="N29" s="35"/>
      <c r="O29" s="35"/>
      <c r="P29" s="35"/>
      <c r="Q29"/>
      <c r="R29"/>
      <c r="S29" s="35"/>
      <c r="T29" s="35"/>
      <c r="U29" s="35"/>
      <c r="V29" s="35"/>
      <c r="W29"/>
      <c r="X29"/>
      <c r="Y29" s="35"/>
      <c r="Z29" s="35"/>
      <c r="AA29"/>
      <c r="AB29" s="14"/>
      <c r="AC29" s="14"/>
      <c r="AD29"/>
      <c r="AE29" s="14"/>
      <c r="AF29" s="14"/>
      <c r="AG29" s="14"/>
      <c r="AH29" s="14"/>
      <c r="AI29" s="14"/>
      <c r="AJ29" s="14"/>
      <c r="AK29" s="14"/>
      <c r="AL29"/>
      <c r="AM29"/>
      <c r="AN29"/>
      <c r="AO29"/>
    </row>
    <row r="30" spans="1:41" s="11" customFormat="1" ht="15.75" thickBot="1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/>
      <c r="AN30"/>
      <c r="AO30"/>
    </row>
    <row r="31" spans="1:41" s="11" customFormat="1" ht="21.75" thickTop="1">
      <c r="A31" s="70"/>
      <c r="B31" s="96" t="s">
        <v>333</v>
      </c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90"/>
      <c r="AB31" s="97" t="s">
        <v>332</v>
      </c>
      <c r="AC31" s="98"/>
      <c r="AD31" s="98"/>
      <c r="AE31" s="98"/>
      <c r="AF31" s="98"/>
      <c r="AG31" s="98"/>
      <c r="AH31" s="98"/>
      <c r="AI31" s="98"/>
      <c r="AJ31" s="98"/>
      <c r="AK31" s="98"/>
      <c r="AL31" s="99"/>
      <c r="AM31" s="25"/>
    </row>
    <row r="32" spans="1:41" s="11" customFormat="1" ht="15" customHeight="1">
      <c r="A32" s="91" t="s">
        <v>3</v>
      </c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90"/>
      <c r="AB32" s="100"/>
      <c r="AC32" s="101"/>
      <c r="AD32" s="101"/>
      <c r="AE32" s="101"/>
      <c r="AF32" s="101"/>
      <c r="AG32" s="101"/>
      <c r="AH32" s="101"/>
      <c r="AI32" s="101"/>
      <c r="AJ32" s="101"/>
      <c r="AK32" s="101"/>
      <c r="AL32" s="102"/>
      <c r="AM32" s="26"/>
    </row>
    <row r="33" spans="1:48" s="11" customFormat="1" ht="15" customHeight="1">
      <c r="A33" s="91"/>
      <c r="B33" s="38" t="s">
        <v>18</v>
      </c>
      <c r="C33" s="38" t="s">
        <v>20</v>
      </c>
      <c r="D33" s="39" t="s">
        <v>22</v>
      </c>
      <c r="E33" s="38" t="s">
        <v>24</v>
      </c>
      <c r="F33" s="39" t="s">
        <v>26</v>
      </c>
      <c r="G33" s="38" t="s">
        <v>28</v>
      </c>
      <c r="H33" s="39" t="s">
        <v>30</v>
      </c>
      <c r="I33" s="38" t="s">
        <v>132</v>
      </c>
      <c r="J33" s="38" t="s">
        <v>133</v>
      </c>
      <c r="K33" s="38" t="s">
        <v>71</v>
      </c>
      <c r="L33" s="38" t="s">
        <v>52</v>
      </c>
      <c r="M33" s="38" t="s">
        <v>54</v>
      </c>
      <c r="N33" s="38" t="s">
        <v>55</v>
      </c>
      <c r="O33" s="38" t="s">
        <v>57</v>
      </c>
      <c r="P33" s="38" t="s">
        <v>60</v>
      </c>
      <c r="Q33" s="39" t="s">
        <v>62</v>
      </c>
      <c r="R33" s="38" t="s">
        <v>65</v>
      </c>
      <c r="S33" s="38" t="s">
        <v>67</v>
      </c>
      <c r="T33" s="38" t="s">
        <v>68</v>
      </c>
      <c r="U33" s="38" t="s">
        <v>134</v>
      </c>
      <c r="V33" s="38" t="s">
        <v>75</v>
      </c>
      <c r="W33" s="38" t="s">
        <v>135</v>
      </c>
      <c r="X33" s="39" t="s">
        <v>136</v>
      </c>
      <c r="Y33" s="38" t="s">
        <v>73</v>
      </c>
      <c r="Z33" s="39" t="s">
        <v>70</v>
      </c>
      <c r="AA33" s="40" t="s">
        <v>76</v>
      </c>
      <c r="AB33" s="41" t="s">
        <v>32</v>
      </c>
      <c r="AC33" s="42" t="s">
        <v>33</v>
      </c>
      <c r="AD33" s="40" t="s">
        <v>34</v>
      </c>
      <c r="AE33" s="38" t="s">
        <v>35</v>
      </c>
      <c r="AF33" s="39" t="s">
        <v>36</v>
      </c>
      <c r="AG33" s="42" t="s">
        <v>39</v>
      </c>
      <c r="AH33" s="38" t="s">
        <v>44</v>
      </c>
      <c r="AI33" s="42" t="s">
        <v>46</v>
      </c>
      <c r="AJ33" s="38" t="s">
        <v>47</v>
      </c>
      <c r="AK33" s="38" t="s">
        <v>50</v>
      </c>
      <c r="AL33" s="40" t="s">
        <v>63</v>
      </c>
      <c r="AM33" s="41" t="s">
        <v>326</v>
      </c>
      <c r="AN33" s="38" t="s">
        <v>327</v>
      </c>
      <c r="AO33" s="39"/>
    </row>
    <row r="34" spans="1:48" s="11" customFormat="1" ht="15" customHeight="1">
      <c r="A34" s="43" t="s">
        <v>360</v>
      </c>
      <c r="B34" s="19">
        <f>SUMPRODUCT((LEFT(Extraction!BD4:BD7,LEN(Extraction!BD4:BD7)-1))*(Extraction!$B4:$B7="S01 MASIFOC")*(Extraction!$A$4:$A7="Avril"))</f>
        <v>0</v>
      </c>
      <c r="C34" s="19">
        <f>SUMPRODUCT((LEFT(Extraction!BE4:BE7,LEN(Extraction!BE4:BE7)-1))*(Extraction!$B4:$B7="S01 MASIFOC")*(Extraction!$A$4:$A7="Avril"))</f>
        <v>0</v>
      </c>
      <c r="D34" s="19">
        <f>SUMPRODUCT((LEFT(Extraction!BF4:BF7,LEN(Extraction!BF4:BF7)-1))*(Extraction!$B4:$B7="S01 MASIFOC")*(Extraction!$A$4:$A7="Avril"))</f>
        <v>0</v>
      </c>
      <c r="E34" s="19">
        <f>SUMPRODUCT((LEFT(Extraction!BG4:BG7,LEN(Extraction!BG4:BG7)-1))*(Extraction!$B4:$B7="S01 MASIFOC")*(Extraction!$A$4:$A7="Avril"))</f>
        <v>0</v>
      </c>
      <c r="F34" s="19">
        <f>SUMPRODUCT((LEFT(Extraction!BH4:BH7,LEN(Extraction!BH4:BH7)-1))*(Extraction!$B4:$B7="S01 MASIFOC")*(Extraction!$A$4:$A7="Avril"))</f>
        <v>0</v>
      </c>
      <c r="G34" s="19">
        <f>SUMPRODUCT((LEFT(Extraction!BI4:BI7,LEN(Extraction!BI4:BI7)-1))*(Extraction!$B4:$B7="S01 MASIFOC")*(Extraction!$A$4:$A7="Avril"))</f>
        <v>0</v>
      </c>
      <c r="H34" s="19">
        <f>SUMPRODUCT((LEFT(Extraction!BJ4:BJ7,LEN(Extraction!BJ4:BJ7)-1))*(Extraction!$B4:$B7="S01 MASIFOC")*(Extraction!$A$4:$A7="Avril"))</f>
        <v>0</v>
      </c>
      <c r="I34" s="19">
        <f>SUMPRODUCT((LEFT(Extraction!BK4:BK7,LEN(Extraction!BK4:BK7)-1))*(Extraction!$B4:$B7="S01 MASIFOC")*(Extraction!$A$4:$A7="Avril"))</f>
        <v>0</v>
      </c>
      <c r="J34" s="19">
        <f>SUMPRODUCT((LEFT(Extraction!BL4:BL7,LEN(Extraction!BL4:BL7)-1))*(Extraction!$B4:$B7="S01 MASIFOC")*(Extraction!$A$4:$A7="Avril"))</f>
        <v>0</v>
      </c>
      <c r="K34" s="19">
        <f>SUMPRODUCT((LEFT(Extraction!BM4:BM7,LEN(Extraction!BM4:BM7)-1))*(Extraction!$B4:$B7="S01 MASIFOC")*(Extraction!$A$4:$A7="Avril"))</f>
        <v>0</v>
      </c>
      <c r="L34" s="19">
        <f>SUMPRODUCT((LEFT(Extraction!BN4:BN7,LEN(Extraction!BN4:BN7)-1))*(Extraction!$B4:$B7="S01 MASIFOC")*(Extraction!$A$4:$A7="Avril"))</f>
        <v>0</v>
      </c>
      <c r="M34" s="19">
        <f>SUMPRODUCT((LEFT(Extraction!BO4:BO7,LEN(Extraction!BO4:BO7)-1))*(Extraction!$B4:$B7="S01 MASIFOC")*(Extraction!$A$4:$A7="Avril"))</f>
        <v>0</v>
      </c>
      <c r="N34" s="19">
        <f>SUMPRODUCT((LEFT(Extraction!BP4:BP7,LEN(Extraction!BP4:BP7)-1))*(Extraction!$B4:$B7="S01 MASIFOC")*(Extraction!$A$4:$A7="Avril"))</f>
        <v>0</v>
      </c>
      <c r="O34" s="19">
        <f>SUMPRODUCT((LEFT(Extraction!BQ4:BQ7,LEN(Extraction!BQ4:BQ7)-1))*(Extraction!$B4:$B7="S01 MASIFOC")*(Extraction!$A$4:$A7="Avril"))</f>
        <v>0</v>
      </c>
      <c r="P34" s="19">
        <f>SUMPRODUCT((LEFT(Extraction!BR4:BR7,LEN(Extraction!BR4:BR7)-1))*(Extraction!$B4:$B7="S01 MASIFOC")*(Extraction!$A$4:$A7="Avril"))</f>
        <v>0</v>
      </c>
      <c r="Q34" s="19">
        <f>SUMPRODUCT((LEFT(Extraction!BS4:BS7,LEN(Extraction!BS4:BS7)-1))*(Extraction!$B4:$B7="S01 MASIFOC")*(Extraction!$A$4:$A7="Avril"))</f>
        <v>0</v>
      </c>
      <c r="R34" s="19">
        <f>SUMPRODUCT((LEFT(Extraction!BT4:BT7,LEN(Extraction!BT4:BT7)-1))*(Extraction!$B4:$B7="S01 MASIFOC")*(Extraction!$A$4:$A7="Avril"))</f>
        <v>0</v>
      </c>
      <c r="S34" s="19">
        <f>SUMPRODUCT((LEFT(Extraction!BU4:BU7,LEN(Extraction!BU4:BU7)-1))*(Extraction!$B4:$B7="S01 MASIFOC")*(Extraction!$A$4:$A7="Avril"))</f>
        <v>0</v>
      </c>
      <c r="T34" s="19">
        <f>SUMPRODUCT((LEFT(Extraction!BV4:BV7,LEN(Extraction!BV4:BV7)-1))*(Extraction!$B4:$B7="S01 MASIFOC")*(Extraction!$A$4:$A7="Avril"))</f>
        <v>0</v>
      </c>
      <c r="U34" s="19">
        <f>SUMPRODUCT((LEFT(Extraction!BW4:BW7,LEN(Extraction!BW4:BW7)-1))*(Extraction!$B4:$B7="S01 MASIFOC")*(Extraction!$A$4:$A7="Avril"))</f>
        <v>0</v>
      </c>
      <c r="V34" s="19">
        <f>SUMPRODUCT((LEFT(Extraction!BX4:BX7,LEN(Extraction!BX4:BX7)-1))*(Extraction!$B4:$B7="S01 MASIFOC")*(Extraction!$A$4:$A7="Avril"))</f>
        <v>0</v>
      </c>
      <c r="W34" s="19">
        <f>SUMPRODUCT((LEFT(Extraction!BY4:BY7,LEN(Extraction!BY4:BY7)-1))*(Extraction!$B4:$B7="S01 MASIFOC")*(Extraction!$A$4:$A7="Avril"))</f>
        <v>0</v>
      </c>
      <c r="X34" s="19">
        <f>SUMPRODUCT((LEFT(Extraction!BZ4:BZ7,LEN(Extraction!BZ4:BZ7)-1))*(Extraction!$B4:$B7="S01 MASIFOC")*(Extraction!$A$4:$A7="Avril"))</f>
        <v>0</v>
      </c>
      <c r="Y34" s="19">
        <f>SUMPRODUCT((LEFT(Extraction!CA4:CA7,LEN(Extraction!CA4:CA7)-1))*(Extraction!$B4:$B7="S01 MASIFOC")*(Extraction!$A$4:$A7="Avril"))</f>
        <v>0</v>
      </c>
      <c r="Z34" s="19">
        <f>SUMPRODUCT((LEFT(Extraction!CB4:CB7,LEN(Extraction!CB4:CB7)-1))*(Extraction!$B4:$B7="S01 MASIFOC")*(Extraction!$A$4:$A7="Avril"))</f>
        <v>0</v>
      </c>
      <c r="AA34" s="19">
        <f>SUMPRODUCT((LEFT(Extraction!CC4:CC7,LEN(Extraction!CC4:CC7)-1))*(Extraction!$B4:$B7="S01 MASIFOC")*(Extraction!$A$4:$A7="Avril"))</f>
        <v>0</v>
      </c>
      <c r="AB34" s="19">
        <f>SUMPRODUCT((LEFT(Extraction!CD4:CD7,LEN(Extraction!CD4:CD7)-1))*(Extraction!$B4:$B7="S01 MASIFOC")*(Extraction!$A$4:$A7="Avril"))</f>
        <v>0</v>
      </c>
      <c r="AC34" s="19">
        <f>SUMPRODUCT((LEFT(Extraction!CE4:CE7,LEN(Extraction!CE4:CE7)-1))*(Extraction!$B4:$B7="S01 MASIFOC")*(Extraction!$A$4:$A7="Avril"))</f>
        <v>0</v>
      </c>
      <c r="AD34" s="19">
        <f>SUMPRODUCT((LEFT(Extraction!CF4:CF7,LEN(Extraction!CF4:CF7)-1))*(Extraction!$B4:$B7="S01 MASIFOC")*(Extraction!$A$4:$A7="Avril"))</f>
        <v>0</v>
      </c>
      <c r="AE34" s="19">
        <f>SUMPRODUCT((LEFT(Extraction!CG4:CG7,LEN(Extraction!CG4:CG7)-1))*(Extraction!$B4:$B7="S01 MASIFOC")*(Extraction!$A$4:$A7="Avril"))</f>
        <v>0</v>
      </c>
      <c r="AF34" s="19">
        <f>SUMPRODUCT((LEFT(Extraction!CH4:CH7,LEN(Extraction!CH4:CH7)-1))*(Extraction!$B4:$B7="S01 MASIFOC")*(Extraction!$A$4:$A7="Avril"))</f>
        <v>0</v>
      </c>
      <c r="AG34" s="19">
        <f>SUMPRODUCT((LEFT(Extraction!CI4:CI7,LEN(Extraction!CI4:CI7)-1))*(Extraction!$B4:$B7="S01 MASIFOC")*(Extraction!$A$4:$A7="Avril"))</f>
        <v>0</v>
      </c>
      <c r="AH34" s="19">
        <f>SUMPRODUCT((LEFT(Extraction!CJ4:CJ7,LEN(Extraction!CJ4:CJ7)-1))*(Extraction!$B4:$B7="S01 MASIFOC")*(Extraction!$A$4:$A7="Avril"))</f>
        <v>0</v>
      </c>
      <c r="AI34" s="19">
        <f>SUMPRODUCT((LEFT(Extraction!CK4:CK7,LEN(Extraction!CK4:CK7)-1))*(Extraction!$B4:$B7="S01 MASIFOC")*(Extraction!$A$4:$A7="Avril"))</f>
        <v>0</v>
      </c>
      <c r="AJ34" s="19">
        <f>SUMPRODUCT((LEFT(Extraction!CL4:CL7,LEN(Extraction!CL4:CL7)-1))*(Extraction!$B4:$B7="S01 MASIFOC")*(Extraction!$A$4:$A7="Avril"))</f>
        <v>0</v>
      </c>
      <c r="AK34" s="19">
        <f>SUMPRODUCT((LEFT(Extraction!CM4:CM7,LEN(Extraction!CM4:CM7)-1))*(Extraction!$B4:$B7="S01 MASIFOC")*(Extraction!$A$4:$A7="Avril"))</f>
        <v>0</v>
      </c>
      <c r="AL34" s="19">
        <f>SUMPRODUCT((LEFT(Extraction!CN4:CN7,LEN(Extraction!CN4:CN7)-1))*(Extraction!$B4:$B7="S01 MASIFOC")*(Extraction!$A$4:$A7="Avril"))</f>
        <v>0</v>
      </c>
      <c r="AM34" s="27">
        <f t="shared" ref="AM34:AM56" si="3">SUM(B34:D34,G34:H34,R34:S34,W34:AE34,AG34,AI34:AL34)</f>
        <v>0</v>
      </c>
      <c r="AN34" s="20">
        <f t="shared" ref="AN34:AN56" si="4">SUM(E34:F34,I34:Q34,T34:V34,AF34,AH34)</f>
        <v>0</v>
      </c>
      <c r="AO34" s="18"/>
      <c r="AU34" s="44"/>
      <c r="AV34" s="44"/>
    </row>
    <row r="35" spans="1:48" ht="15" customHeight="1">
      <c r="A35" s="10" t="s">
        <v>361</v>
      </c>
      <c r="B35" s="19">
        <f>SUMPRODUCT((LEFT(Extraction!BD4:BD7,LEN(Extraction!BD4:BD7)-1))*(Extraction!$B4:$B7="S06 BONFOUIN")*(Extraction!$A$4:$A7="Avril"))</f>
        <v>0</v>
      </c>
      <c r="C35" s="19">
        <f>SUMPRODUCT((LEFT(Extraction!BE4:BE7,LEN(Extraction!BE4:BE7)-1))*(Extraction!$B4:$B7="S06 BONFOUIN")*(Extraction!$A$4:$A7="Avril"))</f>
        <v>0</v>
      </c>
      <c r="D35" s="19">
        <f>SUMPRODUCT((LEFT(Extraction!BF4:BF7,LEN(Extraction!BF4:BF7)-1))*(Extraction!$B4:$B7="S06 BONFOUIN")*(Extraction!$A$4:$A7="Avril"))</f>
        <v>0</v>
      </c>
      <c r="E35" s="19">
        <f>SUMPRODUCT((LEFT(Extraction!BG4:BG7,LEN(Extraction!BG4:BG7)-1))*(Extraction!$B4:$B7="S06 BONFOUIN")*(Extraction!$A$4:$A7="Avril"))</f>
        <v>0</v>
      </c>
      <c r="F35" s="19">
        <f>SUMPRODUCT((LEFT(Extraction!BH4:BH7,LEN(Extraction!BH4:BH7)-1))*(Extraction!$B4:$B7="S06 BONFOUIN")*(Extraction!$A$4:$A7="Avril"))</f>
        <v>0</v>
      </c>
      <c r="G35" s="19">
        <f>SUMPRODUCT((LEFT(Extraction!BI4:BI7,LEN(Extraction!BI4:BI7)-1))*(Extraction!$B4:$B7="S06 BONFOUIN")*(Extraction!$A$4:$A7="Avril"))</f>
        <v>0</v>
      </c>
      <c r="H35" s="19">
        <f>SUMPRODUCT((LEFT(Extraction!BJ4:BJ7,LEN(Extraction!BJ4:BJ7)-1))*(Extraction!$B4:$B7="S06 BONFOUIN")*(Extraction!$A$4:$A7="Avril"))</f>
        <v>0</v>
      </c>
      <c r="I35" s="19">
        <f>SUMPRODUCT((LEFT(Extraction!BK4:BK7,LEN(Extraction!BK4:BK7)-1))*(Extraction!$B4:$B7="S06 BONFOUIN")*(Extraction!$A$4:$A7="Avril"))</f>
        <v>0</v>
      </c>
      <c r="J35" s="19">
        <f>SUMPRODUCT((LEFT(Extraction!BL4:BL7,LEN(Extraction!BL4:BL7)-1))*(Extraction!$B4:$B7="S06 BONFOUIN")*(Extraction!$A$4:$A7="Avril"))</f>
        <v>0</v>
      </c>
      <c r="K35" s="19">
        <f>SUMPRODUCT((LEFT(Extraction!BM4:BM7,LEN(Extraction!BM4:BM7)-1))*(Extraction!$B4:$B7="S06 BONFOUIN")*(Extraction!$A$4:$A7="Avril"))</f>
        <v>0</v>
      </c>
      <c r="L35" s="19">
        <f>SUMPRODUCT((LEFT(Extraction!BN4:BN7,LEN(Extraction!BN4:BN7)-1))*(Extraction!$B4:$B7="S06 BONFOUIN")*(Extraction!$A$4:$A7="Avril"))</f>
        <v>0</v>
      </c>
      <c r="M35" s="19">
        <f>SUMPRODUCT((LEFT(Extraction!BO4:BO7,LEN(Extraction!BO4:BO7)-1))*(Extraction!$B4:$B7="S06 BONFOUIN")*(Extraction!$A$4:$A7="Avril"))</f>
        <v>0</v>
      </c>
      <c r="N35" s="19">
        <f>SUMPRODUCT((LEFT(Extraction!BP4:BP7,LEN(Extraction!BP4:BP7)-1))*(Extraction!$B4:$B7="S06 BONFOUIN")*(Extraction!$A$4:$A7="Avril"))</f>
        <v>0</v>
      </c>
      <c r="O35" s="19">
        <f>SUMPRODUCT((LEFT(Extraction!BQ4:BQ7,LEN(Extraction!BQ4:BQ7)-1))*(Extraction!$B4:$B7="S06 BONFOUIN")*(Extraction!$A$4:$A7="Avril"))</f>
        <v>0</v>
      </c>
      <c r="P35" s="19">
        <f>SUMPRODUCT((LEFT(Extraction!BR4:BR7,LEN(Extraction!BR4:BR7)-1))*(Extraction!$B4:$B7="S06 BONFOUIN")*(Extraction!$A$4:$A7="Avril"))</f>
        <v>0</v>
      </c>
      <c r="Q35" s="19">
        <f>SUMPRODUCT((LEFT(Extraction!BS4:BS7,LEN(Extraction!BS4:BS7)-1))*(Extraction!$B4:$B7="S06 BONFOUIN")*(Extraction!$A$4:$A7="Avril"))</f>
        <v>0</v>
      </c>
      <c r="R35" s="19">
        <f>SUMPRODUCT((LEFT(Extraction!BT4:BT7,LEN(Extraction!BT4:BT7)-1))*(Extraction!$B4:$B7="S06 BONFOUIN")*(Extraction!$A$4:$A7="Avril"))</f>
        <v>0</v>
      </c>
      <c r="S35" s="19">
        <f>SUMPRODUCT((LEFT(Extraction!BU4:BU7,LEN(Extraction!BU4:BU7)-1))*(Extraction!$B4:$B7="S06 BONFOUIN")*(Extraction!$A$4:$A7="Avril"))</f>
        <v>0</v>
      </c>
      <c r="T35" s="19">
        <f>SUMPRODUCT((LEFT(Extraction!BV4:BV7,LEN(Extraction!BV4:BV7)-1))*(Extraction!$B4:$B7="S06 BONFOUIN")*(Extraction!$A$4:$A7="Avril"))</f>
        <v>0</v>
      </c>
      <c r="U35" s="19">
        <f>SUMPRODUCT((LEFT(Extraction!BW4:BW7,LEN(Extraction!BW4:BW7)-1))*(Extraction!$B4:$B7="S06 BONFOUIN")*(Extraction!$A$4:$A7="Avril"))</f>
        <v>0</v>
      </c>
      <c r="V35" s="19">
        <f>SUMPRODUCT((LEFT(Extraction!BX4:BX7,LEN(Extraction!BX4:BX7)-1))*(Extraction!$B4:$B7="S06 BONFOUIN")*(Extraction!$A$4:$A7="Avril"))</f>
        <v>0</v>
      </c>
      <c r="W35" s="19">
        <f>SUMPRODUCT((LEFT(Extraction!BY4:BY7,LEN(Extraction!BY4:BY7)-1))*(Extraction!$B4:$B7="S06 BONFOUIN")*(Extraction!$A$4:$A7="Avril"))</f>
        <v>0</v>
      </c>
      <c r="X35" s="19">
        <f>SUMPRODUCT((LEFT(Extraction!BZ4:BZ7,LEN(Extraction!BZ4:BZ7)-1))*(Extraction!$B4:$B7="S06 BONFOUIN")*(Extraction!$A$4:$A7="Avril"))</f>
        <v>0</v>
      </c>
      <c r="Y35" s="19">
        <f>SUMPRODUCT((LEFT(Extraction!CA4:CA7,LEN(Extraction!CA4:CA7)-1))*(Extraction!$B4:$B7="S06 BONFOUIN")*(Extraction!$A$4:$A7="Avril"))</f>
        <v>0</v>
      </c>
      <c r="Z35" s="19">
        <f>SUMPRODUCT((LEFT(Extraction!CB4:CB7,LEN(Extraction!CB4:CB7)-1))*(Extraction!$B4:$B7="S06 BONFOUIN")*(Extraction!$A$4:$A7="Avril"))</f>
        <v>0</v>
      </c>
      <c r="AA35" s="19">
        <f>SUMPRODUCT((LEFT(Extraction!CC4:CC7,LEN(Extraction!CC4:CC7)-1))*(Extraction!$B4:$B7="S06 BONFOUIN")*(Extraction!$A$4:$A7="Avril"))</f>
        <v>0</v>
      </c>
      <c r="AB35" s="19">
        <f>SUMPRODUCT((LEFT(Extraction!CD4:CD7,LEN(Extraction!CD4:CD7)-1))*(Extraction!$B4:$B7="S06 BONFOUIN")*(Extraction!$A$4:$A7="Avril"))</f>
        <v>0</v>
      </c>
      <c r="AC35" s="19">
        <f>SUMPRODUCT((LEFT(Extraction!CE4:CE7,LEN(Extraction!CE4:CE7)-1))*(Extraction!$B4:$B7="S06 BONFOUIN")*(Extraction!$A$4:$A7="Avril"))</f>
        <v>0</v>
      </c>
      <c r="AD35" s="19">
        <f>SUMPRODUCT((LEFT(Extraction!CF4:CF7,LEN(Extraction!CF4:CF7)-1))*(Extraction!$B4:$B7="S06 BONFOUIN")*(Extraction!$A$4:$A7="Avril"))</f>
        <v>0</v>
      </c>
      <c r="AE35" s="19">
        <f>SUMPRODUCT((LEFT(Extraction!CG4:CG7,LEN(Extraction!CG4:CG7)-1))*(Extraction!$B4:$B7="S06 BONFOUIN")*(Extraction!$A$4:$A7="Avril"))</f>
        <v>0</v>
      </c>
      <c r="AF35" s="19">
        <f>SUMPRODUCT((LEFT(Extraction!CH4:CH7,LEN(Extraction!CH4:CH7)-1))*(Extraction!$B4:$B7="S06 BONFOUIN")*(Extraction!$A$4:$A7="Avril"))</f>
        <v>0</v>
      </c>
      <c r="AG35" s="19">
        <f>SUMPRODUCT((LEFT(Extraction!CI4:CI7,LEN(Extraction!CI4:CI7)-1))*(Extraction!$B4:$B7="S06 BONFOUIN")*(Extraction!$A$4:$A7="Avril"))</f>
        <v>0</v>
      </c>
      <c r="AH35" s="19">
        <f>SUMPRODUCT((LEFT(Extraction!CJ4:CJ7,LEN(Extraction!CJ4:CJ7)-1))*(Extraction!$B4:$B7="S06 BONFOUIN")*(Extraction!$A$4:$A7="Avril"))</f>
        <v>0</v>
      </c>
      <c r="AI35" s="19">
        <f>SUMPRODUCT((LEFT(Extraction!CK4:CK7,LEN(Extraction!CK4:CK7)-1))*(Extraction!$B4:$B7="S06 BONFOUIN")*(Extraction!$A$4:$A7="Avril"))</f>
        <v>0</v>
      </c>
      <c r="AJ35" s="19">
        <f>SUMPRODUCT((LEFT(Extraction!CL4:CL7,LEN(Extraction!CL4:CL7)-1))*(Extraction!$B4:$B7="S06 BONFOUIN")*(Extraction!$A$4:$A7="Avril"))</f>
        <v>0</v>
      </c>
      <c r="AK35" s="19">
        <f>SUMPRODUCT((LEFT(Extraction!CM4:CM7,LEN(Extraction!CM4:CM7)-1))*(Extraction!$B4:$B7="S06 BONFOUIN")*(Extraction!$A$4:$A7="Avril"))</f>
        <v>0</v>
      </c>
      <c r="AL35" s="19">
        <f>SUMPRODUCT((LEFT(Extraction!CN4:CN7,LEN(Extraction!CN4:CN7)-1))*(Extraction!$B4:$B7="S06 BONFOUIN")*(Extraction!$A$4:$A7="Avril"))</f>
        <v>0</v>
      </c>
      <c r="AM35" s="27">
        <f t="shared" si="3"/>
        <v>0</v>
      </c>
      <c r="AN35" s="20">
        <f t="shared" si="4"/>
        <v>0</v>
      </c>
      <c r="AO35" s="18"/>
      <c r="AP35" s="45"/>
      <c r="AQ35" s="46"/>
      <c r="AR35" s="46"/>
      <c r="AS35" s="47"/>
      <c r="AT35" s="48"/>
      <c r="AU35" s="45"/>
      <c r="AV35" s="49"/>
    </row>
    <row r="36" spans="1:48" s="11" customFormat="1" ht="15" customHeight="1">
      <c r="A36" s="9" t="s">
        <v>362</v>
      </c>
      <c r="B36" s="19">
        <f>SUMPRODUCT((LEFT(Extraction!BD4:BD7,LEN(Extraction!BD4:BD7)-1))*(Extraction!$B4:$B7="S08 SAMIDOC BUTION")*(Extraction!$A$4:$A7="Avril"))</f>
        <v>0</v>
      </c>
      <c r="C36" s="19">
        <f>SUMPRODUCT((LEFT(Extraction!BE4:BE7,LEN(Extraction!BE4:BE7)-1))*(Extraction!$B4:$B7="S08 SAMIDOC BUTION")*(Extraction!$A$4:$A7="Avril"))</f>
        <v>0</v>
      </c>
      <c r="D36" s="19">
        <f>SUMPRODUCT((LEFT(Extraction!BF4:BF7,LEN(Extraction!BF4:BF7)-1))*(Extraction!$B4:$B7="S08 SAMIDOC BUTION")*(Extraction!$A$4:$A7="Avril"))</f>
        <v>0</v>
      </c>
      <c r="E36" s="19">
        <f>SUMPRODUCT((LEFT(Extraction!BG4:BG7,LEN(Extraction!BG4:BG7)-1))*(Extraction!$B4:$B7="S08 SAMIDOC BUTION")*(Extraction!$A$4:$A7="Avril"))</f>
        <v>0</v>
      </c>
      <c r="F36" s="19">
        <f>SUMPRODUCT((LEFT(Extraction!BH4:BH7,LEN(Extraction!BH4:BH7)-1))*(Extraction!$B4:$B7="S08 SAMIDOC BUTION")*(Extraction!$A$4:$A7="Avril"))</f>
        <v>0</v>
      </c>
      <c r="G36" s="19">
        <f>SUMPRODUCT((LEFT(Extraction!BI4:BI7,LEN(Extraction!BI4:BI7)-1))*(Extraction!$B4:$B7="S08 SAMIDOC BUTION")*(Extraction!$A$4:$A7="Avril"))</f>
        <v>0</v>
      </c>
      <c r="H36" s="19">
        <f>SUMPRODUCT((LEFT(Extraction!BJ4:BJ7,LEN(Extraction!BJ4:BJ7)-1))*(Extraction!$B4:$B7="S08 SAMIDOC BUTION")*(Extraction!$A$4:$A7="Avril"))</f>
        <v>0</v>
      </c>
      <c r="I36" s="19">
        <f>SUMPRODUCT((LEFT(Extraction!BK4:BK7,LEN(Extraction!BK4:BK7)-1))*(Extraction!$B4:$B7="S08 SAMIDOC BUTION")*(Extraction!$A$4:$A7="Avril"))</f>
        <v>0</v>
      </c>
      <c r="J36" s="19">
        <f>SUMPRODUCT((LEFT(Extraction!BL4:BL7,LEN(Extraction!BL4:BL7)-1))*(Extraction!$B4:$B7="S08 SAMIDOC BUTION")*(Extraction!$A$4:$A7="Avril"))</f>
        <v>0</v>
      </c>
      <c r="K36" s="19">
        <f>SUMPRODUCT((LEFT(Extraction!BM4:BM7,LEN(Extraction!BM4:BM7)-1))*(Extraction!$B4:$B7="S08 SAMIDOC BUTION")*(Extraction!$A$4:$A7="Avril"))</f>
        <v>0</v>
      </c>
      <c r="L36" s="19">
        <f>SUMPRODUCT((LEFT(Extraction!BN4:BN7,LEN(Extraction!BN4:BN7)-1))*(Extraction!$B4:$B7="S08 SAMIDOC BUTION")*(Extraction!$A$4:$A7="Avril"))</f>
        <v>0</v>
      </c>
      <c r="M36" s="19">
        <f>SUMPRODUCT((LEFT(Extraction!BO4:BO7,LEN(Extraction!BO4:BO7)-1))*(Extraction!$B4:$B7="S08 SAMIDOC BUTION")*(Extraction!$A$4:$A7="Avril"))</f>
        <v>0</v>
      </c>
      <c r="N36" s="19">
        <f>SUMPRODUCT((LEFT(Extraction!BP4:BP7,LEN(Extraction!BP4:BP7)-1))*(Extraction!$B4:$B7="S08 SAMIDOC BUTION")*(Extraction!$A$4:$A7="Avril"))</f>
        <v>0</v>
      </c>
      <c r="O36" s="19">
        <f>SUMPRODUCT((LEFT(Extraction!BQ4:BQ7,LEN(Extraction!BQ4:BQ7)-1))*(Extraction!$B4:$B7="S08 SAMIDOC BUTION")*(Extraction!$A$4:$A7="Avril"))</f>
        <v>0</v>
      </c>
      <c r="P36" s="19">
        <f>SUMPRODUCT((LEFT(Extraction!BR4:BR7,LEN(Extraction!BR4:BR7)-1))*(Extraction!$B4:$B7="S08 SAMIDOC BUTION")*(Extraction!$A$4:$A7="Avril"))</f>
        <v>0</v>
      </c>
      <c r="Q36" s="19">
        <f>SUMPRODUCT((LEFT(Extraction!BS4:BS7,LEN(Extraction!BS4:BS7)-1))*(Extraction!$B4:$B7="S08 SAMIDOC BUTION")*(Extraction!$A$4:$A7="Avril"))</f>
        <v>0</v>
      </c>
      <c r="R36" s="19">
        <f>SUMPRODUCT((LEFT(Extraction!BT4:BT7,LEN(Extraction!BT4:BT7)-1))*(Extraction!$B4:$B7="S08 SAMIDOC BUTION")*(Extraction!$A$4:$A7="Avril"))</f>
        <v>0</v>
      </c>
      <c r="S36" s="19">
        <f>SUMPRODUCT((LEFT(Extraction!BU4:BU7,LEN(Extraction!BU4:BU7)-1))*(Extraction!$B4:$B7="S08 SAMIDOC BUTION")*(Extraction!$A$4:$A7="Avril"))</f>
        <v>0</v>
      </c>
      <c r="T36" s="19">
        <f>SUMPRODUCT((LEFT(Extraction!BV4:BV7,LEN(Extraction!BV4:BV7)-1))*(Extraction!$B4:$B7="S08 SAMIDOC BUTION")*(Extraction!$A$4:$A7="Avril"))</f>
        <v>0</v>
      </c>
      <c r="U36" s="19">
        <f>SUMPRODUCT((LEFT(Extraction!BW4:BW7,LEN(Extraction!BW4:BW7)-1))*(Extraction!$B4:$B7="S08 SAMIDOC BUTION")*(Extraction!$A$4:$A7="Avril"))</f>
        <v>0</v>
      </c>
      <c r="V36" s="19">
        <f>SUMPRODUCT((LEFT(Extraction!BX4:BX7,LEN(Extraction!BX4:BX7)-1))*(Extraction!$B4:$B7="S08 SAMIDOC BUTION")*(Extraction!$A$4:$A7="Avril"))</f>
        <v>0</v>
      </c>
      <c r="W36" s="19">
        <f>SUMPRODUCT((LEFT(Extraction!BY4:BY7,LEN(Extraction!BY4:BY7)-1))*(Extraction!$B4:$B7="S08 SAMIDOC BUTION")*(Extraction!$A$4:$A7="Avril"))</f>
        <v>0</v>
      </c>
      <c r="X36" s="19">
        <f>SUMPRODUCT((LEFT(Extraction!BZ4:BZ7,LEN(Extraction!BZ4:BZ7)-1))*(Extraction!$B4:$B7="S08 SAMIDOC BUTION")*(Extraction!$A$4:$A7="Avril"))</f>
        <v>0</v>
      </c>
      <c r="Y36" s="19">
        <f>SUMPRODUCT((LEFT(Extraction!CA4:CA7,LEN(Extraction!CA4:CA7)-1))*(Extraction!$B4:$B7="S08 SAMIDOC BUTION")*(Extraction!$A$4:$A7="Avril"))</f>
        <v>0</v>
      </c>
      <c r="Z36" s="19">
        <f>SUMPRODUCT((LEFT(Extraction!CB4:CB7,LEN(Extraction!CB4:CB7)-1))*(Extraction!$B4:$B7="S08 SAMIDOC BUTION")*(Extraction!$A$4:$A7="Avril"))</f>
        <v>0</v>
      </c>
      <c r="AA36" s="19">
        <f>SUMPRODUCT((LEFT(Extraction!CC4:CC7,LEN(Extraction!CC4:CC7)-1))*(Extraction!$B4:$B7="S08 SAMIDOC BUTION")*(Extraction!$A$4:$A7="Avril"))</f>
        <v>0</v>
      </c>
      <c r="AB36" s="19">
        <f>SUMPRODUCT((LEFT(Extraction!CD4:CD7,LEN(Extraction!CD4:CD7)-1))*(Extraction!$B4:$B7="S08 SAMIDOC BUTION")*(Extraction!$A$4:$A7="Avril"))</f>
        <v>0</v>
      </c>
      <c r="AC36" s="19">
        <f>SUMPRODUCT((LEFT(Extraction!CE4:CE7,LEN(Extraction!CE4:CE7)-1))*(Extraction!$B4:$B7="S08 SAMIDOC BUTION")*(Extraction!$A$4:$A7="Avril"))</f>
        <v>0</v>
      </c>
      <c r="AD36" s="19">
        <f>SUMPRODUCT((LEFT(Extraction!CF4:CF7,LEN(Extraction!CF4:CF7)-1))*(Extraction!$B4:$B7="S08 SAMIDOC BUTION")*(Extraction!$A$4:$A7="Avril"))</f>
        <v>0</v>
      </c>
      <c r="AE36" s="19">
        <f>SUMPRODUCT((LEFT(Extraction!CG4:CG7,LEN(Extraction!CG4:CG7)-1))*(Extraction!$B4:$B7="S08 SAMIDOC BUTION")*(Extraction!$A$4:$A7="Avril"))</f>
        <v>0</v>
      </c>
      <c r="AF36" s="19">
        <f>SUMPRODUCT((LEFT(Extraction!CH4:CH7,LEN(Extraction!CH4:CH7)-1))*(Extraction!$B4:$B7="S08 SAMIDOC BUTION")*(Extraction!$A$4:$A7="Avril"))</f>
        <v>0</v>
      </c>
      <c r="AG36" s="19">
        <f>SUMPRODUCT((LEFT(Extraction!CI4:CI7,LEN(Extraction!CI4:CI7)-1))*(Extraction!$B4:$B7="S08 SAMIDOC BUTION")*(Extraction!$A$4:$A7="Avril"))</f>
        <v>0</v>
      </c>
      <c r="AH36" s="19">
        <f>SUMPRODUCT((LEFT(Extraction!CJ4:CJ7,LEN(Extraction!CJ4:CJ7)-1))*(Extraction!$B4:$B7="S08 SAMIDOC BUTION")*(Extraction!$A$4:$A7="Avril"))</f>
        <v>0</v>
      </c>
      <c r="AI36" s="19">
        <f>SUMPRODUCT((LEFT(Extraction!CK4:CK7,LEN(Extraction!CK4:CK7)-1))*(Extraction!$B4:$B7="S08 SAMIDOC BUTION")*(Extraction!$A$4:$A7="Avril"))</f>
        <v>0</v>
      </c>
      <c r="AJ36" s="19">
        <f>SUMPRODUCT((LEFT(Extraction!CL4:CL7,LEN(Extraction!CL4:CL7)-1))*(Extraction!$B4:$B7="S08 SAMIDOC BUTION")*(Extraction!$A$4:$A7="Avril"))</f>
        <v>0</v>
      </c>
      <c r="AK36" s="19">
        <f>SUMPRODUCT((LEFT(Extraction!CM4:CM7,LEN(Extraction!CM4:CM7)-1))*(Extraction!$B4:$B7="S08 SAMIDOC BUTION")*(Extraction!$A$4:$A7="Avril"))</f>
        <v>0</v>
      </c>
      <c r="AL36" s="19">
        <f>SUMPRODUCT((LEFT(Extraction!CN4:CN7,LEN(Extraction!CN4:CN7)-1))*(Extraction!$B4:$B7="S08 SAMIDOC BUTION")*(Extraction!$A$4:$A7="Avril"))</f>
        <v>0</v>
      </c>
      <c r="AM36" s="27">
        <f t="shared" si="3"/>
        <v>0</v>
      </c>
      <c r="AN36" s="20">
        <f t="shared" si="4"/>
        <v>0</v>
      </c>
      <c r="AO36" s="18"/>
      <c r="AP36" s="50"/>
      <c r="AQ36" s="51"/>
      <c r="AR36" s="52"/>
      <c r="AS36" s="50"/>
      <c r="AT36" s="53"/>
      <c r="AU36" s="45"/>
      <c r="AV36" s="54"/>
    </row>
    <row r="37" spans="1:48" ht="15" customHeight="1">
      <c r="A37" s="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24"/>
      <c r="AB37" s="17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27"/>
      <c r="AN37" s="20"/>
      <c r="AO37" s="18"/>
      <c r="AP37" s="50"/>
      <c r="AQ37" s="51"/>
      <c r="AR37" s="50"/>
      <c r="AS37" s="50"/>
      <c r="AT37" s="53"/>
      <c r="AU37" s="50"/>
      <c r="AV37" s="53"/>
    </row>
    <row r="38" spans="1:48" ht="15" customHeight="1">
      <c r="A38" s="7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24"/>
      <c r="AB38" s="17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27"/>
      <c r="AN38" s="20"/>
      <c r="AO38" s="18"/>
      <c r="AP38" s="50"/>
      <c r="AQ38" s="51"/>
      <c r="AR38" s="50"/>
      <c r="AS38" s="50"/>
      <c r="AT38" s="53"/>
      <c r="AU38" s="50"/>
      <c r="AV38" s="53"/>
    </row>
    <row r="39" spans="1:48" ht="15" customHeight="1">
      <c r="A39" s="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24"/>
      <c r="AB39" s="17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27"/>
      <c r="AN39" s="20"/>
      <c r="AO39" s="18"/>
      <c r="AP39" s="50"/>
      <c r="AQ39" s="51"/>
      <c r="AR39" s="50"/>
      <c r="AS39" s="50"/>
      <c r="AT39" s="53"/>
      <c r="AU39" s="50"/>
      <c r="AV39" s="53"/>
    </row>
    <row r="40" spans="1:48" ht="15" customHeight="1">
      <c r="A40" s="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24"/>
      <c r="AB40" s="17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27"/>
      <c r="AN40" s="20"/>
      <c r="AO40" s="18"/>
      <c r="AP40" s="50"/>
      <c r="AQ40" s="51"/>
      <c r="AR40" s="50"/>
      <c r="AS40" s="50"/>
      <c r="AT40" s="53"/>
      <c r="AU40" s="50"/>
      <c r="AV40" s="53"/>
    </row>
    <row r="41" spans="1:48" ht="15" customHeight="1">
      <c r="A41" s="7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24"/>
      <c r="AB41" s="17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27"/>
      <c r="AN41" s="20"/>
      <c r="AO41" s="18"/>
      <c r="AP41" s="50"/>
      <c r="AQ41" s="55"/>
      <c r="AR41" s="56"/>
      <c r="AS41" s="50"/>
      <c r="AT41" s="53"/>
      <c r="AU41" s="50"/>
      <c r="AV41" s="53"/>
    </row>
    <row r="42" spans="1:48" ht="15" customHeight="1">
      <c r="A42" s="7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24"/>
      <c r="AB42" s="17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27"/>
      <c r="AN42" s="20"/>
      <c r="AO42" s="18"/>
      <c r="AP42" s="50"/>
      <c r="AQ42" s="51"/>
      <c r="AR42" s="50"/>
      <c r="AS42" s="50"/>
      <c r="AT42" s="53"/>
      <c r="AU42" s="50"/>
      <c r="AV42" s="53"/>
    </row>
    <row r="43" spans="1:48" ht="15" customHeight="1">
      <c r="A43" s="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24"/>
      <c r="AB43" s="17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27"/>
      <c r="AN43" s="20"/>
      <c r="AO43" s="18"/>
      <c r="AP43" s="50"/>
      <c r="AQ43" s="51"/>
      <c r="AR43" s="50"/>
      <c r="AS43" s="50"/>
      <c r="AT43" s="53"/>
      <c r="AU43" s="50"/>
      <c r="AV43" s="53"/>
    </row>
    <row r="44" spans="1:48" s="11" customFormat="1" ht="15" customHeight="1">
      <c r="A44" s="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24"/>
      <c r="AB44" s="17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27"/>
      <c r="AN44" s="20"/>
      <c r="AO44" s="18"/>
      <c r="AP44" s="50"/>
      <c r="AQ44" s="51"/>
      <c r="AR44" s="50"/>
      <c r="AS44" s="50"/>
      <c r="AT44" s="53"/>
      <c r="AU44" s="50"/>
      <c r="AV44" s="53"/>
    </row>
    <row r="45" spans="1:48" ht="15" customHeight="1">
      <c r="A45" s="7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24"/>
      <c r="AB45" s="17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27"/>
      <c r="AN45" s="20"/>
      <c r="AO45" s="18"/>
      <c r="AP45" s="50"/>
      <c r="AQ45" s="51"/>
      <c r="AR45" s="50"/>
      <c r="AS45" s="50"/>
      <c r="AT45" s="53"/>
      <c r="AU45" s="50"/>
      <c r="AV45" s="53"/>
    </row>
    <row r="46" spans="1:48" ht="15" customHeight="1">
      <c r="A46" s="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24"/>
      <c r="AB46" s="17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27"/>
      <c r="AN46" s="20"/>
      <c r="AO46" s="18"/>
      <c r="AP46" s="50"/>
      <c r="AQ46" s="51"/>
      <c r="AR46" s="50"/>
      <c r="AS46" s="50"/>
      <c r="AT46" s="53"/>
      <c r="AU46" s="50"/>
      <c r="AV46" s="53"/>
    </row>
    <row r="47" spans="1:48" ht="15" customHeight="1">
      <c r="A47" s="7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24"/>
      <c r="AB47" s="17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27"/>
      <c r="AN47" s="20"/>
      <c r="AO47" s="18"/>
      <c r="AP47" s="50"/>
      <c r="AQ47" s="51"/>
      <c r="AR47" s="50"/>
      <c r="AS47" s="50"/>
      <c r="AT47" s="53"/>
      <c r="AU47" s="50"/>
      <c r="AV47" s="53"/>
    </row>
    <row r="48" spans="1:48" ht="15" customHeight="1">
      <c r="A48" s="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24"/>
      <c r="AB48" s="17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27"/>
      <c r="AN48" s="20"/>
      <c r="AO48" s="18"/>
      <c r="AP48" s="50"/>
      <c r="AQ48" s="51"/>
      <c r="AR48" s="50"/>
      <c r="AS48" s="50"/>
      <c r="AT48" s="53"/>
      <c r="AU48" s="50"/>
      <c r="AV48" s="53"/>
    </row>
    <row r="49" spans="1:49" ht="15" customHeight="1">
      <c r="A49" s="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24"/>
      <c r="AB49" s="17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27"/>
      <c r="AN49" s="20"/>
      <c r="AO49" s="18"/>
      <c r="AP49" s="50"/>
      <c r="AQ49" s="51"/>
      <c r="AR49" s="50"/>
      <c r="AS49" s="50"/>
      <c r="AT49" s="53"/>
      <c r="AU49" s="50"/>
      <c r="AV49" s="53"/>
    </row>
    <row r="50" spans="1:49" ht="15" customHeight="1">
      <c r="A50" s="7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24"/>
      <c r="AB50" s="17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27"/>
      <c r="AN50" s="20"/>
      <c r="AO50" s="18"/>
      <c r="AP50" s="50"/>
      <c r="AQ50" s="51"/>
      <c r="AR50" s="50"/>
      <c r="AS50" s="50"/>
      <c r="AT50" s="53"/>
      <c r="AU50" s="50"/>
      <c r="AV50" s="53"/>
    </row>
    <row r="51" spans="1:49" s="11" customFormat="1" ht="15" customHeight="1">
      <c r="A51" s="7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24"/>
      <c r="AB51" s="17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27"/>
      <c r="AN51" s="20"/>
      <c r="AO51" s="18"/>
      <c r="AP51" s="50"/>
      <c r="AQ51" s="51"/>
      <c r="AR51" s="50"/>
      <c r="AS51" s="50"/>
      <c r="AT51" s="53"/>
      <c r="AU51" s="50"/>
      <c r="AV51" s="53"/>
    </row>
    <row r="52" spans="1:49" ht="15" customHeight="1">
      <c r="A52" s="7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24"/>
      <c r="AB52" s="17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27"/>
      <c r="AN52" s="20"/>
      <c r="AO52" s="18"/>
      <c r="AP52" s="50"/>
      <c r="AQ52" s="51"/>
      <c r="AR52" s="50"/>
      <c r="AS52" s="50"/>
      <c r="AT52" s="53"/>
      <c r="AU52" s="50"/>
      <c r="AV52" s="53"/>
    </row>
    <row r="53" spans="1:49" ht="15" customHeight="1">
      <c r="A53" s="7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24"/>
      <c r="AB53" s="17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27"/>
      <c r="AN53" s="20"/>
      <c r="AO53" s="18"/>
      <c r="AP53" s="50"/>
      <c r="AQ53" s="51"/>
      <c r="AR53" s="50"/>
      <c r="AS53" s="50"/>
      <c r="AT53" s="53"/>
      <c r="AU53" s="50"/>
      <c r="AV53" s="53"/>
    </row>
    <row r="54" spans="1:49" s="11" customFormat="1" ht="15" customHeight="1">
      <c r="A54" s="7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24"/>
      <c r="AB54" s="17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27"/>
      <c r="AN54" s="20"/>
      <c r="AO54" s="18"/>
      <c r="AP54" s="50"/>
      <c r="AQ54" s="51"/>
      <c r="AR54" s="50"/>
      <c r="AS54" s="50"/>
      <c r="AT54" s="53"/>
      <c r="AU54" s="50"/>
      <c r="AV54" s="53"/>
    </row>
    <row r="55" spans="1:49" s="11" customFormat="1" ht="15" customHeight="1">
      <c r="A55" s="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24"/>
      <c r="AB55" s="17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27"/>
      <c r="AN55" s="23"/>
      <c r="AO55" s="18"/>
      <c r="AP55" s="50"/>
      <c r="AQ55" s="51"/>
      <c r="AR55" s="50"/>
      <c r="AS55" s="50"/>
      <c r="AT55" s="53"/>
      <c r="AU55" s="50"/>
      <c r="AV55" s="57"/>
      <c r="AW55" s="32"/>
    </row>
    <row r="56" spans="1:49" ht="15" customHeight="1" thickBot="1">
      <c r="A56" s="15" t="s">
        <v>16</v>
      </c>
      <c r="B56" s="33">
        <f>SUM(B34:B55)</f>
        <v>0</v>
      </c>
      <c r="C56" s="33">
        <f t="shared" ref="C56:AL56" si="5">SUM(C34:C55)</f>
        <v>0</v>
      </c>
      <c r="D56" s="33">
        <f t="shared" si="5"/>
        <v>0</v>
      </c>
      <c r="E56" s="33">
        <f t="shared" si="5"/>
        <v>0</v>
      </c>
      <c r="F56" s="33">
        <f t="shared" si="5"/>
        <v>0</v>
      </c>
      <c r="G56" s="33">
        <f t="shared" si="5"/>
        <v>0</v>
      </c>
      <c r="H56" s="33">
        <f t="shared" si="5"/>
        <v>0</v>
      </c>
      <c r="I56" s="33">
        <f t="shared" si="5"/>
        <v>0</v>
      </c>
      <c r="J56" s="33">
        <f t="shared" si="5"/>
        <v>0</v>
      </c>
      <c r="K56" s="33">
        <f t="shared" si="5"/>
        <v>0</v>
      </c>
      <c r="L56" s="33">
        <f t="shared" si="5"/>
        <v>0</v>
      </c>
      <c r="M56" s="33">
        <f t="shared" si="5"/>
        <v>0</v>
      </c>
      <c r="N56" s="33">
        <f t="shared" si="5"/>
        <v>0</v>
      </c>
      <c r="O56" s="33">
        <f t="shared" si="5"/>
        <v>0</v>
      </c>
      <c r="P56" s="33">
        <f t="shared" si="5"/>
        <v>0</v>
      </c>
      <c r="Q56" s="33">
        <f t="shared" si="5"/>
        <v>0</v>
      </c>
      <c r="R56" s="33">
        <f t="shared" si="5"/>
        <v>0</v>
      </c>
      <c r="S56" s="33">
        <f t="shared" si="5"/>
        <v>0</v>
      </c>
      <c r="T56" s="33">
        <f t="shared" si="5"/>
        <v>0</v>
      </c>
      <c r="U56" s="33">
        <f t="shared" si="5"/>
        <v>0</v>
      </c>
      <c r="V56" s="33">
        <f t="shared" si="5"/>
        <v>0</v>
      </c>
      <c r="W56" s="33">
        <f t="shared" si="5"/>
        <v>0</v>
      </c>
      <c r="X56" s="33">
        <f t="shared" si="5"/>
        <v>0</v>
      </c>
      <c r="Y56" s="33">
        <f t="shared" si="5"/>
        <v>0</v>
      </c>
      <c r="Z56" s="33">
        <f t="shared" si="5"/>
        <v>0</v>
      </c>
      <c r="AA56" s="75">
        <f t="shared" si="5"/>
        <v>0</v>
      </c>
      <c r="AB56" s="73">
        <f t="shared" si="5"/>
        <v>0</v>
      </c>
      <c r="AC56" s="28">
        <f t="shared" si="5"/>
        <v>0</v>
      </c>
      <c r="AD56" s="28">
        <f t="shared" si="5"/>
        <v>0</v>
      </c>
      <c r="AE56" s="28">
        <f t="shared" si="5"/>
        <v>0</v>
      </c>
      <c r="AF56" s="28">
        <f t="shared" si="5"/>
        <v>0</v>
      </c>
      <c r="AG56" s="28">
        <f t="shared" si="5"/>
        <v>0</v>
      </c>
      <c r="AH56" s="28">
        <f t="shared" si="5"/>
        <v>0</v>
      </c>
      <c r="AI56" s="28">
        <f t="shared" si="5"/>
        <v>0</v>
      </c>
      <c r="AJ56" s="28">
        <f t="shared" si="5"/>
        <v>0</v>
      </c>
      <c r="AK56" s="28">
        <f t="shared" si="5"/>
        <v>0</v>
      </c>
      <c r="AL56" s="29">
        <f t="shared" si="5"/>
        <v>0</v>
      </c>
      <c r="AM56" s="36">
        <f t="shared" si="3"/>
        <v>0</v>
      </c>
      <c r="AN56" s="30">
        <f t="shared" si="4"/>
        <v>0</v>
      </c>
      <c r="AO56" s="37"/>
      <c r="AP56" s="50"/>
      <c r="AQ56" s="51"/>
      <c r="AR56" s="50"/>
      <c r="AS56" s="50"/>
      <c r="AT56" s="53"/>
      <c r="AU56" s="50"/>
      <c r="AV56" s="53"/>
    </row>
    <row r="57" spans="1:49" ht="15" customHeight="1" thickTop="1">
      <c r="A57" s="71"/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  <c r="AO57" s="71"/>
      <c r="AP57" s="50"/>
      <c r="AQ57" s="51"/>
      <c r="AR57" s="50"/>
      <c r="AS57" s="50"/>
      <c r="AT57" s="53"/>
      <c r="AU57" s="50"/>
      <c r="AV57" s="53"/>
      <c r="AW57" s="14"/>
    </row>
    <row r="58" spans="1:49" ht="15" customHeight="1" thickBot="1">
      <c r="A58" s="71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86"/>
      <c r="AC58" s="86"/>
      <c r="AD58" s="86"/>
      <c r="AE58" s="86"/>
      <c r="AF58" s="86"/>
      <c r="AG58" s="86"/>
      <c r="AH58" s="86"/>
      <c r="AI58" s="86"/>
      <c r="AJ58" s="86"/>
      <c r="AK58" s="86"/>
      <c r="AL58" s="86"/>
      <c r="AM58" s="71"/>
      <c r="AN58" s="71"/>
      <c r="AO58" s="71"/>
      <c r="AP58" s="58"/>
      <c r="AQ58" s="59"/>
      <c r="AR58" s="60"/>
      <c r="AS58" s="60"/>
      <c r="AT58" s="61"/>
      <c r="AU58" s="60"/>
      <c r="AV58" s="61"/>
    </row>
    <row r="59" spans="1:49" ht="21.75" thickTop="1">
      <c r="A59" s="70"/>
      <c r="B59" s="96" t="s">
        <v>333</v>
      </c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90"/>
      <c r="AB59" s="97" t="s">
        <v>332</v>
      </c>
      <c r="AC59" s="98"/>
      <c r="AD59" s="98"/>
      <c r="AE59" s="98"/>
      <c r="AF59" s="98"/>
      <c r="AG59" s="98"/>
      <c r="AH59" s="98"/>
      <c r="AI59" s="98"/>
      <c r="AJ59" s="98"/>
      <c r="AK59" s="98"/>
      <c r="AL59" s="99"/>
      <c r="AM59" s="25"/>
      <c r="AN59" s="11"/>
      <c r="AO59" s="11"/>
      <c r="AP59" s="62"/>
      <c r="AQ59" s="62"/>
      <c r="AR59" s="62"/>
      <c r="AS59" s="92"/>
      <c r="AT59" s="93"/>
      <c r="AU59" s="94"/>
      <c r="AV59" s="95"/>
    </row>
    <row r="60" spans="1:49">
      <c r="A60" s="91" t="s">
        <v>4</v>
      </c>
      <c r="B60" s="89"/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90"/>
      <c r="AB60" s="100"/>
      <c r="AC60" s="101"/>
      <c r="AD60" s="101"/>
      <c r="AE60" s="101"/>
      <c r="AF60" s="101"/>
      <c r="AG60" s="101"/>
      <c r="AH60" s="101"/>
      <c r="AI60" s="101"/>
      <c r="AJ60" s="101"/>
      <c r="AK60" s="101"/>
      <c r="AL60" s="102"/>
      <c r="AM60" s="26"/>
      <c r="AN60" s="11"/>
      <c r="AO60" s="11"/>
    </row>
    <row r="61" spans="1:49" ht="15" customHeight="1">
      <c r="A61" s="91"/>
      <c r="B61" s="38" t="s">
        <v>18</v>
      </c>
      <c r="C61" s="38" t="s">
        <v>20</v>
      </c>
      <c r="D61" s="39" t="s">
        <v>22</v>
      </c>
      <c r="E61" s="38" t="s">
        <v>24</v>
      </c>
      <c r="F61" s="39" t="s">
        <v>26</v>
      </c>
      <c r="G61" s="38" t="s">
        <v>28</v>
      </c>
      <c r="H61" s="39" t="s">
        <v>30</v>
      </c>
      <c r="I61" s="38" t="s">
        <v>132</v>
      </c>
      <c r="J61" s="38" t="s">
        <v>133</v>
      </c>
      <c r="K61" s="38" t="s">
        <v>71</v>
      </c>
      <c r="L61" s="38" t="s">
        <v>52</v>
      </c>
      <c r="M61" s="38" t="s">
        <v>54</v>
      </c>
      <c r="N61" s="38" t="s">
        <v>55</v>
      </c>
      <c r="O61" s="38" t="s">
        <v>57</v>
      </c>
      <c r="P61" s="38" t="s">
        <v>60</v>
      </c>
      <c r="Q61" s="39" t="s">
        <v>62</v>
      </c>
      <c r="R61" s="38" t="s">
        <v>65</v>
      </c>
      <c r="S61" s="38" t="s">
        <v>67</v>
      </c>
      <c r="T61" s="38" t="s">
        <v>68</v>
      </c>
      <c r="U61" s="38" t="s">
        <v>134</v>
      </c>
      <c r="V61" s="38" t="s">
        <v>75</v>
      </c>
      <c r="W61" s="38" t="s">
        <v>135</v>
      </c>
      <c r="X61" s="39" t="s">
        <v>136</v>
      </c>
      <c r="Y61" s="38" t="s">
        <v>73</v>
      </c>
      <c r="Z61" s="39" t="s">
        <v>70</v>
      </c>
      <c r="AA61" s="40" t="s">
        <v>76</v>
      </c>
      <c r="AB61" s="41" t="s">
        <v>32</v>
      </c>
      <c r="AC61" s="42" t="s">
        <v>33</v>
      </c>
      <c r="AD61" s="40" t="s">
        <v>34</v>
      </c>
      <c r="AE61" s="38" t="s">
        <v>35</v>
      </c>
      <c r="AF61" s="39" t="s">
        <v>36</v>
      </c>
      <c r="AG61" s="42" t="s">
        <v>39</v>
      </c>
      <c r="AH61" s="38" t="s">
        <v>44</v>
      </c>
      <c r="AI61" s="42" t="s">
        <v>46</v>
      </c>
      <c r="AJ61" s="38" t="s">
        <v>47</v>
      </c>
      <c r="AK61" s="38" t="s">
        <v>50</v>
      </c>
      <c r="AL61" s="40" t="s">
        <v>63</v>
      </c>
      <c r="AM61" s="41" t="s">
        <v>326</v>
      </c>
      <c r="AN61" s="38" t="s">
        <v>327</v>
      </c>
      <c r="AO61" s="39"/>
    </row>
    <row r="62" spans="1:49" ht="15" customHeight="1">
      <c r="A62" s="43"/>
      <c r="B62" s="19">
        <f>SUMPRODUCT((LEFT(Extraction!BD4:BD7,LEN(Extraction!BD4:BD7)-1))*(Extraction!$B4:$B7="S01 COFISAM")*(Extraction!$A$4:$A7="Mai"))</f>
        <v>0</v>
      </c>
      <c r="C62" s="19">
        <f>SUMPRODUCT((LEFT(Extraction!BE4:BE7,LEN(Extraction!BE4:BE7)-1))*(Extraction!$B4:$B7="S01 COFISAM")*(Extraction!$A$4:$A7="Mai"))</f>
        <v>0</v>
      </c>
      <c r="D62" s="19">
        <f>SUMPRODUCT((LEFT(Extraction!BF4:BF7,LEN(Extraction!BF4:BF7)-1))*(Extraction!$B4:$B7="S01 COFISAM")*(Extraction!$A$4:$A7="Mai"))</f>
        <v>0</v>
      </c>
      <c r="E62" s="20">
        <f>SUMPRODUCT((LEFT(Extraction!BG4:BG7,LEN(Extraction!BG4:BG7)-1))*(Extraction!$B4:$B7="S01 COFISAM")*(Extraction!$A$4:$A7="Mai"))</f>
        <v>0</v>
      </c>
      <c r="F62" s="20">
        <f>SUMPRODUCT((LEFT(Extraction!BH4:BH7,LEN(Extraction!BH4:BH7)-1))*(Extraction!$B4:$B7="S01 COFISAM")*(Extraction!$A$4:$A7="Mai"))</f>
        <v>0</v>
      </c>
      <c r="G62" s="19">
        <f>SUMPRODUCT((LEFT(Extraction!BI4:BI7,LEN(Extraction!BI4:BI7)-1))*(Extraction!$B4:$B7="S01 COFISAM")*(Extraction!$A$4:$A7="Mai"))</f>
        <v>0</v>
      </c>
      <c r="H62" s="19">
        <f>SUMPRODUCT((LEFT(Extraction!BJ4:BJ7,LEN(Extraction!BJ4:BJ7)-1))*(Extraction!$B4:$B7="S01 COFISAM")*(Extraction!$A$4:$A7="Mai"))</f>
        <v>0</v>
      </c>
      <c r="I62" s="20">
        <f>SUMPRODUCT((LEFT(Extraction!BK4:BK7,LEN(Extraction!BK4:BK7)-1))*(Extraction!$B4:$B7="S01 COFISAM")*(Extraction!$A$4:$A7="Mai"))</f>
        <v>0</v>
      </c>
      <c r="J62" s="20">
        <f>SUMPRODUCT((LEFT(Extraction!BL4:BL7,LEN(Extraction!BL4:BL7)-1))*(Extraction!$B4:$B7="S01 COFISAM")*(Extraction!$A$4:$A7="Mai"))</f>
        <v>0</v>
      </c>
      <c r="K62" s="20">
        <f>SUMPRODUCT((LEFT(Extraction!BM4:BM7,LEN(Extraction!BM4:BM7)-1))*(Extraction!$B4:$B7="S01 COFISAM")*(Extraction!$A$4:$A7="Mai"))</f>
        <v>0</v>
      </c>
      <c r="L62" s="20">
        <f>SUMPRODUCT((LEFT(Extraction!BN4:BN7,LEN(Extraction!BN4:BN7)-1))*(Extraction!$B4:$B7="S01 COFISAM")*(Extraction!$A$4:$A7="Mai"))</f>
        <v>0</v>
      </c>
      <c r="M62" s="20">
        <f>SUMPRODUCT((LEFT(Extraction!BO4:BO7,LEN(Extraction!BO4:BO7)-1))*(Extraction!$B4:$B7="S01 COFISAM")*(Extraction!$A$4:$A7="Mai"))</f>
        <v>0</v>
      </c>
      <c r="N62" s="20">
        <f>SUMPRODUCT((LEFT(Extraction!BP4:BP7,LEN(Extraction!BP4:BP7)-1))*(Extraction!$B4:$B7="S01 COFISAM")*(Extraction!$A$4:$A7="Mai"))</f>
        <v>0</v>
      </c>
      <c r="O62" s="20">
        <f>SUMPRODUCT((LEFT(Extraction!BQ4:BQ7,LEN(Extraction!BQ4:BQ7)-1))*(Extraction!$B4:$B7="S01 COFISAM")*(Extraction!$A$4:$A7="Mai"))</f>
        <v>0</v>
      </c>
      <c r="P62" s="20">
        <f>SUMPRODUCT((LEFT(Extraction!BR4:BR7,LEN(Extraction!BR4:BR7)-1))*(Extraction!$B4:$B7="S01 COFISAM")*(Extraction!$A$4:$A7="Mai"))</f>
        <v>0</v>
      </c>
      <c r="Q62" s="20">
        <f>SUMPRODUCT((LEFT(Extraction!BS4:BS7,LEN(Extraction!BS4:BS7)-1))*(Extraction!$B4:$B7="S01 COFISAM")*(Extraction!$A$4:$A7="Mai"))</f>
        <v>0</v>
      </c>
      <c r="R62" s="19">
        <f>SUMPRODUCT((LEFT(Extraction!BT4:BT7,LEN(Extraction!BT4:BT7)-1))*(Extraction!$B4:$B7="S01 COFISAM")*(Extraction!$A$4:$A7="Mai"))</f>
        <v>0</v>
      </c>
      <c r="S62" s="19">
        <f>SUMPRODUCT((LEFT(Extraction!BU4:BU7,LEN(Extraction!BU4:BU7)-1))*(Extraction!$B4:$B7="S01 COFISAM")*(Extraction!$A$4:$A7="Mai"))</f>
        <v>0</v>
      </c>
      <c r="T62" s="20">
        <f>SUMPRODUCT((LEFT(Extraction!BV4:BV7,LEN(Extraction!BV4:BV7)-1))*(Extraction!$B4:$B7="S01 COFISAM")*(Extraction!$A$4:$A7="Mai"))</f>
        <v>0</v>
      </c>
      <c r="U62" s="20">
        <f>SUMPRODUCT((LEFT(Extraction!BW4:BW7,LEN(Extraction!BW4:BW7)-1))*(Extraction!$B4:$B7="S01 COFISAM")*(Extraction!$A$4:$A7="Mai"))</f>
        <v>0</v>
      </c>
      <c r="V62" s="20">
        <f>SUMPRODUCT((LEFT(Extraction!BX4:BX7,LEN(Extraction!BX4:BX7)-1))*(Extraction!$B4:$B7="S01 COFISAM")*(Extraction!$A$4:$A7="Mai"))</f>
        <v>0</v>
      </c>
      <c r="W62" s="19">
        <f>SUMPRODUCT((LEFT(Extraction!BY4:BY7,LEN(Extraction!BY4:BY7)-1))*(Extraction!$B4:$B7="S01 COFISAM")*(Extraction!$A$4:$A7="Mai"))</f>
        <v>0</v>
      </c>
      <c r="X62" s="19">
        <f>SUMPRODUCT((LEFT(Extraction!BZ4:BZ7,LEN(Extraction!BZ4:BZ7)-1))*(Extraction!$B4:$B7="S01 COFISAM")*(Extraction!$A$4:$A7="Mai"))</f>
        <v>0</v>
      </c>
      <c r="Y62" s="19">
        <f>SUMPRODUCT((LEFT(Extraction!CA4:CA7,LEN(Extraction!CA4:CA7)-1))*(Extraction!$B4:$B7="S01 COFISAM")*(Extraction!$A$4:$A7="Mai"))</f>
        <v>0</v>
      </c>
      <c r="Z62" s="19">
        <f>SUMPRODUCT((LEFT(Extraction!CB4:CB7,LEN(Extraction!CB4:CB7)-1))*(Extraction!$B4:$B7="S01 COFISAM")*(Extraction!$A$4:$A7="Mai"))</f>
        <v>0</v>
      </c>
      <c r="AA62" s="24">
        <f>SUMPRODUCT((LEFT(Extraction!CC4:CC7,LEN(Extraction!CC4:CC7)-1))*(Extraction!$B4:$B7="S01 COFISAM")*(Extraction!$A$4:$A7="Mai"))</f>
        <v>0</v>
      </c>
      <c r="AB62" s="17">
        <f>SUMPRODUCT((LEFT(Extraction!CD4:CD7,LEN(Extraction!CD4:CD7)-1))*(Extraction!$B4:$B7="S01 COFISAM")*(Extraction!$A$4:$A7="Mai"))</f>
        <v>0</v>
      </c>
      <c r="AC62" s="19">
        <f>SUMPRODUCT((LEFT(Extraction!CE4:CE7,LEN(Extraction!CE4:CE7)-1))*(Extraction!$B4:$B7="S01 COFISAM")*(Extraction!$A$4:$A7="Mai"))</f>
        <v>0</v>
      </c>
      <c r="AD62" s="19">
        <f>SUMPRODUCT((LEFT(Extraction!CF4:CF7,LEN(Extraction!CF4:CF7)-1))*(Extraction!$B4:$B7="S01 COFISAM")*(Extraction!$A$4:$A7="Mai"))</f>
        <v>0</v>
      </c>
      <c r="AE62" s="19">
        <f>SUMPRODUCT((LEFT(Extraction!CG4:CG7,LEN(Extraction!CG4:CG7)-1))*(Extraction!$B4:$B7="S01 COFISAM")*(Extraction!$A$4:$A7="Mai"))</f>
        <v>0</v>
      </c>
      <c r="AF62" s="19">
        <f>SUMPRODUCT((LEFT(Extraction!CH4:CH7,LEN(Extraction!CH4:CH7)-1))*(Extraction!$B4:$B7="S01 COFISAM")*(Extraction!$A$4:$A7="Mai"))</f>
        <v>0</v>
      </c>
      <c r="AG62" s="19">
        <f>SUMPRODUCT((LEFT(Extraction!CI4:CI7,LEN(Extraction!CI4:CI7)-1))*(Extraction!$B4:$B7="S01 COFISAM")*(Extraction!$A$4:$A7="Mai"))</f>
        <v>0</v>
      </c>
      <c r="AH62" s="19">
        <f>SUMPRODUCT((LEFT(Extraction!CJ4:CJ7,LEN(Extraction!CJ4:CJ7)-1))*(Extraction!$B4:$B7="S01 COFISAM")*(Extraction!$A$4:$A7="Mai"))</f>
        <v>0</v>
      </c>
      <c r="AI62" s="19">
        <f>SUMPRODUCT((LEFT(Extraction!CK4:CK7,LEN(Extraction!CK4:CK7)-1))*(Extraction!$B4:$B7="S01 COFISAM")*(Extraction!$A$4:$A7="Mai"))</f>
        <v>0</v>
      </c>
      <c r="AJ62" s="19">
        <f>SUMPRODUCT((LEFT(Extraction!CL4:CL7,LEN(Extraction!CL4:CL7)-1))*(Extraction!$B4:$B7="S01 COFISAM")*(Extraction!$A$4:$A7="Mai"))</f>
        <v>0</v>
      </c>
      <c r="AK62" s="19">
        <f>SUMPRODUCT((LEFT(Extraction!CM4:CM7,LEN(Extraction!CM4:CM7)-1))*(Extraction!$B4:$B7="S01 COFISAM")*(Extraction!$A$4:$A7="Mai"))</f>
        <v>0</v>
      </c>
      <c r="AL62" s="19">
        <f>SUMPRODUCT((LEFT(Extraction!CN4:CN7,LEN(Extraction!CN4:CN7)-1))*(Extraction!$B4:$B7="S01 COFISAM")*(Extraction!$A$4:$A7="Mai"))</f>
        <v>0</v>
      </c>
      <c r="AM62" s="27">
        <f t="shared" ref="AM62:AM84" si="6">SUM(B62:D62,G62:H62,R62:S62,W62:AE62,AG62,AI62:AL62)</f>
        <v>0</v>
      </c>
      <c r="AN62" s="20">
        <f t="shared" ref="AN62:AN84" si="7">SUM(E62:F62,I62:Q62,T62:V62,AF62,AH62)</f>
        <v>0</v>
      </c>
      <c r="AO62" s="18"/>
    </row>
    <row r="63" spans="1:49" ht="15" customHeight="1">
      <c r="A63" s="10"/>
      <c r="B63" s="19">
        <f>SUMPRODUCT((LEFT(Extraction!BD4:BD7,LEN(Extraction!BD4:BD7)-1))*(Extraction!$B4:$B7="S06 MALHERBE NORD")*(Extraction!$A$4:$A7="Mai"))</f>
        <v>0</v>
      </c>
      <c r="C63" s="19">
        <f>SUMPRODUCT((LEFT(Extraction!BE4:BE7,LEN(Extraction!BE4:BE7)-1))*(Extraction!$B4:$B7="S06 MALHERBE NORD")*(Extraction!$A$4:$A7="Mai"))</f>
        <v>0</v>
      </c>
      <c r="D63" s="19">
        <f>SUMPRODUCT((LEFT(Extraction!BF4:BF7,LEN(Extraction!BF4:BF7)-1))*(Extraction!$B4:$B7="S06 MALHERBE NORD")*(Extraction!$A$4:$A7="Mai"))</f>
        <v>0</v>
      </c>
      <c r="E63" s="20">
        <f>SUMPRODUCT((LEFT(Extraction!BG4:BG7,LEN(Extraction!BG4:BG7)-1))*(Extraction!$B4:$B7="S06 MALHERBE NORD")*(Extraction!$A$4:$A7="Mai"))</f>
        <v>0</v>
      </c>
      <c r="F63" s="20">
        <f>SUMPRODUCT((LEFT(Extraction!BH4:BH7,LEN(Extraction!BH4:BH7)-1))*(Extraction!$B4:$B7="S06 MALHERBE NORD")*(Extraction!$A$4:$A7="Mai"))</f>
        <v>0</v>
      </c>
      <c r="G63" s="19">
        <f>SUMPRODUCT((LEFT(Extraction!BI4:BI7,LEN(Extraction!BI4:BI7)-1))*(Extraction!$B4:$B7="S06 MALHERBE NORD")*(Extraction!$A$4:$A7="Mai"))</f>
        <v>0</v>
      </c>
      <c r="H63" s="19">
        <f>SUMPRODUCT((LEFT(Extraction!BJ4:BJ7,LEN(Extraction!BJ4:BJ7)-1))*(Extraction!$B4:$B7="S06 MALHERBE NORD")*(Extraction!$A$4:$A7="Mai"))</f>
        <v>0</v>
      </c>
      <c r="I63" s="20">
        <f>SUMPRODUCT((LEFT(Extraction!BK4:BK7,LEN(Extraction!BK4:BK7)-1))*(Extraction!$B4:$B7="S06 MALHERBE NORD")*(Extraction!$A$4:$A7="Mai"))</f>
        <v>0</v>
      </c>
      <c r="J63" s="20">
        <f>SUMPRODUCT((LEFT(Extraction!BL4:BL7,LEN(Extraction!BL4:BL7)-1))*(Extraction!$B4:$B7="S06 MALHERBE NORD")*(Extraction!$A$4:$A7="Mai"))</f>
        <v>0</v>
      </c>
      <c r="K63" s="20">
        <f>SUMPRODUCT((LEFT(Extraction!BM4:BM7,LEN(Extraction!BM4:BM7)-1))*(Extraction!$B4:$B7="S06 MALHERBE NORD")*(Extraction!$A$4:$A7="Mai"))</f>
        <v>0</v>
      </c>
      <c r="L63" s="20">
        <f>SUMPRODUCT((LEFT(Extraction!BN4:BN7,LEN(Extraction!BN4:BN7)-1))*(Extraction!$B4:$B7="S06 MALHERBE NORD")*(Extraction!$A$4:$A7="Mai"))</f>
        <v>0</v>
      </c>
      <c r="M63" s="20">
        <f>SUMPRODUCT((LEFT(Extraction!BO4:BO7,LEN(Extraction!BO4:BO7)-1))*(Extraction!$B4:$B7="S06 MALHERBE NORD")*(Extraction!$A$4:$A7="Mai"))</f>
        <v>0</v>
      </c>
      <c r="N63" s="20">
        <f>SUMPRODUCT((LEFT(Extraction!BP4:BP7,LEN(Extraction!BP4:BP7)-1))*(Extraction!$B4:$B7="S06 MALHERBE NORD")*(Extraction!$A$4:$A7="Mai"))</f>
        <v>0</v>
      </c>
      <c r="O63" s="20">
        <f>SUMPRODUCT((LEFT(Extraction!BQ4:BQ7,LEN(Extraction!BQ4:BQ7)-1))*(Extraction!$B4:$B7="S06 MALHERBE NORD")*(Extraction!$A$4:$A7="Mai"))</f>
        <v>0</v>
      </c>
      <c r="P63" s="20">
        <f>SUMPRODUCT((LEFT(Extraction!BR4:BR7,LEN(Extraction!BR4:BR7)-1))*(Extraction!$B4:$B7="S06 MALHERBE NORD")*(Extraction!$A$4:$A7="Mai"))</f>
        <v>0</v>
      </c>
      <c r="Q63" s="20">
        <f>SUMPRODUCT((LEFT(Extraction!BS4:BS7,LEN(Extraction!BS4:BS7)-1))*(Extraction!$B4:$B7="S06 MALHERBE NORD")*(Extraction!$A$4:$A7="Mai"))</f>
        <v>0</v>
      </c>
      <c r="R63" s="19">
        <f>SUMPRODUCT((LEFT(Extraction!BT4:BT7,LEN(Extraction!BT4:BT7)-1))*(Extraction!$B4:$B7="S06 MALHERBE NORD")*(Extraction!$A$4:$A7="Mai"))</f>
        <v>0</v>
      </c>
      <c r="S63" s="19">
        <f>SUMPRODUCT((LEFT(Extraction!BU4:BU7,LEN(Extraction!BU4:BU7)-1))*(Extraction!$B4:$B7="S06 MALHERBE NORD")*(Extraction!$A$4:$A7="Mai"))</f>
        <v>0</v>
      </c>
      <c r="T63" s="20">
        <f>SUMPRODUCT((LEFT(Extraction!BV4:BV7,LEN(Extraction!BV4:BV7)-1))*(Extraction!$B4:$B7="S06 MALHERBE NORD")*(Extraction!$A$4:$A7="Mai"))</f>
        <v>0</v>
      </c>
      <c r="U63" s="20">
        <f>SUMPRODUCT((LEFT(Extraction!BW4:BW7,LEN(Extraction!BW4:BW7)-1))*(Extraction!$B4:$B7="S06 MALHERBE NORD")*(Extraction!$A$4:$A7="Mai"))</f>
        <v>0</v>
      </c>
      <c r="V63" s="20">
        <f>SUMPRODUCT((LEFT(Extraction!BX4:BX7,LEN(Extraction!BX4:BX7)-1))*(Extraction!$B4:$B7="S06 MALHERBE NORD")*(Extraction!$A$4:$A7="Mai"))</f>
        <v>0</v>
      </c>
      <c r="W63" s="19">
        <f>SUMPRODUCT((LEFT(Extraction!BY4:BY7,LEN(Extraction!BY4:BY7)-1))*(Extraction!$B4:$B7="S06 MALHERBE NORD")*(Extraction!$A$4:$A7="Mai"))</f>
        <v>0</v>
      </c>
      <c r="X63" s="19">
        <f>SUMPRODUCT((LEFT(Extraction!BZ4:BZ7,LEN(Extraction!BZ4:BZ7)-1))*(Extraction!$B4:$B7="S06 MALHERBE NORD")*(Extraction!$A$4:$A7="Mai"))</f>
        <v>0</v>
      </c>
      <c r="Y63" s="19">
        <f>SUMPRODUCT((LEFT(Extraction!CA4:CA7,LEN(Extraction!CA4:CA7)-1))*(Extraction!$B4:$B7="S06 MALHERBE NORD")*(Extraction!$A$4:$A7="Mai"))</f>
        <v>0</v>
      </c>
      <c r="Z63" s="19">
        <f>SUMPRODUCT((LEFT(Extraction!CB4:CB7,LEN(Extraction!CB4:CB7)-1))*(Extraction!$B4:$B7="S06 MALHERBE NORD")*(Extraction!$A$4:$A7="Mai"))</f>
        <v>0</v>
      </c>
      <c r="AA63" s="24">
        <f>SUMPRODUCT((LEFT(Extraction!CC4:CC7,LEN(Extraction!CC4:CC7)-1))*(Extraction!$B4:$B7="S06 MALHERBE NORD")*(Extraction!$A$4:$A7="Mai"))</f>
        <v>0</v>
      </c>
      <c r="AB63" s="17">
        <f>SUMPRODUCT((LEFT(Extraction!CD4:CD7,LEN(Extraction!CD4:CD7)-1))*(Extraction!$B4:$B7="S06 MALHERBE NORD")*(Extraction!$A$4:$A7="Mai"))</f>
        <v>0</v>
      </c>
      <c r="AC63" s="19">
        <f>SUMPRODUCT((LEFT(Extraction!CE4:CE7,LEN(Extraction!CE4:CE7)-1))*(Extraction!$B4:$B7="S06 MALHERBE NORD")*(Extraction!$A$4:$A7="Mai"))</f>
        <v>0</v>
      </c>
      <c r="AD63" s="19">
        <f>SUMPRODUCT((LEFT(Extraction!CF4:CF7,LEN(Extraction!CF4:CF7)-1))*(Extraction!$B4:$B7="S06 MALHERBE NORD")*(Extraction!$A$4:$A7="Mai"))</f>
        <v>0</v>
      </c>
      <c r="AE63" s="19">
        <f>SUMPRODUCT((LEFT(Extraction!CG4:CG7,LEN(Extraction!CG4:CG7)-1))*(Extraction!$B4:$B7="S06 MALHERBE NORD")*(Extraction!$A$4:$A7="Mai"))</f>
        <v>0</v>
      </c>
      <c r="AF63" s="19">
        <f>SUMPRODUCT((LEFT(Extraction!CH4:CH7,LEN(Extraction!CH4:CH7)-1))*(Extraction!$B4:$B7="S06 MALHERBE NORD")*(Extraction!$A$4:$A7="Mai"))</f>
        <v>0</v>
      </c>
      <c r="AG63" s="19">
        <f>SUMPRODUCT((LEFT(Extraction!CI4:CI7,LEN(Extraction!CI4:CI7)-1))*(Extraction!$B4:$B7="S06 MALHERBE NORD")*(Extraction!$A$4:$A7="Mai"))</f>
        <v>0</v>
      </c>
      <c r="AH63" s="19">
        <f>SUMPRODUCT((LEFT(Extraction!CJ4:CJ7,LEN(Extraction!CJ4:CJ7)-1))*(Extraction!$B4:$B7="S06 MALHERBE NORD")*(Extraction!$A$4:$A7="Mai"))</f>
        <v>0</v>
      </c>
      <c r="AI63" s="19">
        <f>SUMPRODUCT((LEFT(Extraction!CK4:CK7,LEN(Extraction!CK4:CK7)-1))*(Extraction!$B4:$B7="S06 MALHERBE NORD")*(Extraction!$A$4:$A7="Mai"))</f>
        <v>0</v>
      </c>
      <c r="AJ63" s="19">
        <f>SUMPRODUCT((LEFT(Extraction!CL4:CL7,LEN(Extraction!CL4:CL7)-1))*(Extraction!$B4:$B7="S06 MALHERBE NORD")*(Extraction!$A$4:$A7="Mai"))</f>
        <v>0</v>
      </c>
      <c r="AK63" s="19">
        <f>SUMPRODUCT((LEFT(Extraction!CM4:CM7,LEN(Extraction!CM4:CM7)-1))*(Extraction!$B4:$B7="S06 MALHERBE NORD")*(Extraction!$A$4:$A7="Mai"))</f>
        <v>0</v>
      </c>
      <c r="AL63" s="19">
        <f>SUMPRODUCT((LEFT(Extraction!CN4:CN7,LEN(Extraction!CN4:CN7)-1))*(Extraction!$B4:$B7="S06 MALHERBE NORD")*(Extraction!$A$4:$A7="Mai"))</f>
        <v>0</v>
      </c>
      <c r="AM63" s="27">
        <f t="shared" si="6"/>
        <v>0</v>
      </c>
      <c r="AN63" s="20">
        <f t="shared" si="7"/>
        <v>0</v>
      </c>
      <c r="AO63" s="18"/>
      <c r="AR63"/>
    </row>
    <row r="64" spans="1:49">
      <c r="A64" s="9"/>
      <c r="B64" s="19">
        <f>SUMPRODUCT((LEFT(Extraction!BD4:BD7,LEN(Extraction!BD4:BD7)-1))*(Extraction!$B4:$B7="S08 MALHERBE FROID")*(Extraction!$A$4:$A7="Mai"))</f>
        <v>0</v>
      </c>
      <c r="C64" s="19">
        <f>SUMPRODUCT((LEFT(Extraction!BE4:BE7,LEN(Extraction!BE4:BE7)-1))*(Extraction!$B$4:$B7="S08 MALHERBE FROID")*(Extraction!$A$4:$A7="Mai"))</f>
        <v>0</v>
      </c>
      <c r="D64" s="19">
        <f>SUMPRODUCT((LEFT(Extraction!BF4:BF7,LEN(Extraction!BF4:BF7)-1))*(Extraction!$B$4:$B7="S08 MALHERBE FROID")*(Extraction!$A$4:$A7="Mai"))</f>
        <v>0</v>
      </c>
      <c r="E64" s="20">
        <f>SUMPRODUCT((LEFT(Extraction!BG4:BG7,LEN(Extraction!BG4:BG7)-1))*(Extraction!$B$4:$B7="S08 MALHERBE FROID")*(Extraction!$A$4:$A7="Mai"))</f>
        <v>0</v>
      </c>
      <c r="F64" s="20">
        <f>SUMPRODUCT((LEFT(Extraction!BH4:BH7,LEN(Extraction!BH4:BH7)-1))*(Extraction!$B$4:$B7="S08 MALHERBE FROID")*(Extraction!$A$4:$A7="Mai"))</f>
        <v>0</v>
      </c>
      <c r="G64" s="19">
        <f>SUMPRODUCT((LEFT(Extraction!BI4:BI7,LEN(Extraction!BI4:BI7)-1))*(Extraction!$B$4:$B7="S08 MALHERBE FROID")*(Extraction!$A$4:$A7="Mai"))</f>
        <v>0</v>
      </c>
      <c r="H64" s="19">
        <f>SUMPRODUCT((LEFT(Extraction!BJ4:BJ7,LEN(Extraction!BJ4:BJ7)-1))*(Extraction!$B$4:$B7="S08 MALHERBE FROID")*(Extraction!$A$4:$A7="Mai"))</f>
        <v>0</v>
      </c>
      <c r="I64" s="20">
        <f>SUMPRODUCT((LEFT(Extraction!BK4:BK7,LEN(Extraction!BK4:BK7)-1))*(Extraction!$B$4:$B7="S08 MALHERBE FROID")*(Extraction!$A$4:$A7="Mai"))</f>
        <v>0</v>
      </c>
      <c r="J64" s="20">
        <f>SUMPRODUCT((LEFT(Extraction!BL4:BL7,LEN(Extraction!BL4:BL7)-1))*(Extraction!$B$4:$B7="S08 MALHERBE FROID")*(Extraction!$A$4:$A7="Mai"))</f>
        <v>0</v>
      </c>
      <c r="K64" s="20">
        <f>SUMPRODUCT((LEFT(Extraction!BM4:BM7,LEN(Extraction!BM4:BM7)-1))*(Extraction!$B$4:$B7="S08 MALHERBE FROID")*(Extraction!$A$4:$A7="Mai"))</f>
        <v>0</v>
      </c>
      <c r="L64" s="20">
        <f>SUMPRODUCT((LEFT(Extraction!BN4:BN7,LEN(Extraction!BN4:BN7)-1))*(Extraction!$B$4:$B7="S08 MALHERBE FROID")*(Extraction!$A$4:$A7="Mai"))</f>
        <v>0</v>
      </c>
      <c r="M64" s="20">
        <f>SUMPRODUCT((LEFT(Extraction!BO4:BO7,LEN(Extraction!BO4:BO7)-1))*(Extraction!$B$4:$B7="S08 MALHERBE FROID")*(Extraction!$A$4:$A7="Mai"))</f>
        <v>0</v>
      </c>
      <c r="N64" s="20">
        <f>SUMPRODUCT((LEFT(Extraction!BP4:BP7,LEN(Extraction!BP4:BP7)-1))*(Extraction!$B$4:$B7="S08 MALHERBE FROID")*(Extraction!$A$4:$A7="Mai"))</f>
        <v>0</v>
      </c>
      <c r="O64" s="20">
        <f>SUMPRODUCT((LEFT(Extraction!BQ4:BQ7,LEN(Extraction!BQ4:BQ7)-1))*(Extraction!$B$4:$B7="S08 MALHERBE FROID")*(Extraction!$A$4:$A7="Mai"))</f>
        <v>0</v>
      </c>
      <c r="P64" s="20">
        <f>SUMPRODUCT((LEFT(Extraction!BR4:BR7,LEN(Extraction!BR4:BR7)-1))*(Extraction!$B$4:$B7="S08 MALHERBE FROID")*(Extraction!$A$4:$A7="Mai"))</f>
        <v>0</v>
      </c>
      <c r="Q64" s="20">
        <f>SUMPRODUCT((LEFT(Extraction!BS4:BS7,LEN(Extraction!BS4:BS7)-1))*(Extraction!$B$4:$B7="S08 MALHERBE FROID")*(Extraction!$A$4:$A7="Mai"))</f>
        <v>0</v>
      </c>
      <c r="R64" s="19">
        <f>SUMPRODUCT((LEFT(Extraction!BT4:BT7,LEN(Extraction!BT4:BT7)-1))*(Extraction!$B$4:$B7="S08 MALHERBE FROID")*(Extraction!$A$4:$A7="Mai"))</f>
        <v>0</v>
      </c>
      <c r="S64" s="19">
        <f>SUMPRODUCT((LEFT(Extraction!BU4:BU7,LEN(Extraction!BU4:BU7)-1))*(Extraction!$B$4:$B7="S08 MALHERBE FROID")*(Extraction!$A$4:$A7="Mai"))</f>
        <v>0</v>
      </c>
      <c r="T64" s="20">
        <f>SUMPRODUCT((LEFT(Extraction!BV4:BV7,LEN(Extraction!BV4:BV7)-1))*(Extraction!$B$4:$B7="S08 MALHERBE FROID")*(Extraction!$A$4:$A7="Mai"))</f>
        <v>0</v>
      </c>
      <c r="U64" s="20">
        <f>SUMPRODUCT((LEFT(Extraction!BW4:BW7,LEN(Extraction!BW4:BW7)-1))*(Extraction!$B$4:$B7="S08 MALHERBE FROID")*(Extraction!$A$4:$A7="Mai"))</f>
        <v>0</v>
      </c>
      <c r="V64" s="20">
        <f>SUMPRODUCT((LEFT(Extraction!BX4:BX7,LEN(Extraction!BX4:BX7)-1))*(Extraction!$B$4:$B7="S08 MALHERBE FROID")*(Extraction!$A$4:$A7="Mai"))</f>
        <v>0</v>
      </c>
      <c r="W64" s="19">
        <f>SUMPRODUCT((LEFT(Extraction!BY4:BY7,LEN(Extraction!BY4:BY7)-1))*(Extraction!$B$4:$B7="S08 MALHERBE FROID")*(Extraction!$A$4:$A7="Mai"))</f>
        <v>0</v>
      </c>
      <c r="X64" s="19">
        <f>SUMPRODUCT((LEFT(Extraction!BZ4:BZ7,LEN(Extraction!BZ4:BZ7)-1))*(Extraction!$B$4:$B7="S08 MALHERBE FROID")*(Extraction!$A$4:$A7="Mai"))</f>
        <v>0</v>
      </c>
      <c r="Y64" s="19">
        <f>SUMPRODUCT((LEFT(Extraction!CA4:CA7,LEN(Extraction!CA4:CA7)-1))*(Extraction!$B$4:$B7="S08 MALHERBE FROID")*(Extraction!$A$4:$A7="Mai"))</f>
        <v>0</v>
      </c>
      <c r="Z64" s="19">
        <f>SUMPRODUCT((LEFT(Extraction!CB4:CB7,LEN(Extraction!CB4:CB7)-1))*(Extraction!$B$4:$B7="S08 MALHERBE FROID")*(Extraction!$A$4:$A7="Mai"))</f>
        <v>0</v>
      </c>
      <c r="AA64" s="24">
        <f>SUMPRODUCT((LEFT(Extraction!CC4:CC7,LEN(Extraction!CC4:CC7)-1))*(Extraction!$B$4:$B7="S08 MALHERBE FROID")*(Extraction!$A$4:$A7="Mai"))</f>
        <v>0</v>
      </c>
      <c r="AB64" s="17">
        <f>SUMPRODUCT((LEFT(Extraction!CD4:CD7,LEN(Extraction!CD4:CD7)-1))*(Extraction!$B$4:$B7="S08 MALHERBE FROID")*(Extraction!$A$4:$A7="Mai"))</f>
        <v>0</v>
      </c>
      <c r="AC64" s="19">
        <f>SUMPRODUCT((LEFT(Extraction!CE4:CE7,LEN(Extraction!CE4:CE7)-1))*(Extraction!$B$4:$B7="S08 MALHERBE FROID")*(Extraction!$A$4:$A7="Mai"))</f>
        <v>0</v>
      </c>
      <c r="AD64" s="19">
        <f>SUMPRODUCT((LEFT(Extraction!CF4:CF7,LEN(Extraction!CF4:CF7)-1))*(Extraction!$B$4:$B7="S08 MALHERBE FROID")*(Extraction!$A$4:$A7="Mai"))</f>
        <v>0</v>
      </c>
      <c r="AE64" s="19">
        <f>SUMPRODUCT((LEFT(Extraction!CG4:CG7,LEN(Extraction!CG4:CG7)-1))*(Extraction!$B$4:$B7="S08 MALHERBE FROID")*(Extraction!$A$4:$A7="Mai"))</f>
        <v>0</v>
      </c>
      <c r="AF64" s="19">
        <f>SUMPRODUCT((LEFT(Extraction!CH4:CH7,LEN(Extraction!CH4:CH7)-1))*(Extraction!$B$4:$B7="S08 MALHERBE FROID")*(Extraction!$A$4:$A7="Mai"))</f>
        <v>0</v>
      </c>
      <c r="AG64" s="19">
        <f>SUMPRODUCT((LEFT(Extraction!CI4:CI7,LEN(Extraction!CI4:CI7)-1))*(Extraction!$B$4:$B7="S08 MALHERBE FROID")*(Extraction!$A$4:$A7="Mai"))</f>
        <v>0</v>
      </c>
      <c r="AH64" s="19">
        <f>SUMPRODUCT((LEFT(Extraction!CJ4:CJ7,LEN(Extraction!CJ4:CJ7)-1))*(Extraction!$B$4:$B7="S08 MALHERBE FROID")*(Extraction!$A$4:$A7="Mai"))</f>
        <v>0</v>
      </c>
      <c r="AI64" s="19">
        <f>SUMPRODUCT((LEFT(Extraction!CK4:CK7,LEN(Extraction!CK4:CK7)-1))*(Extraction!$B$4:$B7="S08 MALHERBE FROID")*(Extraction!$A$4:$A7="Mai"))</f>
        <v>0</v>
      </c>
      <c r="AJ64" s="19">
        <f>SUMPRODUCT((LEFT(Extraction!CL4:CL7,LEN(Extraction!CL4:CL7)-1))*(Extraction!$B$4:$B7="S08 MALHERBE FROID")*(Extraction!$A$4:$A7="Mai"))</f>
        <v>0</v>
      </c>
      <c r="AK64" s="19">
        <f>SUMPRODUCT((LEFT(Extraction!CM4:CM7,LEN(Extraction!CM4:CM7)-1))*(Extraction!$B$4:$B7="S08 MALHERBE FROID")*(Extraction!$A$4:$A7="Mai"))</f>
        <v>0</v>
      </c>
      <c r="AL64" s="19">
        <f>SUMPRODUCT((LEFT(Extraction!CN4:CN7,LEN(Extraction!CN4:CN7)-1))*(Extraction!$B$4:$B7="S08 MALHERBE FROID")*(Extraction!$A$4:$A7="Mai"))</f>
        <v>0</v>
      </c>
      <c r="AM64" s="27">
        <f t="shared" si="6"/>
        <v>0</v>
      </c>
      <c r="AN64" s="20">
        <f t="shared" si="7"/>
        <v>0</v>
      </c>
      <c r="AO64" s="18"/>
      <c r="AQ64" s="63"/>
      <c r="AR64" t="s">
        <v>341</v>
      </c>
    </row>
    <row r="65" spans="1:41">
      <c r="A65" s="9"/>
      <c r="B65" s="19">
        <f>SUMPRODUCT((LEFT(Extraction!BD4:BD7,LEN(Extraction!BD4:BD7)-1))*(Extraction!$B4:$B7="S14 EURALIS NORMANDIE")*(Extraction!$A$4:$A7="Mai"))</f>
        <v>0</v>
      </c>
      <c r="C65" s="19">
        <f>SUMPRODUCT((LEFT(Extraction!BE4:BE7,LEN(Extraction!BE4:BE7)-1))*(Extraction!$B$4:$B7="S14 EURALIS NORMANDIE")*(Extraction!$A$4:$A7="Mai"))</f>
        <v>0</v>
      </c>
      <c r="D65" s="19">
        <f>SUMPRODUCT((LEFT(Extraction!BF4:BF7,LEN(Extraction!BF4:BF7)-1))*(Extraction!$B$4:$B7="S14 EURALIS NORMANDIE")*(Extraction!$A$4:$A7="Mai"))</f>
        <v>0</v>
      </c>
      <c r="E65" s="20">
        <f>SUMPRODUCT((LEFT(Extraction!BG4:BG7,LEN(Extraction!BG4:BG7)-1))*(Extraction!$B$4:$B7="S14 EURALIS NORMANDIE")*(Extraction!$A$4:$A7="Mai"))</f>
        <v>0</v>
      </c>
      <c r="F65" s="20">
        <f>SUMPRODUCT((LEFT(Extraction!BH4:BH7,LEN(Extraction!BH4:BH7)-1))*(Extraction!$B$4:$B7="S14 EURALIS NORMANDIE")*(Extraction!$A$4:$A7="Mai"))</f>
        <v>0</v>
      </c>
      <c r="G65" s="19">
        <f>SUMPRODUCT((LEFT(Extraction!BI4:BI7,LEN(Extraction!BI4:BI7)-1))*(Extraction!$B$4:$B7="S14 EURALIS NORMANDIE")*(Extraction!$A$4:$A7="Mai"))</f>
        <v>0</v>
      </c>
      <c r="H65" s="19">
        <f>SUMPRODUCT((LEFT(Extraction!BJ4:BJ7,LEN(Extraction!BJ4:BJ7)-1))*(Extraction!$B$4:$B7="S14 EURALIS NORMANDIE")*(Extraction!$A$4:$A7="Mai"))</f>
        <v>0</v>
      </c>
      <c r="I65" s="20">
        <f>SUMPRODUCT((LEFT(Extraction!BK4:BK7,LEN(Extraction!BK4:BK7)-1))*(Extraction!$B$4:$B7="S14 EURALIS NORMANDIE")*(Extraction!$A$4:$A7="Mai"))</f>
        <v>0</v>
      </c>
      <c r="J65" s="20">
        <f>SUMPRODUCT((LEFT(Extraction!BL4:BL7,LEN(Extraction!BL4:BL7)-1))*(Extraction!$B$4:$B7="S14 EURALIS NORMANDIE")*(Extraction!$A$4:$A7="Mai"))</f>
        <v>0</v>
      </c>
      <c r="K65" s="20">
        <f>SUMPRODUCT((LEFT(Extraction!BM4:BM7,LEN(Extraction!BM4:BM7)-1))*(Extraction!$B$4:$B7="S14 EURALIS NORMANDIE")*(Extraction!$A$4:$A7="Mai"))</f>
        <v>0</v>
      </c>
      <c r="L65" s="20">
        <f>SUMPRODUCT((LEFT(Extraction!BN4:BN7,LEN(Extraction!BN4:BN7)-1))*(Extraction!$B$4:$B7="S14 EURALIS NORMANDIE")*(Extraction!$A$4:$A7="Mai"))</f>
        <v>0</v>
      </c>
      <c r="M65" s="20">
        <f>SUMPRODUCT((LEFT(Extraction!BO4:BO7,LEN(Extraction!BO4:BO7)-1))*(Extraction!$B$4:$B7="S14 EURALIS NORMANDIE")*(Extraction!$A$4:$A7="Mai"))</f>
        <v>0</v>
      </c>
      <c r="N65" s="20">
        <f>SUMPRODUCT((LEFT(Extraction!BP4:BP7,LEN(Extraction!BP4:BP7)-1))*(Extraction!$B$4:$B7="S14 EURALIS NORMANDIE")*(Extraction!$A$4:$A7="Mai"))</f>
        <v>0</v>
      </c>
      <c r="O65" s="20">
        <f>SUMPRODUCT((LEFT(Extraction!BQ4:BQ7,LEN(Extraction!BQ4:BQ7)-1))*(Extraction!$B$4:$B7="S14 EURALIS NORMANDIE")*(Extraction!$A$4:$A7="Mai"))</f>
        <v>0</v>
      </c>
      <c r="P65" s="20">
        <f>SUMPRODUCT((LEFT(Extraction!BR4:BR7,LEN(Extraction!BR4:BR7)-1))*(Extraction!$B$4:$B7="S14 EURALIS NORMANDIE")*(Extraction!$A$4:$A7="Mai"))</f>
        <v>0</v>
      </c>
      <c r="Q65" s="20">
        <f>SUMPRODUCT((LEFT(Extraction!BS4:BS7,LEN(Extraction!BS4:BS7)-1))*(Extraction!$B$4:$B7="S14 EURALIS NORMANDIE")*(Extraction!$A$4:$A7="Mai"))</f>
        <v>0</v>
      </c>
      <c r="R65" s="19">
        <f>SUMPRODUCT((LEFT(Extraction!BT4:BT7,LEN(Extraction!BT4:BT7)-1))*(Extraction!$B$4:$B7="S14 EURALIS NORMANDIE")*(Extraction!$A$4:$A7="Mai"))</f>
        <v>0</v>
      </c>
      <c r="S65" s="19">
        <f>SUMPRODUCT((LEFT(Extraction!BU4:BU7,LEN(Extraction!BU4:BU7)-1))*(Extraction!$B$4:$B7="S14 EURALIS NORMANDIE")*(Extraction!$A$4:$A7="Mai"))</f>
        <v>0</v>
      </c>
      <c r="T65" s="20">
        <f>SUMPRODUCT((LEFT(Extraction!BV4:BV7,LEN(Extraction!BV4:BV7)-1))*(Extraction!$B$4:$B7="S14 EURALIS NORMANDIE")*(Extraction!$A$4:$A7="Mai"))</f>
        <v>0</v>
      </c>
      <c r="U65" s="20">
        <f>SUMPRODUCT((LEFT(Extraction!BW4:BW7,LEN(Extraction!BW4:BW7)-1))*(Extraction!$B$4:$B7="S14 EURALIS NORMANDIE")*(Extraction!$A$4:$A7="Mai"))</f>
        <v>0</v>
      </c>
      <c r="V65" s="20">
        <f>SUMPRODUCT((LEFT(Extraction!BX4:BX7,LEN(Extraction!BX4:BX7)-1))*(Extraction!$B$4:$B7="S14 EURALIS NORMANDIE")*(Extraction!$A$4:$A7="Mai"))</f>
        <v>0</v>
      </c>
      <c r="W65" s="19">
        <f>SUMPRODUCT((LEFT(Extraction!BY4:BY7,LEN(Extraction!BY4:BY7)-1))*(Extraction!$B$4:$B7="S14 EURALIS NORMANDIE")*(Extraction!$A$4:$A7="Mai"))</f>
        <v>0</v>
      </c>
      <c r="X65" s="19">
        <f>SUMPRODUCT((LEFT(Extraction!BZ4:BZ7,LEN(Extraction!BZ4:BZ7)-1))*(Extraction!$B$4:$B7="S14 EURALIS NORMANDIE")*(Extraction!$A$4:$A7="Mai"))</f>
        <v>0</v>
      </c>
      <c r="Y65" s="19">
        <f>SUMPRODUCT((LEFT(Extraction!CA4:CA7,LEN(Extraction!CA4:CA7)-1))*(Extraction!$B$4:$B7="S14 EURALIS NORMANDIE")*(Extraction!$A$4:$A7="Mai"))</f>
        <v>0</v>
      </c>
      <c r="Z65" s="19">
        <f>SUMPRODUCT((LEFT(Extraction!CB4:CB7,LEN(Extraction!CB4:CB7)-1))*(Extraction!$B$4:$B7="S14 EURALIS NORMANDIE")*(Extraction!$A$4:$A7="Mai"))</f>
        <v>0</v>
      </c>
      <c r="AA65" s="24">
        <f>SUMPRODUCT((LEFT(Extraction!CC4:CC7,LEN(Extraction!CC4:CC7)-1))*(Extraction!$B$4:$B7="S14 EURALIS NORMANDIE")*(Extraction!$A$4:$A7="Mai"))</f>
        <v>0</v>
      </c>
      <c r="AB65" s="17">
        <f>SUMPRODUCT((LEFT(Extraction!CD4:CD7,LEN(Extraction!CD4:CD7)-1))*(Extraction!$B$4:$B7="S14 EURALIS NORMANDIE")*(Extraction!$A$4:$A7="Mai"))</f>
        <v>0</v>
      </c>
      <c r="AC65" s="19">
        <f>SUMPRODUCT((LEFT(Extraction!CE4:CE7,LEN(Extraction!CE4:CE7)-1))*(Extraction!$B$4:$B7="S14 EURALIS NORMANDIE")*(Extraction!$A$4:$A7="Mai"))</f>
        <v>0</v>
      </c>
      <c r="AD65" s="19">
        <f>SUMPRODUCT((LEFT(Extraction!CF4:CF7,LEN(Extraction!CF4:CF7)-1))*(Extraction!$B$4:$B7="S14 EURALIS NORMANDIE")*(Extraction!$A$4:$A7="Mai"))</f>
        <v>0</v>
      </c>
      <c r="AE65" s="19">
        <f>SUMPRODUCT((LEFT(Extraction!CG4:CG7,LEN(Extraction!CG4:CG7)-1))*(Extraction!$B$4:$B7="S14 EURALIS NORMANDIE")*(Extraction!$A$4:$A7="Mai"))</f>
        <v>0</v>
      </c>
      <c r="AF65" s="19">
        <f>SUMPRODUCT((LEFT(Extraction!CH4:CH7,LEN(Extraction!CH4:CH7)-1))*(Extraction!$B$4:$B7="S14 EURALIS NORMANDIE")*(Extraction!$A$4:$A7="Mai"))</f>
        <v>0</v>
      </c>
      <c r="AG65" s="19">
        <f>SUMPRODUCT((LEFT(Extraction!CI4:CI7,LEN(Extraction!CI4:CI7)-1))*(Extraction!$B$4:$B7="S14 EURALIS NORMANDIE")*(Extraction!$A$4:$A7="Mai"))</f>
        <v>0</v>
      </c>
      <c r="AH65" s="19">
        <f>SUMPRODUCT((LEFT(Extraction!CJ4:CJ7,LEN(Extraction!CJ4:CJ7)-1))*(Extraction!$B$4:$B7="S14 EURALIS NORMANDIE")*(Extraction!$A$4:$A7="Mai"))</f>
        <v>0</v>
      </c>
      <c r="AI65" s="19">
        <f>SUMPRODUCT((LEFT(Extraction!CK4:CK7,LEN(Extraction!CK4:CK7)-1))*(Extraction!$B$4:$B7="S14 EURALIS NORMANDIE")*(Extraction!$A$4:$A7="Mai"))</f>
        <v>0</v>
      </c>
      <c r="AJ65" s="19">
        <f>SUMPRODUCT((LEFT(Extraction!CL4:CL7,LEN(Extraction!CL4:CL7)-1))*(Extraction!$B$4:$B7="S14 EURALIS NORMANDIE")*(Extraction!$A$4:$A7="Mai"))</f>
        <v>0</v>
      </c>
      <c r="AK65" s="19">
        <f>SUMPRODUCT((LEFT(Extraction!CM4:CM7,LEN(Extraction!CM4:CM7)-1))*(Extraction!$B$4:$B7="S14 EURALIS NORMANDIE")*(Extraction!$A$4:$A7="Mai"))</f>
        <v>0</v>
      </c>
      <c r="AL65" s="19">
        <f>SUMPRODUCT((LEFT(Extraction!CN4:CN7,LEN(Extraction!CN4:CN7)-1))*(Extraction!$B$4:$B7="S14 EURALIS NORMANDIE")*(Extraction!$A$4:$A7="Mai"))</f>
        <v>0</v>
      </c>
      <c r="AM65" s="27">
        <f t="shared" si="6"/>
        <v>0</v>
      </c>
      <c r="AN65" s="20">
        <f t="shared" si="7"/>
        <v>0</v>
      </c>
      <c r="AO65" s="18"/>
    </row>
    <row r="66" spans="1:41">
      <c r="A66" s="7"/>
      <c r="B66" s="19">
        <f>SUMPRODUCT((LEFT(Extraction!BD4:BD7,LEN(Extraction!BD4:BD7)-1))*(Extraction!$B4:$B7="S15 TRANSAGRIAL")*(Extraction!$A$4:$A7="Mai"))</f>
        <v>0</v>
      </c>
      <c r="C66" s="19">
        <f>SUMPRODUCT((LEFT(Extraction!BE4:BE7,LEN(Extraction!BE4:BE7)-1))*(Extraction!$B$4:$B7="S15 TRANSAGRIAL")*(Extraction!$A$4:$A7="Mai"))</f>
        <v>0</v>
      </c>
      <c r="D66" s="19">
        <f>SUMPRODUCT((LEFT(Extraction!BF4:BF7,LEN(Extraction!BF4:BF7)-1))*(Extraction!$B$4:$B7="S15 TRANSAGRIAL")*(Extraction!$A$4:$A7="Mai"))</f>
        <v>0</v>
      </c>
      <c r="E66" s="20">
        <f>SUMPRODUCT((LEFT(Extraction!BG4:BG7,LEN(Extraction!BG4:BG7)-1))*(Extraction!$B$4:$B7="S15 TRANSAGRIAL")*(Extraction!$A$4:$A7="Mai"))</f>
        <v>0</v>
      </c>
      <c r="F66" s="20">
        <f>SUMPRODUCT((LEFT(Extraction!BH4:BH7,LEN(Extraction!BH4:BH7)-1))*(Extraction!$B$4:$B7="S15 TRANSAGRIAL")*(Extraction!$A$4:$A7="Mai"))</f>
        <v>0</v>
      </c>
      <c r="G66" s="19">
        <f>SUMPRODUCT((LEFT(Extraction!BI4:BI7,LEN(Extraction!BI4:BI7)-1))*(Extraction!$B$4:$B7="S15 TRANSAGRIAL")*(Extraction!$A$4:$A7="Mai"))</f>
        <v>0</v>
      </c>
      <c r="H66" s="19">
        <f>SUMPRODUCT((LEFT(Extraction!BJ4:BJ7,LEN(Extraction!BJ4:BJ7)-1))*(Extraction!$B$4:$B7="S15 TRANSAGRIAL")*(Extraction!$A$4:$A7="Mai"))</f>
        <v>0</v>
      </c>
      <c r="I66" s="20">
        <f>SUMPRODUCT((LEFT(Extraction!BK4:BK7,LEN(Extraction!BK4:BK7)-1))*(Extraction!$B$4:$B7="S15 TRANSAGRIAL")*(Extraction!$A$4:$A7="Mai"))</f>
        <v>0</v>
      </c>
      <c r="J66" s="20">
        <f>SUMPRODUCT((LEFT(Extraction!BL4:BL7,LEN(Extraction!BL4:BL7)-1))*(Extraction!$B$4:$B7="S15 TRANSAGRIAL")*(Extraction!$A$4:$A7="Mai"))</f>
        <v>0</v>
      </c>
      <c r="K66" s="20">
        <f>SUMPRODUCT((LEFT(Extraction!BM4:BM7,LEN(Extraction!BM4:BM7)-1))*(Extraction!$B$4:$B7="S15 TRANSAGRIAL")*(Extraction!$A$4:$A7="Mai"))</f>
        <v>0</v>
      </c>
      <c r="L66" s="20">
        <f>SUMPRODUCT((LEFT(Extraction!BN4:BN7,LEN(Extraction!BN4:BN7)-1))*(Extraction!$B$4:$B7="S15 TRANSAGRIAL")*(Extraction!$A$4:$A7="Mai"))</f>
        <v>0</v>
      </c>
      <c r="M66" s="20">
        <f>SUMPRODUCT((LEFT(Extraction!BO4:BO7,LEN(Extraction!BO4:BO7)-1))*(Extraction!$B$4:$B7="S15 TRANSAGRIAL")*(Extraction!$A$4:$A7="Mai"))</f>
        <v>0</v>
      </c>
      <c r="N66" s="20">
        <f>SUMPRODUCT((LEFT(Extraction!BP4:BP7,LEN(Extraction!BP4:BP7)-1))*(Extraction!$B$4:$B7="S15 TRANSAGRIAL")*(Extraction!$A$4:$A7="Mai"))</f>
        <v>0</v>
      </c>
      <c r="O66" s="20">
        <f>SUMPRODUCT((LEFT(Extraction!BQ4:BQ7,LEN(Extraction!BQ4:BQ7)-1))*(Extraction!$B$4:$B7="S15 TRANSAGRIAL")*(Extraction!$A$4:$A7="Mai"))</f>
        <v>0</v>
      </c>
      <c r="P66" s="20">
        <f>SUMPRODUCT((LEFT(Extraction!BR4:BR7,LEN(Extraction!BR4:BR7)-1))*(Extraction!$B$4:$B7="S15 TRANSAGRIAL")*(Extraction!$A$4:$A7="Mai"))</f>
        <v>0</v>
      </c>
      <c r="Q66" s="20">
        <f>SUMPRODUCT((LEFT(Extraction!BS4:BS7,LEN(Extraction!BS4:BS7)-1))*(Extraction!$B$4:$B7="S15 TRANSAGRIAL")*(Extraction!$A$4:$A7="Mai"))</f>
        <v>0</v>
      </c>
      <c r="R66" s="19">
        <f>SUMPRODUCT((LEFT(Extraction!BT4:BT7,LEN(Extraction!BT4:BT7)-1))*(Extraction!$B$4:$B7="S15 TRANSAGRIAL")*(Extraction!$A$4:$A7="Mai"))</f>
        <v>0</v>
      </c>
      <c r="S66" s="19">
        <f>SUMPRODUCT((LEFT(Extraction!BU4:BU7,LEN(Extraction!BU4:BU7)-1))*(Extraction!$B$4:$B7="S15 TRANSAGRIAL")*(Extraction!$A$4:$A7="Mai"))</f>
        <v>0</v>
      </c>
      <c r="T66" s="20">
        <f>SUMPRODUCT((LEFT(Extraction!BV4:BV7,LEN(Extraction!BV4:BV7)-1))*(Extraction!$B$4:$B7="S15 TRANSAGRIAL")*(Extraction!$A$4:$A7="Mai"))</f>
        <v>0</v>
      </c>
      <c r="U66" s="20">
        <f>SUMPRODUCT((LEFT(Extraction!BW4:BW7,LEN(Extraction!BW4:BW7)-1))*(Extraction!$B$4:$B7="S15 TRANSAGRIAL")*(Extraction!$A$4:$A7="Mai"))</f>
        <v>0</v>
      </c>
      <c r="V66" s="20">
        <f>SUMPRODUCT((LEFT(Extraction!BX4:BX7,LEN(Extraction!BX4:BX7)-1))*(Extraction!$B$4:$B7="S15 TRANSAGRIAL")*(Extraction!$A$4:$A7="Mai"))</f>
        <v>0</v>
      </c>
      <c r="W66" s="19">
        <f>SUMPRODUCT((LEFT(Extraction!BY4:BY7,LEN(Extraction!BY4:BY7)-1))*(Extraction!$B$4:$B7="S15 TRANSAGRIAL")*(Extraction!$A$4:$A7="Mai"))</f>
        <v>0</v>
      </c>
      <c r="X66" s="19">
        <f>SUMPRODUCT((LEFT(Extraction!BZ4:BZ7,LEN(Extraction!BZ4:BZ7)-1))*(Extraction!$B$4:$B7="S15 TRANSAGRIAL")*(Extraction!$A$4:$A7="Mai"))</f>
        <v>0</v>
      </c>
      <c r="Y66" s="19">
        <f>SUMPRODUCT((LEFT(Extraction!CA4:CA7,LEN(Extraction!CA4:CA7)-1))*(Extraction!$B$4:$B7="S15 TRANSAGRIAL")*(Extraction!$A$4:$A7="Mai"))</f>
        <v>0</v>
      </c>
      <c r="Z66" s="19">
        <f>SUMPRODUCT((LEFT(Extraction!CB4:CB7,LEN(Extraction!CB4:CB7)-1))*(Extraction!$B$4:$B7="S15 TRANSAGRIAL")*(Extraction!$A$4:$A7="Mai"))</f>
        <v>0</v>
      </c>
      <c r="AA66" s="24">
        <f>SUMPRODUCT((LEFT(Extraction!CC4:CC7,LEN(Extraction!CC4:CC7)-1))*(Extraction!$B$4:$B7="S15 TRANSAGRIAL")*(Extraction!$A$4:$A7="Mai"))</f>
        <v>0</v>
      </c>
      <c r="AB66" s="17">
        <f>SUMPRODUCT((LEFT(Extraction!CD4:CD7,LEN(Extraction!CD4:CD7)-1))*(Extraction!$B$4:$B7="S15 TRANSAGRIAL")*(Extraction!$A$4:$A7="Mai"))</f>
        <v>0</v>
      </c>
      <c r="AC66" s="19">
        <f>SUMPRODUCT((LEFT(Extraction!CE4:CE7,LEN(Extraction!CE4:CE7)-1))*(Extraction!$B$4:$B7="S15 TRANSAGRIAL")*(Extraction!$A$4:$A7="Mai"))</f>
        <v>0</v>
      </c>
      <c r="AD66" s="19">
        <f>SUMPRODUCT((LEFT(Extraction!CF4:CF7,LEN(Extraction!CF4:CF7)-1))*(Extraction!$B$4:$B7="S15 TRANSAGRIAL")*(Extraction!$A$4:$A7="Mai"))</f>
        <v>0</v>
      </c>
      <c r="AE66" s="19">
        <f>SUMPRODUCT((LEFT(Extraction!CG4:CG7,LEN(Extraction!CG4:CG7)-1))*(Extraction!$B$4:$B7="S15 TRANSAGRIAL")*(Extraction!$A$4:$A7="Mai"))</f>
        <v>0</v>
      </c>
      <c r="AF66" s="19">
        <f>SUMPRODUCT((LEFT(Extraction!CH4:CH7,LEN(Extraction!CH4:CH7)-1))*(Extraction!$B$4:$B7="S15 TRANSAGRIAL")*(Extraction!$A$4:$A7="Mai"))</f>
        <v>0</v>
      </c>
      <c r="AG66" s="19">
        <f>SUMPRODUCT((LEFT(Extraction!CI4:CI7,LEN(Extraction!CI4:CI7)-1))*(Extraction!$B$4:$B7="S15 TRANSAGRIAL")*(Extraction!$A$4:$A7="Mai"))</f>
        <v>0</v>
      </c>
      <c r="AH66" s="19">
        <f>SUMPRODUCT((LEFT(Extraction!CJ4:CJ7,LEN(Extraction!CJ4:CJ7)-1))*(Extraction!$B$4:$B7="S15 TRANSAGRIAL")*(Extraction!$A$4:$A7="Mai"))</f>
        <v>0</v>
      </c>
      <c r="AI66" s="19">
        <f>SUMPRODUCT((LEFT(Extraction!CK4:CK7,LEN(Extraction!CK4:CK7)-1))*(Extraction!$B$4:$B7="S15 TRANSAGRIAL")*(Extraction!$A$4:$A7="Mai"))</f>
        <v>0</v>
      </c>
      <c r="AJ66" s="19">
        <f>SUMPRODUCT((LEFT(Extraction!CL4:CL7,LEN(Extraction!CL4:CL7)-1))*(Extraction!$B$4:$B7="S15 TRANSAGRIAL")*(Extraction!$A$4:$A7="Mai"))</f>
        <v>0</v>
      </c>
      <c r="AK66" s="19">
        <f>SUMPRODUCT((LEFT(Extraction!CM4:CM7,LEN(Extraction!CM4:CM7)-1))*(Extraction!$B$4:$B7="S15 TRANSAGRIAL")*(Extraction!$A$4:$A7="Mai"))</f>
        <v>0</v>
      </c>
      <c r="AL66" s="19">
        <f>SUMPRODUCT((LEFT(Extraction!CN4:CN7,LEN(Extraction!CN4:CN7)-1))*(Extraction!$B$4:$B7="S15 TRANSAGRIAL")*(Extraction!$A$4:$A7="Mai"))</f>
        <v>0</v>
      </c>
      <c r="AM66" s="27">
        <f t="shared" si="6"/>
        <v>0</v>
      </c>
      <c r="AN66" s="20">
        <f t="shared" si="7"/>
        <v>0</v>
      </c>
      <c r="AO66" s="18"/>
    </row>
    <row r="67" spans="1:41">
      <c r="A67" s="9"/>
      <c r="B67" s="19">
        <f>SUMPRODUCT((LEFT(Extraction!BD4:BD7,LEN(Extraction!BD4:BD7)-1))*(Extraction!$B4:$B7="S28 PROXILOG")*(Extraction!$A$4:$A7="Mai"))</f>
        <v>0</v>
      </c>
      <c r="C67" s="19">
        <f>SUMPRODUCT((LEFT(Extraction!BE4:BE7,LEN(Extraction!BE4:BE7)-1))*(Extraction!$B$4:$B7="S28 PROXILOG")*(Extraction!$A$4:$A7="Mai"))</f>
        <v>0</v>
      </c>
      <c r="D67" s="19">
        <f>SUMPRODUCT((LEFT(Extraction!BF4:BF7,LEN(Extraction!BF4:BF7)-1))*(Extraction!$B$4:$B7="S28 PROXILOG")*(Extraction!$A$4:$A7="Mai"))</f>
        <v>0</v>
      </c>
      <c r="E67" s="20">
        <f>SUMPRODUCT((LEFT(Extraction!BG4:BG7,LEN(Extraction!BG4:BG7)-1))*(Extraction!$B$4:$B7="S28 PROXILOG")*(Extraction!$A$4:$A7="Mai"))</f>
        <v>0</v>
      </c>
      <c r="F67" s="20">
        <f>SUMPRODUCT((LEFT(Extraction!BH4:BH7,LEN(Extraction!BH4:BH7)-1))*(Extraction!$B$4:$B7="S28 PROXILOG")*(Extraction!$A$4:$A7="Mai"))</f>
        <v>0</v>
      </c>
      <c r="G67" s="19">
        <f>SUMPRODUCT((LEFT(Extraction!BI4:BI7,LEN(Extraction!BI4:BI7)-1))*(Extraction!$B$4:$B7="S28 PROXILOG")*(Extraction!$A$4:$A7="Mai"))</f>
        <v>0</v>
      </c>
      <c r="H67" s="19">
        <f>SUMPRODUCT((LEFT(Extraction!BJ4:BJ7,LEN(Extraction!BJ4:BJ7)-1))*(Extraction!$B$4:$B7="S28 PROXILOG")*(Extraction!$A$4:$A7="Mai"))</f>
        <v>0</v>
      </c>
      <c r="I67" s="20">
        <f>SUMPRODUCT((LEFT(Extraction!BK4:BK7,LEN(Extraction!BK4:BK7)-1))*(Extraction!$B$4:$B7="S28 PROXILOG")*(Extraction!$A$4:$A7="Mai"))</f>
        <v>0</v>
      </c>
      <c r="J67" s="20">
        <f>SUMPRODUCT((LEFT(Extraction!BL4:BL7,LEN(Extraction!BL4:BL7)-1))*(Extraction!$B$4:$B7="S28 PROXILOG")*(Extraction!$A$4:$A7="Mai"))</f>
        <v>0</v>
      </c>
      <c r="K67" s="20">
        <f>SUMPRODUCT((LEFT(Extraction!BM4:BM7,LEN(Extraction!BM4:BM7)-1))*(Extraction!$B$4:$B7="S28 PROXILOG")*(Extraction!$A$4:$A7="Mai"))</f>
        <v>0</v>
      </c>
      <c r="L67" s="20">
        <f>SUMPRODUCT((LEFT(Extraction!BN4:BN7,LEN(Extraction!BN4:BN7)-1))*(Extraction!$B$4:$B7="S28 PROXILOG")*(Extraction!$A$4:$A7="Mai"))</f>
        <v>0</v>
      </c>
      <c r="M67" s="20">
        <f>SUMPRODUCT((LEFT(Extraction!BO4:BO7,LEN(Extraction!BO4:BO7)-1))*(Extraction!$B$4:$B7="S28 PROXILOG")*(Extraction!$A$4:$A7="Mai"))</f>
        <v>0</v>
      </c>
      <c r="N67" s="20">
        <f>SUMPRODUCT((LEFT(Extraction!BP4:BP7,LEN(Extraction!BP4:BP7)-1))*(Extraction!$B$4:$B7="S28 PROXILOG")*(Extraction!$A$4:$A7="Mai"))</f>
        <v>0</v>
      </c>
      <c r="O67" s="20">
        <f>SUMPRODUCT((LEFT(Extraction!BQ4:BQ7,LEN(Extraction!BQ4:BQ7)-1))*(Extraction!$B$4:$B7="S28 PROXILOG")*(Extraction!$A$4:$A7="Mai"))</f>
        <v>0</v>
      </c>
      <c r="P67" s="20">
        <f>SUMPRODUCT((LEFT(Extraction!BR4:BR7,LEN(Extraction!BR4:BR7)-1))*(Extraction!$B$4:$B7="S28 PROXILOG")*(Extraction!$A$4:$A7="Mai"))</f>
        <v>0</v>
      </c>
      <c r="Q67" s="20">
        <f>SUMPRODUCT((LEFT(Extraction!BS4:BS7,LEN(Extraction!BS4:BS7)-1))*(Extraction!$B$4:$B7="S28 PROXILOG")*(Extraction!$A$4:$A7="Mai"))</f>
        <v>0</v>
      </c>
      <c r="R67" s="19">
        <f>SUMPRODUCT((LEFT(Extraction!BT4:BT7,LEN(Extraction!BT4:BT7)-1))*(Extraction!$B$4:$B7="S28 PROXILOG")*(Extraction!$A$4:$A7="Mai"))</f>
        <v>0</v>
      </c>
      <c r="S67" s="19">
        <f>SUMPRODUCT((LEFT(Extraction!BU4:BU7,LEN(Extraction!BU4:BU7)-1))*(Extraction!$B$4:$B7="S28 PROXILOG")*(Extraction!$A$4:$A7="Mai"))</f>
        <v>0</v>
      </c>
      <c r="T67" s="20">
        <f>SUMPRODUCT((LEFT(Extraction!BV4:BV7,LEN(Extraction!BV4:BV7)-1))*(Extraction!$B$4:$B7="S28 PROXILOG")*(Extraction!$A$4:$A7="Mai"))</f>
        <v>0</v>
      </c>
      <c r="U67" s="20">
        <f>SUMPRODUCT((LEFT(Extraction!BW4:BW7,LEN(Extraction!BW4:BW7)-1))*(Extraction!$B$4:$B7="S28 PROXILOG")*(Extraction!$A$4:$A7="Mai"))</f>
        <v>0</v>
      </c>
      <c r="V67" s="20">
        <f>SUMPRODUCT((LEFT(Extraction!BX4:BX7,LEN(Extraction!BX4:BX7)-1))*(Extraction!$B$4:$B7="S28 PROXILOG")*(Extraction!$A$4:$A7="Mai"))</f>
        <v>0</v>
      </c>
      <c r="W67" s="19">
        <f>SUMPRODUCT((LEFT(Extraction!BY4:BY7,LEN(Extraction!BY4:BY7)-1))*(Extraction!$B$4:$B7="S28 PROXILOG")*(Extraction!$A$4:$A7="Mai"))</f>
        <v>0</v>
      </c>
      <c r="X67" s="19">
        <f>SUMPRODUCT((LEFT(Extraction!BZ4:BZ7,LEN(Extraction!BZ4:BZ7)-1))*(Extraction!$B$4:$B7="S28 PROXILOG")*(Extraction!$A$4:$A7="Mai"))</f>
        <v>0</v>
      </c>
      <c r="Y67" s="19">
        <f>SUMPRODUCT((LEFT(Extraction!CA4:CA7,LEN(Extraction!CA4:CA7)-1))*(Extraction!$B$4:$B7="S28 PROXILOG")*(Extraction!$A$4:$A7="Mai"))</f>
        <v>0</v>
      </c>
      <c r="Z67" s="19">
        <f>SUMPRODUCT((LEFT(Extraction!CB4:CB7,LEN(Extraction!CB4:CB7)-1))*(Extraction!$B$4:$B7="S28 PROXILOG")*(Extraction!$A$4:$A7="Mai"))</f>
        <v>0</v>
      </c>
      <c r="AA67" s="24">
        <f>SUMPRODUCT((LEFT(Extraction!CC4:CC7,LEN(Extraction!CC4:CC7)-1))*(Extraction!$B$4:$B7="S28 PROXILOG")*(Extraction!$A$4:$A7="Mai"))</f>
        <v>0</v>
      </c>
      <c r="AB67" s="17">
        <f>SUMPRODUCT((LEFT(Extraction!CD4:CD7,LEN(Extraction!CD4:CD7)-1))*(Extraction!$B$4:$B7="S28 PROXILOG")*(Extraction!$A$4:$A7="Mai"))</f>
        <v>0</v>
      </c>
      <c r="AC67" s="19">
        <f>SUMPRODUCT((LEFT(Extraction!CE4:CE7,LEN(Extraction!CE4:CE7)-1))*(Extraction!$B$4:$B7="S28 PROXILOG")*(Extraction!$A$4:$A7="Mai"))</f>
        <v>0</v>
      </c>
      <c r="AD67" s="19">
        <f>SUMPRODUCT((LEFT(Extraction!CF4:CF7,LEN(Extraction!CF4:CF7)-1))*(Extraction!$B$4:$B7="S28 PROXILOG")*(Extraction!$A$4:$A7="Mai"))</f>
        <v>0</v>
      </c>
      <c r="AE67" s="19">
        <f>SUMPRODUCT((LEFT(Extraction!CG4:CG7,LEN(Extraction!CG4:CG7)-1))*(Extraction!$B$4:$B7="S28 PROXILOG")*(Extraction!$A$4:$A7="Mai"))</f>
        <v>0</v>
      </c>
      <c r="AF67" s="19">
        <f>SUMPRODUCT((LEFT(Extraction!CH4:CH7,LEN(Extraction!CH4:CH7)-1))*(Extraction!$B$4:$B7="S28 PROXILOG")*(Extraction!$A$4:$A7="Mai"))</f>
        <v>0</v>
      </c>
      <c r="AG67" s="19">
        <f>SUMPRODUCT((LEFT(Extraction!CI4:CI7,LEN(Extraction!CI4:CI7)-1))*(Extraction!$B$4:$B7="S28 PROXILOG")*(Extraction!$A$4:$A7="Mai"))</f>
        <v>0</v>
      </c>
      <c r="AH67" s="19">
        <f>SUMPRODUCT((LEFT(Extraction!CJ4:CJ7,LEN(Extraction!CJ4:CJ7)-1))*(Extraction!$B$4:$B7="S28 PROXILOG")*(Extraction!$A$4:$A7="Mai"))</f>
        <v>0</v>
      </c>
      <c r="AI67" s="19">
        <f>SUMPRODUCT((LEFT(Extraction!CK4:CK7,LEN(Extraction!CK4:CK7)-1))*(Extraction!$B$4:$B7="S28 PROXILOG")*(Extraction!$A$4:$A7="Mai"))</f>
        <v>0</v>
      </c>
      <c r="AJ67" s="19">
        <f>SUMPRODUCT((LEFT(Extraction!CL4:CL7,LEN(Extraction!CL4:CL7)-1))*(Extraction!$B$4:$B7="S28 PROXILOG")*(Extraction!$A$4:$A7="Mai"))</f>
        <v>0</v>
      </c>
      <c r="AK67" s="19">
        <f>SUMPRODUCT((LEFT(Extraction!CM4:CM7,LEN(Extraction!CM4:CM7)-1))*(Extraction!$B$4:$B7="S28 PROXILOG")*(Extraction!$A$4:$A7="Mai"))</f>
        <v>0</v>
      </c>
      <c r="AL67" s="19">
        <f>SUMPRODUCT((LEFT(Extraction!CN4:CN7,LEN(Extraction!CN4:CN7)-1))*(Extraction!$B$4:$B7="S28 PROXILOG")*(Extraction!$A$4:$A7="Mai"))</f>
        <v>0</v>
      </c>
      <c r="AM67" s="27">
        <f t="shared" si="6"/>
        <v>0</v>
      </c>
      <c r="AN67" s="20">
        <f t="shared" si="7"/>
        <v>0</v>
      </c>
      <c r="AO67" s="18"/>
    </row>
    <row r="68" spans="1:41">
      <c r="A68" s="9"/>
      <c r="B68" s="19">
        <f>SUMPRODUCT((LEFT(Extraction!BD4:BD7,LEN(Extraction!BD4:BD7)-1))*(Extraction!$B4:$B7="S34 GARAGE MALHERBE")*(Extraction!$A$4:$A7="Mai"))</f>
        <v>0</v>
      </c>
      <c r="C68" s="19">
        <f>SUMPRODUCT((LEFT(Extraction!BE4:BE7,LEN(Extraction!BE4:BE7)-1))*(Extraction!$B$4:$B7="S34 GARAGE MALHERBE")*(Extraction!$A$4:$A7="Mai"))</f>
        <v>0</v>
      </c>
      <c r="D68" s="19">
        <f>SUMPRODUCT((LEFT(Extraction!BF4:BF7,LEN(Extraction!BF4:BF7)-1))*(Extraction!$B$4:$B7="S34 GARAGE MALHERBE")*(Extraction!$A$4:$A7="Mai"))</f>
        <v>0</v>
      </c>
      <c r="E68" s="20">
        <f>SUMPRODUCT((LEFT(Extraction!BG4:BG7,LEN(Extraction!BG4:BG7)-1))*(Extraction!$B$4:$B7="S34 GARAGE MALHERBE")*(Extraction!$A$4:$A7="Mai"))</f>
        <v>0</v>
      </c>
      <c r="F68" s="20">
        <f>SUMPRODUCT((LEFT(Extraction!BH4:BH7,LEN(Extraction!BH4:BH7)-1))*(Extraction!$B$4:$B7="S34 GARAGE MALHERBE")*(Extraction!$A$4:$A7="Mai"))</f>
        <v>0</v>
      </c>
      <c r="G68" s="19">
        <f>SUMPRODUCT((LEFT(Extraction!BI4:BI7,LEN(Extraction!BI4:BI7)-1))*(Extraction!$B$4:$B7="S34 GARAGE MALHERBE")*(Extraction!$A$4:$A7="Mai"))</f>
        <v>0</v>
      </c>
      <c r="H68" s="19">
        <f>SUMPRODUCT((LEFT(Extraction!BJ4:BJ7,LEN(Extraction!BJ4:BJ7)-1))*(Extraction!$B$4:$B7="S34 GARAGE MALHERBE")*(Extraction!$A$4:$A7="Mai"))</f>
        <v>0</v>
      </c>
      <c r="I68" s="20">
        <f>SUMPRODUCT((LEFT(Extraction!BK4:BK7,LEN(Extraction!BK4:BK7)-1))*(Extraction!$B$4:$B7="S34 GARAGE MALHERBE")*(Extraction!$A$4:$A7="Mai"))</f>
        <v>0</v>
      </c>
      <c r="J68" s="20">
        <f>SUMPRODUCT((LEFT(Extraction!BL4:BL7,LEN(Extraction!BL4:BL7)-1))*(Extraction!$B$4:$B7="S34 GARAGE MALHERBE")*(Extraction!$A$4:$A7="Mai"))</f>
        <v>0</v>
      </c>
      <c r="K68" s="20">
        <f>SUMPRODUCT((LEFT(Extraction!BM4:BM7,LEN(Extraction!BM4:BM7)-1))*(Extraction!$B$4:$B7="S34 GARAGE MALHERBE")*(Extraction!$A$4:$A7="Mai"))</f>
        <v>0</v>
      </c>
      <c r="L68" s="20">
        <f>SUMPRODUCT((LEFT(Extraction!BN4:BN7,LEN(Extraction!BN4:BN7)-1))*(Extraction!$B$4:$B7="S34 GARAGE MALHERBE")*(Extraction!$A$4:$A7="Mai"))</f>
        <v>0</v>
      </c>
      <c r="M68" s="20">
        <f>SUMPRODUCT((LEFT(Extraction!BO4:BO7,LEN(Extraction!BO4:BO7)-1))*(Extraction!$B$4:$B7="S34 GARAGE MALHERBE")*(Extraction!$A$4:$A7="Mai"))</f>
        <v>0</v>
      </c>
      <c r="N68" s="20">
        <f>SUMPRODUCT((LEFT(Extraction!BP4:BP7,LEN(Extraction!BP4:BP7)-1))*(Extraction!$B$4:$B7="S34 GARAGE MALHERBE")*(Extraction!$A$4:$A7="Mai"))</f>
        <v>0</v>
      </c>
      <c r="O68" s="20">
        <f>SUMPRODUCT((LEFT(Extraction!BQ4:BQ7,LEN(Extraction!BQ4:BQ7)-1))*(Extraction!$B$4:$B7="S34 GARAGE MALHERBE")*(Extraction!$A$4:$A7="Mai"))</f>
        <v>0</v>
      </c>
      <c r="P68" s="20">
        <f>SUMPRODUCT((LEFT(Extraction!BR4:BR7,LEN(Extraction!BR4:BR7)-1))*(Extraction!$B$4:$B7="S34 GARAGE MALHERBE")*(Extraction!$A$4:$A7="Mai"))</f>
        <v>0</v>
      </c>
      <c r="Q68" s="20">
        <f>SUMPRODUCT((LEFT(Extraction!BS4:BS7,LEN(Extraction!BS4:BS7)-1))*(Extraction!$B$4:$B7="S34 GARAGE MALHERBE")*(Extraction!$A$4:$A7="Mai"))</f>
        <v>0</v>
      </c>
      <c r="R68" s="19">
        <f>SUMPRODUCT((LEFT(Extraction!BT4:BT7,LEN(Extraction!BT4:BT7)-1))*(Extraction!$B$4:$B7="S34 GARAGE MALHERBE")*(Extraction!$A$4:$A7="Mai"))</f>
        <v>0</v>
      </c>
      <c r="S68" s="19">
        <f>SUMPRODUCT((LEFT(Extraction!BU4:BU7,LEN(Extraction!BU4:BU7)-1))*(Extraction!$B$4:$B7="S34 GARAGE MALHERBE")*(Extraction!$A$4:$A7="Mai"))</f>
        <v>0</v>
      </c>
      <c r="T68" s="20">
        <f>SUMPRODUCT((LEFT(Extraction!BV4:BV7,LEN(Extraction!BV4:BV7)-1))*(Extraction!$B$4:$B7="S34 GARAGE MALHERBE")*(Extraction!$A$4:$A7="Mai"))</f>
        <v>0</v>
      </c>
      <c r="U68" s="20">
        <f>SUMPRODUCT((LEFT(Extraction!BW4:BW7,LEN(Extraction!BW4:BW7)-1))*(Extraction!$B$4:$B7="S34 GARAGE MALHERBE")*(Extraction!$A$4:$A7="Mai"))</f>
        <v>0</v>
      </c>
      <c r="V68" s="20">
        <f>SUMPRODUCT((LEFT(Extraction!BX4:BX7,LEN(Extraction!BX4:BX7)-1))*(Extraction!$B$4:$B7="S34 GARAGE MALHERBE")*(Extraction!$A$4:$A7="Mai"))</f>
        <v>0</v>
      </c>
      <c r="W68" s="19">
        <f>SUMPRODUCT((LEFT(Extraction!BY4:BY7,LEN(Extraction!BY4:BY7)-1))*(Extraction!$B$4:$B7="S34 GARAGE MALHERBE")*(Extraction!$A$4:$A7="Mai"))</f>
        <v>0</v>
      </c>
      <c r="X68" s="19">
        <f>SUMPRODUCT((LEFT(Extraction!BZ4:BZ7,LEN(Extraction!BZ4:BZ7)-1))*(Extraction!$B$4:$B7="S34 GARAGE MALHERBE")*(Extraction!$A$4:$A7="Mai"))</f>
        <v>0</v>
      </c>
      <c r="Y68" s="19">
        <f>SUMPRODUCT((LEFT(Extraction!CA4:CA7,LEN(Extraction!CA4:CA7)-1))*(Extraction!$B$4:$B7="S34 GARAGE MALHERBE")*(Extraction!$A$4:$A7="Mai"))</f>
        <v>0</v>
      </c>
      <c r="Z68" s="19">
        <f>SUMPRODUCT((LEFT(Extraction!CB4:CB7,LEN(Extraction!CB4:CB7)-1))*(Extraction!$B$4:$B7="S34 GARAGE MALHERBE")*(Extraction!$A$4:$A7="Mai"))</f>
        <v>0</v>
      </c>
      <c r="AA68" s="24">
        <f>SUMPRODUCT((LEFT(Extraction!CC4:CC7,LEN(Extraction!CC4:CC7)-1))*(Extraction!$B$4:$B7="S34 GARAGE MALHERBE")*(Extraction!$A$4:$A7="Mai"))</f>
        <v>0</v>
      </c>
      <c r="AB68" s="17">
        <f>SUMPRODUCT((LEFT(Extraction!CD4:CD7,LEN(Extraction!CD4:CD7)-1))*(Extraction!$B$4:$B7="S34 GARAGE MALHERBE")*(Extraction!$A$4:$A7="Mai"))</f>
        <v>0</v>
      </c>
      <c r="AC68" s="19">
        <f>SUMPRODUCT((LEFT(Extraction!CE4:CE7,LEN(Extraction!CE4:CE7)-1))*(Extraction!$B$4:$B7="S34 GARAGE MALHERBE")*(Extraction!$A$4:$A7="Mai"))</f>
        <v>0</v>
      </c>
      <c r="AD68" s="19">
        <f>SUMPRODUCT((LEFT(Extraction!CF4:CF7,LEN(Extraction!CF4:CF7)-1))*(Extraction!$B$4:$B7="S34 GARAGE MALHERBE")*(Extraction!$A$4:$A7="Mai"))</f>
        <v>0</v>
      </c>
      <c r="AE68" s="19">
        <f>SUMPRODUCT((LEFT(Extraction!CG4:CG7,LEN(Extraction!CG4:CG7)-1))*(Extraction!$B$4:$B7="S34 GARAGE MALHERBE")*(Extraction!$A$4:$A7="Mai"))</f>
        <v>0</v>
      </c>
      <c r="AF68" s="19">
        <f>SUMPRODUCT((LEFT(Extraction!CH4:CH7,LEN(Extraction!CH4:CH7)-1))*(Extraction!$B$4:$B7="S34 GARAGE MALHERBE")*(Extraction!$A$4:$A7="Mai"))</f>
        <v>0</v>
      </c>
      <c r="AG68" s="19">
        <f>SUMPRODUCT((LEFT(Extraction!CI4:CI7,LEN(Extraction!CI4:CI7)-1))*(Extraction!$B$4:$B7="S34 GARAGE MALHERBE")*(Extraction!$A$4:$A7="Mai"))</f>
        <v>0</v>
      </c>
      <c r="AH68" s="19">
        <f>SUMPRODUCT((LEFT(Extraction!CJ4:CJ7,LEN(Extraction!CJ4:CJ7)-1))*(Extraction!$B$4:$B7="S34 GARAGE MALHERBE")*(Extraction!$A$4:$A7="Mai"))</f>
        <v>0</v>
      </c>
      <c r="AI68" s="19">
        <f>SUMPRODUCT((LEFT(Extraction!CK4:CK7,LEN(Extraction!CK4:CK7)-1))*(Extraction!$B$4:$B7="S34 GARAGE MALHERBE")*(Extraction!$A$4:$A7="Mai"))</f>
        <v>0</v>
      </c>
      <c r="AJ68" s="19">
        <f>SUMPRODUCT((LEFT(Extraction!CL4:CL7,LEN(Extraction!CL4:CL7)-1))*(Extraction!$B$4:$B7="S34 GARAGE MALHERBE")*(Extraction!$A$4:$A7="Mai"))</f>
        <v>0</v>
      </c>
      <c r="AK68" s="19">
        <f>SUMPRODUCT((LEFT(Extraction!CM4:CM7,LEN(Extraction!CM4:CM7)-1))*(Extraction!$B$4:$B7="S34 GARAGE MALHERBE")*(Extraction!$A$4:$A7="Mai"))</f>
        <v>0</v>
      </c>
      <c r="AL68" s="19">
        <f>SUMPRODUCT((LEFT(Extraction!CN4:CN7,LEN(Extraction!CN4:CN7)-1))*(Extraction!$B$4:$B7="S34 GARAGE MALHERBE")*(Extraction!$A$4:$A7="Mai"))</f>
        <v>0</v>
      </c>
      <c r="AM68" s="27">
        <f t="shared" si="6"/>
        <v>0</v>
      </c>
      <c r="AN68" s="20">
        <f t="shared" si="7"/>
        <v>0</v>
      </c>
      <c r="AO68" s="18"/>
    </row>
    <row r="69" spans="1:41">
      <c r="A69" s="7"/>
      <c r="B69" s="19">
        <f>SUMPRODUCT((LEFT(Extraction!BD4:BD7,LEN(Extraction!BD4:BD7)-1))*(Extraction!$B4:$B7="S38 MALHERBE TRANSPORTS")*(Extraction!$A$4:$A7="Mai"))</f>
        <v>0</v>
      </c>
      <c r="C69" s="19">
        <f>SUMPRODUCT((LEFT(Extraction!BE4:BE7,LEN(Extraction!BE4:BE7)-1))*(Extraction!$B$4:$B7="S38 MALHERBE TRANSPORTS")*(Extraction!$A$4:$A7="Mai"))</f>
        <v>0</v>
      </c>
      <c r="D69" s="19">
        <f>SUMPRODUCT((LEFT(Extraction!BF4:BF7,LEN(Extraction!BF4:BF7)-1))*(Extraction!$B$4:$B7="S38 MALHERBE TRANSPORTS")*(Extraction!$A$4:$A7="Mai"))</f>
        <v>0</v>
      </c>
      <c r="E69" s="20">
        <f>SUMPRODUCT((LEFT(Extraction!BG4:BG7,LEN(Extraction!BG4:BG7)-1))*(Extraction!$B$4:$B7="S38 MALHERBE TRANSPORTS")*(Extraction!$A$4:$A7="Mai"))</f>
        <v>0</v>
      </c>
      <c r="F69" s="20">
        <f>SUMPRODUCT((LEFT(Extraction!BH4:BH7,LEN(Extraction!BH4:BH7)-1))*(Extraction!$B$4:$B7="S38 MALHERBE TRANSPORTS")*(Extraction!$A$4:$A7="Mai"))</f>
        <v>0</v>
      </c>
      <c r="G69" s="19">
        <f>SUMPRODUCT((LEFT(Extraction!BI4:BI7,LEN(Extraction!BI4:BI7)-1))*(Extraction!$B$4:$B7="S38 MALHERBE TRANSPORTS")*(Extraction!$A$4:$A7="Mai"))</f>
        <v>0</v>
      </c>
      <c r="H69" s="19">
        <f>SUMPRODUCT((LEFT(Extraction!BJ4:BJ7,LEN(Extraction!BJ4:BJ7)-1))*(Extraction!$B$4:$B7="S38 MALHERBE TRANSPORTS")*(Extraction!$A$4:$A7="Mai"))</f>
        <v>0</v>
      </c>
      <c r="I69" s="20">
        <f>SUMPRODUCT((LEFT(Extraction!BK4:BK7,LEN(Extraction!BK4:BK7)-1))*(Extraction!$B$4:$B7="S38 MALHERBE TRANSPORTS")*(Extraction!$A$4:$A7="Mai"))</f>
        <v>0</v>
      </c>
      <c r="J69" s="20">
        <f>SUMPRODUCT((LEFT(Extraction!BL4:BL7,LEN(Extraction!BL4:BL7)-1))*(Extraction!$B$4:$B7="S38 MALHERBE TRANSPORTS")*(Extraction!$A$4:$A7="Mai"))</f>
        <v>0</v>
      </c>
      <c r="K69" s="20">
        <f>SUMPRODUCT((LEFT(Extraction!BM4:BM7,LEN(Extraction!BM4:BM7)-1))*(Extraction!$B$4:$B7="S38 MALHERBE TRANSPORTS")*(Extraction!$A$4:$A7="Mai"))</f>
        <v>0</v>
      </c>
      <c r="L69" s="20">
        <f>SUMPRODUCT((LEFT(Extraction!BN4:BN7,LEN(Extraction!BN4:BN7)-1))*(Extraction!$B$4:$B7="S38 MALHERBE TRANSPORTS")*(Extraction!$A$4:$A7="Mai"))</f>
        <v>0</v>
      </c>
      <c r="M69" s="20">
        <f>SUMPRODUCT((LEFT(Extraction!BO4:BO7,LEN(Extraction!BO4:BO7)-1))*(Extraction!$B$4:$B7="S38 MALHERBE TRANSPORTS")*(Extraction!$A$4:$A7="Mai"))</f>
        <v>0</v>
      </c>
      <c r="N69" s="20">
        <f>SUMPRODUCT((LEFT(Extraction!BP4:BP7,LEN(Extraction!BP4:BP7)-1))*(Extraction!$B$4:$B7="S38 MALHERBE TRANSPORTS")*(Extraction!$A$4:$A7="Mai"))</f>
        <v>0</v>
      </c>
      <c r="O69" s="20">
        <f>SUMPRODUCT((LEFT(Extraction!BQ4:BQ7,LEN(Extraction!BQ4:BQ7)-1))*(Extraction!$B$4:$B7="S38 MALHERBE TRANSPORTS")*(Extraction!$A$4:$A7="Mai"))</f>
        <v>0</v>
      </c>
      <c r="P69" s="20">
        <f>SUMPRODUCT((LEFT(Extraction!BR4:BR7,LEN(Extraction!BR4:BR7)-1))*(Extraction!$B$4:$B7="S38 MALHERBE TRANSPORTS")*(Extraction!$A$4:$A7="Mai"))</f>
        <v>0</v>
      </c>
      <c r="Q69" s="20">
        <f>SUMPRODUCT((LEFT(Extraction!BS4:BS7,LEN(Extraction!BS4:BS7)-1))*(Extraction!$B$4:$B7="S38 MALHERBE TRANSPORTS")*(Extraction!$A$4:$A7="Mai"))</f>
        <v>0</v>
      </c>
      <c r="R69" s="19">
        <f>SUMPRODUCT((LEFT(Extraction!BT4:BT7,LEN(Extraction!BT4:BT7)-1))*(Extraction!$B$4:$B7="S38 MALHERBE TRANSPORTS")*(Extraction!$A$4:$A7="Mai"))</f>
        <v>0</v>
      </c>
      <c r="S69" s="19">
        <f>SUMPRODUCT((LEFT(Extraction!BU4:BU7,LEN(Extraction!BU4:BU7)-1))*(Extraction!$B$4:$B7="S38 MALHERBE TRANSPORTS")*(Extraction!$A$4:$A7="Mai"))</f>
        <v>0</v>
      </c>
      <c r="T69" s="20">
        <f>SUMPRODUCT((LEFT(Extraction!BV4:BV7,LEN(Extraction!BV4:BV7)-1))*(Extraction!$B$4:$B7="S38 MALHERBE TRANSPORTS")*(Extraction!$A$4:$A7="Mai"))</f>
        <v>0</v>
      </c>
      <c r="U69" s="20">
        <f>SUMPRODUCT((LEFT(Extraction!BW4:BW7,LEN(Extraction!BW4:BW7)-1))*(Extraction!$B$4:$B7="S38 MALHERBE TRANSPORTS")*(Extraction!$A$4:$A7="Mai"))</f>
        <v>0</v>
      </c>
      <c r="V69" s="20">
        <f>SUMPRODUCT((LEFT(Extraction!BX4:BX7,LEN(Extraction!BX4:BX7)-1))*(Extraction!$B$4:$B7="S38 MALHERBE TRANSPORTS")*(Extraction!$A$4:$A7="Mai"))</f>
        <v>0</v>
      </c>
      <c r="W69" s="19">
        <f>SUMPRODUCT((LEFT(Extraction!BY4:BY7,LEN(Extraction!BY4:BY7)-1))*(Extraction!$B$4:$B7="S38 MALHERBE TRANSPORTS")*(Extraction!$A$4:$A7="Mai"))</f>
        <v>0</v>
      </c>
      <c r="X69" s="19">
        <f>SUMPRODUCT((LEFT(Extraction!BZ4:BZ7,LEN(Extraction!BZ4:BZ7)-1))*(Extraction!$B$4:$B7="S38 MALHERBE TRANSPORTS")*(Extraction!$A$4:$A7="Mai"))</f>
        <v>0</v>
      </c>
      <c r="Y69" s="19">
        <f>SUMPRODUCT((LEFT(Extraction!CA4:CA7,LEN(Extraction!CA4:CA7)-1))*(Extraction!$B$4:$B7="S38 MALHERBE TRANSPORTS")*(Extraction!$A$4:$A7="Mai"))</f>
        <v>0</v>
      </c>
      <c r="Z69" s="19">
        <f>SUMPRODUCT((LEFT(Extraction!CB4:CB7,LEN(Extraction!CB4:CB7)-1))*(Extraction!$B$4:$B7="S38 MALHERBE TRANSPORTS")*(Extraction!$A$4:$A7="Mai"))</f>
        <v>0</v>
      </c>
      <c r="AA69" s="24">
        <f>SUMPRODUCT((LEFT(Extraction!CC4:CC7,LEN(Extraction!CC4:CC7)-1))*(Extraction!$B$4:$B7="S38 MALHERBE TRANSPORTS")*(Extraction!$A$4:$A7="Mai"))</f>
        <v>0</v>
      </c>
      <c r="AB69" s="17">
        <f>SUMPRODUCT((LEFT(Extraction!CD4:CD7,LEN(Extraction!CD4:CD7)-1))*(Extraction!$B$4:$B7="S38 MALHERBE TRANSPORTS")*(Extraction!$A$4:$A7="Mai"))</f>
        <v>0</v>
      </c>
      <c r="AC69" s="19">
        <f>SUMPRODUCT((LEFT(Extraction!CE4:CE7,LEN(Extraction!CE4:CE7)-1))*(Extraction!$B$4:$B7="S38 MALHERBE TRANSPORTS")*(Extraction!$A$4:$A7="Mai"))</f>
        <v>0</v>
      </c>
      <c r="AD69" s="19">
        <f>SUMPRODUCT((LEFT(Extraction!CF4:CF7,LEN(Extraction!CF4:CF7)-1))*(Extraction!$B$4:$B7="S38 MALHERBE TRANSPORTS")*(Extraction!$A$4:$A7="Mai"))</f>
        <v>0</v>
      </c>
      <c r="AE69" s="19">
        <f>SUMPRODUCT((LEFT(Extraction!CG4:CG7,LEN(Extraction!CG4:CG7)-1))*(Extraction!$B$4:$B7="S38 MALHERBE TRANSPORTS")*(Extraction!$A$4:$A7="Mai"))</f>
        <v>0</v>
      </c>
      <c r="AF69" s="19">
        <f>SUMPRODUCT((LEFT(Extraction!CH4:CH7,LEN(Extraction!CH4:CH7)-1))*(Extraction!$B$4:$B7="S38 MALHERBE TRANSPORTS")*(Extraction!$A$4:$A7="Mai"))</f>
        <v>0</v>
      </c>
      <c r="AG69" s="19">
        <f>SUMPRODUCT((LEFT(Extraction!CI4:CI7,LEN(Extraction!CI4:CI7)-1))*(Extraction!$B$4:$B7="S38 MALHERBE TRANSPORTS")*(Extraction!$A$4:$A7="Mai"))</f>
        <v>0</v>
      </c>
      <c r="AH69" s="19">
        <f>SUMPRODUCT((LEFT(Extraction!CJ4:CJ7,LEN(Extraction!CJ4:CJ7)-1))*(Extraction!$B$4:$B7="S38 MALHERBE TRANSPORTS")*(Extraction!$A$4:$A7="Mai"))</f>
        <v>0</v>
      </c>
      <c r="AI69" s="19">
        <f>SUMPRODUCT((LEFT(Extraction!CK4:CK7,LEN(Extraction!CK4:CK7)-1))*(Extraction!$B$4:$B7="S38 MALHERBE TRANSPORTS")*(Extraction!$A$4:$A7="Mai"))</f>
        <v>0</v>
      </c>
      <c r="AJ69" s="19">
        <f>SUMPRODUCT((LEFT(Extraction!CL4:CL7,LEN(Extraction!CL4:CL7)-1))*(Extraction!$B$4:$B7="S38 MALHERBE TRANSPORTS")*(Extraction!$A$4:$A7="Mai"))</f>
        <v>0</v>
      </c>
      <c r="AK69" s="19">
        <f>SUMPRODUCT((LEFT(Extraction!CM4:CM7,LEN(Extraction!CM4:CM7)-1))*(Extraction!$B$4:$B7="S38 MALHERBE TRANSPORTS")*(Extraction!$A$4:$A7="Mai"))</f>
        <v>0</v>
      </c>
      <c r="AL69" s="19">
        <f>SUMPRODUCT((LEFT(Extraction!CN4:CN7,LEN(Extraction!CN4:CN7)-1))*(Extraction!$B$4:$B7="S38 MALHERBE TRANSPORTS")*(Extraction!$A$4:$A7="Mai"))</f>
        <v>0</v>
      </c>
      <c r="AM69" s="27">
        <f t="shared" si="6"/>
        <v>0</v>
      </c>
      <c r="AN69" s="20">
        <f t="shared" si="7"/>
        <v>0</v>
      </c>
      <c r="AO69" s="18"/>
    </row>
    <row r="70" spans="1:41">
      <c r="A70" s="7"/>
      <c r="B70" s="19">
        <f>SUMPRODUCT((LEFT(Extraction!BD4:BD7,LEN(Extraction!BD4:BD7)-1))*(Extraction!$B4:$B7="S49 MALHERBE PRESTINDUS")*(Extraction!$A$4:$A7="Mai"))</f>
        <v>0</v>
      </c>
      <c r="C70" s="19">
        <f>SUMPRODUCT((LEFT(Extraction!BE4:BE7,LEN(Extraction!BE4:BE7)-1))*(Extraction!$B$4:$B7="S49 MALHERBE PRESTINDUS")*(Extraction!$A$4:$A7="Mai"))</f>
        <v>0</v>
      </c>
      <c r="D70" s="19">
        <f>SUMPRODUCT((LEFT(Extraction!BF4:BF7,LEN(Extraction!BF4:BF7)-1))*(Extraction!$B$4:$B7="S49 MALHERBE PRESTINDUS")*(Extraction!$A$4:$A7="Mai"))</f>
        <v>0</v>
      </c>
      <c r="E70" s="20">
        <f>SUMPRODUCT((LEFT(Extraction!BG4:BG7,LEN(Extraction!BG4:BG7)-1))*(Extraction!$B$4:$B7="S49 MALHERBE PRESTINDUS")*(Extraction!$A$4:$A7="Mai"))</f>
        <v>0</v>
      </c>
      <c r="F70" s="20">
        <f>SUMPRODUCT((LEFT(Extraction!BH4:BH7,LEN(Extraction!BH4:BH7)-1))*(Extraction!$B$4:$B7="S49 MALHERBE PRESTINDUS")*(Extraction!$A$4:$A7="Mai"))</f>
        <v>0</v>
      </c>
      <c r="G70" s="19">
        <f>SUMPRODUCT((LEFT(Extraction!BI4:BI7,LEN(Extraction!BI4:BI7)-1))*(Extraction!$B$4:$B7="S49 MALHERBE PRESTINDUS")*(Extraction!$A$4:$A7="Mai"))</f>
        <v>0</v>
      </c>
      <c r="H70" s="19">
        <f>SUMPRODUCT((LEFT(Extraction!BJ4:BJ7,LEN(Extraction!BJ4:BJ7)-1))*(Extraction!$B$4:$B7="S49 MALHERBE PRESTINDUS")*(Extraction!$A$4:$A7="Mai"))</f>
        <v>0</v>
      </c>
      <c r="I70" s="20">
        <f>SUMPRODUCT((LEFT(Extraction!BK4:BK7,LEN(Extraction!BK4:BK7)-1))*(Extraction!$B$4:$B7="S49 MALHERBE PRESTINDUS")*(Extraction!$A$4:$A7="Mai"))</f>
        <v>0</v>
      </c>
      <c r="J70" s="20">
        <f>SUMPRODUCT((LEFT(Extraction!BL4:BL7,LEN(Extraction!BL4:BL7)-1))*(Extraction!$B$4:$B7="S49 MALHERBE PRESTINDUS")*(Extraction!$A$4:$A7="Mai"))</f>
        <v>0</v>
      </c>
      <c r="K70" s="20">
        <f>SUMPRODUCT((LEFT(Extraction!BM4:BM7,LEN(Extraction!BM4:BM7)-1))*(Extraction!$B$4:$B7="S49 MALHERBE PRESTINDUS")*(Extraction!$A$4:$A7="Mai"))</f>
        <v>0</v>
      </c>
      <c r="L70" s="20">
        <f>SUMPRODUCT((LEFT(Extraction!BN4:BN7,LEN(Extraction!BN4:BN7)-1))*(Extraction!$B$4:$B7="S49 MALHERBE PRESTINDUS")*(Extraction!$A$4:$A7="Mai"))</f>
        <v>0</v>
      </c>
      <c r="M70" s="20">
        <f>SUMPRODUCT((LEFT(Extraction!BO4:BO7,LEN(Extraction!BO4:BO7)-1))*(Extraction!$B$4:$B7="S49 MALHERBE PRESTINDUS")*(Extraction!$A$4:$A7="Mai"))</f>
        <v>0</v>
      </c>
      <c r="N70" s="20">
        <f>SUMPRODUCT((LEFT(Extraction!BP4:BP7,LEN(Extraction!BP4:BP7)-1))*(Extraction!$B$4:$B7="S49 MALHERBE PRESTINDUS")*(Extraction!$A$4:$A7="Mai"))</f>
        <v>0</v>
      </c>
      <c r="O70" s="20">
        <f>SUMPRODUCT((LEFT(Extraction!BQ4:BQ7,LEN(Extraction!BQ4:BQ7)-1))*(Extraction!$B$4:$B7="S49 MALHERBE PRESTINDUS")*(Extraction!$A$4:$A7="Mai"))</f>
        <v>0</v>
      </c>
      <c r="P70" s="20">
        <f>SUMPRODUCT((LEFT(Extraction!BR4:BR7,LEN(Extraction!BR4:BR7)-1))*(Extraction!$B$4:$B7="S49 MALHERBE PRESTINDUS")*(Extraction!$A$4:$A7="Mai"))</f>
        <v>0</v>
      </c>
      <c r="Q70" s="20">
        <f>SUMPRODUCT((LEFT(Extraction!BS4:BS7,LEN(Extraction!BS4:BS7)-1))*(Extraction!$B$4:$B7="S49 MALHERBE PRESTINDUS")*(Extraction!$A$4:$A7="Mai"))</f>
        <v>0</v>
      </c>
      <c r="R70" s="19">
        <f>SUMPRODUCT((LEFT(Extraction!BT4:BT7,LEN(Extraction!BT4:BT7)-1))*(Extraction!$B$4:$B7="S49 MALHERBE PRESTINDUS")*(Extraction!$A$4:$A7="Mai"))</f>
        <v>0</v>
      </c>
      <c r="S70" s="19">
        <f>SUMPRODUCT((LEFT(Extraction!BU4:BU7,LEN(Extraction!BU4:BU7)-1))*(Extraction!$B$4:$B7="S49 MALHERBE PRESTINDUS")*(Extraction!$A$4:$A7="Mai"))</f>
        <v>0</v>
      </c>
      <c r="T70" s="20">
        <f>SUMPRODUCT((LEFT(Extraction!BV4:BV7,LEN(Extraction!BV4:BV7)-1))*(Extraction!$B$4:$B7="S49 MALHERBE PRESTINDUS")*(Extraction!$A$4:$A7="Mai"))</f>
        <v>0</v>
      </c>
      <c r="U70" s="20">
        <f>SUMPRODUCT((LEFT(Extraction!BW4:BW7,LEN(Extraction!BW4:BW7)-1))*(Extraction!$B$4:$B7="S49 MALHERBE PRESTINDUS")*(Extraction!$A$4:$A7="Mai"))</f>
        <v>0</v>
      </c>
      <c r="V70" s="20">
        <f>SUMPRODUCT((LEFT(Extraction!BX4:BX7,LEN(Extraction!BX4:BX7)-1))*(Extraction!$B$4:$B7="S49 MALHERBE PRESTINDUS")*(Extraction!$A$4:$A7="Mai"))</f>
        <v>0</v>
      </c>
      <c r="W70" s="19">
        <f>SUMPRODUCT((LEFT(Extraction!BY4:BY7,LEN(Extraction!BY4:BY7)-1))*(Extraction!$B$4:$B7="S49 MALHERBE PRESTINDUS")*(Extraction!$A$4:$A7="Mai"))</f>
        <v>0</v>
      </c>
      <c r="X70" s="19">
        <f>SUMPRODUCT((LEFT(Extraction!BZ4:BZ7,LEN(Extraction!BZ4:BZ7)-1))*(Extraction!$B$4:$B7="S49 MALHERBE PRESTINDUS")*(Extraction!$A$4:$A7="Mai"))</f>
        <v>0</v>
      </c>
      <c r="Y70" s="19">
        <f>SUMPRODUCT((LEFT(Extraction!CA4:CA7,LEN(Extraction!CA4:CA7)-1))*(Extraction!$B$4:$B7="S49 MALHERBE PRESTINDUS")*(Extraction!$A$4:$A7="Mai"))</f>
        <v>0</v>
      </c>
      <c r="Z70" s="19">
        <f>SUMPRODUCT((LEFT(Extraction!CB4:CB7,LEN(Extraction!CB4:CB7)-1))*(Extraction!$B$4:$B7="S49 MALHERBE PRESTINDUS")*(Extraction!$A$4:$A7="Mai"))</f>
        <v>0</v>
      </c>
      <c r="AA70" s="24">
        <f>SUMPRODUCT((LEFT(Extraction!CC4:CC7,LEN(Extraction!CC4:CC7)-1))*(Extraction!$B$4:$B7="S49 MALHERBE PRESTINDUS")*(Extraction!$A$4:$A7="Mai"))</f>
        <v>0</v>
      </c>
      <c r="AB70" s="17">
        <f>SUMPRODUCT((LEFT(Extraction!CD4:CD7,LEN(Extraction!CD4:CD7)-1))*(Extraction!$B$4:$B7="S49 MALHERBE PRESTINDUS")*(Extraction!$A$4:$A7="Mai"))</f>
        <v>0</v>
      </c>
      <c r="AC70" s="19">
        <f>SUMPRODUCT((LEFT(Extraction!CE4:CE7,LEN(Extraction!CE4:CE7)-1))*(Extraction!$B$4:$B7="S49 MALHERBE PRESTINDUS")*(Extraction!$A$4:$A7="Mai"))</f>
        <v>0</v>
      </c>
      <c r="AD70" s="19">
        <f>SUMPRODUCT((LEFT(Extraction!CF4:CF7,LEN(Extraction!CF4:CF7)-1))*(Extraction!$B$4:$B7="S49 MALHERBE PRESTINDUS")*(Extraction!$A$4:$A7="Mai"))</f>
        <v>0</v>
      </c>
      <c r="AE70" s="19">
        <f>SUMPRODUCT((LEFT(Extraction!CG4:CG7,LEN(Extraction!CG4:CG7)-1))*(Extraction!$B$4:$B7="S49 MALHERBE PRESTINDUS")*(Extraction!$A$4:$A7="Mai"))</f>
        <v>0</v>
      </c>
      <c r="AF70" s="19">
        <f>SUMPRODUCT((LEFT(Extraction!CH4:CH7,LEN(Extraction!CH4:CH7)-1))*(Extraction!$B$4:$B7="S49 MALHERBE PRESTINDUS")*(Extraction!$A$4:$A7="Mai"))</f>
        <v>0</v>
      </c>
      <c r="AG70" s="19">
        <f>SUMPRODUCT((LEFT(Extraction!CI4:CI7,LEN(Extraction!CI4:CI7)-1))*(Extraction!$B$4:$B7="S49 MALHERBE PRESTINDUS")*(Extraction!$A$4:$A7="Mai"))</f>
        <v>0</v>
      </c>
      <c r="AH70" s="19">
        <f>SUMPRODUCT((LEFT(Extraction!CJ4:CJ7,LEN(Extraction!CJ4:CJ7)-1))*(Extraction!$B$4:$B7="S49 MALHERBE PRESTINDUS")*(Extraction!$A$4:$A7="Mai"))</f>
        <v>0</v>
      </c>
      <c r="AI70" s="19">
        <f>SUMPRODUCT((LEFT(Extraction!CK4:CK7,LEN(Extraction!CK4:CK7)-1))*(Extraction!$B$4:$B7="S49 MALHERBE PRESTINDUS")*(Extraction!$A$4:$A7="Mai"))</f>
        <v>0</v>
      </c>
      <c r="AJ70" s="19">
        <f>SUMPRODUCT((LEFT(Extraction!CL4:CL7,LEN(Extraction!CL4:CL7)-1))*(Extraction!$B$4:$B7="S49 MALHERBE PRESTINDUS")*(Extraction!$A$4:$A7="Mai"))</f>
        <v>0</v>
      </c>
      <c r="AK70" s="19">
        <f>SUMPRODUCT((LEFT(Extraction!CM4:CM7,LEN(Extraction!CM4:CM7)-1))*(Extraction!$B$4:$B7="S49 MALHERBE PRESTINDUS")*(Extraction!$A$4:$A7="Mai"))</f>
        <v>0</v>
      </c>
      <c r="AL70" s="19">
        <f>SUMPRODUCT((LEFT(Extraction!CN4:CN7,LEN(Extraction!CN4:CN7)-1))*(Extraction!$B$4:$B7="S49 MALHERBE PRESTINDUS")*(Extraction!$A$4:$A7="Mai"))</f>
        <v>0</v>
      </c>
      <c r="AM70" s="27">
        <f t="shared" si="6"/>
        <v>0</v>
      </c>
      <c r="AN70" s="20">
        <f t="shared" si="7"/>
        <v>0</v>
      </c>
      <c r="AO70" s="18"/>
    </row>
    <row r="71" spans="1:41">
      <c r="A71" s="9"/>
      <c r="B71" s="19">
        <f>SUMPRODUCT((LEFT(Extraction!BD4:BD7,LEN(Extraction!BD4:BD7)-1))*(Extraction!$B4:$B7="S57 MALHERBE RHONE ALPES")*(Extraction!$A$4:$A7="Mai"))</f>
        <v>0</v>
      </c>
      <c r="C71" s="19">
        <f>SUMPRODUCT((LEFT(Extraction!BE4:BE7,LEN(Extraction!BE4:BE7)-1))*(Extraction!$B$4:$B7="S57 MALHERBE RHONE ALPES")*(Extraction!$A$4:$A7="Mai"))</f>
        <v>0</v>
      </c>
      <c r="D71" s="19">
        <f>SUMPRODUCT((LEFT(Extraction!BF4:BF7,LEN(Extraction!BF4:BF7)-1))*(Extraction!$B$4:$B7="S57 MALHERBE RHONE ALPES")*(Extraction!$A$4:$A7="Mai"))</f>
        <v>0</v>
      </c>
      <c r="E71" s="20">
        <f>SUMPRODUCT((LEFT(Extraction!BG4:BG7,LEN(Extraction!BG4:BG7)-1))*(Extraction!$B$4:$B7="S57 MALHERBE RHONE ALPES")*(Extraction!$A$4:$A7="Mai"))</f>
        <v>0</v>
      </c>
      <c r="F71" s="20">
        <f>SUMPRODUCT((LEFT(Extraction!BH4:BH7,LEN(Extraction!BH4:BH7)-1))*(Extraction!$B$4:$B7="S57 MALHERBE RHONE ALPES")*(Extraction!$A$4:$A7="Mai"))</f>
        <v>0</v>
      </c>
      <c r="G71" s="19">
        <f>SUMPRODUCT((LEFT(Extraction!BI4:BI7,LEN(Extraction!BI4:BI7)-1))*(Extraction!$B$4:$B7="S57 MALHERBE RHONE ALPES")*(Extraction!$A$4:$A7="Mai"))</f>
        <v>0</v>
      </c>
      <c r="H71" s="19">
        <f>SUMPRODUCT((LEFT(Extraction!BJ4:BJ7,LEN(Extraction!BJ4:BJ7)-1))*(Extraction!$B$4:$B7="S57 MALHERBE RHONE ALPES")*(Extraction!$A$4:$A7="Mai"))</f>
        <v>0</v>
      </c>
      <c r="I71" s="20">
        <f>SUMPRODUCT((LEFT(Extraction!BK4:BK7,LEN(Extraction!BK4:BK7)-1))*(Extraction!$B$4:$B7="S57 MALHERBE RHONE ALPES")*(Extraction!$A$4:$A7="Mai"))</f>
        <v>0</v>
      </c>
      <c r="J71" s="20">
        <f>SUMPRODUCT((LEFT(Extraction!BL4:BL7,LEN(Extraction!BL4:BL7)-1))*(Extraction!$B$4:$B7="S57 MALHERBE RHONE ALPES")*(Extraction!$A$4:$A7="Mai"))</f>
        <v>0</v>
      </c>
      <c r="K71" s="20">
        <f>SUMPRODUCT((LEFT(Extraction!BM4:BM7,LEN(Extraction!BM4:BM7)-1))*(Extraction!$B$4:$B7="S57 MALHERBE RHONE ALPES")*(Extraction!$A$4:$A7="Mai"))</f>
        <v>0</v>
      </c>
      <c r="L71" s="20">
        <f>SUMPRODUCT((LEFT(Extraction!BN4:BN7,LEN(Extraction!BN4:BN7)-1))*(Extraction!$B$4:$B7="S57 MALHERBE RHONE ALPES")*(Extraction!$A$4:$A7="Mai"))</f>
        <v>0</v>
      </c>
      <c r="M71" s="20">
        <f>SUMPRODUCT((LEFT(Extraction!BO4:BO7,LEN(Extraction!BO4:BO7)-1))*(Extraction!$B$4:$B7="S57 MALHERBE RHONE ALPES")*(Extraction!$A$4:$A7="Mai"))</f>
        <v>0</v>
      </c>
      <c r="N71" s="20">
        <f>SUMPRODUCT((LEFT(Extraction!BP4:BP7,LEN(Extraction!BP4:BP7)-1))*(Extraction!$B$4:$B7="S57 MALHERBE RHONE ALPES")*(Extraction!$A$4:$A7="Mai"))</f>
        <v>0</v>
      </c>
      <c r="O71" s="20">
        <f>SUMPRODUCT((LEFT(Extraction!BQ4:BQ7,LEN(Extraction!BQ4:BQ7)-1))*(Extraction!$B$4:$B7="S57 MALHERBE RHONE ALPES")*(Extraction!$A$4:$A7="Mai"))</f>
        <v>0</v>
      </c>
      <c r="P71" s="20">
        <f>SUMPRODUCT((LEFT(Extraction!BR4:BR7,LEN(Extraction!BR4:BR7)-1))*(Extraction!$B$4:$B7="S57 MALHERBE RHONE ALPES")*(Extraction!$A$4:$A7="Mai"))</f>
        <v>0</v>
      </c>
      <c r="Q71" s="20">
        <f>SUMPRODUCT((LEFT(Extraction!BS4:BS7,LEN(Extraction!BS4:BS7)-1))*(Extraction!$B$4:$B7="S57 MALHERBE RHONE ALPES")*(Extraction!$A$4:$A7="Mai"))</f>
        <v>0</v>
      </c>
      <c r="R71" s="19">
        <f>SUMPRODUCT((LEFT(Extraction!BT4:BT7,LEN(Extraction!BT4:BT7)-1))*(Extraction!$B$4:$B7="S57 MALHERBE RHONE ALPES")*(Extraction!$A$4:$A7="Mai"))</f>
        <v>0</v>
      </c>
      <c r="S71" s="19">
        <f>SUMPRODUCT((LEFT(Extraction!BU4:BU7,LEN(Extraction!BU4:BU7)-1))*(Extraction!$B$4:$B7="S57 MALHERBE RHONE ALPES")*(Extraction!$A$4:$A7="Mai"))</f>
        <v>0</v>
      </c>
      <c r="T71" s="20">
        <f>SUMPRODUCT((LEFT(Extraction!BV4:BV7,LEN(Extraction!BV4:BV7)-1))*(Extraction!$B$4:$B7="S57 MALHERBE RHONE ALPES")*(Extraction!$A$4:$A7="Mai"))</f>
        <v>0</v>
      </c>
      <c r="U71" s="20">
        <f>SUMPRODUCT((LEFT(Extraction!BW4:BW7,LEN(Extraction!BW4:BW7)-1))*(Extraction!$B$4:$B7="S57 MALHERBE RHONE ALPES")*(Extraction!$A$4:$A7="Mai"))</f>
        <v>0</v>
      </c>
      <c r="V71" s="20">
        <f>SUMPRODUCT((LEFT(Extraction!BX4:BX7,LEN(Extraction!BX4:BX7)-1))*(Extraction!$B$4:$B7="S57 MALHERBE RHONE ALPES")*(Extraction!$A$4:$A7="Mai"))</f>
        <v>0</v>
      </c>
      <c r="W71" s="19">
        <f>SUMPRODUCT((LEFT(Extraction!BY4:BY7,LEN(Extraction!BY4:BY7)-1))*(Extraction!$B$4:$B7="S57 MALHERBE RHONE ALPES")*(Extraction!$A$4:$A7="Mai"))</f>
        <v>0</v>
      </c>
      <c r="X71" s="19">
        <f>SUMPRODUCT((LEFT(Extraction!BZ4:BZ7,LEN(Extraction!BZ4:BZ7)-1))*(Extraction!$B$4:$B7="S57 MALHERBE RHONE ALPES")*(Extraction!$A$4:$A7="Mai"))</f>
        <v>0</v>
      </c>
      <c r="Y71" s="19">
        <f>SUMPRODUCT((LEFT(Extraction!CA4:CA7,LEN(Extraction!CA4:CA7)-1))*(Extraction!$B$4:$B7="S57 MALHERBE RHONE ALPES")*(Extraction!$A$4:$A7="Mai"))</f>
        <v>0</v>
      </c>
      <c r="Z71" s="19">
        <f>SUMPRODUCT((LEFT(Extraction!CB4:CB7,LEN(Extraction!CB4:CB7)-1))*(Extraction!$B$4:$B7="S57 MALHERBE RHONE ALPES")*(Extraction!$A$4:$A7="Mai"))</f>
        <v>0</v>
      </c>
      <c r="AA71" s="24">
        <f>SUMPRODUCT((LEFT(Extraction!CC4:CC7,LEN(Extraction!CC4:CC7)-1))*(Extraction!$B$4:$B7="S57 MALHERBE RHONE ALPES")*(Extraction!$A$4:$A7="Mai"))</f>
        <v>0</v>
      </c>
      <c r="AB71" s="17">
        <f>SUMPRODUCT((LEFT(Extraction!CD4:CD7,LEN(Extraction!CD4:CD7)-1))*(Extraction!$B$4:$B7="S57 MALHERBE RHONE ALPES")*(Extraction!$A$4:$A7="Mai"))</f>
        <v>0</v>
      </c>
      <c r="AC71" s="19">
        <f>SUMPRODUCT((LEFT(Extraction!CE4:CE7,LEN(Extraction!CE4:CE7)-1))*(Extraction!$B$4:$B7="S57 MALHERBE RHONE ALPES")*(Extraction!$A$4:$A7="Mai"))</f>
        <v>0</v>
      </c>
      <c r="AD71" s="19">
        <f>SUMPRODUCT((LEFT(Extraction!CF4:CF7,LEN(Extraction!CF4:CF7)-1))*(Extraction!$B$4:$B7="S57 MALHERBE RHONE ALPES")*(Extraction!$A$4:$A7="Mai"))</f>
        <v>0</v>
      </c>
      <c r="AE71" s="19">
        <f>SUMPRODUCT((LEFT(Extraction!CG4:CG7,LEN(Extraction!CG4:CG7)-1))*(Extraction!$B$4:$B7="S57 MALHERBE RHONE ALPES")*(Extraction!$A$4:$A7="Mai"))</f>
        <v>0</v>
      </c>
      <c r="AF71" s="19">
        <f>SUMPRODUCT((LEFT(Extraction!CH4:CH7,LEN(Extraction!CH4:CH7)-1))*(Extraction!$B$4:$B7="S57 MALHERBE RHONE ALPES")*(Extraction!$A$4:$A7="Mai"))</f>
        <v>0</v>
      </c>
      <c r="AG71" s="19">
        <f>SUMPRODUCT((LEFT(Extraction!CI4:CI7,LEN(Extraction!CI4:CI7)-1))*(Extraction!$B$4:$B7="S57 MALHERBE RHONE ALPES")*(Extraction!$A$4:$A7="Mai"))</f>
        <v>0</v>
      </c>
      <c r="AH71" s="19">
        <f>SUMPRODUCT((LEFT(Extraction!CJ4:CJ7,LEN(Extraction!CJ4:CJ7)-1))*(Extraction!$B$4:$B7="S57 MALHERBE RHONE ALPES")*(Extraction!$A$4:$A7="Mai"))</f>
        <v>0</v>
      </c>
      <c r="AI71" s="19">
        <f>SUMPRODUCT((LEFT(Extraction!CK4:CK7,LEN(Extraction!CK4:CK7)-1))*(Extraction!$B$4:$B7="S57 MALHERBE RHONE ALPES")*(Extraction!$A$4:$A7="Mai"))</f>
        <v>0</v>
      </c>
      <c r="AJ71" s="19">
        <f>SUMPRODUCT((LEFT(Extraction!CL4:CL7,LEN(Extraction!CL4:CL7)-1))*(Extraction!$B$4:$B7="S57 MALHERBE RHONE ALPES")*(Extraction!$A$4:$A7="Mai"))</f>
        <v>0</v>
      </c>
      <c r="AK71" s="19">
        <f>SUMPRODUCT((LEFT(Extraction!CM4:CM7,LEN(Extraction!CM4:CM7)-1))*(Extraction!$B$4:$B7="S57 MALHERBE RHONE ALPES")*(Extraction!$A$4:$A7="Mai"))</f>
        <v>0</v>
      </c>
      <c r="AL71" s="19">
        <f>SUMPRODUCT((LEFT(Extraction!CN4:CN7,LEN(Extraction!CN4:CN7)-1))*(Extraction!$B$4:$B7="S57 MALHERBE RHONE ALPES")*(Extraction!$A$4:$A7="Mai"))</f>
        <v>0</v>
      </c>
      <c r="AM71" s="27">
        <f t="shared" si="6"/>
        <v>0</v>
      </c>
      <c r="AN71" s="20">
        <f t="shared" si="7"/>
        <v>0</v>
      </c>
      <c r="AO71" s="18"/>
    </row>
    <row r="72" spans="1:41">
      <c r="A72" s="9"/>
      <c r="B72" s="19">
        <f>SUMPRODUCT((LEFT(Extraction!BD4:BD7,LEN(Extraction!BD4:BD7)-1))*(Extraction!$B4:$B7="S58 MALHERBE BRETAGNE")*(Extraction!$A$4:$A7="Mai"))</f>
        <v>0</v>
      </c>
      <c r="C72" s="19">
        <f>SUMPRODUCT((LEFT(Extraction!BE4:BE7,LEN(Extraction!BE4:BE7)-1))*(Extraction!$B$4:$B7="S58 MALHERBE BRETAGNE")*(Extraction!$A$4:$A7="Mai"))</f>
        <v>0</v>
      </c>
      <c r="D72" s="19">
        <f>SUMPRODUCT((LEFT(Extraction!BF4:BF7,LEN(Extraction!BF4:BF7)-1))*(Extraction!$B$4:$B7="S58 MALHERBE BRETAGNE")*(Extraction!$A$4:$A7="Mai"))</f>
        <v>0</v>
      </c>
      <c r="E72" s="20">
        <f>SUMPRODUCT((LEFT(Extraction!BG4:BG7,LEN(Extraction!BG4:BG7)-1))*(Extraction!$B$4:$B7="S58 MALHERBE BRETAGNE")*(Extraction!$A$4:$A7="Mai"))</f>
        <v>0</v>
      </c>
      <c r="F72" s="20">
        <f>SUMPRODUCT((LEFT(Extraction!BH4:BH7,LEN(Extraction!BH4:BH7)-1))*(Extraction!$B$4:$B7="S58 MALHERBE BRETAGNE")*(Extraction!$A$4:$A7="Mai"))</f>
        <v>0</v>
      </c>
      <c r="G72" s="19">
        <f>SUMPRODUCT((LEFT(Extraction!BI4:BI7,LEN(Extraction!BI4:BI7)-1))*(Extraction!$B$4:$B7="S58 MALHERBE BRETAGNE")*(Extraction!$A$4:$A7="Mai"))</f>
        <v>0</v>
      </c>
      <c r="H72" s="19">
        <f>SUMPRODUCT((LEFT(Extraction!BJ4:BJ7,LEN(Extraction!BJ4:BJ7)-1))*(Extraction!$B$4:$B7="S58 MALHERBE BRETAGNE")*(Extraction!$A$4:$A7="Mai"))</f>
        <v>0</v>
      </c>
      <c r="I72" s="20">
        <f>SUMPRODUCT((LEFT(Extraction!BK4:BK7,LEN(Extraction!BK4:BK7)-1))*(Extraction!$B$4:$B7="S58 MALHERBE BRETAGNE")*(Extraction!$A$4:$A7="Mai"))</f>
        <v>0</v>
      </c>
      <c r="J72" s="20">
        <f>SUMPRODUCT((LEFT(Extraction!BL4:BL7,LEN(Extraction!BL4:BL7)-1))*(Extraction!$B$4:$B7="S58 MALHERBE BRETAGNE")*(Extraction!$A$4:$A7="Mai"))</f>
        <v>0</v>
      </c>
      <c r="K72" s="20">
        <f>SUMPRODUCT((LEFT(Extraction!BM4:BM7,LEN(Extraction!BM4:BM7)-1))*(Extraction!$B$4:$B7="S58 MALHERBE BRETAGNE")*(Extraction!$A$4:$A7="Mai"))</f>
        <v>0</v>
      </c>
      <c r="L72" s="20">
        <f>SUMPRODUCT((LEFT(Extraction!BN4:BN7,LEN(Extraction!BN4:BN7)-1))*(Extraction!$B$4:$B7="S58 MALHERBE BRETAGNE")*(Extraction!$A$4:$A7="Mai"))</f>
        <v>0</v>
      </c>
      <c r="M72" s="20">
        <f>SUMPRODUCT((LEFT(Extraction!BO4:BO7,LEN(Extraction!BO4:BO7)-1))*(Extraction!$B$4:$B7="S58 MALHERBE BRETAGNE")*(Extraction!$A$4:$A7="Mai"))</f>
        <v>0</v>
      </c>
      <c r="N72" s="20">
        <f>SUMPRODUCT((LEFT(Extraction!BP4:BP7,LEN(Extraction!BP4:BP7)-1))*(Extraction!$B$4:$B7="S58 MALHERBE BRETAGNE")*(Extraction!$A$4:$A7="Mai"))</f>
        <v>0</v>
      </c>
      <c r="O72" s="20">
        <f>SUMPRODUCT((LEFT(Extraction!BQ4:BQ7,LEN(Extraction!BQ4:BQ7)-1))*(Extraction!$B$4:$B7="S58 MALHERBE BRETAGNE")*(Extraction!$A$4:$A7="Mai"))</f>
        <v>0</v>
      </c>
      <c r="P72" s="20">
        <f>SUMPRODUCT((LEFT(Extraction!BR4:BR7,LEN(Extraction!BR4:BR7)-1))*(Extraction!$B$4:$B7="S58 MALHERBE BRETAGNE")*(Extraction!$A$4:$A7="Mai"))</f>
        <v>0</v>
      </c>
      <c r="Q72" s="20">
        <f>SUMPRODUCT((LEFT(Extraction!BS4:BS7,LEN(Extraction!BS4:BS7)-1))*(Extraction!$B$4:$B7="S58 MALHERBE BRETAGNE")*(Extraction!$A$4:$A7="Mai"))</f>
        <v>0</v>
      </c>
      <c r="R72" s="19">
        <f>SUMPRODUCT((LEFT(Extraction!BT4:BT7,LEN(Extraction!BT4:BT7)-1))*(Extraction!$B$4:$B7="S58 MALHERBE BRETAGNE")*(Extraction!$A$4:$A7="Mai"))</f>
        <v>0</v>
      </c>
      <c r="S72" s="19">
        <f>SUMPRODUCT((LEFT(Extraction!BU4:BU7,LEN(Extraction!BU4:BU7)-1))*(Extraction!$B$4:$B7="S58 MALHERBE BRETAGNE")*(Extraction!$A$4:$A7="Mai"))</f>
        <v>0</v>
      </c>
      <c r="T72" s="20">
        <f>SUMPRODUCT((LEFT(Extraction!BV4:BV7,LEN(Extraction!BV4:BV7)-1))*(Extraction!$B$4:$B7="S58 MALHERBE BRETAGNE")*(Extraction!$A$4:$A7="Mai"))</f>
        <v>0</v>
      </c>
      <c r="U72" s="20">
        <f>SUMPRODUCT((LEFT(Extraction!BW4:BW7,LEN(Extraction!BW4:BW7)-1))*(Extraction!$B$4:$B7="S58 MALHERBE BRETAGNE")*(Extraction!$A$4:$A7="Mai"))</f>
        <v>0</v>
      </c>
      <c r="V72" s="20">
        <f>SUMPRODUCT((LEFT(Extraction!BX4:BX7,LEN(Extraction!BX4:BX7)-1))*(Extraction!$B$4:$B7="S58 MALHERBE BRETAGNE")*(Extraction!$A$4:$A7="Mai"))</f>
        <v>0</v>
      </c>
      <c r="W72" s="19">
        <f>SUMPRODUCT((LEFT(Extraction!BY4:BY7,LEN(Extraction!BY4:BY7)-1))*(Extraction!$B$4:$B7="S58 MALHERBE BRETAGNE")*(Extraction!$A$4:$A7="Mai"))</f>
        <v>0</v>
      </c>
      <c r="X72" s="19">
        <f>SUMPRODUCT((LEFT(Extraction!BZ4:BZ7,LEN(Extraction!BZ4:BZ7)-1))*(Extraction!$B$4:$B7="S58 MALHERBE BRETAGNE")*(Extraction!$A$4:$A7="Mai"))</f>
        <v>0</v>
      </c>
      <c r="Y72" s="19">
        <f>SUMPRODUCT((LEFT(Extraction!CA4:CA7,LEN(Extraction!CA4:CA7)-1))*(Extraction!$B$4:$B7="S58 MALHERBE BRETAGNE")*(Extraction!$A$4:$A7="Mai"))</f>
        <v>0</v>
      </c>
      <c r="Z72" s="19">
        <f>SUMPRODUCT((LEFT(Extraction!CB4:CB7,LEN(Extraction!CB4:CB7)-1))*(Extraction!$B$4:$B7="S58 MALHERBE BRETAGNE")*(Extraction!$A$4:$A7="Mai"))</f>
        <v>0</v>
      </c>
      <c r="AA72" s="24">
        <f>SUMPRODUCT((LEFT(Extraction!CC4:CC7,LEN(Extraction!CC4:CC7)-1))*(Extraction!$B$4:$B7="S58 MALHERBE BRETAGNE")*(Extraction!$A$4:$A7="Mai"))</f>
        <v>0</v>
      </c>
      <c r="AB72" s="17">
        <f>SUMPRODUCT((LEFT(Extraction!CD4:CD7,LEN(Extraction!CD4:CD7)-1))*(Extraction!$B$4:$B7="S58 MALHERBE BRETAGNE")*(Extraction!$A$4:$A7="Mai"))</f>
        <v>0</v>
      </c>
      <c r="AC72" s="19">
        <f>SUMPRODUCT((LEFT(Extraction!CE4:CE7,LEN(Extraction!CE4:CE7)-1))*(Extraction!$B$4:$B7="S58 MALHERBE BRETAGNE")*(Extraction!$A$4:$A7="Mai"))</f>
        <v>0</v>
      </c>
      <c r="AD72" s="19">
        <f>SUMPRODUCT((LEFT(Extraction!CF4:CF7,LEN(Extraction!CF4:CF7)-1))*(Extraction!$B$4:$B7="S58 MALHERBE BRETAGNE")*(Extraction!$A$4:$A7="Mai"))</f>
        <v>0</v>
      </c>
      <c r="AE72" s="19">
        <f>SUMPRODUCT((LEFT(Extraction!CG4:CG7,LEN(Extraction!CG4:CG7)-1))*(Extraction!$B$4:$B7="S58 MALHERBE BRETAGNE")*(Extraction!$A$4:$A7="Mai"))</f>
        <v>0</v>
      </c>
      <c r="AF72" s="19">
        <f>SUMPRODUCT((LEFT(Extraction!CH4:CH7,LEN(Extraction!CH4:CH7)-1))*(Extraction!$B$4:$B7="S58 MALHERBE BRETAGNE")*(Extraction!$A$4:$A7="Mai"))</f>
        <v>0</v>
      </c>
      <c r="AG72" s="19">
        <f>SUMPRODUCT((LEFT(Extraction!CI4:CI7,LEN(Extraction!CI4:CI7)-1))*(Extraction!$B$4:$B7="S58 MALHERBE BRETAGNE")*(Extraction!$A$4:$A7="Mai"))</f>
        <v>0</v>
      </c>
      <c r="AH72" s="19">
        <f>SUMPRODUCT((LEFT(Extraction!CJ4:CJ7,LEN(Extraction!CJ4:CJ7)-1))*(Extraction!$B$4:$B7="S58 MALHERBE BRETAGNE")*(Extraction!$A$4:$A7="Mai"))</f>
        <v>0</v>
      </c>
      <c r="AI72" s="19">
        <f>SUMPRODUCT((LEFT(Extraction!CK4:CK7,LEN(Extraction!CK4:CK7)-1))*(Extraction!$B$4:$B7="S58 MALHERBE BRETAGNE")*(Extraction!$A$4:$A7="Mai"))</f>
        <v>0</v>
      </c>
      <c r="AJ72" s="19">
        <f>SUMPRODUCT((LEFT(Extraction!CL4:CL7,LEN(Extraction!CL4:CL7)-1))*(Extraction!$B$4:$B7="S58 MALHERBE BRETAGNE")*(Extraction!$A$4:$A7="Mai"))</f>
        <v>0</v>
      </c>
      <c r="AK72" s="19">
        <f>SUMPRODUCT((LEFT(Extraction!CM4:CM7,LEN(Extraction!CM4:CM7)-1))*(Extraction!$B$4:$B7="S58 MALHERBE BRETAGNE")*(Extraction!$A$4:$A7="Mai"))</f>
        <v>0</v>
      </c>
      <c r="AL72" s="19">
        <f>SUMPRODUCT((LEFT(Extraction!CN4:CN7,LEN(Extraction!CN4:CN7)-1))*(Extraction!$B$4:$B7="S58 MALHERBE BRETAGNE")*(Extraction!$A$4:$A7="Mai"))</f>
        <v>0</v>
      </c>
      <c r="AM72" s="27">
        <f t="shared" si="6"/>
        <v>0</v>
      </c>
      <c r="AN72" s="20">
        <f t="shared" si="7"/>
        <v>0</v>
      </c>
      <c r="AO72" s="18"/>
    </row>
    <row r="73" spans="1:41">
      <c r="A73" s="7"/>
      <c r="B73" s="19">
        <f>SUMPRODUCT((LEFT(Extraction!BD4:BD7,LEN(Extraction!BD4:BD7)-1))*(Extraction!$B4:$B7="S64 MALHERBE EST")*(Extraction!$A$4:$A7="Mai"))</f>
        <v>0</v>
      </c>
      <c r="C73" s="19">
        <f>SUMPRODUCT((LEFT(Extraction!BE4:BE7,LEN(Extraction!BE4:BE7)-1))*(Extraction!$B$4:$B7="S64 MALHERBE EST")*(Extraction!$A$4:$A7="Mai"))</f>
        <v>0</v>
      </c>
      <c r="D73" s="19">
        <f>SUMPRODUCT((LEFT(Extraction!BF4:BF7,LEN(Extraction!BF4:BF7)-1))*(Extraction!$B$4:$B7="S64 MALHERBE EST")*(Extraction!$A$4:$A7="Mai"))</f>
        <v>0</v>
      </c>
      <c r="E73" s="20">
        <f>SUMPRODUCT((LEFT(Extraction!BG4:BG7,LEN(Extraction!BG4:BG7)-1))*(Extraction!$B$4:$B7="S64 MALHERBE EST")*(Extraction!$A$4:$A7="Mai"))</f>
        <v>0</v>
      </c>
      <c r="F73" s="20">
        <f>SUMPRODUCT((LEFT(Extraction!BH4:BH7,LEN(Extraction!BH4:BH7)-1))*(Extraction!$B$4:$B7="S64 MALHERBE EST")*(Extraction!$A$4:$A7="Mai"))</f>
        <v>0</v>
      </c>
      <c r="G73" s="19">
        <f>SUMPRODUCT((LEFT(Extraction!BI4:BI7,LEN(Extraction!BI4:BI7)-1))*(Extraction!$B$4:$B7="S64 MALHERBE EST")*(Extraction!$A$4:$A7="Mai"))</f>
        <v>0</v>
      </c>
      <c r="H73" s="19">
        <f>SUMPRODUCT((LEFT(Extraction!BJ4:BJ7,LEN(Extraction!BJ4:BJ7)-1))*(Extraction!$B$4:$B7="S64 MALHERBE EST")*(Extraction!$A$4:$A7="Mai"))</f>
        <v>0</v>
      </c>
      <c r="I73" s="20">
        <f>SUMPRODUCT((LEFT(Extraction!BK4:BK7,LEN(Extraction!BK4:BK7)-1))*(Extraction!$B$4:$B7="S64 MALHERBE EST")*(Extraction!$A$4:$A7="Mai"))</f>
        <v>0</v>
      </c>
      <c r="J73" s="20">
        <f>SUMPRODUCT((LEFT(Extraction!BL4:BL7,LEN(Extraction!BL4:BL7)-1))*(Extraction!$B$4:$B7="S64 MALHERBE EST")*(Extraction!$A$4:$A7="Mai"))</f>
        <v>0</v>
      </c>
      <c r="K73" s="20">
        <f>SUMPRODUCT((LEFT(Extraction!BM4:BM7,LEN(Extraction!BM4:BM7)-1))*(Extraction!$B$4:$B7="S64 MALHERBE EST")*(Extraction!$A$4:$A7="Mai"))</f>
        <v>0</v>
      </c>
      <c r="L73" s="20">
        <f>SUMPRODUCT((LEFT(Extraction!BN4:BN7,LEN(Extraction!BN4:BN7)-1))*(Extraction!$B$4:$B7="S64 MALHERBE EST")*(Extraction!$A$4:$A7="Mai"))</f>
        <v>0</v>
      </c>
      <c r="M73" s="20">
        <f>SUMPRODUCT((LEFT(Extraction!BO4:BO7,LEN(Extraction!BO4:BO7)-1))*(Extraction!$B$4:$B7="S64 MALHERBE EST")*(Extraction!$A$4:$A7="Mai"))</f>
        <v>0</v>
      </c>
      <c r="N73" s="20">
        <f>SUMPRODUCT((LEFT(Extraction!BP4:BP7,LEN(Extraction!BP4:BP7)-1))*(Extraction!$B$4:$B7="S64 MALHERBE EST")*(Extraction!$A$4:$A7="Mai"))</f>
        <v>0</v>
      </c>
      <c r="O73" s="20">
        <f>SUMPRODUCT((LEFT(Extraction!BQ4:BQ7,LEN(Extraction!BQ4:BQ7)-1))*(Extraction!$B$4:$B7="S64 MALHERBE EST")*(Extraction!$A$4:$A7="Mai"))</f>
        <v>0</v>
      </c>
      <c r="P73" s="20">
        <f>SUMPRODUCT((LEFT(Extraction!BR4:BR7,LEN(Extraction!BR4:BR7)-1))*(Extraction!$B$4:$B7="S64 MALHERBE EST")*(Extraction!$A$4:$A7="Mai"))</f>
        <v>0</v>
      </c>
      <c r="Q73" s="20">
        <f>SUMPRODUCT((LEFT(Extraction!BS4:BS7,LEN(Extraction!BS4:BS7)-1))*(Extraction!$B$4:$B7="S64 MALHERBE EST")*(Extraction!$A$4:$A7="Mai"))</f>
        <v>0</v>
      </c>
      <c r="R73" s="19">
        <f>SUMPRODUCT((LEFT(Extraction!BT4:BT7,LEN(Extraction!BT4:BT7)-1))*(Extraction!$B$4:$B7="S64 MALHERBE EST")*(Extraction!$A$4:$A7="Mai"))</f>
        <v>0</v>
      </c>
      <c r="S73" s="19">
        <f>SUMPRODUCT((LEFT(Extraction!BU4:BU7,LEN(Extraction!BU4:BU7)-1))*(Extraction!$B$4:$B7="S64 MALHERBE EST")*(Extraction!$A$4:$A7="Mai"))</f>
        <v>0</v>
      </c>
      <c r="T73" s="20">
        <f>SUMPRODUCT((LEFT(Extraction!BV4:BV7,LEN(Extraction!BV4:BV7)-1))*(Extraction!$B$4:$B7="S64 MALHERBE EST")*(Extraction!$A$4:$A7="Mai"))</f>
        <v>0</v>
      </c>
      <c r="U73" s="20">
        <f>SUMPRODUCT((LEFT(Extraction!BW4:BW7,LEN(Extraction!BW4:BW7)-1))*(Extraction!$B$4:$B7="S64 MALHERBE EST")*(Extraction!$A$4:$A7="Mai"))</f>
        <v>0</v>
      </c>
      <c r="V73" s="20">
        <f>SUMPRODUCT((LEFT(Extraction!BX4:BX7,LEN(Extraction!BX4:BX7)-1))*(Extraction!$B$4:$B7="S64 MALHERBE EST")*(Extraction!$A$4:$A7="Mai"))</f>
        <v>0</v>
      </c>
      <c r="W73" s="19">
        <f>SUMPRODUCT((LEFT(Extraction!BY4:BY7,LEN(Extraction!BY4:BY7)-1))*(Extraction!$B$4:$B7="S64 MALHERBE EST")*(Extraction!$A$4:$A7="Mai"))</f>
        <v>0</v>
      </c>
      <c r="X73" s="19">
        <f>SUMPRODUCT((LEFT(Extraction!BZ4:BZ7,LEN(Extraction!BZ4:BZ7)-1))*(Extraction!$B$4:$B7="S64 MALHERBE EST")*(Extraction!$A$4:$A7="Mai"))</f>
        <v>0</v>
      </c>
      <c r="Y73" s="19">
        <f>SUMPRODUCT((LEFT(Extraction!CA4:CA7,LEN(Extraction!CA4:CA7)-1))*(Extraction!$B$4:$B7="S64 MALHERBE EST")*(Extraction!$A$4:$A7="Mai"))</f>
        <v>0</v>
      </c>
      <c r="Z73" s="19">
        <f>SUMPRODUCT((LEFT(Extraction!CB4:CB7,LEN(Extraction!CB4:CB7)-1))*(Extraction!$B$4:$B7="S64 MALHERBE EST")*(Extraction!$A$4:$A7="Mai"))</f>
        <v>0</v>
      </c>
      <c r="AA73" s="24">
        <f>SUMPRODUCT((LEFT(Extraction!CC4:CC7,LEN(Extraction!CC4:CC7)-1))*(Extraction!$B$4:$B7="S64 MALHERBE EST")*(Extraction!$A$4:$A7="Mai"))</f>
        <v>0</v>
      </c>
      <c r="AB73" s="17">
        <f>SUMPRODUCT((LEFT(Extraction!CD4:CD7,LEN(Extraction!CD4:CD7)-1))*(Extraction!$B$4:$B7="S64 MALHERBE EST")*(Extraction!$A$4:$A7="Mai"))</f>
        <v>0</v>
      </c>
      <c r="AC73" s="19">
        <f>SUMPRODUCT((LEFT(Extraction!CE4:CE7,LEN(Extraction!CE4:CE7)-1))*(Extraction!$B$4:$B7="S64 MALHERBE EST")*(Extraction!$A$4:$A7="Mai"))</f>
        <v>0</v>
      </c>
      <c r="AD73" s="19">
        <f>SUMPRODUCT((LEFT(Extraction!CF4:CF7,LEN(Extraction!CF4:CF7)-1))*(Extraction!$B$4:$B7="S64 MALHERBE EST")*(Extraction!$A$4:$A7="Mai"))</f>
        <v>0</v>
      </c>
      <c r="AE73" s="19">
        <f>SUMPRODUCT((LEFT(Extraction!CG4:CG7,LEN(Extraction!CG4:CG7)-1))*(Extraction!$B$4:$B7="S64 MALHERBE EST")*(Extraction!$A$4:$A7="Mai"))</f>
        <v>0</v>
      </c>
      <c r="AF73" s="19">
        <f>SUMPRODUCT((LEFT(Extraction!CH4:CH7,LEN(Extraction!CH4:CH7)-1))*(Extraction!$B$4:$B7="S64 MALHERBE EST")*(Extraction!$A$4:$A7="Mai"))</f>
        <v>0</v>
      </c>
      <c r="AG73" s="19">
        <f>SUMPRODUCT((LEFT(Extraction!CI4:CI7,LEN(Extraction!CI4:CI7)-1))*(Extraction!$B$4:$B7="S64 MALHERBE EST")*(Extraction!$A$4:$A7="Mai"))</f>
        <v>0</v>
      </c>
      <c r="AH73" s="19">
        <f>SUMPRODUCT((LEFT(Extraction!CJ4:CJ7,LEN(Extraction!CJ4:CJ7)-1))*(Extraction!$B$4:$B7="S64 MALHERBE EST")*(Extraction!$A$4:$A7="Mai"))</f>
        <v>0</v>
      </c>
      <c r="AI73" s="19">
        <f>SUMPRODUCT((LEFT(Extraction!CK4:CK7,LEN(Extraction!CK4:CK7)-1))*(Extraction!$B$4:$B7="S64 MALHERBE EST")*(Extraction!$A$4:$A7="Mai"))</f>
        <v>0</v>
      </c>
      <c r="AJ73" s="19">
        <f>SUMPRODUCT((LEFT(Extraction!CL4:CL7,LEN(Extraction!CL4:CL7)-1))*(Extraction!$B$4:$B7="S64 MALHERBE EST")*(Extraction!$A$4:$A7="Mai"))</f>
        <v>0</v>
      </c>
      <c r="AK73" s="19">
        <f>SUMPRODUCT((LEFT(Extraction!CM4:CM7,LEN(Extraction!CM4:CM7)-1))*(Extraction!$B$4:$B7="S64 MALHERBE EST")*(Extraction!$A$4:$A7="Mai"))</f>
        <v>0</v>
      </c>
      <c r="AL73" s="19">
        <f>SUMPRODUCT((LEFT(Extraction!CN4:CN7,LEN(Extraction!CN4:CN7)-1))*(Extraction!$B$4:$B7="S64 MALHERBE EST")*(Extraction!$A$4:$A7="Mai"))</f>
        <v>0</v>
      </c>
      <c r="AM73" s="27">
        <f t="shared" si="6"/>
        <v>0</v>
      </c>
      <c r="AN73" s="20">
        <f t="shared" si="7"/>
        <v>0</v>
      </c>
      <c r="AO73" s="18"/>
    </row>
    <row r="74" spans="1:41">
      <c r="A74" s="9"/>
      <c r="B74" s="19">
        <f>SUMPRODUCT((LEFT(Extraction!BD4:BD7,LEN(Extraction!BD4:BD7)-1))*(Extraction!$B4:$B7="S76 MALHERBE SUD")*(Extraction!$A$4:$A7="Mai"))</f>
        <v>0</v>
      </c>
      <c r="C74" s="19">
        <f>SUMPRODUCT((LEFT(Extraction!BE4:BE7,LEN(Extraction!BE4:BE7)-1))*(Extraction!$B$4:$B7="S76 MALHERBE SUD")*(Extraction!$A$4:$A7="Mai"))</f>
        <v>0</v>
      </c>
      <c r="D74" s="19">
        <f>SUMPRODUCT((LEFT(Extraction!BF4:BF7,LEN(Extraction!BF4:BF7)-1))*(Extraction!$B$4:$B7="S76 MALHERBE SUD")*(Extraction!$A$4:$A7="Mai"))</f>
        <v>0</v>
      </c>
      <c r="E74" s="20">
        <f>SUMPRODUCT((LEFT(Extraction!BG4:BG7,LEN(Extraction!BG4:BG7)-1))*(Extraction!$B$4:$B7="S76 MALHERBE SUD")*(Extraction!$A$4:$A7="Mai"))</f>
        <v>0</v>
      </c>
      <c r="F74" s="20">
        <f>SUMPRODUCT((LEFT(Extraction!BH4:BH7,LEN(Extraction!BH4:BH7)-1))*(Extraction!$B$4:$B7="S76 MALHERBE SUD")*(Extraction!$A$4:$A7="Mai"))</f>
        <v>0</v>
      </c>
      <c r="G74" s="19">
        <f>SUMPRODUCT((LEFT(Extraction!BI4:BI7,LEN(Extraction!BI4:BI7)-1))*(Extraction!$B$4:$B7="S76 MALHERBE SUD")*(Extraction!$A$4:$A7="Mai"))</f>
        <v>0</v>
      </c>
      <c r="H74" s="19">
        <f>SUMPRODUCT((LEFT(Extraction!BJ4:BJ7,LEN(Extraction!BJ4:BJ7)-1))*(Extraction!$B$4:$B7="S76 MALHERBE SUD")*(Extraction!$A$4:$A7="Mai"))</f>
        <v>0</v>
      </c>
      <c r="I74" s="20">
        <f>SUMPRODUCT((LEFT(Extraction!BK4:BK7,LEN(Extraction!BK4:BK7)-1))*(Extraction!$B$4:$B7="S76 MALHERBE SUD")*(Extraction!$A$4:$A7="Mai"))</f>
        <v>0</v>
      </c>
      <c r="J74" s="20">
        <f>SUMPRODUCT((LEFT(Extraction!BL4:BL7,LEN(Extraction!BL4:BL7)-1))*(Extraction!$B$4:$B7="S76 MALHERBE SUD")*(Extraction!$A$4:$A7="Mai"))</f>
        <v>0</v>
      </c>
      <c r="K74" s="20">
        <f>SUMPRODUCT((LEFT(Extraction!BM4:BM7,LEN(Extraction!BM4:BM7)-1))*(Extraction!$B$4:$B7="S76 MALHERBE SUD")*(Extraction!$A$4:$A7="Mai"))</f>
        <v>0</v>
      </c>
      <c r="L74" s="20">
        <f>SUMPRODUCT((LEFT(Extraction!BN4:BN7,LEN(Extraction!BN4:BN7)-1))*(Extraction!$B$4:$B7="S76 MALHERBE SUD")*(Extraction!$A$4:$A7="Mai"))</f>
        <v>0</v>
      </c>
      <c r="M74" s="20">
        <f>SUMPRODUCT((LEFT(Extraction!BO4:BO7,LEN(Extraction!BO4:BO7)-1))*(Extraction!$B$4:$B7="S76 MALHERBE SUD")*(Extraction!$A$4:$A7="Mai"))</f>
        <v>0</v>
      </c>
      <c r="N74" s="20">
        <f>SUMPRODUCT((LEFT(Extraction!BP4:BP7,LEN(Extraction!BP4:BP7)-1))*(Extraction!$B$4:$B7="S76 MALHERBE SUD")*(Extraction!$A$4:$A7="Mai"))</f>
        <v>0</v>
      </c>
      <c r="O74" s="20">
        <f>SUMPRODUCT((LEFT(Extraction!BQ4:BQ7,LEN(Extraction!BQ4:BQ7)-1))*(Extraction!$B$4:$B7="S76 MALHERBE SUD")*(Extraction!$A$4:$A7="Mai"))</f>
        <v>0</v>
      </c>
      <c r="P74" s="20">
        <f>SUMPRODUCT((LEFT(Extraction!BR4:BR7,LEN(Extraction!BR4:BR7)-1))*(Extraction!$B$4:$B7="S76 MALHERBE SUD")*(Extraction!$A$4:$A7="Mai"))</f>
        <v>0</v>
      </c>
      <c r="Q74" s="20">
        <f>SUMPRODUCT((LEFT(Extraction!BS4:BS7,LEN(Extraction!BS4:BS7)-1))*(Extraction!$B$4:$B7="S76 MALHERBE SUD")*(Extraction!$A$4:$A7="Mai"))</f>
        <v>0</v>
      </c>
      <c r="R74" s="19">
        <f>SUMPRODUCT((LEFT(Extraction!BT4:BT7,LEN(Extraction!BT4:BT7)-1))*(Extraction!$B$4:$B7="S76 MALHERBE SUD")*(Extraction!$A$4:$A7="Mai"))</f>
        <v>0</v>
      </c>
      <c r="S74" s="19">
        <f>SUMPRODUCT((LEFT(Extraction!BU4:BU7,LEN(Extraction!BU4:BU7)-1))*(Extraction!$B$4:$B7="S76 MALHERBE SUD")*(Extraction!$A$4:$A7="Mai"))</f>
        <v>0</v>
      </c>
      <c r="T74" s="20">
        <f>SUMPRODUCT((LEFT(Extraction!BV4:BV7,LEN(Extraction!BV4:BV7)-1))*(Extraction!$B$4:$B7="S76 MALHERBE SUD")*(Extraction!$A$4:$A7="Mai"))</f>
        <v>0</v>
      </c>
      <c r="U74" s="20">
        <f>SUMPRODUCT((LEFT(Extraction!BW4:BW7,LEN(Extraction!BW4:BW7)-1))*(Extraction!$B$4:$B7="S76 MALHERBE SUD")*(Extraction!$A$4:$A7="Mai"))</f>
        <v>0</v>
      </c>
      <c r="V74" s="20">
        <f>SUMPRODUCT((LEFT(Extraction!BX4:BX7,LEN(Extraction!BX4:BX7)-1))*(Extraction!$B$4:$B7="S76 MALHERBE SUD")*(Extraction!$A$4:$A7="Mai"))</f>
        <v>0</v>
      </c>
      <c r="W74" s="19">
        <f>SUMPRODUCT((LEFT(Extraction!BY4:BY7,LEN(Extraction!BY4:BY7)-1))*(Extraction!$B$4:$B7="S76 MALHERBE SUD")*(Extraction!$A$4:$A7="Mai"))</f>
        <v>0</v>
      </c>
      <c r="X74" s="19">
        <f>SUMPRODUCT((LEFT(Extraction!BZ4:BZ7,LEN(Extraction!BZ4:BZ7)-1))*(Extraction!$B$4:$B7="S76 MALHERBE SUD")*(Extraction!$A$4:$A7="Mai"))</f>
        <v>0</v>
      </c>
      <c r="Y74" s="19">
        <f>SUMPRODUCT((LEFT(Extraction!CA4:CA7,LEN(Extraction!CA4:CA7)-1))*(Extraction!$B$4:$B7="S76 MALHERBE SUD")*(Extraction!$A$4:$A7="Mai"))</f>
        <v>0</v>
      </c>
      <c r="Z74" s="19">
        <f>SUMPRODUCT((LEFT(Extraction!CB4:CB7,LEN(Extraction!CB4:CB7)-1))*(Extraction!$B$4:$B7="S76 MALHERBE SUD")*(Extraction!$A$4:$A7="Mai"))</f>
        <v>0</v>
      </c>
      <c r="AA74" s="24">
        <f>SUMPRODUCT((LEFT(Extraction!CC4:CC7,LEN(Extraction!CC4:CC7)-1))*(Extraction!$B$4:$B7="S76 MALHERBE SUD")*(Extraction!$A$4:$A7="Mai"))</f>
        <v>0</v>
      </c>
      <c r="AB74" s="17">
        <f>SUMPRODUCT((LEFT(Extraction!CD4:CD7,LEN(Extraction!CD4:CD7)-1))*(Extraction!$B$4:$B7="S76 MALHERBE SUD")*(Extraction!$A$4:$A7="Mai"))</f>
        <v>0</v>
      </c>
      <c r="AC74" s="19">
        <f>SUMPRODUCT((LEFT(Extraction!CE4:CE7,LEN(Extraction!CE4:CE7)-1))*(Extraction!$B$4:$B7="S76 MALHERBE SUD")*(Extraction!$A$4:$A7="Mai"))</f>
        <v>0</v>
      </c>
      <c r="AD74" s="19">
        <f>SUMPRODUCT((LEFT(Extraction!CF4:CF7,LEN(Extraction!CF4:CF7)-1))*(Extraction!$B$4:$B7="S76 MALHERBE SUD")*(Extraction!$A$4:$A7="Mai"))</f>
        <v>0</v>
      </c>
      <c r="AE74" s="19">
        <f>SUMPRODUCT((LEFT(Extraction!CG4:CG7,LEN(Extraction!CG4:CG7)-1))*(Extraction!$B$4:$B7="S76 MALHERBE SUD")*(Extraction!$A$4:$A7="Mai"))</f>
        <v>0</v>
      </c>
      <c r="AF74" s="19">
        <f>SUMPRODUCT((LEFT(Extraction!CH4:CH7,LEN(Extraction!CH4:CH7)-1))*(Extraction!$B$4:$B7="S76 MALHERBE SUD")*(Extraction!$A$4:$A7="Mai"))</f>
        <v>0</v>
      </c>
      <c r="AG74" s="19">
        <f>SUMPRODUCT((LEFT(Extraction!CI4:CI7,LEN(Extraction!CI4:CI7)-1))*(Extraction!$B$4:$B7="S76 MALHERBE SUD")*(Extraction!$A$4:$A7="Mai"))</f>
        <v>0</v>
      </c>
      <c r="AH74" s="19">
        <f>SUMPRODUCT((LEFT(Extraction!CJ4:CJ7,LEN(Extraction!CJ4:CJ7)-1))*(Extraction!$B$4:$B7="S76 MALHERBE SUD")*(Extraction!$A$4:$A7="Mai"))</f>
        <v>0</v>
      </c>
      <c r="AI74" s="19">
        <f>SUMPRODUCT((LEFT(Extraction!CK4:CK7,LEN(Extraction!CK4:CK7)-1))*(Extraction!$B$4:$B7="S76 MALHERBE SUD")*(Extraction!$A$4:$A7="Mai"))</f>
        <v>0</v>
      </c>
      <c r="AJ74" s="19">
        <f>SUMPRODUCT((LEFT(Extraction!CL4:CL7,LEN(Extraction!CL4:CL7)-1))*(Extraction!$B$4:$B7="S76 MALHERBE SUD")*(Extraction!$A$4:$A7="Mai"))</f>
        <v>0</v>
      </c>
      <c r="AK74" s="19">
        <f>SUMPRODUCT((LEFT(Extraction!CM4:CM7,LEN(Extraction!CM4:CM7)-1))*(Extraction!$B$4:$B7="S76 MALHERBE SUD")*(Extraction!$A$4:$A7="Mai"))</f>
        <v>0</v>
      </c>
      <c r="AL74" s="19">
        <f>SUMPRODUCT((LEFT(Extraction!CN4:CN7,LEN(Extraction!CN4:CN7)-1))*(Extraction!$B$4:$B7="S76 MALHERBE SUD")*(Extraction!$A$4:$A7="Mai"))</f>
        <v>0</v>
      </c>
      <c r="AM74" s="27">
        <f t="shared" si="6"/>
        <v>0</v>
      </c>
      <c r="AN74" s="20">
        <f t="shared" si="7"/>
        <v>0</v>
      </c>
      <c r="AO74" s="18"/>
    </row>
    <row r="75" spans="1:41">
      <c r="A75" s="7"/>
      <c r="B75" s="19">
        <f>SUMPRODUCT((LEFT(Extraction!BD4:BD7,LEN(Extraction!BD4:BD7)-1))*(Extraction!$B4:$B7="S81 MALHERBE DISTRIBUTION")*(Extraction!$A$4:$A7="Mai"))</f>
        <v>0</v>
      </c>
      <c r="C75" s="19">
        <f>SUMPRODUCT((LEFT(Extraction!BE4:BE7,LEN(Extraction!BE4:BE7)-1))*(Extraction!$B$4:$B7="S81 MALHERBE DISTRIBUTION")*(Extraction!$A$4:$A7="Mai"))</f>
        <v>0</v>
      </c>
      <c r="D75" s="19">
        <f>SUMPRODUCT((LEFT(Extraction!BF4:BF7,LEN(Extraction!BF4:BF7)-1))*(Extraction!$B$4:$B7="S81 MALHERBE DISTRIBUTION")*(Extraction!$A$4:$A7="Mai"))</f>
        <v>0</v>
      </c>
      <c r="E75" s="20">
        <f>SUMPRODUCT((LEFT(Extraction!BG4:BG7,LEN(Extraction!BG4:BG7)-1))*(Extraction!$B$4:$B7="S81 MALHERBE DISTRIBUTION")*(Extraction!$A$4:$A7="Mai"))</f>
        <v>0</v>
      </c>
      <c r="F75" s="20">
        <f>SUMPRODUCT((LEFT(Extraction!BH4:BH7,LEN(Extraction!BH4:BH7)-1))*(Extraction!$B$4:$B7="S81 MALHERBE DISTRIBUTION")*(Extraction!$A$4:$A7="Mai"))</f>
        <v>0</v>
      </c>
      <c r="G75" s="19">
        <f>SUMPRODUCT((LEFT(Extraction!BI4:BI7,LEN(Extraction!BI4:BI7)-1))*(Extraction!$B$4:$B7="S81 MALHERBE DISTRIBUTION")*(Extraction!$A$4:$A7="Mai"))</f>
        <v>0</v>
      </c>
      <c r="H75" s="19">
        <f>SUMPRODUCT((LEFT(Extraction!BJ4:BJ7,LEN(Extraction!BJ4:BJ7)-1))*(Extraction!$B$4:$B7="S81 MALHERBE DISTRIBUTION")*(Extraction!$A$4:$A7="Mai"))</f>
        <v>0</v>
      </c>
      <c r="I75" s="20">
        <f>SUMPRODUCT((LEFT(Extraction!BK4:BK7,LEN(Extraction!BK4:BK7)-1))*(Extraction!$B$4:$B7="S81 MALHERBE DISTRIBUTION")*(Extraction!$A$4:$A7="Mai"))</f>
        <v>0</v>
      </c>
      <c r="J75" s="20">
        <f>SUMPRODUCT((LEFT(Extraction!BL4:BL7,LEN(Extraction!BL4:BL7)-1))*(Extraction!$B$4:$B7="S81 MALHERBE DISTRIBUTION")*(Extraction!$A$4:$A7="Mai"))</f>
        <v>0</v>
      </c>
      <c r="K75" s="20">
        <f>SUMPRODUCT((LEFT(Extraction!BM4:BM7,LEN(Extraction!BM4:BM7)-1))*(Extraction!$B$4:$B7="S81 MALHERBE DISTRIBUTION")*(Extraction!$A$4:$A7="Mai"))</f>
        <v>0</v>
      </c>
      <c r="L75" s="20">
        <f>SUMPRODUCT((LEFT(Extraction!BN4:BN7,LEN(Extraction!BN4:BN7)-1))*(Extraction!$B$4:$B7="S81 MALHERBE DISTRIBUTION")*(Extraction!$A$4:$A7="Mai"))</f>
        <v>0</v>
      </c>
      <c r="M75" s="20">
        <f>SUMPRODUCT((LEFT(Extraction!BO4:BO7,LEN(Extraction!BO4:BO7)-1))*(Extraction!$B$4:$B7="S81 MALHERBE DISTRIBUTION")*(Extraction!$A$4:$A7="Mai"))</f>
        <v>0</v>
      </c>
      <c r="N75" s="20">
        <f>SUMPRODUCT((LEFT(Extraction!BP4:BP7,LEN(Extraction!BP4:BP7)-1))*(Extraction!$B$4:$B7="S81 MALHERBE DISTRIBUTION")*(Extraction!$A$4:$A7="Mai"))</f>
        <v>0</v>
      </c>
      <c r="O75" s="20">
        <f>SUMPRODUCT((LEFT(Extraction!BQ4:BQ7,LEN(Extraction!BQ4:BQ7)-1))*(Extraction!$B$4:$B7="S81 MALHERBE DISTRIBUTION")*(Extraction!$A$4:$A7="Mai"))</f>
        <v>0</v>
      </c>
      <c r="P75" s="20">
        <f>SUMPRODUCT((LEFT(Extraction!BR4:BR7,LEN(Extraction!BR4:BR7)-1))*(Extraction!$B$4:$B7="S81 MALHERBE DISTRIBUTION")*(Extraction!$A$4:$A7="Mai"))</f>
        <v>0</v>
      </c>
      <c r="Q75" s="20">
        <f>SUMPRODUCT((LEFT(Extraction!BS4:BS7,LEN(Extraction!BS4:BS7)-1))*(Extraction!$B$4:$B7="S81 MALHERBE DISTRIBUTION")*(Extraction!$A$4:$A7="Mai"))</f>
        <v>0</v>
      </c>
      <c r="R75" s="19">
        <f>SUMPRODUCT((LEFT(Extraction!BT4:BT7,LEN(Extraction!BT4:BT7)-1))*(Extraction!$B$4:$B7="S81 MALHERBE DISTRIBUTION")*(Extraction!$A$4:$A7="Mai"))</f>
        <v>0</v>
      </c>
      <c r="S75" s="19">
        <f>SUMPRODUCT((LEFT(Extraction!BU4:BU7,LEN(Extraction!BU4:BU7)-1))*(Extraction!$B$4:$B7="S81 MALHERBE DISTRIBUTION")*(Extraction!$A$4:$A7="Mai"))</f>
        <v>0</v>
      </c>
      <c r="T75" s="20">
        <f>SUMPRODUCT((LEFT(Extraction!BV4:BV7,LEN(Extraction!BV4:BV7)-1))*(Extraction!$B$4:$B7="S81 MALHERBE DISTRIBUTION")*(Extraction!$A$4:$A7="Mai"))</f>
        <v>0</v>
      </c>
      <c r="U75" s="20">
        <f>SUMPRODUCT((LEFT(Extraction!BW4:BW7,LEN(Extraction!BW4:BW7)-1))*(Extraction!$B$4:$B7="S81 MALHERBE DISTRIBUTION")*(Extraction!$A$4:$A7="Mai"))</f>
        <v>0</v>
      </c>
      <c r="V75" s="20">
        <f>SUMPRODUCT((LEFT(Extraction!BX4:BX7,LEN(Extraction!BX4:BX7)-1))*(Extraction!$B$4:$B7="S81 MALHERBE DISTRIBUTION")*(Extraction!$A$4:$A7="Mai"))</f>
        <v>0</v>
      </c>
      <c r="W75" s="19">
        <f>SUMPRODUCT((LEFT(Extraction!BY4:BY7,LEN(Extraction!BY4:BY7)-1))*(Extraction!$B$4:$B7="S81 MALHERBE DISTRIBUTION")*(Extraction!$A$4:$A7="Mai"))</f>
        <v>0</v>
      </c>
      <c r="X75" s="19">
        <f>SUMPRODUCT((LEFT(Extraction!BZ4:BZ7,LEN(Extraction!BZ4:BZ7)-1))*(Extraction!$B$4:$B7="S81 MALHERBE DISTRIBUTION")*(Extraction!$A$4:$A7="Mai"))</f>
        <v>0</v>
      </c>
      <c r="Y75" s="19">
        <f>SUMPRODUCT((LEFT(Extraction!CA4:CA7,LEN(Extraction!CA4:CA7)-1))*(Extraction!$B$4:$B7="S81 MALHERBE DISTRIBUTION")*(Extraction!$A$4:$A7="Mai"))</f>
        <v>0</v>
      </c>
      <c r="Z75" s="19">
        <f>SUMPRODUCT((LEFT(Extraction!CB4:CB7,LEN(Extraction!CB4:CB7)-1))*(Extraction!$B$4:$B7="S81 MALHERBE DISTRIBUTION")*(Extraction!$A$4:$A7="Mai"))</f>
        <v>0</v>
      </c>
      <c r="AA75" s="24">
        <f>SUMPRODUCT((LEFT(Extraction!CC4:CC7,LEN(Extraction!CC4:CC7)-1))*(Extraction!$B$4:$B7="S81 MALHERBE DISTRIBUTION")*(Extraction!$A$4:$A7="Mai"))</f>
        <v>0</v>
      </c>
      <c r="AB75" s="17">
        <f>SUMPRODUCT((LEFT(Extraction!CD4:CD7,LEN(Extraction!CD4:CD7)-1))*(Extraction!$B$4:$B7="S81 MALHERBE DISTRIBUTION")*(Extraction!$A$4:$A7="Mai"))</f>
        <v>0</v>
      </c>
      <c r="AC75" s="19">
        <f>SUMPRODUCT((LEFT(Extraction!CE4:CE7,LEN(Extraction!CE4:CE7)-1))*(Extraction!$B$4:$B7="S81 MALHERBE DISTRIBUTION")*(Extraction!$A$4:$A7="Mai"))</f>
        <v>0</v>
      </c>
      <c r="AD75" s="19">
        <f>SUMPRODUCT((LEFT(Extraction!CF4:CF7,LEN(Extraction!CF4:CF7)-1))*(Extraction!$B$4:$B7="S81 MALHERBE DISTRIBUTION")*(Extraction!$A$4:$A7="Mai"))</f>
        <v>0</v>
      </c>
      <c r="AE75" s="19">
        <f>SUMPRODUCT((LEFT(Extraction!CG4:CG7,LEN(Extraction!CG4:CG7)-1))*(Extraction!$B$4:$B7="S81 MALHERBE DISTRIBUTION")*(Extraction!$A$4:$A7="Mai"))</f>
        <v>0</v>
      </c>
      <c r="AF75" s="19">
        <f>SUMPRODUCT((LEFT(Extraction!CH4:CH7,LEN(Extraction!CH4:CH7)-1))*(Extraction!$B$4:$B7="S81 MALHERBE DISTRIBUTION")*(Extraction!$A$4:$A7="Mai"))</f>
        <v>0</v>
      </c>
      <c r="AG75" s="19">
        <f>SUMPRODUCT((LEFT(Extraction!CI4:CI7,LEN(Extraction!CI4:CI7)-1))*(Extraction!$B$4:$B7="S81 MALHERBE DISTRIBUTION")*(Extraction!$A$4:$A7="Mai"))</f>
        <v>0</v>
      </c>
      <c r="AH75" s="19">
        <f>SUMPRODUCT((LEFT(Extraction!CJ4:CJ7,LEN(Extraction!CJ4:CJ7)-1))*(Extraction!$B$4:$B7="S81 MALHERBE DISTRIBUTION")*(Extraction!$A$4:$A7="Mai"))</f>
        <v>0</v>
      </c>
      <c r="AI75" s="19">
        <f>SUMPRODUCT((LEFT(Extraction!CK4:CK7,LEN(Extraction!CK4:CK7)-1))*(Extraction!$B$4:$B7="S81 MALHERBE DISTRIBUTION")*(Extraction!$A$4:$A7="Mai"))</f>
        <v>0</v>
      </c>
      <c r="AJ75" s="19">
        <f>SUMPRODUCT((LEFT(Extraction!CL4:CL7,LEN(Extraction!CL4:CL7)-1))*(Extraction!$B$4:$B7="S81 MALHERBE DISTRIBUTION")*(Extraction!$A$4:$A7="Mai"))</f>
        <v>0</v>
      </c>
      <c r="AK75" s="19">
        <f>SUMPRODUCT((LEFT(Extraction!CM4:CM7,LEN(Extraction!CM4:CM7)-1))*(Extraction!$B$4:$B7="S81 MALHERBE DISTRIBUTION")*(Extraction!$A$4:$A7="Mai"))</f>
        <v>0</v>
      </c>
      <c r="AL75" s="19">
        <f>SUMPRODUCT((LEFT(Extraction!CN4:CN7,LEN(Extraction!CN4:CN7)-1))*(Extraction!$B$4:$B7="S81 MALHERBE DISTRIBUTION")*(Extraction!$A$4:$A7="Mai"))</f>
        <v>0</v>
      </c>
      <c r="AM75" s="27">
        <f t="shared" si="6"/>
        <v>0</v>
      </c>
      <c r="AN75" s="20">
        <f t="shared" si="7"/>
        <v>0</v>
      </c>
      <c r="AO75" s="18"/>
    </row>
    <row r="76" spans="1:41">
      <c r="A76" s="9"/>
      <c r="B76" s="19">
        <f>SUMPRODUCT((LEFT(Extraction!BD4:BD7,LEN(Extraction!BD4:BD7)-1))*(Extraction!$B4:$B7="S85 M-SOLUTIONS")*(Extraction!$A$4:$A7="Mai"))</f>
        <v>0</v>
      </c>
      <c r="C76" s="19">
        <f>SUMPRODUCT((LEFT(Extraction!BE4:BE7,LEN(Extraction!BE4:BE7)-1))*(Extraction!$B$4:$B7="S85 M-SOLUTIONS")*(Extraction!$A$4:$A7="Mai"))</f>
        <v>0</v>
      </c>
      <c r="D76" s="19">
        <f>SUMPRODUCT((LEFT(Extraction!BF4:BF7,LEN(Extraction!BF4:BF7)-1))*(Extraction!$B$4:$B7="S85 M-SOLUTIONS")*(Extraction!$A$4:$A7="Mai"))</f>
        <v>0</v>
      </c>
      <c r="E76" s="20">
        <f>SUMPRODUCT((LEFT(Extraction!BG4:BG7,LEN(Extraction!BG4:BG7)-1))*(Extraction!$B$4:$B7="S85 M-SOLUTIONS")*(Extraction!$A$4:$A7="Mai"))</f>
        <v>0</v>
      </c>
      <c r="F76" s="20">
        <f>SUMPRODUCT((LEFT(Extraction!BH4:BH7,LEN(Extraction!BH4:BH7)-1))*(Extraction!$B$4:$B7="S85 M-SOLUTIONS")*(Extraction!$A$4:$A7="Mai"))</f>
        <v>0</v>
      </c>
      <c r="G76" s="19">
        <f>SUMPRODUCT((LEFT(Extraction!BI4:BI7,LEN(Extraction!BI4:BI7)-1))*(Extraction!$B$4:$B7="S85 M-SOLUTIONS")*(Extraction!$A$4:$A7="Mai"))</f>
        <v>0</v>
      </c>
      <c r="H76" s="19">
        <f>SUMPRODUCT((LEFT(Extraction!BJ4:BJ7,LEN(Extraction!BJ4:BJ7)-1))*(Extraction!$B$4:$B7="S85 M-SOLUTIONS")*(Extraction!$A$4:$A7="Mai"))</f>
        <v>0</v>
      </c>
      <c r="I76" s="20">
        <f>SUMPRODUCT((LEFT(Extraction!BK4:BK7,LEN(Extraction!BK4:BK7)-1))*(Extraction!$B$4:$B7="S85 M-SOLUTIONS")*(Extraction!$A$4:$A7="Mai"))</f>
        <v>0</v>
      </c>
      <c r="J76" s="20">
        <f>SUMPRODUCT((LEFT(Extraction!BL4:BL7,LEN(Extraction!BL4:BL7)-1))*(Extraction!$B$4:$B7="S85 M-SOLUTIONS")*(Extraction!$A$4:$A7="Mai"))</f>
        <v>0</v>
      </c>
      <c r="K76" s="20">
        <f>SUMPRODUCT((LEFT(Extraction!BM4:BM7,LEN(Extraction!BM4:BM7)-1))*(Extraction!$B$4:$B7="S85 M-SOLUTIONS")*(Extraction!$A$4:$A7="Mai"))</f>
        <v>0</v>
      </c>
      <c r="L76" s="20">
        <f>SUMPRODUCT((LEFT(Extraction!BN4:BN7,LEN(Extraction!BN4:BN7)-1))*(Extraction!$B$4:$B7="S85 M-SOLUTIONS")*(Extraction!$A$4:$A7="Mai"))</f>
        <v>0</v>
      </c>
      <c r="M76" s="20">
        <f>SUMPRODUCT((LEFT(Extraction!BO4:BO7,LEN(Extraction!BO4:BO7)-1))*(Extraction!$B$4:$B7="S85 M-SOLUTIONS")*(Extraction!$A$4:$A7="Mai"))</f>
        <v>0</v>
      </c>
      <c r="N76" s="20">
        <f>SUMPRODUCT((LEFT(Extraction!BP4:BP7,LEN(Extraction!BP4:BP7)-1))*(Extraction!$B$4:$B7="S85 M-SOLUTIONS")*(Extraction!$A$4:$A7="Mai"))</f>
        <v>0</v>
      </c>
      <c r="O76" s="20">
        <f>SUMPRODUCT((LEFT(Extraction!BQ4:BQ7,LEN(Extraction!BQ4:BQ7)-1))*(Extraction!$B$4:$B7="S85 M-SOLUTIONS")*(Extraction!$A$4:$A7="Mai"))</f>
        <v>0</v>
      </c>
      <c r="P76" s="20">
        <f>SUMPRODUCT((LEFT(Extraction!BR4:BR7,LEN(Extraction!BR4:BR7)-1))*(Extraction!$B$4:$B7="S85 M-SOLUTIONS")*(Extraction!$A$4:$A7="Mai"))</f>
        <v>0</v>
      </c>
      <c r="Q76" s="20">
        <f>SUMPRODUCT((LEFT(Extraction!BS4:BS7,LEN(Extraction!BS4:BS7)-1))*(Extraction!$B$4:$B7="S85 M-SOLUTIONS")*(Extraction!$A$4:$A7="Mai"))</f>
        <v>0</v>
      </c>
      <c r="R76" s="19">
        <f>SUMPRODUCT((LEFT(Extraction!BT4:BT7,LEN(Extraction!BT4:BT7)-1))*(Extraction!$B$4:$B7="S85 M-SOLUTIONS")*(Extraction!$A$4:$A7="Mai"))</f>
        <v>0</v>
      </c>
      <c r="S76" s="19">
        <f>SUMPRODUCT((LEFT(Extraction!BU4:BU7,LEN(Extraction!BU4:BU7)-1))*(Extraction!$B$4:$B7="S85 M-SOLUTIONS")*(Extraction!$A$4:$A7="Mai"))</f>
        <v>0</v>
      </c>
      <c r="T76" s="20">
        <f>SUMPRODUCT((LEFT(Extraction!BV4:BV7,LEN(Extraction!BV4:BV7)-1))*(Extraction!$B$4:$B7="S85 M-SOLUTIONS")*(Extraction!$A$4:$A7="Mai"))</f>
        <v>0</v>
      </c>
      <c r="U76" s="20">
        <f>SUMPRODUCT((LEFT(Extraction!BW4:BW7,LEN(Extraction!BW4:BW7)-1))*(Extraction!$B$4:$B7="S85 M-SOLUTIONS")*(Extraction!$A$4:$A7="Mai"))</f>
        <v>0</v>
      </c>
      <c r="V76" s="20">
        <f>SUMPRODUCT((LEFT(Extraction!BX4:BX7,LEN(Extraction!BX4:BX7)-1))*(Extraction!$B$4:$B7="S85 M-SOLUTIONS")*(Extraction!$A$4:$A7="Mai"))</f>
        <v>0</v>
      </c>
      <c r="W76" s="19">
        <f>SUMPRODUCT((LEFT(Extraction!BY4:BY7,LEN(Extraction!BY4:BY7)-1))*(Extraction!$B$4:$B7="S85 M-SOLUTIONS")*(Extraction!$A$4:$A7="Mai"))</f>
        <v>0</v>
      </c>
      <c r="X76" s="19">
        <f>SUMPRODUCT((LEFT(Extraction!BZ4:BZ7,LEN(Extraction!BZ4:BZ7)-1))*(Extraction!$B$4:$B7="S85 M-SOLUTIONS")*(Extraction!$A$4:$A7="Mai"))</f>
        <v>0</v>
      </c>
      <c r="Y76" s="19">
        <f>SUMPRODUCT((LEFT(Extraction!CA4:CA7,LEN(Extraction!CA4:CA7)-1))*(Extraction!$B$4:$B7="S85 M-SOLUTIONS")*(Extraction!$A$4:$A7="Mai"))</f>
        <v>0</v>
      </c>
      <c r="Z76" s="19">
        <f>SUMPRODUCT((LEFT(Extraction!CB4:CB7,LEN(Extraction!CB4:CB7)-1))*(Extraction!$B$4:$B7="S85 M-SOLUTIONS")*(Extraction!$A$4:$A7="Mai"))</f>
        <v>0</v>
      </c>
      <c r="AA76" s="24">
        <f>SUMPRODUCT((LEFT(Extraction!CC4:CC7,LEN(Extraction!CC4:CC7)-1))*(Extraction!$B$4:$B7="S85 M-SOLUTIONS")*(Extraction!$A$4:$A7="Mai"))</f>
        <v>0</v>
      </c>
      <c r="AB76" s="17">
        <f>SUMPRODUCT((LEFT(Extraction!CD4:CD7,LEN(Extraction!CD4:CD7)-1))*(Extraction!$B$4:$B7="S85 M-SOLUTIONS")*(Extraction!$A$4:$A7="Mai"))</f>
        <v>0</v>
      </c>
      <c r="AC76" s="19">
        <f>SUMPRODUCT((LEFT(Extraction!CE4:CE7,LEN(Extraction!CE4:CE7)-1))*(Extraction!$B$4:$B7="S85 M-SOLUTIONS")*(Extraction!$A$4:$A7="Mai"))</f>
        <v>0</v>
      </c>
      <c r="AD76" s="19">
        <f>SUMPRODUCT((LEFT(Extraction!CF4:CF7,LEN(Extraction!CF4:CF7)-1))*(Extraction!$B$4:$B7="S85 M-SOLUTIONS")*(Extraction!$A$4:$A7="Mai"))</f>
        <v>0</v>
      </c>
      <c r="AE76" s="19">
        <f>SUMPRODUCT((LEFT(Extraction!CG4:CG7,LEN(Extraction!CG4:CG7)-1))*(Extraction!$B$4:$B7="S85 M-SOLUTIONS")*(Extraction!$A$4:$A7="Mai"))</f>
        <v>0</v>
      </c>
      <c r="AF76" s="19">
        <f>SUMPRODUCT((LEFT(Extraction!CH4:CH7,LEN(Extraction!CH4:CH7)-1))*(Extraction!$B$4:$B7="S85 M-SOLUTIONS")*(Extraction!$A$4:$A7="Mai"))</f>
        <v>0</v>
      </c>
      <c r="AG76" s="19">
        <f>SUMPRODUCT((LEFT(Extraction!CI4:CI7,LEN(Extraction!CI4:CI7)-1))*(Extraction!$B$4:$B7="S85 M-SOLUTIONS")*(Extraction!$A$4:$A7="Mai"))</f>
        <v>0</v>
      </c>
      <c r="AH76" s="19">
        <f>SUMPRODUCT((LEFT(Extraction!CJ4:CJ7,LEN(Extraction!CJ4:CJ7)-1))*(Extraction!$B$4:$B7="S85 M-SOLUTIONS")*(Extraction!$A$4:$A7="Mai"))</f>
        <v>0</v>
      </c>
      <c r="AI76" s="19">
        <f>SUMPRODUCT((LEFT(Extraction!CK4:CK7,LEN(Extraction!CK4:CK7)-1))*(Extraction!$B$4:$B7="S85 M-SOLUTIONS")*(Extraction!$A$4:$A7="Mai"))</f>
        <v>0</v>
      </c>
      <c r="AJ76" s="19">
        <f>SUMPRODUCT((LEFT(Extraction!CL4:CL7,LEN(Extraction!CL4:CL7)-1))*(Extraction!$B$4:$B7="S85 M-SOLUTIONS")*(Extraction!$A$4:$A7="Mai"))</f>
        <v>0</v>
      </c>
      <c r="AK76" s="19">
        <f>SUMPRODUCT((LEFT(Extraction!CM4:CM7,LEN(Extraction!CM4:CM7)-1))*(Extraction!$B$4:$B7="S85 M-SOLUTIONS")*(Extraction!$A$4:$A7="Mai"))</f>
        <v>0</v>
      </c>
      <c r="AL76" s="19">
        <f>SUMPRODUCT((LEFT(Extraction!CN4:CN7,LEN(Extraction!CN4:CN7)-1))*(Extraction!$B$4:$B7="S85 M-SOLUTIONS")*(Extraction!$A$4:$A7="Mai"))</f>
        <v>0</v>
      </c>
      <c r="AM76" s="27">
        <f t="shared" si="6"/>
        <v>0</v>
      </c>
      <c r="AN76" s="20">
        <f t="shared" si="7"/>
        <v>0</v>
      </c>
      <c r="AO76" s="18"/>
    </row>
    <row r="77" spans="1:41">
      <c r="A77" s="9"/>
      <c r="B77" s="19">
        <f>SUMPRODUCT((LEFT(Extraction!BD4:BD7,LEN(Extraction!BD4:BD7)-1))*(Extraction!$B4:$B7="S88 LEROLOC")*(Extraction!$A$4:$A7="Mai"))</f>
        <v>0</v>
      </c>
      <c r="C77" s="19">
        <f>SUMPRODUCT((LEFT(Extraction!BE4:BE7,LEN(Extraction!BE4:BE7)-1))*(Extraction!$B$4:$B7="S88 LEROLOC")*(Extraction!$A$4:$A7="Mai"))</f>
        <v>0</v>
      </c>
      <c r="D77" s="19">
        <f>SUMPRODUCT((LEFT(Extraction!BF4:BF7,LEN(Extraction!BF4:BF7)-1))*(Extraction!$B$4:$B7="S88 LEROLOC")*(Extraction!$A$4:$A7="Mai"))</f>
        <v>0</v>
      </c>
      <c r="E77" s="20">
        <f>SUMPRODUCT((LEFT(Extraction!BG4:BG7,LEN(Extraction!BG4:BG7)-1))*(Extraction!$B$4:$B7="S88 LEROLOC")*(Extraction!$A$4:$A7="Mai"))</f>
        <v>0</v>
      </c>
      <c r="F77" s="20">
        <f>SUMPRODUCT((LEFT(Extraction!BH4:BH7,LEN(Extraction!BH4:BH7)-1))*(Extraction!$B$4:$B7="S88 LEROLOC")*(Extraction!$A$4:$A7="Mai"))</f>
        <v>0</v>
      </c>
      <c r="G77" s="19">
        <f>SUMPRODUCT((LEFT(Extraction!BI4:BI7,LEN(Extraction!BI4:BI7)-1))*(Extraction!$B$4:$B7="S88 LEROLOC")*(Extraction!$A$4:$A7="Mai"))</f>
        <v>0</v>
      </c>
      <c r="H77" s="19">
        <f>SUMPRODUCT((LEFT(Extraction!BJ4:BJ7,LEN(Extraction!BJ4:BJ7)-1))*(Extraction!$B$4:$B7="S88 LEROLOC")*(Extraction!$A$4:$A7="Mai"))</f>
        <v>0</v>
      </c>
      <c r="I77" s="20">
        <f>SUMPRODUCT((LEFT(Extraction!BK4:BK7,LEN(Extraction!BK4:BK7)-1))*(Extraction!$B$4:$B7="S88 LEROLOC")*(Extraction!$A$4:$A7="Mai"))</f>
        <v>0</v>
      </c>
      <c r="J77" s="20">
        <f>SUMPRODUCT((LEFT(Extraction!BL4:BL7,LEN(Extraction!BL4:BL7)-1))*(Extraction!$B$4:$B7="S88 LEROLOC")*(Extraction!$A$4:$A7="Mai"))</f>
        <v>0</v>
      </c>
      <c r="K77" s="20">
        <f>SUMPRODUCT((LEFT(Extraction!BM4:BM7,LEN(Extraction!BM4:BM7)-1))*(Extraction!$B$4:$B7="S88 LEROLOC")*(Extraction!$A$4:$A7="Mai"))</f>
        <v>0</v>
      </c>
      <c r="L77" s="20">
        <f>SUMPRODUCT((LEFT(Extraction!BN4:BN7,LEN(Extraction!BN4:BN7)-1))*(Extraction!$B$4:$B7="S88 LEROLOC")*(Extraction!$A$4:$A7="Mai"))</f>
        <v>0</v>
      </c>
      <c r="M77" s="20">
        <f>SUMPRODUCT((LEFT(Extraction!BO4:BO7,LEN(Extraction!BO4:BO7)-1))*(Extraction!$B$4:$B7="S88 LEROLOC")*(Extraction!$A$4:$A7="Mai"))</f>
        <v>0</v>
      </c>
      <c r="N77" s="20">
        <f>SUMPRODUCT((LEFT(Extraction!BP4:BP7,LEN(Extraction!BP4:BP7)-1))*(Extraction!$B$4:$B7="S88 LEROLOC")*(Extraction!$A$4:$A7="Mai"))</f>
        <v>0</v>
      </c>
      <c r="O77" s="20">
        <f>SUMPRODUCT((LEFT(Extraction!BQ4:BQ7,LEN(Extraction!BQ4:BQ7)-1))*(Extraction!$B$4:$B7="S88 LEROLOC")*(Extraction!$A$4:$A7="Mai"))</f>
        <v>0</v>
      </c>
      <c r="P77" s="20">
        <f>SUMPRODUCT((LEFT(Extraction!BR4:BR7,LEN(Extraction!BR4:BR7)-1))*(Extraction!$B$4:$B7="S88 LEROLOC")*(Extraction!$A$4:$A7="Mai"))</f>
        <v>0</v>
      </c>
      <c r="Q77" s="20">
        <f>SUMPRODUCT((LEFT(Extraction!BS4:BS7,LEN(Extraction!BS4:BS7)-1))*(Extraction!$B$4:$B7="S88 LEROLOC")*(Extraction!$A$4:$A7="Mai"))</f>
        <v>0</v>
      </c>
      <c r="R77" s="19">
        <f>SUMPRODUCT((LEFT(Extraction!BT4:BT7,LEN(Extraction!BT4:BT7)-1))*(Extraction!$B$4:$B7="S88 LEROLOC")*(Extraction!$A$4:$A7="Mai"))</f>
        <v>0</v>
      </c>
      <c r="S77" s="19">
        <f>SUMPRODUCT((LEFT(Extraction!BU4:BU7,LEN(Extraction!BU4:BU7)-1))*(Extraction!$B$4:$B7="S88 LEROLOC")*(Extraction!$A$4:$A7="Mai"))</f>
        <v>0</v>
      </c>
      <c r="T77" s="20">
        <f>SUMPRODUCT((LEFT(Extraction!BV4:BV7,LEN(Extraction!BV4:BV7)-1))*(Extraction!$B$4:$B7="S88 LEROLOC")*(Extraction!$A$4:$A7="Mai"))</f>
        <v>0</v>
      </c>
      <c r="U77" s="20">
        <f>SUMPRODUCT((LEFT(Extraction!BW4:BW7,LEN(Extraction!BW4:BW7)-1))*(Extraction!$B$4:$B7="S88 LEROLOC")*(Extraction!$A$4:$A7="Mai"))</f>
        <v>0</v>
      </c>
      <c r="V77" s="20">
        <f>SUMPRODUCT((LEFT(Extraction!BX4:BX7,LEN(Extraction!BX4:BX7)-1))*(Extraction!$B$4:$B7="S88 LEROLOC")*(Extraction!$A$4:$A7="Mai"))</f>
        <v>0</v>
      </c>
      <c r="W77" s="19">
        <f>SUMPRODUCT((LEFT(Extraction!BY4:BY7,LEN(Extraction!BY4:BY7)-1))*(Extraction!$B$4:$B7="S88 LEROLOC")*(Extraction!$A$4:$A7="Mai"))</f>
        <v>0</v>
      </c>
      <c r="X77" s="19">
        <f>SUMPRODUCT((LEFT(Extraction!BZ4:BZ7,LEN(Extraction!BZ4:BZ7)-1))*(Extraction!$B$4:$B7="S88 LEROLOC")*(Extraction!$A$4:$A7="Mai"))</f>
        <v>0</v>
      </c>
      <c r="Y77" s="19">
        <f>SUMPRODUCT((LEFT(Extraction!CA4:CA7,LEN(Extraction!CA4:CA7)-1))*(Extraction!$B$4:$B7="S88 LEROLOC")*(Extraction!$A$4:$A7="Mai"))</f>
        <v>0</v>
      </c>
      <c r="Z77" s="19">
        <f>SUMPRODUCT((LEFT(Extraction!CB4:CB7,LEN(Extraction!CB4:CB7)-1))*(Extraction!$B$4:$B7="S88 LEROLOC")*(Extraction!$A$4:$A7="Mai"))</f>
        <v>0</v>
      </c>
      <c r="AA77" s="24">
        <f>SUMPRODUCT((LEFT(Extraction!CC4:CC7,LEN(Extraction!CC4:CC7)-1))*(Extraction!$B$4:$B7="S88 LEROLOC")*(Extraction!$A$4:$A7="Mai"))</f>
        <v>0</v>
      </c>
      <c r="AB77" s="17">
        <f>SUMPRODUCT((LEFT(Extraction!CD4:CD7,LEN(Extraction!CD4:CD7)-1))*(Extraction!$B$4:$B7="S88 LEROLOC")*(Extraction!$A$4:$A7="Mai"))</f>
        <v>0</v>
      </c>
      <c r="AC77" s="19">
        <f>SUMPRODUCT((LEFT(Extraction!CE4:CE7,LEN(Extraction!CE4:CE7)-1))*(Extraction!$B$4:$B7="S88 LEROLOC")*(Extraction!$A$4:$A7="Mai"))</f>
        <v>0</v>
      </c>
      <c r="AD77" s="19">
        <f>SUMPRODUCT((LEFT(Extraction!CF4:CF7,LEN(Extraction!CF4:CF7)-1))*(Extraction!$B$4:$B7="S88 LEROLOC")*(Extraction!$A$4:$A7="Mai"))</f>
        <v>0</v>
      </c>
      <c r="AE77" s="19">
        <f>SUMPRODUCT((LEFT(Extraction!CG4:CG7,LEN(Extraction!CG4:CG7)-1))*(Extraction!$B$4:$B7="S88 LEROLOC")*(Extraction!$A$4:$A7="Mai"))</f>
        <v>0</v>
      </c>
      <c r="AF77" s="19">
        <f>SUMPRODUCT((LEFT(Extraction!CH4:CH7,LEN(Extraction!CH4:CH7)-1))*(Extraction!$B$4:$B7="S88 LEROLOC")*(Extraction!$A$4:$A7="Mai"))</f>
        <v>0</v>
      </c>
      <c r="AG77" s="19">
        <f>SUMPRODUCT((LEFT(Extraction!CI4:CI7,LEN(Extraction!CI4:CI7)-1))*(Extraction!$B$4:$B7="S88 LEROLOC")*(Extraction!$A$4:$A7="Mai"))</f>
        <v>0</v>
      </c>
      <c r="AH77" s="19">
        <f>SUMPRODUCT((LEFT(Extraction!CJ4:CJ7,LEN(Extraction!CJ4:CJ7)-1))*(Extraction!$B$4:$B7="S88 LEROLOC")*(Extraction!$A$4:$A7="Mai"))</f>
        <v>0</v>
      </c>
      <c r="AI77" s="19">
        <f>SUMPRODUCT((LEFT(Extraction!CK4:CK7,LEN(Extraction!CK4:CK7)-1))*(Extraction!$B$4:$B7="S88 LEROLOC")*(Extraction!$A$4:$A7="Mai"))</f>
        <v>0</v>
      </c>
      <c r="AJ77" s="19">
        <f>SUMPRODUCT((LEFT(Extraction!CL4:CL7,LEN(Extraction!CL4:CL7)-1))*(Extraction!$B$4:$B7="S88 LEROLOC")*(Extraction!$A$4:$A7="Mai"))</f>
        <v>0</v>
      </c>
      <c r="AK77" s="19">
        <f>SUMPRODUCT((LEFT(Extraction!CM4:CM7,LEN(Extraction!CM4:CM7)-1))*(Extraction!$B$4:$B7="S88 LEROLOC")*(Extraction!$A$4:$A7="Mai"))</f>
        <v>0</v>
      </c>
      <c r="AL77" s="19">
        <f>SUMPRODUCT((LEFT(Extraction!CN4:CN7,LEN(Extraction!CN4:CN7)-1))*(Extraction!$B$4:$B7="S88 LEROLOC")*(Extraction!$A$4:$A7="Mai"))</f>
        <v>0</v>
      </c>
      <c r="AM77" s="27">
        <f t="shared" si="6"/>
        <v>0</v>
      </c>
      <c r="AN77" s="20">
        <f t="shared" si="7"/>
        <v>0</v>
      </c>
      <c r="AO77" s="18"/>
    </row>
    <row r="78" spans="1:41">
      <c r="A78" s="7"/>
      <c r="B78" s="19">
        <f>SUMPRODUCT((LEFT(Extraction!BD4:BD7,LEN(Extraction!BD4:BD7)-1))*(Extraction!$B4:$B7="S89 LEROSEY")*(Extraction!$A$4:$A7="Mai"))</f>
        <v>0</v>
      </c>
      <c r="C78" s="19">
        <f>SUMPRODUCT((LEFT(Extraction!BE4:BE7,LEN(Extraction!BE4:BE7)-1))*(Extraction!$B$4:$B7="S89 LEROSEY")*(Extraction!$A$4:$A7="Mai"))</f>
        <v>0</v>
      </c>
      <c r="D78" s="19">
        <f>SUMPRODUCT((LEFT(Extraction!BF4:BF7,LEN(Extraction!BF4:BF7)-1))*(Extraction!$B$4:$B7="S89 LEROSEY")*(Extraction!$A$4:$A7="Mai"))</f>
        <v>0</v>
      </c>
      <c r="E78" s="20">
        <f>SUMPRODUCT((LEFT(Extraction!BG4:BG7,LEN(Extraction!BG4:BG7)-1))*(Extraction!$B$4:$B7="S89 LEROSEY")*(Extraction!$A$4:$A7="Mai"))</f>
        <v>0</v>
      </c>
      <c r="F78" s="20">
        <f>SUMPRODUCT((LEFT(Extraction!BH4:BH7,LEN(Extraction!BH4:BH7)-1))*(Extraction!$B$4:$B7="S89 LEROSEY")*(Extraction!$A$4:$A7="Mai"))</f>
        <v>0</v>
      </c>
      <c r="G78" s="19">
        <f>SUMPRODUCT((LEFT(Extraction!BI4:BI7,LEN(Extraction!BI4:BI7)-1))*(Extraction!$B$4:$B7="S89 LEROSEY")*(Extraction!$A$4:$A7="Mai"))</f>
        <v>0</v>
      </c>
      <c r="H78" s="19">
        <f>SUMPRODUCT((LEFT(Extraction!BJ4:BJ7,LEN(Extraction!BJ4:BJ7)-1))*(Extraction!$B$4:$B7="S89 LEROSEY")*(Extraction!$A$4:$A7="Mai"))</f>
        <v>0</v>
      </c>
      <c r="I78" s="20">
        <f>SUMPRODUCT((LEFT(Extraction!BK4:BK7,LEN(Extraction!BK4:BK7)-1))*(Extraction!$B$4:$B7="S89 LEROSEY")*(Extraction!$A$4:$A7="Mai"))</f>
        <v>0</v>
      </c>
      <c r="J78" s="20">
        <f>SUMPRODUCT((LEFT(Extraction!BL4:BL7,LEN(Extraction!BL4:BL7)-1))*(Extraction!$B$4:$B7="S89 LEROSEY")*(Extraction!$A$4:$A7="Mai"))</f>
        <v>0</v>
      </c>
      <c r="K78" s="20">
        <f>SUMPRODUCT((LEFT(Extraction!BM4:BM7,LEN(Extraction!BM4:BM7)-1))*(Extraction!$B$4:$B7="S89 LEROSEY")*(Extraction!$A$4:$A7="Mai"))</f>
        <v>0</v>
      </c>
      <c r="L78" s="20">
        <f>SUMPRODUCT((LEFT(Extraction!BN4:BN7,LEN(Extraction!BN4:BN7)-1))*(Extraction!$B$4:$B7="S89 LEROSEY")*(Extraction!$A$4:$A7="Mai"))</f>
        <v>0</v>
      </c>
      <c r="M78" s="20">
        <f>SUMPRODUCT((LEFT(Extraction!BO4:BO7,LEN(Extraction!BO4:BO7)-1))*(Extraction!$B$4:$B7="S89 LEROSEY")*(Extraction!$A$4:$A7="Mai"))</f>
        <v>0</v>
      </c>
      <c r="N78" s="20">
        <f>SUMPRODUCT((LEFT(Extraction!BP4:BP7,LEN(Extraction!BP4:BP7)-1))*(Extraction!$B$4:$B7="S89 LEROSEY")*(Extraction!$A$4:$A7="Mai"))</f>
        <v>0</v>
      </c>
      <c r="O78" s="20">
        <f>SUMPRODUCT((LEFT(Extraction!BQ4:BQ7,LEN(Extraction!BQ4:BQ7)-1))*(Extraction!$B$4:$B7="S89 LEROSEY")*(Extraction!$A$4:$A7="Mai"))</f>
        <v>0</v>
      </c>
      <c r="P78" s="20">
        <f>SUMPRODUCT((LEFT(Extraction!BR4:BR7,LEN(Extraction!BR4:BR7)-1))*(Extraction!$B$4:$B7="S89 LEROSEY")*(Extraction!$A$4:$A7="Mai"))</f>
        <v>0</v>
      </c>
      <c r="Q78" s="20">
        <f>SUMPRODUCT((LEFT(Extraction!BS4:BS7,LEN(Extraction!BS4:BS7)-1))*(Extraction!$B$4:$B7="S89 LEROSEY")*(Extraction!$A$4:$A7="Mai"))</f>
        <v>0</v>
      </c>
      <c r="R78" s="19">
        <f>SUMPRODUCT((LEFT(Extraction!BT4:BT7,LEN(Extraction!BT4:BT7)-1))*(Extraction!$B$4:$B7="S89 LEROSEY")*(Extraction!$A$4:$A7="Mai"))</f>
        <v>0</v>
      </c>
      <c r="S78" s="19">
        <f>SUMPRODUCT((LEFT(Extraction!BU4:BU7,LEN(Extraction!BU4:BU7)-1))*(Extraction!$B$4:$B7="S89 LEROSEY")*(Extraction!$A$4:$A7="Mai"))</f>
        <v>0</v>
      </c>
      <c r="T78" s="20">
        <f>SUMPRODUCT((LEFT(Extraction!BV4:BV7,LEN(Extraction!BV4:BV7)-1))*(Extraction!$B$4:$B7="S89 LEROSEY")*(Extraction!$A$4:$A7="Mai"))</f>
        <v>0</v>
      </c>
      <c r="U78" s="20">
        <f>SUMPRODUCT((LEFT(Extraction!BW4:BW7,LEN(Extraction!BW4:BW7)-1))*(Extraction!$B$4:$B7="S89 LEROSEY")*(Extraction!$A$4:$A7="Mai"))</f>
        <v>0</v>
      </c>
      <c r="V78" s="20">
        <f>SUMPRODUCT((LEFT(Extraction!BX4:BX7,LEN(Extraction!BX4:BX7)-1))*(Extraction!$B$4:$B7="S89 LEROSEY")*(Extraction!$A$4:$A7="Mai"))</f>
        <v>0</v>
      </c>
      <c r="W78" s="19">
        <f>SUMPRODUCT((LEFT(Extraction!BY4:BY7,LEN(Extraction!BY4:BY7)-1))*(Extraction!$B$4:$B7="S89 LEROSEY")*(Extraction!$A$4:$A7="Mai"))</f>
        <v>0</v>
      </c>
      <c r="X78" s="19">
        <f>SUMPRODUCT((LEFT(Extraction!BZ4:BZ7,LEN(Extraction!BZ4:BZ7)-1))*(Extraction!$B$4:$B7="S89 LEROSEY")*(Extraction!$A$4:$A7="Mai"))</f>
        <v>0</v>
      </c>
      <c r="Y78" s="19">
        <f>SUMPRODUCT((LEFT(Extraction!CA4:CA7,LEN(Extraction!CA4:CA7)-1))*(Extraction!$B$4:$B7="S89 LEROSEY")*(Extraction!$A$4:$A7="Mai"))</f>
        <v>0</v>
      </c>
      <c r="Z78" s="19">
        <f>SUMPRODUCT((LEFT(Extraction!CB4:CB7,LEN(Extraction!CB4:CB7)-1))*(Extraction!$B$4:$B7="S89 LEROSEY")*(Extraction!$A$4:$A7="Mai"))</f>
        <v>0</v>
      </c>
      <c r="AA78" s="24">
        <f>SUMPRODUCT((LEFT(Extraction!CC4:CC7,LEN(Extraction!CC4:CC7)-1))*(Extraction!$B$4:$B7="S89 LEROSEY")*(Extraction!$A$4:$A7="Mai"))</f>
        <v>0</v>
      </c>
      <c r="AB78" s="17">
        <f>SUMPRODUCT((LEFT(Extraction!CD4:CD7,LEN(Extraction!CD4:CD7)-1))*(Extraction!$B$4:$B7="S89 LEROSEY")*(Extraction!$A$4:$A7="Mai"))</f>
        <v>0</v>
      </c>
      <c r="AC78" s="19">
        <f>SUMPRODUCT((LEFT(Extraction!CE4:CE7,LEN(Extraction!CE4:CE7)-1))*(Extraction!$B$4:$B7="S89 LEROSEY")*(Extraction!$A$4:$A7="Mai"))</f>
        <v>0</v>
      </c>
      <c r="AD78" s="19">
        <f>SUMPRODUCT((LEFT(Extraction!CF4:CF7,LEN(Extraction!CF4:CF7)-1))*(Extraction!$B$4:$B7="S89 LEROSEY")*(Extraction!$A$4:$A7="Mai"))</f>
        <v>0</v>
      </c>
      <c r="AE78" s="19">
        <f>SUMPRODUCT((LEFT(Extraction!CG4:CG7,LEN(Extraction!CG4:CG7)-1))*(Extraction!$B$4:$B7="S89 LEROSEY")*(Extraction!$A$4:$A7="Mai"))</f>
        <v>0</v>
      </c>
      <c r="AF78" s="19">
        <f>SUMPRODUCT((LEFT(Extraction!CH4:CH7,LEN(Extraction!CH4:CH7)-1))*(Extraction!$B$4:$B7="S89 LEROSEY")*(Extraction!$A$4:$A7="Mai"))</f>
        <v>0</v>
      </c>
      <c r="AG78" s="19">
        <f>SUMPRODUCT((LEFT(Extraction!CI4:CI7,LEN(Extraction!CI4:CI7)-1))*(Extraction!$B$4:$B7="S89 LEROSEY")*(Extraction!$A$4:$A7="Mai"))</f>
        <v>0</v>
      </c>
      <c r="AH78" s="19">
        <f>SUMPRODUCT((LEFT(Extraction!CJ4:CJ7,LEN(Extraction!CJ4:CJ7)-1))*(Extraction!$B$4:$B7="S89 LEROSEY")*(Extraction!$A$4:$A7="Mai"))</f>
        <v>0</v>
      </c>
      <c r="AI78" s="19">
        <f>SUMPRODUCT((LEFT(Extraction!CK4:CK7,LEN(Extraction!CK4:CK7)-1))*(Extraction!$B$4:$B7="S89 LEROSEY")*(Extraction!$A$4:$A7="Mai"))</f>
        <v>0</v>
      </c>
      <c r="AJ78" s="19">
        <f>SUMPRODUCT((LEFT(Extraction!CL4:CL7,LEN(Extraction!CL4:CL7)-1))*(Extraction!$B$4:$B7="S89 LEROSEY")*(Extraction!$A$4:$A7="Mai"))</f>
        <v>0</v>
      </c>
      <c r="AK78" s="19">
        <f>SUMPRODUCT((LEFT(Extraction!CM4:CM7,LEN(Extraction!CM4:CM7)-1))*(Extraction!$B$4:$B7="S89 LEROSEY")*(Extraction!$A$4:$A7="Mai"))</f>
        <v>0</v>
      </c>
      <c r="AL78" s="19">
        <f>SUMPRODUCT((LEFT(Extraction!CN4:CN7,LEN(Extraction!CN4:CN7)-1))*(Extraction!$B$4:$B7="S89 LEROSEY")*(Extraction!$A$4:$A7="Mai"))</f>
        <v>0</v>
      </c>
      <c r="AM78" s="27">
        <f t="shared" si="6"/>
        <v>0</v>
      </c>
      <c r="AN78" s="20">
        <f t="shared" si="7"/>
        <v>0</v>
      </c>
      <c r="AO78" s="18"/>
    </row>
    <row r="79" spans="1:41">
      <c r="A79" s="7"/>
      <c r="B79" s="19">
        <f>SUMPRODUCT((LEFT(Extraction!BD4:BD7,LEN(Extraction!BD4:BD7)-1))*(Extraction!$B4:$B7="S91 MALHERBE SERVICES")*(Extraction!$A$4:$A7="Mai"))</f>
        <v>0</v>
      </c>
      <c r="C79" s="19">
        <f>SUMPRODUCT((LEFT(Extraction!BE4:BE7,LEN(Extraction!BE4:BE7)-1))*(Extraction!$B$4:$B7="S91 MALHERBE SERVICES")*(Extraction!$A$4:$A7="Mai"))</f>
        <v>0</v>
      </c>
      <c r="D79" s="19">
        <f>SUMPRODUCT((LEFT(Extraction!BF4:BF7,LEN(Extraction!BF4:BF7)-1))*(Extraction!$B$4:$B7="S91 MALHERBE SERVICES")*(Extraction!$A$4:$A7="Mai"))</f>
        <v>0</v>
      </c>
      <c r="E79" s="20">
        <f>SUMPRODUCT((LEFT(Extraction!BG4:BG7,LEN(Extraction!BG4:BG7)-1))*(Extraction!$B$4:$B7="S91 MALHERBE SERVICES")*(Extraction!$A$4:$A7="Mai"))</f>
        <v>0</v>
      </c>
      <c r="F79" s="20">
        <f>SUMPRODUCT((LEFT(Extraction!BH4:BH7,LEN(Extraction!BH4:BH7)-1))*(Extraction!$B$4:$B7="S91 MALHERBE SERVICES")*(Extraction!$A$4:$A7="Mai"))</f>
        <v>0</v>
      </c>
      <c r="G79" s="19">
        <f>SUMPRODUCT((LEFT(Extraction!BI4:BI7,LEN(Extraction!BI4:BI7)-1))*(Extraction!$B$4:$B7="S91 MALHERBE SERVICES")*(Extraction!$A$4:$A7="Mai"))</f>
        <v>0</v>
      </c>
      <c r="H79" s="19">
        <f>SUMPRODUCT((LEFT(Extraction!BJ4:BJ7,LEN(Extraction!BJ4:BJ7)-1))*(Extraction!$B$4:$B7="S91 MALHERBE SERVICES")*(Extraction!$A$4:$A7="Mai"))</f>
        <v>0</v>
      </c>
      <c r="I79" s="20">
        <f>SUMPRODUCT((LEFT(Extraction!BK4:BK7,LEN(Extraction!BK4:BK7)-1))*(Extraction!$B$4:$B7="S91 MALHERBE SERVICES")*(Extraction!$A$4:$A7="Mai"))</f>
        <v>0</v>
      </c>
      <c r="J79" s="20">
        <f>SUMPRODUCT((LEFT(Extraction!BL4:BL7,LEN(Extraction!BL4:BL7)-1))*(Extraction!$B$4:$B7="S91 MALHERBE SERVICES")*(Extraction!$A$4:$A7="Mai"))</f>
        <v>0</v>
      </c>
      <c r="K79" s="20">
        <f>SUMPRODUCT((LEFT(Extraction!BM4:BM7,LEN(Extraction!BM4:BM7)-1))*(Extraction!$B$4:$B7="S91 MALHERBE SERVICES")*(Extraction!$A$4:$A7="Mai"))</f>
        <v>0</v>
      </c>
      <c r="L79" s="20">
        <f>SUMPRODUCT((LEFT(Extraction!BN4:BN7,LEN(Extraction!BN4:BN7)-1))*(Extraction!$B$4:$B7="S91 MALHERBE SERVICES")*(Extraction!$A$4:$A7="Mai"))</f>
        <v>0</v>
      </c>
      <c r="M79" s="20">
        <f>SUMPRODUCT((LEFT(Extraction!BO4:BO7,LEN(Extraction!BO4:BO7)-1))*(Extraction!$B$4:$B7="S91 MALHERBE SERVICES")*(Extraction!$A$4:$A7="Mai"))</f>
        <v>0</v>
      </c>
      <c r="N79" s="20">
        <f>SUMPRODUCT((LEFT(Extraction!BP4:BP7,LEN(Extraction!BP4:BP7)-1))*(Extraction!$B$4:$B7="S91 MALHERBE SERVICES")*(Extraction!$A$4:$A7="Mai"))</f>
        <v>0</v>
      </c>
      <c r="O79" s="20">
        <f>SUMPRODUCT((LEFT(Extraction!BQ4:BQ7,LEN(Extraction!BQ4:BQ7)-1))*(Extraction!$B$4:$B7="S91 MALHERBE SERVICES")*(Extraction!$A$4:$A7="Mai"))</f>
        <v>0</v>
      </c>
      <c r="P79" s="20">
        <f>SUMPRODUCT((LEFT(Extraction!BR4:BR7,LEN(Extraction!BR4:BR7)-1))*(Extraction!$B$4:$B7="S91 MALHERBE SERVICES")*(Extraction!$A$4:$A7="Mai"))</f>
        <v>0</v>
      </c>
      <c r="Q79" s="20">
        <f>SUMPRODUCT((LEFT(Extraction!BS4:BS7,LEN(Extraction!BS4:BS7)-1))*(Extraction!$B$4:$B7="S91 MALHERBE SERVICES")*(Extraction!$A$4:$A7="Mai"))</f>
        <v>0</v>
      </c>
      <c r="R79" s="19">
        <f>SUMPRODUCT((LEFT(Extraction!BT4:BT7,LEN(Extraction!BT4:BT7)-1))*(Extraction!$B$4:$B7="S91 MALHERBE SERVICES")*(Extraction!$A$4:$A7="Mai"))</f>
        <v>0</v>
      </c>
      <c r="S79" s="19">
        <f>SUMPRODUCT((LEFT(Extraction!BU4:BU7,LEN(Extraction!BU4:BU7)-1))*(Extraction!$B$4:$B7="S91 MALHERBE SERVICES")*(Extraction!$A$4:$A7="Mai"))</f>
        <v>0</v>
      </c>
      <c r="T79" s="20">
        <f>SUMPRODUCT((LEFT(Extraction!BV4:BV7,LEN(Extraction!BV4:BV7)-1))*(Extraction!$B$4:$B7="S91 MALHERBE SERVICES")*(Extraction!$A$4:$A7="Mai"))</f>
        <v>0</v>
      </c>
      <c r="U79" s="20">
        <f>SUMPRODUCT((LEFT(Extraction!BW4:BW7,LEN(Extraction!BW4:BW7)-1))*(Extraction!$B$4:$B7="S91 MALHERBE SERVICES")*(Extraction!$A$4:$A7="Mai"))</f>
        <v>0</v>
      </c>
      <c r="V79" s="20">
        <f>SUMPRODUCT((LEFT(Extraction!BX4:BX7,LEN(Extraction!BX4:BX7)-1))*(Extraction!$B$4:$B7="S91 MALHERBE SERVICES")*(Extraction!$A$4:$A7="Mai"))</f>
        <v>0</v>
      </c>
      <c r="W79" s="19">
        <f>SUMPRODUCT((LEFT(Extraction!BY4:BY7,LEN(Extraction!BY4:BY7)-1))*(Extraction!$B$4:$B7="S91 MALHERBE SERVICES")*(Extraction!$A$4:$A7="Mai"))</f>
        <v>0</v>
      </c>
      <c r="X79" s="19">
        <f>SUMPRODUCT((LEFT(Extraction!BZ4:BZ7,LEN(Extraction!BZ4:BZ7)-1))*(Extraction!$B$4:$B7="S91 MALHERBE SERVICES")*(Extraction!$A$4:$A7="Mai"))</f>
        <v>0</v>
      </c>
      <c r="Y79" s="19">
        <f>SUMPRODUCT((LEFT(Extraction!CA4:CA7,LEN(Extraction!CA4:CA7)-1))*(Extraction!$B$4:$B7="S91 MALHERBE SERVICES")*(Extraction!$A$4:$A7="Mai"))</f>
        <v>0</v>
      </c>
      <c r="Z79" s="19">
        <f>SUMPRODUCT((LEFT(Extraction!CB4:CB7,LEN(Extraction!CB4:CB7)-1))*(Extraction!$B$4:$B7="S91 MALHERBE SERVICES")*(Extraction!$A$4:$A7="Mai"))</f>
        <v>0</v>
      </c>
      <c r="AA79" s="24">
        <f>SUMPRODUCT((LEFT(Extraction!CC4:CC7,LEN(Extraction!CC4:CC7)-1))*(Extraction!$B$4:$B7="S91 MALHERBE SERVICES")*(Extraction!$A$4:$A7="Mai"))</f>
        <v>0</v>
      </c>
      <c r="AB79" s="17">
        <f>SUMPRODUCT((LEFT(Extraction!CD4:CD7,LEN(Extraction!CD4:CD7)-1))*(Extraction!$B$4:$B7="S91 MALHERBE SERVICES")*(Extraction!$A$4:$A7="Mai"))</f>
        <v>0</v>
      </c>
      <c r="AC79" s="19">
        <f>SUMPRODUCT((LEFT(Extraction!CE4:CE7,LEN(Extraction!CE4:CE7)-1))*(Extraction!$B$4:$B7="S91 MALHERBE SERVICES")*(Extraction!$A$4:$A7="Mai"))</f>
        <v>0</v>
      </c>
      <c r="AD79" s="19">
        <f>SUMPRODUCT((LEFT(Extraction!CF4:CF7,LEN(Extraction!CF4:CF7)-1))*(Extraction!$B$4:$B7="S91 MALHERBE SERVICES")*(Extraction!$A$4:$A7="Mai"))</f>
        <v>0</v>
      </c>
      <c r="AE79" s="19">
        <f>SUMPRODUCT((LEFT(Extraction!CG4:CG7,LEN(Extraction!CG4:CG7)-1))*(Extraction!$B$4:$B7="S91 MALHERBE SERVICES")*(Extraction!$A$4:$A7="Mai"))</f>
        <v>0</v>
      </c>
      <c r="AF79" s="19">
        <f>SUMPRODUCT((LEFT(Extraction!CH4:CH7,LEN(Extraction!CH4:CH7)-1))*(Extraction!$B$4:$B7="S91 MALHERBE SERVICES")*(Extraction!$A$4:$A7="Mai"))</f>
        <v>0</v>
      </c>
      <c r="AG79" s="19">
        <f>SUMPRODUCT((LEFT(Extraction!CI4:CI7,LEN(Extraction!CI4:CI7)-1))*(Extraction!$B$4:$B7="S91 MALHERBE SERVICES")*(Extraction!$A$4:$A7="Mai"))</f>
        <v>0</v>
      </c>
      <c r="AH79" s="19">
        <f>SUMPRODUCT((LEFT(Extraction!CJ4:CJ7,LEN(Extraction!CJ4:CJ7)-1))*(Extraction!$B$4:$B7="S91 MALHERBE SERVICES")*(Extraction!$A$4:$A7="Mai"))</f>
        <v>0</v>
      </c>
      <c r="AI79" s="19">
        <f>SUMPRODUCT((LEFT(Extraction!CK4:CK7,LEN(Extraction!CK4:CK7)-1))*(Extraction!$B$4:$B7="S91 MALHERBE SERVICES")*(Extraction!$A$4:$A7="Mai"))</f>
        <v>0</v>
      </c>
      <c r="AJ79" s="19">
        <f>SUMPRODUCT((LEFT(Extraction!CL4:CL7,LEN(Extraction!CL4:CL7)-1))*(Extraction!$B$4:$B7="S91 MALHERBE SERVICES")*(Extraction!$A$4:$A7="Mai"))</f>
        <v>0</v>
      </c>
      <c r="AK79" s="19">
        <f>SUMPRODUCT((LEFT(Extraction!CM4:CM7,LEN(Extraction!CM4:CM7)-1))*(Extraction!$B$4:$B7="S91 MALHERBE SERVICES")*(Extraction!$A$4:$A7="Mai"))</f>
        <v>0</v>
      </c>
      <c r="AL79" s="19">
        <f>SUMPRODUCT((LEFT(Extraction!CN4:CN7,LEN(Extraction!CN4:CN7)-1))*(Extraction!$B$4:$B7="S91 MALHERBE SERVICES")*(Extraction!$A$4:$A7="Mai"))</f>
        <v>0</v>
      </c>
      <c r="AM79" s="27">
        <f t="shared" si="6"/>
        <v>0</v>
      </c>
      <c r="AN79" s="20">
        <f t="shared" si="7"/>
        <v>0</v>
      </c>
      <c r="AO79" s="18"/>
    </row>
    <row r="80" spans="1:41">
      <c r="A80" s="7"/>
      <c r="B80" s="19">
        <f>SUMPRODUCT((LEFT(Extraction!BD4:BD7,LEN(Extraction!BD4:BD7)-1))*(Extraction!$B4:$B7="S92 FINANCIERE CATYLAIN")*(Extraction!$A$4:$A7="Mai"))</f>
        <v>0</v>
      </c>
      <c r="C80" s="19">
        <f>SUMPRODUCT((LEFT(Extraction!BE4:BE7,LEN(Extraction!BE4:BE7)-1))*(Extraction!$B$4:$B7="S92 FINANCIERE CATYLAIN")*(Extraction!$A$4:$A7="Mai"))</f>
        <v>0</v>
      </c>
      <c r="D80" s="19">
        <f>SUMPRODUCT((LEFT(Extraction!BF4:BF7,LEN(Extraction!BF4:BF7)-1))*(Extraction!$B$4:$B7="S92 FINANCIERE CATYLAIN")*(Extraction!$A$4:$A7="Mai"))</f>
        <v>0</v>
      </c>
      <c r="E80" s="20">
        <f>SUMPRODUCT((LEFT(Extraction!BG4:BG7,LEN(Extraction!BG4:BG7)-1))*(Extraction!$B$4:$B7="S92 FINANCIERE CATYLAIN")*(Extraction!$A$4:$A7="Mai"))</f>
        <v>0</v>
      </c>
      <c r="F80" s="20">
        <f>SUMPRODUCT((LEFT(Extraction!BH4:BH7,LEN(Extraction!BH4:BH7)-1))*(Extraction!$B$4:$B7="S92 FINANCIERE CATYLAIN")*(Extraction!$A$4:$A7="Mai"))</f>
        <v>0</v>
      </c>
      <c r="G80" s="19">
        <f>SUMPRODUCT((LEFT(Extraction!BI4:BI7,LEN(Extraction!BI4:BI7)-1))*(Extraction!$B$4:$B7="S92 FINANCIERE CATYLAIN")*(Extraction!$A$4:$A7="Mai"))</f>
        <v>0</v>
      </c>
      <c r="H80" s="19">
        <f>SUMPRODUCT((LEFT(Extraction!BJ4:BJ7,LEN(Extraction!BJ4:BJ7)-1))*(Extraction!$B$4:$B7="S92 FINANCIERE CATYLAIN")*(Extraction!$A$4:$A7="Mai"))</f>
        <v>0</v>
      </c>
      <c r="I80" s="20">
        <f>SUMPRODUCT((LEFT(Extraction!BK4:BK7,LEN(Extraction!BK4:BK7)-1))*(Extraction!$B$4:$B7="S92 FINANCIERE CATYLAIN")*(Extraction!$A$4:$A7="Mai"))</f>
        <v>0</v>
      </c>
      <c r="J80" s="20">
        <f>SUMPRODUCT((LEFT(Extraction!BL4:BL7,LEN(Extraction!BL4:BL7)-1))*(Extraction!$B$4:$B7="S92 FINANCIERE CATYLAIN")*(Extraction!$A$4:$A7="Mai"))</f>
        <v>0</v>
      </c>
      <c r="K80" s="20">
        <f>SUMPRODUCT((LEFT(Extraction!BM4:BM7,LEN(Extraction!BM4:BM7)-1))*(Extraction!$B$4:$B7="S92 FINANCIERE CATYLAIN")*(Extraction!$A$4:$A7="Mai"))</f>
        <v>0</v>
      </c>
      <c r="L80" s="20">
        <f>SUMPRODUCT((LEFT(Extraction!BN4:BN7,LEN(Extraction!BN4:BN7)-1))*(Extraction!$B$4:$B7="S92 FINANCIERE CATYLAIN")*(Extraction!$A$4:$A7="Mai"))</f>
        <v>0</v>
      </c>
      <c r="M80" s="20">
        <f>SUMPRODUCT((LEFT(Extraction!BO4:BO7,LEN(Extraction!BO4:BO7)-1))*(Extraction!$B$4:$B7="S92 FINANCIERE CATYLAIN")*(Extraction!$A$4:$A7="Mai"))</f>
        <v>0</v>
      </c>
      <c r="N80" s="20">
        <f>SUMPRODUCT((LEFT(Extraction!BP4:BP7,LEN(Extraction!BP4:BP7)-1))*(Extraction!$B$4:$B7="S92 FINANCIERE CATYLAIN")*(Extraction!$A$4:$A7="Mai"))</f>
        <v>0</v>
      </c>
      <c r="O80" s="20">
        <f>SUMPRODUCT((LEFT(Extraction!BQ4:BQ7,LEN(Extraction!BQ4:BQ7)-1))*(Extraction!$B$4:$B7="S92 FINANCIERE CATYLAIN")*(Extraction!$A$4:$A7="Mai"))</f>
        <v>0</v>
      </c>
      <c r="P80" s="20">
        <f>SUMPRODUCT((LEFT(Extraction!BR4:BR7,LEN(Extraction!BR4:BR7)-1))*(Extraction!$B$4:$B7="S92 FINANCIERE CATYLAIN")*(Extraction!$A$4:$A7="Mai"))</f>
        <v>0</v>
      </c>
      <c r="Q80" s="20">
        <f>SUMPRODUCT((LEFT(Extraction!BS4:BS7,LEN(Extraction!BS4:BS7)-1))*(Extraction!$B$4:$B7="S92 FINANCIERE CATYLAIN")*(Extraction!$A$4:$A7="Mai"))</f>
        <v>0</v>
      </c>
      <c r="R80" s="19">
        <f>SUMPRODUCT((LEFT(Extraction!BT4:BT7,LEN(Extraction!BT4:BT7)-1))*(Extraction!$B$4:$B7="S92 FINANCIERE CATYLAIN")*(Extraction!$A$4:$A7="Mai"))</f>
        <v>0</v>
      </c>
      <c r="S80" s="19">
        <f>SUMPRODUCT((LEFT(Extraction!BU4:BU7,LEN(Extraction!BU4:BU7)-1))*(Extraction!$B$4:$B7="S92 FINANCIERE CATYLAIN")*(Extraction!$A$4:$A7="Mai"))</f>
        <v>0</v>
      </c>
      <c r="T80" s="20">
        <f>SUMPRODUCT((LEFT(Extraction!BV4:BV7,LEN(Extraction!BV4:BV7)-1))*(Extraction!$B$4:$B7="S92 FINANCIERE CATYLAIN")*(Extraction!$A$4:$A7="Mai"))</f>
        <v>0</v>
      </c>
      <c r="U80" s="20">
        <f>SUMPRODUCT((LEFT(Extraction!BW4:BW7,LEN(Extraction!BW4:BW7)-1))*(Extraction!$B$4:$B7="S92 FINANCIERE CATYLAIN")*(Extraction!$A$4:$A7="Mai"))</f>
        <v>0</v>
      </c>
      <c r="V80" s="20">
        <f>SUMPRODUCT((LEFT(Extraction!BX4:BX7,LEN(Extraction!BX4:BX7)-1))*(Extraction!$B$4:$B7="S92 FINANCIERE CATYLAIN")*(Extraction!$A$4:$A7="Mai"))</f>
        <v>0</v>
      </c>
      <c r="W80" s="19">
        <f>SUMPRODUCT((LEFT(Extraction!BY4:BY7,LEN(Extraction!BY4:BY7)-1))*(Extraction!$B$4:$B7="S92 FINANCIERE CATYLAIN")*(Extraction!$A$4:$A7="Mai"))</f>
        <v>0</v>
      </c>
      <c r="X80" s="19">
        <f>SUMPRODUCT((LEFT(Extraction!BZ4:BZ7,LEN(Extraction!BZ4:BZ7)-1))*(Extraction!$B$4:$B7="S92 FINANCIERE CATYLAIN")*(Extraction!$A$4:$A7="Mai"))</f>
        <v>0</v>
      </c>
      <c r="Y80" s="19">
        <f>SUMPRODUCT((LEFT(Extraction!CA4:CA7,LEN(Extraction!CA4:CA7)-1))*(Extraction!$B$4:$B7="S92 FINANCIERE CATYLAIN")*(Extraction!$A$4:$A7="Mai"))</f>
        <v>0</v>
      </c>
      <c r="Z80" s="19">
        <f>SUMPRODUCT((LEFT(Extraction!CB4:CB7,LEN(Extraction!CB4:CB7)-1))*(Extraction!$B$4:$B7="S92 FINANCIERE CATYLAIN")*(Extraction!$A$4:$A7="Mai"))</f>
        <v>0</v>
      </c>
      <c r="AA80" s="24">
        <f>SUMPRODUCT((LEFT(Extraction!CC4:CC7,LEN(Extraction!CC4:CC7)-1))*(Extraction!$B$4:$B7="S92 FINANCIERE CATYLAIN")*(Extraction!$A$4:$A7="Mai"))</f>
        <v>0</v>
      </c>
      <c r="AB80" s="17">
        <f>SUMPRODUCT((LEFT(Extraction!CD4:CD7,LEN(Extraction!CD4:CD7)-1))*(Extraction!$B$4:$B7="S92 FINANCIERE CATYLAIN")*(Extraction!$A$4:$A7="Mai"))</f>
        <v>0</v>
      </c>
      <c r="AC80" s="19">
        <f>SUMPRODUCT((LEFT(Extraction!CE4:CE7,LEN(Extraction!CE4:CE7)-1))*(Extraction!$B$4:$B7="S92 FINANCIERE CATYLAIN")*(Extraction!$A$4:$A7="Mai"))</f>
        <v>0</v>
      </c>
      <c r="AD80" s="19">
        <f>SUMPRODUCT((LEFT(Extraction!CF4:CF7,LEN(Extraction!CF4:CF7)-1))*(Extraction!$B$4:$B7="S92 FINANCIERE CATYLAIN")*(Extraction!$A$4:$A7="Mai"))</f>
        <v>0</v>
      </c>
      <c r="AE80" s="19">
        <f>SUMPRODUCT((LEFT(Extraction!CG4:CG7,LEN(Extraction!CG4:CG7)-1))*(Extraction!$B$4:$B7="S92 FINANCIERE CATYLAIN")*(Extraction!$A$4:$A7="Mai"))</f>
        <v>0</v>
      </c>
      <c r="AF80" s="19">
        <f>SUMPRODUCT((LEFT(Extraction!CH4:CH7,LEN(Extraction!CH4:CH7)-1))*(Extraction!$B$4:$B7="S92 FINANCIERE CATYLAIN")*(Extraction!$A$4:$A7="Mai"))</f>
        <v>0</v>
      </c>
      <c r="AG80" s="19">
        <f>SUMPRODUCT((LEFT(Extraction!CI4:CI7,LEN(Extraction!CI4:CI7)-1))*(Extraction!$B$4:$B7="S92 FINANCIERE CATYLAIN")*(Extraction!$A$4:$A7="Mai"))</f>
        <v>0</v>
      </c>
      <c r="AH80" s="19">
        <f>SUMPRODUCT((LEFT(Extraction!CJ4:CJ7,LEN(Extraction!CJ4:CJ7)-1))*(Extraction!$B$4:$B7="S92 FINANCIERE CATYLAIN")*(Extraction!$A$4:$A7="Mai"))</f>
        <v>0</v>
      </c>
      <c r="AI80" s="19">
        <f>SUMPRODUCT((LEFT(Extraction!CK4:CK7,LEN(Extraction!CK4:CK7)-1))*(Extraction!$B$4:$B7="S92 FINANCIERE CATYLAIN")*(Extraction!$A$4:$A7="Mai"))</f>
        <v>0</v>
      </c>
      <c r="AJ80" s="19">
        <f>SUMPRODUCT((LEFT(Extraction!CL4:CL7,LEN(Extraction!CL4:CL7)-1))*(Extraction!$B$4:$B7="S92 FINANCIERE CATYLAIN")*(Extraction!$A$4:$A7="Mai"))</f>
        <v>0</v>
      </c>
      <c r="AK80" s="19">
        <f>SUMPRODUCT((LEFT(Extraction!CM4:CM7,LEN(Extraction!CM4:CM7)-1))*(Extraction!$B$4:$B7="S92 FINANCIERE CATYLAIN")*(Extraction!$A$4:$A7="Mai"))</f>
        <v>0</v>
      </c>
      <c r="AL80" s="19">
        <f>SUMPRODUCT((LEFT(Extraction!CN4:CN7,LEN(Extraction!CN4:CN7)-1))*(Extraction!$B$4:$B7="S92 FINANCIERE CATYLAIN")*(Extraction!$A$4:$A7="Mai"))</f>
        <v>0</v>
      </c>
      <c r="AM80" s="27">
        <f t="shared" si="6"/>
        <v>0</v>
      </c>
      <c r="AN80" s="20">
        <f t="shared" si="7"/>
        <v>0</v>
      </c>
      <c r="AO80" s="18"/>
    </row>
    <row r="81" spans="1:41">
      <c r="A81" s="7"/>
      <c r="B81" s="19">
        <f>SUMPRODUCT((LEFT(Extraction!BD4:BD7,LEN(Extraction!BD4:BD7)-1))*(Extraction!$B4:$B7="S93 RASCHETTI TRANSPORT")*(Extraction!$A$4:$A7="Mai"))</f>
        <v>0</v>
      </c>
      <c r="C81" s="19">
        <f>SUMPRODUCT((LEFT(Extraction!BE4:BE7,LEN(Extraction!BE4:BE7)-1))*(Extraction!$B$4:$B7="S93 RASCHETTI TRANSPORT")*(Extraction!$A$4:$A7="Mai"))</f>
        <v>0</v>
      </c>
      <c r="D81" s="19">
        <f>SUMPRODUCT((LEFT(Extraction!BF4:BF7,LEN(Extraction!BF4:BF7)-1))*(Extraction!$B$4:$B7="S93 RASCHETTI TRANSPORT")*(Extraction!$A$4:$A7="Mai"))</f>
        <v>0</v>
      </c>
      <c r="E81" s="20">
        <f>SUMPRODUCT((LEFT(Extraction!BG4:BG7,LEN(Extraction!BG4:BG7)-1))*(Extraction!$B$4:$B7="S93 RASCHETTI TRANSPORT")*(Extraction!$A$4:$A7="Mai"))</f>
        <v>0</v>
      </c>
      <c r="F81" s="20">
        <f>SUMPRODUCT((LEFT(Extraction!BH4:BH7,LEN(Extraction!BH4:BH7)-1))*(Extraction!$B$4:$B7="S93 RASCHETTI TRANSPORT")*(Extraction!$A$4:$A7="Mai"))</f>
        <v>0</v>
      </c>
      <c r="G81" s="19">
        <f>SUMPRODUCT((LEFT(Extraction!BI4:BI7,LEN(Extraction!BI4:BI7)-1))*(Extraction!$B$4:$B7="S93 RASCHETTI TRANSPORT")*(Extraction!$A$4:$A7="Mai"))</f>
        <v>0</v>
      </c>
      <c r="H81" s="19">
        <f>SUMPRODUCT((LEFT(Extraction!BJ4:BJ7,LEN(Extraction!BJ4:BJ7)-1))*(Extraction!$B$4:$B7="S93 RASCHETTI TRANSPORT")*(Extraction!$A$4:$A7="Mai"))</f>
        <v>0</v>
      </c>
      <c r="I81" s="20">
        <f>SUMPRODUCT((LEFT(Extraction!BK4:BK7,LEN(Extraction!BK4:BK7)-1))*(Extraction!$B$4:$B7="S93 RASCHETTI TRANSPORT")*(Extraction!$A$4:$A7="Mai"))</f>
        <v>0</v>
      </c>
      <c r="J81" s="20">
        <f>SUMPRODUCT((LEFT(Extraction!BL4:BL7,LEN(Extraction!BL4:BL7)-1))*(Extraction!$B$4:$B7="S93 RASCHETTI TRANSPORT")*(Extraction!$A$4:$A7="Mai"))</f>
        <v>0</v>
      </c>
      <c r="K81" s="20">
        <f>SUMPRODUCT((LEFT(Extraction!BM4:BM7,LEN(Extraction!BM4:BM7)-1))*(Extraction!$B$4:$B7="S93 RASCHETTI TRANSPORT")*(Extraction!$A$4:$A7="Mai"))</f>
        <v>0</v>
      </c>
      <c r="L81" s="20">
        <f>SUMPRODUCT((LEFT(Extraction!BN4:BN7,LEN(Extraction!BN4:BN7)-1))*(Extraction!$B$4:$B7="S93 RASCHETTI TRANSPORT")*(Extraction!$A$4:$A7="Mai"))</f>
        <v>0</v>
      </c>
      <c r="M81" s="20">
        <f>SUMPRODUCT((LEFT(Extraction!BO4:BO7,LEN(Extraction!BO4:BO7)-1))*(Extraction!$B$4:$B7="S93 RASCHETTI TRANSPORT")*(Extraction!$A$4:$A7="Mai"))</f>
        <v>0</v>
      </c>
      <c r="N81" s="20">
        <f>SUMPRODUCT((LEFT(Extraction!BP4:BP7,LEN(Extraction!BP4:BP7)-1))*(Extraction!$B$4:$B7="S93 RASCHETTI TRANSPORT")*(Extraction!$A$4:$A7="Mai"))</f>
        <v>0</v>
      </c>
      <c r="O81" s="20">
        <f>SUMPRODUCT((LEFT(Extraction!BQ4:BQ7,LEN(Extraction!BQ4:BQ7)-1))*(Extraction!$B$4:$B7="S93 RASCHETTI TRANSPORT")*(Extraction!$A$4:$A7="Mai"))</f>
        <v>0</v>
      </c>
      <c r="P81" s="20">
        <f>SUMPRODUCT((LEFT(Extraction!BR4:BR7,LEN(Extraction!BR4:BR7)-1))*(Extraction!$B$4:$B7="S93 RASCHETTI TRANSPORT")*(Extraction!$A$4:$A7="Mai"))</f>
        <v>0</v>
      </c>
      <c r="Q81" s="20">
        <f>SUMPRODUCT((LEFT(Extraction!BS4:BS7,LEN(Extraction!BS4:BS7)-1))*(Extraction!$B$4:$B7="S93 RASCHETTI TRANSPORT")*(Extraction!$A$4:$A7="Mai"))</f>
        <v>0</v>
      </c>
      <c r="R81" s="19">
        <f>SUMPRODUCT((LEFT(Extraction!BT4:BT7,LEN(Extraction!BT4:BT7)-1))*(Extraction!$B$4:$B7="S93 RASCHETTI TRANSPORT")*(Extraction!$A$4:$A7="Mai"))</f>
        <v>0</v>
      </c>
      <c r="S81" s="19">
        <f>SUMPRODUCT((LEFT(Extraction!BU4:BU7,LEN(Extraction!BU4:BU7)-1))*(Extraction!$B$4:$B7="S93 RASCHETTI TRANSPORT")*(Extraction!$A$4:$A7="Mai"))</f>
        <v>0</v>
      </c>
      <c r="T81" s="20">
        <f>SUMPRODUCT((LEFT(Extraction!BV4:BV7,LEN(Extraction!BV4:BV7)-1))*(Extraction!$B$4:$B7="S93 RASCHETTI TRANSPORT")*(Extraction!$A$4:$A7="Mai"))</f>
        <v>0</v>
      </c>
      <c r="U81" s="20">
        <f>SUMPRODUCT((LEFT(Extraction!BW4:BW7,LEN(Extraction!BW4:BW7)-1))*(Extraction!$B$4:$B7="S93 RASCHETTI TRANSPORT")*(Extraction!$A$4:$A7="Mai"))</f>
        <v>0</v>
      </c>
      <c r="V81" s="20">
        <f>SUMPRODUCT((LEFT(Extraction!BX4:BX7,LEN(Extraction!BX4:BX7)-1))*(Extraction!$B$4:$B7="S93 RASCHETTI TRANSPORT")*(Extraction!$A$4:$A7="Mai"))</f>
        <v>0</v>
      </c>
      <c r="W81" s="19">
        <f>SUMPRODUCT((LEFT(Extraction!BY4:BY7,LEN(Extraction!BY4:BY7)-1))*(Extraction!$B$4:$B7="S93 RASCHETTI TRANSPORT")*(Extraction!$A$4:$A7="Mai"))</f>
        <v>0</v>
      </c>
      <c r="X81" s="19">
        <f>SUMPRODUCT((LEFT(Extraction!BZ4:BZ7,LEN(Extraction!BZ4:BZ7)-1))*(Extraction!$B$4:$B7="S93 RASCHETTI TRANSPORT")*(Extraction!$A$4:$A7="Mai"))</f>
        <v>0</v>
      </c>
      <c r="Y81" s="19">
        <f>SUMPRODUCT((LEFT(Extraction!CA4:CA7,LEN(Extraction!CA4:CA7)-1))*(Extraction!$B$4:$B7="S93 RASCHETTI TRANSPORT")*(Extraction!$A$4:$A7="Mai"))</f>
        <v>0</v>
      </c>
      <c r="Z81" s="19">
        <f>SUMPRODUCT((LEFT(Extraction!CB4:CB7,LEN(Extraction!CB4:CB7)-1))*(Extraction!$B$4:$B7="S93 RASCHETTI TRANSPORT")*(Extraction!$A$4:$A7="Mai"))</f>
        <v>0</v>
      </c>
      <c r="AA81" s="24">
        <f>SUMPRODUCT((LEFT(Extraction!CC4:CC7,LEN(Extraction!CC4:CC7)-1))*(Extraction!$B$4:$B7="S93 RASCHETTI TRANSPORT")*(Extraction!$A$4:$A7="Mai"))</f>
        <v>0</v>
      </c>
      <c r="AB81" s="17">
        <f>SUMPRODUCT((LEFT(Extraction!CD4:CD7,LEN(Extraction!CD4:CD7)-1))*(Extraction!$B$4:$B7="S93 RASCHETTI TRANSPORT")*(Extraction!$A$4:$A7="Mai"))</f>
        <v>0</v>
      </c>
      <c r="AC81" s="19">
        <f>SUMPRODUCT((LEFT(Extraction!CE4:CE7,LEN(Extraction!CE4:CE7)-1))*(Extraction!$B$4:$B7="S93 RASCHETTI TRANSPORT")*(Extraction!$A$4:$A7="Mai"))</f>
        <v>0</v>
      </c>
      <c r="AD81" s="19">
        <f>SUMPRODUCT((LEFT(Extraction!CF4:CF7,LEN(Extraction!CF4:CF7)-1))*(Extraction!$B$4:$B7="S93 RASCHETTI TRANSPORT")*(Extraction!$A$4:$A7="Mai"))</f>
        <v>0</v>
      </c>
      <c r="AE81" s="19">
        <f>SUMPRODUCT((LEFT(Extraction!CG4:CG7,LEN(Extraction!CG4:CG7)-1))*(Extraction!$B$4:$B7="S93 RASCHETTI TRANSPORT")*(Extraction!$A$4:$A7="Mai"))</f>
        <v>0</v>
      </c>
      <c r="AF81" s="19">
        <f>SUMPRODUCT((LEFT(Extraction!CH4:CH7,LEN(Extraction!CH4:CH7)-1))*(Extraction!$B$4:$B7="S93 RASCHETTI TRANSPORT")*(Extraction!$A$4:$A7="Mai"))</f>
        <v>0</v>
      </c>
      <c r="AG81" s="19">
        <f>SUMPRODUCT((LEFT(Extraction!CI4:CI7,LEN(Extraction!CI4:CI7)-1))*(Extraction!$B$4:$B7="S93 RASCHETTI TRANSPORT")*(Extraction!$A$4:$A7="Mai"))</f>
        <v>0</v>
      </c>
      <c r="AH81" s="19">
        <f>SUMPRODUCT((LEFT(Extraction!CJ4:CJ7,LEN(Extraction!CJ4:CJ7)-1))*(Extraction!$B$4:$B7="S93 RASCHETTI TRANSPORT")*(Extraction!$A$4:$A7="Mai"))</f>
        <v>0</v>
      </c>
      <c r="AI81" s="19">
        <f>SUMPRODUCT((LEFT(Extraction!CK4:CK7,LEN(Extraction!CK4:CK7)-1))*(Extraction!$B$4:$B7="S93 RASCHETTI TRANSPORT")*(Extraction!$A$4:$A7="Mai"))</f>
        <v>0</v>
      </c>
      <c r="AJ81" s="19">
        <f>SUMPRODUCT((LEFT(Extraction!CL4:CL7,LEN(Extraction!CL4:CL7)-1))*(Extraction!$B$4:$B7="S93 RASCHETTI TRANSPORT")*(Extraction!$A$4:$A7="Mai"))</f>
        <v>0</v>
      </c>
      <c r="AK81" s="19">
        <f>SUMPRODUCT((LEFT(Extraction!CM4:CM7,LEN(Extraction!CM4:CM7)-1))*(Extraction!$B$4:$B7="S93 RASCHETTI TRANSPORT")*(Extraction!$A$4:$A7="Mai"))</f>
        <v>0</v>
      </c>
      <c r="AL81" s="19">
        <f>SUMPRODUCT((LEFT(Extraction!CN4:CN7,LEN(Extraction!CN4:CN7)-1))*(Extraction!$B$4:$B7="S93 RASCHETTI TRANSPORT")*(Extraction!$A$4:$A7="Mai"))</f>
        <v>0</v>
      </c>
      <c r="AM81" s="27">
        <f t="shared" si="6"/>
        <v>0</v>
      </c>
      <c r="AN81" s="20">
        <f t="shared" si="7"/>
        <v>0</v>
      </c>
      <c r="AO81" s="18"/>
    </row>
    <row r="82" spans="1:41">
      <c r="A82" s="7"/>
      <c r="B82" s="19">
        <f>SUMPRODUCT((LEFT(Extraction!BD4:BD7,LEN(Extraction!BD4:BD7)-1))*(Extraction!$B4:$B7="S97 CODIMAS")*(Extraction!$A$4:$A7="Mai"))</f>
        <v>0</v>
      </c>
      <c r="C82" s="19">
        <f>SUMPRODUCT((LEFT(Extraction!BE4:BE7,LEN(Extraction!BE4:BE7)-1))*(Extraction!$B$4:$B7="S97 CODIMAS")*(Extraction!$A$4:$A7="Mai"))</f>
        <v>0</v>
      </c>
      <c r="D82" s="19">
        <f>SUMPRODUCT((LEFT(Extraction!BF4:BF7,LEN(Extraction!BF4:BF7)-1))*(Extraction!$B$4:$B7="S97 CODIMAS")*(Extraction!$A$4:$A7="Mai"))</f>
        <v>0</v>
      </c>
      <c r="E82" s="20">
        <f>SUMPRODUCT((LEFT(Extraction!BG4:BG7,LEN(Extraction!BG4:BG7)-1))*(Extraction!$B$4:$B7="S97 CODIMAS")*(Extraction!$A$4:$A7="Mai"))</f>
        <v>0</v>
      </c>
      <c r="F82" s="20">
        <f>SUMPRODUCT((LEFT(Extraction!BH4:BH7,LEN(Extraction!BH4:BH7)-1))*(Extraction!$B$4:$B7="S97 CODIMAS")*(Extraction!$A$4:$A7="Mai"))</f>
        <v>0</v>
      </c>
      <c r="G82" s="19">
        <f>SUMPRODUCT((LEFT(Extraction!BI4:BI7,LEN(Extraction!BI4:BI7)-1))*(Extraction!$B$4:$B7="S97 CODIMAS")*(Extraction!$A$4:$A7="Mai"))</f>
        <v>0</v>
      </c>
      <c r="H82" s="19">
        <f>SUMPRODUCT((LEFT(Extraction!BJ4:BJ7,LEN(Extraction!BJ4:BJ7)-1))*(Extraction!$B$4:$B7="S97 CODIMAS")*(Extraction!$A$4:$A7="Mai"))</f>
        <v>0</v>
      </c>
      <c r="I82" s="20">
        <f>SUMPRODUCT((LEFT(Extraction!BK4:BK7,LEN(Extraction!BK4:BK7)-1))*(Extraction!$B$4:$B7="S97 CODIMAS")*(Extraction!$A$4:$A7="Mai"))</f>
        <v>0</v>
      </c>
      <c r="J82" s="20">
        <f>SUMPRODUCT((LEFT(Extraction!BL4:BL7,LEN(Extraction!BL4:BL7)-1))*(Extraction!$B$4:$B7="S97 CODIMAS")*(Extraction!$A$4:$A7="Mai"))</f>
        <v>0</v>
      </c>
      <c r="K82" s="20">
        <f>SUMPRODUCT((LEFT(Extraction!BM4:BM7,LEN(Extraction!BM4:BM7)-1))*(Extraction!$B$4:$B7="S97 CODIMAS")*(Extraction!$A$4:$A7="Mai"))</f>
        <v>0</v>
      </c>
      <c r="L82" s="20">
        <f>SUMPRODUCT((LEFT(Extraction!BN4:BN7,LEN(Extraction!BN4:BN7)-1))*(Extraction!$B$4:$B7="S97 CODIMAS")*(Extraction!$A$4:$A7="Mai"))</f>
        <v>0</v>
      </c>
      <c r="M82" s="20">
        <f>SUMPRODUCT((LEFT(Extraction!BO4:BO7,LEN(Extraction!BO4:BO7)-1))*(Extraction!$B$4:$B7="S97 CODIMAS")*(Extraction!$A$4:$A7="Mai"))</f>
        <v>0</v>
      </c>
      <c r="N82" s="20">
        <f>SUMPRODUCT((LEFT(Extraction!BP4:BP7,LEN(Extraction!BP4:BP7)-1))*(Extraction!$B$4:$B7="S97 CODIMAS")*(Extraction!$A$4:$A7="Mai"))</f>
        <v>0</v>
      </c>
      <c r="O82" s="20">
        <f>SUMPRODUCT((LEFT(Extraction!BQ4:BQ7,LEN(Extraction!BQ4:BQ7)-1))*(Extraction!$B$4:$B7="S97 CODIMAS")*(Extraction!$A$4:$A7="Mai"))</f>
        <v>0</v>
      </c>
      <c r="P82" s="20">
        <f>SUMPRODUCT((LEFT(Extraction!BR4:BR7,LEN(Extraction!BR4:BR7)-1))*(Extraction!$B$4:$B7="S97 CODIMAS")*(Extraction!$A$4:$A7="Mai"))</f>
        <v>0</v>
      </c>
      <c r="Q82" s="20">
        <f>SUMPRODUCT((LEFT(Extraction!BS4:BS7,LEN(Extraction!BS4:BS7)-1))*(Extraction!$B$4:$B7="S97 CODIMAS")*(Extraction!$A$4:$A7="Mai"))</f>
        <v>0</v>
      </c>
      <c r="R82" s="19">
        <f>SUMPRODUCT((LEFT(Extraction!BT4:BT7,LEN(Extraction!BT4:BT7)-1))*(Extraction!$B$4:$B7="S97 CODIMAS")*(Extraction!$A$4:$A7="Mai"))</f>
        <v>0</v>
      </c>
      <c r="S82" s="19">
        <f>SUMPRODUCT((LEFT(Extraction!BU4:BU7,LEN(Extraction!BU4:BU7)-1))*(Extraction!$B$4:$B7="S97 CODIMAS")*(Extraction!$A$4:$A7="Mai"))</f>
        <v>0</v>
      </c>
      <c r="T82" s="20">
        <f>SUMPRODUCT((LEFT(Extraction!BV4:BV7,LEN(Extraction!BV4:BV7)-1))*(Extraction!$B$4:$B7="S97 CODIMAS")*(Extraction!$A$4:$A7="Mai"))</f>
        <v>0</v>
      </c>
      <c r="U82" s="20">
        <f>SUMPRODUCT((LEFT(Extraction!BW4:BW7,LEN(Extraction!BW4:BW7)-1))*(Extraction!$B$4:$B7="S97 CODIMAS")*(Extraction!$A$4:$A7="Mai"))</f>
        <v>0</v>
      </c>
      <c r="V82" s="20">
        <f>SUMPRODUCT((LEFT(Extraction!BX4:BX7,LEN(Extraction!BX4:BX7)-1))*(Extraction!$B$4:$B7="S97 CODIMAS")*(Extraction!$A$4:$A7="Mai"))</f>
        <v>0</v>
      </c>
      <c r="W82" s="19">
        <f>SUMPRODUCT((LEFT(Extraction!BY4:BY7,LEN(Extraction!BY4:BY7)-1))*(Extraction!$B$4:$B7="S97 CODIMAS")*(Extraction!$A$4:$A7="Mai"))</f>
        <v>0</v>
      </c>
      <c r="X82" s="19">
        <f>SUMPRODUCT((LEFT(Extraction!BZ4:BZ7,LEN(Extraction!BZ4:BZ7)-1))*(Extraction!$B$4:$B7="S97 CODIMAS")*(Extraction!$A$4:$A7="Mai"))</f>
        <v>0</v>
      </c>
      <c r="Y82" s="19">
        <f>SUMPRODUCT((LEFT(Extraction!CA4:CA7,LEN(Extraction!CA4:CA7)-1))*(Extraction!$B$4:$B7="S97 CODIMAS")*(Extraction!$A$4:$A7="Mai"))</f>
        <v>0</v>
      </c>
      <c r="Z82" s="19">
        <f>SUMPRODUCT((LEFT(Extraction!CB4:CB7,LEN(Extraction!CB4:CB7)-1))*(Extraction!$B$4:$B7="S97 CODIMAS")*(Extraction!$A$4:$A7="Mai"))</f>
        <v>0</v>
      </c>
      <c r="AA82" s="24">
        <f>SUMPRODUCT((LEFT(Extraction!CC4:CC7,LEN(Extraction!CC4:CC7)-1))*(Extraction!$B$4:$B7="S97 CODIMAS")*(Extraction!$A$4:$A7="Mai"))</f>
        <v>0</v>
      </c>
      <c r="AB82" s="17">
        <f>SUMPRODUCT((LEFT(Extraction!CD4:CD7,LEN(Extraction!CD4:CD7)-1))*(Extraction!$B$4:$B7="S97 CODIMAS")*(Extraction!$A$4:$A7="Mai"))</f>
        <v>0</v>
      </c>
      <c r="AC82" s="19">
        <f>SUMPRODUCT((LEFT(Extraction!CE4:CE7,LEN(Extraction!CE4:CE7)-1))*(Extraction!$B$4:$B7="S97 CODIMAS")*(Extraction!$A$4:$A7="Mai"))</f>
        <v>0</v>
      </c>
      <c r="AD82" s="19">
        <f>SUMPRODUCT((LEFT(Extraction!CF4:CF7,LEN(Extraction!CF4:CF7)-1))*(Extraction!$B$4:$B7="S97 CODIMAS")*(Extraction!$A$4:$A7="Mai"))</f>
        <v>0</v>
      </c>
      <c r="AE82" s="19">
        <f>SUMPRODUCT((LEFT(Extraction!CG4:CG7,LEN(Extraction!CG4:CG7)-1))*(Extraction!$B$4:$B7="S97 CODIMAS")*(Extraction!$A$4:$A7="Mai"))</f>
        <v>0</v>
      </c>
      <c r="AF82" s="19">
        <f>SUMPRODUCT((LEFT(Extraction!CH4:CH7,LEN(Extraction!CH4:CH7)-1))*(Extraction!$B$4:$B7="S97 CODIMAS")*(Extraction!$A$4:$A7="Mai"))</f>
        <v>0</v>
      </c>
      <c r="AG82" s="19">
        <f>SUMPRODUCT((LEFT(Extraction!CI4:CI7,LEN(Extraction!CI4:CI7)-1))*(Extraction!$B$4:$B7="S97 CODIMAS")*(Extraction!$A$4:$A7="Mai"))</f>
        <v>0</v>
      </c>
      <c r="AH82" s="19">
        <f>SUMPRODUCT((LEFT(Extraction!CJ4:CJ7,LEN(Extraction!CJ4:CJ7)-1))*(Extraction!$B$4:$B7="S97 CODIMAS")*(Extraction!$A$4:$A7="Mai"))</f>
        <v>0</v>
      </c>
      <c r="AI82" s="19">
        <f>SUMPRODUCT((LEFT(Extraction!CK4:CK7,LEN(Extraction!CK4:CK7)-1))*(Extraction!$B$4:$B7="S97 CODIMAS")*(Extraction!$A$4:$A7="Mai"))</f>
        <v>0</v>
      </c>
      <c r="AJ82" s="19">
        <f>SUMPRODUCT((LEFT(Extraction!CL4:CL7,LEN(Extraction!CL4:CL7)-1))*(Extraction!$B$4:$B7="S97 CODIMAS")*(Extraction!$A$4:$A7="Mai"))</f>
        <v>0</v>
      </c>
      <c r="AK82" s="19">
        <f>SUMPRODUCT((LEFT(Extraction!CM4:CM7,LEN(Extraction!CM4:CM7)-1))*(Extraction!$B$4:$B7="S97 CODIMAS")*(Extraction!$A$4:$A7="Mai"))</f>
        <v>0</v>
      </c>
      <c r="AL82" s="19">
        <f>SUMPRODUCT((LEFT(Extraction!CN4:CN7,LEN(Extraction!CN4:CN7)-1))*(Extraction!$B$4:$B7="S97 CODIMAS")*(Extraction!$A$4:$A7="Mai"))</f>
        <v>0</v>
      </c>
      <c r="AM82" s="27">
        <f t="shared" si="6"/>
        <v>0</v>
      </c>
      <c r="AN82" s="20">
        <f t="shared" si="7"/>
        <v>0</v>
      </c>
      <c r="AO82" s="18"/>
    </row>
    <row r="83" spans="1:41">
      <c r="A83" s="9"/>
      <c r="B83" s="19">
        <f>SUMPRODUCT((LEFT(Extraction!BD4:BD7,LEN(Extraction!BD4:BD7)-1))*(Extraction!$B4:$B7="S98 CODIMAS DISTRIBUTION")*(Extraction!$A$4:$A7="Mai"))</f>
        <v>0</v>
      </c>
      <c r="C83" s="19">
        <f>SUMPRODUCT((LEFT(Extraction!BE4:BE7,LEN(Extraction!BE4:BE7)-1))*(Extraction!$B$4:$B7="S98 CODIMAS DISTRIBUTION")*(Extraction!$A$4:$A7="Mai"))</f>
        <v>0</v>
      </c>
      <c r="D83" s="19">
        <f>SUMPRODUCT((LEFT(Extraction!BF4:BF7,LEN(Extraction!BF4:BF7)-1))*(Extraction!$B$4:$B7="S98 CODIMAS DISTRIBUTION")*(Extraction!$A$4:$A7="Mai"))</f>
        <v>0</v>
      </c>
      <c r="E83" s="20">
        <f>SUMPRODUCT((LEFT(Extraction!BG4:BG7,LEN(Extraction!BG4:BG7)-1))*(Extraction!$B$4:$B7="S98 CODIMAS DISTRIBUTION")*(Extraction!$A$4:$A7="Mai"))</f>
        <v>0</v>
      </c>
      <c r="F83" s="20">
        <f>SUMPRODUCT((LEFT(Extraction!BH4:BH7,LEN(Extraction!BH4:BH7)-1))*(Extraction!$B$4:$B7="S98 CODIMAS DISTRIBUTION")*(Extraction!$A$4:$A7="Mai"))</f>
        <v>0</v>
      </c>
      <c r="G83" s="19">
        <f>SUMPRODUCT((LEFT(Extraction!BI4:BI7,LEN(Extraction!BI4:BI7)-1))*(Extraction!$B$4:$B7="S98 CODIMAS DISTRIBUTION")*(Extraction!$A$4:$A7="Mai"))</f>
        <v>0</v>
      </c>
      <c r="H83" s="19">
        <f>SUMPRODUCT((LEFT(Extraction!BJ4:BJ7,LEN(Extraction!BJ4:BJ7)-1))*(Extraction!$B$4:$B7="S98 CODIMAS DISTRIBUTION")*(Extraction!$A$4:$A7="Mai"))</f>
        <v>0</v>
      </c>
      <c r="I83" s="20">
        <f>SUMPRODUCT((LEFT(Extraction!BK4:BK7,LEN(Extraction!BK4:BK7)-1))*(Extraction!$B$4:$B7="S98 CODIMAS DISTRIBUTION")*(Extraction!$A$4:$A7="Mai"))</f>
        <v>0</v>
      </c>
      <c r="J83" s="20">
        <f>SUMPRODUCT((LEFT(Extraction!BL4:BL7,LEN(Extraction!BL4:BL7)-1))*(Extraction!$B$4:$B7="S98 CODIMAS DISTRIBUTION")*(Extraction!$A$4:$A7="Mai"))</f>
        <v>0</v>
      </c>
      <c r="K83" s="20">
        <f>SUMPRODUCT((LEFT(Extraction!BM4:BM7,LEN(Extraction!BM4:BM7)-1))*(Extraction!$B$4:$B7="S98 CODIMAS DISTRIBUTION")*(Extraction!$A$4:$A7="Mai"))</f>
        <v>0</v>
      </c>
      <c r="L83" s="20">
        <f>SUMPRODUCT((LEFT(Extraction!BN4:BN7,LEN(Extraction!BN4:BN7)-1))*(Extraction!$B$4:$B7="S98 CODIMAS DISTRIBUTION")*(Extraction!$A$4:$A7="Mai"))</f>
        <v>0</v>
      </c>
      <c r="M83" s="20">
        <f>SUMPRODUCT((LEFT(Extraction!BO4:BO7,LEN(Extraction!BO4:BO7)-1))*(Extraction!$B$4:$B7="S98 CODIMAS DISTRIBUTION")*(Extraction!$A$4:$A7="Mai"))</f>
        <v>0</v>
      </c>
      <c r="N83" s="20">
        <f>SUMPRODUCT((LEFT(Extraction!BP4:BP7,LEN(Extraction!BP4:BP7)-1))*(Extraction!$B$4:$B7="S98 CODIMAS DISTRIBUTION")*(Extraction!$A$4:$A7="Mai"))</f>
        <v>0</v>
      </c>
      <c r="O83" s="20">
        <f>SUMPRODUCT((LEFT(Extraction!BQ4:BQ7,LEN(Extraction!BQ4:BQ7)-1))*(Extraction!$B$4:$B7="S98 CODIMAS DISTRIBUTION")*(Extraction!$A$4:$A7="Mai"))</f>
        <v>0</v>
      </c>
      <c r="P83" s="20">
        <f>SUMPRODUCT((LEFT(Extraction!BR4:BR7,LEN(Extraction!BR4:BR7)-1))*(Extraction!$B$4:$B7="S98 CODIMAS DISTRIBUTION")*(Extraction!$A$4:$A7="Mai"))</f>
        <v>0</v>
      </c>
      <c r="Q83" s="20">
        <f>SUMPRODUCT((LEFT(Extraction!BS4:BS7,LEN(Extraction!BS4:BS7)-1))*(Extraction!$B$4:$B7="S98 CODIMAS DISTRIBUTION")*(Extraction!$A$4:$A7="Mai"))</f>
        <v>0</v>
      </c>
      <c r="R83" s="19">
        <f>SUMPRODUCT((LEFT(Extraction!BT4:BT7,LEN(Extraction!BT4:BT7)-1))*(Extraction!$B$4:$B7="S98 CODIMAS DISTRIBUTION")*(Extraction!$A$4:$A7="Mai"))</f>
        <v>0</v>
      </c>
      <c r="S83" s="19">
        <f>SUMPRODUCT((LEFT(Extraction!BU4:BU7,LEN(Extraction!BU4:BU7)-1))*(Extraction!$B$4:$B7="S98 CODIMAS DISTRIBUTION")*(Extraction!$A$4:$A7="Mai"))</f>
        <v>0</v>
      </c>
      <c r="T83" s="20">
        <f>SUMPRODUCT((LEFT(Extraction!BV4:BV7,LEN(Extraction!BV4:BV7)-1))*(Extraction!$B$4:$B7="S98 CODIMAS DISTRIBUTION")*(Extraction!$A$4:$A7="Mai"))</f>
        <v>0</v>
      </c>
      <c r="U83" s="20">
        <f>SUMPRODUCT((LEFT(Extraction!BW4:BW7,LEN(Extraction!BW4:BW7)-1))*(Extraction!$B$4:$B7="S98 CODIMAS DISTRIBUTION")*(Extraction!$A$4:$A7="Mai"))</f>
        <v>0</v>
      </c>
      <c r="V83" s="20">
        <f>SUMPRODUCT((LEFT(Extraction!BX4:BX7,LEN(Extraction!BX4:BX7)-1))*(Extraction!$B$4:$B7="S98 CODIMAS DISTRIBUTION")*(Extraction!$A$4:$A7="Mai"))</f>
        <v>0</v>
      </c>
      <c r="W83" s="19">
        <f>SUMPRODUCT((LEFT(Extraction!BY4:BY7,LEN(Extraction!BY4:BY7)-1))*(Extraction!$B$4:$B7="S98 CODIMAS DISTRIBUTION")*(Extraction!$A$4:$A7="Mai"))</f>
        <v>0</v>
      </c>
      <c r="X83" s="19">
        <f>SUMPRODUCT((LEFT(Extraction!BZ4:BZ7,LEN(Extraction!BZ4:BZ7)-1))*(Extraction!$B$4:$B7="S98 CODIMAS DISTRIBUTION")*(Extraction!$A$4:$A7="Mai"))</f>
        <v>0</v>
      </c>
      <c r="Y83" s="19">
        <f>SUMPRODUCT((LEFT(Extraction!CA4:CA7,LEN(Extraction!CA4:CA7)-1))*(Extraction!$B$4:$B7="S98 CODIMAS DISTRIBUTION")*(Extraction!$A$4:$A7="Mai"))</f>
        <v>0</v>
      </c>
      <c r="Z83" s="19">
        <f>SUMPRODUCT((LEFT(Extraction!CB4:CB7,LEN(Extraction!CB4:CB7)-1))*(Extraction!$B$4:$B7="S98 CODIMAS DISTRIBUTION")*(Extraction!$A$4:$A7="Mai"))</f>
        <v>0</v>
      </c>
      <c r="AA83" s="24">
        <f>SUMPRODUCT((LEFT(Extraction!CC4:CC7,LEN(Extraction!CC4:CC7)-1))*(Extraction!$B$4:$B7="S98 CODIMAS DISTRIBUTION")*(Extraction!$A$4:$A7="Mai"))</f>
        <v>0</v>
      </c>
      <c r="AB83" s="17">
        <f>SUMPRODUCT((LEFT(Extraction!CD4:CD7,LEN(Extraction!CD4:CD7)-1))*(Extraction!$B$4:$B7="S98 CODIMAS DISTRIBUTION")*(Extraction!$A$4:$A7="Mai"))</f>
        <v>0</v>
      </c>
      <c r="AC83" s="19">
        <f>SUMPRODUCT((LEFT(Extraction!CE4:CE7,LEN(Extraction!CE4:CE7)-1))*(Extraction!$B$4:$B7="S98 CODIMAS DISTRIBUTION")*(Extraction!$A$4:$A7="Mai"))</f>
        <v>0</v>
      </c>
      <c r="AD83" s="19">
        <f>SUMPRODUCT((LEFT(Extraction!CF4:CF7,LEN(Extraction!CF4:CF7)-1))*(Extraction!$B$4:$B7="S98 CODIMAS DISTRIBUTION")*(Extraction!$A$4:$A7="Mai"))</f>
        <v>0</v>
      </c>
      <c r="AE83" s="19">
        <f>SUMPRODUCT((LEFT(Extraction!CG4:CG7,LEN(Extraction!CG4:CG7)-1))*(Extraction!$B$4:$B7="S98 CODIMAS DISTRIBUTION")*(Extraction!$A$4:$A7="Mai"))</f>
        <v>0</v>
      </c>
      <c r="AF83" s="19">
        <f>SUMPRODUCT((LEFT(Extraction!CH4:CH7,LEN(Extraction!CH4:CH7)-1))*(Extraction!$B$4:$B7="S98 CODIMAS DISTRIBUTION")*(Extraction!$A$4:$A7="Mai"))</f>
        <v>0</v>
      </c>
      <c r="AG83" s="19">
        <f>SUMPRODUCT((LEFT(Extraction!CI4:CI7,LEN(Extraction!CI4:CI7)-1))*(Extraction!$B$4:$B7="S98 CODIMAS DISTRIBUTION")*(Extraction!$A$4:$A7="Mai"))</f>
        <v>0</v>
      </c>
      <c r="AH83" s="19">
        <f>SUMPRODUCT((LEFT(Extraction!CJ4:CJ7,LEN(Extraction!CJ4:CJ7)-1))*(Extraction!$B$4:$B7="S98 CODIMAS DISTRIBUTION")*(Extraction!$A$4:$A7="Mai"))</f>
        <v>0</v>
      </c>
      <c r="AI83" s="19">
        <f>SUMPRODUCT((LEFT(Extraction!CK4:CK7,LEN(Extraction!CK4:CK7)-1))*(Extraction!$B$4:$B7="S98 CODIMAS DISTRIBUTION")*(Extraction!$A$4:$A7="Mai"))</f>
        <v>0</v>
      </c>
      <c r="AJ83" s="19">
        <f>SUMPRODUCT((LEFT(Extraction!CL4:CL7,LEN(Extraction!CL4:CL7)-1))*(Extraction!$B$4:$B7="S98 CODIMAS DISTRIBUTION")*(Extraction!$A$4:$A7="Mai"))</f>
        <v>0</v>
      </c>
      <c r="AK83" s="19">
        <f>SUMPRODUCT((LEFT(Extraction!CM4:CM7,LEN(Extraction!CM4:CM7)-1))*(Extraction!$B$4:$B7="S98 CODIMAS DISTRIBUTION")*(Extraction!$A$4:$A7="Mai"))</f>
        <v>0</v>
      </c>
      <c r="AL83" s="19">
        <f>SUMPRODUCT((LEFT(Extraction!CN4:CN7,LEN(Extraction!CN4:CN7)-1))*(Extraction!$B$4:$B7="S98 CODIMAS DISTRIBUTION")*(Extraction!$A$4:$A7="Mai"))</f>
        <v>0</v>
      </c>
      <c r="AM83" s="27">
        <f t="shared" si="6"/>
        <v>0</v>
      </c>
      <c r="AN83" s="23">
        <f t="shared" si="7"/>
        <v>0</v>
      </c>
      <c r="AO83" s="18"/>
    </row>
    <row r="84" spans="1:41" ht="15.75" thickBot="1">
      <c r="A84" s="15" t="s">
        <v>16</v>
      </c>
      <c r="B84" s="33">
        <f>SUM(B62:B83)</f>
        <v>0</v>
      </c>
      <c r="C84" s="33">
        <f t="shared" ref="C84:AL84" si="8">SUM(C62:C83)</f>
        <v>0</v>
      </c>
      <c r="D84" s="33">
        <f t="shared" si="8"/>
        <v>0</v>
      </c>
      <c r="E84" s="33">
        <f t="shared" si="8"/>
        <v>0</v>
      </c>
      <c r="F84" s="33">
        <f t="shared" si="8"/>
        <v>0</v>
      </c>
      <c r="G84" s="33">
        <f t="shared" si="8"/>
        <v>0</v>
      </c>
      <c r="H84" s="33">
        <f t="shared" si="8"/>
        <v>0</v>
      </c>
      <c r="I84" s="33">
        <f t="shared" si="8"/>
        <v>0</v>
      </c>
      <c r="J84" s="33">
        <f t="shared" si="8"/>
        <v>0</v>
      </c>
      <c r="K84" s="33">
        <f t="shared" si="8"/>
        <v>0</v>
      </c>
      <c r="L84" s="33">
        <f t="shared" si="8"/>
        <v>0</v>
      </c>
      <c r="M84" s="33">
        <f t="shared" si="8"/>
        <v>0</v>
      </c>
      <c r="N84" s="33">
        <f t="shared" si="8"/>
        <v>0</v>
      </c>
      <c r="O84" s="33">
        <f t="shared" si="8"/>
        <v>0</v>
      </c>
      <c r="P84" s="33">
        <f t="shared" si="8"/>
        <v>0</v>
      </c>
      <c r="Q84" s="33">
        <f t="shared" si="8"/>
        <v>0</v>
      </c>
      <c r="R84" s="33">
        <f t="shared" si="8"/>
        <v>0</v>
      </c>
      <c r="S84" s="33">
        <f t="shared" si="8"/>
        <v>0</v>
      </c>
      <c r="T84" s="33">
        <f t="shared" si="8"/>
        <v>0</v>
      </c>
      <c r="U84" s="33">
        <f t="shared" si="8"/>
        <v>0</v>
      </c>
      <c r="V84" s="33">
        <f t="shared" si="8"/>
        <v>0</v>
      </c>
      <c r="W84" s="33">
        <f t="shared" si="8"/>
        <v>0</v>
      </c>
      <c r="X84" s="33">
        <f t="shared" si="8"/>
        <v>0</v>
      </c>
      <c r="Y84" s="33">
        <f t="shared" si="8"/>
        <v>0</v>
      </c>
      <c r="Z84" s="33">
        <f t="shared" si="8"/>
        <v>0</v>
      </c>
      <c r="AA84" s="72">
        <f t="shared" si="8"/>
        <v>0</v>
      </c>
      <c r="AB84" s="73">
        <f t="shared" si="8"/>
        <v>0</v>
      </c>
      <c r="AC84" s="28">
        <f t="shared" si="8"/>
        <v>0</v>
      </c>
      <c r="AD84" s="28">
        <f t="shared" si="8"/>
        <v>0</v>
      </c>
      <c r="AE84" s="28">
        <f t="shared" si="8"/>
        <v>0</v>
      </c>
      <c r="AF84" s="28">
        <f t="shared" si="8"/>
        <v>0</v>
      </c>
      <c r="AG84" s="28">
        <f t="shared" si="8"/>
        <v>0</v>
      </c>
      <c r="AH84" s="28">
        <f t="shared" si="8"/>
        <v>0</v>
      </c>
      <c r="AI84" s="28">
        <f t="shared" si="8"/>
        <v>0</v>
      </c>
      <c r="AJ84" s="28">
        <f t="shared" si="8"/>
        <v>0</v>
      </c>
      <c r="AK84" s="28">
        <f t="shared" si="8"/>
        <v>0</v>
      </c>
      <c r="AL84" s="29">
        <f t="shared" si="8"/>
        <v>0</v>
      </c>
      <c r="AM84" s="36">
        <f t="shared" si="6"/>
        <v>0</v>
      </c>
      <c r="AN84" s="30">
        <f t="shared" si="7"/>
        <v>0</v>
      </c>
      <c r="AO84" s="37"/>
    </row>
    <row r="85" spans="1:41" ht="15.75" thickTop="1"/>
    <row r="88" spans="1:41" ht="15" customHeight="1"/>
    <row r="89" spans="1:41" ht="15" customHeight="1"/>
    <row r="90" spans="1:41" ht="15" customHeight="1"/>
    <row r="91" spans="1:41" ht="15" customHeight="1"/>
    <row r="116" ht="15" customHeight="1"/>
    <row r="117" ht="15" customHeight="1"/>
    <row r="118" ht="15" customHeight="1"/>
    <row r="144" ht="15" customHeight="1"/>
    <row r="145" ht="15" customHeight="1"/>
    <row r="146" ht="15" customHeight="1"/>
    <row r="172" ht="15" customHeight="1"/>
    <row r="173" ht="15" customHeight="1"/>
    <row r="174" ht="15" customHeight="1"/>
    <row r="175" ht="15" customHeight="1"/>
    <row r="200" ht="15" customHeight="1"/>
    <row r="201" ht="15" customHeight="1"/>
    <row r="202" ht="15" customHeight="1"/>
    <row r="228" ht="15" customHeight="1"/>
    <row r="229" ht="15" customHeight="1"/>
    <row r="230" ht="15" customHeight="1"/>
    <row r="256" ht="15" customHeight="1"/>
    <row r="257" ht="15" customHeight="1"/>
    <row r="258" ht="15" customHeight="1"/>
    <row r="285" ht="15" customHeight="1"/>
    <row r="286" ht="15" customHeight="1"/>
  </sheetData>
  <mergeCells count="11">
    <mergeCell ref="A60:A61"/>
    <mergeCell ref="A4:A5"/>
    <mergeCell ref="AS59:AT59"/>
    <mergeCell ref="AU59:AV59"/>
    <mergeCell ref="B31:AA32"/>
    <mergeCell ref="AB31:AL32"/>
    <mergeCell ref="B3:AA4"/>
    <mergeCell ref="AB3:AL4"/>
    <mergeCell ref="A32:A33"/>
    <mergeCell ref="B59:AA60"/>
    <mergeCell ref="AB59:AL6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R42"/>
  <sheetViews>
    <sheetView zoomScaleNormal="100" workbookViewId="0">
      <selection activeCell="D10" sqref="D10"/>
    </sheetView>
  </sheetViews>
  <sheetFormatPr baseColWidth="10" defaultRowHeight="15"/>
  <cols>
    <col min="1" max="1" width="22" customWidth="1"/>
    <col min="2" max="2" width="22" style="11" customWidth="1"/>
    <col min="5" max="5" width="11.42578125" style="67"/>
    <col min="11" max="11" width="12.7109375" customWidth="1"/>
  </cols>
  <sheetData>
    <row r="2" spans="1:18" ht="15.75" customHeight="1">
      <c r="A2" s="115" t="s">
        <v>335</v>
      </c>
      <c r="B2" s="116"/>
      <c r="C2" s="113" t="s">
        <v>0</v>
      </c>
      <c r="D2" s="113" t="s">
        <v>1</v>
      </c>
      <c r="E2" s="113" t="s">
        <v>2</v>
      </c>
      <c r="F2" s="113" t="s">
        <v>3</v>
      </c>
      <c r="G2" s="113" t="s">
        <v>4</v>
      </c>
      <c r="H2" s="113" t="s">
        <v>5</v>
      </c>
      <c r="I2" s="113" t="s">
        <v>6</v>
      </c>
      <c r="J2" s="113" t="s">
        <v>7</v>
      </c>
      <c r="K2" s="113" t="s">
        <v>8</v>
      </c>
      <c r="L2" s="113" t="s">
        <v>9</v>
      </c>
      <c r="M2" s="113" t="s">
        <v>10</v>
      </c>
      <c r="N2" s="113" t="s">
        <v>11</v>
      </c>
      <c r="O2" s="113" t="s">
        <v>16</v>
      </c>
      <c r="P2" s="113" t="s">
        <v>17</v>
      </c>
    </row>
    <row r="3" spans="1:18" s="11" customFormat="1" ht="15.75">
      <c r="A3" s="121" t="s">
        <v>12</v>
      </c>
      <c r="B3" s="122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4"/>
      <c r="Q3" s="32"/>
    </row>
    <row r="4" spans="1:18">
      <c r="A4" s="120" t="s">
        <v>331</v>
      </c>
      <c r="B4" s="16" t="s">
        <v>18</v>
      </c>
      <c r="C4" s="64">
        <f>SUMPRODUCT((LEFT(Extraction!$BD$4:$BD7,LEN(Extraction!$BD$4:$BD7)-1))*(Extraction!$A$4:$A7="Janvier"))</f>
        <v>0</v>
      </c>
      <c r="D4" s="64">
        <f>SUMPRODUCT((LEFT(Extraction!$BD$4:$BD7,LEN(Extraction!$BD$4:$BD7)-1))*(Extraction!$A$4:$A7="Février"))</f>
        <v>0</v>
      </c>
      <c r="E4" s="64">
        <f>SUMPRODUCT((LEFT(Extraction!$BD$4:$BD7,LEN(Extraction!$BD$4:$BD7)-1))*(Extraction!$A$4:$A7="Mars"))</f>
        <v>0</v>
      </c>
      <c r="F4" s="64">
        <f>SUMPRODUCT((LEFT(Extraction!$BD$4:$BD7,LEN(Extraction!$BD$4:$BD7)-1))*(Extraction!$A$4:$A7="Avril"))</f>
        <v>0</v>
      </c>
      <c r="G4" s="64">
        <f>SUMPRODUCT((LEFT(Extraction!$BD$4:$BD7,LEN(Extraction!$BD$4:$BD7)-1))*(Extraction!$A$4:$A7="Mai"))</f>
        <v>0</v>
      </c>
      <c r="H4" s="64">
        <f>SUMPRODUCT((LEFT(Extraction!$BD$4:$BD7,LEN(Extraction!$BD$4:$BD7)-1))*(Extraction!$A$4:$A7="Juin"))</f>
        <v>0</v>
      </c>
      <c r="I4" s="64">
        <f>SUMPRODUCT((LEFT(Extraction!$BD$4:$BD7,LEN(Extraction!$BD$4:$BD7)-1))*(Extraction!$A$4:$A7="Juillet"))</f>
        <v>0</v>
      </c>
      <c r="J4" s="64">
        <f>SUMPRODUCT((LEFT(Extraction!$BD$4:$BD7,LEN(Extraction!$BD$4:$BD7)-1))*(Extraction!$A$4:$A7="Août"))</f>
        <v>0</v>
      </c>
      <c r="K4" s="64">
        <f>SUMPRODUCT((LEFT(Extraction!$BD$4:$BD7,LEN(Extraction!$BD$4:$BD7)-1))*(Extraction!$A$4:$A7="Septembre"))</f>
        <v>0</v>
      </c>
      <c r="L4" s="64">
        <f>SUMPRODUCT((LEFT(Extraction!$BD$4:$BD7,LEN(Extraction!$BD$4:$BD7)-1))*(Extraction!$A$4:$A7="Octobre"))</f>
        <v>0</v>
      </c>
      <c r="M4" s="64">
        <f>SUMPRODUCT((LEFT(Extraction!$BD$4:$BD7,LEN(Extraction!$BD$4:$BD7)-1))*(Extraction!$A$4:$A7="Novembre"))</f>
        <v>0</v>
      </c>
      <c r="N4" s="64">
        <f>SUMPRODUCT((LEFT(Extraction!$BD$4:$BD7,LEN(Extraction!$BD$4:$BD7)-1))*(Extraction!$A$4:$A7="Décembre"))</f>
        <v>0</v>
      </c>
      <c r="O4" s="4">
        <f>SUM(C4:N4)</f>
        <v>0</v>
      </c>
      <c r="P4" s="4">
        <f>AVERAGE(O4)</f>
        <v>0</v>
      </c>
      <c r="Q4" s="32"/>
    </row>
    <row r="5" spans="1:18">
      <c r="A5" s="120"/>
      <c r="B5" s="13" t="s">
        <v>20</v>
      </c>
      <c r="C5" s="64">
        <f>SUMPRODUCT((LEFT(Extraction!$BE$4:$BE7,LEN(Extraction!$BE$4:$BE7)-1))*(Extraction!$A$4:$A7="Janvier"))</f>
        <v>0</v>
      </c>
      <c r="D5" s="64">
        <f>SUMPRODUCT((LEFT(Extraction!$BE$4:$BE7,LEN(Extraction!$BE$4:$BE7)-1))*(Extraction!$A$4:$A7="Février"))</f>
        <v>0</v>
      </c>
      <c r="E5" s="64">
        <f>SUMPRODUCT((LEFT(Extraction!$BE$4:$BE7,LEN(Extraction!$BE$4:$BE7)-1))*(Extraction!$A$4:$A7="Mars"))</f>
        <v>0</v>
      </c>
      <c r="F5" s="64">
        <f>SUMPRODUCT((LEFT(Extraction!$BE$4:$BE7,LEN(Extraction!$BE$4:$BE7)-1))*(Extraction!$A$4:$A7="Avril"))</f>
        <v>0</v>
      </c>
      <c r="G5" s="64">
        <f>SUMPRODUCT((LEFT(Extraction!$BE$4:$BE7,LEN(Extraction!$BE$4:$BE7)-1))*(Extraction!$A$4:$A7="Mai"))</f>
        <v>0</v>
      </c>
      <c r="H5" s="64">
        <f>SUMPRODUCT((LEFT(Extraction!$BE$4:$BE7,LEN(Extraction!$BE$4:$BE7)-1))*(Extraction!$A$4:$A7="Juin"))</f>
        <v>0</v>
      </c>
      <c r="I5" s="64">
        <f>SUMPRODUCT((LEFT(Extraction!$BE$4:$BE7,LEN(Extraction!$BE$4:$BE7)-1))*(Extraction!$A$4:$A7="Juillet"))</f>
        <v>0</v>
      </c>
      <c r="J5" s="64">
        <f>SUMPRODUCT((LEFT(Extraction!$BE$4:$BE7,LEN(Extraction!$BE$4:$BE7)-1))*(Extraction!$A$4:$A7="Août"))</f>
        <v>0</v>
      </c>
      <c r="K5" s="64">
        <f>SUMPRODUCT((LEFT(Extraction!$BE$4:$BE7,LEN(Extraction!$BE$4:$BE7)-1))*(Extraction!$A$4:$A7="Septembre"))</f>
        <v>0</v>
      </c>
      <c r="L5" s="64">
        <f>SUMPRODUCT((LEFT(Extraction!$BE$4:$BE7,LEN(Extraction!$BE$4:$BE7)-1))*(Extraction!$A$4:$A7="Octobre"))</f>
        <v>0</v>
      </c>
      <c r="M5" s="64">
        <f>SUMPRODUCT((LEFT(Extraction!$BE$4:$BE7,LEN(Extraction!$BE$4:$BE7)-1))*(Extraction!$A$4:$A7="Novembre"))</f>
        <v>0</v>
      </c>
      <c r="N5" s="64">
        <f>SUMPRODUCT((LEFT(Extraction!$BE$4:$BE7,LEN(Extraction!$BE$4:$BE7)-1))*(Extraction!$A$4:$A7="Décembre"))</f>
        <v>0</v>
      </c>
      <c r="O5" s="4">
        <f t="shared" ref="O5:O40" si="0">SUM(C5:N5)</f>
        <v>0</v>
      </c>
      <c r="P5" s="4">
        <f t="shared" ref="P5:P40" si="1">AVERAGE(O5)</f>
        <v>0</v>
      </c>
      <c r="Q5" s="32"/>
    </row>
    <row r="6" spans="1:18">
      <c r="A6" s="120"/>
      <c r="B6" s="16" t="s">
        <v>22</v>
      </c>
      <c r="C6" s="64">
        <f>SUMPRODUCT((LEFT(Extraction!$BF$4:$BF7,LEN(Extraction!$BF$4:$BF7)-1))*(Extraction!$A$4:$A7="Janvier"))</f>
        <v>0</v>
      </c>
      <c r="D6" s="64">
        <f>SUMPRODUCT((LEFT(Extraction!$BF$4:$BF7,LEN(Extraction!$BF$4:$BF7)-1))*(Extraction!$A$4:$A7="Février"))</f>
        <v>0</v>
      </c>
      <c r="E6" s="64">
        <f>SUMPRODUCT((LEFT(Extraction!$BF$4:$BF7,LEN(Extraction!$BF$4:$BF7)-1))*(Extraction!$A$4:$A7="Mars"))</f>
        <v>4</v>
      </c>
      <c r="F6" s="64">
        <f>SUMPRODUCT((LEFT(Extraction!$BF$4:$BF7,LEN(Extraction!$BF$4:$BF7)-1))*(Extraction!$A$4:$A7="Avril"))</f>
        <v>0</v>
      </c>
      <c r="G6" s="64">
        <f>SUMPRODUCT((LEFT(Extraction!$BF$4:$BF7,LEN(Extraction!$BF$4:$BF7)-1))*(Extraction!$A$4:$A7="Mai"))</f>
        <v>0</v>
      </c>
      <c r="H6" s="64">
        <f>SUMPRODUCT((LEFT(Extraction!$BF$4:$BF7,LEN(Extraction!$BF$4:$BF7)-1))*(Extraction!$A$4:$A7="Juin"))</f>
        <v>0</v>
      </c>
      <c r="I6" s="64">
        <f>SUMPRODUCT((LEFT(Extraction!$BF$4:$BF7,LEN(Extraction!$BF$4:$BF7)-1))*(Extraction!$A$4:$A7="Juillet"))</f>
        <v>0</v>
      </c>
      <c r="J6" s="64">
        <f>SUMPRODUCT((LEFT(Extraction!$BF$4:$BF7,LEN(Extraction!$BF$4:$BF7)-1))*(Extraction!$A$4:$A7="Août"))</f>
        <v>0</v>
      </c>
      <c r="K6" s="64">
        <f>SUMPRODUCT((LEFT(Extraction!$BF$4:$BF7,LEN(Extraction!$BF$4:$BF7)-1))*(Extraction!$A$4:$A7="Septembre"))</f>
        <v>0</v>
      </c>
      <c r="L6" s="64">
        <f>SUMPRODUCT((LEFT(Extraction!$BF$4:$BF7,LEN(Extraction!$BF$4:$BF7)-1))*(Extraction!$A$4:$A7="Octobre"))</f>
        <v>0</v>
      </c>
      <c r="M6" s="64">
        <f>SUMPRODUCT((LEFT(Extraction!$BF$4:$BF7,LEN(Extraction!$BF$4:$BF7)-1))*(Extraction!$A$4:$A7="Novembre"))</f>
        <v>0</v>
      </c>
      <c r="N6" s="64">
        <f>SUMPRODUCT((LEFT(Extraction!$BF$4:$BF7,LEN(Extraction!$BF$4:$BF7)-1))*(Extraction!$A$4:$A7="Décembre"))</f>
        <v>0</v>
      </c>
      <c r="O6" s="4">
        <f t="shared" si="0"/>
        <v>4</v>
      </c>
      <c r="P6" s="4">
        <f t="shared" si="1"/>
        <v>4</v>
      </c>
      <c r="Q6" s="32"/>
    </row>
    <row r="7" spans="1:18">
      <c r="A7" s="120"/>
      <c r="B7" s="13" t="s">
        <v>24</v>
      </c>
      <c r="C7" s="65">
        <f>SUMPRODUCT((LEFT(Extraction!$BG$4:$BG7,LEN(Extraction!$BG$4:$BG7)-1))*(Extraction!$A$4:$A7="Janvier"))</f>
        <v>0</v>
      </c>
      <c r="D7" s="65">
        <f>SUMPRODUCT((LEFT(Extraction!$BG$4:$BG7,LEN(Extraction!$BG$4:$BG7)-1))*(Extraction!$A$4:$A7="Février"))</f>
        <v>0</v>
      </c>
      <c r="E7" s="65">
        <f>SUMPRODUCT((LEFT(Extraction!$BG$4:$BG7,LEN(Extraction!$BG$4:$BG7)-1))*(Extraction!$A$4:$A7="Mars"))</f>
        <v>0</v>
      </c>
      <c r="F7" s="65">
        <f>SUMPRODUCT((LEFT(Extraction!$BG$4:$BG7,LEN(Extraction!$BG$4:$BG7)-1))*(Extraction!$A$4:$A7="Avril"))</f>
        <v>0</v>
      </c>
      <c r="G7" s="65">
        <f>SUMPRODUCT((LEFT(Extraction!$BG$4:$BG7,LEN(Extraction!$BG$4:$BG7)-1))*(Extraction!$A$4:$A7="Mai"))</f>
        <v>0</v>
      </c>
      <c r="H7" s="65">
        <f>SUMPRODUCT((LEFT(Extraction!$BG$4:$BG7,LEN(Extraction!$BG$4:$BG7)-1))*(Extraction!$A$4:$A7="Juin"))</f>
        <v>0</v>
      </c>
      <c r="I7" s="65">
        <f>SUMPRODUCT((LEFT(Extraction!$BG$4:$BG7,LEN(Extraction!$BG$4:$BG7)-1))*(Extraction!$A$4:$A7="Juillet"))</f>
        <v>0</v>
      </c>
      <c r="J7" s="65">
        <f>SUMPRODUCT((LEFT(Extraction!$BG$4:$BG7,LEN(Extraction!$BG$4:$BG7)-1))*(Extraction!$A$4:$A7="Août"))</f>
        <v>0</v>
      </c>
      <c r="K7" s="65">
        <f>SUMPRODUCT((LEFT(Extraction!$BG$4:$BG7,LEN(Extraction!$BG$4:$BG7)-1))*(Extraction!$A$4:$A7="Septembre"))</f>
        <v>0</v>
      </c>
      <c r="L7" s="65">
        <f>SUMPRODUCT((LEFT(Extraction!$BG$4:$BG7,LEN(Extraction!$BG$4:$BG7)-1))*(Extraction!$A$4:$A7="Octobre"))</f>
        <v>0</v>
      </c>
      <c r="M7" s="65">
        <f>SUMPRODUCT((LEFT(Extraction!$BG$4:$BG7,LEN(Extraction!$BG$4:$BG7)-1))*(Extraction!$A$4:$A7="Novembre"))</f>
        <v>0</v>
      </c>
      <c r="N7" s="65">
        <f>SUMPRODUCT((LEFT(Extraction!$BG$4:$BG7,LEN(Extraction!$BG$4:$BG7)-1))*(Extraction!$A$4:$A7="Décembre"))</f>
        <v>0</v>
      </c>
      <c r="O7" s="6">
        <f t="shared" si="0"/>
        <v>0</v>
      </c>
      <c r="P7" s="6">
        <f t="shared" si="1"/>
        <v>0</v>
      </c>
      <c r="Q7" s="32"/>
    </row>
    <row r="8" spans="1:18">
      <c r="A8" s="120"/>
      <c r="B8" s="16" t="s">
        <v>26</v>
      </c>
      <c r="C8" s="65">
        <f>SUMPRODUCT((LEFT(Extraction!$BH$4:$BH7,LEN(Extraction!$BH$4:$BH7)-1))*(Extraction!$A$4:$A7="Janvier"))</f>
        <v>0</v>
      </c>
      <c r="D8" s="65">
        <f>SUMPRODUCT((LEFT(Extraction!$BH$4:$BH7,LEN(Extraction!$BH$4:$BH7)-1))*(Extraction!$A$4:$A7="Février"))</f>
        <v>0</v>
      </c>
      <c r="E8" s="65">
        <f>SUMPRODUCT((LEFT(Extraction!$BH$4:$BH7,LEN(Extraction!$BH$4:$BH7)-1))*(Extraction!$A$4:$A7="Mars"))</f>
        <v>0</v>
      </c>
      <c r="F8" s="65">
        <f>SUMPRODUCT((LEFT(Extraction!$BH$4:$BH7,LEN(Extraction!$BH$4:$BH7)-1))*(Extraction!$A$4:$A7="Avril"))</f>
        <v>0</v>
      </c>
      <c r="G8" s="65">
        <f>SUMPRODUCT((LEFT(Extraction!$BH$4:$BH7,LEN(Extraction!$BH$4:$BH7)-1))*(Extraction!$A$4:$A7="Mai"))</f>
        <v>0</v>
      </c>
      <c r="H8" s="65">
        <f>SUMPRODUCT((LEFT(Extraction!$BH$4:$BH7,LEN(Extraction!$BH$4:$BH7)-1))*(Extraction!$A$4:$A7="Juin"))</f>
        <v>0</v>
      </c>
      <c r="I8" s="65">
        <f>SUMPRODUCT((LEFT(Extraction!$BH$4:$BH7,LEN(Extraction!$BH$4:$BH7)-1))*(Extraction!$A$4:$A7="Juillet"))</f>
        <v>0</v>
      </c>
      <c r="J8" s="65">
        <f>SUMPRODUCT((LEFT(Extraction!$BH$4:$BH7,LEN(Extraction!$BH$4:$BH7)-1))*(Extraction!$A$4:$A7="Août"))</f>
        <v>0</v>
      </c>
      <c r="K8" s="65">
        <f>SUMPRODUCT((LEFT(Extraction!$BH$4:$BH7,LEN(Extraction!$BH$4:$BH7)-1))*(Extraction!$A$4:$A7="Septembre"))</f>
        <v>0</v>
      </c>
      <c r="L8" s="65">
        <f>SUMPRODUCT((LEFT(Extraction!$BH$4:$BH7,LEN(Extraction!$BH$4:$BH7)-1))*(Extraction!$A$4:$A7="Octobre"))</f>
        <v>0</v>
      </c>
      <c r="M8" s="65">
        <f>SUMPRODUCT((LEFT(Extraction!$BH$4:$BH7,LEN(Extraction!$BH$4:$BH7)-1))*(Extraction!$A$4:$A7="Novembre"))</f>
        <v>0</v>
      </c>
      <c r="N8" s="65">
        <f>SUMPRODUCT((LEFT(Extraction!$BH$4:$BH7,LEN(Extraction!$BH$4:$BH7)-1))*(Extraction!$A$4:$A7="Décembre"))</f>
        <v>0</v>
      </c>
      <c r="O8" s="6">
        <f t="shared" si="0"/>
        <v>0</v>
      </c>
      <c r="P8" s="6">
        <f t="shared" si="1"/>
        <v>0</v>
      </c>
      <c r="Q8" s="32"/>
    </row>
    <row r="9" spans="1:18">
      <c r="A9" s="120"/>
      <c r="B9" s="13" t="s">
        <v>28</v>
      </c>
      <c r="C9" s="64">
        <f>SUMPRODUCT((LEFT(Extraction!$BI$4:$BI7,LEN(Extraction!$BI$4:$BI7)-1))*(Extraction!$A$4:$A7="Janvier"))</f>
        <v>0</v>
      </c>
      <c r="D9" s="64">
        <f>SUMPRODUCT((LEFT(Extraction!$BI$4:$BI7,LEN(Extraction!$BI$4:$BI7)-1))*(Extraction!$A$4:$A7="Février"))</f>
        <v>0</v>
      </c>
      <c r="E9" s="64">
        <f>SUMPRODUCT((LEFT(Extraction!$BI$4:$BI7,LEN(Extraction!$BI$4:$BI7)-1))*(Extraction!$A$4:$A7="Mars"))</f>
        <v>0</v>
      </c>
      <c r="F9" s="64">
        <f>SUMPRODUCT((LEFT(Extraction!$BI$4:$BI7,LEN(Extraction!$BI$4:$BI7)-1))*(Extraction!$A$4:$A7="Avril"))</f>
        <v>0</v>
      </c>
      <c r="G9" s="64">
        <f>SUMPRODUCT((LEFT(Extraction!$BI$4:$BI7,LEN(Extraction!$BI$4:$BI7)-1))*(Extraction!$A$4:$A7="Mai"))</f>
        <v>0</v>
      </c>
      <c r="H9" s="64">
        <f>SUMPRODUCT((LEFT(Extraction!$BI$4:$BI7,LEN(Extraction!$BI$4:$BI7)-1))*(Extraction!$A$4:$A7="Juin"))</f>
        <v>0</v>
      </c>
      <c r="I9" s="64">
        <f>SUMPRODUCT((LEFT(Extraction!$BI$4:$BI7,LEN(Extraction!$BI$4:$BI7)-1))*(Extraction!$A$4:$A7="Juillet"))</f>
        <v>0</v>
      </c>
      <c r="J9" s="64">
        <f>SUMPRODUCT((LEFT(Extraction!$BI$4:$BI7,LEN(Extraction!$BI$4:$BI7)-1))*(Extraction!$A$4:$A7="Août"))</f>
        <v>0</v>
      </c>
      <c r="K9" s="64">
        <f>SUMPRODUCT((LEFT(Extraction!$BI$4:$BI7,LEN(Extraction!$BI$4:$BI7)-1))*(Extraction!$A$4:$A7="Septembre"))</f>
        <v>0</v>
      </c>
      <c r="L9" s="64">
        <f>SUMPRODUCT((LEFT(Extraction!$BI$4:$BI7,LEN(Extraction!$BI$4:$BI7)-1))*(Extraction!$A$4:$A7="Octobre"))</f>
        <v>0</v>
      </c>
      <c r="M9" s="64">
        <f>SUMPRODUCT((LEFT(Extraction!$BI$4:$BI7,LEN(Extraction!$BI$4:$BI7)-1))*(Extraction!$A$4:$A7="Novembre"))</f>
        <v>0</v>
      </c>
      <c r="N9" s="64">
        <f>SUMPRODUCT((LEFT(Extraction!$BI$4:$BI7,LEN(Extraction!$BI$4:$BI7)-1))*(Extraction!$A$4:$A7="Décembre"))</f>
        <v>0</v>
      </c>
      <c r="O9" s="4">
        <f t="shared" si="0"/>
        <v>0</v>
      </c>
      <c r="P9" s="4">
        <f t="shared" si="1"/>
        <v>0</v>
      </c>
      <c r="Q9" s="32"/>
    </row>
    <row r="10" spans="1:18">
      <c r="A10" s="120"/>
      <c r="B10" s="13" t="s">
        <v>30</v>
      </c>
      <c r="C10" s="64">
        <f>SUMPRODUCT((LEFT(Extraction!$BJ$4:$BJ7,LEN(Extraction!$BJ$4:$BJ7)-1))*(Extraction!$A$4:$A7="Janvier"))</f>
        <v>0</v>
      </c>
      <c r="D10" s="64">
        <f>SUMPRODUCT((LEFT(Extraction!$BJ$4:$BJ7,LEN(Extraction!$BJ$4:$BJ7)-1))*(Extraction!$A$4:$A7="Février"))</f>
        <v>0</v>
      </c>
      <c r="E10" s="64">
        <f>SUMPRODUCT((LEFT(Extraction!$BJ$4:$BJ7,LEN(Extraction!$BJ$4:$BJ7)-1))*(Extraction!$A$4:$A7="Mars"))</f>
        <v>0</v>
      </c>
      <c r="F10" s="64">
        <f>SUMPRODUCT((LEFT(Extraction!$BJ$4:$BJ7,LEN(Extraction!$BJ$4:$BJ7)-1))*(Extraction!$A$4:$A7="Avril"))</f>
        <v>0</v>
      </c>
      <c r="G10" s="64">
        <f>SUMPRODUCT((LEFT(Extraction!$BJ$4:$BJ7,LEN(Extraction!$BJ$4:$BJ7)-1))*(Extraction!$A$4:$A7="Mai"))</f>
        <v>0</v>
      </c>
      <c r="H10" s="64">
        <f>SUMPRODUCT((LEFT(Extraction!$BJ$4:$BJ7,LEN(Extraction!$BJ$4:$BJ7)-1))*(Extraction!$A$4:$A7="Juin"))</f>
        <v>0</v>
      </c>
      <c r="I10" s="64">
        <f>SUMPRODUCT((LEFT(Extraction!$BJ$4:$BJ7,LEN(Extraction!$BJ$4:$BJ7)-1))*(Extraction!$A$4:$A7="Juillet"))</f>
        <v>0</v>
      </c>
      <c r="J10" s="64">
        <f>SUMPRODUCT((LEFT(Extraction!$BJ$4:$BJ7,LEN(Extraction!$BJ$4:$BJ7)-1))*(Extraction!$A$4:$A7="Août"))</f>
        <v>0</v>
      </c>
      <c r="K10" s="64">
        <f>SUMPRODUCT((LEFT(Extraction!$BJ$4:$BJ7,LEN(Extraction!$BJ$4:$BJ7)-1))*(Extraction!$A$4:$A7="Septembre"))</f>
        <v>0</v>
      </c>
      <c r="L10" s="64">
        <f>SUMPRODUCT((LEFT(Extraction!$BJ$4:$BJ7,LEN(Extraction!$BJ$4:$BJ7)-1))*(Extraction!$A$4:$A7="Octobre"))</f>
        <v>0</v>
      </c>
      <c r="M10" s="64">
        <f>SUMPRODUCT((LEFT(Extraction!$BJ$4:$BJ7,LEN(Extraction!$BJ$4:$BJ7)-1))*(Extraction!$A$4:$A7="Novembre"))</f>
        <v>0</v>
      </c>
      <c r="N10" s="64">
        <f>SUMPRODUCT((LEFT(Extraction!$BJ$4:$BJ7,LEN(Extraction!$BJ$4:$BJ7)-1))*(Extraction!$A$4:$A7="Décembre"))</f>
        <v>0</v>
      </c>
      <c r="O10" s="4">
        <f t="shared" si="0"/>
        <v>0</v>
      </c>
      <c r="P10" s="4">
        <f t="shared" si="1"/>
        <v>0</v>
      </c>
      <c r="Q10" s="32"/>
      <c r="R10" s="5"/>
    </row>
    <row r="11" spans="1:18">
      <c r="A11" s="120"/>
      <c r="B11" s="16" t="s">
        <v>132</v>
      </c>
      <c r="C11" s="65">
        <f>SUMPRODUCT((LEFT(Extraction!$BK$4:$BK7,LEN(Extraction!$BK$4:$BK7)-1))*(Extraction!$A$4:$A7="Janvier"))</f>
        <v>0</v>
      </c>
      <c r="D11" s="65">
        <f>SUMPRODUCT((LEFT(Extraction!$BK$4:$BK7,LEN(Extraction!$BK$4:$BK7)-1))*(Extraction!$A$4:$A7="Février"))</f>
        <v>0</v>
      </c>
      <c r="E11" s="65">
        <f>SUMPRODUCT((LEFT(Extraction!$BK$4:$BK7,LEN(Extraction!$BK$4:$BK7)-1))*(Extraction!$A$4:$A7="Mars"))</f>
        <v>0</v>
      </c>
      <c r="F11" s="65">
        <f>SUMPRODUCT((LEFT(Extraction!$BK$4:$BK7,LEN(Extraction!$BK$4:$BK7)-1))*(Extraction!$A$4:$A7="Avril"))</f>
        <v>0</v>
      </c>
      <c r="G11" s="65">
        <f>SUMPRODUCT((LEFT(Extraction!$BK$4:$BK7,LEN(Extraction!$BK$4:$BK7)-1))*(Extraction!$A$4:$A7="Mai"))</f>
        <v>0</v>
      </c>
      <c r="H11" s="65">
        <f>SUMPRODUCT((LEFT(Extraction!$BK$4:$BK7,LEN(Extraction!$BK$4:$BK7)-1))*(Extraction!$A$4:$A7="Juin"))</f>
        <v>0</v>
      </c>
      <c r="I11" s="65">
        <f>SUMPRODUCT((LEFT(Extraction!$BK$4:$BK7,LEN(Extraction!$BK$4:$BK7)-1))*(Extraction!$A$4:$A7="Juillet"))</f>
        <v>0</v>
      </c>
      <c r="J11" s="65">
        <f>SUMPRODUCT((LEFT(Extraction!$BK$4:$BK7,LEN(Extraction!$BK$4:$BK7)-1))*(Extraction!$A$4:$A7="Août"))</f>
        <v>0</v>
      </c>
      <c r="K11" s="65">
        <f>SUMPRODUCT((LEFT(Extraction!$BK$4:$BK7,LEN(Extraction!$BK$4:$BK7)-1))*(Extraction!$A$4:$A7="Septembre"))</f>
        <v>0</v>
      </c>
      <c r="L11" s="65">
        <f>SUMPRODUCT((LEFT(Extraction!$BK$4:$BK7,LEN(Extraction!$BK$4:$BK7)-1))*(Extraction!$A$4:$A7="Octobre"))</f>
        <v>0</v>
      </c>
      <c r="M11" s="65">
        <f>SUMPRODUCT((LEFT(Extraction!$BK$4:$BK7,LEN(Extraction!$BK$4:$BK7)-1))*(Extraction!$A$4:$A7="Novembre"))</f>
        <v>0</v>
      </c>
      <c r="N11" s="65">
        <f>SUMPRODUCT((LEFT(Extraction!$BK$4:$BK7,LEN(Extraction!$BK$4:$BK7)-1))*(Extraction!$A$4:$A7="Décembre"))</f>
        <v>0</v>
      </c>
      <c r="O11" s="6">
        <f t="shared" si="0"/>
        <v>0</v>
      </c>
      <c r="P11" s="6">
        <f t="shared" si="1"/>
        <v>0</v>
      </c>
      <c r="Q11" s="32"/>
    </row>
    <row r="12" spans="1:18">
      <c r="A12" s="120"/>
      <c r="B12" s="16" t="s">
        <v>133</v>
      </c>
      <c r="C12" s="65">
        <f>SUMPRODUCT((LEFT(Extraction!$BL$4:$BL7,LEN(Extraction!$BL4:$BL7)-1))*(Extraction!$A$4:$A7="Janvier"))</f>
        <v>0</v>
      </c>
      <c r="D12" s="65">
        <f>SUMPRODUCT((LEFT(Extraction!$BL$4:$BL7,LEN(Extraction!$BL4:$BL7)-1))*(Extraction!$A$4:$A7="Février"))</f>
        <v>0</v>
      </c>
      <c r="E12" s="65">
        <f>SUMPRODUCT((LEFT(Extraction!$BL$4:$BL7,LEN(Extraction!$BL4:$BL7)-1))*(Extraction!$A$4:$A7="Mars"))</f>
        <v>0</v>
      </c>
      <c r="F12" s="65">
        <f>SUMPRODUCT((LEFT(Extraction!$BL$4:$BL7,LEN(Extraction!$BL4:$BL7)-1))*(Extraction!$A$4:$A7="Avril"))</f>
        <v>0</v>
      </c>
      <c r="G12" s="65">
        <f>SUMPRODUCT((LEFT(Extraction!$BL$4:$BL7,LEN(Extraction!$BL4:$BL7)-1))*(Extraction!$A$4:$A7="Mai"))</f>
        <v>0</v>
      </c>
      <c r="H12" s="65">
        <f>SUMPRODUCT((LEFT(Extraction!$BL$4:$BL7,LEN(Extraction!$BL4:$BL7)-1))*(Extraction!$A$4:$A7="Juin"))</f>
        <v>0</v>
      </c>
      <c r="I12" s="65">
        <f>SUMPRODUCT((LEFT(Extraction!$BL$4:$BL7,LEN(Extraction!$BL4:$BL7)-1))*(Extraction!$A$4:$A7="Juillet"))</f>
        <v>0</v>
      </c>
      <c r="J12" s="65">
        <f>SUMPRODUCT((LEFT(Extraction!$BL$4:$BL7,LEN(Extraction!$BL4:$BL7)-1))*(Extraction!$A$4:$A7="Août"))</f>
        <v>0</v>
      </c>
      <c r="K12" s="65">
        <f>SUMPRODUCT((LEFT(Extraction!$BL$4:$BL7,LEN(Extraction!$BL4:$BL7)-1))*(Extraction!$A$4:$A7="Septembre"))</f>
        <v>0</v>
      </c>
      <c r="L12" s="65">
        <f>SUMPRODUCT((LEFT(Extraction!$BL$4:$BL7,LEN(Extraction!$BL4:$BL7)-1))*(Extraction!$A$4:$A7="Octobre"))</f>
        <v>0</v>
      </c>
      <c r="M12" s="65">
        <f>SUMPRODUCT((LEFT(Extraction!$BL$4:$BL7,LEN(Extraction!$BL4:$BL7)-1))*(Extraction!$A$4:$A7="Novembre"))</f>
        <v>0</v>
      </c>
      <c r="N12" s="65">
        <f>SUMPRODUCT((LEFT(Extraction!$BL$4:$BL7,LEN(Extraction!$BL4:$BL7)-1))*(Extraction!$A$4:$A7="Décembre"))</f>
        <v>0</v>
      </c>
      <c r="O12" s="6">
        <f t="shared" si="0"/>
        <v>0</v>
      </c>
      <c r="P12" s="6">
        <f t="shared" si="1"/>
        <v>0</v>
      </c>
      <c r="Q12" s="32"/>
    </row>
    <row r="13" spans="1:18">
      <c r="A13" s="120"/>
      <c r="B13" s="13" t="s">
        <v>71</v>
      </c>
      <c r="C13" s="65">
        <f>SUMPRODUCT((LEFT(Extraction!$BM$4:$BM7,LEN(Extraction!$BM$4:$BM7)-1))*(Extraction!$A$4:$A7="Janvier"))</f>
        <v>0</v>
      </c>
      <c r="D13" s="65">
        <f>SUMPRODUCT((LEFT(Extraction!$BM$4:$BM7,LEN(Extraction!$BM$4:$BM7)-1))*(Extraction!$A$4:$A7="Février"))</f>
        <v>0</v>
      </c>
      <c r="E13" s="65">
        <f>SUMPRODUCT((LEFT(Extraction!$BM$4:$BM7,LEN(Extraction!$BM$4:$BM7)-1))*(Extraction!$A$4:$A7="Mars"))</f>
        <v>0</v>
      </c>
      <c r="F13" s="65">
        <f>SUMPRODUCT((LEFT(Extraction!$BM$4:$BM7,LEN(Extraction!$BM$4:$BM7)-1))*(Extraction!$A$4:$A7="Avril"))</f>
        <v>0</v>
      </c>
      <c r="G13" s="65">
        <f>SUMPRODUCT((LEFT(Extraction!$BM$4:$BM7,LEN(Extraction!$BM$4:$BM7)-1))*(Extraction!$A$4:$A7="Mai"))</f>
        <v>0</v>
      </c>
      <c r="H13" s="65">
        <f>SUMPRODUCT((LEFT(Extraction!$BM$4:$BM7,LEN(Extraction!$BM$4:$BM7)-1))*(Extraction!$A$4:$A7="Juin"))</f>
        <v>0</v>
      </c>
      <c r="I13" s="65">
        <f>SUMPRODUCT((LEFT(Extraction!$BM$4:$BM7,LEN(Extraction!$BM$4:$BM7)-1))*(Extraction!$A$4:$A7="Juillet"))</f>
        <v>0</v>
      </c>
      <c r="J13" s="65">
        <f>SUMPRODUCT((LEFT(Extraction!$BM$4:$BM7,LEN(Extraction!$BM$4:$BM7)-1))*(Extraction!$A$4:$A7="Août"))</f>
        <v>0</v>
      </c>
      <c r="K13" s="65">
        <f>SUMPRODUCT((LEFT(Extraction!$BM$4:$BM7,LEN(Extraction!$BM$4:$BM7)-1))*(Extraction!$A$4:$A7="Septembre"))</f>
        <v>0</v>
      </c>
      <c r="L13" s="65">
        <f>SUMPRODUCT((LEFT(Extraction!$BM$4:$BM7,LEN(Extraction!$BM$4:$BM7)-1))*(Extraction!$A$4:$A7="Octobre"))</f>
        <v>0</v>
      </c>
      <c r="M13" s="65">
        <f>SUMPRODUCT((LEFT(Extraction!$BM$4:$BM7,LEN(Extraction!$BM$4:$BM7)-1))*(Extraction!$A$4:$A7="Novembre"))</f>
        <v>0</v>
      </c>
      <c r="N13" s="65">
        <f>SUMPRODUCT((LEFT(Extraction!$BM$4:$BM7,LEN(Extraction!$BM$4:$BM7)-1))*(Extraction!$A$4:$A7="Décembre"))</f>
        <v>0</v>
      </c>
      <c r="O13" s="6">
        <f t="shared" si="0"/>
        <v>0</v>
      </c>
      <c r="P13" s="6">
        <f t="shared" si="1"/>
        <v>0</v>
      </c>
      <c r="Q13" s="32"/>
    </row>
    <row r="14" spans="1:18">
      <c r="A14" s="120"/>
      <c r="B14" s="16" t="s">
        <v>52</v>
      </c>
      <c r="C14" s="65">
        <f>SUMPRODUCT((LEFT(Extraction!$BN$4:$BN7,LEN(Extraction!$BN$4:$BN7)-1))*(Extraction!$A$4:$A7="Janvier"))</f>
        <v>0</v>
      </c>
      <c r="D14" s="65">
        <f>SUMPRODUCT((LEFT(Extraction!$BN$4:$BN7,LEN(Extraction!$BN$4:$BN7)-1))*(Extraction!$A$4:$A7="Février"))</f>
        <v>0</v>
      </c>
      <c r="E14" s="65">
        <f>SUMPRODUCT((LEFT(Extraction!$BN$4:$BN7,LEN(Extraction!$BN$4:$BN7)-1))*(Extraction!$A$4:$A7="Mars"))</f>
        <v>0</v>
      </c>
      <c r="F14" s="65">
        <f>SUMPRODUCT((LEFT(Extraction!$BN$4:$BN7,LEN(Extraction!$BN$4:$BN7)-1))*(Extraction!$A$4:$A7="Avril"))</f>
        <v>0</v>
      </c>
      <c r="G14" s="65">
        <f>SUMPRODUCT((LEFT(Extraction!$BN$4:$BN7,LEN(Extraction!$BN$4:$BN7)-1))*(Extraction!$A$4:$A7="Mai"))</f>
        <v>0</v>
      </c>
      <c r="H14" s="65">
        <f>SUMPRODUCT((LEFT(Extraction!$BN$4:$BN7,LEN(Extraction!$BN$4:$BN7)-1))*(Extraction!$A$4:$A7="Juin"))</f>
        <v>0</v>
      </c>
      <c r="I14" s="65">
        <f>SUMPRODUCT((LEFT(Extraction!$BN$4:$BN7,LEN(Extraction!$BN$4:$BN7)-1))*(Extraction!$A$4:$A7="Juillet"))</f>
        <v>0</v>
      </c>
      <c r="J14" s="65">
        <f>SUMPRODUCT((LEFT(Extraction!$BN$4:$BN7,LEN(Extraction!$BN$4:$BN7)-1))*(Extraction!$A$4:$A7="Août"))</f>
        <v>0</v>
      </c>
      <c r="K14" s="65">
        <f>SUMPRODUCT((LEFT(Extraction!$BN$4:$BN7,LEN(Extraction!$BN$4:$BN7)-1))*(Extraction!$A$4:$A7="Septembre"))</f>
        <v>0</v>
      </c>
      <c r="L14" s="65">
        <f>SUMPRODUCT((LEFT(Extraction!$BN$4:$BN7,LEN(Extraction!$BN$4:$BN7)-1))*(Extraction!$A$4:$A7="Octobre"))</f>
        <v>0</v>
      </c>
      <c r="M14" s="65">
        <f>SUMPRODUCT((LEFT(Extraction!$BN$4:$BN7,LEN(Extraction!$BN$4:$BN7)-1))*(Extraction!$A$4:$A7="Novembre"))</f>
        <v>0</v>
      </c>
      <c r="N14" s="65">
        <f>SUMPRODUCT((LEFT(Extraction!$BN$4:$BN7,LEN(Extraction!$BN$4:$BN7)-1))*(Extraction!$A$4:$A7="Décembre"))</f>
        <v>0</v>
      </c>
      <c r="O14" s="6">
        <f t="shared" si="0"/>
        <v>0</v>
      </c>
      <c r="P14" s="6">
        <f t="shared" si="1"/>
        <v>0</v>
      </c>
      <c r="Q14" s="32"/>
    </row>
    <row r="15" spans="1:18">
      <c r="A15" s="120"/>
      <c r="B15" s="13" t="s">
        <v>54</v>
      </c>
      <c r="C15" s="65">
        <f>SUMPRODUCT((LEFT(Extraction!$BO$4:$BO7,LEN(Extraction!$BO$4:$BO7)-1))*(Extraction!$A$4:$A7="Janvier"))</f>
        <v>0</v>
      </c>
      <c r="D15" s="65">
        <f>SUMPRODUCT((LEFT(Extraction!$BO$4:$BO7,LEN(Extraction!$BO$4:$BO7)-1))*(Extraction!$A$4:$A7="Février"))</f>
        <v>0</v>
      </c>
      <c r="E15" s="65">
        <f>SUMPRODUCT((LEFT(Extraction!$BO$4:$BO7,LEN(Extraction!$BO$4:$BO7)-1))*(Extraction!$A$4:$A7="Mars"))</f>
        <v>0</v>
      </c>
      <c r="F15" s="65">
        <f>SUMPRODUCT((LEFT(Extraction!$BO$4:$BO7,LEN(Extraction!$BO$4:$BO7)-1))*(Extraction!$A$4:$A7="Avril"))</f>
        <v>0</v>
      </c>
      <c r="G15" s="65">
        <f>SUMPRODUCT((LEFT(Extraction!$BO$4:$BO7,LEN(Extraction!$BO$4:$BO7)-1))*(Extraction!$A$4:$A7="Mai"))</f>
        <v>0</v>
      </c>
      <c r="H15" s="65">
        <f>SUMPRODUCT((LEFT(Extraction!$BO$4:$BO7,LEN(Extraction!$BO$4:$BO7)-1))*(Extraction!$A$4:$A7="Juin"))</f>
        <v>0</v>
      </c>
      <c r="I15" s="65">
        <f>SUMPRODUCT((LEFT(Extraction!$BO$4:$BO7,LEN(Extraction!$BO$4:$BO7)-1))*(Extraction!$A$4:$A7="Juillet"))</f>
        <v>0</v>
      </c>
      <c r="J15" s="65">
        <f>SUMPRODUCT((LEFT(Extraction!$BO$4:$BO7,LEN(Extraction!$BO$4:$BO7)-1))*(Extraction!$A$4:$A7="Août"))</f>
        <v>0</v>
      </c>
      <c r="K15" s="65">
        <f>SUMPRODUCT((LEFT(Extraction!$BO$4:$BO7,LEN(Extraction!$BO$4:$BO7)-1))*(Extraction!$A$4:$A7="Septembre"))</f>
        <v>0</v>
      </c>
      <c r="L15" s="65">
        <f>SUMPRODUCT((LEFT(Extraction!$BO$4:$BO7,LEN(Extraction!$BO$4:$BO7)-1))*(Extraction!$A$4:$A7="Octobre"))</f>
        <v>0</v>
      </c>
      <c r="M15" s="65">
        <f>SUMPRODUCT((LEFT(Extraction!$BO$4:$BO7,LEN(Extraction!$BO$4:$BO7)-1))*(Extraction!$A$4:$A7="Novembre"))</f>
        <v>0</v>
      </c>
      <c r="N15" s="65">
        <f>SUMPRODUCT((LEFT(Extraction!$BO$4:$BO7,LEN(Extraction!$BO$4:$BO7)-1))*(Extraction!$A$4:$A7="Décembre"))</f>
        <v>0</v>
      </c>
      <c r="O15" s="6">
        <f t="shared" si="0"/>
        <v>0</v>
      </c>
      <c r="P15" s="6">
        <f t="shared" si="1"/>
        <v>0</v>
      </c>
      <c r="Q15" s="32"/>
    </row>
    <row r="16" spans="1:18">
      <c r="A16" s="120"/>
      <c r="B16" s="16" t="s">
        <v>55</v>
      </c>
      <c r="C16" s="65">
        <f>SUMPRODUCT((LEFT(Extraction!$BP$4:$BP7,LEN(Extraction!$BP$4:$BP7)-1))*(Extraction!$A$4:$A7="Janvier"))</f>
        <v>0</v>
      </c>
      <c r="D16" s="65">
        <f>SUMPRODUCT((LEFT(Extraction!$BP$4:$BP7,LEN(Extraction!$BP$4:$BP7)-1))*(Extraction!$A$4:$A7="Février"))</f>
        <v>0</v>
      </c>
      <c r="E16" s="65">
        <f>SUMPRODUCT((LEFT(Extraction!$BP$4:$BP7,LEN(Extraction!$BP$4:$BP7)-1))*(Extraction!$A$4:$A7="Mars"))</f>
        <v>0</v>
      </c>
      <c r="F16" s="65">
        <f>SUMPRODUCT((LEFT(Extraction!$BP$4:$BP7,LEN(Extraction!$BP$4:$BP7)-1))*(Extraction!$A$4:$A7="Avril"))</f>
        <v>0</v>
      </c>
      <c r="G16" s="65">
        <f>SUMPRODUCT((LEFT(Extraction!$BP$4:$BP7,LEN(Extraction!$BP$4:$BP7)-1))*(Extraction!$A$4:$A7="Mai"))</f>
        <v>0</v>
      </c>
      <c r="H16" s="65">
        <f>SUMPRODUCT((LEFT(Extraction!$BP$4:$BP7,LEN(Extraction!$BP$4:$BP7)-1))*(Extraction!$A$4:$A7="Juin"))</f>
        <v>0</v>
      </c>
      <c r="I16" s="65">
        <f>SUMPRODUCT((LEFT(Extraction!$BP$4:$BP7,LEN(Extraction!$BP$4:$BP7)-1))*(Extraction!$A$4:$A7="Juillet"))</f>
        <v>0</v>
      </c>
      <c r="J16" s="65">
        <f>SUMPRODUCT((LEFT(Extraction!$BP$4:$BP7,LEN(Extraction!$BP$4:$BP7)-1))*(Extraction!$A$4:$A7="Août"))</f>
        <v>0</v>
      </c>
      <c r="K16" s="65">
        <f>SUMPRODUCT((LEFT(Extraction!$BP$4:$BP7,LEN(Extraction!$BP$4:$BP7)-1))*(Extraction!$A$4:$A7="Septembre"))</f>
        <v>0</v>
      </c>
      <c r="L16" s="65">
        <f>SUMPRODUCT((LEFT(Extraction!$BP$4:$BP7,LEN(Extraction!$BP$4:$BP7)-1))*(Extraction!$A$4:$A7="Octobre"))</f>
        <v>0</v>
      </c>
      <c r="M16" s="65">
        <f>SUMPRODUCT((LEFT(Extraction!$BP$4:$BP7,LEN(Extraction!$BP$4:$BP7)-1))*(Extraction!$A$4:$A7="Novembre"))</f>
        <v>0</v>
      </c>
      <c r="N16" s="65">
        <f>SUMPRODUCT((LEFT(Extraction!$BP$4:$BP7,LEN(Extraction!$BP$4:$BP7)-1))*(Extraction!$A$4:$A7="Décembre"))</f>
        <v>0</v>
      </c>
      <c r="O16" s="6">
        <f t="shared" si="0"/>
        <v>0</v>
      </c>
      <c r="P16" s="6">
        <f t="shared" si="1"/>
        <v>0</v>
      </c>
      <c r="Q16" s="32"/>
    </row>
    <row r="17" spans="1:17">
      <c r="A17" s="120"/>
      <c r="B17" s="13" t="s">
        <v>57</v>
      </c>
      <c r="C17" s="65">
        <f>SUMPRODUCT((LEFT(Extraction!$BQ$4:$BQ7,LEN(Extraction!$BQ4:$BQ7)-1))*(Extraction!$A$4:$A7="Janvier"))</f>
        <v>0</v>
      </c>
      <c r="D17" s="65">
        <f>SUMPRODUCT((LEFT(Extraction!$BQ$4:$BQ7,LEN(Extraction!$BQ4:$BQ7)-1))*(Extraction!$A$4:$A7="Février"))</f>
        <v>0</v>
      </c>
      <c r="E17" s="65">
        <f>SUMPRODUCT((LEFT(Extraction!$BQ$4:$BQ7,LEN(Extraction!$BQ4:$BQ7)-1))*(Extraction!$A$4:$A7="Mars"))</f>
        <v>0</v>
      </c>
      <c r="F17" s="65">
        <f>SUMPRODUCT((LEFT(Extraction!$BQ$4:$BQ7,LEN(Extraction!$BQ4:$BQ7)-1))*(Extraction!$A$4:$A7="Avril"))</f>
        <v>0</v>
      </c>
      <c r="G17" s="65">
        <f>SUMPRODUCT((LEFT(Extraction!$BQ$4:$BQ7,LEN(Extraction!$BQ4:$BQ7)-1))*(Extraction!$A$4:$A7="Mai"))</f>
        <v>0</v>
      </c>
      <c r="H17" s="65">
        <f>SUMPRODUCT((LEFT(Extraction!$BQ$4:$BQ7,LEN(Extraction!$BQ4:$BQ7)-1))*(Extraction!$A$4:$A7="Juin"))</f>
        <v>0</v>
      </c>
      <c r="I17" s="65">
        <f>SUMPRODUCT((LEFT(Extraction!$BQ$4:$BQ7,LEN(Extraction!$BQ4:$BQ7)-1))*(Extraction!$A$4:$A7="Juillet"))</f>
        <v>0</v>
      </c>
      <c r="J17" s="65">
        <f>SUMPRODUCT((LEFT(Extraction!$BQ$4:$BQ7,LEN(Extraction!$BQ4:$BQ7)-1))*(Extraction!$A$4:$A7="Août"))</f>
        <v>0</v>
      </c>
      <c r="K17" s="65">
        <f>SUMPRODUCT((LEFT(Extraction!$BQ$4:$BQ7,LEN(Extraction!$BQ4:$BQ7)-1))*(Extraction!$A$4:$A7="Septembre"))</f>
        <v>0</v>
      </c>
      <c r="L17" s="65">
        <f>SUMPRODUCT((LEFT(Extraction!$BQ$4:$BQ7,LEN(Extraction!$BQ4:$BQ7)-1))*(Extraction!$A$4:$A7="Octobre"))</f>
        <v>0</v>
      </c>
      <c r="M17" s="65">
        <f>SUMPRODUCT((LEFT(Extraction!$BQ$4:$BQ7,LEN(Extraction!$BQ4:$BQ7)-1))*(Extraction!$A$4:$A7="Novembre"))</f>
        <v>0</v>
      </c>
      <c r="N17" s="65">
        <f>SUMPRODUCT((LEFT(Extraction!$BQ$4:$BQ7,LEN(Extraction!$BQ4:$BQ7)-1))*(Extraction!$A$4:$A7="Décembre"))</f>
        <v>0</v>
      </c>
      <c r="O17" s="6">
        <f t="shared" si="0"/>
        <v>0</v>
      </c>
      <c r="P17" s="6">
        <f t="shared" si="1"/>
        <v>0</v>
      </c>
      <c r="Q17" s="32"/>
    </row>
    <row r="18" spans="1:17">
      <c r="A18" s="120"/>
      <c r="B18" s="16" t="s">
        <v>60</v>
      </c>
      <c r="C18" s="65">
        <f>SUMPRODUCT((LEFT(Extraction!$BR$4:$BR7,LEN(Extraction!$BR$4:$BR7)-1))*(Extraction!$A$4:$A7="Janvier"))</f>
        <v>0</v>
      </c>
      <c r="D18" s="65">
        <f>SUMPRODUCT((LEFT(Extraction!$BR$4:$BR7,LEN(Extraction!$BR$4:$BR7)-1))*(Extraction!$A$4:$A7="Février"))</f>
        <v>0</v>
      </c>
      <c r="E18" s="65">
        <f>SUMPRODUCT((LEFT(Extraction!$BR$4:$BR7,LEN(Extraction!$BR$4:$BR7)-1))*(Extraction!$A$4:$A7="Mars"))</f>
        <v>0</v>
      </c>
      <c r="F18" s="65">
        <f>SUMPRODUCT((LEFT(Extraction!$BR$4:$BR7,LEN(Extraction!$BR$4:$BR7)-1))*(Extraction!$A$4:$A7="Avril"))</f>
        <v>0</v>
      </c>
      <c r="G18" s="65">
        <f>SUMPRODUCT((LEFT(Extraction!$BR$4:$BR7,LEN(Extraction!$BR$4:$BR7)-1))*(Extraction!$A$4:$A7="Mai"))</f>
        <v>0</v>
      </c>
      <c r="H18" s="65">
        <f>SUMPRODUCT((LEFT(Extraction!$BR$4:$BR7,LEN(Extraction!$BR$4:$BR7)-1))*(Extraction!$A$4:$A7="Juin"))</f>
        <v>0</v>
      </c>
      <c r="I18" s="65">
        <f>SUMPRODUCT((LEFT(Extraction!$BR$4:$BR7,LEN(Extraction!$BR$4:$BR7)-1))*(Extraction!$A$4:$A7="Juillet"))</f>
        <v>0</v>
      </c>
      <c r="J18" s="65">
        <f>SUMPRODUCT((LEFT(Extraction!$BR$4:$BR7,LEN(Extraction!$BR$4:$BR7)-1))*(Extraction!$A$4:$A7="Août"))</f>
        <v>0</v>
      </c>
      <c r="K18" s="65">
        <f>SUMPRODUCT((LEFT(Extraction!$BR$4:$BR7,LEN(Extraction!$BR$4:$BR7)-1))*(Extraction!$A$4:$A7="Septembre"))</f>
        <v>0</v>
      </c>
      <c r="L18" s="65">
        <f>SUMPRODUCT((LEFT(Extraction!$BR$4:$BR7,LEN(Extraction!$BR$4:$BR7)-1))*(Extraction!$A$4:$A7="Octobre"))</f>
        <v>0</v>
      </c>
      <c r="M18" s="65">
        <f>SUMPRODUCT((LEFT(Extraction!$BR$4:$BR7,LEN(Extraction!$BR$4:$BR7)-1))*(Extraction!$A$4:$A7="Novembre"))</f>
        <v>0</v>
      </c>
      <c r="N18" s="65">
        <f>SUMPRODUCT((LEFT(Extraction!$BR$4:$BR7,LEN(Extraction!$BR$4:$BR7)-1))*(Extraction!$A$4:$A7="Décembre"))</f>
        <v>0</v>
      </c>
      <c r="O18" s="6">
        <f t="shared" si="0"/>
        <v>0</v>
      </c>
      <c r="P18" s="6">
        <f t="shared" si="1"/>
        <v>0</v>
      </c>
      <c r="Q18" s="32"/>
    </row>
    <row r="19" spans="1:17">
      <c r="A19" s="120"/>
      <c r="B19" s="13" t="s">
        <v>62</v>
      </c>
      <c r="C19" s="65">
        <f>SUMPRODUCT((LEFT(Extraction!$BS$4:$BS7,LEN(Extraction!$BS$4:$BS7)-1))*(Extraction!$A$4:$A7="Janvier"))</f>
        <v>0</v>
      </c>
      <c r="D19" s="65">
        <f>SUMPRODUCT((LEFT(Extraction!$BS$4:$BS7,LEN(Extraction!$BS$4:$BS7)-1))*(Extraction!$A$4:$A7="Février"))</f>
        <v>0</v>
      </c>
      <c r="E19" s="65">
        <f>SUMPRODUCT((LEFT(Extraction!$BS$4:$BS7,LEN(Extraction!$BS$4:$BS7)-1))*(Extraction!$A$4:$A7="Mars"))</f>
        <v>0</v>
      </c>
      <c r="F19" s="65">
        <f>SUMPRODUCT((LEFT(Extraction!$BS$4:$BS7,LEN(Extraction!$BS$4:$BS7)-1))*(Extraction!$A$4:$A7="Avril"))</f>
        <v>0</v>
      </c>
      <c r="G19" s="65">
        <f>SUMPRODUCT((LEFT(Extraction!$BS$4:$BS7,LEN(Extraction!$BS$4:$BS7)-1))*(Extraction!$A$4:$A7="Mai"))</f>
        <v>0</v>
      </c>
      <c r="H19" s="65">
        <f>SUMPRODUCT((LEFT(Extraction!$BS$4:$BS7,LEN(Extraction!$BS$4:$BS7)-1))*(Extraction!$A$4:$A7="Juin"))</f>
        <v>0</v>
      </c>
      <c r="I19" s="65">
        <f>SUMPRODUCT((LEFT(Extraction!$BS$4:$BS7,LEN(Extraction!$BS$4:$BS7)-1))*(Extraction!$A$4:$A7="Juillet"))</f>
        <v>0</v>
      </c>
      <c r="J19" s="65">
        <f>SUMPRODUCT((LEFT(Extraction!$BS$4:$BS7,LEN(Extraction!$BS$4:$BS7)-1))*(Extraction!$A$4:$A7="Août"))</f>
        <v>0</v>
      </c>
      <c r="K19" s="65">
        <f>SUMPRODUCT((LEFT(Extraction!$BS$4:$BS7,LEN(Extraction!$BS$4:$BS7)-1))*(Extraction!$A$4:$A7="Septembre"))</f>
        <v>0</v>
      </c>
      <c r="L19" s="65">
        <f>SUMPRODUCT((LEFT(Extraction!$BS$4:$BS7,LEN(Extraction!$BS$4:$BS7)-1))*(Extraction!$A$4:$A7="Octobre"))</f>
        <v>0</v>
      </c>
      <c r="M19" s="65">
        <f>SUMPRODUCT((LEFT(Extraction!$BS$4:$BS7,LEN(Extraction!$BS$4:$BS7)-1))*(Extraction!$A$4:$A7="Novembre"))</f>
        <v>0</v>
      </c>
      <c r="N19" s="65">
        <f>SUMPRODUCT((LEFT(Extraction!$BS$4:$BS7,LEN(Extraction!$BS$4:$BS7)-1))*(Extraction!$A$4:$A7="Décembre"))</f>
        <v>0</v>
      </c>
      <c r="O19" s="6">
        <f t="shared" si="0"/>
        <v>0</v>
      </c>
      <c r="P19" s="6">
        <f t="shared" si="1"/>
        <v>0</v>
      </c>
      <c r="Q19" s="32"/>
    </row>
    <row r="20" spans="1:17">
      <c r="A20" s="120"/>
      <c r="B20" s="16" t="s">
        <v>65</v>
      </c>
      <c r="C20" s="64">
        <f>SUMPRODUCT((LEFT(Extraction!$BT$4:$BT7,LEN(Extraction!$BT$4:$BT7)-1))*(Extraction!$A$4:$A7="Janvier"))</f>
        <v>0</v>
      </c>
      <c r="D20" s="64">
        <f>SUMPRODUCT((LEFT(Extraction!$BT$4:$BT7,LEN(Extraction!$BT$4:$BT7)-1))*(Extraction!$A$4:$A7="Février"))</f>
        <v>0</v>
      </c>
      <c r="E20" s="64">
        <f>SUMPRODUCT((LEFT(Extraction!$BT$4:$BT7,LEN(Extraction!$BT$4:$BT7)-1))*(Extraction!$A$4:$A7="Mars"))</f>
        <v>0</v>
      </c>
      <c r="F20" s="64">
        <f>SUMPRODUCT((LEFT(Extraction!$BT$4:$BT7,LEN(Extraction!$BT$4:$BT7)-1))*(Extraction!$A$4:$A7="Avril"))</f>
        <v>0</v>
      </c>
      <c r="G20" s="64">
        <f>SUMPRODUCT((LEFT(Extraction!$BT$4:$BT7,LEN(Extraction!$BT$4:$BT7)-1))*(Extraction!$A$4:$A7="Mai"))</f>
        <v>0</v>
      </c>
      <c r="H20" s="64">
        <f>SUMPRODUCT((LEFT(Extraction!$BT$4:$BT7,LEN(Extraction!$BT$4:$BT7)-1))*(Extraction!$A$4:$A7="Juin"))</f>
        <v>0</v>
      </c>
      <c r="I20" s="64">
        <f>SUMPRODUCT((LEFT(Extraction!$BT$4:$BT7,LEN(Extraction!$BT$4:$BT7)-1))*(Extraction!$A$4:$A7="Juillet"))</f>
        <v>0</v>
      </c>
      <c r="J20" s="64">
        <f>SUMPRODUCT((LEFT(Extraction!$BT$4:$BT7,LEN(Extraction!$BT$4:$BT7)-1))*(Extraction!$A$4:$A7="Août"))</f>
        <v>0</v>
      </c>
      <c r="K20" s="64">
        <f>SUMPRODUCT((LEFT(Extraction!$BT$4:$BT7,LEN(Extraction!$BT$4:$BT7)-1))*(Extraction!$A$4:$A7="Septembre"))</f>
        <v>0</v>
      </c>
      <c r="L20" s="64">
        <f>SUMPRODUCT((LEFT(Extraction!$BT$4:$BT7,LEN(Extraction!$BT$4:$BT7)-1))*(Extraction!$A$4:$A7="Octobre"))</f>
        <v>0</v>
      </c>
      <c r="M20" s="64">
        <f>SUMPRODUCT((LEFT(Extraction!$BT$4:$BT7,LEN(Extraction!$BT$4:$BT7)-1))*(Extraction!$A$4:$A7="Novembre"))</f>
        <v>0</v>
      </c>
      <c r="N20" s="64">
        <f>SUMPRODUCT((LEFT(Extraction!$BT$4:$BT7,LEN(Extraction!$BT$4:$BT7)-1))*(Extraction!$A$4:$A7="Décembre"))</f>
        <v>0</v>
      </c>
      <c r="O20" s="4">
        <f t="shared" si="0"/>
        <v>0</v>
      </c>
      <c r="P20" s="4">
        <f t="shared" si="1"/>
        <v>0</v>
      </c>
      <c r="Q20" s="32"/>
    </row>
    <row r="21" spans="1:17">
      <c r="A21" s="120"/>
      <c r="B21" s="13" t="s">
        <v>67</v>
      </c>
      <c r="C21" s="64">
        <f>SUMPRODUCT((LEFT(Extraction!$BU$4:$BU7,LEN(Extraction!$BU$4:$BU7)-1))*(Extraction!$A$4:$A7="Janvier"))</f>
        <v>0</v>
      </c>
      <c r="D21" s="64">
        <f>SUMPRODUCT((LEFT(Extraction!$BU$4:$BU7,LEN(Extraction!$BU$4:$BU7)-1))*(Extraction!$A$4:$A7="Février"))</f>
        <v>0</v>
      </c>
      <c r="E21" s="64">
        <f>SUMPRODUCT((LEFT(Extraction!$BU$4:$BU7,LEN(Extraction!$BU$4:$BU7)-1))*(Extraction!$A$4:$A7="Mars"))</f>
        <v>0</v>
      </c>
      <c r="F21" s="64">
        <f>SUMPRODUCT((LEFT(Extraction!$BU$4:$BU7,LEN(Extraction!$BU$4:$BU7)-1))*(Extraction!$A$4:$A7="Avril"))</f>
        <v>0</v>
      </c>
      <c r="G21" s="64">
        <f>SUMPRODUCT((LEFT(Extraction!$BU$4:$BU7,LEN(Extraction!$BU$4:$BU7)-1))*(Extraction!$A$4:$A7="Mai"))</f>
        <v>0</v>
      </c>
      <c r="H21" s="64">
        <f>SUMPRODUCT((LEFT(Extraction!$BU$4:$BU7,LEN(Extraction!$BU$4:$BU7)-1))*(Extraction!$A$4:$A7="Juin"))</f>
        <v>0</v>
      </c>
      <c r="I21" s="64">
        <f>SUMPRODUCT((LEFT(Extraction!$BU$4:$BU7,LEN(Extraction!$BU$4:$BU7)-1))*(Extraction!$A$4:$A7="Juillet"))</f>
        <v>0</v>
      </c>
      <c r="J21" s="64">
        <f>SUMPRODUCT((LEFT(Extraction!$BU$4:$BU7,LEN(Extraction!$BU$4:$BU7)-1))*(Extraction!$A$4:$A7="Août"))</f>
        <v>0</v>
      </c>
      <c r="K21" s="64">
        <f>SUMPRODUCT((LEFT(Extraction!$BU$4:$BU7,LEN(Extraction!$BU$4:$BU7)-1))*(Extraction!$A$4:$A7="Septembre"))</f>
        <v>0</v>
      </c>
      <c r="L21" s="64">
        <f>SUMPRODUCT((LEFT(Extraction!$BU$4:$BU7,LEN(Extraction!$BU$4:$BU7)-1))*(Extraction!$A$4:$A7="Octobre"))</f>
        <v>0</v>
      </c>
      <c r="M21" s="64">
        <f>SUMPRODUCT((LEFT(Extraction!$BU$4:$BU7,LEN(Extraction!$BU$4:$BU7)-1))*(Extraction!$A$4:$A7="Novembre"))</f>
        <v>0</v>
      </c>
      <c r="N21" s="64">
        <f>SUMPRODUCT((LEFT(Extraction!$BU$4:$BU7,LEN(Extraction!$BU$4:$BU7)-1))*(Extraction!$A$4:$A7="Décembre"))</f>
        <v>0</v>
      </c>
      <c r="O21" s="4">
        <f t="shared" si="0"/>
        <v>0</v>
      </c>
      <c r="P21" s="4">
        <f t="shared" si="1"/>
        <v>0</v>
      </c>
      <c r="Q21" s="32"/>
    </row>
    <row r="22" spans="1:17">
      <c r="A22" s="120"/>
      <c r="B22" s="16" t="s">
        <v>68</v>
      </c>
      <c r="C22" s="65">
        <f>SUMPRODUCT((LEFT(Extraction!$BV$4:$BV7,LEN(Extraction!$BV$4:$BV7)-1))*(Extraction!$A$4:$A7="Janvier"))</f>
        <v>0</v>
      </c>
      <c r="D22" s="65">
        <f>SUMPRODUCT((LEFT(Extraction!$BV$4:$BV7,LEN(Extraction!$BV$4:$BV7)-1))*(Extraction!$A$4:$A7="Février"))</f>
        <v>0</v>
      </c>
      <c r="E22" s="65">
        <f>SUMPRODUCT((LEFT(Extraction!$BV$4:$BV7,LEN(Extraction!$BV$4:$BV7)-1))*(Extraction!$A$4:$A7="Mars"))</f>
        <v>0</v>
      </c>
      <c r="F22" s="65">
        <f>SUMPRODUCT((LEFT(Extraction!$BV$4:$BV7,LEN(Extraction!$BV$4:$BV7)-1))*(Extraction!$A$4:$A7="Avril"))</f>
        <v>0</v>
      </c>
      <c r="G22" s="65">
        <f>SUMPRODUCT((LEFT(Extraction!$BV$4:$BV7,LEN(Extraction!$BV$4:$BV7)-1))*(Extraction!$A$4:$A7="Mai"))</f>
        <v>0</v>
      </c>
      <c r="H22" s="65">
        <f>SUMPRODUCT((LEFT(Extraction!$BV$4:$BV7,LEN(Extraction!$BV$4:$BV7)-1))*(Extraction!$A$4:$A7="Juin"))</f>
        <v>0</v>
      </c>
      <c r="I22" s="65">
        <f>SUMPRODUCT((LEFT(Extraction!$BV$4:$BV7,LEN(Extraction!$BV$4:$BV7)-1))*(Extraction!$A$4:$A7="Juillet"))</f>
        <v>0</v>
      </c>
      <c r="J22" s="65">
        <f>SUMPRODUCT((LEFT(Extraction!$BV$4:$BV7,LEN(Extraction!$BV$4:$BV7)-1))*(Extraction!$A$4:$A7="Août"))</f>
        <v>0</v>
      </c>
      <c r="K22" s="65">
        <f>SUMPRODUCT((LEFT(Extraction!$BV$4:$BV7,LEN(Extraction!$BV$4:$BV7)-1))*(Extraction!$A$4:$A7="Septembre"))</f>
        <v>0</v>
      </c>
      <c r="L22" s="65">
        <f>SUMPRODUCT((LEFT(Extraction!$BV$4:$BV7,LEN(Extraction!$BV$4:$BV7)-1))*(Extraction!$A$4:$A7="Octobre"))</f>
        <v>0</v>
      </c>
      <c r="M22" s="65">
        <f>SUMPRODUCT((LEFT(Extraction!$BV$4:$BV7,LEN(Extraction!$BV$4:$BV7)-1))*(Extraction!$A$4:$A7="Novembre"))</f>
        <v>0</v>
      </c>
      <c r="N22" s="65">
        <f>SUMPRODUCT((LEFT(Extraction!$BV$4:$BV7,LEN(Extraction!$BV$4:$BV7)-1))*(Extraction!$A$4:$A7="Décembre"))</f>
        <v>0</v>
      </c>
      <c r="O22" s="6">
        <f t="shared" si="0"/>
        <v>0</v>
      </c>
      <c r="P22" s="6">
        <f t="shared" si="1"/>
        <v>0</v>
      </c>
      <c r="Q22" s="32"/>
    </row>
    <row r="23" spans="1:17">
      <c r="A23" s="120"/>
      <c r="B23" s="13" t="s">
        <v>134</v>
      </c>
      <c r="C23" s="65">
        <f>SUMPRODUCT((LEFT(Extraction!$BW$4:$BW7,LEN(Extraction!$BW$4:$BW7)-1))*(Extraction!$A$4:$A7="Janvier"))</f>
        <v>0</v>
      </c>
      <c r="D23" s="65">
        <f>SUMPRODUCT((LEFT(Extraction!$BW$4:$BW7,LEN(Extraction!$BW$4:$BW7)-1))*(Extraction!$A$4:$A7="Février"))</f>
        <v>0</v>
      </c>
      <c r="E23" s="65">
        <f>SUMPRODUCT((LEFT(Extraction!$BW$4:$BW7,LEN(Extraction!$BW$4:$BW7)-1))*(Extraction!$A$4:$A7="Mars"))</f>
        <v>0</v>
      </c>
      <c r="F23" s="65">
        <f>SUMPRODUCT((LEFT(Extraction!$BW$4:$BW7,LEN(Extraction!$BW$4:$BW7)-1))*(Extraction!$A$4:$A7="Avril"))</f>
        <v>0</v>
      </c>
      <c r="G23" s="65">
        <f>SUMPRODUCT((LEFT(Extraction!$BW$4:$BW7,LEN(Extraction!$BW$4:$BW7)-1))*(Extraction!$A$4:$A7="Mai"))</f>
        <v>0</v>
      </c>
      <c r="H23" s="65">
        <f>SUMPRODUCT((LEFT(Extraction!$BW$4:$BW7,LEN(Extraction!$BW$4:$BW7)-1))*(Extraction!$A$4:$A7="Juin"))</f>
        <v>0</v>
      </c>
      <c r="I23" s="65">
        <f>SUMPRODUCT((LEFT(Extraction!$BW$4:$BW7,LEN(Extraction!$BW$4:$BW7)-1))*(Extraction!$A$4:$A7="Juillet"))</f>
        <v>0</v>
      </c>
      <c r="J23" s="65">
        <f>SUMPRODUCT((LEFT(Extraction!$BW$4:$BW7,LEN(Extraction!$BW$4:$BW7)-1))*(Extraction!$A$4:$A7="Août"))</f>
        <v>0</v>
      </c>
      <c r="K23" s="65">
        <f>SUMPRODUCT((LEFT(Extraction!$BW$4:$BW7,LEN(Extraction!$BW$4:$BW7)-1))*(Extraction!$A$4:$A7="Septembre"))</f>
        <v>0</v>
      </c>
      <c r="L23" s="65">
        <f>SUMPRODUCT((LEFT(Extraction!$BW$4:$BW7,LEN(Extraction!$BW$4:$BW7)-1))*(Extraction!$A$4:$A7="Octobre"))</f>
        <v>0</v>
      </c>
      <c r="M23" s="65">
        <f>SUMPRODUCT((LEFT(Extraction!$BW$4:$BW7,LEN(Extraction!$BW$4:$BW7)-1))*(Extraction!$A$4:$A7="Novembre"))</f>
        <v>0</v>
      </c>
      <c r="N23" s="65">
        <f>SUMPRODUCT((LEFT(Extraction!$BW$4:$BW7,LEN(Extraction!$BW$4:$BW7)-1))*(Extraction!$A$4:$A7="Décembre"))</f>
        <v>0</v>
      </c>
      <c r="O23" s="6">
        <f t="shared" si="0"/>
        <v>0</v>
      </c>
      <c r="P23" s="6">
        <f t="shared" si="1"/>
        <v>0</v>
      </c>
      <c r="Q23" s="32"/>
    </row>
    <row r="24" spans="1:17">
      <c r="A24" s="120"/>
      <c r="B24" s="16" t="s">
        <v>75</v>
      </c>
      <c r="C24" s="65">
        <f>SUMPRODUCT((LEFT(Extraction!$BX$4:$BX7,LEN(Extraction!$BX$4:$BX7)-1))*(Extraction!$A$4:$A7="Janvier"))</f>
        <v>0</v>
      </c>
      <c r="D24" s="65">
        <f>SUMPRODUCT((LEFT(Extraction!$BX$4:$BX7,LEN(Extraction!$BX$4:$BX7)-1))*(Extraction!$A$4:$A7="Février"))</f>
        <v>0</v>
      </c>
      <c r="E24" s="65">
        <f>SUMPRODUCT((LEFT(Extraction!$BX$4:$BX7,LEN(Extraction!$BX$4:$BX7)-1))*(Extraction!$A$4:$A7="Mars"))</f>
        <v>0</v>
      </c>
      <c r="F24" s="65">
        <f>SUMPRODUCT((LEFT(Extraction!$BX$4:$BX7,LEN(Extraction!$BX$4:$BX7)-1))*(Extraction!$A$4:$A7="Avril"))</f>
        <v>0</v>
      </c>
      <c r="G24" s="65">
        <f>SUMPRODUCT((LEFT(Extraction!$BX$4:$BX7,LEN(Extraction!$BX$4:$BX7)-1))*(Extraction!$A$4:$A7="Mai"))</f>
        <v>0</v>
      </c>
      <c r="H24" s="65">
        <f>SUMPRODUCT((LEFT(Extraction!$BX$4:$BX7,LEN(Extraction!$BX$4:$BX7)-1))*(Extraction!$A$4:$A7="Juin"))</f>
        <v>0</v>
      </c>
      <c r="I24" s="65">
        <f>SUMPRODUCT((LEFT(Extraction!$BX$4:$BX7,LEN(Extraction!$BX$4:$BX7)-1))*(Extraction!$A$4:$A7="Juillet"))</f>
        <v>0</v>
      </c>
      <c r="J24" s="65">
        <f>SUMPRODUCT((LEFT(Extraction!$BX$4:$BX7,LEN(Extraction!$BX$4:$BX7)-1))*(Extraction!$A$4:$A7="Août"))</f>
        <v>0</v>
      </c>
      <c r="K24" s="65">
        <f>SUMPRODUCT((LEFT(Extraction!$BX$4:$BX7,LEN(Extraction!$BX$4:$BX7)-1))*(Extraction!$A$4:$A7="Septembre"))</f>
        <v>0</v>
      </c>
      <c r="L24" s="65">
        <f>SUMPRODUCT((LEFT(Extraction!$BX$4:$BX7,LEN(Extraction!$BX$4:$BX7)-1))*(Extraction!$A$4:$A7="Octobre"))</f>
        <v>0</v>
      </c>
      <c r="M24" s="65">
        <f>SUMPRODUCT((LEFT(Extraction!$BX$4:$BX7,LEN(Extraction!$BX$4:$BX7)-1))*(Extraction!$A$4:$A7="Novembre"))</f>
        <v>0</v>
      </c>
      <c r="N24" s="65">
        <f>SUMPRODUCT((LEFT(Extraction!$BX$4:$BX7,LEN(Extraction!$BX$4:$BX7)-1))*(Extraction!$A$4:$A7="Décembre"))</f>
        <v>0</v>
      </c>
      <c r="O24" s="6">
        <f t="shared" si="0"/>
        <v>0</v>
      </c>
      <c r="P24" s="6">
        <f t="shared" si="1"/>
        <v>0</v>
      </c>
      <c r="Q24" s="32"/>
    </row>
    <row r="25" spans="1:17">
      <c r="A25" s="120"/>
      <c r="B25" s="13" t="s">
        <v>135</v>
      </c>
      <c r="C25" s="65">
        <f>SUMPRODUCT((LEFT(Extraction!$BY$4:$BY7,LEN(Extraction!$BY$4:$BY7)-1))*(Extraction!$A$4:$A7="Janvier"))</f>
        <v>0</v>
      </c>
      <c r="D25" s="65">
        <f>SUMPRODUCT((LEFT(Extraction!$BY$4:$BY7,LEN(Extraction!$BY$4:$BY7)-1))*(Extraction!$A$4:$A7="Février"))</f>
        <v>0</v>
      </c>
      <c r="E25" s="65">
        <f>SUMPRODUCT((LEFT(Extraction!$BY$4:$BY7,LEN(Extraction!$BY$4:$BY7)-1))*(Extraction!$A$4:$A7="Mars"))</f>
        <v>0</v>
      </c>
      <c r="F25" s="65">
        <f>SUMPRODUCT((LEFT(Extraction!$BY$4:$BY7,LEN(Extraction!$BY$4:$BY7)-1))*(Extraction!$A$4:$A7="Avril"))</f>
        <v>0</v>
      </c>
      <c r="G25" s="65">
        <f>SUMPRODUCT((LEFT(Extraction!$BY$4:$BY7,LEN(Extraction!$BY$4:$BY7)-1))*(Extraction!$A$4:$A7="Mai"))</f>
        <v>0</v>
      </c>
      <c r="H25" s="65">
        <f>SUMPRODUCT((LEFT(Extraction!$BY$4:$BY7,LEN(Extraction!$BY$4:$BY7)-1))*(Extraction!$A$4:$A7="Juin"))</f>
        <v>0</v>
      </c>
      <c r="I25" s="65">
        <f>SUMPRODUCT((LEFT(Extraction!$BY$4:$BY7,LEN(Extraction!$BY$4:$BY7)-1))*(Extraction!$A$4:$A7="Juillet"))</f>
        <v>0</v>
      </c>
      <c r="J25" s="65">
        <f>SUMPRODUCT((LEFT(Extraction!$BY$4:$BY7,LEN(Extraction!$BY$4:$BY7)-1))*(Extraction!$A$4:$A7="Août"))</f>
        <v>0</v>
      </c>
      <c r="K25" s="65">
        <f>SUMPRODUCT((LEFT(Extraction!$BY$4:$BY7,LEN(Extraction!$BY$4:$BY7)-1))*(Extraction!$A$4:$A7="Septembre"))</f>
        <v>0</v>
      </c>
      <c r="L25" s="65">
        <f>SUMPRODUCT((LEFT(Extraction!$BY$4:$BY7,LEN(Extraction!$BY$4:$BY7)-1))*(Extraction!$A$4:$A7="Octobre"))</f>
        <v>0</v>
      </c>
      <c r="M25" s="65">
        <f>SUMPRODUCT((LEFT(Extraction!$BY$4:$BY7,LEN(Extraction!$BY$4:$BY7)-1))*(Extraction!$A$4:$A7="Novembre"))</f>
        <v>0</v>
      </c>
      <c r="N25" s="65">
        <f>SUMPRODUCT((LEFT(Extraction!$BY$4:$BY7,LEN(Extraction!$BY$4:$BY7)-1))*(Extraction!$A$4:$A7="Décembre"))</f>
        <v>0</v>
      </c>
      <c r="O25" s="6">
        <f t="shared" si="0"/>
        <v>0</v>
      </c>
      <c r="P25" s="6">
        <f t="shared" si="1"/>
        <v>0</v>
      </c>
      <c r="Q25" s="32"/>
    </row>
    <row r="26" spans="1:17">
      <c r="A26" s="120"/>
      <c r="B26" s="16" t="s">
        <v>136</v>
      </c>
      <c r="C26" s="64">
        <f>SUMPRODUCT((LEFT(Extraction!$BZ$4:$BZ7,LEN(Extraction!$BZ$4:$BZ7)-1))*(Extraction!$A$4:$A7="Janvier"))</f>
        <v>0</v>
      </c>
      <c r="D26" s="64">
        <f>SUMPRODUCT((LEFT(Extraction!$BZ$4:$BZ7,LEN(Extraction!$BZ$4:$BZ7)-1))*(Extraction!$A$4:$A7="Février"))</f>
        <v>0</v>
      </c>
      <c r="E26" s="64">
        <f>SUMPRODUCT((LEFT(Extraction!$BZ$4:$BZ7,LEN(Extraction!$BZ$4:$BZ7)-1))*(Extraction!$A$4:$A7="Mars"))</f>
        <v>0</v>
      </c>
      <c r="F26" s="64">
        <f>SUMPRODUCT((LEFT(Extraction!$BZ$4:$BZ7,LEN(Extraction!$BZ$4:$BZ7)-1))*(Extraction!$A$4:$A7="Avril"))</f>
        <v>0</v>
      </c>
      <c r="G26" s="64">
        <f>SUMPRODUCT((LEFT(Extraction!$BZ$4:$BZ7,LEN(Extraction!$BZ$4:$BZ7)-1))*(Extraction!$A$4:$A7="Mai"))</f>
        <v>0</v>
      </c>
      <c r="H26" s="64">
        <f>SUMPRODUCT((LEFT(Extraction!$BZ$4:$BZ7,LEN(Extraction!$BZ$4:$BZ7)-1))*(Extraction!$A$4:$A7="Juin"))</f>
        <v>0</v>
      </c>
      <c r="I26" s="64">
        <f>SUMPRODUCT((LEFT(Extraction!$BZ$4:$BZ7,LEN(Extraction!$BZ$4:$BZ7)-1))*(Extraction!$A$4:$A7="Juillet"))</f>
        <v>0</v>
      </c>
      <c r="J26" s="64">
        <f>SUMPRODUCT((LEFT(Extraction!$BZ$4:$BZ7,LEN(Extraction!$BZ$4:$BZ7)-1))*(Extraction!$A$4:$A7="Août"))</f>
        <v>0</v>
      </c>
      <c r="K26" s="64">
        <f>SUMPRODUCT((LEFT(Extraction!$BZ$4:$BZ7,LEN(Extraction!$BZ$4:$BZ7)-1))*(Extraction!$A$4:$A7="Septembre"))</f>
        <v>0</v>
      </c>
      <c r="L26" s="64">
        <f>SUMPRODUCT((LEFT(Extraction!$BZ$4:$BZ7,LEN(Extraction!$BZ$4:$BZ7)-1))*(Extraction!$A$4:$A7="Octobre"))</f>
        <v>0</v>
      </c>
      <c r="M26" s="64">
        <f>SUMPRODUCT((LEFT(Extraction!$BZ$4:$BZ7,LEN(Extraction!$BZ$4:$BZ7)-1))*(Extraction!$A$4:$A7="Novembre"))</f>
        <v>0</v>
      </c>
      <c r="N26" s="64">
        <f>SUMPRODUCT((LEFT(Extraction!$BZ$4:$BZ7,LEN(Extraction!$BZ$4:$BZ7)-1))*(Extraction!$A$4:$A7="Décembre"))</f>
        <v>0</v>
      </c>
      <c r="O26" s="4">
        <f t="shared" si="0"/>
        <v>0</v>
      </c>
      <c r="P26" s="4">
        <f t="shared" si="1"/>
        <v>0</v>
      </c>
      <c r="Q26" s="32"/>
    </row>
    <row r="27" spans="1:17">
      <c r="A27" s="120"/>
      <c r="B27" s="13" t="s">
        <v>73</v>
      </c>
      <c r="C27" s="64">
        <f>SUMPRODUCT((LEFT(Extraction!$CA$4:$CA7,LEN(Extraction!$CA$4:$CA7)-1))*(Extraction!$A$4:$A7="Janvier"))</f>
        <v>0</v>
      </c>
      <c r="D27" s="64">
        <f>SUMPRODUCT((LEFT(Extraction!$CA$4:$CA7,LEN(Extraction!$CA$4:$CA7)-1))*(Extraction!$A$4:$A7="Février"))</f>
        <v>0</v>
      </c>
      <c r="E27" s="64">
        <f>SUMPRODUCT((LEFT(Extraction!$CA$4:$CA7,LEN(Extraction!$CA$4:$CA7)-1))*(Extraction!$A$4:$A7="Mars"))</f>
        <v>0</v>
      </c>
      <c r="F27" s="64">
        <f>SUMPRODUCT((LEFT(Extraction!$CA$4:$CA7,LEN(Extraction!$CA$4:$CA7)-1))*(Extraction!$A$4:$A7="Avril"))</f>
        <v>0</v>
      </c>
      <c r="G27" s="64">
        <f>SUMPRODUCT((LEFT(Extraction!$CA$4:$CA7,LEN(Extraction!$CA$4:$CA7)-1))*(Extraction!$A$4:$A7="Mai"))</f>
        <v>0</v>
      </c>
      <c r="H27" s="64">
        <f>SUMPRODUCT((LEFT(Extraction!$CA$4:$CA7,LEN(Extraction!$CA$4:$CA7)-1))*(Extraction!$A$4:$A7="Juin"))</f>
        <v>0</v>
      </c>
      <c r="I27" s="64">
        <f>SUMPRODUCT((LEFT(Extraction!$CA$4:$CA7,LEN(Extraction!$CA$4:$CA7)-1))*(Extraction!$A$4:$A7="Juillet"))</f>
        <v>0</v>
      </c>
      <c r="J27" s="64">
        <f>SUMPRODUCT((LEFT(Extraction!$CA$4:$CA7,LEN(Extraction!$CA$4:$CA7)-1))*(Extraction!$A$4:$A7="Août"))</f>
        <v>0</v>
      </c>
      <c r="K27" s="64">
        <f>SUMPRODUCT((LEFT(Extraction!$CA$4:$CA7,LEN(Extraction!$CA$4:$CA7)-1))*(Extraction!$A$4:$A7="Septembre"))</f>
        <v>0</v>
      </c>
      <c r="L27" s="64">
        <f>SUMPRODUCT((LEFT(Extraction!$CA$4:$CA7,LEN(Extraction!$CA$4:$CA7)-1))*(Extraction!$A$4:$A7="Octobre"))</f>
        <v>0</v>
      </c>
      <c r="M27" s="64">
        <f>SUMPRODUCT((LEFT(Extraction!$CA$4:$CA7,LEN(Extraction!$CA$4:$CA7)-1))*(Extraction!$A$4:$A7="Novembre"))</f>
        <v>0</v>
      </c>
      <c r="N27" s="64">
        <f>SUMPRODUCT((LEFT(Extraction!$CA$4:$CA7,LEN(Extraction!$CA$4:$CA7)-1))*(Extraction!$A$4:$A7="Décembre"))</f>
        <v>0</v>
      </c>
      <c r="O27" s="4">
        <f t="shared" si="0"/>
        <v>0</v>
      </c>
      <c r="P27" s="4">
        <f t="shared" si="1"/>
        <v>0</v>
      </c>
      <c r="Q27" s="32"/>
    </row>
    <row r="28" spans="1:17">
      <c r="A28" s="120"/>
      <c r="B28" s="16" t="s">
        <v>70</v>
      </c>
      <c r="C28" s="64">
        <f>SUMPRODUCT((LEFT(Extraction!$CB$4:$CB7,LEN(Extraction!$CB$4:$CB7)-1))*(Extraction!$A$4:$A7="Janvier"))</f>
        <v>0</v>
      </c>
      <c r="D28" s="64">
        <f>SUMPRODUCT((LEFT(Extraction!$CB$4:$CB7,LEN(Extraction!$CB$4:$CB7)-1))*(Extraction!$A$4:$A7="Février"))</f>
        <v>0</v>
      </c>
      <c r="E28" s="64">
        <f>SUMPRODUCT((LEFT(Extraction!$CB$4:$CB7,LEN(Extraction!$CB$4:$CB7)-1))*(Extraction!$A$4:$A7="Mars"))</f>
        <v>0</v>
      </c>
      <c r="F28" s="64">
        <f>SUMPRODUCT((LEFT(Extraction!$CB$4:$CB7,LEN(Extraction!$CB$4:$CB7)-1))*(Extraction!$A$4:$A7="Avril"))</f>
        <v>0</v>
      </c>
      <c r="G28" s="64">
        <f>SUMPRODUCT((LEFT(Extraction!$CB$4:$CB7,LEN(Extraction!$CB$4:$CB7)-1))*(Extraction!$A$4:$A7="Mai"))</f>
        <v>0</v>
      </c>
      <c r="H28" s="64">
        <f>SUMPRODUCT((LEFT(Extraction!$CB$4:$CB7,LEN(Extraction!$CB$4:$CB7)-1))*(Extraction!$A$4:$A7="Juin"))</f>
        <v>0</v>
      </c>
      <c r="I28" s="64">
        <f>SUMPRODUCT((LEFT(Extraction!$CB$4:$CB7,LEN(Extraction!$CB$4:$CB7)-1))*(Extraction!$A$4:$A7="Juillet"))</f>
        <v>0</v>
      </c>
      <c r="J28" s="64">
        <f>SUMPRODUCT((LEFT(Extraction!$CB$4:$CB7,LEN(Extraction!$CB$4:$CB7)-1))*(Extraction!$A$4:$A7="Août"))</f>
        <v>0</v>
      </c>
      <c r="K28" s="64">
        <f>SUMPRODUCT((LEFT(Extraction!$CB$4:$CB7,LEN(Extraction!$CB$4:$CB7)-1))*(Extraction!$A$4:$A7="Septembre"))</f>
        <v>0</v>
      </c>
      <c r="L28" s="64">
        <f>SUMPRODUCT((LEFT(Extraction!$CB$4:$CB7,LEN(Extraction!$CB$4:$CB7)-1))*(Extraction!$A$4:$A7="Octobre"))</f>
        <v>0</v>
      </c>
      <c r="M28" s="64">
        <f>SUMPRODUCT((LEFT(Extraction!$CB$4:$CB7,LEN(Extraction!$CB$4:$CB7)-1))*(Extraction!$A$4:$A7="Novembre"))</f>
        <v>0</v>
      </c>
      <c r="N28" s="64">
        <f>SUMPRODUCT((LEFT(Extraction!$CB$4:$CB7,LEN(Extraction!$CB$4:$CB7)-1))*(Extraction!$A$4:$A7="Décembre"))</f>
        <v>0</v>
      </c>
      <c r="O28" s="4">
        <f t="shared" si="0"/>
        <v>0</v>
      </c>
      <c r="P28" s="4">
        <f t="shared" si="1"/>
        <v>0</v>
      </c>
      <c r="Q28" s="32"/>
    </row>
    <row r="29" spans="1:17">
      <c r="A29" s="120"/>
      <c r="B29" s="13" t="s">
        <v>76</v>
      </c>
      <c r="C29" s="66">
        <f>SUMPRODUCT((LEFT(Extraction!$CC$4:$CC7,LEN(Extraction!$CC$4:$CC7)-1))*(Extraction!$A$4:$A7="Janvier"))</f>
        <v>0</v>
      </c>
      <c r="D29" s="66">
        <f>SUMPRODUCT((LEFT(Extraction!$CC$4:$CC7,LEN(Extraction!$CC$4:$CC7)-1))*(Extraction!$A$4:$A7="Février"))</f>
        <v>0</v>
      </c>
      <c r="E29" s="66">
        <f>SUMPRODUCT((LEFT(Extraction!$CC$4:$CC7,LEN(Extraction!$CC$4:$CC7)-1))*(Extraction!$A$4:$A7="Mars"))</f>
        <v>0</v>
      </c>
      <c r="F29" s="66">
        <f>SUMPRODUCT((LEFT(Extraction!$CC$4:$CC7,LEN(Extraction!$CC$4:$CC7)-1))*(Extraction!$A$4:$A7="Avril"))</f>
        <v>0</v>
      </c>
      <c r="G29" s="66">
        <f>SUMPRODUCT((LEFT(Extraction!$CC$4:$CC7,LEN(Extraction!$CC$4:$CC7)-1))*(Extraction!$A$4:$A7="Mai"))</f>
        <v>0</v>
      </c>
      <c r="H29" s="66">
        <f>SUMPRODUCT((LEFT(Extraction!$CC$4:$CC7,LEN(Extraction!$CC$4:$CC7)-1))*(Extraction!$A$4:$A7="Juin"))</f>
        <v>0</v>
      </c>
      <c r="I29" s="66">
        <f>SUMPRODUCT((LEFT(Extraction!$CC$4:$CC7,LEN(Extraction!$CC$4:$CC7)-1))*(Extraction!$A$4:$A7="Juillet"))</f>
        <v>0</v>
      </c>
      <c r="J29" s="66">
        <f>SUMPRODUCT((LEFT(Extraction!$CC$4:$CC7,LEN(Extraction!$CC$4:$CC7)-1))*(Extraction!$A$4:$A7="Août"))</f>
        <v>0</v>
      </c>
      <c r="K29" s="66">
        <f>SUMPRODUCT((LEFT(Extraction!$CC$4:$CC7,LEN(Extraction!$CC$4:$CC7)-1))*(Extraction!$A$4:$A7="Septembre"))</f>
        <v>0</v>
      </c>
      <c r="L29" s="66">
        <f>SUMPRODUCT((LEFT(Extraction!$CC$4:$CC7,LEN(Extraction!$CC$4:$CC7)-1))*(Extraction!$A$4:$A7="Octobre"))</f>
        <v>0</v>
      </c>
      <c r="M29" s="66">
        <f>SUMPRODUCT((LEFT(Extraction!$CC$4:$CC7,LEN(Extraction!$CC$4:$CC7)-1))*(Extraction!$A$4:$A7="Novembre"))</f>
        <v>0</v>
      </c>
      <c r="N29" s="66">
        <f>SUMPRODUCT((LEFT(Extraction!$CC$4:$CC7,LEN(Extraction!$CC$4:$CC7)-1))*(Extraction!$A$4:$A7="Décembre"))</f>
        <v>0</v>
      </c>
      <c r="O29" s="21">
        <f t="shared" si="0"/>
        <v>0</v>
      </c>
      <c r="P29" s="22">
        <f t="shared" si="1"/>
        <v>0</v>
      </c>
      <c r="Q29" s="32"/>
    </row>
    <row r="30" spans="1:17">
      <c r="A30" s="117" t="s">
        <v>330</v>
      </c>
      <c r="B30" s="16" t="s">
        <v>32</v>
      </c>
      <c r="C30" s="64">
        <f>SUMPRODUCT((LEFT(Extraction!$CD$4:$CD7,LEN(Extraction!$CD$4:$CD7)-1))*(Extraction!$A$4:$A7="Janvier"))</f>
        <v>0</v>
      </c>
      <c r="D30" s="64">
        <f>SUMPRODUCT((LEFT(Extraction!$CD$4:$CD7,LEN(Extraction!$CD$4:$CD7)-1))*(Extraction!$A$4:$A7="Février"))</f>
        <v>0</v>
      </c>
      <c r="E30" s="64">
        <f>SUMPRODUCT((LEFT(Extraction!$CD$4:$CD7,LEN(Extraction!$CD$4:$CD7)-1))*(Extraction!$A$4:$A7="Mars"))</f>
        <v>0</v>
      </c>
      <c r="F30" s="64">
        <f>SUMPRODUCT((LEFT(Extraction!$CD$4:$CD7,LEN(Extraction!$CD$4:$CD7)-1))*(Extraction!$A$4:$A7="Avril"))</f>
        <v>0</v>
      </c>
      <c r="G30" s="64">
        <f>SUMPRODUCT((LEFT(Extraction!$CD$4:$CD7,LEN(Extraction!$CD$4:$CD7)-1))*(Extraction!$A$4:$A7="Mai"))</f>
        <v>0</v>
      </c>
      <c r="H30" s="64">
        <f>SUMPRODUCT((LEFT(Extraction!$CD$4:$CD7,LEN(Extraction!$CD$4:$CD7)-1))*(Extraction!$A$4:$A7="Juin"))</f>
        <v>0</v>
      </c>
      <c r="I30" s="64">
        <f>SUMPRODUCT((LEFT(Extraction!$CD$4:$CD7,LEN(Extraction!$CD$4:$CD7)-1))*(Extraction!$A$4:$A7="Juillet"))</f>
        <v>0</v>
      </c>
      <c r="J30" s="64">
        <f>SUMPRODUCT((LEFT(Extraction!$CD$4:$CD7,LEN(Extraction!$CD$4:$CD7)-1))*(Extraction!$A$4:$A7="Août"))</f>
        <v>0</v>
      </c>
      <c r="K30" s="64">
        <f>SUMPRODUCT((LEFT(Extraction!$CD$4:$CD7,LEN(Extraction!$CD$4:$CD7)-1))*(Extraction!$A$4:$A7="Septembre"))</f>
        <v>0</v>
      </c>
      <c r="L30" s="64">
        <f>SUMPRODUCT((LEFT(Extraction!$CD$4:$CD7,LEN(Extraction!$CD$4:$CD7)-1))*(Extraction!$A$4:$A7="Octobre"))</f>
        <v>0</v>
      </c>
      <c r="M30" s="64">
        <f>SUMPRODUCT((LEFT(Extraction!$CD$4:$CD7,LEN(Extraction!$CD$4:$CD7)-1))*(Extraction!$A$4:$A7="Novembre"))</f>
        <v>0</v>
      </c>
      <c r="N30" s="64">
        <f>SUMPRODUCT((LEFT(Extraction!$CD$4:$CD7,LEN(Extraction!$CD$4:$CD7)-1))*(Extraction!$A$4:$A7="Décembre"))</f>
        <v>0</v>
      </c>
      <c r="O30" s="4">
        <f t="shared" si="0"/>
        <v>0</v>
      </c>
      <c r="P30" s="4">
        <f t="shared" si="1"/>
        <v>0</v>
      </c>
      <c r="Q30" s="32"/>
    </row>
    <row r="31" spans="1:17">
      <c r="A31" s="118"/>
      <c r="B31" s="13" t="s">
        <v>33</v>
      </c>
      <c r="C31" s="64">
        <f>SUMPRODUCT((LEFT(Extraction!$CE$4:$CE7,LEN(Extraction!$CE$4:$CE7)-1))*(Extraction!$A$4:$A7="Janvier"))</f>
        <v>0</v>
      </c>
      <c r="D31" s="64">
        <f>SUMPRODUCT((LEFT(Extraction!$CE$4:$CE7,LEN(Extraction!$CE$4:$CE7)-1))*(Extraction!$A$4:$A7="Février"))</f>
        <v>0</v>
      </c>
      <c r="E31" s="64">
        <f>SUMPRODUCT((LEFT(Extraction!$CE$4:$CE7,LEN(Extraction!$CE$4:$CE7)-1))*(Extraction!$A$4:$A7="Mars"))</f>
        <v>0</v>
      </c>
      <c r="F31" s="64">
        <f>SUMPRODUCT((LEFT(Extraction!$CE$4:$CE7,LEN(Extraction!$CE$4:$CE7)-1))*(Extraction!$A$4:$A7="Avril"))</f>
        <v>0</v>
      </c>
      <c r="G31" s="64">
        <f>SUMPRODUCT((LEFT(Extraction!$CE$4:$CE7,LEN(Extraction!$CE$4:$CE7)-1))*(Extraction!$A$4:$A7="Mai"))</f>
        <v>0</v>
      </c>
      <c r="H31" s="64">
        <f>SUMPRODUCT((LEFT(Extraction!$CE$4:$CE7,LEN(Extraction!$CE$4:$CE7)-1))*(Extraction!$A$4:$A7="Juin"))</f>
        <v>0</v>
      </c>
      <c r="I31" s="64">
        <f>SUMPRODUCT((LEFT(Extraction!$CE$4:$CE7,LEN(Extraction!$CE$4:$CE7)-1))*(Extraction!$A$4:$A7="Juillet"))</f>
        <v>0</v>
      </c>
      <c r="J31" s="64">
        <f>SUMPRODUCT((LEFT(Extraction!$CE$4:$CE7,LEN(Extraction!$CE$4:$CE7)-1))*(Extraction!$A$4:$A7="Août"))</f>
        <v>0</v>
      </c>
      <c r="K31" s="64">
        <f>SUMPRODUCT((LEFT(Extraction!$CE$4:$CE7,LEN(Extraction!$CE$4:$CE7)-1))*(Extraction!$A$4:$A7="Septembre"))</f>
        <v>0</v>
      </c>
      <c r="L31" s="64">
        <f>SUMPRODUCT((LEFT(Extraction!$CE$4:$CE7,LEN(Extraction!$CE$4:$CE7)-1))*(Extraction!$A$4:$A7="Octobre"))</f>
        <v>0</v>
      </c>
      <c r="M31" s="64">
        <f>SUMPRODUCT((LEFT(Extraction!$CE$4:$CE7,LEN(Extraction!$CE$4:$CE7)-1))*(Extraction!$A$4:$A7="Novembre"))</f>
        <v>0</v>
      </c>
      <c r="N31" s="64">
        <f>SUMPRODUCT((LEFT(Extraction!$CE$4:$CE7,LEN(Extraction!$CE$4:$CE7)-1))*(Extraction!$A$4:$A7="Décembre"))</f>
        <v>0</v>
      </c>
      <c r="O31" s="4">
        <f t="shared" si="0"/>
        <v>0</v>
      </c>
      <c r="P31" s="4">
        <f t="shared" si="1"/>
        <v>0</v>
      </c>
      <c r="Q31" s="32"/>
    </row>
    <row r="32" spans="1:17">
      <c r="A32" s="118"/>
      <c r="B32" s="16" t="s">
        <v>34</v>
      </c>
      <c r="C32" s="64">
        <f>SUMPRODUCT((LEFT(Extraction!$CF$4:$CF7,LEN(Extraction!$CF$4:$CF7)-1))*(Extraction!$A$4:$A7="Janvier"))</f>
        <v>0</v>
      </c>
      <c r="D32" s="64">
        <f>SUMPRODUCT((LEFT(Extraction!$CF$4:$CF7,LEN(Extraction!$CF$4:$CF7)-1))*(Extraction!$A$4:$A7="Février"))</f>
        <v>0</v>
      </c>
      <c r="E32" s="64">
        <f>SUMPRODUCT((LEFT(Extraction!$CF$4:$CF7,LEN(Extraction!$CF$4:$CF7)-1))*(Extraction!$A$4:$A7="Mars"))</f>
        <v>0</v>
      </c>
      <c r="F32" s="64">
        <f>SUMPRODUCT((LEFT(Extraction!$CF$4:$CF7,LEN(Extraction!$CF$4:$CF7)-1))*(Extraction!$A$4:$A7="Avril"))</f>
        <v>0</v>
      </c>
      <c r="G32" s="64">
        <f>SUMPRODUCT((LEFT(Extraction!$CF$4:$CF7,LEN(Extraction!$CF$4:$CF7)-1))*(Extraction!$A$4:$A7="Mai"))</f>
        <v>0</v>
      </c>
      <c r="H32" s="64">
        <f>SUMPRODUCT((LEFT(Extraction!$CF$4:$CF7,LEN(Extraction!$CF$4:$CF7)-1))*(Extraction!$A$4:$A7="Juin"))</f>
        <v>0</v>
      </c>
      <c r="I32" s="64">
        <f>SUMPRODUCT((LEFT(Extraction!$CF$4:$CF7,LEN(Extraction!$CF$4:$CF7)-1))*(Extraction!$A$4:$A7="Juillet"))</f>
        <v>0</v>
      </c>
      <c r="J32" s="64">
        <f>SUMPRODUCT((LEFT(Extraction!$CF$4:$CF7,LEN(Extraction!$CF$4:$CF7)-1))*(Extraction!$A$4:$A7="Août"))</f>
        <v>0</v>
      </c>
      <c r="K32" s="64">
        <f>SUMPRODUCT((LEFT(Extraction!$CF$4:$CF7,LEN(Extraction!$CF$4:$CF7)-1))*(Extraction!$A$4:$A7="Septembre"))</f>
        <v>0</v>
      </c>
      <c r="L32" s="64">
        <f>SUMPRODUCT((LEFT(Extraction!$CF$4:$CF7,LEN(Extraction!$CF$4:$CF7)-1))*(Extraction!$A$4:$A7="Octobre"))</f>
        <v>0</v>
      </c>
      <c r="M32" s="64">
        <f>SUMPRODUCT((LEFT(Extraction!$CF$4:$CF7,LEN(Extraction!$CF$4:$CF7)-1))*(Extraction!$A$4:$A7="Novembre"))</f>
        <v>0</v>
      </c>
      <c r="N32" s="64">
        <f>SUMPRODUCT((LEFT(Extraction!$CF$4:$CF7,LEN(Extraction!$CF$4:$CF7)-1))*(Extraction!$A$4:$A7="Décembre"))</f>
        <v>0</v>
      </c>
      <c r="O32" s="4">
        <f t="shared" si="0"/>
        <v>0</v>
      </c>
      <c r="P32" s="4">
        <f t="shared" si="1"/>
        <v>0</v>
      </c>
      <c r="Q32" s="32"/>
    </row>
    <row r="33" spans="1:17">
      <c r="A33" s="118"/>
      <c r="B33" s="13" t="s">
        <v>35</v>
      </c>
      <c r="C33" s="64">
        <f>SUMPRODUCT((LEFT(Extraction!$CG$4:$CG7,LEN(Extraction!$CG$4:$CG7)-1))*(Extraction!$A$4:$A7="Janvier"))</f>
        <v>0</v>
      </c>
      <c r="D33" s="64">
        <f>SUMPRODUCT((LEFT(Extraction!$CG$4:$CG7,LEN(Extraction!$CG$4:$CG7)-1))*(Extraction!$A$4:$A7="Février"))</f>
        <v>0</v>
      </c>
      <c r="E33" s="64">
        <f>SUMPRODUCT((LEFT(Extraction!$CG$4:$CG7,LEN(Extraction!$CG$4:$CG7)-1))*(Extraction!$A$4:$A7="Mars"))</f>
        <v>0</v>
      </c>
      <c r="F33" s="64">
        <f>SUMPRODUCT((LEFT(Extraction!$CG$4:$CG7,LEN(Extraction!$CG$4:$CG7)-1))*(Extraction!$A$4:$A7="Avril"))</f>
        <v>0</v>
      </c>
      <c r="G33" s="64">
        <f>SUMPRODUCT((LEFT(Extraction!$CG$4:$CG7,LEN(Extraction!$CG$4:$CG7)-1))*(Extraction!$A$4:$A7="Mai"))</f>
        <v>0</v>
      </c>
      <c r="H33" s="64">
        <f>SUMPRODUCT((LEFT(Extraction!$CG$4:$CG7,LEN(Extraction!$CG$4:$CG7)-1))*(Extraction!$A$4:$A7="Juin"))</f>
        <v>0</v>
      </c>
      <c r="I33" s="64">
        <f>SUMPRODUCT((LEFT(Extraction!$CG$4:$CG7,LEN(Extraction!$CG$4:$CG7)-1))*(Extraction!$A$4:$A7="Juillet"))</f>
        <v>0</v>
      </c>
      <c r="J33" s="64">
        <f>SUMPRODUCT((LEFT(Extraction!$CG$4:$CG7,LEN(Extraction!$CG$4:$CG7)-1))*(Extraction!$A$4:$A7="Août"))</f>
        <v>0</v>
      </c>
      <c r="K33" s="64">
        <f>SUMPRODUCT((LEFT(Extraction!$CG$4:$CG7,LEN(Extraction!$CG$4:$CG7)-1))*(Extraction!$A$4:$A7="Septembre"))</f>
        <v>0</v>
      </c>
      <c r="L33" s="64">
        <f>SUMPRODUCT((LEFT(Extraction!$CG$4:$CG7,LEN(Extraction!$CG$4:$CG7)-1))*(Extraction!$A$4:$A7="Octobre"))</f>
        <v>0</v>
      </c>
      <c r="M33" s="64">
        <f>SUMPRODUCT((LEFT(Extraction!$CG$4:$CG7,LEN(Extraction!$CG$4:$CG7)-1))*(Extraction!$A$4:$A7="Novembre"))</f>
        <v>0</v>
      </c>
      <c r="N33" s="64">
        <f>SUMPRODUCT((LEFT(Extraction!$CG$4:$CG7,LEN(Extraction!$CG$4:$CG7)-1))*(Extraction!$A$4:$A7="Décembre"))</f>
        <v>0</v>
      </c>
      <c r="O33" s="4">
        <f t="shared" si="0"/>
        <v>0</v>
      </c>
      <c r="P33" s="4">
        <f t="shared" si="1"/>
        <v>0</v>
      </c>
      <c r="Q33" s="32"/>
    </row>
    <row r="34" spans="1:17">
      <c r="A34" s="118"/>
      <c r="B34" s="16" t="s">
        <v>36</v>
      </c>
      <c r="C34" s="65">
        <f>SUMPRODUCT((LEFT(Extraction!$CH$4:$CH7,LEN(Extraction!$CH$4:$CH7)-1))*(Extraction!$A$4:$A7="Janvier"))</f>
        <v>0</v>
      </c>
      <c r="D34" s="65">
        <f>SUMPRODUCT((LEFT(Extraction!$CH$4:$CH7,LEN(Extraction!$CH$4:$CH7)-1))*(Extraction!$A$4:$A7="Février"))</f>
        <v>0</v>
      </c>
      <c r="E34" s="65">
        <f>SUMPRODUCT((LEFT(Extraction!$CH$4:$CH7,LEN(Extraction!$CH$4:$CH7)-1))*(Extraction!$A$4:$A7="Mars"))</f>
        <v>0</v>
      </c>
      <c r="F34" s="65">
        <f>SUMPRODUCT((LEFT(Extraction!$CH$4:$CH7,LEN(Extraction!$CH$4:$CH7)-1))*(Extraction!$A$4:$A7="Avril"))</f>
        <v>0</v>
      </c>
      <c r="G34" s="65">
        <f>SUMPRODUCT((LEFT(Extraction!$CH$4:$CH7,LEN(Extraction!$CH$4:$CH7)-1))*(Extraction!$A$4:$A7="Mai"))</f>
        <v>0</v>
      </c>
      <c r="H34" s="65">
        <f>SUMPRODUCT((LEFT(Extraction!$CH$4:$CH7,LEN(Extraction!$CH$4:$CH7)-1))*(Extraction!$A$4:$A7="Juin"))</f>
        <v>0</v>
      </c>
      <c r="I34" s="65">
        <f>SUMPRODUCT((LEFT(Extraction!$CH$4:$CH7,LEN(Extraction!$CH$4:$CH7)-1))*(Extraction!$A$4:$A7="Juillet"))</f>
        <v>0</v>
      </c>
      <c r="J34" s="65">
        <f>SUMPRODUCT((LEFT(Extraction!$CH$4:$CH7,LEN(Extraction!$CH$4:$CH7)-1))*(Extraction!$A$4:$A7="Août"))</f>
        <v>0</v>
      </c>
      <c r="K34" s="65">
        <f>SUMPRODUCT((LEFT(Extraction!$CH$4:$CH7,LEN(Extraction!$CH$4:$CH7)-1))*(Extraction!$A$4:$A7="Septembre"))</f>
        <v>0</v>
      </c>
      <c r="L34" s="65">
        <f>SUMPRODUCT((LEFT(Extraction!$CH$4:$CH7,LEN(Extraction!$CH$4:$CH7)-1))*(Extraction!$A$4:$A7="Octobre"))</f>
        <v>0</v>
      </c>
      <c r="M34" s="65">
        <f>SUMPRODUCT((LEFT(Extraction!$CH$4:$CH7,LEN(Extraction!$CH$4:$CH7)-1))*(Extraction!$A$4:$A7="Novembre"))</f>
        <v>0</v>
      </c>
      <c r="N34" s="65">
        <f>SUMPRODUCT((LEFT(Extraction!$CH$4:$CH7,LEN(Extraction!$CH$4:$CH7)-1))*(Extraction!$A$4:$A7="Décembre"))</f>
        <v>0</v>
      </c>
      <c r="O34" s="6">
        <f t="shared" si="0"/>
        <v>0</v>
      </c>
      <c r="P34" s="6">
        <f t="shared" si="1"/>
        <v>0</v>
      </c>
      <c r="Q34" s="32"/>
    </row>
    <row r="35" spans="1:17">
      <c r="A35" s="118"/>
      <c r="B35" s="13" t="s">
        <v>39</v>
      </c>
      <c r="C35" s="64">
        <f>SUMPRODUCT((LEFT(Extraction!$CI$4:$CI7,LEN(Extraction!$CI$4:$CI7)-1))*(Extraction!$A$4:$A7="Janvier"))</f>
        <v>0</v>
      </c>
      <c r="D35" s="64">
        <f>SUMPRODUCT((LEFT(Extraction!$CI$4:$CI7,LEN(Extraction!$CI$4:$CI7)-1))*(Extraction!$A$4:$A7="Février"))</f>
        <v>0</v>
      </c>
      <c r="E35" s="64">
        <f>SUMPRODUCT((LEFT(Extraction!$CI$4:$CI7,LEN(Extraction!$CI$4:$CI7)-1))*(Extraction!$A$4:$A7="Mars"))</f>
        <v>0</v>
      </c>
      <c r="F35" s="64">
        <f>SUMPRODUCT((LEFT(Extraction!$CI$4:$CI7,LEN(Extraction!$CI$4:$CI7)-1))*(Extraction!$A$4:$A7="Avril"))</f>
        <v>0</v>
      </c>
      <c r="G35" s="64">
        <f>SUMPRODUCT((LEFT(Extraction!$CI$4:$CI7,LEN(Extraction!$CI$4:$CI7)-1))*(Extraction!$A$4:$A7="Mai"))</f>
        <v>0</v>
      </c>
      <c r="H35" s="64">
        <f>SUMPRODUCT((LEFT(Extraction!$CI$4:$CI7,LEN(Extraction!$CI$4:$CI7)-1))*(Extraction!$A$4:$A7="Juin"))</f>
        <v>0</v>
      </c>
      <c r="I35" s="64">
        <f>SUMPRODUCT((LEFT(Extraction!$CI$4:$CI7,LEN(Extraction!$CI$4:$CI7)-1))*(Extraction!$A$4:$A7="Juillet"))</f>
        <v>0</v>
      </c>
      <c r="J35" s="64">
        <f>SUMPRODUCT((LEFT(Extraction!$CI$4:$CI7,LEN(Extraction!$CI$4:$CI7)-1))*(Extraction!$A$4:$A7="Août"))</f>
        <v>0</v>
      </c>
      <c r="K35" s="64">
        <f>SUMPRODUCT((LEFT(Extraction!$CI$4:$CI7,LEN(Extraction!$CI$4:$CI7)-1))*(Extraction!$A$4:$A7="Septembre"))</f>
        <v>0</v>
      </c>
      <c r="L35" s="64">
        <f>SUMPRODUCT((LEFT(Extraction!$CI$4:$CI7,LEN(Extraction!$CI$4:$CI7)-1))*(Extraction!$A$4:$A7="Octobre"))</f>
        <v>0</v>
      </c>
      <c r="M35" s="64">
        <f>SUMPRODUCT((LEFT(Extraction!$CI$4:$CI7,LEN(Extraction!$CI$4:$CI7)-1))*(Extraction!$A$4:$A7="Novembre"))</f>
        <v>0</v>
      </c>
      <c r="N35" s="64">
        <f>SUMPRODUCT((LEFT(Extraction!$CI$4:$CI7,LEN(Extraction!$CI$4:$CI7)-1))*(Extraction!$A$4:$A7="Décembre"))</f>
        <v>0</v>
      </c>
      <c r="O35" s="4">
        <f t="shared" si="0"/>
        <v>0</v>
      </c>
      <c r="P35" s="4">
        <f t="shared" si="1"/>
        <v>0</v>
      </c>
      <c r="Q35" s="32"/>
    </row>
    <row r="36" spans="1:17">
      <c r="A36" s="118"/>
      <c r="B36" s="16" t="s">
        <v>44</v>
      </c>
      <c r="C36" s="65">
        <f>SUMPRODUCT((LEFT(Extraction!$CJ$4:$CJ7,LEN(Extraction!$CJ$4:$CJ7)-1))*(Extraction!$A$4:$A7="Janvier"))</f>
        <v>0</v>
      </c>
      <c r="D36" s="65">
        <f>SUMPRODUCT((LEFT(Extraction!$CJ$4:$CJ7,LEN(Extraction!$CJ$4:$CJ7)-1))*(Extraction!$A$4:$A7="Février"))</f>
        <v>0</v>
      </c>
      <c r="E36" s="65">
        <f>SUMPRODUCT((LEFT(Extraction!$CJ$4:$CJ7,LEN(Extraction!$CJ$4:$CJ7)-1))*(Extraction!$A$4:$A7="Mars"))</f>
        <v>0</v>
      </c>
      <c r="F36" s="65">
        <f>SUMPRODUCT((LEFT(Extraction!$CJ$4:$CJ7,LEN(Extraction!$CJ$4:$CJ7)-1))*(Extraction!$A$4:$A7="Avril"))</f>
        <v>0</v>
      </c>
      <c r="G36" s="65">
        <f>SUMPRODUCT((LEFT(Extraction!$CJ$4:$CJ7,LEN(Extraction!$CJ$4:$CJ7)-1))*(Extraction!$A$4:$A7="Mai"))</f>
        <v>0</v>
      </c>
      <c r="H36" s="65">
        <f>SUMPRODUCT((LEFT(Extraction!$CJ$4:$CJ7,LEN(Extraction!$CJ$4:$CJ7)-1))*(Extraction!$A$4:$A7="Juin"))</f>
        <v>0</v>
      </c>
      <c r="I36" s="65">
        <f>SUMPRODUCT((LEFT(Extraction!$CJ$4:$CJ7,LEN(Extraction!$CJ$4:$CJ7)-1))*(Extraction!$A$4:$A7="Juillet"))</f>
        <v>0</v>
      </c>
      <c r="J36" s="65">
        <f>SUMPRODUCT((LEFT(Extraction!$CJ$4:$CJ7,LEN(Extraction!$CJ$4:$CJ7)-1))*(Extraction!$A$4:$A7="Août"))</f>
        <v>0</v>
      </c>
      <c r="K36" s="65">
        <f>SUMPRODUCT((LEFT(Extraction!$CJ$4:$CJ7,LEN(Extraction!$CJ$4:$CJ7)-1))*(Extraction!$A$4:$A7="Septembre"))</f>
        <v>0</v>
      </c>
      <c r="L36" s="65">
        <f>SUMPRODUCT((LEFT(Extraction!$CJ$4:$CJ7,LEN(Extraction!$CJ$4:$CJ7)-1))*(Extraction!$A$4:$A7="Octobre"))</f>
        <v>0</v>
      </c>
      <c r="M36" s="65">
        <f>SUMPRODUCT((LEFT(Extraction!$CJ$4:$CJ7,LEN(Extraction!$CJ$4:$CJ7)-1))*(Extraction!$A$4:$A7="Novembre"))</f>
        <v>0</v>
      </c>
      <c r="N36" s="65">
        <f>SUMPRODUCT((LEFT(Extraction!$CJ$4:$CJ7,LEN(Extraction!$CJ$4:$CJ7)-1))*(Extraction!$A$4:$A7="Décembre"))</f>
        <v>0</v>
      </c>
      <c r="O36" s="6">
        <f t="shared" si="0"/>
        <v>0</v>
      </c>
      <c r="P36" s="6">
        <f t="shared" si="1"/>
        <v>0</v>
      </c>
      <c r="Q36" s="32"/>
    </row>
    <row r="37" spans="1:17">
      <c r="A37" s="118"/>
      <c r="B37" s="13" t="s">
        <v>46</v>
      </c>
      <c r="C37" s="64">
        <f>SUMPRODUCT((LEFT(Extraction!$CK$4:$CK7,LEN(Extraction!$CK$4:$CK7)-1))*(Extraction!$A$4:$A7="Janvier"))</f>
        <v>0</v>
      </c>
      <c r="D37" s="64">
        <f>SUMPRODUCT((LEFT(Extraction!$CK$4:$CK7,LEN(Extraction!$CK$4:$CK7)-1))*(Extraction!$A$4:$A7="Février"))</f>
        <v>0</v>
      </c>
      <c r="E37" s="64">
        <f>SUMPRODUCT((LEFT(Extraction!$CK$4:$CK7,LEN(Extraction!$CK$4:$CK7)-1))*(Extraction!$A$4:$A7="Mars"))</f>
        <v>0</v>
      </c>
      <c r="F37" s="64">
        <f>SUMPRODUCT((LEFT(Extraction!$CK$4:$CK7,LEN(Extraction!$CK$4:$CK7)-1))*(Extraction!$A$4:$A7="Avril"))</f>
        <v>0</v>
      </c>
      <c r="G37" s="64">
        <f>SUMPRODUCT((LEFT(Extraction!$CK$4:$CK7,LEN(Extraction!$CK$4:$CK7)-1))*(Extraction!$A$4:$A7="Mai"))</f>
        <v>0</v>
      </c>
      <c r="H37" s="64">
        <f>SUMPRODUCT((LEFT(Extraction!$CK$4:$CK7,LEN(Extraction!$CK$4:$CK7)-1))*(Extraction!$A$4:$A7="Juin"))</f>
        <v>0</v>
      </c>
      <c r="I37" s="64">
        <f>SUMPRODUCT((LEFT(Extraction!$CK$4:$CK7,LEN(Extraction!$CK$4:$CK7)-1))*(Extraction!$A$4:$A7="Juillet"))</f>
        <v>0</v>
      </c>
      <c r="J37" s="64">
        <f>SUMPRODUCT((LEFT(Extraction!$CK$4:$CK7,LEN(Extraction!$CK$4:$CK7)-1))*(Extraction!$A$4:$A7="Août"))</f>
        <v>0</v>
      </c>
      <c r="K37" s="64">
        <f>SUMPRODUCT((LEFT(Extraction!$CK$4:$CK7,LEN(Extraction!$CK$4:$CK7)-1))*(Extraction!$A$4:$A7="Septembre"))</f>
        <v>0</v>
      </c>
      <c r="L37" s="64">
        <f>SUMPRODUCT((LEFT(Extraction!$CK$4:$CK7,LEN(Extraction!$CK$4:$CK7)-1))*(Extraction!$A$4:$A7="Octobre"))</f>
        <v>0</v>
      </c>
      <c r="M37" s="64">
        <f>SUMPRODUCT((LEFT(Extraction!$CK$4:$CK7,LEN(Extraction!$CK$4:$CK7)-1))*(Extraction!$A$4:$A7="Novembre"))</f>
        <v>0</v>
      </c>
      <c r="N37" s="64">
        <f>SUMPRODUCT((LEFT(Extraction!$CK$4:$CK7,LEN(Extraction!$CK$4:$CK7)-1))*(Extraction!$A$4:$A7="Décembre"))</f>
        <v>0</v>
      </c>
      <c r="O37" s="4">
        <f t="shared" si="0"/>
        <v>0</v>
      </c>
      <c r="P37" s="4">
        <f t="shared" si="1"/>
        <v>0</v>
      </c>
      <c r="Q37" s="32"/>
    </row>
    <row r="38" spans="1:17">
      <c r="A38" s="118"/>
      <c r="B38" s="16" t="s">
        <v>47</v>
      </c>
      <c r="C38" s="64">
        <f>SUMPRODUCT((LEFT(Extraction!$CL$4:$CL7,LEN(Extraction!$CL$4:$CL7)-1))*(Extraction!$A$4:$A7="Janvier"))</f>
        <v>0</v>
      </c>
      <c r="D38" s="64">
        <f>SUMPRODUCT((LEFT(Extraction!$CL$4:$CL7,LEN(Extraction!$CL$4:$CL7)-1))*(Extraction!$A$4:$A7="Février"))</f>
        <v>0</v>
      </c>
      <c r="E38" s="64">
        <f>SUMPRODUCT((LEFT(Extraction!$CL$4:$CL7,LEN(Extraction!$CL$4:$CL7)-1))*(Extraction!$A$4:$A7="Mars"))</f>
        <v>0</v>
      </c>
      <c r="F38" s="64">
        <f>SUMPRODUCT((LEFT(Extraction!$CL$4:$CL7,LEN(Extraction!$CL$4:$CL7)-1))*(Extraction!$A$4:$A7="Avril"))</f>
        <v>0</v>
      </c>
      <c r="G38" s="64">
        <f>SUMPRODUCT((LEFT(Extraction!$CL$4:$CL7,LEN(Extraction!$CL$4:$CL7)-1))*(Extraction!$A$4:$A7="Mai"))</f>
        <v>0</v>
      </c>
      <c r="H38" s="64">
        <f>SUMPRODUCT((LEFT(Extraction!$CL$4:$CL7,LEN(Extraction!$CL$4:$CL7)-1))*(Extraction!$A$4:$A7="Juin"))</f>
        <v>0</v>
      </c>
      <c r="I38" s="64">
        <f>SUMPRODUCT((LEFT(Extraction!$CL$4:$CL7,LEN(Extraction!$CL$4:$CL7)-1))*(Extraction!$A$4:$A7="Juillet"))</f>
        <v>0</v>
      </c>
      <c r="J38" s="64">
        <f>SUMPRODUCT((LEFT(Extraction!$CL$4:$CL7,LEN(Extraction!$CL$4:$CL7)-1))*(Extraction!$A$4:$A7="Août"))</f>
        <v>0</v>
      </c>
      <c r="K38" s="64">
        <f>SUMPRODUCT((LEFT(Extraction!$CL$4:$CL7,LEN(Extraction!$CL$4:$CL7)-1))*(Extraction!$A$4:$A7="Septembre"))</f>
        <v>0</v>
      </c>
      <c r="L38" s="64">
        <f>SUMPRODUCT((LEFT(Extraction!$CL$4:$CL7,LEN(Extraction!$CL$4:$CL7)-1))*(Extraction!$A$4:$A7="Octobre"))</f>
        <v>0</v>
      </c>
      <c r="M38" s="64">
        <f>SUMPRODUCT((LEFT(Extraction!$CL$4:$CL7,LEN(Extraction!$CL$4:$CL7)-1))*(Extraction!$A$4:$A7="Novembre"))</f>
        <v>0</v>
      </c>
      <c r="N38" s="64">
        <f>SUMPRODUCT((LEFT(Extraction!$CL$4:$CL7,LEN(Extraction!$CL$4:$CL7)-1))*(Extraction!$A$4:$A7="Décembre"))</f>
        <v>0</v>
      </c>
      <c r="O38" s="4">
        <f t="shared" si="0"/>
        <v>0</v>
      </c>
      <c r="P38" s="4">
        <f t="shared" si="1"/>
        <v>0</v>
      </c>
      <c r="Q38" s="32"/>
    </row>
    <row r="39" spans="1:17">
      <c r="A39" s="118"/>
      <c r="B39" s="12" t="s">
        <v>50</v>
      </c>
      <c r="C39" s="64">
        <f>SUMPRODUCT((LEFT(Extraction!$CM$4:$CM7,LEN(Extraction!$CM$4:$CM7)-1))*(Extraction!$A$4:$A7="Janvier"))</f>
        <v>0</v>
      </c>
      <c r="D39" s="64">
        <f>SUMPRODUCT((LEFT(Extraction!$CM$4:$CM7,LEN(Extraction!$CM$4:$CM7)-1))*(Extraction!$A$4:$A7="Février"))</f>
        <v>0</v>
      </c>
      <c r="E39" s="64">
        <f>SUMPRODUCT((LEFT(Extraction!$CM$4:$CM7,LEN(Extraction!$CM$4:$CM7)-1))*(Extraction!$A$4:$A7="Mars"))</f>
        <v>0</v>
      </c>
      <c r="F39" s="64">
        <f>SUMPRODUCT((LEFT(Extraction!$CM$4:$CM7,LEN(Extraction!$CM$4:$CM7)-1))*(Extraction!$A$4:$A7="Avril"))</f>
        <v>0</v>
      </c>
      <c r="G39" s="64">
        <f>SUMPRODUCT((LEFT(Extraction!$CM$4:$CM7,LEN(Extraction!$CM$4:$CM7)-1))*(Extraction!$A$4:$A7="Mai"))</f>
        <v>0</v>
      </c>
      <c r="H39" s="64">
        <f>SUMPRODUCT((LEFT(Extraction!$CM$4:$CM7,LEN(Extraction!$CM$4:$CM7)-1))*(Extraction!$A$4:$A7="Juin"))</f>
        <v>0</v>
      </c>
      <c r="I39" s="64">
        <f>SUMPRODUCT((LEFT(Extraction!$CM$4:$CM7,LEN(Extraction!$CM$4:$CM7)-1))*(Extraction!$A$4:$A7="Juillet"))</f>
        <v>0</v>
      </c>
      <c r="J39" s="64">
        <f>SUMPRODUCT((LEFT(Extraction!$CM$4:$CM7,LEN(Extraction!$CM$4:$CM7)-1))*(Extraction!$A$4:$A7="Août"))</f>
        <v>0</v>
      </c>
      <c r="K39" s="64">
        <f>SUMPRODUCT((LEFT(Extraction!$CM$4:$CM7,LEN(Extraction!$CM$4:$CM7)-1))*(Extraction!$A$4:$A7="Septembre"))</f>
        <v>0</v>
      </c>
      <c r="L39" s="64">
        <f>SUMPRODUCT((LEFT(Extraction!$CM$4:$CM7,LEN(Extraction!$CM$4:$CM7)-1))*(Extraction!$A$4:$A7="Octobre"))</f>
        <v>0</v>
      </c>
      <c r="M39" s="64">
        <f>SUMPRODUCT((LEFT(Extraction!$CM$4:$CM7,LEN(Extraction!$CM$4:$CM7)-1))*(Extraction!$A$4:$A7="Novembre"))</f>
        <v>0</v>
      </c>
      <c r="N39" s="64">
        <f>SUMPRODUCT((LEFT(Extraction!$CM$4:$CM7,LEN(Extraction!$CM$4:$CM7)-1))*(Extraction!$A$4:$A7="Décembre"))</f>
        <v>0</v>
      </c>
      <c r="O39" s="4">
        <f t="shared" si="0"/>
        <v>0</v>
      </c>
      <c r="P39" s="4">
        <f t="shared" si="1"/>
        <v>0</v>
      </c>
      <c r="Q39" s="32"/>
    </row>
    <row r="40" spans="1:17">
      <c r="A40" s="119"/>
      <c r="B40" s="16" t="s">
        <v>63</v>
      </c>
      <c r="C40" s="66">
        <f>SUMPRODUCT((LEFT(Extraction!$CN$4:$CN7,LEN(Extraction!$CN$4:$CN7)-1))*(Extraction!$A$4:$A7="Janvier"))</f>
        <v>0</v>
      </c>
      <c r="D40" s="66">
        <f>SUMPRODUCT((LEFT(Extraction!$CN$4:$CN7,LEN(Extraction!$CN$4:$CN7)-1))*(Extraction!$A$4:$A7="Février"))</f>
        <v>0</v>
      </c>
      <c r="E40" s="66">
        <f>SUMPRODUCT((LEFT(Extraction!$CN$4:$CN7,LEN(Extraction!$CN$4:$CN7)-1))*(Extraction!$A$4:$A7="Mars"))</f>
        <v>0</v>
      </c>
      <c r="F40" s="66">
        <f>SUMPRODUCT((LEFT(Extraction!$CN$4:$CN7,LEN(Extraction!$CN$4:$CN7)-1))*(Extraction!$A$4:$A7="Avril"))</f>
        <v>0</v>
      </c>
      <c r="G40" s="66">
        <f>SUMPRODUCT((LEFT(Extraction!$CN$4:$CN7,LEN(Extraction!$CN$4:$CN7)-1))*(Extraction!$A$4:$A7="Mai"))</f>
        <v>0</v>
      </c>
      <c r="H40" s="66">
        <f>SUMPRODUCT((LEFT(Extraction!$CN$4:$CN7,LEN(Extraction!$CN$4:$CN7)-1))*(Extraction!$A$4:$A7="Juin"))</f>
        <v>0</v>
      </c>
      <c r="I40" s="66">
        <f>SUMPRODUCT((LEFT(Extraction!$CN$4:$CN7,LEN(Extraction!$CN$4:$CN7)-1))*(Extraction!$A$4:$A7="Juillet"))</f>
        <v>0</v>
      </c>
      <c r="J40" s="66">
        <f>SUMPRODUCT((LEFT(Extraction!$CN$4:$CN7,LEN(Extraction!$CN$4:$CN7)-1))*(Extraction!$A$4:$A7="Août"))</f>
        <v>0</v>
      </c>
      <c r="K40" s="66">
        <f>SUMPRODUCT((LEFT(Extraction!$CN$4:$CN7,LEN(Extraction!$CN$4:$CN7)-1))*(Extraction!$A$4:$A7="Septembre"))</f>
        <v>0</v>
      </c>
      <c r="L40" s="66">
        <f>SUMPRODUCT((LEFT(Extraction!$CN$4:$CN7,LEN(Extraction!$CN$4:$CN7)-1))*(Extraction!$A$4:$A7="Octobre"))</f>
        <v>0</v>
      </c>
      <c r="M40" s="66">
        <f>SUMPRODUCT((LEFT(Extraction!$CN$4:$CN7,LEN(Extraction!$CN$4:$CN7)-1))*(Extraction!$A$4:$A7="Novembre"))</f>
        <v>0</v>
      </c>
      <c r="N40" s="66">
        <f>SUMPRODUCT((LEFT(Extraction!$CN$4:$CN7,LEN(Extraction!$CN$4:$CN7)-1))*(Extraction!$A$4:$A7="Décembre"))</f>
        <v>0</v>
      </c>
      <c r="O40" s="21">
        <f t="shared" si="0"/>
        <v>0</v>
      </c>
      <c r="P40" s="22">
        <f t="shared" si="1"/>
        <v>0</v>
      </c>
      <c r="Q40" s="32"/>
    </row>
    <row r="41" spans="1:17">
      <c r="O41" s="4"/>
      <c r="P41" s="69"/>
      <c r="Q41" s="14"/>
    </row>
    <row r="42" spans="1:17">
      <c r="O42" s="4"/>
      <c r="P42" s="68"/>
      <c r="Q42" s="14"/>
    </row>
  </sheetData>
  <mergeCells count="18">
    <mergeCell ref="A30:A40"/>
    <mergeCell ref="A4:A29"/>
    <mergeCell ref="A3:B3"/>
    <mergeCell ref="C2:C3"/>
    <mergeCell ref="D2:D3"/>
    <mergeCell ref="O2:O3"/>
    <mergeCell ref="P2:P3"/>
    <mergeCell ref="A2:B2"/>
    <mergeCell ref="I2:I3"/>
    <mergeCell ref="J2:J3"/>
    <mergeCell ref="K2:K3"/>
    <mergeCell ref="L2:L3"/>
    <mergeCell ref="M2:M3"/>
    <mergeCell ref="N2:N3"/>
    <mergeCell ref="F2:F3"/>
    <mergeCell ref="G2:G3"/>
    <mergeCell ref="H2:H3"/>
    <mergeCell ref="E2:E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38"/>
  <sheetViews>
    <sheetView topLeftCell="A13" workbookViewId="0">
      <selection activeCell="C16" sqref="C16"/>
    </sheetView>
  </sheetViews>
  <sheetFormatPr baseColWidth="10" defaultRowHeight="15"/>
  <cols>
    <col min="1" max="1" width="44.7109375" customWidth="1"/>
    <col min="2" max="2" width="20.5703125" customWidth="1"/>
    <col min="3" max="3" width="24.28515625" customWidth="1"/>
  </cols>
  <sheetData>
    <row r="1" spans="1:3">
      <c r="A1" s="8" t="s">
        <v>15</v>
      </c>
      <c r="B1" s="8" t="s">
        <v>13</v>
      </c>
      <c r="C1" s="8" t="s">
        <v>14</v>
      </c>
    </row>
    <row r="2" spans="1:3">
      <c r="A2" s="8" t="s">
        <v>42</v>
      </c>
      <c r="B2" s="8" t="s">
        <v>18</v>
      </c>
      <c r="C2" s="8" t="s">
        <v>319</v>
      </c>
    </row>
    <row r="3" spans="1:3">
      <c r="A3" s="8" t="s">
        <v>19</v>
      </c>
      <c r="B3" s="8" t="s">
        <v>20</v>
      </c>
      <c r="C3" s="8" t="s">
        <v>319</v>
      </c>
    </row>
    <row r="4" spans="1:3">
      <c r="A4" s="8" t="s">
        <v>21</v>
      </c>
      <c r="B4" s="8" t="s">
        <v>22</v>
      </c>
      <c r="C4" s="8" t="s">
        <v>319</v>
      </c>
    </row>
    <row r="5" spans="1:3">
      <c r="A5" s="8" t="s">
        <v>23</v>
      </c>
      <c r="B5" s="8" t="s">
        <v>24</v>
      </c>
      <c r="C5" s="8" t="s">
        <v>319</v>
      </c>
    </row>
    <row r="6" spans="1:3">
      <c r="A6" s="8" t="s">
        <v>25</v>
      </c>
      <c r="B6" s="8" t="s">
        <v>26</v>
      </c>
      <c r="C6" s="8" t="s">
        <v>319</v>
      </c>
    </row>
    <row r="7" spans="1:3">
      <c r="A7" s="8" t="s">
        <v>27</v>
      </c>
      <c r="B7" s="8" t="s">
        <v>28</v>
      </c>
      <c r="C7" s="8" t="s">
        <v>319</v>
      </c>
    </row>
    <row r="8" spans="1:3">
      <c r="A8" s="8" t="s">
        <v>29</v>
      </c>
      <c r="B8" s="8" t="s">
        <v>30</v>
      </c>
      <c r="C8" s="8" t="s">
        <v>319</v>
      </c>
    </row>
    <row r="9" spans="1:3">
      <c r="A9" s="8" t="s">
        <v>320</v>
      </c>
      <c r="B9" s="8" t="s">
        <v>132</v>
      </c>
      <c r="C9" s="8" t="s">
        <v>319</v>
      </c>
    </row>
    <row r="10" spans="1:3">
      <c r="A10" s="8" t="s">
        <v>321</v>
      </c>
      <c r="B10" s="8" t="s">
        <v>133</v>
      </c>
      <c r="C10" s="8" t="s">
        <v>319</v>
      </c>
    </row>
    <row r="11" spans="1:3">
      <c r="A11" s="8" t="s">
        <v>79</v>
      </c>
      <c r="B11" s="8" t="s">
        <v>71</v>
      </c>
      <c r="C11" s="8" t="s">
        <v>319</v>
      </c>
    </row>
    <row r="12" spans="1:3">
      <c r="A12" s="8" t="s">
        <v>51</v>
      </c>
      <c r="B12" s="8" t="s">
        <v>52</v>
      </c>
      <c r="C12" s="8" t="s">
        <v>319</v>
      </c>
    </row>
    <row r="13" spans="1:3">
      <c r="A13" s="8" t="s">
        <v>53</v>
      </c>
      <c r="B13" s="8" t="s">
        <v>54</v>
      </c>
      <c r="C13" s="31" t="s">
        <v>319</v>
      </c>
    </row>
    <row r="14" spans="1:3">
      <c r="A14" s="8" t="s">
        <v>58</v>
      </c>
      <c r="B14" s="8" t="s">
        <v>55</v>
      </c>
      <c r="C14" s="31" t="s">
        <v>319</v>
      </c>
    </row>
    <row r="15" spans="1:3">
      <c r="A15" s="8" t="s">
        <v>56</v>
      </c>
      <c r="B15" s="8" t="s">
        <v>57</v>
      </c>
      <c r="C15" s="8" t="s">
        <v>319</v>
      </c>
    </row>
    <row r="16" spans="1:3">
      <c r="A16" s="8" t="s">
        <v>59</v>
      </c>
      <c r="B16" s="8" t="s">
        <v>60</v>
      </c>
      <c r="C16" s="31" t="s">
        <v>319</v>
      </c>
    </row>
    <row r="17" spans="1:3">
      <c r="A17" s="8" t="s">
        <v>61</v>
      </c>
      <c r="B17" s="8" t="s">
        <v>62</v>
      </c>
      <c r="C17" s="8" t="s">
        <v>319</v>
      </c>
    </row>
    <row r="18" spans="1:3">
      <c r="A18" s="8" t="s">
        <v>64</v>
      </c>
      <c r="B18" s="8" t="s">
        <v>65</v>
      </c>
      <c r="C18" s="8" t="s">
        <v>319</v>
      </c>
    </row>
    <row r="19" spans="1:3">
      <c r="A19" s="8" t="s">
        <v>66</v>
      </c>
      <c r="B19" s="8" t="s">
        <v>67</v>
      </c>
      <c r="C19" s="8" t="s">
        <v>319</v>
      </c>
    </row>
    <row r="20" spans="1:3">
      <c r="A20" s="8" t="s">
        <v>78</v>
      </c>
      <c r="B20" s="8" t="s">
        <v>68</v>
      </c>
      <c r="C20" s="8" t="s">
        <v>319</v>
      </c>
    </row>
    <row r="21" spans="1:3">
      <c r="A21" s="8" t="s">
        <v>322</v>
      </c>
      <c r="B21" s="8" t="s">
        <v>134</v>
      </c>
      <c r="C21" s="8" t="s">
        <v>319</v>
      </c>
    </row>
    <row r="22" spans="1:3">
      <c r="A22" s="8" t="s">
        <v>74</v>
      </c>
      <c r="B22" s="8" t="s">
        <v>75</v>
      </c>
      <c r="C22" s="8" t="s">
        <v>319</v>
      </c>
    </row>
    <row r="23" spans="1:3">
      <c r="A23" s="8" t="s">
        <v>323</v>
      </c>
      <c r="B23" s="8" t="s">
        <v>135</v>
      </c>
      <c r="C23" s="8" t="s">
        <v>319</v>
      </c>
    </row>
    <row r="24" spans="1:3">
      <c r="A24" s="8" t="s">
        <v>324</v>
      </c>
      <c r="B24" s="8" t="s">
        <v>136</v>
      </c>
      <c r="C24" s="8" t="s">
        <v>319</v>
      </c>
    </row>
    <row r="25" spans="1:3">
      <c r="A25" s="8" t="s">
        <v>72</v>
      </c>
      <c r="B25" s="8" t="s">
        <v>73</v>
      </c>
      <c r="C25" s="8" t="s">
        <v>319</v>
      </c>
    </row>
    <row r="26" spans="1:3">
      <c r="A26" s="8" t="s">
        <v>69</v>
      </c>
      <c r="B26" s="8" t="s">
        <v>70</v>
      </c>
      <c r="C26" s="8" t="s">
        <v>319</v>
      </c>
    </row>
    <row r="27" spans="1:3">
      <c r="A27" s="8" t="s">
        <v>77</v>
      </c>
      <c r="B27" s="8" t="s">
        <v>76</v>
      </c>
      <c r="C27" s="8" t="s">
        <v>319</v>
      </c>
    </row>
    <row r="28" spans="1:3">
      <c r="A28" s="8" t="s">
        <v>31</v>
      </c>
      <c r="B28" s="8" t="s">
        <v>32</v>
      </c>
      <c r="C28" s="8" t="s">
        <v>325</v>
      </c>
    </row>
    <row r="29" spans="1:3">
      <c r="A29" s="8" t="s">
        <v>81</v>
      </c>
      <c r="B29" s="8" t="s">
        <v>33</v>
      </c>
      <c r="C29" s="8" t="s">
        <v>325</v>
      </c>
    </row>
    <row r="30" spans="1:3">
      <c r="A30" s="8" t="s">
        <v>41</v>
      </c>
      <c r="B30" s="8" t="s">
        <v>34</v>
      </c>
      <c r="C30" s="8" t="s">
        <v>325</v>
      </c>
    </row>
    <row r="31" spans="1:3">
      <c r="A31" s="8" t="s">
        <v>40</v>
      </c>
      <c r="B31" s="8" t="s">
        <v>35</v>
      </c>
      <c r="C31" s="8" t="s">
        <v>325</v>
      </c>
    </row>
    <row r="32" spans="1:3">
      <c r="A32" s="8" t="s">
        <v>37</v>
      </c>
      <c r="B32" s="8" t="s">
        <v>36</v>
      </c>
      <c r="C32" s="8" t="s">
        <v>325</v>
      </c>
    </row>
    <row r="33" spans="1:3">
      <c r="A33" s="8" t="s">
        <v>38</v>
      </c>
      <c r="B33" s="8" t="s">
        <v>39</v>
      </c>
      <c r="C33" s="8" t="s">
        <v>325</v>
      </c>
    </row>
    <row r="34" spans="1:3">
      <c r="A34" s="8" t="s">
        <v>43</v>
      </c>
      <c r="B34" s="8" t="s">
        <v>44</v>
      </c>
      <c r="C34" s="8" t="s">
        <v>325</v>
      </c>
    </row>
    <row r="35" spans="1:3">
      <c r="A35" s="8" t="s">
        <v>45</v>
      </c>
      <c r="B35" s="8" t="s">
        <v>46</v>
      </c>
      <c r="C35" s="8" t="s">
        <v>325</v>
      </c>
    </row>
    <row r="36" spans="1:3">
      <c r="A36" s="8" t="s">
        <v>48</v>
      </c>
      <c r="B36" s="8" t="s">
        <v>47</v>
      </c>
      <c r="C36" s="8" t="s">
        <v>325</v>
      </c>
    </row>
    <row r="37" spans="1:3">
      <c r="A37" s="8" t="s">
        <v>49</v>
      </c>
      <c r="B37" s="8" t="s">
        <v>50</v>
      </c>
      <c r="C37" s="8" t="s">
        <v>325</v>
      </c>
    </row>
    <row r="38" spans="1:3">
      <c r="A38" s="8" t="s">
        <v>80</v>
      </c>
      <c r="B38" s="8" t="s">
        <v>63</v>
      </c>
      <c r="C38" s="8" t="s">
        <v>325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F3:AW75"/>
  <sheetViews>
    <sheetView topLeftCell="E1" zoomScale="90" zoomScaleNormal="90" workbookViewId="0">
      <selection activeCell="T11" sqref="T11"/>
    </sheetView>
  </sheetViews>
  <sheetFormatPr baseColWidth="10" defaultRowHeight="15"/>
  <cols>
    <col min="1" max="16384" width="11.42578125" style="71"/>
  </cols>
  <sheetData>
    <row r="3" spans="6:7">
      <c r="F3" s="123" t="s">
        <v>344</v>
      </c>
      <c r="G3" s="123"/>
    </row>
    <row r="4" spans="6:7">
      <c r="F4" s="123"/>
      <c r="G4" s="123"/>
    </row>
    <row r="5" spans="6:7">
      <c r="F5" s="123"/>
      <c r="G5" s="123"/>
    </row>
    <row r="7" spans="6:7">
      <c r="F7" s="123" t="s">
        <v>343</v>
      </c>
      <c r="G7" s="123"/>
    </row>
    <row r="8" spans="6:7" ht="15" customHeight="1">
      <c r="F8" s="123"/>
      <c r="G8" s="123"/>
    </row>
    <row r="9" spans="6:7" ht="15" customHeight="1">
      <c r="F9" s="123"/>
      <c r="G9" s="123"/>
    </row>
    <row r="10" spans="6:7" ht="15" customHeight="1">
      <c r="F10" s="82"/>
      <c r="G10" s="82"/>
    </row>
    <row r="11" spans="6:7" ht="15" customHeight="1">
      <c r="F11" s="123" t="s">
        <v>345</v>
      </c>
      <c r="G11" s="123"/>
    </row>
    <row r="12" spans="6:7">
      <c r="F12" s="123"/>
      <c r="G12" s="123"/>
    </row>
    <row r="13" spans="6:7">
      <c r="F13" s="123"/>
      <c r="G13" s="123"/>
    </row>
    <row r="51" spans="43:49">
      <c r="AQ51" s="77" t="s">
        <v>329</v>
      </c>
      <c r="AR51" s="78" t="s">
        <v>328</v>
      </c>
      <c r="AS51" s="78" t="s">
        <v>340</v>
      </c>
      <c r="AT51" s="78" t="s">
        <v>336</v>
      </c>
      <c r="AU51" s="78" t="s">
        <v>337</v>
      </c>
      <c r="AV51" s="77" t="s">
        <v>338</v>
      </c>
      <c r="AW51" s="77" t="s">
        <v>339</v>
      </c>
    </row>
    <row r="52" spans="43:49">
      <c r="AQ52" s="79" t="e">
        <f>'Absence par société'!#REF!+'Absence par société'!#REF!/24</f>
        <v>#REF!</v>
      </c>
      <c r="AR52" s="80" t="e">
        <f>AQ52/'Absence par société'!#REF!</f>
        <v>#REF!</v>
      </c>
      <c r="AS52" s="79" t="e">
        <f>(AQ52*100)/'Absence par société'!#REF!</f>
        <v>#REF!</v>
      </c>
      <c r="AT52" s="79" t="e">
        <f>SUM('Absence par société'!#REF!,'Absence par société'!#REF!,'Absence par société'!#REF!)</f>
        <v>#REF!</v>
      </c>
      <c r="AU52" s="81" t="e">
        <f>SUM('Absence par société'!#REF!,'Absence par société'!#REF!)</f>
        <v>#REF!</v>
      </c>
      <c r="AV52" s="77"/>
      <c r="AW52" s="77"/>
    </row>
    <row r="53" spans="43:49">
      <c r="AQ53" s="79" t="e">
        <f>'Absence par société'!#REF!+'Absence par société'!#REF!/24</f>
        <v>#REF!</v>
      </c>
      <c r="AR53" s="80" t="e">
        <f>AQ53/'Absence par société'!#REF!</f>
        <v>#REF!</v>
      </c>
      <c r="AS53" s="79" t="e">
        <f>(AQ53*100)/'Absence par société'!#REF!</f>
        <v>#REF!</v>
      </c>
      <c r="AT53" s="79" t="e">
        <f>SUM('Absence par société'!#REF!,'Absence par société'!#REF!,'Absence par société'!#REF!)</f>
        <v>#REF!</v>
      </c>
      <c r="AU53" s="81" t="e">
        <f>SUM('Absence par société'!#REF!,'Absence par société'!#REF!)</f>
        <v>#REF!</v>
      </c>
      <c r="AV53" s="79" t="e">
        <f>SUM('Absence par société'!#REF!,'Absence par société'!#REF!,'Absence par société'!#REF!,'Absence par société'!#REF!)</f>
        <v>#REF!</v>
      </c>
      <c r="AW53" s="81" t="e">
        <f>SUM('Absence par société'!#REF!,'Absence par société'!#REF!,'Absence par société'!#REF!)</f>
        <v>#REF!</v>
      </c>
    </row>
    <row r="54" spans="43:49">
      <c r="AQ54" s="79" t="e">
        <f>'Absence par société'!#REF!+'Absence par société'!#REF!/24</f>
        <v>#REF!</v>
      </c>
      <c r="AR54" s="80" t="e">
        <f>AQ54/'Absence par société'!#REF!</f>
        <v>#REF!</v>
      </c>
      <c r="AS54" s="79" t="e">
        <f>(AQ54*100)/'Absence par société'!#REF!</f>
        <v>#REF!</v>
      </c>
      <c r="AT54" s="79" t="e">
        <f>SUM('Absence par société'!#REF!,'Absence par société'!#REF!,'Absence par société'!#REF!)</f>
        <v>#REF!</v>
      </c>
      <c r="AU54" s="81" t="e">
        <f>SUM('Absence par société'!#REF!,'Absence par société'!#REF!)</f>
        <v>#REF!</v>
      </c>
      <c r="AV54" s="79" t="e">
        <f>SUM('Absence par société'!#REF!,'Absence par société'!#REF!,'Absence par société'!#REF!,'Absence par société'!#REF!)</f>
        <v>#REF!</v>
      </c>
      <c r="AW54" s="81" t="e">
        <f>SUM('Absence par société'!#REF!,'Absence par société'!#REF!,'Absence par société'!#REF!)</f>
        <v>#REF!</v>
      </c>
    </row>
    <row r="55" spans="43:49">
      <c r="AQ55" s="79" t="e">
        <f>'Absence par société'!#REF!+'Absence par société'!#REF!/24</f>
        <v>#REF!</v>
      </c>
      <c r="AR55" s="80" t="e">
        <f>AQ55/'Absence par société'!#REF!</f>
        <v>#REF!</v>
      </c>
      <c r="AS55" s="79" t="e">
        <f>(AQ55*100)/'Absence par société'!#REF!</f>
        <v>#REF!</v>
      </c>
      <c r="AT55" s="79" t="e">
        <f>SUM('Absence par société'!#REF!,'Absence par société'!#REF!,'Absence par société'!#REF!)</f>
        <v>#REF!</v>
      </c>
      <c r="AU55" s="81" t="e">
        <f>SUM('Absence par société'!#REF!,'Absence par société'!#REF!)</f>
        <v>#REF!</v>
      </c>
      <c r="AV55" s="79" t="e">
        <f>SUM('Absence par société'!#REF!,'Absence par société'!#REF!,'Absence par société'!#REF!,'Absence par société'!#REF!)</f>
        <v>#REF!</v>
      </c>
      <c r="AW55" s="81" t="e">
        <f>SUM('Absence par société'!#REF!,'Absence par société'!#REF!,'Absence par société'!#REF!)</f>
        <v>#REF!</v>
      </c>
    </row>
    <row r="56" spans="43:49">
      <c r="AQ56" s="79" t="e">
        <f>'Absence par société'!#REF!+'Absence par société'!#REF!/24</f>
        <v>#REF!</v>
      </c>
      <c r="AR56" s="80" t="e">
        <f>AQ56/'Absence par société'!#REF!</f>
        <v>#REF!</v>
      </c>
      <c r="AS56" s="79" t="e">
        <f>(AQ56*100)/'Absence par société'!#REF!</f>
        <v>#REF!</v>
      </c>
      <c r="AT56" s="79" t="e">
        <f>SUM('Absence par société'!#REF!,'Absence par société'!#REF!,'Absence par société'!#REF!)</f>
        <v>#REF!</v>
      </c>
      <c r="AU56" s="81" t="e">
        <f>SUM('Absence par société'!#REF!,'Absence par société'!#REF!)</f>
        <v>#REF!</v>
      </c>
      <c r="AV56" s="79" t="e">
        <f>SUM('Absence par société'!#REF!,'Absence par société'!#REF!,'Absence par société'!#REF!,'Absence par société'!#REF!)</f>
        <v>#REF!</v>
      </c>
      <c r="AW56" s="81" t="e">
        <f>SUM('Absence par société'!#REF!,'Absence par société'!#REF!,'Absence par société'!#REF!)</f>
        <v>#REF!</v>
      </c>
    </row>
    <row r="57" spans="43:49">
      <c r="AQ57" s="79" t="e">
        <f>'Absence par société'!#REF!+'Absence par société'!#REF!/24</f>
        <v>#REF!</v>
      </c>
      <c r="AR57" s="80" t="e">
        <f>AQ57/'Absence par société'!#REF!</f>
        <v>#REF!</v>
      </c>
      <c r="AS57" s="79" t="e">
        <f>(AQ57*100)/'Absence par société'!#REF!</f>
        <v>#REF!</v>
      </c>
      <c r="AT57" s="79" t="e">
        <f>SUM('Absence par société'!#REF!,'Absence par société'!#REF!,'Absence par société'!#REF!)</f>
        <v>#REF!</v>
      </c>
      <c r="AU57" s="81" t="e">
        <f>SUM('Absence par société'!#REF!,'Absence par société'!#REF!)</f>
        <v>#REF!</v>
      </c>
      <c r="AV57" s="79" t="e">
        <f>SUM('Absence par société'!#REF!,'Absence par société'!#REF!,'Absence par société'!#REF!,'Absence par société'!#REF!)</f>
        <v>#REF!</v>
      </c>
      <c r="AW57" s="81" t="e">
        <f>SUM('Absence par société'!#REF!,'Absence par société'!#REF!,'Absence par société'!#REF!)</f>
        <v>#REF!</v>
      </c>
    </row>
    <row r="58" spans="43:49">
      <c r="AQ58" s="79" t="e">
        <f>'Absence par société'!#REF!+'Absence par société'!#REF!/24</f>
        <v>#REF!</v>
      </c>
      <c r="AR58" s="80" t="e">
        <f>AQ58/'Absence par société'!#REF!</f>
        <v>#REF!</v>
      </c>
      <c r="AS58" s="79" t="e">
        <f>(AQ58*100)/'Absence par société'!#REF!</f>
        <v>#REF!</v>
      </c>
      <c r="AT58" s="79" t="e">
        <f>SUM('Absence par société'!#REF!,'Absence par société'!#REF!,'Absence par société'!#REF!)</f>
        <v>#REF!</v>
      </c>
      <c r="AU58" s="81" t="e">
        <f>SUM('Absence par société'!#REF!,'Absence par société'!#REF!)</f>
        <v>#REF!</v>
      </c>
      <c r="AV58" s="79" t="e">
        <f>SUM('Absence par société'!#REF!,'Absence par société'!#REF!,'Absence par société'!#REF!,'Absence par société'!#REF!)</f>
        <v>#REF!</v>
      </c>
      <c r="AW58" s="81" t="e">
        <f>SUM('Absence par société'!#REF!,'Absence par société'!#REF!,'Absence par société'!#REF!)</f>
        <v>#REF!</v>
      </c>
    </row>
    <row r="59" spans="43:49">
      <c r="AQ59" s="79" t="e">
        <f>'Absence par société'!#REF!+'Absence par société'!#REF!/24</f>
        <v>#REF!</v>
      </c>
      <c r="AR59" s="80" t="e">
        <f>AQ59/'Absence par société'!#REF!</f>
        <v>#REF!</v>
      </c>
      <c r="AS59" s="79" t="e">
        <f>(AQ59*100)/'Absence par société'!#REF!</f>
        <v>#REF!</v>
      </c>
      <c r="AT59" s="79" t="e">
        <f>SUM('Absence par société'!#REF!,'Absence par société'!#REF!,'Absence par société'!#REF!)</f>
        <v>#REF!</v>
      </c>
      <c r="AU59" s="81" t="e">
        <f>SUM('Absence par société'!#REF!,'Absence par société'!#REF!)</f>
        <v>#REF!</v>
      </c>
      <c r="AV59" s="79" t="e">
        <f>SUM('Absence par société'!#REF!,'Absence par société'!#REF!,'Absence par société'!#REF!,'Absence par société'!#REF!)</f>
        <v>#REF!</v>
      </c>
      <c r="AW59" s="81" t="e">
        <f>SUM('Absence par société'!#REF!,'Absence par société'!#REF!,'Absence par société'!#REF!)</f>
        <v>#REF!</v>
      </c>
    </row>
    <row r="60" spans="43:49">
      <c r="AQ60" s="79" t="e">
        <f>'Absence par société'!#REF!+'Absence par société'!#REF!/24</f>
        <v>#REF!</v>
      </c>
      <c r="AR60" s="80" t="str">
        <f>IFERROR(AQ60/'Absence par société'!#REF!,"")</f>
        <v/>
      </c>
      <c r="AS60" s="79" t="str">
        <f>IFERROR((AQ60*100)/'Absence par société'!#REF!,"")</f>
        <v/>
      </c>
      <c r="AT60" s="79" t="e">
        <f>SUM('Absence par société'!#REF!,'Absence par société'!#REF!,'Absence par société'!#REF!)</f>
        <v>#REF!</v>
      </c>
      <c r="AU60" s="81" t="e">
        <f>SUM('Absence par société'!#REF!,'Absence par société'!#REF!)</f>
        <v>#REF!</v>
      </c>
      <c r="AV60" s="79" t="e">
        <f>SUM('Absence par société'!#REF!,'Absence par société'!#REF!,'Absence par société'!#REF!,'Absence par société'!#REF!)</f>
        <v>#REF!</v>
      </c>
      <c r="AW60" s="81" t="e">
        <f>SUM('Absence par société'!#REF!,'Absence par société'!#REF!,'Absence par société'!#REF!)</f>
        <v>#REF!</v>
      </c>
    </row>
    <row r="61" spans="43:49">
      <c r="AQ61" s="79" t="e">
        <f>'Absence par société'!#REF!+'Absence par société'!#REF!/24</f>
        <v>#REF!</v>
      </c>
      <c r="AR61" s="80" t="e">
        <f>AQ61/'Absence par société'!#REF!</f>
        <v>#REF!</v>
      </c>
      <c r="AS61" s="79" t="e">
        <f>(AQ61*100)/'Absence par société'!#REF!</f>
        <v>#REF!</v>
      </c>
      <c r="AT61" s="79" t="e">
        <f>SUM('Absence par société'!#REF!,'Absence par société'!#REF!,'Absence par société'!#REF!)</f>
        <v>#REF!</v>
      </c>
      <c r="AU61" s="81" t="e">
        <f>SUM('Absence par société'!#REF!,'Absence par société'!#REF!)</f>
        <v>#REF!</v>
      </c>
      <c r="AV61" s="79" t="e">
        <f>SUM('Absence par société'!#REF!,'Absence par société'!#REF!,'Absence par société'!#REF!,'Absence par société'!#REF!)</f>
        <v>#REF!</v>
      </c>
      <c r="AW61" s="81" t="e">
        <f>SUM('Absence par société'!#REF!,'Absence par société'!#REF!,'Absence par société'!#REF!)</f>
        <v>#REF!</v>
      </c>
    </row>
    <row r="62" spans="43:49">
      <c r="AQ62" s="79" t="e">
        <f>'Absence par société'!#REF!+'Absence par société'!#REF!/24</f>
        <v>#REF!</v>
      </c>
      <c r="AR62" s="80" t="e">
        <f>AQ62/'Absence par société'!#REF!</f>
        <v>#REF!</v>
      </c>
      <c r="AS62" s="79" t="e">
        <f>(AQ62*100)/'Absence par société'!#REF!</f>
        <v>#REF!</v>
      </c>
      <c r="AT62" s="79" t="e">
        <f>SUM('Absence par société'!#REF!,'Absence par société'!#REF!,'Absence par société'!#REF!)</f>
        <v>#REF!</v>
      </c>
      <c r="AU62" s="81" t="e">
        <f>SUM('Absence par société'!#REF!,'Absence par société'!#REF!)</f>
        <v>#REF!</v>
      </c>
      <c r="AV62" s="79" t="e">
        <f>SUM('Absence par société'!#REF!,'Absence par société'!#REF!,'Absence par société'!#REF!,'Absence par société'!#REF!)</f>
        <v>#REF!</v>
      </c>
      <c r="AW62" s="81" t="e">
        <f>SUM('Absence par société'!#REF!,'Absence par société'!#REF!,'Absence par société'!#REF!)</f>
        <v>#REF!</v>
      </c>
    </row>
    <row r="63" spans="43:49">
      <c r="AQ63" s="79" t="e">
        <f>'Absence par société'!#REF!+'Absence par société'!#REF!/24</f>
        <v>#REF!</v>
      </c>
      <c r="AR63" s="80" t="e">
        <f>AQ63/'Absence par société'!#REF!</f>
        <v>#REF!</v>
      </c>
      <c r="AS63" s="79" t="e">
        <f>(AQ63*100)/'Absence par société'!#REF!</f>
        <v>#REF!</v>
      </c>
      <c r="AT63" s="79" t="e">
        <f>SUM('Absence par société'!#REF!,'Absence par société'!#REF!,'Absence par société'!#REF!)</f>
        <v>#REF!</v>
      </c>
      <c r="AU63" s="81" t="e">
        <f>SUM('Absence par société'!#REF!,'Absence par société'!#REF!)</f>
        <v>#REF!</v>
      </c>
      <c r="AV63" s="79" t="e">
        <f>SUM('Absence par société'!#REF!,'Absence par société'!#REF!,'Absence par société'!#REF!,'Absence par société'!#REF!)</f>
        <v>#REF!</v>
      </c>
      <c r="AW63" s="81" t="e">
        <f>SUM('Absence par société'!#REF!,'Absence par société'!#REF!,'Absence par société'!#REF!)</f>
        <v>#REF!</v>
      </c>
    </row>
    <row r="64" spans="43:49">
      <c r="AQ64" s="79" t="e">
        <f>'Absence par société'!#REF!+'Absence par société'!#REF!/24</f>
        <v>#REF!</v>
      </c>
      <c r="AR64" s="80" t="e">
        <f>AQ64/'Absence par société'!#REF!</f>
        <v>#REF!</v>
      </c>
      <c r="AS64" s="79" t="e">
        <f>(AQ64*100)/'Absence par société'!#REF!</f>
        <v>#REF!</v>
      </c>
      <c r="AT64" s="79" t="e">
        <f>SUM('Absence par société'!#REF!,'Absence par société'!#REF!,'Absence par société'!#REF!)</f>
        <v>#REF!</v>
      </c>
      <c r="AU64" s="81" t="e">
        <f>SUM('Absence par société'!#REF!,'Absence par société'!#REF!)</f>
        <v>#REF!</v>
      </c>
      <c r="AV64" s="79" t="e">
        <f>SUM('Absence par société'!#REF!,'Absence par société'!#REF!,'Absence par société'!#REF!,'Absence par société'!#REF!)</f>
        <v>#REF!</v>
      </c>
      <c r="AW64" s="81" t="e">
        <f>SUM('Absence par société'!#REF!,'Absence par société'!#REF!,'Absence par société'!#REF!)</f>
        <v>#REF!</v>
      </c>
    </row>
    <row r="65" spans="43:49">
      <c r="AQ65" s="79" t="e">
        <f>'Absence par société'!#REF!+'Absence par société'!#REF!/24</f>
        <v>#REF!</v>
      </c>
      <c r="AR65" s="80" t="e">
        <f>AQ65/'Absence par société'!#REF!</f>
        <v>#REF!</v>
      </c>
      <c r="AS65" s="79" t="e">
        <f>(AQ65*100)/'Absence par société'!#REF!</f>
        <v>#REF!</v>
      </c>
      <c r="AT65" s="79" t="e">
        <f>SUM('Absence par société'!#REF!,'Absence par société'!#REF!,'Absence par société'!#REF!)</f>
        <v>#REF!</v>
      </c>
      <c r="AU65" s="81" t="e">
        <f>SUM('Absence par société'!#REF!,'Absence par société'!#REF!)</f>
        <v>#REF!</v>
      </c>
      <c r="AV65" s="79" t="e">
        <f>SUM('Absence par société'!#REF!,'Absence par société'!#REF!,'Absence par société'!#REF!,'Absence par société'!#REF!)</f>
        <v>#REF!</v>
      </c>
      <c r="AW65" s="81" t="e">
        <f>SUM('Absence par société'!#REF!,'Absence par société'!#REF!,'Absence par société'!#REF!)</f>
        <v>#REF!</v>
      </c>
    </row>
    <row r="66" spans="43:49">
      <c r="AQ66" s="79" t="e">
        <f>'Absence par société'!#REF!+'Absence par société'!#REF!/24</f>
        <v>#REF!</v>
      </c>
      <c r="AR66" s="80" t="e">
        <f>AQ66/'Absence par société'!#REF!</f>
        <v>#REF!</v>
      </c>
      <c r="AS66" s="79" t="e">
        <f>(AQ66*100)/'Absence par société'!#REF!</f>
        <v>#REF!</v>
      </c>
      <c r="AT66" s="79" t="e">
        <f>SUM('Absence par société'!#REF!,'Absence par société'!#REF!,'Absence par société'!#REF!)</f>
        <v>#REF!</v>
      </c>
      <c r="AU66" s="81" t="e">
        <f>SUM('Absence par société'!#REF!,'Absence par société'!#REF!)</f>
        <v>#REF!</v>
      </c>
      <c r="AV66" s="79" t="e">
        <f>SUM('Absence par société'!#REF!,'Absence par société'!#REF!,'Absence par société'!#REF!,'Absence par société'!#REF!)</f>
        <v>#REF!</v>
      </c>
      <c r="AW66" s="81" t="e">
        <f>SUM('Absence par société'!#REF!,'Absence par société'!#REF!,'Absence par société'!#REF!)</f>
        <v>#REF!</v>
      </c>
    </row>
    <row r="67" spans="43:49">
      <c r="AQ67" s="79" t="e">
        <f>'Absence par société'!#REF!+'Absence par société'!#REF!/24</f>
        <v>#REF!</v>
      </c>
      <c r="AR67" s="80" t="e">
        <f>AQ67/'Absence par société'!#REF!</f>
        <v>#REF!</v>
      </c>
      <c r="AS67" s="79" t="e">
        <f>(AQ67*100)/'Absence par société'!#REF!</f>
        <v>#REF!</v>
      </c>
      <c r="AT67" s="79" t="e">
        <f>SUM('Absence par société'!#REF!,'Absence par société'!#REF!,'Absence par société'!#REF!)</f>
        <v>#REF!</v>
      </c>
      <c r="AU67" s="81" t="e">
        <f>SUM('Absence par société'!#REF!,'Absence par société'!#REF!)</f>
        <v>#REF!</v>
      </c>
      <c r="AV67" s="79" t="e">
        <f>SUM('Absence par société'!#REF!,'Absence par société'!#REF!,'Absence par société'!#REF!,'Absence par société'!#REF!)</f>
        <v>#REF!</v>
      </c>
      <c r="AW67" s="81" t="e">
        <f>SUM('Absence par société'!#REF!,'Absence par société'!#REF!,'Absence par société'!#REF!)</f>
        <v>#REF!</v>
      </c>
    </row>
    <row r="68" spans="43:49">
      <c r="AQ68" s="79" t="e">
        <f>'Absence par société'!#REF!+'Absence par société'!#REF!/24</f>
        <v>#REF!</v>
      </c>
      <c r="AR68" s="80" t="e">
        <f>AQ68/'Absence par société'!#REF!</f>
        <v>#REF!</v>
      </c>
      <c r="AS68" s="79" t="e">
        <f>(AQ68*100)/'Absence par société'!#REF!</f>
        <v>#REF!</v>
      </c>
      <c r="AT68" s="79" t="e">
        <f>SUM('Absence par société'!#REF!,'Absence par société'!#REF!,'Absence par société'!#REF!)</f>
        <v>#REF!</v>
      </c>
      <c r="AU68" s="81" t="e">
        <f>SUM('Absence par société'!#REF!,'Absence par société'!#REF!)</f>
        <v>#REF!</v>
      </c>
      <c r="AV68" s="79" t="e">
        <f>SUM('Absence par société'!#REF!,'Absence par société'!#REF!,'Absence par société'!#REF!,'Absence par société'!#REF!)</f>
        <v>#REF!</v>
      </c>
      <c r="AW68" s="81" t="e">
        <f>SUM('Absence par société'!#REF!,'Absence par société'!#REF!,'Absence par société'!#REF!)</f>
        <v>#REF!</v>
      </c>
    </row>
    <row r="69" spans="43:49">
      <c r="AQ69" s="79" t="e">
        <f>'Absence par société'!#REF!+'Absence par société'!#REF!/24</f>
        <v>#REF!</v>
      </c>
      <c r="AR69" s="80" t="e">
        <f>AQ69/'Absence par société'!#REF!</f>
        <v>#REF!</v>
      </c>
      <c r="AS69" s="79" t="e">
        <f>(AQ69*100)/'Absence par société'!#REF!</f>
        <v>#REF!</v>
      </c>
      <c r="AT69" s="79" t="e">
        <f>SUM('Absence par société'!#REF!,'Absence par société'!#REF!,'Absence par société'!#REF!)</f>
        <v>#REF!</v>
      </c>
      <c r="AU69" s="81" t="e">
        <f>SUM('Absence par société'!#REF!,'Absence par société'!#REF!)</f>
        <v>#REF!</v>
      </c>
      <c r="AV69" s="79" t="e">
        <f>SUM('Absence par société'!#REF!,'Absence par société'!#REF!,'Absence par société'!#REF!,'Absence par société'!#REF!)</f>
        <v>#REF!</v>
      </c>
      <c r="AW69" s="81" t="e">
        <f>SUM('Absence par société'!#REF!,'Absence par société'!#REF!,'Absence par société'!#REF!)</f>
        <v>#REF!</v>
      </c>
    </row>
    <row r="70" spans="43:49">
      <c r="AQ70" s="79" t="e">
        <f>'Absence par société'!#REF!+'Absence par société'!#REF!/24</f>
        <v>#REF!</v>
      </c>
      <c r="AR70" s="80" t="e">
        <f>AQ70/'Absence par société'!#REF!</f>
        <v>#REF!</v>
      </c>
      <c r="AS70" s="79" t="e">
        <f>(AQ70*100)/'Absence par société'!#REF!</f>
        <v>#REF!</v>
      </c>
      <c r="AT70" s="79" t="e">
        <f>SUM('Absence par société'!#REF!,'Absence par société'!#REF!,'Absence par société'!#REF!)</f>
        <v>#REF!</v>
      </c>
      <c r="AU70" s="81" t="e">
        <f>SUM('Absence par société'!#REF!,'Absence par société'!#REF!)</f>
        <v>#REF!</v>
      </c>
      <c r="AV70" s="79" t="e">
        <f>SUM('Absence par société'!#REF!,'Absence par société'!#REF!,'Absence par société'!#REF!,'Absence par société'!#REF!)</f>
        <v>#REF!</v>
      </c>
      <c r="AW70" s="81" t="e">
        <f>SUM('Absence par société'!#REF!,'Absence par société'!#REF!,'Absence par société'!#REF!)</f>
        <v>#REF!</v>
      </c>
    </row>
    <row r="71" spans="43:49">
      <c r="AQ71" s="79" t="e">
        <f>'Absence par société'!#REF!+'Absence par société'!#REF!/24</f>
        <v>#REF!</v>
      </c>
      <c r="AR71" s="80" t="e">
        <f>AQ71/'Absence par société'!#REF!</f>
        <v>#REF!</v>
      </c>
      <c r="AS71" s="79" t="e">
        <f>(AQ71*100)/'Absence par société'!#REF!</f>
        <v>#REF!</v>
      </c>
      <c r="AT71" s="79" t="e">
        <f>SUM('Absence par société'!#REF!,'Absence par société'!#REF!,'Absence par société'!#REF!)</f>
        <v>#REF!</v>
      </c>
      <c r="AU71" s="81" t="e">
        <f>SUM('Absence par société'!#REF!,'Absence par société'!#REF!)</f>
        <v>#REF!</v>
      </c>
      <c r="AV71" s="79" t="e">
        <f>SUM('Absence par société'!#REF!,'Absence par société'!#REF!,'Absence par société'!#REF!,'Absence par société'!#REF!)</f>
        <v>#REF!</v>
      </c>
      <c r="AW71" s="81" t="e">
        <f>SUM('Absence par société'!#REF!,'Absence par société'!#REF!,'Absence par société'!#REF!)</f>
        <v>#REF!</v>
      </c>
    </row>
    <row r="72" spans="43:49">
      <c r="AQ72" s="79" t="e">
        <f>'Absence par société'!#REF!+'Absence par société'!#REF!/24</f>
        <v>#REF!</v>
      </c>
      <c r="AR72" s="80" t="e">
        <f>AQ72/'Absence par société'!#REF!</f>
        <v>#REF!</v>
      </c>
      <c r="AS72" s="79" t="e">
        <f>(AQ72*100)/'Absence par société'!#REF!</f>
        <v>#REF!</v>
      </c>
      <c r="AT72" s="79" t="e">
        <f>SUM('Absence par société'!#REF!,'Absence par société'!#REF!,'Absence par société'!#REF!)</f>
        <v>#REF!</v>
      </c>
      <c r="AU72" s="81" t="e">
        <f>SUM('Absence par société'!#REF!,'Absence par société'!#REF!)</f>
        <v>#REF!</v>
      </c>
      <c r="AV72" s="79" t="e">
        <f>SUM('Absence par société'!#REF!,'Absence par société'!#REF!,'Absence par société'!#REF!,'Absence par société'!#REF!)</f>
        <v>#REF!</v>
      </c>
      <c r="AW72" s="81" t="e">
        <f>SUM('Absence par société'!#REF!,'Absence par société'!#REF!,'Absence par société'!#REF!)</f>
        <v>#REF!</v>
      </c>
    </row>
    <row r="73" spans="43:49">
      <c r="AQ73" s="79" t="e">
        <f>'Absence par société'!#REF!+'Absence par société'!#REF!/24</f>
        <v>#REF!</v>
      </c>
      <c r="AR73" s="80" t="e">
        <f>AQ73/'Absence par société'!#REF!</f>
        <v>#REF!</v>
      </c>
      <c r="AS73" s="79" t="e">
        <f>(AQ73*100)/'Absence par société'!#REF!</f>
        <v>#REF!</v>
      </c>
      <c r="AT73" s="79" t="e">
        <f>SUM('Absence par société'!#REF!,'Absence par société'!#REF!,'Absence par société'!#REF!)</f>
        <v>#REF!</v>
      </c>
      <c r="AU73" s="81" t="e">
        <f>SUM('Absence par société'!#REF!,'Absence par société'!#REF!)</f>
        <v>#REF!</v>
      </c>
      <c r="AV73" s="79" t="e">
        <f>SUM('Absence par société'!#REF!,'Absence par société'!#REF!,'Absence par société'!#REF!,'Absence par société'!#REF!)</f>
        <v>#REF!</v>
      </c>
      <c r="AW73" s="81" t="e">
        <f>SUM('Absence par société'!#REF!,'Absence par société'!#REF!,'Absence par société'!#REF!)</f>
        <v>#REF!</v>
      </c>
    </row>
    <row r="74" spans="43:49">
      <c r="AQ74" s="79" t="e">
        <f>'Absence par société'!#REF!+'Absence par société'!#REF!/24</f>
        <v>#REF!</v>
      </c>
      <c r="AR74" s="80" t="e">
        <f>AQ74/'Absence par société'!#REF!</f>
        <v>#REF!</v>
      </c>
      <c r="AS74" s="79"/>
      <c r="AT74" s="79" t="e">
        <f>SUM(AT53:AT73)</f>
        <v>#REF!</v>
      </c>
      <c r="AU74" s="81" t="e">
        <f>SUM(AU53:AU73)</f>
        <v>#REF!</v>
      </c>
      <c r="AV74" s="79" t="e">
        <f>SUM(AV53:AV73)</f>
        <v>#REF!</v>
      </c>
      <c r="AW74" s="81" t="e">
        <f>SUM(AW53:AW73)</f>
        <v>#REF!</v>
      </c>
    </row>
    <row r="75" spans="43:49">
      <c r="AQ75" s="77"/>
      <c r="AR75" s="77"/>
      <c r="AS75" s="77"/>
      <c r="AT75" s="124" t="e">
        <f>AT74+AU74/24</f>
        <v>#REF!</v>
      </c>
      <c r="AU75" s="124"/>
      <c r="AV75" s="124" t="e">
        <f>AV74+AW74/24</f>
        <v>#REF!</v>
      </c>
      <c r="AW75" s="124"/>
    </row>
  </sheetData>
  <mergeCells count="5">
    <mergeCell ref="F3:G5"/>
    <mergeCell ref="F7:G9"/>
    <mergeCell ref="F11:G13"/>
    <mergeCell ref="AT75:AU75"/>
    <mergeCell ref="AV75:AW7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Extraction</vt:lpstr>
      <vt:lpstr>Absence par société</vt:lpstr>
      <vt:lpstr>Absence mensuelle</vt:lpstr>
      <vt:lpstr>Type d'absence</vt:lpstr>
      <vt:lpstr>Mode d'emploi</vt:lpstr>
      <vt:lpstr>Mois</vt:lpstr>
      <vt:lpstr>Société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PAYE 3</dc:creator>
  <cp:lastModifiedBy>Stagiaire PAYE 3</cp:lastModifiedBy>
  <dcterms:created xsi:type="dcterms:W3CDTF">2017-04-19T07:08:41Z</dcterms:created>
  <dcterms:modified xsi:type="dcterms:W3CDTF">2017-05-09T11:35:27Z</dcterms:modified>
</cp:coreProperties>
</file>