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évin\Desktop\Kévin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Q2" i="1"/>
  <c r="P2" i="1"/>
  <c r="N2" i="1"/>
  <c r="M2" i="1"/>
  <c r="L2" i="1"/>
  <c r="K2" i="1"/>
  <c r="J2" i="1"/>
  <c r="I2" i="1"/>
  <c r="H2" i="1"/>
  <c r="D6" i="1"/>
  <c r="U10" i="1" l="1"/>
  <c r="T10" i="1"/>
  <c r="S10" i="1"/>
  <c r="R10" i="1"/>
  <c r="Q10" i="1"/>
  <c r="P10" i="1"/>
  <c r="O10" i="1"/>
  <c r="N10" i="1"/>
  <c r="M10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C6" i="1"/>
  <c r="B6" i="1"/>
  <c r="A6" i="1"/>
</calcChain>
</file>

<file path=xl/sharedStrings.xml><?xml version="1.0" encoding="utf-8"?>
<sst xmlns="http://schemas.openxmlformats.org/spreadsheetml/2006/main" count="1" uniqueCount="1">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</sst>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78"/>
  <sheetViews>
    <sheetView tabSelected="1" workbookViewId="0">
      <selection activeCell="X23" sqref="X23"/>
    </sheetView>
  </sheetViews>
  <sheetFormatPr baseColWidth="10" defaultRowHeight="15" x14ac:dyDescent="0.25"/>
  <cols>
    <col min="1" max="1" width="5.140625" customWidth="1"/>
    <col min="2" max="2" width="4.85546875" customWidth="1"/>
    <col min="3" max="3" width="5.7109375" customWidth="1"/>
    <col min="4" max="4" width="4.85546875" customWidth="1"/>
    <col min="5" max="5" width="5.140625" customWidth="1"/>
    <col min="6" max="7" width="5.28515625" customWidth="1"/>
    <col min="8" max="8" width="5" customWidth="1"/>
    <col min="9" max="9" width="5.85546875" customWidth="1"/>
    <col min="10" max="10" width="6" customWidth="1"/>
    <col min="11" max="11" width="6.28515625" customWidth="1"/>
    <col min="12" max="13" width="5.7109375" customWidth="1"/>
    <col min="14" max="14" width="6.42578125" customWidth="1"/>
    <col min="15" max="17" width="4.85546875" customWidth="1"/>
    <col min="18" max="18" width="5" customWidth="1"/>
    <col min="19" max="19" width="4.85546875" customWidth="1"/>
    <col min="20" max="20" width="5.28515625" customWidth="1"/>
    <col min="21" max="21" width="5" customWidth="1"/>
    <col min="22" max="23" width="5.140625" customWidth="1"/>
    <col min="24" max="24" width="5" customWidth="1"/>
    <col min="25" max="25" width="5.5703125" customWidth="1"/>
    <col min="26" max="26" width="6" customWidth="1"/>
    <col min="27" max="27" width="5" customWidth="1"/>
    <col min="28" max="28" width="5.42578125" customWidth="1"/>
    <col min="29" max="29" width="5.7109375" customWidth="1"/>
    <col min="30" max="30" width="4.85546875" customWidth="1"/>
    <col min="31" max="32" width="5.140625" customWidth="1"/>
    <col min="33" max="33" width="6.140625" customWidth="1"/>
    <col min="34" max="34" width="5.28515625" customWidth="1"/>
    <col min="35" max="35" width="5.140625" customWidth="1"/>
    <col min="36" max="36" width="5.42578125" customWidth="1"/>
    <col min="37" max="37" width="4.85546875" customWidth="1"/>
    <col min="38" max="38" width="5.140625" customWidth="1"/>
    <col min="39" max="39" width="4.85546875" customWidth="1"/>
    <col min="40" max="41" width="5" customWidth="1"/>
    <col min="42" max="44" width="4.85546875" customWidth="1"/>
    <col min="45" max="45" width="5.7109375" customWidth="1"/>
    <col min="46" max="47" width="5.28515625" customWidth="1"/>
    <col min="48" max="48" width="5" customWidth="1"/>
    <col min="49" max="49" width="5.140625" customWidth="1"/>
  </cols>
  <sheetData>
    <row r="1" spans="1:49" x14ac:dyDescent="0.25">
      <c r="A1" s="1"/>
      <c r="B1" s="1"/>
      <c r="C1" s="1"/>
      <c r="D1" s="1"/>
      <c r="E1" s="1"/>
      <c r="F1" s="1"/>
      <c r="G1" s="1"/>
      <c r="H1" s="25"/>
      <c r="I1" s="25"/>
      <c r="J1" s="25"/>
      <c r="K1" s="25"/>
      <c r="L1" s="25"/>
      <c r="M1" s="25"/>
      <c r="N1" s="25"/>
      <c r="O1" s="1"/>
      <c r="P1" s="24"/>
      <c r="Q1" s="24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9" x14ac:dyDescent="0.25">
      <c r="A2" s="1"/>
      <c r="B2" s="1"/>
      <c r="C2" s="1"/>
      <c r="D2" s="1"/>
      <c r="E2" s="1"/>
      <c r="F2" s="1"/>
      <c r="G2" s="1"/>
      <c r="H2" s="1">
        <f>LARGE($A$6:$AW$6,1)</f>
        <v>4.6153846153846156E-2</v>
      </c>
      <c r="I2" s="8">
        <f>LARGE($A$6:$AW$6,2)</f>
        <v>3.8461538461538464E-2</v>
      </c>
      <c r="J2" s="8">
        <f>LARGE($A$6:$AW$6,3)</f>
        <v>3.8461538461538464E-2</v>
      </c>
      <c r="K2" s="8">
        <f>LARGE($A$6:$AW$6,4)</f>
        <v>3.8461538461538464E-2</v>
      </c>
      <c r="L2" s="8">
        <f>LARGE($A$6:$AW$6,5)</f>
        <v>3.8461538461538464E-2</v>
      </c>
      <c r="M2" s="8">
        <f>LARGE($A$6:$AW$6,6)</f>
        <v>3.8461538461538464E-2</v>
      </c>
      <c r="N2" s="8">
        <f>LARGE($A$6:$AW$6,7)</f>
        <v>3.8461538461538464E-2</v>
      </c>
      <c r="O2" s="1"/>
      <c r="P2" s="8">
        <f>LARGE($L$10:$U$10,1)</f>
        <v>0.23076923076923078</v>
      </c>
      <c r="Q2" s="8">
        <f>LARGE($L$10:$U$10,2)</f>
        <v>0.15384615384615385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9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9" ht="15.75" thickBot="1" x14ac:dyDescent="0.3">
      <c r="A5" s="26">
        <v>1</v>
      </c>
      <c r="B5" s="27">
        <v>2</v>
      </c>
      <c r="C5" s="27">
        <v>3</v>
      </c>
      <c r="D5" s="27">
        <v>4</v>
      </c>
      <c r="E5" s="27">
        <v>5</v>
      </c>
      <c r="F5" s="27">
        <v>6</v>
      </c>
      <c r="G5" s="27">
        <v>7</v>
      </c>
      <c r="H5" s="27">
        <v>8</v>
      </c>
      <c r="I5" s="27">
        <v>9</v>
      </c>
      <c r="J5" s="27">
        <v>10</v>
      </c>
      <c r="K5" s="27">
        <v>11</v>
      </c>
      <c r="L5" s="27">
        <v>12</v>
      </c>
      <c r="M5" s="27">
        <v>13</v>
      </c>
      <c r="N5" s="27">
        <v>14</v>
      </c>
      <c r="O5" s="27">
        <v>15</v>
      </c>
      <c r="P5" s="27">
        <v>16</v>
      </c>
      <c r="Q5" s="27">
        <v>17</v>
      </c>
      <c r="R5" s="27">
        <v>18</v>
      </c>
      <c r="S5" s="27">
        <v>19</v>
      </c>
      <c r="T5" s="27">
        <v>20</v>
      </c>
      <c r="U5" s="27">
        <v>21</v>
      </c>
      <c r="V5" s="27">
        <v>22</v>
      </c>
      <c r="W5" s="27">
        <v>23</v>
      </c>
      <c r="X5" s="27">
        <v>24</v>
      </c>
      <c r="Y5" s="27">
        <v>25</v>
      </c>
      <c r="Z5" s="27">
        <v>26</v>
      </c>
      <c r="AA5" s="27">
        <v>27</v>
      </c>
      <c r="AB5" s="27">
        <v>28</v>
      </c>
      <c r="AC5" s="27">
        <v>29</v>
      </c>
      <c r="AD5" s="27">
        <v>30</v>
      </c>
      <c r="AE5" s="27">
        <v>31</v>
      </c>
      <c r="AF5" s="27">
        <v>32</v>
      </c>
      <c r="AG5" s="27">
        <v>33</v>
      </c>
      <c r="AH5" s="27">
        <v>34</v>
      </c>
      <c r="AI5" s="27">
        <v>35</v>
      </c>
      <c r="AJ5" s="27">
        <v>36</v>
      </c>
      <c r="AK5" s="27">
        <v>37</v>
      </c>
      <c r="AL5" s="27">
        <v>38</v>
      </c>
      <c r="AM5" s="27">
        <v>39</v>
      </c>
      <c r="AN5" s="27">
        <v>40</v>
      </c>
      <c r="AO5" s="27">
        <v>41</v>
      </c>
      <c r="AP5" s="27">
        <v>42</v>
      </c>
      <c r="AQ5" s="27">
        <v>43</v>
      </c>
      <c r="AR5" s="27">
        <v>44</v>
      </c>
      <c r="AS5" s="27">
        <v>45</v>
      </c>
      <c r="AT5" s="27">
        <v>46</v>
      </c>
      <c r="AU5" s="27">
        <v>47</v>
      </c>
      <c r="AV5" s="27">
        <v>48</v>
      </c>
      <c r="AW5" s="28">
        <v>49</v>
      </c>
    </row>
    <row r="6" spans="1:49" ht="15.75" thickBot="1" x14ac:dyDescent="0.3">
      <c r="A6" s="29">
        <f>COUNTIF($A$10:$E$36,1)/COUNT($A$10:$E$36)</f>
        <v>2.3076923076923078E-2</v>
      </c>
      <c r="B6" s="30">
        <f>COUNTIF($A$10:$E$36,2)/COUNT($A$10:$E$36)</f>
        <v>3.0769230769230771E-2</v>
      </c>
      <c r="C6" s="30">
        <f>COUNTIF($A$10:$E$36,3)/COUNT($A$10:$E$36)</f>
        <v>3.8461538461538464E-2</v>
      </c>
      <c r="D6" s="30">
        <f>COUNTIF($A$10:$E$36,4)/COUNT($A$10:$E$36)</f>
        <v>1.5384615384615385E-2</v>
      </c>
      <c r="E6" s="30">
        <f>COUNTIF($A$10:$E$36,5)/COUNT($A$10:$E$36)</f>
        <v>1.5384615384615385E-2</v>
      </c>
      <c r="F6" s="30">
        <f>COUNTIF($A$10:$E$36,6)/COUNT($A$10:$E$36)</f>
        <v>2.3076923076923078E-2</v>
      </c>
      <c r="G6" s="30">
        <f>COUNTIF($A$10:$E$36,7)/COUNT($A$10:$E$36)</f>
        <v>0</v>
      </c>
      <c r="H6" s="30">
        <f>COUNTIF($A$10:$E$36,8)/COUNT($A$10:$E$36)</f>
        <v>1.5384615384615385E-2</v>
      </c>
      <c r="I6" s="30">
        <f>COUNTIF($A$10:$E$36,9)/COUNT($A$10:$E$36)</f>
        <v>2.3076923076923078E-2</v>
      </c>
      <c r="J6" s="30">
        <f>COUNTIF($A$10:$E$36,10)/COUNT($A$10:$E$36)</f>
        <v>2.3076923076923078E-2</v>
      </c>
      <c r="K6" s="30">
        <f>COUNTIF($A$10:$E$36,11)/COUNT($A$10:$E$36)</f>
        <v>2.3076923076923078E-2</v>
      </c>
      <c r="L6" s="30">
        <f>COUNTIF($A$10:$E$36,12)/COUNT($A$10:$E$36)</f>
        <v>0</v>
      </c>
      <c r="M6" s="30">
        <f>COUNTIF($A$10:$E$36,13)/COUNT($A$10:$E$36)</f>
        <v>1.5384615384615385E-2</v>
      </c>
      <c r="N6" s="30">
        <f>COUNTIF($A$10:$E$36,14)/COUNT($A$10:$E$36)</f>
        <v>2.3076923076923078E-2</v>
      </c>
      <c r="O6" s="30">
        <f>COUNTIF($A$10:$E$36,15)/COUNT($A$10:$E$36)</f>
        <v>7.6923076923076927E-3</v>
      </c>
      <c r="P6" s="30">
        <f>COUNTIF($A$10:$E$36,16)/COUNT($A$10:$E$36)</f>
        <v>3.8461538461538464E-2</v>
      </c>
      <c r="Q6" s="30">
        <f>COUNTIF($A$10:$E$36,17)/COUNT($A$10:$E$36)</f>
        <v>2.3076923076923078E-2</v>
      </c>
      <c r="R6" s="30">
        <f>COUNTIF($A$10:$E$36,18)/COUNT($A$10:$E$36)</f>
        <v>3.0769230769230771E-2</v>
      </c>
      <c r="S6" s="30">
        <f>COUNTIF($A$10:$E$36,19)/COUNT($A$10:$E$36)</f>
        <v>0</v>
      </c>
      <c r="T6" s="30">
        <f>COUNTIF($A$10:$E$36,20)/COUNT($A$10:$E$36)</f>
        <v>3.0769230769230771E-2</v>
      </c>
      <c r="U6" s="30">
        <f>COUNTIF($A$10:$E$36,21)/COUNT($A$10:$E$36)</f>
        <v>7.6923076923076927E-3</v>
      </c>
      <c r="V6" s="30">
        <f>COUNTIF($A$10:$E$36,22)/COUNT($A$10:$E$36)</f>
        <v>7.6923076923076927E-3</v>
      </c>
      <c r="W6" s="30">
        <f>COUNTIF($A$10:$E$36,23)/COUNT($A$10:$E$36)</f>
        <v>0</v>
      </c>
      <c r="X6" s="30">
        <f>COUNTIF($A$10:$E$36,24)/COUNT($A$10:$E$36)</f>
        <v>7.6923076923076927E-3</v>
      </c>
      <c r="Y6" s="30">
        <f>COUNTIF($A$10:$E$36,25)/COUNT($A$10:$E$36)</f>
        <v>3.8461538461538464E-2</v>
      </c>
      <c r="Z6" s="30">
        <f>COUNTIF($A$10:$E$36,26)/COUNT($A$10:$E$36)</f>
        <v>1.5384615384615385E-2</v>
      </c>
      <c r="AA6" s="30">
        <f>COUNTIF($A$10:$E$36,27)/COUNT($A$10:$E$36)</f>
        <v>0</v>
      </c>
      <c r="AB6" s="30">
        <f>COUNTIF($A$10:$E$36,28)/COUNT($A$10:$E$36)</f>
        <v>3.8461538461538464E-2</v>
      </c>
      <c r="AC6" s="30">
        <f>COUNTIF($A$10:$E$36,29)/COUNT($A$10:$E$36)</f>
        <v>2.3076923076923078E-2</v>
      </c>
      <c r="AD6" s="30">
        <f>COUNTIF($A$10:$E$36,30)/COUNT($A$10:$E$36)</f>
        <v>7.6923076923076927E-3</v>
      </c>
      <c r="AE6" s="30">
        <f>COUNTIF($A$10:$E$36,31)/COUNT($A$10:$E$36)</f>
        <v>2.3076923076923078E-2</v>
      </c>
      <c r="AF6" s="30">
        <f>COUNTIF($A$10:$E$36,32)/COUNT($A$10:$E$36)</f>
        <v>1.5384615384615385E-2</v>
      </c>
      <c r="AG6" s="30">
        <f>COUNTIF($A$10:$E$36,33)/COUNT($A$10:$E$36)</f>
        <v>2.3076923076923078E-2</v>
      </c>
      <c r="AH6" s="30">
        <f>COUNTIF($A$10:$E$36,34)/COUNT($A$10:$E$36)</f>
        <v>1.5384615384615385E-2</v>
      </c>
      <c r="AI6" s="30">
        <f>COUNTIF($A$10:$E$36,35)/COUNT($A$10:$E$36)</f>
        <v>1.5384615384615385E-2</v>
      </c>
      <c r="AJ6" s="30">
        <f>COUNTIF($A$10:$E$36,36)/COUNT($A$10:$E$36)</f>
        <v>1.5384615384615385E-2</v>
      </c>
      <c r="AK6" s="30">
        <f>COUNTIF($A$10:$E$36,37)/COUNT($A$10:$E$36)</f>
        <v>1.5384615384615385E-2</v>
      </c>
      <c r="AL6" s="30">
        <f>COUNTIF($A$10:$E$36,38)/COUNT($A$10:$E$36)</f>
        <v>1.5384615384615385E-2</v>
      </c>
      <c r="AM6" s="30">
        <f>COUNTIF($A$10:$E$36,39)/COUNT($A$10:$E$36)</f>
        <v>2.3076923076923078E-2</v>
      </c>
      <c r="AN6" s="30">
        <f>COUNTIF($A$10:$E$36,40)/COUNT($A$10:$E$36)</f>
        <v>4.6153846153846156E-2</v>
      </c>
      <c r="AO6" s="30">
        <f>COUNTIF($A$10:$E$36,41)/COUNT($A$10:$E$36)</f>
        <v>3.0769230769230771E-2</v>
      </c>
      <c r="AP6" s="30">
        <f>COUNTIF($A$10:$E$36,42)/COUNT($A$10:$E$36)</f>
        <v>3.0769230769230771E-2</v>
      </c>
      <c r="AQ6" s="30">
        <f>COUNTIF($A$10:$E$36,43)/COUNT($A$10:$E$36)</f>
        <v>3.8461538461538464E-2</v>
      </c>
      <c r="AR6" s="30">
        <f>COUNTIF($A$10:$E$36,44)/COUNT($A$10:$E$36)</f>
        <v>2.3076923076923078E-2</v>
      </c>
      <c r="AS6" s="30">
        <f>COUNTIF($A$10:$E$36,45)/COUNT($A$10:$E$36)</f>
        <v>7.6923076923076927E-3</v>
      </c>
      <c r="AT6" s="30">
        <f>COUNTIF($A$10:$E$36,46)/COUNT($A$10:$E$36)</f>
        <v>3.8461538461538464E-2</v>
      </c>
      <c r="AU6" s="30">
        <f>COUNTIF($A$10:$E$36,47)/COUNT($A$10:$E$36)</f>
        <v>2.3076923076923078E-2</v>
      </c>
      <c r="AV6" s="30">
        <f>COUNTIF($A$10:$E$36,48)/COUNT($A$10:$E$36)</f>
        <v>3.0769230769230771E-2</v>
      </c>
      <c r="AW6" s="31">
        <f>COUNTIF($A$10:$E$36,49)/COUNT($A$10:$E$36)</f>
        <v>2.3076923076923078E-2</v>
      </c>
    </row>
    <row r="7" spans="1:4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9" ht="15.75" thickBot="1" x14ac:dyDescent="0.3"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9" ht="15.75" thickBot="1" x14ac:dyDescent="0.3">
      <c r="L9" s="21">
        <v>1</v>
      </c>
      <c r="M9" s="22">
        <v>2</v>
      </c>
      <c r="N9" s="22">
        <v>3</v>
      </c>
      <c r="O9" s="22">
        <v>4</v>
      </c>
      <c r="P9" s="22">
        <v>5</v>
      </c>
      <c r="Q9" s="22">
        <v>6</v>
      </c>
      <c r="R9" s="22">
        <v>7</v>
      </c>
      <c r="S9" s="22">
        <v>8</v>
      </c>
      <c r="T9" s="22">
        <v>9</v>
      </c>
      <c r="U9" s="23">
        <v>10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9" ht="15.75" thickBot="1" x14ac:dyDescent="0.3">
      <c r="A10" s="32" t="s">
        <v>0</v>
      </c>
      <c r="B10" s="33"/>
      <c r="C10" s="33"/>
      <c r="D10" s="33"/>
      <c r="E10" s="33"/>
      <c r="F10" s="34"/>
      <c r="G10" s="1"/>
      <c r="H10" s="1"/>
      <c r="I10" s="1"/>
      <c r="J10" s="1"/>
      <c r="K10" s="7"/>
      <c r="L10" s="4">
        <f>COUNTIF($F$10:$F$36,1)/COUNT($F$10:$F$36)</f>
        <v>7.6923076923076927E-2</v>
      </c>
      <c r="M10" s="5">
        <f>COUNTIF($F$10:$F$36,2)/COUNT($F$10:$F$36)</f>
        <v>0.15384615384615385</v>
      </c>
      <c r="N10" s="5">
        <f>COUNTIF($F$10:$F$36,3)/COUNT($F$10:$F$36)</f>
        <v>7.6923076923076927E-2</v>
      </c>
      <c r="O10" s="5">
        <f>COUNTIF($F$10:$F$36,4)/COUNT($F$10:$F$36)</f>
        <v>3.8461538461538464E-2</v>
      </c>
      <c r="P10" s="5">
        <f>COUNTIF($F$10:$F$36,5)/COUNT($F$10:$F$36)</f>
        <v>0.23076923076923078</v>
      </c>
      <c r="Q10" s="5">
        <f>COUNTIF($F$10:$F$36,6)/COUNT($F$10:$F$36)</f>
        <v>0</v>
      </c>
      <c r="R10" s="5">
        <f>COUNTIF($F$10:$F$36,7)/COUNT($F$10:$F$36)</f>
        <v>0.11538461538461539</v>
      </c>
      <c r="S10" s="5">
        <f>COUNTIF($F$10:$F$36,8)/COUNT($F$10:$F$36)</f>
        <v>7.6923076923076927E-2</v>
      </c>
      <c r="T10" s="5">
        <f>COUNTIF($F$10:$F$36,9)/COUNT($F$10:$F$36)</f>
        <v>0.11538461538461539</v>
      </c>
      <c r="U10" s="6">
        <f>COUNTIF($F$10:$F$36,10)/COUNT($F$10:$F$36)</f>
        <v>0.11538461538461539</v>
      </c>
      <c r="V10" s="1"/>
      <c r="W10" s="1"/>
      <c r="X10" s="1"/>
      <c r="Y10" s="1"/>
      <c r="Z10" s="3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spans="1:49" x14ac:dyDescent="0.25">
      <c r="A11" s="9">
        <v>38</v>
      </c>
      <c r="B11" s="10">
        <v>39</v>
      </c>
      <c r="C11" s="10">
        <v>41</v>
      </c>
      <c r="D11" s="10">
        <v>47</v>
      </c>
      <c r="E11" s="11">
        <v>48</v>
      </c>
      <c r="F11" s="18">
        <v>9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2"/>
      <c r="AF11" s="1"/>
      <c r="AG11" s="1"/>
      <c r="AH11" s="1"/>
      <c r="AI11" s="1"/>
      <c r="AJ11" s="1"/>
      <c r="AK11" s="1"/>
      <c r="AL11" s="1"/>
      <c r="AM11" s="1"/>
      <c r="AN11" s="1"/>
    </row>
    <row r="12" spans="1:49" x14ac:dyDescent="0.25">
      <c r="A12" s="12">
        <v>4</v>
      </c>
      <c r="B12" s="13">
        <v>8</v>
      </c>
      <c r="C12" s="13">
        <v>33</v>
      </c>
      <c r="D12" s="13">
        <v>36</v>
      </c>
      <c r="E12" s="14">
        <v>46</v>
      </c>
      <c r="F12" s="19">
        <v>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</row>
    <row r="13" spans="1:49" x14ac:dyDescent="0.25">
      <c r="A13" s="12">
        <v>28</v>
      </c>
      <c r="B13" s="13">
        <v>29</v>
      </c>
      <c r="C13" s="13">
        <v>40</v>
      </c>
      <c r="D13" s="13">
        <v>41</v>
      </c>
      <c r="E13" s="14">
        <v>49</v>
      </c>
      <c r="F13" s="19">
        <v>5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9" x14ac:dyDescent="0.25">
      <c r="A14" s="12">
        <v>3</v>
      </c>
      <c r="B14" s="13">
        <v>18</v>
      </c>
      <c r="C14" s="13">
        <v>28</v>
      </c>
      <c r="D14" s="13">
        <v>40</v>
      </c>
      <c r="E14" s="14">
        <v>48</v>
      </c>
      <c r="F14" s="19">
        <v>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1:49" x14ac:dyDescent="0.25">
      <c r="A15" s="12">
        <v>1</v>
      </c>
      <c r="B15" s="13">
        <v>3</v>
      </c>
      <c r="C15" s="13">
        <v>11</v>
      </c>
      <c r="D15" s="13">
        <v>14</v>
      </c>
      <c r="E15" s="14">
        <v>20</v>
      </c>
      <c r="F15" s="19">
        <v>2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9" x14ac:dyDescent="0.25">
      <c r="A16" s="12">
        <v>17</v>
      </c>
      <c r="B16" s="13">
        <v>18</v>
      </c>
      <c r="C16" s="13">
        <v>29</v>
      </c>
      <c r="D16" s="13">
        <v>44</v>
      </c>
      <c r="E16" s="14">
        <v>45</v>
      </c>
      <c r="F16" s="19">
        <v>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K16" s="1"/>
      <c r="AL16" s="1"/>
      <c r="AM16" s="1"/>
      <c r="AN16" s="1"/>
    </row>
    <row r="17" spans="1:40" x14ac:dyDescent="0.25">
      <c r="A17" s="12">
        <v>6</v>
      </c>
      <c r="B17" s="13">
        <v>10</v>
      </c>
      <c r="C17" s="13">
        <v>20</v>
      </c>
      <c r="D17" s="13">
        <v>40</v>
      </c>
      <c r="E17" s="14">
        <v>42</v>
      </c>
      <c r="F17" s="19">
        <v>10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K17" s="1"/>
      <c r="AL17" s="1"/>
      <c r="AM17" s="1"/>
      <c r="AN17" s="1"/>
    </row>
    <row r="18" spans="1:40" x14ac:dyDescent="0.25">
      <c r="A18" s="12">
        <v>3</v>
      </c>
      <c r="B18" s="13">
        <v>9</v>
      </c>
      <c r="C18" s="13">
        <v>16</v>
      </c>
      <c r="D18" s="13">
        <v>34</v>
      </c>
      <c r="E18" s="14">
        <v>44</v>
      </c>
      <c r="F18" s="19">
        <v>3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x14ac:dyDescent="0.25">
      <c r="A19" s="12">
        <v>2</v>
      </c>
      <c r="B19" s="13">
        <v>9</v>
      </c>
      <c r="C19" s="13">
        <v>25</v>
      </c>
      <c r="D19" s="13">
        <v>44</v>
      </c>
      <c r="E19" s="14">
        <v>46</v>
      </c>
      <c r="F19" s="19">
        <v>9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 x14ac:dyDescent="0.25">
      <c r="A20" s="12">
        <v>10</v>
      </c>
      <c r="B20" s="13">
        <v>14</v>
      </c>
      <c r="C20" s="13">
        <v>25</v>
      </c>
      <c r="D20" s="13">
        <v>26</v>
      </c>
      <c r="E20" s="14">
        <v>35</v>
      </c>
      <c r="F20" s="19">
        <v>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 x14ac:dyDescent="0.25">
      <c r="A21" s="12">
        <v>2</v>
      </c>
      <c r="B21" s="13">
        <v>9</v>
      </c>
      <c r="C21" s="13">
        <v>18</v>
      </c>
      <c r="D21" s="13">
        <v>38</v>
      </c>
      <c r="E21" s="14">
        <v>49</v>
      </c>
      <c r="F21" s="19">
        <v>8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 x14ac:dyDescent="0.25">
      <c r="A22" s="12">
        <v>2</v>
      </c>
      <c r="B22" s="13">
        <v>5</v>
      </c>
      <c r="C22" s="13">
        <v>8</v>
      </c>
      <c r="D22" s="13">
        <v>43</v>
      </c>
      <c r="E22" s="14">
        <v>49</v>
      </c>
      <c r="F22" s="19">
        <v>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 x14ac:dyDescent="0.25">
      <c r="A23" s="12">
        <v>2</v>
      </c>
      <c r="B23" s="13">
        <v>11</v>
      </c>
      <c r="C23" s="13">
        <v>25</v>
      </c>
      <c r="D23" s="13">
        <v>28</v>
      </c>
      <c r="E23" s="14">
        <v>43</v>
      </c>
      <c r="F23" s="19">
        <v>5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x14ac:dyDescent="0.25">
      <c r="A24" s="12">
        <v>13</v>
      </c>
      <c r="B24" s="13">
        <v>28</v>
      </c>
      <c r="C24" s="13">
        <v>39</v>
      </c>
      <c r="D24" s="13">
        <v>40</v>
      </c>
      <c r="E24" s="14">
        <v>42</v>
      </c>
      <c r="F24" s="19">
        <v>1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2">
        <v>1</v>
      </c>
      <c r="B25" s="13">
        <v>6</v>
      </c>
      <c r="C25" s="13">
        <v>18</v>
      </c>
      <c r="D25" s="13">
        <v>30</v>
      </c>
      <c r="E25" s="14">
        <v>33</v>
      </c>
      <c r="F25" s="19">
        <v>2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x14ac:dyDescent="0.25">
      <c r="A26" s="12">
        <v>5</v>
      </c>
      <c r="B26" s="13">
        <v>25</v>
      </c>
      <c r="C26" s="13">
        <v>31</v>
      </c>
      <c r="D26" s="13">
        <v>36</v>
      </c>
      <c r="E26" s="14">
        <v>46</v>
      </c>
      <c r="F26" s="19">
        <v>8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 x14ac:dyDescent="0.25">
      <c r="A27" s="12">
        <v>16</v>
      </c>
      <c r="B27" s="13">
        <v>21</v>
      </c>
      <c r="C27" s="13">
        <v>24</v>
      </c>
      <c r="D27" s="13">
        <v>34</v>
      </c>
      <c r="E27" s="14">
        <v>48</v>
      </c>
      <c r="F27" s="19">
        <v>3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x14ac:dyDescent="0.25">
      <c r="A28" s="12">
        <v>1</v>
      </c>
      <c r="B28" s="13">
        <v>13</v>
      </c>
      <c r="C28" s="13">
        <v>31</v>
      </c>
      <c r="D28" s="13">
        <v>39</v>
      </c>
      <c r="E28" s="14">
        <v>42</v>
      </c>
      <c r="F28" s="19">
        <v>7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x14ac:dyDescent="0.25">
      <c r="A29" s="12">
        <v>16</v>
      </c>
      <c r="B29" s="13">
        <v>40</v>
      </c>
      <c r="C29" s="13">
        <v>42</v>
      </c>
      <c r="D29" s="13">
        <v>46</v>
      </c>
      <c r="E29" s="14">
        <v>47</v>
      </c>
      <c r="F29" s="19">
        <v>2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x14ac:dyDescent="0.25">
      <c r="A30" s="12">
        <v>3</v>
      </c>
      <c r="B30" s="13">
        <v>6</v>
      </c>
      <c r="C30" s="13">
        <v>10</v>
      </c>
      <c r="D30" s="13">
        <v>26</v>
      </c>
      <c r="E30" s="14">
        <v>41</v>
      </c>
      <c r="F30" s="19">
        <v>9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x14ac:dyDescent="0.25">
      <c r="A31" s="12">
        <v>4</v>
      </c>
      <c r="B31" s="13">
        <v>14</v>
      </c>
      <c r="C31" s="13">
        <v>28</v>
      </c>
      <c r="D31" s="13">
        <v>32</v>
      </c>
      <c r="E31" s="14">
        <v>37</v>
      </c>
      <c r="F31" s="19">
        <v>4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x14ac:dyDescent="0.25">
      <c r="A32" s="12">
        <v>16</v>
      </c>
      <c r="B32" s="13">
        <v>20</v>
      </c>
      <c r="C32" s="13">
        <v>31</v>
      </c>
      <c r="D32" s="13">
        <v>33</v>
      </c>
      <c r="E32" s="14">
        <v>46</v>
      </c>
      <c r="F32" s="19">
        <v>5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x14ac:dyDescent="0.25">
      <c r="A33" s="12">
        <v>3</v>
      </c>
      <c r="B33" s="13">
        <v>16</v>
      </c>
      <c r="C33" s="13">
        <v>17</v>
      </c>
      <c r="D33" s="13">
        <v>37</v>
      </c>
      <c r="E33" s="14">
        <v>47</v>
      </c>
      <c r="F33" s="19">
        <v>5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x14ac:dyDescent="0.25">
      <c r="A34" s="12">
        <v>11</v>
      </c>
      <c r="B34" s="13">
        <v>32</v>
      </c>
      <c r="C34" s="13">
        <v>40</v>
      </c>
      <c r="D34" s="13">
        <v>43</v>
      </c>
      <c r="E34" s="14">
        <v>48</v>
      </c>
      <c r="F34" s="19">
        <v>2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x14ac:dyDescent="0.25">
      <c r="A35" s="12">
        <v>17</v>
      </c>
      <c r="B35" s="13">
        <v>22</v>
      </c>
      <c r="C35" s="13">
        <v>25</v>
      </c>
      <c r="D35" s="13">
        <v>35</v>
      </c>
      <c r="E35" s="14">
        <v>43</v>
      </c>
      <c r="F35" s="19">
        <v>10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x14ac:dyDescent="0.25">
      <c r="A36" s="15">
        <v>15</v>
      </c>
      <c r="B36" s="16">
        <v>20</v>
      </c>
      <c r="C36" s="16">
        <v>29</v>
      </c>
      <c r="D36" s="16">
        <v>41</v>
      </c>
      <c r="E36" s="17">
        <v>43</v>
      </c>
      <c r="F36" s="20">
        <v>10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</sheetData>
  <mergeCells count="1">
    <mergeCell ref="A10:F10"/>
  </mergeCells>
  <conditionalFormatting sqref="L10:U10">
    <cfRule type="top10" dxfId="1" priority="3" rank="2"/>
  </conditionalFormatting>
  <conditionalFormatting sqref="A6:AW6">
    <cfRule type="top10" dxfId="0" priority="1" rank="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Kévin</cp:lastModifiedBy>
  <dcterms:created xsi:type="dcterms:W3CDTF">2017-04-22T15:11:27Z</dcterms:created>
  <dcterms:modified xsi:type="dcterms:W3CDTF">2017-04-23T14:22:50Z</dcterms:modified>
</cp:coreProperties>
</file>