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agence/"/>
    </mc:Choice>
  </mc:AlternateContent>
  <xr:revisionPtr revIDLastSave="149" documentId="13_ncr:1_{A242A876-4911-41B4-9940-8AB917F7CFC4}" xr6:coauthVersionLast="47" xr6:coauthVersionMax="47" xr10:uidLastSave="{1819FA8E-DA66-478F-BA6A-8F276C83CA23}"/>
  <bookViews>
    <workbookView xWindow="-110" yWindow="-110" windowWidth="38620" windowHeight="21820" xr2:uid="{00000000-000D-0000-FFFF-FFFF00000000}"/>
  </bookViews>
  <sheets>
    <sheet name="Rémy" sheetId="39" r:id="rId1"/>
    <sheet name="Liste" sheetId="3" r:id="rId2"/>
  </sheets>
  <definedNames>
    <definedName name="lstImmat">Tableau1[Véhicules]</definedName>
    <definedName name="lstTech">Tableau1[Techniciens]</definedName>
    <definedName name="_xlnm.Print_Area" localSheetId="0">Rémy!$A$1:$V$46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9" l="1"/>
  <c r="Q5" i="39"/>
  <c r="N53" i="39"/>
  <c r="N54" i="39"/>
  <c r="N55" i="39"/>
  <c r="N56" i="39"/>
  <c r="N58" i="39"/>
  <c r="N59" i="39"/>
  <c r="O57" i="39"/>
  <c r="N57" i="39" s="1"/>
  <c r="T34" i="39"/>
  <c r="R44" i="39" s="1"/>
  <c r="T30" i="39"/>
  <c r="T26" i="39"/>
  <c r="T22" i="39"/>
  <c r="T18" i="39"/>
  <c r="T14" i="39"/>
  <c r="T10" i="39"/>
  <c r="R46" i="39"/>
  <c r="R45" i="39"/>
  <c r="W34" i="39"/>
  <c r="W30" i="39"/>
  <c r="W26" i="39"/>
  <c r="U26" i="39"/>
  <c r="W22" i="39"/>
  <c r="U22" i="39"/>
  <c r="W18" i="39"/>
  <c r="U18" i="39"/>
  <c r="W14" i="39"/>
  <c r="U14" i="39"/>
  <c r="W10" i="39"/>
  <c r="R41" i="39" l="1"/>
  <c r="R40" i="39"/>
  <c r="W40" i="39"/>
  <c r="R43" i="39" s="1"/>
  <c r="R42" i="39" l="1"/>
</calcChain>
</file>

<file path=xl/sharedStrings.xml><?xml version="1.0" encoding="utf-8"?>
<sst xmlns="http://schemas.openxmlformats.org/spreadsheetml/2006/main" count="269" uniqueCount="117">
  <si>
    <t>FEUILLE D'HEURES</t>
  </si>
  <si>
    <t>SEMAINE</t>
  </si>
  <si>
    <t>Du</t>
  </si>
  <si>
    <t>Au</t>
  </si>
  <si>
    <t>Technicien</t>
  </si>
  <si>
    <t>Immatriculation</t>
  </si>
  <si>
    <t>Km Début de semaine</t>
  </si>
  <si>
    <t xml:space="preserve">Km fin de semaine : </t>
  </si>
  <si>
    <t>Lundi</t>
  </si>
  <si>
    <r>
      <t xml:space="preserve">TRAJET ALLER (Heures)
</t>
    </r>
    <r>
      <rPr>
        <i/>
        <sz val="9"/>
        <rFont val="Trebuchet MS"/>
        <family val="2"/>
      </rPr>
      <t>Soustraire directement 1,5h Si retour matériel ou Microbio - A préciser dans obervations</t>
    </r>
  </si>
  <si>
    <t>Matin</t>
  </si>
  <si>
    <t>Après-midi</t>
  </si>
  <si>
    <r>
      <t xml:space="preserve">Soir
</t>
    </r>
    <r>
      <rPr>
        <b/>
        <sz val="10"/>
        <color rgb="FFFF0000"/>
        <rFont val="Trebuchet MS"/>
        <family val="2"/>
      </rPr>
      <t>(Heure de 21h à 5h)</t>
    </r>
  </si>
  <si>
    <r>
      <t xml:space="preserve">TRAJET RETOUR (Heures)
</t>
    </r>
    <r>
      <rPr>
        <i/>
        <sz val="9"/>
        <rFont val="Trebuchet MS"/>
        <family val="2"/>
      </rPr>
      <t>Soustraire directement 1,5h Si retour matériel ou Microbio - A préciser dans obervations</t>
    </r>
  </si>
  <si>
    <t>Panier repas</t>
  </si>
  <si>
    <t>Total H
de jour</t>
  </si>
  <si>
    <t>Total H de nuit</t>
  </si>
  <si>
    <t>OBSERVATIONS</t>
  </si>
  <si>
    <t>Feuille calcul heures midi</t>
  </si>
  <si>
    <r>
      <t xml:space="preserve">Horaires
</t>
    </r>
    <r>
      <rPr>
        <b/>
        <sz val="10"/>
        <color rgb="FFFF0000"/>
        <rFont val="Trebuchet MS"/>
        <family val="2"/>
      </rPr>
      <t>Format = 00:00</t>
    </r>
  </si>
  <si>
    <t>Chantier</t>
  </si>
  <si>
    <t>Début</t>
  </si>
  <si>
    <t>Fin</t>
  </si>
  <si>
    <t>Mardi</t>
  </si>
  <si>
    <t>Soir</t>
  </si>
  <si>
    <t>Mercredi</t>
  </si>
  <si>
    <t>Jeudi</t>
  </si>
  <si>
    <t>Vendredi</t>
  </si>
  <si>
    <t>TOUSSAINT</t>
  </si>
  <si>
    <t>Samedi</t>
  </si>
  <si>
    <t>Total H
samedi</t>
  </si>
  <si>
    <r>
      <t xml:space="preserve">Prime weekend
</t>
    </r>
    <r>
      <rPr>
        <i/>
        <sz val="8"/>
        <rFont val="Trebuchet MS"/>
        <family val="2"/>
      </rPr>
      <t>(0 ou 1)</t>
    </r>
  </si>
  <si>
    <t>Dimanche</t>
  </si>
  <si>
    <t>Total H
Dimanche</t>
  </si>
  <si>
    <r>
      <rPr>
        <b/>
        <sz val="12"/>
        <color rgb="FF00B050"/>
        <rFont val="Trebuchet MS"/>
        <family val="2"/>
      </rPr>
      <t>EXPLICATION DE LA SAISIE</t>
    </r>
    <r>
      <rPr>
        <b/>
        <sz val="12"/>
        <rFont val="Trebuchet MS"/>
        <family val="2"/>
      </rPr>
      <t xml:space="preserve">
Trajet aller et retour </t>
    </r>
    <r>
      <rPr>
        <b/>
        <sz val="10"/>
        <rFont val="Trebuchet MS"/>
        <family val="2"/>
      </rPr>
      <t xml:space="preserve">= </t>
    </r>
    <r>
      <rPr>
        <sz val="10"/>
        <rFont val="Trebuchet MS"/>
        <family val="2"/>
      </rPr>
      <t xml:space="preserve">Soustraire directement par trajet les 1,5 heures de la convention. Au cas ou une partie du trajet serait à prendre en compte préciser dans observation (Retour matos, dépose géloses... etc).
Les heures de trajet ne sont à renseigner qu'en cas de début ou fin de journée. Dans le cas d'un retour de chantier à midi, le trajet est à compter en heure de travail normal.
</t>
    </r>
    <r>
      <rPr>
        <b/>
        <sz val="12"/>
        <rFont val="Trebuchet MS"/>
        <family val="2"/>
      </rPr>
      <t xml:space="preserve">Pause Midi </t>
    </r>
    <r>
      <rPr>
        <sz val="10"/>
        <rFont val="Trebuchet MS"/>
        <family val="2"/>
      </rPr>
      <t xml:space="preserve">= 1 heure de pause obligatoire. Si vous ne la prenez pas (Exemple heure fin de matinée 12h - Heure début d'après midi 12h30, 30 minutes ne seront pas payées automatiquement)
</t>
    </r>
    <r>
      <rPr>
        <b/>
        <sz val="12"/>
        <rFont val="Trebuchet MS"/>
        <family val="2"/>
      </rPr>
      <t>Panier Repas</t>
    </r>
    <r>
      <rPr>
        <sz val="10"/>
        <rFont val="Trebuchet MS"/>
        <family val="2"/>
      </rPr>
      <t xml:space="preserve"> = Mettre 1 pour toute journée de travail supérieur à 5 heures. Mettre 0 si repas payé par un responsable (Sauf s'il est explicitement offert)
</t>
    </r>
    <r>
      <rPr>
        <b/>
        <sz val="12"/>
        <rFont val="Trebuchet MS"/>
        <family val="2"/>
      </rPr>
      <t xml:space="preserve">Heures Matin / Après midi / Soir </t>
    </r>
    <r>
      <rPr>
        <sz val="10"/>
        <rFont val="Trebuchet MS"/>
        <family val="2"/>
      </rPr>
      <t>= Saisir heure début et heure fin pour chaque demi journée (</t>
    </r>
    <r>
      <rPr>
        <b/>
        <u/>
        <sz val="10"/>
        <color rgb="FFFF0000"/>
        <rFont val="Trebuchet MS"/>
        <family val="2"/>
      </rPr>
      <t>La colonne heure soir est à remplir uniquement pour les heures entre 21h et 5h, en dehors de se créneau, laisser la case à 0:00</t>
    </r>
    <r>
      <rPr>
        <sz val="10"/>
        <rFont val="Trebuchet MS"/>
        <family val="2"/>
      </rPr>
      <t xml:space="preserve">)
</t>
    </r>
    <r>
      <rPr>
        <b/>
        <sz val="12"/>
        <rFont val="Trebuchet MS"/>
        <family val="2"/>
      </rPr>
      <t xml:space="preserve">Prime weekend </t>
    </r>
    <r>
      <rPr>
        <sz val="10"/>
        <rFont val="Trebuchet MS"/>
        <family val="2"/>
      </rPr>
      <t xml:space="preserve">= Saisir 1 si samedi ou Dimanche travaillé, Sinon 0
</t>
    </r>
    <r>
      <rPr>
        <b/>
        <sz val="12"/>
        <rFont val="Trebuchet MS"/>
        <family val="2"/>
      </rPr>
      <t>Congés Payés</t>
    </r>
    <r>
      <rPr>
        <sz val="10"/>
        <rFont val="Trebuchet MS"/>
        <family val="2"/>
      </rPr>
      <t xml:space="preserve"> = En cas de CP, indiqué 8h-12h et 13h-17h en indiquant dans observation CP
</t>
    </r>
  </si>
  <si>
    <t>TOTAL HEURES SEMAINE</t>
  </si>
  <si>
    <t>DATE / SIGNATURE TECHNCIEN</t>
  </si>
  <si>
    <t>Total H jour :</t>
  </si>
  <si>
    <t>Total H nuit :</t>
  </si>
  <si>
    <t>Total H Sup 25 :</t>
  </si>
  <si>
    <t>Total H Sup 50 :</t>
  </si>
  <si>
    <t>Total H Dimanche :</t>
  </si>
  <si>
    <t>Total Panier :</t>
  </si>
  <si>
    <t>-</t>
  </si>
  <si>
    <t>Total Prime Weekend :</t>
  </si>
  <si>
    <t>Techniciens</t>
  </si>
  <si>
    <t>Véhicules</t>
  </si>
  <si>
    <t>Antony TEDDE</t>
  </si>
  <si>
    <t>AS 399 BW</t>
  </si>
  <si>
    <t>Benjamin LEROY</t>
  </si>
  <si>
    <t>BP 698 KN</t>
  </si>
  <si>
    <t>Cyril AILLAUD</t>
  </si>
  <si>
    <t>CE 612 NJ</t>
  </si>
  <si>
    <t>David MALLEBRERA</t>
  </si>
  <si>
    <t>CF 013 WF</t>
  </si>
  <si>
    <t>Jean-Paul NIEDDA</t>
  </si>
  <si>
    <t>CH 398 XQ</t>
  </si>
  <si>
    <t>Jérémy PIGASSOU</t>
  </si>
  <si>
    <t>CJ 013 DS</t>
  </si>
  <si>
    <t>Jérémy PINEAU</t>
  </si>
  <si>
    <t>CR 888 RQ</t>
  </si>
  <si>
    <t>Jonathan GOLA</t>
  </si>
  <si>
    <t>CW 619 MP</t>
  </si>
  <si>
    <t>Lotfi EL MERSNI</t>
  </si>
  <si>
    <t>DG 316 XC</t>
  </si>
  <si>
    <t>Nejib AZOUNI</t>
  </si>
  <si>
    <t>DG 544 ZN</t>
  </si>
  <si>
    <t>Nicolas LLORET</t>
  </si>
  <si>
    <t>DS 461 YT</t>
  </si>
  <si>
    <t>Nicolas SAUBOT</t>
  </si>
  <si>
    <t>DP 535 ZS</t>
  </si>
  <si>
    <t>Rabah LAKEHAL</t>
  </si>
  <si>
    <t>DX 578 QA</t>
  </si>
  <si>
    <t>Rémi BORDE</t>
  </si>
  <si>
    <t>DY 841 WC</t>
  </si>
  <si>
    <t>Mickael ROUSTAN</t>
  </si>
  <si>
    <t>EE 089 KP</t>
  </si>
  <si>
    <t>Salim BENAHMED</t>
  </si>
  <si>
    <t>EH 154 AE</t>
  </si>
  <si>
    <t>Samy CERV</t>
  </si>
  <si>
    <t>EJ 294 WL</t>
  </si>
  <si>
    <t>Sébastien ADRA</t>
  </si>
  <si>
    <t>EL 604 QM</t>
  </si>
  <si>
    <t>Stéphane VIALE</t>
  </si>
  <si>
    <t>EM 386 KC</t>
  </si>
  <si>
    <t>Tarek HIDRI</t>
  </si>
  <si>
    <t>EN 256 XR</t>
  </si>
  <si>
    <t>Thibault VAN DEN NOORT GAETE</t>
  </si>
  <si>
    <t>AQ 252 PT</t>
  </si>
  <si>
    <t>Thomas VIVIER</t>
  </si>
  <si>
    <t>Ugo GUILLOT</t>
  </si>
  <si>
    <t>Nordine KHALFAOUI</t>
  </si>
  <si>
    <t>Allan RODRIGUEZ</t>
  </si>
  <si>
    <t>Hussein AMAERIH</t>
  </si>
  <si>
    <t>Yannis GOUMIDI</t>
  </si>
  <si>
    <t>Yannis LADIRE</t>
  </si>
  <si>
    <t>David OLIVA</t>
  </si>
  <si>
    <t>Jonathan GUERDOUX</t>
  </si>
  <si>
    <t>Moussa ABOUBACAR</t>
  </si>
  <si>
    <t>Marius ISOARDI</t>
  </si>
  <si>
    <t>Anaïs ROUX</t>
  </si>
  <si>
    <t>Marc Antoine</t>
  </si>
  <si>
    <t>Vincent DOUGOUD</t>
  </si>
  <si>
    <t>Martin BOURRELI</t>
  </si>
  <si>
    <t>Boris BRIAND</t>
  </si>
  <si>
    <t>Jauffrey SAVINO</t>
  </si>
  <si>
    <t>Mohamed LATARSA</t>
  </si>
  <si>
    <t>Alexandre LIGER</t>
  </si>
  <si>
    <t>William COSTA</t>
  </si>
  <si>
    <t>Matthieu CABOURNIN</t>
  </si>
  <si>
    <t>Rida OUANNAS</t>
  </si>
  <si>
    <t>Durée trajet retour</t>
  </si>
  <si>
    <t>Durée trajet aller</t>
  </si>
  <si>
    <t>Total h de jour</t>
  </si>
  <si>
    <t>Total h de nuit</t>
  </si>
  <si>
    <t>Observations</t>
  </si>
  <si>
    <r>
      <t xml:space="preserve">Soir </t>
    </r>
    <r>
      <rPr>
        <b/>
        <sz val="11"/>
        <color rgb="FFFF0000"/>
        <rFont val="Trebuchet MS"/>
        <family val="2"/>
      </rPr>
      <t>(nuit : 21h à 5h)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</si>
</sst>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h:mm;@"/>
    <numFmt numFmtId="165" formatCode="0.0"/>
    <numFmt numFmtId="167" formatCode="0.00&quot; h&quot;"/>
  </numFmts>
  <fonts count="34" x14ac:knownFonts="1">
    <font>
      <sz val="10"/>
      <name val="Arial"/>
    </font>
    <font>
      <b/>
      <sz val="20"/>
      <name val="Trebuchet MS"/>
      <family val="2"/>
    </font>
    <font>
      <sz val="10"/>
      <name val="Trebuchet MS"/>
      <family val="2"/>
    </font>
    <font>
      <b/>
      <sz val="12"/>
      <name val="Trebuchet MS"/>
      <family val="2"/>
    </font>
    <font>
      <b/>
      <sz val="16"/>
      <name val="Trebuchet MS"/>
      <family val="2"/>
    </font>
    <font>
      <b/>
      <sz val="16"/>
      <color rgb="FFFF0000"/>
      <name val="Trebuchet MS"/>
      <family val="2"/>
    </font>
    <font>
      <b/>
      <sz val="16"/>
      <color rgb="FF00B050"/>
      <name val="Trebuchet MS"/>
      <family val="2"/>
    </font>
    <font>
      <b/>
      <sz val="10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b/>
      <u/>
      <sz val="11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rgb="FFFF0000"/>
      <name val="Trebuchet MS"/>
      <family val="2"/>
    </font>
    <font>
      <b/>
      <sz val="9"/>
      <name val="Trebuchet MS"/>
      <family val="2"/>
    </font>
    <font>
      <sz val="10"/>
      <color theme="1"/>
      <name val="Trebuchet MS"/>
      <family val="2"/>
    </font>
    <font>
      <b/>
      <u/>
      <sz val="10"/>
      <color rgb="FFFF0000"/>
      <name val="Trebuchet MS"/>
      <family val="2"/>
    </font>
    <font>
      <b/>
      <sz val="10"/>
      <color rgb="FF00B0F0"/>
      <name val="Trebuchet MS"/>
      <family val="2"/>
    </font>
    <font>
      <i/>
      <sz val="9"/>
      <name val="Trebuchet MS"/>
      <family val="2"/>
    </font>
    <font>
      <b/>
      <sz val="12"/>
      <color rgb="FF00B050"/>
      <name val="Trebuchet MS"/>
      <family val="2"/>
    </font>
    <font>
      <sz val="11"/>
      <name val="Trebuchet MS"/>
      <family val="2"/>
    </font>
    <font>
      <sz val="10"/>
      <color theme="0"/>
      <name val="Trebuchet MS"/>
      <family val="2"/>
    </font>
    <font>
      <b/>
      <sz val="16"/>
      <color theme="0"/>
      <name val="Trebuchet MS"/>
      <family val="2"/>
    </font>
    <font>
      <i/>
      <sz val="8"/>
      <name val="Trebuchet MS"/>
      <family val="2"/>
    </font>
    <font>
      <b/>
      <sz val="14"/>
      <color rgb="FF00B0F0"/>
      <name val="Trebuchet MS"/>
      <family val="2"/>
    </font>
    <font>
      <b/>
      <sz val="16"/>
      <color rgb="FF00B0F0"/>
      <name val="Trebuchet MS"/>
      <family val="2"/>
    </font>
    <font>
      <b/>
      <sz val="10"/>
      <color theme="1"/>
      <name val="Trebuchet MS"/>
      <family val="2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rgb="FF000000"/>
      <name val="Calibri"/>
      <family val="2"/>
    </font>
    <font>
      <sz val="8"/>
      <name val="Arial"/>
    </font>
    <font>
      <b/>
      <sz val="11"/>
      <name val="Trebuchet MS"/>
      <family val="2"/>
    </font>
    <font>
      <b/>
      <sz val="11"/>
      <color rgb="FFFF0000"/>
      <name val="Trebuchet MS"/>
      <family val="2"/>
    </font>
    <font>
      <b/>
      <sz val="11"/>
      <color rgb="FF00B0F0"/>
      <name val="Trebuchet MS"/>
      <family val="2"/>
    </font>
    <font>
      <b/>
      <sz val="11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0" fontId="4" fillId="0" borderId="3" xfId="0" applyFont="1" applyBorder="1"/>
    <xf numFmtId="0" fontId="4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1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/>
    </xf>
    <xf numFmtId="0" fontId="2" fillId="0" borderId="14" xfId="0" applyFont="1" applyBorder="1" applyAlignment="1">
      <alignment vertical="center"/>
    </xf>
    <xf numFmtId="0" fontId="2" fillId="4" borderId="0" xfId="0" applyFont="1" applyFill="1" applyAlignment="1">
      <alignment horizontal="left" vertical="top" wrapText="1"/>
    </xf>
    <xf numFmtId="0" fontId="2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2" fontId="19" fillId="0" borderId="0" xfId="0" applyNumberFormat="1" applyFont="1" applyAlignment="1">
      <alignment horizontal="center" vertical="center"/>
    </xf>
    <xf numFmtId="9" fontId="19" fillId="0" borderId="3" xfId="0" applyNumberFormat="1" applyFont="1" applyBorder="1" applyAlignment="1">
      <alignment horizontal="center" vertical="center"/>
    </xf>
    <xf numFmtId="9" fontId="19" fillId="0" borderId="2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2" fontId="19" fillId="0" borderId="15" xfId="0" applyNumberFormat="1" applyFont="1" applyBorder="1" applyAlignment="1">
      <alignment horizontal="center" vertical="center"/>
    </xf>
    <xf numFmtId="9" fontId="19" fillId="0" borderId="4" xfId="0" applyNumberFormat="1" applyFont="1" applyBorder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3" fillId="5" borderId="0" xfId="0" applyFont="1" applyFill="1" applyAlignment="1">
      <alignment horizontal="left"/>
    </xf>
    <xf numFmtId="0" fontId="14" fillId="5" borderId="7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14" fontId="24" fillId="5" borderId="1" xfId="0" applyNumberFormat="1" applyFont="1" applyFill="1" applyBorder="1"/>
    <xf numFmtId="0" fontId="2" fillId="6" borderId="0" xfId="0" applyFont="1" applyFill="1" applyAlignment="1">
      <alignment wrapText="1"/>
    </xf>
    <xf numFmtId="0" fontId="8" fillId="0" borderId="1" xfId="0" applyFont="1" applyBorder="1" applyAlignment="1">
      <alignment horizontal="center" vertical="center"/>
    </xf>
    <xf numFmtId="2" fontId="19" fillId="6" borderId="11" xfId="0" applyNumberFormat="1" applyFont="1" applyFill="1" applyBorder="1" applyAlignment="1">
      <alignment horizontal="center" vertical="center"/>
    </xf>
    <xf numFmtId="2" fontId="19" fillId="6" borderId="0" xfId="0" applyNumberFormat="1" applyFont="1" applyFill="1" applyAlignment="1">
      <alignment horizontal="center" vertical="center"/>
    </xf>
    <xf numFmtId="0" fontId="2" fillId="4" borderId="10" xfId="0" applyFont="1" applyFill="1" applyBorder="1" applyAlignment="1">
      <alignment horizontal="left" vertical="top" wrapText="1"/>
    </xf>
    <xf numFmtId="0" fontId="2" fillId="4" borderId="1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13" xfId="0" applyFont="1" applyFill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14" xfId="0" applyFont="1" applyFill="1" applyBorder="1" applyAlignment="1">
      <alignment horizontal="left" vertical="top" wrapText="1"/>
    </xf>
    <xf numFmtId="0" fontId="2" fillId="4" borderId="15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14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6" fillId="5" borderId="6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2" fontId="25" fillId="0" borderId="6" xfId="0" applyNumberFormat="1" applyFont="1" applyBorder="1" applyAlignment="1">
      <alignment horizontal="center" vertical="center"/>
    </xf>
    <xf numFmtId="2" fontId="25" fillId="0" borderId="7" xfId="0" applyNumberFormat="1" applyFont="1" applyBorder="1" applyAlignment="1">
      <alignment horizontal="center" vertical="center"/>
    </xf>
    <xf numFmtId="2" fontId="25" fillId="0" borderId="8" xfId="0" applyNumberFormat="1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165" fontId="16" fillId="5" borderId="6" xfId="0" applyNumberFormat="1" applyFont="1" applyFill="1" applyBorder="1" applyAlignment="1">
      <alignment horizontal="center" vertical="center"/>
    </xf>
    <xf numFmtId="165" fontId="16" fillId="5" borderId="8" xfId="0" applyNumberFormat="1" applyFont="1" applyFill="1" applyBorder="1" applyAlignment="1">
      <alignment horizontal="center" vertical="center"/>
    </xf>
    <xf numFmtId="164" fontId="16" fillId="5" borderId="13" xfId="0" applyNumberFormat="1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horizontal="center" vertical="center"/>
    </xf>
    <xf numFmtId="164" fontId="16" fillId="5" borderId="3" xfId="0" applyNumberFormat="1" applyFont="1" applyFill="1" applyBorder="1" applyAlignment="1">
      <alignment horizontal="center" vertical="center"/>
    </xf>
    <xf numFmtId="164" fontId="16" fillId="5" borderId="14" xfId="0" applyNumberFormat="1" applyFont="1" applyFill="1" applyBorder="1" applyAlignment="1">
      <alignment horizontal="center" vertical="center"/>
    </xf>
    <xf numFmtId="164" fontId="16" fillId="5" borderId="15" xfId="0" applyNumberFormat="1" applyFont="1" applyFill="1" applyBorder="1" applyAlignment="1">
      <alignment horizontal="center" vertical="center"/>
    </xf>
    <xf numFmtId="164" fontId="16" fillId="5" borderId="4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7" fillId="7" borderId="6" xfId="0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164" fontId="16" fillId="5" borderId="10" xfId="0" applyNumberFormat="1" applyFont="1" applyFill="1" applyBorder="1" applyAlignment="1">
      <alignment horizontal="center" vertical="center"/>
    </xf>
    <xf numFmtId="164" fontId="16" fillId="5" borderId="11" xfId="0" applyNumberFormat="1" applyFont="1" applyFill="1" applyBorder="1" applyAlignment="1">
      <alignment horizontal="center" vertical="center"/>
    </xf>
    <xf numFmtId="164" fontId="16" fillId="5" borderId="2" xfId="0" applyNumberFormat="1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2" fontId="25" fillId="6" borderId="6" xfId="0" applyNumberFormat="1" applyFont="1" applyFill="1" applyBorder="1" applyAlignment="1">
      <alignment horizontal="center" vertical="center"/>
    </xf>
    <xf numFmtId="2" fontId="25" fillId="6" borderId="7" xfId="0" applyNumberFormat="1" applyFont="1" applyFill="1" applyBorder="1" applyAlignment="1">
      <alignment horizontal="center" vertical="center"/>
    </xf>
    <xf numFmtId="2" fontId="25" fillId="6" borderId="8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8" fontId="7" fillId="2" borderId="6" xfId="0" applyNumberFormat="1" applyFont="1" applyFill="1" applyBorder="1" applyAlignment="1">
      <alignment horizontal="center" vertical="center"/>
    </xf>
    <xf numFmtId="8" fontId="7" fillId="2" borderId="7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/>
    <xf numFmtId="0" fontId="19" fillId="0" borderId="0" xfId="0" applyFont="1"/>
    <xf numFmtId="0" fontId="30" fillId="0" borderId="0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19" fillId="0" borderId="19" xfId="0" applyFont="1" applyFill="1" applyBorder="1" applyAlignment="1">
      <alignment vertical="center"/>
    </xf>
    <xf numFmtId="0" fontId="19" fillId="0" borderId="19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164" fontId="32" fillId="0" borderId="19" xfId="0" applyNumberFormat="1" applyFont="1" applyFill="1" applyBorder="1" applyAlignment="1">
      <alignment vertical="center"/>
    </xf>
    <xf numFmtId="0" fontId="32" fillId="0" borderId="19" xfId="0" applyFont="1" applyFill="1" applyBorder="1" applyAlignment="1">
      <alignment horizontal="center" vertical="center"/>
    </xf>
    <xf numFmtId="0" fontId="30" fillId="0" borderId="22" xfId="0" applyFont="1" applyFill="1" applyBorder="1" applyAlignment="1">
      <alignment horizontal="centerContinuous" vertical="center"/>
    </xf>
    <xf numFmtId="0" fontId="30" fillId="0" borderId="23" xfId="0" applyFont="1" applyFill="1" applyBorder="1" applyAlignment="1">
      <alignment horizontal="centerContinuous" vertical="center"/>
    </xf>
    <xf numFmtId="0" fontId="30" fillId="0" borderId="24" xfId="0" applyFont="1" applyFill="1" applyBorder="1" applyAlignment="1">
      <alignment horizontal="centerContinuous" vertical="center"/>
    </xf>
    <xf numFmtId="0" fontId="19" fillId="0" borderId="26" xfId="0" applyFont="1" applyFill="1" applyBorder="1" applyAlignment="1">
      <alignment horizontal="center" vertical="center"/>
    </xf>
    <xf numFmtId="164" fontId="32" fillId="0" borderId="25" xfId="0" applyNumberFormat="1" applyFont="1" applyFill="1" applyBorder="1" applyAlignment="1">
      <alignment vertical="center"/>
    </xf>
    <xf numFmtId="164" fontId="32" fillId="0" borderId="26" xfId="0" applyNumberFormat="1" applyFont="1" applyFill="1" applyBorder="1" applyAlignment="1">
      <alignment vertical="center"/>
    </xf>
    <xf numFmtId="164" fontId="32" fillId="0" borderId="27" xfId="0" applyNumberFormat="1" applyFont="1" applyFill="1" applyBorder="1" applyAlignment="1">
      <alignment vertical="center"/>
    </xf>
    <xf numFmtId="164" fontId="32" fillId="0" borderId="28" xfId="0" applyNumberFormat="1" applyFont="1" applyFill="1" applyBorder="1" applyAlignment="1">
      <alignment vertical="center"/>
    </xf>
    <xf numFmtId="164" fontId="32" fillId="0" borderId="29" xfId="0" applyNumberFormat="1" applyFont="1" applyFill="1" applyBorder="1" applyAlignment="1">
      <alignment vertical="center"/>
    </xf>
    <xf numFmtId="0" fontId="19" fillId="0" borderId="24" xfId="0" applyFont="1" applyFill="1" applyBorder="1" applyAlignment="1">
      <alignment horizontal="centerContinuous"/>
    </xf>
    <xf numFmtId="0" fontId="30" fillId="0" borderId="20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30" fillId="0" borderId="21" xfId="0" applyFont="1" applyFill="1" applyBorder="1" applyAlignment="1">
      <alignment horizontal="center" vertical="center"/>
    </xf>
    <xf numFmtId="167" fontId="33" fillId="0" borderId="19" xfId="0" applyNumberFormat="1" applyFont="1" applyFill="1" applyBorder="1" applyAlignment="1">
      <alignment horizontal="center" vertical="center"/>
    </xf>
    <xf numFmtId="167" fontId="32" fillId="0" borderId="21" xfId="0" applyNumberFormat="1" applyFont="1" applyFill="1" applyBorder="1" applyAlignment="1">
      <alignment horizontal="center" vertical="center"/>
    </xf>
    <xf numFmtId="167" fontId="32" fillId="0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107576</xdr:colOff>
      <xdr:row>2</xdr:row>
      <xdr:rowOff>29135</xdr:rowOff>
    </xdr:from>
    <xdr:to>
      <xdr:col>28</xdr:col>
      <xdr:colOff>381374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B232483-8835-800A-9792-4FD3817CB421}"/>
            </a:ext>
          </a:extLst>
        </xdr:cNvPr>
        <xdr:cNvSpPr txBox="1"/>
      </xdr:nvSpPr>
      <xdr:spPr>
        <a:xfrm>
          <a:off x="16852526" y="619685"/>
          <a:ext cx="4274298" cy="32284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Je rencontre un soucis dans les calculs lorsqu'ils effectuent pas 1H de pause.</a:t>
          </a:r>
        </a:p>
        <a:p>
          <a:r>
            <a:rPr lang="fr-FR" sz="1200"/>
            <a:t>Le total de la journée est faux puis forcement le bilan semaine aussi.</a:t>
          </a:r>
        </a:p>
        <a:p>
          <a:r>
            <a:rPr lang="fr-FR" sz="1200"/>
            <a:t>Je rencontre égalment le même soucis quand il y a les horaires de nuit.</a:t>
          </a:r>
        </a:p>
        <a:p>
          <a:r>
            <a:rPr lang="fr-FR" sz="1200"/>
            <a:t>POuvez vous svp m'aider? Peut etre plus simple a faire en calcul (cette formule n'est pas de moi)</a:t>
          </a:r>
        </a:p>
        <a:p>
          <a:r>
            <a:rPr lang="fr-FR" sz="1200"/>
            <a:t>En exemple, voici la synthèse :</a:t>
          </a:r>
        </a:p>
        <a:p>
          <a:r>
            <a:rPr lang="fr-FR" sz="1200"/>
            <a:t>8H - 12H 13H 16H : Doit etre comptabilisé les horaires du matin + de l'après midi en y enlevant la pause</a:t>
          </a:r>
        </a:p>
        <a:p>
          <a:r>
            <a:rPr lang="fr-FR" sz="1200"/>
            <a:t>Cas spécifiques : Horaires de nuit 21h - 6H</a:t>
          </a:r>
        </a:p>
        <a:p>
          <a:r>
            <a:rPr lang="fr-FR" sz="1200"/>
            <a:t>18h - 23H : Doit etre comptabilisé 3H en journée et 2H de nuit</a:t>
          </a:r>
        </a:p>
        <a:p>
          <a:r>
            <a:rPr lang="fr-FR" sz="1200"/>
            <a:t>18h - 2H du matin du lendemain : Doit etre comptabilisé 3H en journée et 5H de nuit</a:t>
          </a:r>
        </a:p>
        <a:p>
          <a:r>
            <a:rPr lang="fr-FR" sz="1200"/>
            <a:t>J'ignore si la partie spécifiques est possible.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FA13FE-C156-4EA7-A2DA-D8D1EE49A5F0}" name="Tableau1" displayName="Tableau1" ref="A1:B44" totalsRowShown="0">
  <autoFilter ref="A1:B44" xr:uid="{3EFA13FE-C156-4EA7-A2DA-D8D1EE49A5F0}"/>
  <tableColumns count="2">
    <tableColumn id="1" xr3:uid="{7120DD1B-F9EB-4875-9CB6-E950AEA1C56B}" name="Techniciens"/>
    <tableColumn id="2" xr3:uid="{138AC2BD-891C-4BFF-B5E8-55A641FBA955}" name="Véhicules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59"/>
  <sheetViews>
    <sheetView showGridLines="0" tabSelected="1" topLeftCell="A26" zoomScaleNormal="100" workbookViewId="0">
      <selection activeCell="B2" sqref="B2"/>
    </sheetView>
  </sheetViews>
  <sheetFormatPr baseColWidth="10" defaultColWidth="11.453125" defaultRowHeight="13.5" x14ac:dyDescent="0.35"/>
  <cols>
    <col min="1" max="1" width="10.26953125" style="2" bestFit="1" customWidth="1"/>
    <col min="2" max="2" width="17.6328125" style="2" bestFit="1" customWidth="1"/>
    <col min="3" max="3" width="6.1796875" style="2" bestFit="1" customWidth="1"/>
    <col min="4" max="4" width="6.453125" style="2" bestFit="1" customWidth="1"/>
    <col min="5" max="5" width="8.54296875" style="2" bestFit="1" customWidth="1"/>
    <col min="6" max="6" width="6.453125" style="2" bestFit="1" customWidth="1"/>
    <col min="7" max="7" width="17.26953125" style="2" bestFit="1" customWidth="1"/>
    <col min="8" max="8" width="8.54296875" style="2" bestFit="1" customWidth="1"/>
    <col min="9" max="10" width="6.453125" style="2" bestFit="1" customWidth="1"/>
    <col min="11" max="11" width="8.54296875" style="2" bestFit="1" customWidth="1"/>
    <col min="12" max="12" width="19.36328125" style="2" bestFit="1" customWidth="1"/>
    <col min="13" max="13" width="12.81640625" style="2" bestFit="1" customWidth="1"/>
    <col min="14" max="15" width="15" style="2" bestFit="1" customWidth="1"/>
    <col min="16" max="16" width="13.08984375" style="2" bestFit="1" customWidth="1"/>
    <col min="17" max="17" width="19.81640625" style="2" bestFit="1" customWidth="1"/>
    <col min="18" max="18" width="14.1796875" style="2" bestFit="1" customWidth="1"/>
    <col min="19" max="19" width="13.7265625" style="2" bestFit="1" customWidth="1"/>
    <col min="20" max="20" width="13.453125" style="2" bestFit="1" customWidth="1"/>
    <col min="21" max="21" width="9.54296875" style="2" customWidth="1"/>
    <col min="22" max="22" width="24.1796875" style="2" customWidth="1"/>
    <col min="23" max="23" width="9.26953125" style="23" customWidth="1"/>
    <col min="24" max="16384" width="11.453125" style="2"/>
  </cols>
  <sheetData>
    <row r="1" spans="1:23" ht="25.5" x14ac:dyDescent="0.55000000000000004">
      <c r="A1" s="1" t="s">
        <v>0</v>
      </c>
      <c r="L1" s="44"/>
    </row>
    <row r="2" spans="1:23" s="4" customFormat="1" ht="21" thickBot="1" x14ac:dyDescent="0.5">
      <c r="A2" s="3" t="s">
        <v>1</v>
      </c>
      <c r="B2" s="36">
        <f>_xlfn.ISOWEEKNUM(G2)</f>
        <v>44</v>
      </c>
      <c r="E2" s="4" t="s">
        <v>2</v>
      </c>
      <c r="G2" s="43">
        <v>45593</v>
      </c>
      <c r="H2" s="2"/>
      <c r="I2" s="2"/>
      <c r="J2" s="5"/>
      <c r="N2" s="2"/>
      <c r="O2" s="2"/>
      <c r="P2" s="6" t="s">
        <v>3</v>
      </c>
      <c r="Q2" s="43">
        <v>45599</v>
      </c>
      <c r="R2" s="19"/>
      <c r="W2" s="24"/>
    </row>
    <row r="3" spans="1:23" s="4" customFormat="1" ht="20.5" x14ac:dyDescent="0.45">
      <c r="W3" s="24"/>
    </row>
    <row r="4" spans="1:23" s="4" customFormat="1" ht="21" thickBot="1" x14ac:dyDescent="0.5">
      <c r="W4" s="24"/>
    </row>
    <row r="5" spans="1:23" s="7" customFormat="1" ht="21" thickBot="1" x14ac:dyDescent="0.3">
      <c r="A5" s="113" t="s">
        <v>4</v>
      </c>
      <c r="B5" s="114"/>
      <c r="C5" s="115"/>
      <c r="D5" s="116" t="s">
        <v>47</v>
      </c>
      <c r="E5" s="117"/>
      <c r="F5" s="117"/>
      <c r="G5" s="117"/>
      <c r="H5" s="117"/>
      <c r="I5" s="117"/>
      <c r="J5" s="117"/>
      <c r="K5" s="118"/>
      <c r="L5" s="113" t="s">
        <v>5</v>
      </c>
      <c r="M5" s="114"/>
      <c r="N5" s="114"/>
      <c r="O5" s="114"/>
      <c r="P5" s="115"/>
      <c r="Q5" s="116" t="str">
        <f>_xlfn.XLOOKUP(D5,Liste!$A$2:$A$44,Liste!$B$2:$B$44,"")</f>
        <v>AS 399 BW</v>
      </c>
      <c r="R5" s="117"/>
      <c r="S5" s="117"/>
      <c r="T5" s="117"/>
      <c r="U5" s="117"/>
      <c r="V5" s="118"/>
      <c r="W5" s="24"/>
    </row>
    <row r="6" spans="1:23" s="7" customFormat="1" ht="21" thickBot="1" x14ac:dyDescent="0.3">
      <c r="A6" s="8"/>
      <c r="B6" s="8"/>
      <c r="C6" s="8"/>
      <c r="D6" s="9"/>
      <c r="E6" s="9"/>
      <c r="F6" s="9"/>
      <c r="G6" s="9"/>
      <c r="H6" s="9"/>
      <c r="I6" s="9"/>
      <c r="J6" s="9"/>
      <c r="K6" s="9"/>
      <c r="L6" s="8"/>
      <c r="M6" s="8"/>
      <c r="N6" s="8"/>
      <c r="O6" s="8"/>
      <c r="P6" s="8"/>
      <c r="Q6" s="10"/>
      <c r="R6" s="10"/>
      <c r="S6" s="10"/>
      <c r="T6" s="10"/>
      <c r="U6" s="10"/>
      <c r="V6" s="10"/>
      <c r="W6" s="24"/>
    </row>
    <row r="7" spans="1:23" s="7" customFormat="1" ht="21" thickBot="1" x14ac:dyDescent="0.3">
      <c r="A7" s="113" t="s">
        <v>6</v>
      </c>
      <c r="B7" s="114"/>
      <c r="C7" s="115"/>
      <c r="D7" s="116"/>
      <c r="E7" s="117"/>
      <c r="F7" s="117"/>
      <c r="G7" s="117"/>
      <c r="H7" s="117"/>
      <c r="I7" s="117"/>
      <c r="J7" s="117"/>
      <c r="K7" s="118"/>
      <c r="L7" s="113" t="s">
        <v>7</v>
      </c>
      <c r="M7" s="114"/>
      <c r="N7" s="114"/>
      <c r="O7" s="114"/>
      <c r="P7" s="115"/>
      <c r="Q7" s="116"/>
      <c r="R7" s="117"/>
      <c r="S7" s="117"/>
      <c r="T7" s="117"/>
      <c r="U7" s="117"/>
      <c r="V7" s="118"/>
      <c r="W7" s="24"/>
    </row>
    <row r="9" spans="1:23" ht="54.5" thickBot="1" x14ac:dyDescent="0.4">
      <c r="A9" s="86" t="s">
        <v>8</v>
      </c>
      <c r="B9" s="89" t="s">
        <v>9</v>
      </c>
      <c r="C9" s="119" t="s">
        <v>10</v>
      </c>
      <c r="D9" s="120"/>
      <c r="E9" s="120"/>
      <c r="F9" s="120"/>
      <c r="G9" s="121"/>
      <c r="H9" s="119" t="s">
        <v>11</v>
      </c>
      <c r="I9" s="120"/>
      <c r="J9" s="120"/>
      <c r="K9" s="120"/>
      <c r="L9" s="121"/>
      <c r="M9" s="122" t="s">
        <v>12</v>
      </c>
      <c r="N9" s="120"/>
      <c r="O9" s="120"/>
      <c r="P9" s="120"/>
      <c r="Q9" s="121"/>
      <c r="R9" s="89" t="s">
        <v>13</v>
      </c>
      <c r="S9" s="18" t="s">
        <v>14</v>
      </c>
      <c r="T9" s="17" t="s">
        <v>15</v>
      </c>
      <c r="U9" s="17" t="s">
        <v>16</v>
      </c>
      <c r="V9" s="16" t="s">
        <v>17</v>
      </c>
      <c r="W9" s="25" t="s">
        <v>18</v>
      </c>
    </row>
    <row r="10" spans="1:23" x14ac:dyDescent="0.35">
      <c r="A10" s="87"/>
      <c r="B10" s="90"/>
      <c r="C10" s="94" t="s">
        <v>19</v>
      </c>
      <c r="D10" s="95"/>
      <c r="E10" s="95"/>
      <c r="F10" s="96"/>
      <c r="G10" s="12" t="s">
        <v>20</v>
      </c>
      <c r="H10" s="94" t="s">
        <v>19</v>
      </c>
      <c r="I10" s="95"/>
      <c r="J10" s="95"/>
      <c r="K10" s="96"/>
      <c r="L10" s="12" t="s">
        <v>20</v>
      </c>
      <c r="M10" s="94" t="s">
        <v>19</v>
      </c>
      <c r="N10" s="95"/>
      <c r="O10" s="95"/>
      <c r="P10" s="96"/>
      <c r="Q10" s="12" t="s">
        <v>20</v>
      </c>
      <c r="R10" s="90"/>
      <c r="S10" s="69">
        <v>1</v>
      </c>
      <c r="T10" s="110">
        <f>(MAX(I11:K12)-MIN(I11:K12)+MAX(D11:F12)-MIN(D11:F12))*24</f>
        <v>7.5000000000000018</v>
      </c>
      <c r="U10" s="110">
        <v>0</v>
      </c>
      <c r="V10" s="107"/>
      <c r="W10" s="23">
        <f>IF(24*(ABS(I11-D12))&lt;1,1-(24*(I11-D12)),0)</f>
        <v>0.25</v>
      </c>
    </row>
    <row r="11" spans="1:23" x14ac:dyDescent="0.35">
      <c r="A11" s="87"/>
      <c r="B11" s="78">
        <v>1</v>
      </c>
      <c r="C11" s="13" t="s">
        <v>21</v>
      </c>
      <c r="D11" s="80">
        <v>0.33333333333333331</v>
      </c>
      <c r="E11" s="81"/>
      <c r="F11" s="82"/>
      <c r="G11" s="108"/>
      <c r="H11" s="13" t="s">
        <v>21</v>
      </c>
      <c r="I11" s="80">
        <v>0.55208333333333337</v>
      </c>
      <c r="J11" s="81"/>
      <c r="K11" s="82"/>
      <c r="L11" s="108"/>
      <c r="M11" s="13" t="s">
        <v>21</v>
      </c>
      <c r="N11" s="80"/>
      <c r="O11" s="81"/>
      <c r="P11" s="82"/>
      <c r="Q11" s="40"/>
      <c r="R11" s="78">
        <v>1</v>
      </c>
      <c r="S11" s="70"/>
      <c r="T11" s="111"/>
      <c r="U11" s="111"/>
      <c r="V11" s="76"/>
    </row>
    <row r="12" spans="1:23" x14ac:dyDescent="0.35">
      <c r="A12" s="87"/>
      <c r="B12" s="79"/>
      <c r="C12" s="14" t="s">
        <v>22</v>
      </c>
      <c r="D12" s="83">
        <v>0.52083333333333337</v>
      </c>
      <c r="E12" s="84"/>
      <c r="F12" s="85"/>
      <c r="G12" s="109"/>
      <c r="H12" s="14" t="s">
        <v>22</v>
      </c>
      <c r="I12" s="83">
        <v>0.67708333333333337</v>
      </c>
      <c r="J12" s="84"/>
      <c r="K12" s="85"/>
      <c r="L12" s="109"/>
      <c r="M12" s="14" t="s">
        <v>22</v>
      </c>
      <c r="N12" s="83"/>
      <c r="O12" s="84"/>
      <c r="P12" s="85"/>
      <c r="Q12" s="41"/>
      <c r="R12" s="79"/>
      <c r="S12" s="71"/>
      <c r="T12" s="112"/>
      <c r="U12" s="112"/>
      <c r="V12" s="76"/>
    </row>
    <row r="13" spans="1:23" ht="54.5" customHeight="1" x14ac:dyDescent="0.35">
      <c r="A13" s="123" t="s">
        <v>23</v>
      </c>
      <c r="B13" s="89" t="s">
        <v>9</v>
      </c>
      <c r="C13" s="91" t="s">
        <v>10</v>
      </c>
      <c r="D13" s="92"/>
      <c r="E13" s="92"/>
      <c r="F13" s="92"/>
      <c r="G13" s="93"/>
      <c r="H13" s="91" t="s">
        <v>11</v>
      </c>
      <c r="I13" s="92"/>
      <c r="J13" s="92"/>
      <c r="K13" s="92"/>
      <c r="L13" s="93"/>
      <c r="M13" s="91" t="s">
        <v>24</v>
      </c>
      <c r="N13" s="92"/>
      <c r="O13" s="92"/>
      <c r="P13" s="92"/>
      <c r="Q13" s="93"/>
      <c r="R13" s="89" t="s">
        <v>13</v>
      </c>
      <c r="S13" s="18" t="s">
        <v>14</v>
      </c>
      <c r="T13" s="17" t="s">
        <v>15</v>
      </c>
      <c r="U13" s="17" t="s">
        <v>16</v>
      </c>
      <c r="V13" s="11" t="s">
        <v>17</v>
      </c>
    </row>
    <row r="14" spans="1:23" x14ac:dyDescent="0.35">
      <c r="A14" s="124"/>
      <c r="B14" s="90"/>
      <c r="C14" s="94" t="s">
        <v>19</v>
      </c>
      <c r="D14" s="95"/>
      <c r="E14" s="95"/>
      <c r="F14" s="96"/>
      <c r="G14" s="12" t="s">
        <v>20</v>
      </c>
      <c r="H14" s="94" t="s">
        <v>19</v>
      </c>
      <c r="I14" s="95"/>
      <c r="J14" s="95"/>
      <c r="K14" s="96"/>
      <c r="L14" s="12" t="s">
        <v>20</v>
      </c>
      <c r="M14" s="94" t="s">
        <v>19</v>
      </c>
      <c r="N14" s="95"/>
      <c r="O14" s="95"/>
      <c r="P14" s="96"/>
      <c r="Q14" s="12" t="s">
        <v>20</v>
      </c>
      <c r="R14" s="90"/>
      <c r="S14" s="69">
        <v>1</v>
      </c>
      <c r="T14" s="110">
        <f>(MAX(I15:K16)-MIN(I15:K16)+MAX(D15:F16)-MIN(D15:F16))*24</f>
        <v>7.25</v>
      </c>
      <c r="U14" s="72">
        <f>24*(N16-N15)</f>
        <v>0</v>
      </c>
      <c r="V14" s="107"/>
      <c r="W14" s="23">
        <f t="shared" ref="W14:W34" si="0">IF(24*(ABS(I15-D16))&lt;1,1-(24*(I15-D16)),0)</f>
        <v>0.25</v>
      </c>
    </row>
    <row r="15" spans="1:23" x14ac:dyDescent="0.35">
      <c r="A15" s="124"/>
      <c r="B15" s="78">
        <v>1</v>
      </c>
      <c r="C15" s="13" t="s">
        <v>21</v>
      </c>
      <c r="D15" s="80">
        <v>0.32291666666666669</v>
      </c>
      <c r="E15" s="81"/>
      <c r="F15" s="82"/>
      <c r="G15" s="108"/>
      <c r="H15" s="13" t="s">
        <v>21</v>
      </c>
      <c r="I15" s="80">
        <v>0.53125</v>
      </c>
      <c r="J15" s="81"/>
      <c r="K15" s="82"/>
      <c r="L15" s="108"/>
      <c r="M15" s="13" t="s">
        <v>21</v>
      </c>
      <c r="N15" s="80"/>
      <c r="O15" s="81"/>
      <c r="P15" s="82"/>
      <c r="Q15" s="40"/>
      <c r="R15" s="78">
        <v>1</v>
      </c>
      <c r="S15" s="70"/>
      <c r="T15" s="111"/>
      <c r="U15" s="73"/>
      <c r="V15" s="76"/>
    </row>
    <row r="16" spans="1:23" x14ac:dyDescent="0.35">
      <c r="A16" s="124"/>
      <c r="B16" s="79"/>
      <c r="C16" s="14" t="s">
        <v>22</v>
      </c>
      <c r="D16" s="83">
        <v>0.5</v>
      </c>
      <c r="E16" s="84"/>
      <c r="F16" s="85"/>
      <c r="G16" s="109"/>
      <c r="H16" s="14" t="s">
        <v>22</v>
      </c>
      <c r="I16" s="83">
        <v>0.65625</v>
      </c>
      <c r="J16" s="84"/>
      <c r="K16" s="85"/>
      <c r="L16" s="109"/>
      <c r="M16" s="14" t="s">
        <v>22</v>
      </c>
      <c r="N16" s="83"/>
      <c r="O16" s="84"/>
      <c r="P16" s="85"/>
      <c r="Q16" s="41"/>
      <c r="R16" s="79"/>
      <c r="S16" s="71"/>
      <c r="T16" s="112"/>
      <c r="U16" s="74"/>
      <c r="V16" s="76"/>
    </row>
    <row r="17" spans="1:23" ht="54.5" customHeight="1" x14ac:dyDescent="0.35">
      <c r="A17" s="86" t="s">
        <v>25</v>
      </c>
      <c r="B17" s="89" t="s">
        <v>9</v>
      </c>
      <c r="C17" s="91" t="s">
        <v>10</v>
      </c>
      <c r="D17" s="92"/>
      <c r="E17" s="92"/>
      <c r="F17" s="92"/>
      <c r="G17" s="93"/>
      <c r="H17" s="91" t="s">
        <v>11</v>
      </c>
      <c r="I17" s="92"/>
      <c r="J17" s="92"/>
      <c r="K17" s="92"/>
      <c r="L17" s="93"/>
      <c r="M17" s="91" t="s">
        <v>24</v>
      </c>
      <c r="N17" s="92"/>
      <c r="O17" s="92"/>
      <c r="P17" s="92"/>
      <c r="Q17" s="93"/>
      <c r="R17" s="89" t="s">
        <v>13</v>
      </c>
      <c r="S17" s="18" t="s">
        <v>14</v>
      </c>
      <c r="T17" s="17" t="s">
        <v>15</v>
      </c>
      <c r="U17" s="17" t="s">
        <v>16</v>
      </c>
      <c r="V17" s="11" t="s">
        <v>17</v>
      </c>
    </row>
    <row r="18" spans="1:23" x14ac:dyDescent="0.35">
      <c r="A18" s="87"/>
      <c r="B18" s="90"/>
      <c r="C18" s="94" t="s">
        <v>19</v>
      </c>
      <c r="D18" s="95"/>
      <c r="E18" s="95"/>
      <c r="F18" s="96"/>
      <c r="G18" s="45" t="s">
        <v>20</v>
      </c>
      <c r="H18" s="94" t="s">
        <v>19</v>
      </c>
      <c r="I18" s="95"/>
      <c r="J18" s="95"/>
      <c r="K18" s="96"/>
      <c r="L18" s="12" t="s">
        <v>20</v>
      </c>
      <c r="M18" s="94" t="s">
        <v>19</v>
      </c>
      <c r="N18" s="95"/>
      <c r="O18" s="95"/>
      <c r="P18" s="96"/>
      <c r="Q18" s="12" t="s">
        <v>20</v>
      </c>
      <c r="R18" s="90"/>
      <c r="S18" s="69">
        <v>1</v>
      </c>
      <c r="T18" s="110">
        <f>(MAX(I19:K20)-MIN(I19:K20)+MAX(D19:F20)-MIN(D19:F20))*24</f>
        <v>7.4999999999999982</v>
      </c>
      <c r="U18" s="72">
        <f>24*(N20-N19)</f>
        <v>0</v>
      </c>
      <c r="V18" s="107"/>
      <c r="W18" s="23">
        <f t="shared" si="0"/>
        <v>0.25</v>
      </c>
    </row>
    <row r="19" spans="1:23" x14ac:dyDescent="0.35">
      <c r="A19" s="87"/>
      <c r="B19" s="78">
        <v>1</v>
      </c>
      <c r="C19" s="13" t="s">
        <v>21</v>
      </c>
      <c r="D19" s="80">
        <v>0.32291666666666669</v>
      </c>
      <c r="E19" s="81"/>
      <c r="F19" s="82"/>
      <c r="G19" s="108"/>
      <c r="H19" s="13" t="s">
        <v>21</v>
      </c>
      <c r="I19" s="80">
        <v>0.54166666666666663</v>
      </c>
      <c r="J19" s="81"/>
      <c r="K19" s="82"/>
      <c r="L19" s="108"/>
      <c r="M19" s="13" t="s">
        <v>21</v>
      </c>
      <c r="N19" s="80"/>
      <c r="O19" s="81"/>
      <c r="P19" s="82"/>
      <c r="Q19" s="40"/>
      <c r="R19" s="78">
        <v>1</v>
      </c>
      <c r="S19" s="70"/>
      <c r="T19" s="111"/>
      <c r="U19" s="73"/>
      <c r="V19" s="76"/>
    </row>
    <row r="20" spans="1:23" x14ac:dyDescent="0.35">
      <c r="A20" s="87"/>
      <c r="B20" s="79"/>
      <c r="C20" s="14" t="s">
        <v>22</v>
      </c>
      <c r="D20" s="83">
        <v>0.51041666666666663</v>
      </c>
      <c r="E20" s="84"/>
      <c r="F20" s="85"/>
      <c r="G20" s="109"/>
      <c r="H20" s="14" t="s">
        <v>22</v>
      </c>
      <c r="I20" s="83">
        <v>0.66666666666666663</v>
      </c>
      <c r="J20" s="84"/>
      <c r="K20" s="85"/>
      <c r="L20" s="109"/>
      <c r="M20" s="14" t="s">
        <v>22</v>
      </c>
      <c r="N20" s="83"/>
      <c r="O20" s="84"/>
      <c r="P20" s="85"/>
      <c r="Q20" s="41"/>
      <c r="R20" s="79"/>
      <c r="S20" s="71"/>
      <c r="T20" s="112"/>
      <c r="U20" s="74"/>
      <c r="V20" s="76"/>
    </row>
    <row r="21" spans="1:23" ht="54.5" customHeight="1" x14ac:dyDescent="0.35">
      <c r="A21" s="86" t="s">
        <v>26</v>
      </c>
      <c r="B21" s="89" t="s">
        <v>9</v>
      </c>
      <c r="C21" s="91" t="s">
        <v>10</v>
      </c>
      <c r="D21" s="92"/>
      <c r="E21" s="92"/>
      <c r="F21" s="92"/>
      <c r="G21" s="93"/>
      <c r="H21" s="91" t="s">
        <v>11</v>
      </c>
      <c r="I21" s="92"/>
      <c r="J21" s="92"/>
      <c r="K21" s="92"/>
      <c r="L21" s="93"/>
      <c r="M21" s="91" t="s">
        <v>24</v>
      </c>
      <c r="N21" s="92"/>
      <c r="O21" s="92"/>
      <c r="P21" s="92"/>
      <c r="Q21" s="93"/>
      <c r="R21" s="89" t="s">
        <v>13</v>
      </c>
      <c r="S21" s="18" t="s">
        <v>14</v>
      </c>
      <c r="T21" s="35" t="s">
        <v>15</v>
      </c>
      <c r="U21" s="35" t="s">
        <v>16</v>
      </c>
      <c r="V21" s="11" t="s">
        <v>17</v>
      </c>
    </row>
    <row r="22" spans="1:23" x14ac:dyDescent="0.35">
      <c r="A22" s="87"/>
      <c r="B22" s="90"/>
      <c r="C22" s="94" t="s">
        <v>19</v>
      </c>
      <c r="D22" s="95"/>
      <c r="E22" s="95"/>
      <c r="F22" s="96"/>
      <c r="G22" s="12" t="s">
        <v>20</v>
      </c>
      <c r="H22" s="94" t="s">
        <v>19</v>
      </c>
      <c r="I22" s="95"/>
      <c r="J22" s="95"/>
      <c r="K22" s="96"/>
      <c r="L22" s="12" t="s">
        <v>20</v>
      </c>
      <c r="M22" s="94" t="s">
        <v>19</v>
      </c>
      <c r="N22" s="95"/>
      <c r="O22" s="95"/>
      <c r="P22" s="96"/>
      <c r="Q22" s="12" t="s">
        <v>20</v>
      </c>
      <c r="R22" s="90"/>
      <c r="S22" s="69">
        <v>1</v>
      </c>
      <c r="T22" s="110">
        <f>(MAX(I23:K24)-MIN(I23:K24)+MAX(D23:F24)-MIN(D23:F24))*24</f>
        <v>7</v>
      </c>
      <c r="U22" s="72">
        <f>24*(N24-N23)</f>
        <v>0</v>
      </c>
      <c r="V22" s="107"/>
      <c r="W22" s="23">
        <f t="shared" si="0"/>
        <v>0.25</v>
      </c>
    </row>
    <row r="23" spans="1:23" x14ac:dyDescent="0.35">
      <c r="A23" s="87"/>
      <c r="B23" s="78">
        <v>1</v>
      </c>
      <c r="C23" s="13" t="s">
        <v>21</v>
      </c>
      <c r="D23" s="80">
        <v>0.33333333333333331</v>
      </c>
      <c r="E23" s="81"/>
      <c r="F23" s="82"/>
      <c r="G23" s="108"/>
      <c r="H23" s="13" t="s">
        <v>21</v>
      </c>
      <c r="I23" s="80">
        <v>0.54166666666666663</v>
      </c>
      <c r="J23" s="81"/>
      <c r="K23" s="82"/>
      <c r="L23" s="108"/>
      <c r="M23" s="13" t="s">
        <v>21</v>
      </c>
      <c r="N23" s="80"/>
      <c r="O23" s="81"/>
      <c r="P23" s="82"/>
      <c r="Q23" s="40"/>
      <c r="R23" s="78">
        <v>1</v>
      </c>
      <c r="S23" s="70"/>
      <c r="T23" s="111"/>
      <c r="U23" s="73"/>
      <c r="V23" s="76"/>
    </row>
    <row r="24" spans="1:23" x14ac:dyDescent="0.35">
      <c r="A24" s="87"/>
      <c r="B24" s="79"/>
      <c r="C24" s="14" t="s">
        <v>22</v>
      </c>
      <c r="D24" s="83">
        <v>0.51041666666666663</v>
      </c>
      <c r="E24" s="84"/>
      <c r="F24" s="85"/>
      <c r="G24" s="109"/>
      <c r="H24" s="14" t="s">
        <v>22</v>
      </c>
      <c r="I24" s="83">
        <v>0.65625</v>
      </c>
      <c r="J24" s="84"/>
      <c r="K24" s="85"/>
      <c r="L24" s="109"/>
      <c r="M24" s="14" t="s">
        <v>22</v>
      </c>
      <c r="N24" s="83"/>
      <c r="O24" s="84"/>
      <c r="P24" s="85"/>
      <c r="Q24" s="41"/>
      <c r="R24" s="79"/>
      <c r="S24" s="71"/>
      <c r="T24" s="112"/>
      <c r="U24" s="74"/>
      <c r="V24" s="76"/>
    </row>
    <row r="25" spans="1:23" ht="54.5" customHeight="1" x14ac:dyDescent="0.35">
      <c r="A25" s="86" t="s">
        <v>27</v>
      </c>
      <c r="B25" s="89" t="s">
        <v>9</v>
      </c>
      <c r="C25" s="91" t="s">
        <v>10</v>
      </c>
      <c r="D25" s="92"/>
      <c r="E25" s="92"/>
      <c r="F25" s="92"/>
      <c r="G25" s="93"/>
      <c r="H25" s="91" t="s">
        <v>11</v>
      </c>
      <c r="I25" s="92"/>
      <c r="J25" s="92"/>
      <c r="K25" s="92"/>
      <c r="L25" s="93"/>
      <c r="M25" s="91" t="s">
        <v>24</v>
      </c>
      <c r="N25" s="92"/>
      <c r="O25" s="92"/>
      <c r="P25" s="92"/>
      <c r="Q25" s="93"/>
      <c r="R25" s="89" t="s">
        <v>13</v>
      </c>
      <c r="S25" s="18" t="s">
        <v>14</v>
      </c>
      <c r="T25" s="17" t="s">
        <v>15</v>
      </c>
      <c r="U25" s="17" t="s">
        <v>16</v>
      </c>
      <c r="V25" s="11" t="s">
        <v>17</v>
      </c>
    </row>
    <row r="26" spans="1:23" x14ac:dyDescent="0.35">
      <c r="A26" s="87"/>
      <c r="B26" s="90"/>
      <c r="C26" s="94" t="s">
        <v>19</v>
      </c>
      <c r="D26" s="95"/>
      <c r="E26" s="95"/>
      <c r="F26" s="96"/>
      <c r="G26" s="12" t="s">
        <v>20</v>
      </c>
      <c r="H26" s="94" t="s">
        <v>19</v>
      </c>
      <c r="I26" s="95"/>
      <c r="J26" s="95"/>
      <c r="K26" s="96"/>
      <c r="L26" s="12" t="s">
        <v>20</v>
      </c>
      <c r="M26" s="94" t="s">
        <v>19</v>
      </c>
      <c r="N26" s="95"/>
      <c r="O26" s="95"/>
      <c r="P26" s="96"/>
      <c r="Q26" s="12" t="s">
        <v>20</v>
      </c>
      <c r="R26" s="90"/>
      <c r="S26" s="69"/>
      <c r="T26" s="72">
        <f>(MAX(I27:K28)-MIN(I27:K28)+MAX(D27:F28)-MIN(D27:F28))*24</f>
        <v>0</v>
      </c>
      <c r="U26" s="72">
        <f>24*(N28-N27)</f>
        <v>5.0000000000000009</v>
      </c>
      <c r="V26" s="75"/>
      <c r="W26" s="23">
        <f t="shared" si="0"/>
        <v>1</v>
      </c>
    </row>
    <row r="27" spans="1:23" x14ac:dyDescent="0.35">
      <c r="A27" s="87"/>
      <c r="B27" s="78">
        <v>0</v>
      </c>
      <c r="C27" s="13" t="s">
        <v>21</v>
      </c>
      <c r="D27" s="80"/>
      <c r="E27" s="81"/>
      <c r="F27" s="82"/>
      <c r="G27" s="100" t="s">
        <v>28</v>
      </c>
      <c r="H27" s="13" t="s">
        <v>21</v>
      </c>
      <c r="I27" s="80"/>
      <c r="J27" s="81"/>
      <c r="K27" s="82"/>
      <c r="L27" s="100" t="s">
        <v>28</v>
      </c>
      <c r="M27" s="13" t="s">
        <v>21</v>
      </c>
      <c r="N27" s="102">
        <v>0.75</v>
      </c>
      <c r="O27" s="103"/>
      <c r="P27" s="104"/>
      <c r="Q27" s="105"/>
      <c r="R27" s="78">
        <v>0</v>
      </c>
      <c r="S27" s="70"/>
      <c r="T27" s="73"/>
      <c r="U27" s="73"/>
      <c r="V27" s="76"/>
    </row>
    <row r="28" spans="1:23" x14ac:dyDescent="0.35">
      <c r="A28" s="87"/>
      <c r="B28" s="79"/>
      <c r="C28" s="14" t="s">
        <v>22</v>
      </c>
      <c r="D28" s="83"/>
      <c r="E28" s="84"/>
      <c r="F28" s="85"/>
      <c r="G28" s="101"/>
      <c r="H28" s="14" t="s">
        <v>22</v>
      </c>
      <c r="I28" s="83"/>
      <c r="J28" s="84"/>
      <c r="K28" s="85"/>
      <c r="L28" s="101"/>
      <c r="M28" s="14" t="s">
        <v>22</v>
      </c>
      <c r="N28" s="83">
        <v>0.95833333333333337</v>
      </c>
      <c r="O28" s="84"/>
      <c r="P28" s="85"/>
      <c r="Q28" s="106"/>
      <c r="R28" s="79"/>
      <c r="S28" s="71"/>
      <c r="T28" s="74"/>
      <c r="U28" s="74"/>
      <c r="V28" s="76"/>
    </row>
    <row r="29" spans="1:23" ht="54.5" customHeight="1" x14ac:dyDescent="0.35">
      <c r="A29" s="86" t="s">
        <v>29</v>
      </c>
      <c r="B29" s="89" t="s">
        <v>9</v>
      </c>
      <c r="C29" s="91" t="s">
        <v>10</v>
      </c>
      <c r="D29" s="92"/>
      <c r="E29" s="92"/>
      <c r="F29" s="92"/>
      <c r="G29" s="93"/>
      <c r="H29" s="91" t="s">
        <v>11</v>
      </c>
      <c r="I29" s="92"/>
      <c r="J29" s="92"/>
      <c r="K29" s="92"/>
      <c r="L29" s="93"/>
      <c r="M29" s="91" t="s">
        <v>24</v>
      </c>
      <c r="N29" s="92"/>
      <c r="O29" s="92"/>
      <c r="P29" s="92"/>
      <c r="Q29" s="93"/>
      <c r="R29" s="89" t="s">
        <v>13</v>
      </c>
      <c r="S29" s="18" t="s">
        <v>14</v>
      </c>
      <c r="T29" s="17" t="s">
        <v>30</v>
      </c>
      <c r="U29" s="29" t="s">
        <v>31</v>
      </c>
      <c r="V29" s="11" t="s">
        <v>17</v>
      </c>
    </row>
    <row r="30" spans="1:23" ht="14" thickBot="1" x14ac:dyDescent="0.4">
      <c r="A30" s="87"/>
      <c r="B30" s="90"/>
      <c r="C30" s="94" t="s">
        <v>19</v>
      </c>
      <c r="D30" s="95"/>
      <c r="E30" s="95"/>
      <c r="F30" s="96"/>
      <c r="G30" s="12" t="s">
        <v>20</v>
      </c>
      <c r="H30" s="94" t="s">
        <v>19</v>
      </c>
      <c r="I30" s="95"/>
      <c r="J30" s="95"/>
      <c r="K30" s="96"/>
      <c r="L30" s="12" t="s">
        <v>20</v>
      </c>
      <c r="M30" s="94" t="s">
        <v>19</v>
      </c>
      <c r="N30" s="95"/>
      <c r="O30" s="95"/>
      <c r="P30" s="96"/>
      <c r="Q30" s="12" t="s">
        <v>20</v>
      </c>
      <c r="R30" s="90"/>
      <c r="S30" s="69"/>
      <c r="T30" s="72">
        <f>(MAX(I31:K32)-MIN(I31:K32)+MAX(D31:F32)-MIN(D31:F32))*24</f>
        <v>0</v>
      </c>
      <c r="U30" s="69"/>
      <c r="V30" s="75"/>
      <c r="W30" s="23">
        <f t="shared" si="0"/>
        <v>1</v>
      </c>
    </row>
    <row r="31" spans="1:23" x14ac:dyDescent="0.35">
      <c r="A31" s="87"/>
      <c r="B31" s="78"/>
      <c r="C31" s="13" t="s">
        <v>21</v>
      </c>
      <c r="D31" s="80"/>
      <c r="E31" s="81"/>
      <c r="F31" s="82"/>
      <c r="G31" s="97"/>
      <c r="H31" s="13" t="s">
        <v>21</v>
      </c>
      <c r="I31" s="80"/>
      <c r="J31" s="81"/>
      <c r="K31" s="82"/>
      <c r="L31" s="99"/>
      <c r="M31" s="13" t="s">
        <v>21</v>
      </c>
      <c r="N31" s="80"/>
      <c r="O31" s="81"/>
      <c r="P31" s="82"/>
      <c r="Q31" s="40"/>
      <c r="R31" s="78"/>
      <c r="S31" s="70"/>
      <c r="T31" s="73"/>
      <c r="U31" s="70"/>
      <c r="V31" s="76"/>
    </row>
    <row r="32" spans="1:23" ht="14" thickBot="1" x14ac:dyDescent="0.4">
      <c r="A32" s="87"/>
      <c r="B32" s="79"/>
      <c r="C32" s="14" t="s">
        <v>22</v>
      </c>
      <c r="D32" s="83"/>
      <c r="E32" s="84"/>
      <c r="F32" s="85"/>
      <c r="G32" s="98"/>
      <c r="H32" s="14" t="s">
        <v>22</v>
      </c>
      <c r="I32" s="83"/>
      <c r="J32" s="84"/>
      <c r="K32" s="85"/>
      <c r="L32" s="98"/>
      <c r="M32" s="14" t="s">
        <v>22</v>
      </c>
      <c r="N32" s="83"/>
      <c r="O32" s="84"/>
      <c r="P32" s="85"/>
      <c r="Q32" s="41"/>
      <c r="R32" s="79"/>
      <c r="S32" s="71"/>
      <c r="T32" s="74"/>
      <c r="U32" s="71"/>
      <c r="V32" s="76"/>
    </row>
    <row r="33" spans="1:23" ht="54.5" customHeight="1" thickBot="1" x14ac:dyDescent="0.4">
      <c r="A33" s="86" t="s">
        <v>32</v>
      </c>
      <c r="B33" s="89" t="s">
        <v>9</v>
      </c>
      <c r="C33" s="91" t="s">
        <v>10</v>
      </c>
      <c r="D33" s="92"/>
      <c r="E33" s="92"/>
      <c r="F33" s="92"/>
      <c r="G33" s="93"/>
      <c r="H33" s="91" t="s">
        <v>11</v>
      </c>
      <c r="I33" s="92"/>
      <c r="J33" s="92"/>
      <c r="K33" s="92"/>
      <c r="L33" s="93"/>
      <c r="M33" s="91" t="s">
        <v>24</v>
      </c>
      <c r="N33" s="92"/>
      <c r="O33" s="92"/>
      <c r="P33" s="92"/>
      <c r="Q33" s="93"/>
      <c r="R33" s="89" t="s">
        <v>13</v>
      </c>
      <c r="S33" s="18" t="s">
        <v>14</v>
      </c>
      <c r="T33" s="17" t="s">
        <v>33</v>
      </c>
      <c r="U33" s="29" t="s">
        <v>31</v>
      </c>
      <c r="V33" s="11" t="s">
        <v>17</v>
      </c>
    </row>
    <row r="34" spans="1:23" ht="14" thickBot="1" x14ac:dyDescent="0.4">
      <c r="A34" s="87"/>
      <c r="B34" s="90"/>
      <c r="C34" s="94" t="s">
        <v>19</v>
      </c>
      <c r="D34" s="95"/>
      <c r="E34" s="95"/>
      <c r="F34" s="96"/>
      <c r="G34" s="12" t="s">
        <v>20</v>
      </c>
      <c r="H34" s="94" t="s">
        <v>19</v>
      </c>
      <c r="I34" s="95"/>
      <c r="J34" s="95"/>
      <c r="K34" s="96"/>
      <c r="L34" s="12" t="s">
        <v>20</v>
      </c>
      <c r="M34" s="94" t="s">
        <v>19</v>
      </c>
      <c r="N34" s="95"/>
      <c r="O34" s="95"/>
      <c r="P34" s="96"/>
      <c r="Q34" s="12" t="s">
        <v>20</v>
      </c>
      <c r="R34" s="90"/>
      <c r="S34" s="69"/>
      <c r="T34" s="72">
        <f>(MAX(I35:K36)-MIN(I35:K36)+MAX(D35:F36)-MIN(D35:F36))*24</f>
        <v>0</v>
      </c>
      <c r="U34" s="69">
        <v>0</v>
      </c>
      <c r="V34" s="75"/>
      <c r="W34" s="23">
        <f t="shared" si="0"/>
        <v>1</v>
      </c>
    </row>
    <row r="35" spans="1:23" x14ac:dyDescent="0.35">
      <c r="A35" s="87"/>
      <c r="B35" s="78"/>
      <c r="C35" s="13" t="s">
        <v>21</v>
      </c>
      <c r="D35" s="80"/>
      <c r="E35" s="81"/>
      <c r="F35" s="82"/>
      <c r="G35" s="37"/>
      <c r="H35" s="13" t="s">
        <v>21</v>
      </c>
      <c r="I35" s="80"/>
      <c r="J35" s="81"/>
      <c r="K35" s="82"/>
      <c r="L35" s="42"/>
      <c r="M35" s="13" t="s">
        <v>21</v>
      </c>
      <c r="N35" s="80"/>
      <c r="O35" s="81"/>
      <c r="P35" s="82"/>
      <c r="Q35" s="40"/>
      <c r="R35" s="78">
        <v>0</v>
      </c>
      <c r="S35" s="70"/>
      <c r="T35" s="73"/>
      <c r="U35" s="70"/>
      <c r="V35" s="76"/>
    </row>
    <row r="36" spans="1:23" ht="14" thickBot="1" x14ac:dyDescent="0.4">
      <c r="A36" s="88"/>
      <c r="B36" s="79"/>
      <c r="C36" s="14" t="s">
        <v>22</v>
      </c>
      <c r="D36" s="83"/>
      <c r="E36" s="84"/>
      <c r="F36" s="85"/>
      <c r="G36" s="38"/>
      <c r="H36" s="14" t="s">
        <v>22</v>
      </c>
      <c r="I36" s="83"/>
      <c r="J36" s="84"/>
      <c r="K36" s="85"/>
      <c r="L36" s="39"/>
      <c r="M36" s="14" t="s">
        <v>22</v>
      </c>
      <c r="N36" s="83"/>
      <c r="O36" s="84"/>
      <c r="P36" s="85"/>
      <c r="Q36" s="41"/>
      <c r="R36" s="79"/>
      <c r="S36" s="71"/>
      <c r="T36" s="74"/>
      <c r="U36" s="71"/>
      <c r="V36" s="77"/>
    </row>
    <row r="38" spans="1:23" ht="14" thickBot="1" x14ac:dyDescent="0.4"/>
    <row r="39" spans="1:23" ht="15" thickBot="1" x14ac:dyDescent="0.4">
      <c r="A39" s="48" t="s">
        <v>34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57" t="s">
        <v>35</v>
      </c>
      <c r="R39" s="58"/>
      <c r="S39" s="59"/>
      <c r="T39" s="57" t="s">
        <v>36</v>
      </c>
      <c r="U39" s="58"/>
      <c r="V39" s="59"/>
    </row>
    <row r="40" spans="1:23" ht="14.5" x14ac:dyDescent="0.35">
      <c r="A40" s="51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3"/>
      <c r="Q40" s="30" t="s">
        <v>37</v>
      </c>
      <c r="R40" s="46">
        <f>IF(SUM(T10,T14,T18,T22,T26)&gt;35,35,SUM(T10,T14,T18,T22,T26))</f>
        <v>29.25</v>
      </c>
      <c r="S40" s="28">
        <v>0</v>
      </c>
      <c r="T40" s="60"/>
      <c r="U40" s="61"/>
      <c r="V40" s="62"/>
      <c r="W40" s="34">
        <f>SUM(T26,T22,T18,T14,T10,T30)</f>
        <v>29.25</v>
      </c>
    </row>
    <row r="41" spans="1:23" ht="14.5" x14ac:dyDescent="0.35">
      <c r="A41" s="51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3"/>
      <c r="Q41" s="31" t="s">
        <v>38</v>
      </c>
      <c r="R41" s="47">
        <f>U26+U22+U18+U14+U10</f>
        <v>5.0000000000000009</v>
      </c>
      <c r="S41" s="27">
        <v>1.2</v>
      </c>
      <c r="T41" s="63"/>
      <c r="U41" s="64"/>
      <c r="V41" s="65"/>
      <c r="W41" s="34"/>
    </row>
    <row r="42" spans="1:23" ht="14.5" x14ac:dyDescent="0.35">
      <c r="A42" s="51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3"/>
      <c r="Q42" s="31" t="s">
        <v>39</v>
      </c>
      <c r="R42" s="47">
        <f>IF((W40-43)&gt;0,8,W40-35)</f>
        <v>-5.75</v>
      </c>
      <c r="S42" s="27">
        <v>1.25</v>
      </c>
      <c r="T42" s="63"/>
      <c r="U42" s="64"/>
      <c r="V42" s="65"/>
    </row>
    <row r="43" spans="1:23" ht="14.5" x14ac:dyDescent="0.35">
      <c r="A43" s="51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3"/>
      <c r="Q43" s="31" t="s">
        <v>40</v>
      </c>
      <c r="R43" s="47">
        <f>IF((W40-43)&gt;0,W40-43,0)</f>
        <v>0</v>
      </c>
      <c r="S43" s="27">
        <v>1.5</v>
      </c>
      <c r="T43" s="63"/>
      <c r="U43" s="64"/>
      <c r="V43" s="65"/>
    </row>
    <row r="44" spans="1:23" ht="14.5" x14ac:dyDescent="0.35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3"/>
      <c r="Q44" s="31" t="s">
        <v>41</v>
      </c>
      <c r="R44" s="26">
        <f>T34</f>
        <v>0</v>
      </c>
      <c r="S44" s="27">
        <v>2</v>
      </c>
      <c r="T44" s="63"/>
      <c r="U44" s="64"/>
      <c r="V44" s="65"/>
    </row>
    <row r="45" spans="1:23" ht="14.5" x14ac:dyDescent="0.35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3"/>
      <c r="Q45" s="31" t="s">
        <v>42</v>
      </c>
      <c r="R45" s="26">
        <f>S34+S30+S26+S22+S18+S14+S10</f>
        <v>4</v>
      </c>
      <c r="S45" s="27" t="s">
        <v>43</v>
      </c>
      <c r="T45" s="63"/>
      <c r="U45" s="64"/>
      <c r="V45" s="65"/>
    </row>
    <row r="46" spans="1:23" ht="15" thickBot="1" x14ac:dyDescent="0.4">
      <c r="A46" s="54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6"/>
      <c r="Q46" s="20" t="s">
        <v>44</v>
      </c>
      <c r="R46" s="32">
        <f>U30+U34</f>
        <v>0</v>
      </c>
      <c r="S46" s="33" t="s">
        <v>43</v>
      </c>
      <c r="T46" s="66"/>
      <c r="U46" s="67"/>
      <c r="V46" s="68"/>
    </row>
    <row r="47" spans="1:23" x14ac:dyDescent="0.35">
      <c r="A47" s="21"/>
      <c r="B47" s="21"/>
      <c r="C47" s="21"/>
      <c r="D47" s="21"/>
      <c r="E47" s="21"/>
      <c r="F47" s="21"/>
      <c r="G47" s="21"/>
      <c r="H47" s="21"/>
      <c r="I47" s="21"/>
      <c r="Q47" s="22"/>
      <c r="R47" s="22"/>
      <c r="S47" s="22"/>
      <c r="T47" s="22"/>
      <c r="U47" s="22"/>
      <c r="V47" s="22"/>
    </row>
    <row r="50" spans="1:23" ht="14" thickBot="1" x14ac:dyDescent="0.4"/>
    <row r="51" spans="1:23" ht="14.5" x14ac:dyDescent="0.35">
      <c r="A51" s="125"/>
      <c r="B51" s="126"/>
      <c r="C51" s="135" t="s">
        <v>10</v>
      </c>
      <c r="D51" s="136"/>
      <c r="E51" s="137"/>
      <c r="F51" s="135" t="s">
        <v>11</v>
      </c>
      <c r="G51" s="136"/>
      <c r="H51" s="137"/>
      <c r="I51" s="135" t="s">
        <v>116</v>
      </c>
      <c r="J51" s="136"/>
      <c r="K51" s="144"/>
      <c r="L51" s="126"/>
      <c r="M51" s="126"/>
      <c r="N51" s="126"/>
      <c r="O51" s="126"/>
      <c r="P51" s="126"/>
      <c r="Q51" s="23"/>
      <c r="W51" s="2"/>
    </row>
    <row r="52" spans="1:23" ht="14.5" x14ac:dyDescent="0.35">
      <c r="A52" s="127"/>
      <c r="B52" s="145" t="s">
        <v>112</v>
      </c>
      <c r="C52" s="146" t="s">
        <v>21</v>
      </c>
      <c r="D52" s="130" t="s">
        <v>22</v>
      </c>
      <c r="E52" s="138" t="s">
        <v>20</v>
      </c>
      <c r="F52" s="146" t="s">
        <v>21</v>
      </c>
      <c r="G52" s="130" t="s">
        <v>22</v>
      </c>
      <c r="H52" s="138" t="s">
        <v>20</v>
      </c>
      <c r="I52" s="146" t="s">
        <v>21</v>
      </c>
      <c r="J52" s="130" t="s">
        <v>22</v>
      </c>
      <c r="K52" s="138" t="s">
        <v>20</v>
      </c>
      <c r="L52" s="147" t="s">
        <v>111</v>
      </c>
      <c r="M52" s="131" t="s">
        <v>14</v>
      </c>
      <c r="N52" s="132" t="s">
        <v>113</v>
      </c>
      <c r="O52" s="132" t="s">
        <v>114</v>
      </c>
      <c r="P52" s="132" t="s">
        <v>115</v>
      </c>
      <c r="Q52" s="23"/>
      <c r="W52" s="2"/>
    </row>
    <row r="53" spans="1:23" ht="14.5" x14ac:dyDescent="0.35">
      <c r="A53" s="128" t="s">
        <v>8</v>
      </c>
      <c r="B53" s="150">
        <v>1</v>
      </c>
      <c r="C53" s="139">
        <v>0.33333333333333331</v>
      </c>
      <c r="D53" s="133">
        <v>0.52083333333333337</v>
      </c>
      <c r="E53" s="140"/>
      <c r="F53" s="139">
        <v>0.55208333333333337</v>
      </c>
      <c r="G53" s="133">
        <v>0.67708333333333337</v>
      </c>
      <c r="H53" s="140"/>
      <c r="I53" s="139"/>
      <c r="J53" s="133"/>
      <c r="K53" s="140"/>
      <c r="L53" s="149">
        <v>1</v>
      </c>
      <c r="M53" s="134">
        <v>1</v>
      </c>
      <c r="N53" s="148">
        <f t="shared" ref="N53:N59" si="1">(D53-C53+G53-F53+(J53-I53-O53/24)+(J53&lt;I53)*1)*24</f>
        <v>7.5000000000000027</v>
      </c>
      <c r="O53" s="148">
        <v>0</v>
      </c>
      <c r="P53" s="129"/>
      <c r="Q53" s="23"/>
      <c r="W53" s="2"/>
    </row>
    <row r="54" spans="1:23" ht="14.5" x14ac:dyDescent="0.35">
      <c r="A54" s="128" t="s">
        <v>23</v>
      </c>
      <c r="B54" s="150">
        <v>1</v>
      </c>
      <c r="C54" s="139">
        <v>0.32291666666666669</v>
      </c>
      <c r="D54" s="133">
        <v>0.5</v>
      </c>
      <c r="E54" s="140"/>
      <c r="F54" s="139">
        <v>0.53125</v>
      </c>
      <c r="G54" s="133">
        <v>0.65625</v>
      </c>
      <c r="H54" s="140"/>
      <c r="I54" s="139"/>
      <c r="J54" s="133"/>
      <c r="K54" s="140"/>
      <c r="L54" s="149">
        <v>1</v>
      </c>
      <c r="M54" s="134">
        <v>1</v>
      </c>
      <c r="N54" s="148">
        <f t="shared" si="1"/>
        <v>7.2499999999999982</v>
      </c>
      <c r="O54" s="148">
        <v>0</v>
      </c>
      <c r="P54" s="129"/>
    </row>
    <row r="55" spans="1:23" ht="14.5" x14ac:dyDescent="0.35">
      <c r="A55" s="128" t="s">
        <v>25</v>
      </c>
      <c r="B55" s="150">
        <v>1</v>
      </c>
      <c r="C55" s="139">
        <v>0.32291666666666669</v>
      </c>
      <c r="D55" s="133">
        <v>0.51041666666666663</v>
      </c>
      <c r="E55" s="140"/>
      <c r="F55" s="139">
        <v>0.54166666666666663</v>
      </c>
      <c r="G55" s="133">
        <v>0.66666666666666663</v>
      </c>
      <c r="H55" s="140"/>
      <c r="I55" s="139"/>
      <c r="J55" s="133"/>
      <c r="K55" s="140"/>
      <c r="L55" s="149">
        <v>1</v>
      </c>
      <c r="M55" s="134">
        <v>1</v>
      </c>
      <c r="N55" s="148">
        <f t="shared" si="1"/>
        <v>7.4999999999999973</v>
      </c>
      <c r="O55" s="148">
        <v>0</v>
      </c>
      <c r="P55" s="129"/>
    </row>
    <row r="56" spans="1:23" ht="14.5" x14ac:dyDescent="0.35">
      <c r="A56" s="128" t="s">
        <v>26</v>
      </c>
      <c r="B56" s="150">
        <v>1</v>
      </c>
      <c r="C56" s="139">
        <v>0.33333333333333331</v>
      </c>
      <c r="D56" s="133">
        <v>0.51041666666666663</v>
      </c>
      <c r="E56" s="140"/>
      <c r="F56" s="139">
        <v>0.54166666666666663</v>
      </c>
      <c r="G56" s="133">
        <v>0.65625</v>
      </c>
      <c r="H56" s="140"/>
      <c r="I56" s="139"/>
      <c r="J56" s="133"/>
      <c r="K56" s="140"/>
      <c r="L56" s="149">
        <v>1</v>
      </c>
      <c r="M56" s="134">
        <v>1</v>
      </c>
      <c r="N56" s="148">
        <f t="shared" si="1"/>
        <v>6.9999999999999991</v>
      </c>
      <c r="O56" s="148">
        <v>0</v>
      </c>
      <c r="P56" s="129"/>
    </row>
    <row r="57" spans="1:23" ht="14.5" x14ac:dyDescent="0.35">
      <c r="A57" s="128" t="s">
        <v>27</v>
      </c>
      <c r="B57" s="150"/>
      <c r="C57" s="139"/>
      <c r="D57" s="133"/>
      <c r="E57" s="140"/>
      <c r="F57" s="139"/>
      <c r="G57" s="133"/>
      <c r="H57" s="140"/>
      <c r="I57" s="139">
        <v>0.16666666666666666</v>
      </c>
      <c r="J57" s="133">
        <v>0.29166666666666669</v>
      </c>
      <c r="K57" s="140"/>
      <c r="L57" s="149"/>
      <c r="M57" s="134"/>
      <c r="N57" s="148">
        <f t="shared" si="1"/>
        <v>2.0000000000000009</v>
      </c>
      <c r="O57" s="148">
        <f>MIN(29,J57*24+(J57&lt;=TIME(12,0,0))*24)-MAX(21,I57*24+(I57&lt;=TIME(12,0,0))*24)</f>
        <v>1</v>
      </c>
      <c r="P57" s="129"/>
    </row>
    <row r="58" spans="1:23" ht="14.5" x14ac:dyDescent="0.35">
      <c r="A58" s="128" t="s">
        <v>29</v>
      </c>
      <c r="B58" s="150"/>
      <c r="C58" s="139"/>
      <c r="D58" s="133"/>
      <c r="E58" s="140"/>
      <c r="F58" s="139"/>
      <c r="G58" s="133"/>
      <c r="H58" s="140"/>
      <c r="I58" s="139"/>
      <c r="J58" s="133"/>
      <c r="K58" s="140"/>
      <c r="L58" s="149"/>
      <c r="M58" s="134"/>
      <c r="N58" s="148">
        <f t="shared" si="1"/>
        <v>0</v>
      </c>
      <c r="O58" s="148">
        <v>0</v>
      </c>
      <c r="P58" s="129"/>
      <c r="S58" s="15"/>
      <c r="T58" s="15"/>
    </row>
    <row r="59" spans="1:23" ht="15" thickBot="1" x14ac:dyDescent="0.4">
      <c r="A59" s="128" t="s">
        <v>32</v>
      </c>
      <c r="B59" s="150"/>
      <c r="C59" s="141"/>
      <c r="D59" s="142"/>
      <c r="E59" s="143"/>
      <c r="F59" s="141"/>
      <c r="G59" s="142"/>
      <c r="H59" s="143"/>
      <c r="I59" s="141"/>
      <c r="J59" s="142"/>
      <c r="K59" s="143"/>
      <c r="L59" s="149"/>
      <c r="M59" s="134"/>
      <c r="N59" s="148">
        <f t="shared" si="1"/>
        <v>0</v>
      </c>
      <c r="O59" s="148">
        <v>0</v>
      </c>
      <c r="P59" s="129"/>
    </row>
  </sheetData>
  <mergeCells count="172">
    <mergeCell ref="C9:G9"/>
    <mergeCell ref="H9:L9"/>
    <mergeCell ref="M9:Q9"/>
    <mergeCell ref="R9:R10"/>
    <mergeCell ref="C10:F10"/>
    <mergeCell ref="H10:K10"/>
    <mergeCell ref="N12:P12"/>
    <mergeCell ref="A13:A16"/>
    <mergeCell ref="B13:B14"/>
    <mergeCell ref="C13:G13"/>
    <mergeCell ref="H13:L13"/>
    <mergeCell ref="M13:Q13"/>
    <mergeCell ref="A5:C5"/>
    <mergeCell ref="D5:K5"/>
    <mergeCell ref="L5:P5"/>
    <mergeCell ref="Q5:V5"/>
    <mergeCell ref="A7:C7"/>
    <mergeCell ref="D7:K7"/>
    <mergeCell ref="L7:P7"/>
    <mergeCell ref="Q7:V7"/>
    <mergeCell ref="T10:T12"/>
    <mergeCell ref="U10:U12"/>
    <mergeCell ref="V10:V12"/>
    <mergeCell ref="B11:B12"/>
    <mergeCell ref="D11:F11"/>
    <mergeCell ref="G11:G12"/>
    <mergeCell ref="I11:K11"/>
    <mergeCell ref="L11:L12"/>
    <mergeCell ref="N11:P11"/>
    <mergeCell ref="B9:B10"/>
    <mergeCell ref="S10:S12"/>
    <mergeCell ref="A9:A12"/>
    <mergeCell ref="M10:P10"/>
    <mergeCell ref="R11:R12"/>
    <mergeCell ref="D12:F12"/>
    <mergeCell ref="I12:K12"/>
    <mergeCell ref="U14:U16"/>
    <mergeCell ref="V14:V16"/>
    <mergeCell ref="B15:B16"/>
    <mergeCell ref="D15:F15"/>
    <mergeCell ref="G15:G16"/>
    <mergeCell ref="I15:K15"/>
    <mergeCell ref="L15:L16"/>
    <mergeCell ref="N15:P15"/>
    <mergeCell ref="R15:R16"/>
    <mergeCell ref="D16:F16"/>
    <mergeCell ref="R13:R14"/>
    <mergeCell ref="C14:F14"/>
    <mergeCell ref="H14:K14"/>
    <mergeCell ref="M14:P14"/>
    <mergeCell ref="S14:S16"/>
    <mergeCell ref="T14:T16"/>
    <mergeCell ref="I16:K16"/>
    <mergeCell ref="N16:P16"/>
    <mergeCell ref="T18:T20"/>
    <mergeCell ref="U18:U20"/>
    <mergeCell ref="V18:V20"/>
    <mergeCell ref="B19:B20"/>
    <mergeCell ref="D19:F19"/>
    <mergeCell ref="G19:G20"/>
    <mergeCell ref="I19:K19"/>
    <mergeCell ref="L19:L20"/>
    <mergeCell ref="N19:P19"/>
    <mergeCell ref="B17:B18"/>
    <mergeCell ref="C17:G17"/>
    <mergeCell ref="H17:L17"/>
    <mergeCell ref="M17:Q17"/>
    <mergeCell ref="R17:R18"/>
    <mergeCell ref="C18:F18"/>
    <mergeCell ref="H18:K18"/>
    <mergeCell ref="M18:P18"/>
    <mergeCell ref="R19:R20"/>
    <mergeCell ref="D20:F20"/>
    <mergeCell ref="I20:K20"/>
    <mergeCell ref="N20:P20"/>
    <mergeCell ref="A21:A24"/>
    <mergeCell ref="B21:B22"/>
    <mergeCell ref="C21:G21"/>
    <mergeCell ref="H21:L21"/>
    <mergeCell ref="M21:Q21"/>
    <mergeCell ref="S18:S20"/>
    <mergeCell ref="A17:A20"/>
    <mergeCell ref="U22:U24"/>
    <mergeCell ref="V22:V24"/>
    <mergeCell ref="B23:B24"/>
    <mergeCell ref="D23:F23"/>
    <mergeCell ref="G23:G24"/>
    <mergeCell ref="I23:K23"/>
    <mergeCell ref="L23:L24"/>
    <mergeCell ref="N23:P23"/>
    <mergeCell ref="R23:R24"/>
    <mergeCell ref="D24:F24"/>
    <mergeCell ref="R21:R22"/>
    <mergeCell ref="C22:F22"/>
    <mergeCell ref="H22:K22"/>
    <mergeCell ref="M22:P22"/>
    <mergeCell ref="S22:S24"/>
    <mergeCell ref="T22:T24"/>
    <mergeCell ref="I24:K24"/>
    <mergeCell ref="N24:P24"/>
    <mergeCell ref="S26:S28"/>
    <mergeCell ref="T26:T28"/>
    <mergeCell ref="U26:U28"/>
    <mergeCell ref="V26:V28"/>
    <mergeCell ref="B27:B28"/>
    <mergeCell ref="D27:F27"/>
    <mergeCell ref="G27:G28"/>
    <mergeCell ref="I27:K27"/>
    <mergeCell ref="L27:L28"/>
    <mergeCell ref="N27:P27"/>
    <mergeCell ref="B25:B26"/>
    <mergeCell ref="C25:G25"/>
    <mergeCell ref="H25:L25"/>
    <mergeCell ref="M25:Q25"/>
    <mergeCell ref="R25:R26"/>
    <mergeCell ref="C26:F26"/>
    <mergeCell ref="H26:K26"/>
    <mergeCell ref="M26:P26"/>
    <mergeCell ref="Q27:Q28"/>
    <mergeCell ref="R27:R28"/>
    <mergeCell ref="D28:F28"/>
    <mergeCell ref="I28:K28"/>
    <mergeCell ref="N28:P28"/>
    <mergeCell ref="V30:V32"/>
    <mergeCell ref="B31:B32"/>
    <mergeCell ref="D31:F31"/>
    <mergeCell ref="G31:G32"/>
    <mergeCell ref="I31:K31"/>
    <mergeCell ref="L31:L32"/>
    <mergeCell ref="N31:P31"/>
    <mergeCell ref="R31:R32"/>
    <mergeCell ref="D32:F32"/>
    <mergeCell ref="I32:K32"/>
    <mergeCell ref="C30:F30"/>
    <mergeCell ref="H30:K30"/>
    <mergeCell ref="M30:P30"/>
    <mergeCell ref="S30:S32"/>
    <mergeCell ref="T30:T32"/>
    <mergeCell ref="U30:U32"/>
    <mergeCell ref="A29:A32"/>
    <mergeCell ref="B29:B30"/>
    <mergeCell ref="C29:G29"/>
    <mergeCell ref="H29:L29"/>
    <mergeCell ref="M29:Q29"/>
    <mergeCell ref="R29:R30"/>
    <mergeCell ref="A25:A28"/>
    <mergeCell ref="I36:K36"/>
    <mergeCell ref="M34:P34"/>
    <mergeCell ref="N32:P32"/>
    <mergeCell ref="N36:P36"/>
    <mergeCell ref="A39:P46"/>
    <mergeCell ref="Q39:S39"/>
    <mergeCell ref="T39:V39"/>
    <mergeCell ref="T40:V46"/>
    <mergeCell ref="S34:S36"/>
    <mergeCell ref="T34:T36"/>
    <mergeCell ref="U34:U36"/>
    <mergeCell ref="V34:V36"/>
    <mergeCell ref="B35:B36"/>
    <mergeCell ref="D35:F35"/>
    <mergeCell ref="I35:K35"/>
    <mergeCell ref="N35:P35"/>
    <mergeCell ref="R35:R36"/>
    <mergeCell ref="D36:F36"/>
    <mergeCell ref="A33:A36"/>
    <mergeCell ref="B33:B34"/>
    <mergeCell ref="C33:G33"/>
    <mergeCell ref="H33:L33"/>
    <mergeCell ref="M33:Q33"/>
    <mergeCell ref="R33:R34"/>
    <mergeCell ref="C34:F34"/>
    <mergeCell ref="H34:K34"/>
  </mergeCells>
  <phoneticPr fontId="29" type="noConversion"/>
  <dataValidations count="4">
    <dataValidation allowBlank="1" showInputMessage="1" showErrorMessage="1" prompt="Soustraire directement 1,5 h si retour matériel ou Microbio - À préciser dans observations" sqref="L53:L59 B53:B59" xr:uid="{0CE9C325-F031-4519-803B-25EDE7484881}"/>
    <dataValidation type="list" allowBlank="1" showInputMessage="1" showErrorMessage="1" sqref="D5:K5" xr:uid="{B2EEB784-4DBC-46D9-B797-3A131F52BFD8}">
      <formula1>lstTech</formula1>
    </dataValidation>
    <dataValidation type="list" allowBlank="1" showInputMessage="1" showErrorMessage="1" sqref="D6:K6" xr:uid="{00000000-0002-0000-0300-000000000000}">
      <formula1>#REF!</formula1>
    </dataValidation>
    <dataValidation type="list" allowBlank="1" showInputMessage="1" showErrorMessage="1" sqref="Q6:V6" xr:uid="{00000000-0002-0000-0300-000001000000}">
      <formula1>#REF!</formula1>
    </dataValidation>
  </dataValidations>
  <printOptions horizontalCentered="1" verticalCentered="1"/>
  <pageMargins left="0" right="0" top="0" bottom="0" header="0" footer="0"/>
  <pageSetup paperSize="9" scale="5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4"/>
  <sheetViews>
    <sheetView showGridLines="0" workbookViewId="0">
      <selection activeCell="B2" sqref="B2:B44"/>
    </sheetView>
  </sheetViews>
  <sheetFormatPr baseColWidth="10" defaultColWidth="11.453125" defaultRowHeight="12.5" x14ac:dyDescent="0.25"/>
  <cols>
    <col min="1" max="2" width="33.26953125" customWidth="1"/>
  </cols>
  <sheetData>
    <row r="1" spans="1:2" x14ac:dyDescent="0.25">
      <c r="A1" t="s">
        <v>45</v>
      </c>
      <c r="B1" t="s">
        <v>46</v>
      </c>
    </row>
    <row r="2" spans="1:2" x14ac:dyDescent="0.25">
      <c r="A2" t="s">
        <v>47</v>
      </c>
      <c r="B2" t="s">
        <v>48</v>
      </c>
    </row>
    <row r="3" spans="1:2" x14ac:dyDescent="0.25">
      <c r="A3" t="s">
        <v>49</v>
      </c>
      <c r="B3" t="s">
        <v>50</v>
      </c>
    </row>
    <row r="4" spans="1:2" x14ac:dyDescent="0.25">
      <c r="A4" t="s">
        <v>51</v>
      </c>
      <c r="B4" t="s">
        <v>52</v>
      </c>
    </row>
    <row r="5" spans="1:2" x14ac:dyDescent="0.25">
      <c r="A5" t="s">
        <v>53</v>
      </c>
      <c r="B5" t="s">
        <v>54</v>
      </c>
    </row>
    <row r="6" spans="1:2" x14ac:dyDescent="0.25">
      <c r="A6" t="s">
        <v>55</v>
      </c>
      <c r="B6" t="s">
        <v>56</v>
      </c>
    </row>
    <row r="7" spans="1:2" x14ac:dyDescent="0.25">
      <c r="A7" t="s">
        <v>57</v>
      </c>
      <c r="B7" t="s">
        <v>58</v>
      </c>
    </row>
    <row r="8" spans="1:2" x14ac:dyDescent="0.25">
      <c r="A8" t="s">
        <v>59</v>
      </c>
      <c r="B8" t="s">
        <v>60</v>
      </c>
    </row>
    <row r="9" spans="1:2" x14ac:dyDescent="0.25">
      <c r="A9" t="s">
        <v>61</v>
      </c>
      <c r="B9" t="s">
        <v>62</v>
      </c>
    </row>
    <row r="10" spans="1:2" x14ac:dyDescent="0.25">
      <c r="A10" t="s">
        <v>63</v>
      </c>
      <c r="B10" t="s">
        <v>64</v>
      </c>
    </row>
    <row r="11" spans="1:2" x14ac:dyDescent="0.25">
      <c r="A11" t="s">
        <v>65</v>
      </c>
      <c r="B11" t="s">
        <v>66</v>
      </c>
    </row>
    <row r="12" spans="1:2" x14ac:dyDescent="0.25">
      <c r="A12" t="s">
        <v>67</v>
      </c>
      <c r="B12" t="s">
        <v>68</v>
      </c>
    </row>
    <row r="13" spans="1:2" x14ac:dyDescent="0.25">
      <c r="A13" t="s">
        <v>69</v>
      </c>
      <c r="B13" t="s">
        <v>70</v>
      </c>
    </row>
    <row r="14" spans="1:2" x14ac:dyDescent="0.25">
      <c r="A14" t="s">
        <v>71</v>
      </c>
      <c r="B14" t="s">
        <v>72</v>
      </c>
    </row>
    <row r="15" spans="1:2" x14ac:dyDescent="0.25">
      <c r="A15" t="s">
        <v>73</v>
      </c>
      <c r="B15" t="s">
        <v>74</v>
      </c>
    </row>
    <row r="16" spans="1:2" x14ac:dyDescent="0.25">
      <c r="A16" t="s">
        <v>75</v>
      </c>
      <c r="B16" t="s">
        <v>76</v>
      </c>
    </row>
    <row r="17" spans="1:2" x14ac:dyDescent="0.25">
      <c r="A17" t="s">
        <v>77</v>
      </c>
      <c r="B17" t="s">
        <v>78</v>
      </c>
    </row>
    <row r="18" spans="1:2" x14ac:dyDescent="0.25">
      <c r="A18" t="s">
        <v>79</v>
      </c>
      <c r="B18" t="s">
        <v>80</v>
      </c>
    </row>
    <row r="19" spans="1:2" x14ac:dyDescent="0.25">
      <c r="A19" t="s">
        <v>81</v>
      </c>
      <c r="B19" t="s">
        <v>82</v>
      </c>
    </row>
    <row r="20" spans="1:2" x14ac:dyDescent="0.25">
      <c r="A20" t="s">
        <v>83</v>
      </c>
      <c r="B20" t="s">
        <v>84</v>
      </c>
    </row>
    <row r="21" spans="1:2" x14ac:dyDescent="0.25">
      <c r="A21" t="s">
        <v>85</v>
      </c>
      <c r="B21" t="s">
        <v>86</v>
      </c>
    </row>
    <row r="22" spans="1:2" x14ac:dyDescent="0.25">
      <c r="A22" t="s">
        <v>87</v>
      </c>
      <c r="B22" t="s">
        <v>88</v>
      </c>
    </row>
    <row r="23" spans="1:2" x14ac:dyDescent="0.25">
      <c r="A23" t="s">
        <v>89</v>
      </c>
    </row>
    <row r="24" spans="1:2" x14ac:dyDescent="0.25">
      <c r="A24" t="s">
        <v>90</v>
      </c>
    </row>
    <row r="25" spans="1:2" x14ac:dyDescent="0.25">
      <c r="A25" t="s">
        <v>91</v>
      </c>
    </row>
    <row r="26" spans="1:2" x14ac:dyDescent="0.25">
      <c r="A26" t="s">
        <v>92</v>
      </c>
    </row>
    <row r="27" spans="1:2" x14ac:dyDescent="0.25">
      <c r="A27" t="s">
        <v>93</v>
      </c>
    </row>
    <row r="28" spans="1:2" x14ac:dyDescent="0.25">
      <c r="A28" t="s">
        <v>94</v>
      </c>
    </row>
    <row r="29" spans="1:2" x14ac:dyDescent="0.25">
      <c r="A29" t="s">
        <v>95</v>
      </c>
    </row>
    <row r="30" spans="1:2" x14ac:dyDescent="0.25">
      <c r="A30" t="s">
        <v>96</v>
      </c>
    </row>
    <row r="31" spans="1:2" x14ac:dyDescent="0.25">
      <c r="A31" t="s">
        <v>97</v>
      </c>
    </row>
    <row r="32" spans="1:2" x14ac:dyDescent="0.25">
      <c r="A32" t="s">
        <v>98</v>
      </c>
    </row>
    <row r="33" spans="1:1" x14ac:dyDescent="0.25">
      <c r="A33" t="s">
        <v>99</v>
      </c>
    </row>
    <row r="34" spans="1:1" x14ac:dyDescent="0.25">
      <c r="A34" t="s">
        <v>100</v>
      </c>
    </row>
    <row r="35" spans="1:1" x14ac:dyDescent="0.25">
      <c r="A35" t="s">
        <v>101</v>
      </c>
    </row>
    <row r="36" spans="1:1" x14ac:dyDescent="0.25">
      <c r="A36" t="s">
        <v>102</v>
      </c>
    </row>
    <row r="37" spans="1:1" x14ac:dyDescent="0.25">
      <c r="A37" t="s">
        <v>103</v>
      </c>
    </row>
    <row r="38" spans="1:1" x14ac:dyDescent="0.25">
      <c r="A38" t="s">
        <v>104</v>
      </c>
    </row>
    <row r="39" spans="1:1" x14ac:dyDescent="0.25">
      <c r="A39" t="s">
        <v>105</v>
      </c>
    </row>
    <row r="40" spans="1:1" x14ac:dyDescent="0.25">
      <c r="A40" t="s">
        <v>106</v>
      </c>
    </row>
    <row r="41" spans="1:1" x14ac:dyDescent="0.25">
      <c r="A41" t="s">
        <v>107</v>
      </c>
    </row>
    <row r="42" spans="1:1" x14ac:dyDescent="0.25">
      <c r="A42" t="s">
        <v>108</v>
      </c>
    </row>
    <row r="43" spans="1:1" x14ac:dyDescent="0.25">
      <c r="A43" t="s">
        <v>109</v>
      </c>
    </row>
    <row r="44" spans="1:1" x14ac:dyDescent="0.25">
      <c r="A44" t="s">
        <v>110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ad26a-b8ce-473d-80e4-84751002f125">
      <Terms xmlns="http://schemas.microsoft.com/office/infopath/2007/PartnerControls"/>
    </lcf76f155ced4ddcb4097134ff3c332f>
    <TaxCatchAll xmlns="0caae3fa-7ff2-40f0-8760-8cf3a16cbea0" xsi:nil="true"/>
    <_Flow_SignoffStatus xmlns="583ad26a-b8ce-473d-80e4-84751002f12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DDC9748485B24DA9DC1AF8E8A9BF72" ma:contentTypeVersion="19" ma:contentTypeDescription="Crée un document." ma:contentTypeScope="" ma:versionID="8244365fd3a9fc23284f089b16c8c9f5">
  <xsd:schema xmlns:xsd="http://www.w3.org/2001/XMLSchema" xmlns:xs="http://www.w3.org/2001/XMLSchema" xmlns:p="http://schemas.microsoft.com/office/2006/metadata/properties" xmlns:ns2="0caae3fa-7ff2-40f0-8760-8cf3a16cbea0" xmlns:ns3="583ad26a-b8ce-473d-80e4-84751002f125" targetNamespace="http://schemas.microsoft.com/office/2006/metadata/properties" ma:root="true" ma:fieldsID="691deffda67f552ead26cb0c26255c8d" ns2:_="" ns3:_="">
    <xsd:import namespace="0caae3fa-7ff2-40f0-8760-8cf3a16cbea0"/>
    <xsd:import namespace="583ad26a-b8ce-473d-80e4-84751002f12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ae3fa-7ff2-40f0-8760-8cf3a16cbea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9ce1aa6-4957-481c-bd4f-729950aad9b4}" ma:internalName="TaxCatchAll" ma:showField="CatchAllData" ma:web="0caae3fa-7ff2-40f0-8760-8cf3a16cbe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ad26a-b8ce-473d-80e4-84751002f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c4af117-8af7-4a5d-9f80-37297c3247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6" nillable="true" ma:displayName="État de validation" ma:internalName="_x00c9_tat_x0020_de_x0020_validation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7BF19B-39C4-4077-BC01-1F9FE9717E2A}">
  <ds:schemaRefs>
    <ds:schemaRef ds:uri="http://schemas.microsoft.com/office/2006/metadata/properties"/>
    <ds:schemaRef ds:uri="http://schemas.microsoft.com/office/infopath/2007/PartnerControls"/>
    <ds:schemaRef ds:uri="583ad26a-b8ce-473d-80e4-84751002f125"/>
    <ds:schemaRef ds:uri="0caae3fa-7ff2-40f0-8760-8cf3a16cbea0"/>
  </ds:schemaRefs>
</ds:datastoreItem>
</file>

<file path=customXml/itemProps2.xml><?xml version="1.0" encoding="utf-8"?>
<ds:datastoreItem xmlns:ds="http://schemas.openxmlformats.org/officeDocument/2006/customXml" ds:itemID="{497F5845-DA48-411E-AAC0-75FBF6CD9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aae3fa-7ff2-40f0-8760-8cf3a16cbea0"/>
    <ds:schemaRef ds:uri="583ad26a-b8ce-473d-80e4-84751002f1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F17540-3277-49FB-83E4-BED0AB2B69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Rémy</vt:lpstr>
      <vt:lpstr>Liste</vt:lpstr>
      <vt:lpstr>lstImmat</vt:lpstr>
      <vt:lpstr>lstTech</vt:lpstr>
      <vt:lpstr>Rémy!Zone_d_impression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Evrard</dc:creator>
  <cp:keywords/>
  <dc:description/>
  <cp:lastModifiedBy>Christian CROCHE</cp:lastModifiedBy>
  <cp:revision/>
  <dcterms:created xsi:type="dcterms:W3CDTF">2006-02-27T15:52:23Z</dcterms:created>
  <dcterms:modified xsi:type="dcterms:W3CDTF">2024-11-04T19:39:52Z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0x0101008CDDC9748485B24DA9DC1AF8E8A9BF72</vt:lpwstr>
  </property>
  <property fmtid="{D5CDD505-2E9C-101B-9397-08002B2CF9AE}" pid="3" name="MediaServiceImageTags">
    <vt:lpwstr/>
  </property>
</Properties>
</file>