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1071fb747c002da/Documents/Aide Excel/"/>
    </mc:Choice>
  </mc:AlternateContent>
  <xr:revisionPtr revIDLastSave="156" documentId="13_ncr:1_{2F74FA52-A4C5-4D01-8F44-F82381AA4678}" xr6:coauthVersionLast="47" xr6:coauthVersionMax="47" xr10:uidLastSave="{80A5E4EF-ED15-4C45-B7D3-DB26B485ED67}"/>
  <bookViews>
    <workbookView xWindow="-110" yWindow="-110" windowWidth="38620" windowHeight="21820" xr2:uid="{00C89E68-ED8A-4F8D-AD10-76AA190D179A}"/>
  </bookViews>
  <sheets>
    <sheet name="Mois employé" sheetId="1" r:id="rId1"/>
    <sheet name="Récap" sheetId="3" r:id="rId2"/>
    <sheet name="Feuil2 - à supprimer" sheetId="2" r:id="rId3"/>
  </sheets>
  <definedNames>
    <definedName name="année">'Mois employé'!$B$1</definedName>
    <definedName name="employé">'Mois employé'!$E$1</definedName>
    <definedName name="mois">'Mois employé'!$A$1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3" l="1"/>
  <c r="K3" i="3"/>
  <c r="J18" i="1"/>
  <c r="N9" i="1"/>
  <c r="M9" i="1"/>
  <c r="L9" i="1"/>
  <c r="J1" i="1"/>
  <c r="J3" i="1" s="1"/>
  <c r="J57" i="1"/>
  <c r="J56" i="1"/>
  <c r="J55" i="1"/>
  <c r="J54" i="1"/>
  <c r="J53" i="1"/>
  <c r="J52" i="1"/>
  <c r="J51" i="1"/>
  <c r="B8" i="1"/>
  <c r="J37" i="1" l="1"/>
  <c r="J44" i="1"/>
  <c r="J46" i="1"/>
  <c r="J49" i="1"/>
  <c r="J43" i="1"/>
  <c r="J48" i="1"/>
  <c r="J47" i="1"/>
  <c r="J35" i="1"/>
  <c r="J45" i="1"/>
  <c r="J38" i="1"/>
  <c r="J40" i="1"/>
  <c r="J41" i="1"/>
  <c r="J36" i="1"/>
  <c r="J28" i="1"/>
  <c r="J29" i="1"/>
  <c r="J30" i="1"/>
  <c r="J31" i="1"/>
  <c r="J39" i="1"/>
  <c r="J27" i="1"/>
  <c r="J32" i="1"/>
  <c r="J33" i="1"/>
  <c r="J25" i="1"/>
  <c r="J11" i="1"/>
  <c r="J21" i="1"/>
  <c r="J22" i="1"/>
  <c r="J23" i="1"/>
  <c r="J19" i="1"/>
  <c r="J17" i="1"/>
  <c r="J14" i="1"/>
  <c r="J16" i="1"/>
  <c r="J20" i="1"/>
  <c r="J24" i="1"/>
  <c r="J13" i="1"/>
  <c r="Q9" i="1" s="1"/>
  <c r="J15" i="1"/>
  <c r="J12" i="1"/>
  <c r="J58" i="1"/>
  <c r="B10" i="1"/>
  <c r="B18" i="1" s="1"/>
  <c r="B26" i="1" s="1"/>
  <c r="B34" i="1" s="1"/>
  <c r="B42" i="1" s="1"/>
  <c r="B50" i="1" s="1"/>
  <c r="J2" i="1"/>
  <c r="O9" i="1" l="1"/>
  <c r="J50" i="1"/>
  <c r="S9" i="1"/>
  <c r="J42" i="1"/>
  <c r="J34" i="1"/>
  <c r="U9" i="1"/>
  <c r="J26" i="1"/>
  <c r="T9" i="1"/>
  <c r="R9" i="1"/>
  <c r="P9" i="1"/>
  <c r="C10" i="1"/>
  <c r="C18" i="1" s="1"/>
  <c r="C26" i="1" s="1"/>
  <c r="C34" i="1" s="1"/>
  <c r="C42" i="1" s="1"/>
  <c r="C50" i="1" s="1"/>
  <c r="D10" i="1" l="1"/>
  <c r="D18" i="1" s="1"/>
  <c r="D26" i="1" s="1"/>
  <c r="D34" i="1" s="1"/>
  <c r="D42" i="1" s="1"/>
  <c r="D50" i="1" s="1"/>
  <c r="E10" i="1" l="1"/>
  <c r="E18" i="1" s="1"/>
  <c r="E26" i="1" s="1"/>
  <c r="E34" i="1" s="1"/>
  <c r="E42" i="1" s="1"/>
  <c r="E50" i="1" s="1"/>
  <c r="F10" i="1" l="1"/>
  <c r="F18" i="1" s="1"/>
  <c r="F26" i="1" s="1"/>
  <c r="F34" i="1" s="1"/>
  <c r="F42" i="1" s="1"/>
  <c r="F50" i="1" s="1"/>
  <c r="G10" i="1" l="1"/>
  <c r="G18" i="1" s="1"/>
  <c r="G26" i="1" s="1"/>
  <c r="G34" i="1" s="1"/>
  <c r="G42" i="1" s="1"/>
  <c r="G50" i="1" s="1"/>
  <c r="H10" i="1" l="1"/>
  <c r="H18" i="1" s="1"/>
  <c r="H26" i="1" s="1"/>
  <c r="H34" i="1" s="1"/>
  <c r="H42" i="1" s="1"/>
  <c r="H50" i="1" s="1"/>
</calcChain>
</file>

<file path=xl/sharedStrings.xml><?xml version="1.0" encoding="utf-8"?>
<sst xmlns="http://schemas.openxmlformats.org/spreadsheetml/2006/main" count="166" uniqueCount="50">
  <si>
    <t>Premier jour du mois</t>
  </si>
  <si>
    <t>MOIS</t>
  </si>
  <si>
    <t>ANNEE</t>
  </si>
  <si>
    <t>Dernier jour du mois</t>
  </si>
  <si>
    <t>Jour de la semaine premier jour du mois</t>
  </si>
  <si>
    <t>Lundi</t>
  </si>
  <si>
    <t>Mardi</t>
  </si>
  <si>
    <t>Mercredi</t>
  </si>
  <si>
    <t>Jeudi</t>
  </si>
  <si>
    <t>Vendredi</t>
  </si>
  <si>
    <t>Samedi</t>
  </si>
  <si>
    <t>Dimanche</t>
  </si>
  <si>
    <t>ACTIVITES</t>
  </si>
  <si>
    <t>HORAIRES</t>
  </si>
  <si>
    <t>BUREAU</t>
  </si>
  <si>
    <t>ATELIER</t>
  </si>
  <si>
    <t>CLIENT</t>
  </si>
  <si>
    <t>ROUTE</t>
  </si>
  <si>
    <t>REPAS</t>
  </si>
  <si>
    <t>MALADIE</t>
  </si>
  <si>
    <t>CONGES</t>
  </si>
  <si>
    <t>TOTAL HEURES SEMAINE</t>
  </si>
  <si>
    <t>EMPLOYES</t>
  </si>
  <si>
    <t>RECAPITULATIF DES HEURES PAR MOIS</t>
  </si>
  <si>
    <t>NOM</t>
  </si>
  <si>
    <t>PRENOM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</si>
  <si>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</si>
  <si>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</si>
  <si>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</si>
  <si>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</si>
  <si>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</si>
  <si>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</si>
  <si>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</si>
  <si>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</si>
  <si>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</si>
  <si>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</si>
  <si>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</si>
  <si>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</si>
  <si>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</t>
  </si>
  <si>
    <t>TOTAL HEURES MENSUELLES SANS LES REPAS</t>
  </si>
  <si>
    <t>employé</t>
  </si>
  <si>
    <t>nom</t>
  </si>
  <si>
    <t>prenom</t>
  </si>
  <si>
    <t>Année</t>
  </si>
  <si>
    <t>Mois</t>
  </si>
  <si>
    <t>Employé</t>
  </si>
  <si>
    <t>Total sans repas</t>
  </si>
  <si>
    <t>Robert</t>
  </si>
  <si>
    <t>PLANTIER</t>
  </si>
  <si>
    <t>ID002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</si>
</sst>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d"/>
    <numFmt numFmtId="166" formatCode="[h]:mm"/>
    <numFmt numFmtId="168" formatCode="[$-40C]ddd\ d\ mmm\ yyyy;@"/>
    <numFmt numFmtId="170" formatCode="@\ *.&quot; :&quot;"/>
    <numFmt numFmtId="174" formatCode="[h]:mm;@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A729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</cellStyleXfs>
  <cellXfs count="9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165" fontId="4" fillId="6" borderId="5" xfId="0" applyNumberFormat="1" applyFont="1" applyFill="1" applyBorder="1" applyAlignment="1">
      <alignment horizontal="center" vertical="center"/>
    </xf>
    <xf numFmtId="165" fontId="4" fillId="6" borderId="9" xfId="0" applyNumberFormat="1" applyFont="1" applyFill="1" applyBorder="1" applyAlignment="1">
      <alignment horizontal="center" vertical="center"/>
    </xf>
    <xf numFmtId="166" fontId="0" fillId="7" borderId="11" xfId="0" applyNumberFormat="1" applyFill="1" applyBorder="1" applyAlignment="1">
      <alignment horizontal="center" vertical="center"/>
    </xf>
    <xf numFmtId="166" fontId="0" fillId="7" borderId="12" xfId="0" applyNumberFormat="1" applyFill="1" applyBorder="1" applyAlignment="1">
      <alignment horizontal="center" vertical="center"/>
    </xf>
    <xf numFmtId="0" fontId="0" fillId="7" borderId="13" xfId="0" applyFill="1" applyBorder="1"/>
    <xf numFmtId="166" fontId="1" fillId="7" borderId="14" xfId="0" applyNumberFormat="1" applyFont="1" applyFill="1" applyBorder="1" applyAlignment="1">
      <alignment horizontal="center"/>
    </xf>
    <xf numFmtId="166" fontId="0" fillId="8" borderId="15" xfId="0" applyNumberFormat="1" applyFill="1" applyBorder="1" applyAlignment="1">
      <alignment horizontal="center" vertical="center"/>
    </xf>
    <xf numFmtId="166" fontId="0" fillId="8" borderId="16" xfId="0" applyNumberFormat="1" applyFill="1" applyBorder="1" applyAlignment="1">
      <alignment horizontal="center" vertical="center"/>
    </xf>
    <xf numFmtId="0" fontId="0" fillId="8" borderId="17" xfId="0" applyFill="1" applyBorder="1"/>
    <xf numFmtId="166" fontId="1" fillId="8" borderId="18" xfId="0" applyNumberFormat="1" applyFont="1" applyFill="1" applyBorder="1" applyAlignment="1">
      <alignment horizontal="center"/>
    </xf>
    <xf numFmtId="166" fontId="0" fillId="9" borderId="15" xfId="0" applyNumberFormat="1" applyFill="1" applyBorder="1" applyAlignment="1">
      <alignment horizontal="center" vertical="center"/>
    </xf>
    <xf numFmtId="166" fontId="0" fillId="9" borderId="16" xfId="0" applyNumberFormat="1" applyFill="1" applyBorder="1" applyAlignment="1">
      <alignment horizontal="center" vertical="center"/>
    </xf>
    <xf numFmtId="166" fontId="5" fillId="9" borderId="16" xfId="0" applyNumberFormat="1" applyFont="1" applyFill="1" applyBorder="1" applyAlignment="1">
      <alignment horizontal="center" vertical="center"/>
    </xf>
    <xf numFmtId="0" fontId="0" fillId="9" borderId="17" xfId="0" applyFill="1" applyBorder="1"/>
    <xf numFmtId="166" fontId="1" fillId="9" borderId="18" xfId="0" applyNumberFormat="1" applyFont="1" applyFill="1" applyBorder="1" applyAlignment="1">
      <alignment horizontal="center"/>
    </xf>
    <xf numFmtId="166" fontId="0" fillId="10" borderId="15" xfId="0" applyNumberFormat="1" applyFill="1" applyBorder="1" applyAlignment="1">
      <alignment horizontal="center" vertical="center"/>
    </xf>
    <xf numFmtId="166" fontId="0" fillId="10" borderId="16" xfId="0" applyNumberFormat="1" applyFill="1" applyBorder="1" applyAlignment="1">
      <alignment horizontal="center" vertical="center"/>
    </xf>
    <xf numFmtId="0" fontId="0" fillId="10" borderId="17" xfId="0" applyFill="1" applyBorder="1"/>
    <xf numFmtId="166" fontId="1" fillId="10" borderId="18" xfId="0" applyNumberFormat="1" applyFont="1" applyFill="1" applyBorder="1" applyAlignment="1">
      <alignment horizontal="center"/>
    </xf>
    <xf numFmtId="166" fontId="0" fillId="11" borderId="19" xfId="0" applyNumberFormat="1" applyFill="1" applyBorder="1" applyAlignment="1">
      <alignment horizontal="center" vertical="center"/>
    </xf>
    <xf numFmtId="166" fontId="0" fillId="11" borderId="20" xfId="0" applyNumberFormat="1" applyFill="1" applyBorder="1" applyAlignment="1">
      <alignment horizontal="center" vertical="center"/>
    </xf>
    <xf numFmtId="0" fontId="0" fillId="11" borderId="21" xfId="0" applyFill="1" applyBorder="1"/>
    <xf numFmtId="166" fontId="1" fillId="11" borderId="22" xfId="0" applyNumberFormat="1" applyFont="1" applyFill="1" applyBorder="1" applyAlignment="1">
      <alignment horizontal="center"/>
    </xf>
    <xf numFmtId="1" fontId="0" fillId="12" borderId="11" xfId="0" applyNumberFormat="1" applyFill="1" applyBorder="1" applyAlignment="1">
      <alignment horizontal="center" vertical="center"/>
    </xf>
    <xf numFmtId="1" fontId="0" fillId="12" borderId="12" xfId="0" applyNumberFormat="1" applyFill="1" applyBorder="1" applyAlignment="1">
      <alignment horizontal="center" vertical="center"/>
    </xf>
    <xf numFmtId="0" fontId="0" fillId="12" borderId="12" xfId="0" applyFill="1" applyBorder="1"/>
    <xf numFmtId="1" fontId="1" fillId="12" borderId="23" xfId="0" applyNumberFormat="1" applyFont="1" applyFill="1" applyBorder="1" applyAlignment="1">
      <alignment horizontal="center"/>
    </xf>
    <xf numFmtId="1" fontId="0" fillId="12" borderId="24" xfId="0" applyNumberFormat="1" applyFill="1" applyBorder="1" applyAlignment="1">
      <alignment horizontal="center" vertical="center"/>
    </xf>
    <xf numFmtId="1" fontId="0" fillId="12" borderId="25" xfId="0" applyNumberFormat="1" applyFill="1" applyBorder="1" applyAlignment="1">
      <alignment horizontal="center" vertical="center"/>
    </xf>
    <xf numFmtId="0" fontId="0" fillId="12" borderId="25" xfId="0" applyFill="1" applyBorder="1"/>
    <xf numFmtId="165" fontId="4" fillId="6" borderId="26" xfId="0" applyNumberFormat="1" applyFont="1" applyFill="1" applyBorder="1" applyAlignment="1">
      <alignment horizontal="center" vertical="center"/>
    </xf>
    <xf numFmtId="0" fontId="6" fillId="13" borderId="10" xfId="0" applyFont="1" applyFill="1" applyBorder="1" applyAlignment="1">
      <alignment horizontal="center" vertical="center"/>
    </xf>
    <xf numFmtId="166" fontId="4" fillId="13" borderId="27" xfId="0" applyNumberFormat="1" applyFont="1" applyFill="1" applyBorder="1" applyAlignment="1">
      <alignment horizontal="center"/>
    </xf>
    <xf numFmtId="0" fontId="0" fillId="14" borderId="13" xfId="0" applyFill="1" applyBorder="1"/>
    <xf numFmtId="1" fontId="1" fillId="12" borderId="28" xfId="0" applyNumberFormat="1" applyFont="1" applyFill="1" applyBorder="1" applyAlignment="1">
      <alignment horizontal="center"/>
    </xf>
    <xf numFmtId="166" fontId="0" fillId="14" borderId="11" xfId="0" applyNumberFormat="1" applyFill="1" applyBorder="1"/>
    <xf numFmtId="166" fontId="0" fillId="14" borderId="12" xfId="0" applyNumberFormat="1" applyFill="1" applyBorder="1"/>
    <xf numFmtId="166" fontId="0" fillId="8" borderId="15" xfId="0" applyNumberFormat="1" applyFill="1" applyBorder="1"/>
    <xf numFmtId="166" fontId="0" fillId="8" borderId="16" xfId="0" applyNumberFormat="1" applyFill="1" applyBorder="1"/>
    <xf numFmtId="166" fontId="0" fillId="9" borderId="15" xfId="0" applyNumberFormat="1" applyFill="1" applyBorder="1"/>
    <xf numFmtId="166" fontId="0" fillId="9" borderId="16" xfId="0" applyNumberFormat="1" applyFill="1" applyBorder="1"/>
    <xf numFmtId="166" fontId="0" fillId="10" borderId="15" xfId="0" applyNumberFormat="1" applyFill="1" applyBorder="1"/>
    <xf numFmtId="166" fontId="0" fillId="10" borderId="16" xfId="0" applyNumberFormat="1" applyFill="1" applyBorder="1"/>
    <xf numFmtId="166" fontId="0" fillId="11" borderId="19" xfId="0" applyNumberFormat="1" applyFill="1" applyBorder="1"/>
    <xf numFmtId="166" fontId="0" fillId="11" borderId="20" xfId="0" applyNumberFormat="1" applyFill="1" applyBorder="1"/>
    <xf numFmtId="1" fontId="0" fillId="12" borderId="11" xfId="0" applyNumberFormat="1" applyFill="1" applyBorder="1"/>
    <xf numFmtId="1" fontId="0" fillId="12" borderId="12" xfId="0" applyNumberFormat="1" applyFill="1" applyBorder="1"/>
    <xf numFmtId="1" fontId="0" fillId="12" borderId="24" xfId="0" applyNumberFormat="1" applyFill="1" applyBorder="1"/>
    <xf numFmtId="1" fontId="0" fillId="12" borderId="25" xfId="0" applyNumberFormat="1" applyFill="1" applyBorder="1"/>
    <xf numFmtId="166" fontId="4" fillId="13" borderId="10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0" fillId="15" borderId="15" xfId="0" applyFill="1" applyBorder="1" applyAlignment="1">
      <alignment horizontal="center" vertical="center"/>
    </xf>
    <xf numFmtId="0" fontId="0" fillId="15" borderId="16" xfId="0" applyFill="1" applyBorder="1" applyAlignment="1">
      <alignment horizontal="center" vertical="center"/>
    </xf>
    <xf numFmtId="0" fontId="0" fillId="7" borderId="16" xfId="0" applyFill="1" applyBorder="1" applyAlignment="1">
      <alignment horizontal="right" vertical="center"/>
    </xf>
    <xf numFmtId="0" fontId="0" fillId="0" borderId="16" xfId="0" applyBorder="1"/>
    <xf numFmtId="0" fontId="0" fillId="0" borderId="29" xfId="0" applyBorder="1"/>
    <xf numFmtId="0" fontId="0" fillId="16" borderId="15" xfId="0" applyFill="1" applyBorder="1"/>
    <xf numFmtId="0" fontId="0" fillId="8" borderId="16" xfId="0" applyFill="1" applyBorder="1" applyAlignment="1">
      <alignment horizontal="right" vertical="center"/>
    </xf>
    <xf numFmtId="0" fontId="0" fillId="9" borderId="16" xfId="0" applyFill="1" applyBorder="1" applyAlignment="1">
      <alignment horizontal="right" vertical="center"/>
    </xf>
    <xf numFmtId="0" fontId="0" fillId="10" borderId="16" xfId="0" applyFill="1" applyBorder="1" applyAlignment="1">
      <alignment horizontal="right" vertical="center"/>
    </xf>
    <xf numFmtId="0" fontId="0" fillId="11" borderId="16" xfId="0" applyFill="1" applyBorder="1" applyAlignment="1">
      <alignment horizontal="right" vertical="center"/>
    </xf>
    <xf numFmtId="0" fontId="0" fillId="17" borderId="16" xfId="0" applyFill="1" applyBorder="1" applyAlignment="1">
      <alignment horizontal="right" vertical="center" wrapText="1"/>
    </xf>
    <xf numFmtId="0" fontId="0" fillId="0" borderId="15" xfId="0" applyBorder="1"/>
    <xf numFmtId="0" fontId="0" fillId="12" borderId="16" xfId="0" applyFill="1" applyBorder="1" applyAlignment="1">
      <alignment horizontal="right" vertical="center"/>
    </xf>
    <xf numFmtId="0" fontId="0" fillId="15" borderId="15" xfId="0" applyFill="1" applyBorder="1"/>
    <xf numFmtId="0" fontId="0" fillId="15" borderId="16" xfId="0" applyFill="1" applyBorder="1"/>
    <xf numFmtId="0" fontId="0" fillId="0" borderId="24" xfId="0" applyBorder="1"/>
    <xf numFmtId="0" fontId="0" fillId="0" borderId="25" xfId="0" applyBorder="1"/>
    <xf numFmtId="0" fontId="0" fillId="12" borderId="25" xfId="0" applyFill="1" applyBorder="1" applyAlignment="1">
      <alignment horizontal="right" vertical="center"/>
    </xf>
    <xf numFmtId="0" fontId="0" fillId="0" borderId="28" xfId="0" applyBorder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70" fontId="0" fillId="0" borderId="0" xfId="0" applyNumberFormat="1"/>
    <xf numFmtId="168" fontId="0" fillId="0" borderId="0" xfId="1" applyFont="1" applyAlignment="1">
      <alignment horizontal="left"/>
    </xf>
    <xf numFmtId="0" fontId="0" fillId="0" borderId="0" xfId="0" applyAlignment="1">
      <alignment horizontal="left"/>
    </xf>
    <xf numFmtId="170" fontId="0" fillId="0" borderId="0" xfId="2" applyFont="1" applyAlignment="1">
      <alignment horizontal="center"/>
    </xf>
    <xf numFmtId="0" fontId="0" fillId="0" borderId="0" xfId="0" applyNumberFormat="1"/>
    <xf numFmtId="174" fontId="0" fillId="0" borderId="0" xfId="0" applyNumberFormat="1"/>
  </cellXfs>
  <cellStyles count="3">
    <cellStyle name="… :" xfId="2" xr:uid="{3171765C-17ED-4171-B4B9-CEF447B2A6CE}"/>
    <cellStyle name="date semi-longue" xfId="1" xr:uid="{B981B1D8-E71A-4D03-B68C-019B75A3D504}"/>
    <cellStyle name="Normal" xfId="0" builtinId="0"/>
  </cellStyles>
  <dxfs count="19">
    <dxf>
      <numFmt numFmtId="174" formatCode="[h]:mm;@"/>
    </dxf>
    <dxf>
      <font>
        <color theme="0"/>
      </font>
      <fill>
        <patternFill patternType="solid">
          <fgColor theme="0"/>
          <bgColor theme="0"/>
        </patternFill>
      </fill>
    </dxf>
    <dxf>
      <numFmt numFmtId="174" formatCode="[h]:mm;@"/>
    </dxf>
    <dxf>
      <numFmt numFmtId="0" formatCode="General"/>
    </dxf>
    <dxf>
      <numFmt numFmtId="174" formatCode="[h]:mm;@"/>
    </dxf>
    <dxf>
      <numFmt numFmtId="174" formatCode="[h]:mm;@"/>
    </dxf>
    <dxf>
      <numFmt numFmtId="174" formatCode="[h]:mm;@"/>
    </dxf>
    <dxf>
      <numFmt numFmtId="174" formatCode="[h]:mm;@"/>
    </dxf>
    <dxf>
      <numFmt numFmtId="174" formatCode="[h]:mm;@"/>
    </dxf>
    <dxf>
      <numFmt numFmtId="174" formatCode="[h]:mm;@"/>
    </dxf>
    <dxf>
      <numFmt numFmtId="174" formatCode="[h]:mm;@"/>
    </dxf>
    <dxf>
      <numFmt numFmtId="174" formatCode="[h]:mm;@"/>
    </dxf>
    <dxf>
      <numFmt numFmtId="174" formatCode="[h]:mm;@"/>
    </dxf>
    <dxf>
      <numFmt numFmtId="0" formatCode="General"/>
    </dxf>
    <dxf>
      <numFmt numFmtId="171" formatCode="[$-F400]h:mm:ss\ AM/PM"/>
    </dxf>
    <dxf>
      <numFmt numFmtId="171" formatCode="[$-F400]h:mm:ss\ AM/PM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118172</xdr:colOff>
      <xdr:row>3</xdr:row>
      <xdr:rowOff>169937</xdr:rowOff>
    </xdr:from>
    <xdr:ext cx="1960752" cy="352276"/>
    <xdr:sp macro="[0]!effac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AB898B8-4552-4C44-9A87-E06C73E0AEAA}"/>
            </a:ext>
          </a:extLst>
        </xdr:cNvPr>
        <xdr:cNvSpPr/>
      </xdr:nvSpPr>
      <xdr:spPr>
        <a:xfrm>
          <a:off x="118172" y="735087"/>
          <a:ext cx="1960752" cy="352276"/>
        </a:xfrm>
        <a:prstGeom prst="roundRect">
          <a:avLst>
            <a:gd name="adj" fmla="val 50000"/>
          </a:avLst>
        </a:prstGeom>
        <a:solidFill>
          <a:schemeClr val="accent5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36000" tIns="0" rIns="36000" bIns="0" rtlCol="0" anchor="ctr">
          <a:spAutoFit/>
        </a:bodyPr>
        <a:lstStyle/>
        <a:p>
          <a:pPr algn="ctr"/>
          <a:r>
            <a:rPr lang="fr-FR" sz="1600" b="1"/>
            <a:t>Supprimer</a:t>
          </a:r>
          <a:r>
            <a:rPr lang="fr-FR" sz="1600" b="1" baseline="0"/>
            <a:t> les tâches</a:t>
          </a:r>
          <a:endParaRPr lang="fr-FR" sz="1600" b="1"/>
        </a:p>
      </xdr:txBody>
    </xdr:sp>
    <xdr:clientData/>
  </xdr:oneCellAnchor>
  <xdr:oneCellAnchor>
    <xdr:from>
      <xdr:col>10</xdr:col>
      <xdr:colOff>1662281</xdr:colOff>
      <xdr:row>4</xdr:row>
      <xdr:rowOff>49287</xdr:rowOff>
    </xdr:from>
    <xdr:ext cx="3266750" cy="352276"/>
    <xdr:sp macro="[0]!addMonthToReca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17736DE-9054-9E9B-E193-E533588D1F86}"/>
            </a:ext>
          </a:extLst>
        </xdr:cNvPr>
        <xdr:cNvSpPr/>
      </xdr:nvSpPr>
      <xdr:spPr>
        <a:xfrm>
          <a:off x="9669631" y="798587"/>
          <a:ext cx="3266750" cy="352276"/>
        </a:xfrm>
        <a:prstGeom prst="roundRect">
          <a:avLst>
            <a:gd name="adj" fmla="val 50000"/>
          </a:avLst>
        </a:prstGeom>
        <a:solidFill>
          <a:schemeClr val="accent5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36000" tIns="0" rIns="36000" bIns="0" rtlCol="0" anchor="ctr">
          <a:spAutoFit/>
        </a:bodyPr>
        <a:lstStyle/>
        <a:p>
          <a:pPr algn="ctr"/>
          <a:r>
            <a:rPr lang="fr-FR" sz="1600" b="1"/>
            <a:t>Enregistrer pour l’employé et le mois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336550</xdr:colOff>
      <xdr:row>0</xdr:row>
      <xdr:rowOff>95250</xdr:rowOff>
    </xdr:from>
    <xdr:ext cx="3266750" cy="352276"/>
    <xdr:sp macro="[0]!addMonthToReca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9A9CBA8-1BAC-4CD5-ACA3-4E579DFAFFB6}"/>
            </a:ext>
          </a:extLst>
        </xdr:cNvPr>
        <xdr:cNvSpPr/>
      </xdr:nvSpPr>
      <xdr:spPr>
        <a:xfrm>
          <a:off x="9086850" y="95250"/>
          <a:ext cx="3266750" cy="352276"/>
        </a:xfrm>
        <a:prstGeom prst="roundRect">
          <a:avLst>
            <a:gd name="adj" fmla="val 50000"/>
          </a:avLst>
        </a:prstGeom>
        <a:solidFill>
          <a:schemeClr val="accent5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36000" tIns="0" rIns="36000" bIns="0" rtlCol="0" anchor="ctr">
          <a:spAutoFit/>
        </a:bodyPr>
        <a:lstStyle/>
        <a:p>
          <a:pPr algn="ctr"/>
          <a:r>
            <a:rPr lang="fr-FR" sz="1600" b="1"/>
            <a:t>Enregistrer pour l’employé et le mois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1581F88-DDC8-440C-9748-6F1ABFCDBEE2}" name="tMoisEmployé" displayName="tMoisEmployé" ref="L8:U9" totalsRowShown="0">
  <autoFilter ref="L8:U9" xr:uid="{D1581F88-DDC8-440C-9748-6F1ABFCDBEE2}"/>
  <tableColumns count="10">
    <tableColumn id="1" xr3:uid="{92E676F1-5F59-4F6F-9968-E7B2FFAB189E}" name="Année">
      <calculatedColumnFormula>année</calculatedColumnFormula>
    </tableColumn>
    <tableColumn id="2" xr3:uid="{96841096-1FDC-4F76-AF11-9C54408A931A}" name="Mois">
      <calculatedColumnFormula>mois</calculatedColumnFormula>
    </tableColumn>
    <tableColumn id="3" xr3:uid="{8479FEA1-375D-4333-8EFE-B26BD1E4C82D}" name="Employé">
      <calculatedColumnFormula>employé</calculatedColumnFormula>
    </tableColumn>
    <tableColumn id="4" xr3:uid="{3441120E-904F-4456-BD00-EE11303B387D}" name="BUREAU" dataDxfId="7">
      <calculatedColumnFormula>SUMIF($I$11:$I$57,O$8,$J$11:$J$57)</calculatedColumnFormula>
    </tableColumn>
    <tableColumn id="5" xr3:uid="{CBCB22EB-ED71-44D5-B689-DB10457662C2}" name="ATELIER" dataDxfId="6">
      <calculatedColumnFormula>SUMIF($I$11:$I$57,P$8,$J$11:$J$57)</calculatedColumnFormula>
    </tableColumn>
    <tableColumn id="6" xr3:uid="{4130B557-7330-47B1-B85F-A7EF521B68BC}" name="CLIENT" dataDxfId="5">
      <calculatedColumnFormula>SUMIF($I$11:$I$57,Q$8,$J$11:$J$57)</calculatedColumnFormula>
    </tableColumn>
    <tableColumn id="7" xr3:uid="{3F759735-297B-48AE-B3E7-B23BEF67D570}" name="ROUTE" dataDxfId="4">
      <calculatedColumnFormula>SUMIF($I$11:$I$57,R$8,$J$11:$J$57)</calculatedColumnFormula>
    </tableColumn>
    <tableColumn id="8" xr3:uid="{3B4990CA-55B9-424F-BDAF-621DEB176703}" name="REPAS" dataDxfId="2">
      <calculatedColumnFormula>SUMIF($I$11:$I$57,S$8,$J$11:$J$57)</calculatedColumnFormula>
    </tableColumn>
    <tableColumn id="9" xr3:uid="{7158E471-5332-48B4-8D74-1BDBFB8D478F}" name="MALADIE" dataDxfId="3">
      <calculatedColumnFormula>SUMIF($I$11:$I$57,T$8,$J$11:$J$57)</calculatedColumnFormula>
    </tableColumn>
    <tableColumn id="10" xr3:uid="{E6A670D6-3E38-4C2F-8764-6E0D89D94592}" name="CONGES" dataDxfId="13">
      <calculatedColumnFormula>SUMIF($I$11:$I$57,U$8,$J$11:$J$57)</calculatedColumnFormula>
    </tableColumn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111DC7-5E47-47FB-8BA6-C38A4A27A445}" name="tRécap" displayName="tRécap" ref="A1:K3" totalsRowShown="0">
  <autoFilter ref="A1:K3" xr:uid="{7C111DC7-5E47-47FB-8BA6-C38A4A27A445}"/>
  <tableColumns count="11">
    <tableColumn id="1" xr3:uid="{B0C3E960-DE03-4716-8C4D-597E932B097C}" name="Année" dataDxfId="18"/>
    <tableColumn id="2" xr3:uid="{8CCBA55C-1EC1-4B5F-81A2-69B01544719B}" name="Mois" dataDxfId="17"/>
    <tableColumn id="3" xr3:uid="{90B60293-5600-4157-B1F1-0B19E3877BB9}" name="Employé" dataDxfId="16"/>
    <tableColumn id="4" xr3:uid="{03C3FD73-B4FD-4657-BE97-5A05BEF88816}" name="BUREAU" dataDxfId="12"/>
    <tableColumn id="5" xr3:uid="{0FE084FF-4113-4C98-B40B-321982102ACF}" name="ATELIER" dataDxfId="11"/>
    <tableColumn id="6" xr3:uid="{DF7AF5DA-6147-49A3-9D2E-5385B14E79D6}" name="CLIENT" dataDxfId="10"/>
    <tableColumn id="7" xr3:uid="{363641C8-AC2B-44E5-84C0-7863628F5929}" name="ROUTE" dataDxfId="9"/>
    <tableColumn id="8" xr3:uid="{491726D3-207C-4E9E-A0C7-2966083B971A}" name="REPAS" dataDxfId="8"/>
    <tableColumn id="9" xr3:uid="{F4EB860F-FF21-448C-ACA6-C2DDFE3332EF}" name="MALADIE" dataDxfId="15"/>
    <tableColumn id="10" xr3:uid="{A5BB5463-1520-4FB6-8CC3-BB255B035DC1}" name="CONGES" dataDxfId="14"/>
    <tableColumn id="11" xr3:uid="{0E283264-3A2D-4166-9A06-811C9A761B59}" name="Total sans repas" dataDxfId="0">
      <calculatedColumnFormula>SUM(tRécap[[#This Row],[BUREAU]:[ROUTE]])-tRécap[[#This Row],[REPAS]]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2A090-5248-4F43-86FC-17AE822748FC}">
  <sheetPr codeName="wksMonthData"/>
  <dimension ref="A1:U58"/>
  <sheetViews>
    <sheetView showGridLines="0" tabSelected="1" workbookViewId="0">
      <selection activeCell="J18" sqref="J18"/>
    </sheetView>
  </sheetViews>
  <sheetFormatPr baseColWidth="10" defaultRowHeight="14.5" x14ac:dyDescent="0.35"/>
  <cols>
    <col min="7" max="7" width="7.6328125" bestFit="1" customWidth="1"/>
    <col min="8" max="8" width="10.08984375" bestFit="1" customWidth="1"/>
    <col min="9" max="9" width="17.36328125" bestFit="1" customWidth="1"/>
    <col min="10" max="10" width="14.08984375" bestFit="1" customWidth="1"/>
    <col min="11" max="11" width="23.90625" customWidth="1"/>
  </cols>
  <sheetData>
    <row r="1" spans="1:21" ht="15" thickBot="1" x14ac:dyDescent="0.4">
      <c r="A1" s="1">
        <v>10</v>
      </c>
      <c r="B1" s="1">
        <v>2024</v>
      </c>
      <c r="D1" s="89" t="s">
        <v>40</v>
      </c>
      <c r="E1" t="s">
        <v>49</v>
      </c>
      <c r="G1" s="92" t="s">
        <v>0</v>
      </c>
      <c r="H1" s="92"/>
      <c r="I1" s="92"/>
      <c r="J1" s="90">
        <f>DATE(année,mois,1)</f>
        <v>45566</v>
      </c>
    </row>
    <row r="2" spans="1:21" ht="15" thickBot="1" x14ac:dyDescent="0.4">
      <c r="A2" s="2" t="s">
        <v>1</v>
      </c>
      <c r="B2" s="2" t="s">
        <v>2</v>
      </c>
      <c r="D2" s="89" t="s">
        <v>41</v>
      </c>
      <c r="E2" t="s">
        <v>47</v>
      </c>
      <c r="G2" s="92" t="s">
        <v>3</v>
      </c>
      <c r="H2" s="92"/>
      <c r="I2" s="92"/>
      <c r="J2" s="90">
        <f>EOMONTH(J1,0)</f>
        <v>45596</v>
      </c>
    </row>
    <row r="3" spans="1:21" x14ac:dyDescent="0.35">
      <c r="D3" s="89" t="s">
        <v>42</v>
      </c>
      <c r="E3" t="s">
        <v>48</v>
      </c>
      <c r="G3" s="92" t="s">
        <v>4</v>
      </c>
      <c r="H3" s="92"/>
      <c r="I3" s="92"/>
      <c r="J3" s="91">
        <f>WEEKDAY(J1,2)</f>
        <v>2</v>
      </c>
    </row>
    <row r="7" spans="1:21" ht="15" thickBot="1" x14ac:dyDescent="0.4"/>
    <row r="8" spans="1:21" ht="31.5" thickBot="1" x14ac:dyDescent="0.4">
      <c r="B8" s="80" t="str">
        <f>"Planning "&amp;PROPER(TEXT(DATE(B1,A1,1),"MMMM"))&amp;" "&amp;B1</f>
        <v>Planning Octobre 2024</v>
      </c>
      <c r="C8" s="81"/>
      <c r="D8" s="81"/>
      <c r="E8" s="81"/>
      <c r="F8" s="81"/>
      <c r="G8" s="81"/>
      <c r="H8" s="81"/>
      <c r="I8" s="82"/>
      <c r="L8" t="s">
        <v>43</v>
      </c>
      <c r="M8" t="s">
        <v>44</v>
      </c>
      <c r="N8" t="s">
        <v>45</v>
      </c>
      <c r="O8" t="s">
        <v>14</v>
      </c>
      <c r="P8" t="s">
        <v>15</v>
      </c>
      <c r="Q8" t="s">
        <v>16</v>
      </c>
      <c r="R8" t="s">
        <v>17</v>
      </c>
      <c r="S8" t="s">
        <v>18</v>
      </c>
      <c r="T8" t="s">
        <v>19</v>
      </c>
      <c r="U8" t="s">
        <v>20</v>
      </c>
    </row>
    <row r="9" spans="1:21" ht="16.5" thickBot="1" x14ac:dyDescent="0.4">
      <c r="B9" s="3" t="s">
        <v>5</v>
      </c>
      <c r="C9" s="4" t="s">
        <v>6</v>
      </c>
      <c r="D9" s="4" t="s">
        <v>7</v>
      </c>
      <c r="E9" s="4" t="s">
        <v>8</v>
      </c>
      <c r="F9" s="4" t="s">
        <v>9</v>
      </c>
      <c r="G9" s="4" t="s">
        <v>10</v>
      </c>
      <c r="H9" s="5" t="s">
        <v>11</v>
      </c>
      <c r="I9" s="83" t="s">
        <v>12</v>
      </c>
      <c r="J9" s="85" t="s">
        <v>13</v>
      </c>
      <c r="L9">
        <f>année</f>
        <v>2024</v>
      </c>
      <c r="M9">
        <f>mois</f>
        <v>10</v>
      </c>
      <c r="N9" t="str">
        <f>employé</f>
        <v>ID002</v>
      </c>
      <c r="O9" s="94">
        <f>SUMIF($I$11:$I$57,O$8,$J$11:$J$57)</f>
        <v>5.3750000000000009</v>
      </c>
      <c r="P9" s="94">
        <f t="shared" ref="P9:U9" si="0">SUMIF($I$11:$I$57,P$8,$J$11:$J$57)</f>
        <v>6.0416666666666661</v>
      </c>
      <c r="Q9" s="94">
        <f t="shared" si="0"/>
        <v>5.333333333333333</v>
      </c>
      <c r="R9" s="94">
        <f t="shared" si="0"/>
        <v>5.2083333333333339</v>
      </c>
      <c r="S9" s="94">
        <f t="shared" si="0"/>
        <v>6</v>
      </c>
      <c r="T9" s="93">
        <f t="shared" si="0"/>
        <v>23</v>
      </c>
      <c r="U9" s="93">
        <f t="shared" si="0"/>
        <v>13</v>
      </c>
    </row>
    <row r="10" spans="1:21" ht="19" thickBot="1" x14ac:dyDescent="0.4">
      <c r="B10" s="6">
        <f>J1-J3+1</f>
        <v>45565</v>
      </c>
      <c r="C10" s="6">
        <f>B10+1</f>
        <v>45566</v>
      </c>
      <c r="D10" s="6">
        <f t="shared" ref="D10:H10" si="1">C10+1</f>
        <v>45567</v>
      </c>
      <c r="E10" s="6">
        <f t="shared" si="1"/>
        <v>45568</v>
      </c>
      <c r="F10" s="6">
        <f t="shared" si="1"/>
        <v>45569</v>
      </c>
      <c r="G10" s="6">
        <f t="shared" si="1"/>
        <v>45570</v>
      </c>
      <c r="H10" s="7">
        <f t="shared" si="1"/>
        <v>45571</v>
      </c>
      <c r="I10" s="84"/>
      <c r="J10" s="86"/>
    </row>
    <row r="11" spans="1:21" x14ac:dyDescent="0.35">
      <c r="B11" s="8">
        <v>0.29166666666666669</v>
      </c>
      <c r="C11" s="9">
        <v>0.16666666666666666</v>
      </c>
      <c r="D11" s="9">
        <v>0.33333333333333331</v>
      </c>
      <c r="E11" s="9">
        <v>0.16666666666666666</v>
      </c>
      <c r="F11" s="9">
        <v>4.1666666666666664E-2</v>
      </c>
      <c r="G11" s="9">
        <v>0.125</v>
      </c>
      <c r="H11" s="9">
        <v>0.16666666666666666</v>
      </c>
      <c r="I11" s="10" t="s">
        <v>14</v>
      </c>
      <c r="J11" s="11">
        <f t="shared" ref="J11:J17" si="2">SUM(B11:H11)</f>
        <v>1.2916666666666667</v>
      </c>
    </row>
    <row r="12" spans="1:21" x14ac:dyDescent="0.35">
      <c r="B12" s="12">
        <v>0.25</v>
      </c>
      <c r="C12" s="13">
        <v>0.29166666666666669</v>
      </c>
      <c r="D12" s="13">
        <v>0</v>
      </c>
      <c r="E12" s="13">
        <v>0.25</v>
      </c>
      <c r="F12" s="13">
        <v>0.25</v>
      </c>
      <c r="G12" s="13">
        <v>0.125</v>
      </c>
      <c r="H12" s="13">
        <v>0.33333333333333331</v>
      </c>
      <c r="I12" s="14" t="s">
        <v>15</v>
      </c>
      <c r="J12" s="15">
        <f t="shared" si="2"/>
        <v>1.5</v>
      </c>
    </row>
    <row r="13" spans="1:21" x14ac:dyDescent="0.35">
      <c r="B13" s="16">
        <v>0.20833333333333334</v>
      </c>
      <c r="C13" s="17">
        <v>0.20833333333333334</v>
      </c>
      <c r="D13" s="17">
        <v>0.29166666666666669</v>
      </c>
      <c r="E13" s="17">
        <v>0.25</v>
      </c>
      <c r="F13" s="17">
        <v>0.29166666666666669</v>
      </c>
      <c r="G13" s="17">
        <v>0.29166666666666669</v>
      </c>
      <c r="H13" s="18">
        <v>0.33333333333333331</v>
      </c>
      <c r="I13" s="19" t="s">
        <v>16</v>
      </c>
      <c r="J13" s="20">
        <f t="shared" si="2"/>
        <v>1.875</v>
      </c>
    </row>
    <row r="14" spans="1:21" x14ac:dyDescent="0.35">
      <c r="B14" s="21">
        <v>0.20833333333333334</v>
      </c>
      <c r="C14" s="22">
        <v>0.125</v>
      </c>
      <c r="D14" s="22">
        <v>0.33333333333333331</v>
      </c>
      <c r="E14" s="22">
        <v>0.25</v>
      </c>
      <c r="F14" s="22">
        <v>0</v>
      </c>
      <c r="G14" s="22">
        <v>0</v>
      </c>
      <c r="H14" s="22">
        <v>0.33333333333333331</v>
      </c>
      <c r="I14" s="23" t="s">
        <v>17</v>
      </c>
      <c r="J14" s="24">
        <f t="shared" si="2"/>
        <v>1.25</v>
      </c>
    </row>
    <row r="15" spans="1:21" ht="15" thickBot="1" x14ac:dyDescent="0.4">
      <c r="B15" s="25">
        <v>0.33333333333333331</v>
      </c>
      <c r="C15" s="26">
        <v>0.29166666666666669</v>
      </c>
      <c r="D15" s="26">
        <v>0.16666666666666666</v>
      </c>
      <c r="E15" s="26">
        <v>0.25</v>
      </c>
      <c r="F15" s="26">
        <v>4.1666666666666664E-2</v>
      </c>
      <c r="G15" s="26">
        <v>0.33333333333333331</v>
      </c>
      <c r="H15" s="26">
        <v>0.20833333333333334</v>
      </c>
      <c r="I15" s="27" t="s">
        <v>18</v>
      </c>
      <c r="J15" s="28">
        <f t="shared" si="2"/>
        <v>1.6249999999999998</v>
      </c>
    </row>
    <row r="16" spans="1:21" x14ac:dyDescent="0.35">
      <c r="B16" s="29">
        <v>1</v>
      </c>
      <c r="C16" s="30">
        <v>0</v>
      </c>
      <c r="D16" s="30">
        <v>1</v>
      </c>
      <c r="E16" s="30">
        <v>1</v>
      </c>
      <c r="F16" s="30">
        <v>0</v>
      </c>
      <c r="G16" s="30">
        <v>1</v>
      </c>
      <c r="H16" s="30">
        <v>1</v>
      </c>
      <c r="I16" s="31" t="s">
        <v>19</v>
      </c>
      <c r="J16" s="32">
        <f t="shared" si="2"/>
        <v>5</v>
      </c>
    </row>
    <row r="17" spans="2:10" ht="15" thickBot="1" x14ac:dyDescent="0.4">
      <c r="B17" s="33">
        <v>0</v>
      </c>
      <c r="C17" s="34">
        <v>0</v>
      </c>
      <c r="D17" s="34">
        <v>0</v>
      </c>
      <c r="E17" s="34">
        <v>0</v>
      </c>
      <c r="F17" s="34">
        <v>1</v>
      </c>
      <c r="G17" s="34">
        <v>1</v>
      </c>
      <c r="H17" s="34">
        <v>1</v>
      </c>
      <c r="I17" s="35" t="s">
        <v>20</v>
      </c>
      <c r="J17" s="40">
        <f t="shared" si="2"/>
        <v>3</v>
      </c>
    </row>
    <row r="18" spans="2:10" ht="19" thickBot="1" x14ac:dyDescent="0.5">
      <c r="B18" s="36">
        <f>B10+7</f>
        <v>45572</v>
      </c>
      <c r="C18" s="36">
        <f t="shared" ref="C18:H18" si="3">C10+7</f>
        <v>45573</v>
      </c>
      <c r="D18" s="36">
        <f t="shared" si="3"/>
        <v>45574</v>
      </c>
      <c r="E18" s="36">
        <f t="shared" si="3"/>
        <v>45575</v>
      </c>
      <c r="F18" s="36">
        <f t="shared" si="3"/>
        <v>45576</v>
      </c>
      <c r="G18" s="36">
        <f t="shared" si="3"/>
        <v>45577</v>
      </c>
      <c r="H18" s="36">
        <f t="shared" si="3"/>
        <v>45578</v>
      </c>
      <c r="I18" s="37" t="s">
        <v>21</v>
      </c>
      <c r="J18" s="38">
        <f>SUM(J11:J14)-J15</f>
        <v>4.291666666666667</v>
      </c>
    </row>
    <row r="19" spans="2:10" x14ac:dyDescent="0.35">
      <c r="B19" s="8">
        <v>0.29166666666666669</v>
      </c>
      <c r="C19" s="9">
        <v>0.25</v>
      </c>
      <c r="D19" s="9">
        <v>0</v>
      </c>
      <c r="E19" s="9">
        <v>0.125</v>
      </c>
      <c r="F19" s="9">
        <v>4.1666666666666664E-2</v>
      </c>
      <c r="G19" s="9">
        <v>0.25</v>
      </c>
      <c r="H19" s="9">
        <v>0.25</v>
      </c>
      <c r="I19" s="39" t="s">
        <v>14</v>
      </c>
      <c r="J19" s="11">
        <f>SUM(B19:H19)</f>
        <v>1.2083333333333335</v>
      </c>
    </row>
    <row r="20" spans="2:10" x14ac:dyDescent="0.35">
      <c r="B20" s="12">
        <v>8.3333333333333329E-2</v>
      </c>
      <c r="C20" s="13">
        <v>0</v>
      </c>
      <c r="D20" s="13">
        <v>0.25</v>
      </c>
      <c r="E20" s="13">
        <v>0.125</v>
      </c>
      <c r="F20" s="13">
        <v>8.3333333333333329E-2</v>
      </c>
      <c r="G20" s="13">
        <v>0.25</v>
      </c>
      <c r="H20" s="13">
        <v>0.29166666666666669</v>
      </c>
      <c r="I20" s="14" t="s">
        <v>15</v>
      </c>
      <c r="J20" s="15">
        <f>SUM(B20:H20)</f>
        <v>1.0833333333333333</v>
      </c>
    </row>
    <row r="21" spans="2:10" x14ac:dyDescent="0.35">
      <c r="B21" s="16">
        <v>8.3333333333333329E-2</v>
      </c>
      <c r="C21" s="17">
        <v>0.20833333333333334</v>
      </c>
      <c r="D21" s="17">
        <v>0.20833333333333334</v>
      </c>
      <c r="E21" s="17">
        <v>4.1666666666666664E-2</v>
      </c>
      <c r="F21" s="17">
        <v>0.16666666666666666</v>
      </c>
      <c r="G21" s="17">
        <v>0.20833333333333334</v>
      </c>
      <c r="H21" s="18">
        <v>0.29166666666666669</v>
      </c>
      <c r="I21" s="19" t="s">
        <v>16</v>
      </c>
      <c r="J21" s="20">
        <f>SUM(B21:H21)</f>
        <v>1.2083333333333333</v>
      </c>
    </row>
    <row r="22" spans="2:10" x14ac:dyDescent="0.35">
      <c r="B22" s="21">
        <v>0.20833333333333334</v>
      </c>
      <c r="C22" s="22">
        <v>8.3333333333333329E-2</v>
      </c>
      <c r="D22" s="22">
        <v>0.29166666666666669</v>
      </c>
      <c r="E22" s="22">
        <v>0</v>
      </c>
      <c r="F22" s="22">
        <v>0</v>
      </c>
      <c r="G22" s="22">
        <v>0.33333333333333331</v>
      </c>
      <c r="H22" s="22">
        <v>0.16666666666666666</v>
      </c>
      <c r="I22" s="23" t="s">
        <v>17</v>
      </c>
      <c r="J22" s="24">
        <f>SUM(B22:H22)</f>
        <v>1.0833333333333335</v>
      </c>
    </row>
    <row r="23" spans="2:10" ht="15" thickBot="1" x14ac:dyDescent="0.4">
      <c r="B23" s="25">
        <v>0</v>
      </c>
      <c r="C23" s="26">
        <v>0.20833333333333334</v>
      </c>
      <c r="D23" s="26">
        <v>0.25</v>
      </c>
      <c r="E23" s="26">
        <v>0.29166666666666669</v>
      </c>
      <c r="F23" s="26">
        <v>0.20833333333333334</v>
      </c>
      <c r="G23" s="26">
        <v>0</v>
      </c>
      <c r="H23" s="26">
        <v>0.29166666666666669</v>
      </c>
      <c r="I23" s="27" t="s">
        <v>18</v>
      </c>
      <c r="J23" s="28">
        <f>SUM(B23:H23)</f>
        <v>1.25</v>
      </c>
    </row>
    <row r="24" spans="2:10" x14ac:dyDescent="0.35">
      <c r="B24" s="29">
        <v>1</v>
      </c>
      <c r="C24" s="30">
        <v>0</v>
      </c>
      <c r="D24" s="30">
        <v>1</v>
      </c>
      <c r="E24" s="30">
        <v>1</v>
      </c>
      <c r="F24" s="30">
        <v>1</v>
      </c>
      <c r="G24" s="30">
        <v>1</v>
      </c>
      <c r="H24" s="30">
        <v>1</v>
      </c>
      <c r="I24" s="31" t="s">
        <v>19</v>
      </c>
      <c r="J24" s="32">
        <f t="shared" ref="J24:J25" si="4">SUM(B24:H24)</f>
        <v>6</v>
      </c>
    </row>
    <row r="25" spans="2:10" ht="15" thickBot="1" x14ac:dyDescent="0.4">
      <c r="B25" s="33">
        <v>0</v>
      </c>
      <c r="C25" s="34">
        <v>1</v>
      </c>
      <c r="D25" s="34">
        <v>1</v>
      </c>
      <c r="E25" s="34">
        <v>1</v>
      </c>
      <c r="F25" s="34">
        <v>0</v>
      </c>
      <c r="G25" s="34">
        <v>1</v>
      </c>
      <c r="H25" s="34">
        <v>1</v>
      </c>
      <c r="I25" s="35" t="s">
        <v>20</v>
      </c>
      <c r="J25" s="40">
        <f t="shared" si="4"/>
        <v>5</v>
      </c>
    </row>
    <row r="26" spans="2:10" ht="19" thickBot="1" x14ac:dyDescent="0.5">
      <c r="B26" s="36">
        <f>B18+7</f>
        <v>45579</v>
      </c>
      <c r="C26" s="36">
        <f t="shared" ref="C26:H26" si="5">C18+7</f>
        <v>45580</v>
      </c>
      <c r="D26" s="36">
        <f t="shared" si="5"/>
        <v>45581</v>
      </c>
      <c r="E26" s="36">
        <f t="shared" si="5"/>
        <v>45582</v>
      </c>
      <c r="F26" s="36">
        <f t="shared" si="5"/>
        <v>45583</v>
      </c>
      <c r="G26" s="36">
        <f t="shared" si="5"/>
        <v>45584</v>
      </c>
      <c r="H26" s="36">
        <f t="shared" si="5"/>
        <v>45585</v>
      </c>
      <c r="I26" s="37" t="s">
        <v>21</v>
      </c>
      <c r="J26" s="38">
        <f>SUM(J19:J22)-J23</f>
        <v>3.3333333333333339</v>
      </c>
    </row>
    <row r="27" spans="2:10" x14ac:dyDescent="0.35">
      <c r="B27" s="8">
        <v>0.16666666666666666</v>
      </c>
      <c r="C27" s="9">
        <v>0</v>
      </c>
      <c r="D27" s="9">
        <v>4.1666666666666664E-2</v>
      </c>
      <c r="E27" s="9">
        <v>0.33333333333333331</v>
      </c>
      <c r="F27" s="9">
        <v>8.3333333333333329E-2</v>
      </c>
      <c r="G27" s="9">
        <v>0.29166666666666669</v>
      </c>
      <c r="H27" s="9">
        <v>0.25</v>
      </c>
      <c r="I27" s="39" t="s">
        <v>14</v>
      </c>
      <c r="J27" s="11">
        <f>SUM(B27:H27)</f>
        <v>1.1666666666666667</v>
      </c>
    </row>
    <row r="28" spans="2:10" x14ac:dyDescent="0.35">
      <c r="B28" s="12">
        <v>8.3333333333333329E-2</v>
      </c>
      <c r="C28" s="13">
        <v>0</v>
      </c>
      <c r="D28" s="13">
        <v>0.16666666666666666</v>
      </c>
      <c r="E28" s="13">
        <v>0.33333333333333331</v>
      </c>
      <c r="F28" s="13">
        <v>0</v>
      </c>
      <c r="G28" s="13">
        <v>0.33333333333333331</v>
      </c>
      <c r="H28" s="13">
        <v>0.29166666666666669</v>
      </c>
      <c r="I28" s="14" t="s">
        <v>15</v>
      </c>
      <c r="J28" s="15">
        <f>SUM(B28:H28)</f>
        <v>1.2083333333333333</v>
      </c>
    </row>
    <row r="29" spans="2:10" x14ac:dyDescent="0.35">
      <c r="B29" s="16">
        <v>0.125</v>
      </c>
      <c r="C29" s="17">
        <v>0.25</v>
      </c>
      <c r="D29" s="17">
        <v>4.1666666666666664E-2</v>
      </c>
      <c r="E29" s="17">
        <v>8.3333333333333329E-2</v>
      </c>
      <c r="F29" s="17">
        <v>0.125</v>
      </c>
      <c r="G29" s="17">
        <v>0</v>
      </c>
      <c r="H29" s="18">
        <v>0.29166666666666669</v>
      </c>
      <c r="I29" s="19" t="s">
        <v>16</v>
      </c>
      <c r="J29" s="20">
        <f>SUM(B29:H29)</f>
        <v>0.91666666666666674</v>
      </c>
    </row>
    <row r="30" spans="2:10" x14ac:dyDescent="0.35">
      <c r="B30" s="21">
        <v>0.16666666666666666</v>
      </c>
      <c r="C30" s="22">
        <v>0.33333333333333331</v>
      </c>
      <c r="D30" s="22">
        <v>0.29166666666666669</v>
      </c>
      <c r="E30" s="22">
        <v>0.20833333333333334</v>
      </c>
      <c r="F30" s="22">
        <v>0</v>
      </c>
      <c r="G30" s="22">
        <v>0.16666666666666666</v>
      </c>
      <c r="H30" s="22">
        <v>4.1666666666666664E-2</v>
      </c>
      <c r="I30" s="23" t="s">
        <v>17</v>
      </c>
      <c r="J30" s="24">
        <f>SUM(B30:H30)</f>
        <v>1.2083333333333335</v>
      </c>
    </row>
    <row r="31" spans="2:10" ht="15" thickBot="1" x14ac:dyDescent="0.4">
      <c r="B31" s="25">
        <v>0.25</v>
      </c>
      <c r="C31" s="26">
        <v>0.33333333333333331</v>
      </c>
      <c r="D31" s="26">
        <v>0.125</v>
      </c>
      <c r="E31" s="26">
        <v>4.1666666666666664E-2</v>
      </c>
      <c r="F31" s="26">
        <v>8.3333333333333329E-2</v>
      </c>
      <c r="G31" s="26">
        <v>0.125</v>
      </c>
      <c r="H31" s="26">
        <v>0.29166666666666669</v>
      </c>
      <c r="I31" s="27" t="s">
        <v>18</v>
      </c>
      <c r="J31" s="28">
        <f>SUM(B31:H31)</f>
        <v>1.25</v>
      </c>
    </row>
    <row r="32" spans="2:10" x14ac:dyDescent="0.35">
      <c r="B32" s="29">
        <v>1</v>
      </c>
      <c r="C32" s="30">
        <v>1</v>
      </c>
      <c r="D32" s="30">
        <v>1</v>
      </c>
      <c r="E32" s="30">
        <v>0</v>
      </c>
      <c r="F32" s="30">
        <v>0</v>
      </c>
      <c r="G32" s="30">
        <v>0</v>
      </c>
      <c r="H32" s="30">
        <v>1</v>
      </c>
      <c r="I32" s="31" t="s">
        <v>19</v>
      </c>
      <c r="J32" s="32">
        <f t="shared" ref="J32:J33" si="6">SUM(B32:H32)</f>
        <v>4</v>
      </c>
    </row>
    <row r="33" spans="2:10" ht="15" thickBot="1" x14ac:dyDescent="0.4">
      <c r="B33" s="33">
        <v>0</v>
      </c>
      <c r="C33" s="34">
        <v>0</v>
      </c>
      <c r="D33" s="34">
        <v>1</v>
      </c>
      <c r="E33" s="34">
        <v>0</v>
      </c>
      <c r="F33" s="34">
        <v>1</v>
      </c>
      <c r="G33" s="34">
        <v>0</v>
      </c>
      <c r="H33" s="34">
        <v>1</v>
      </c>
      <c r="I33" s="35" t="s">
        <v>20</v>
      </c>
      <c r="J33" s="40">
        <f t="shared" si="6"/>
        <v>3</v>
      </c>
    </row>
    <row r="34" spans="2:10" ht="19" thickBot="1" x14ac:dyDescent="0.5">
      <c r="B34" s="36">
        <f>B26+7</f>
        <v>45586</v>
      </c>
      <c r="C34" s="36">
        <f t="shared" ref="C34:H34" si="7">C26+7</f>
        <v>45587</v>
      </c>
      <c r="D34" s="36">
        <f t="shared" si="7"/>
        <v>45588</v>
      </c>
      <c r="E34" s="36">
        <f t="shared" si="7"/>
        <v>45589</v>
      </c>
      <c r="F34" s="36">
        <f t="shared" si="7"/>
        <v>45590</v>
      </c>
      <c r="G34" s="36">
        <f t="shared" si="7"/>
        <v>45591</v>
      </c>
      <c r="H34" s="36">
        <f t="shared" si="7"/>
        <v>45592</v>
      </c>
      <c r="I34" s="37" t="s">
        <v>21</v>
      </c>
      <c r="J34" s="38">
        <f>SUM(J27:J30)-J31</f>
        <v>3.25</v>
      </c>
    </row>
    <row r="35" spans="2:10" x14ac:dyDescent="0.35">
      <c r="B35" s="8">
        <v>4.1666666666666664E-2</v>
      </c>
      <c r="C35" s="9">
        <v>0.20833333333333334</v>
      </c>
      <c r="D35" s="9">
        <v>0.33333333333333331</v>
      </c>
      <c r="E35" s="9">
        <v>0</v>
      </c>
      <c r="F35" s="9">
        <v>0</v>
      </c>
      <c r="G35" s="9">
        <v>0.25</v>
      </c>
      <c r="H35" s="9">
        <v>8.3333333333333329E-2</v>
      </c>
      <c r="I35" s="39" t="s">
        <v>14</v>
      </c>
      <c r="J35" s="11">
        <f>SUM(B35:H35)</f>
        <v>0.91666666666666663</v>
      </c>
    </row>
    <row r="36" spans="2:10" x14ac:dyDescent="0.35">
      <c r="B36" s="12">
        <v>0.125</v>
      </c>
      <c r="C36" s="13">
        <v>0.29166666666666669</v>
      </c>
      <c r="D36" s="13">
        <v>0</v>
      </c>
      <c r="E36" s="13">
        <v>0.33333333333333331</v>
      </c>
      <c r="F36" s="13">
        <v>4.1666666666666664E-2</v>
      </c>
      <c r="G36" s="13">
        <v>0.29166666666666669</v>
      </c>
      <c r="H36" s="13">
        <v>0.29166666666666669</v>
      </c>
      <c r="I36" s="14" t="s">
        <v>15</v>
      </c>
      <c r="J36" s="15">
        <f>SUM(B36:H36)</f>
        <v>1.375</v>
      </c>
    </row>
    <row r="37" spans="2:10" x14ac:dyDescent="0.35">
      <c r="B37" s="16">
        <v>0.16666666666666666</v>
      </c>
      <c r="C37" s="17">
        <v>4.1666666666666664E-2</v>
      </c>
      <c r="D37" s="17">
        <v>0.25</v>
      </c>
      <c r="E37" s="17">
        <v>0.20833333333333334</v>
      </c>
      <c r="F37" s="17">
        <v>0.29166666666666669</v>
      </c>
      <c r="G37" s="17">
        <v>0</v>
      </c>
      <c r="H37" s="18">
        <v>4.1666666666666664E-2</v>
      </c>
      <c r="I37" s="19" t="s">
        <v>16</v>
      </c>
      <c r="J37" s="20">
        <f>SUM(B37:H37)</f>
        <v>0.99999999999999989</v>
      </c>
    </row>
    <row r="38" spans="2:10" x14ac:dyDescent="0.35">
      <c r="B38" s="21">
        <v>8.3333333333333329E-2</v>
      </c>
      <c r="C38" s="22">
        <v>0</v>
      </c>
      <c r="D38" s="22">
        <v>0</v>
      </c>
      <c r="E38" s="22">
        <v>0.33333333333333331</v>
      </c>
      <c r="F38" s="22">
        <v>0.125</v>
      </c>
      <c r="G38" s="22">
        <v>4.1666666666666664E-2</v>
      </c>
      <c r="H38" s="22">
        <v>0.33333333333333331</v>
      </c>
      <c r="I38" s="23" t="s">
        <v>17</v>
      </c>
      <c r="J38" s="24">
        <f>SUM(B38:H38)</f>
        <v>0.91666666666666652</v>
      </c>
    </row>
    <row r="39" spans="2:10" ht="15" thickBot="1" x14ac:dyDescent="0.4">
      <c r="B39" s="25">
        <v>0.33333333333333331</v>
      </c>
      <c r="C39" s="26">
        <v>8.3333333333333329E-2</v>
      </c>
      <c r="D39" s="26">
        <v>0.16666666666666666</v>
      </c>
      <c r="E39" s="26">
        <v>0.125</v>
      </c>
      <c r="F39" s="26">
        <v>0</v>
      </c>
      <c r="G39" s="26">
        <v>0.25</v>
      </c>
      <c r="H39" s="26">
        <v>0.29166666666666669</v>
      </c>
      <c r="I39" s="27" t="s">
        <v>18</v>
      </c>
      <c r="J39" s="28">
        <f>SUM(B39:H39)</f>
        <v>1.25</v>
      </c>
    </row>
    <row r="40" spans="2:10" x14ac:dyDescent="0.35">
      <c r="B40" s="29">
        <v>1</v>
      </c>
      <c r="C40" s="30">
        <v>1</v>
      </c>
      <c r="D40" s="30">
        <v>1</v>
      </c>
      <c r="E40" s="30">
        <v>0</v>
      </c>
      <c r="F40" s="30">
        <v>0</v>
      </c>
      <c r="G40" s="30">
        <v>1</v>
      </c>
      <c r="H40" s="30">
        <v>1</v>
      </c>
      <c r="I40" s="31" t="s">
        <v>19</v>
      </c>
      <c r="J40" s="32">
        <f t="shared" ref="J40:J41" si="8">SUM(B40:H40)</f>
        <v>5</v>
      </c>
    </row>
    <row r="41" spans="2:10" ht="15" thickBot="1" x14ac:dyDescent="0.4">
      <c r="B41" s="33">
        <v>0</v>
      </c>
      <c r="C41" s="34">
        <v>0</v>
      </c>
      <c r="D41" s="34">
        <v>0</v>
      </c>
      <c r="E41" s="34">
        <v>0</v>
      </c>
      <c r="F41" s="34">
        <v>1</v>
      </c>
      <c r="G41" s="34">
        <v>0</v>
      </c>
      <c r="H41" s="34">
        <v>1</v>
      </c>
      <c r="I41" s="35" t="s">
        <v>20</v>
      </c>
      <c r="J41" s="40">
        <f t="shared" si="8"/>
        <v>2</v>
      </c>
    </row>
    <row r="42" spans="2:10" ht="19" thickBot="1" x14ac:dyDescent="0.5">
      <c r="B42" s="36">
        <f>B34+7</f>
        <v>45593</v>
      </c>
      <c r="C42" s="36">
        <f t="shared" ref="C42:H42" si="9">C34+7</f>
        <v>45594</v>
      </c>
      <c r="D42" s="36">
        <f t="shared" si="9"/>
        <v>45595</v>
      </c>
      <c r="E42" s="36">
        <f t="shared" si="9"/>
        <v>45596</v>
      </c>
      <c r="F42" s="36">
        <f t="shared" si="9"/>
        <v>45597</v>
      </c>
      <c r="G42" s="36">
        <f t="shared" si="9"/>
        <v>45598</v>
      </c>
      <c r="H42" s="36">
        <f t="shared" si="9"/>
        <v>45599</v>
      </c>
      <c r="I42" s="37" t="s">
        <v>21</v>
      </c>
      <c r="J42" s="38">
        <f>SUM(J35:J38)-J39</f>
        <v>2.958333333333333</v>
      </c>
    </row>
    <row r="43" spans="2:10" x14ac:dyDescent="0.35">
      <c r="B43" s="8">
        <v>0.20833333333333334</v>
      </c>
      <c r="C43" s="9">
        <v>0.25</v>
      </c>
      <c r="D43" s="9">
        <v>0.20833333333333334</v>
      </c>
      <c r="E43" s="9">
        <v>0.125</v>
      </c>
      <c r="F43" s="9"/>
      <c r="G43" s="9"/>
      <c r="H43" s="9"/>
      <c r="I43" s="39" t="s">
        <v>14</v>
      </c>
      <c r="J43" s="11">
        <f>SUM(B43:H43)</f>
        <v>0.79166666666666674</v>
      </c>
    </row>
    <row r="44" spans="2:10" x14ac:dyDescent="0.35">
      <c r="B44" s="12">
        <v>0.33333333333333331</v>
      </c>
      <c r="C44" s="13">
        <v>8.3333333333333329E-2</v>
      </c>
      <c r="D44" s="13">
        <v>0.16666666666666666</v>
      </c>
      <c r="E44" s="13">
        <v>0.29166666666666669</v>
      </c>
      <c r="F44" s="13"/>
      <c r="G44" s="13"/>
      <c r="H44" s="13"/>
      <c r="I44" s="14" t="s">
        <v>15</v>
      </c>
      <c r="J44" s="15">
        <f>SUM(B44:H44)</f>
        <v>0.875</v>
      </c>
    </row>
    <row r="45" spans="2:10" x14ac:dyDescent="0.35">
      <c r="B45" s="16">
        <v>4.1666666666666664E-2</v>
      </c>
      <c r="C45" s="17">
        <v>4.1666666666666664E-2</v>
      </c>
      <c r="D45" s="17">
        <v>0.16666666666666666</v>
      </c>
      <c r="E45" s="17">
        <v>8.3333333333333329E-2</v>
      </c>
      <c r="F45" s="17"/>
      <c r="G45" s="17"/>
      <c r="H45" s="18"/>
      <c r="I45" s="19" t="s">
        <v>16</v>
      </c>
      <c r="J45" s="20">
        <f>SUM(B45:H45)</f>
        <v>0.33333333333333331</v>
      </c>
    </row>
    <row r="46" spans="2:10" x14ac:dyDescent="0.35">
      <c r="B46" s="21">
        <v>8.3333333333333329E-2</v>
      </c>
      <c r="C46" s="22">
        <v>0.29166666666666669</v>
      </c>
      <c r="D46" s="22">
        <v>0.25</v>
      </c>
      <c r="E46" s="22">
        <v>0.125</v>
      </c>
      <c r="F46" s="22"/>
      <c r="G46" s="22"/>
      <c r="H46" s="22"/>
      <c r="I46" s="23" t="s">
        <v>17</v>
      </c>
      <c r="J46" s="24">
        <f>SUM(B46:H46)</f>
        <v>0.75</v>
      </c>
    </row>
    <row r="47" spans="2:10" ht="15" thickBot="1" x14ac:dyDescent="0.4">
      <c r="B47" s="25">
        <v>8.3333333333333329E-2</v>
      </c>
      <c r="C47" s="26">
        <v>0.16666666666666666</v>
      </c>
      <c r="D47" s="26">
        <v>0.20833333333333334</v>
      </c>
      <c r="E47" s="26">
        <v>0.16666666666666666</v>
      </c>
      <c r="F47" s="26"/>
      <c r="G47" s="26"/>
      <c r="H47" s="26"/>
      <c r="I47" s="27" t="s">
        <v>18</v>
      </c>
      <c r="J47" s="28">
        <f>SUM(B47:H47)</f>
        <v>0.625</v>
      </c>
    </row>
    <row r="48" spans="2:10" x14ac:dyDescent="0.35">
      <c r="B48" s="29">
        <v>1</v>
      </c>
      <c r="C48" s="30">
        <v>0</v>
      </c>
      <c r="D48" s="30">
        <v>1</v>
      </c>
      <c r="E48" s="30">
        <v>1</v>
      </c>
      <c r="F48" s="30"/>
      <c r="G48" s="30"/>
      <c r="H48" s="30"/>
      <c r="I48" s="31" t="s">
        <v>19</v>
      </c>
      <c r="J48" s="32">
        <f t="shared" ref="J48:J49" si="10">SUM(B48:H48)</f>
        <v>3</v>
      </c>
    </row>
    <row r="49" spans="2:10" ht="15" thickBot="1" x14ac:dyDescent="0.4">
      <c r="B49" s="33">
        <v>0</v>
      </c>
      <c r="C49" s="34">
        <v>0</v>
      </c>
      <c r="D49" s="34">
        <v>0</v>
      </c>
      <c r="E49" s="34">
        <v>0</v>
      </c>
      <c r="F49" s="34"/>
      <c r="G49" s="34"/>
      <c r="H49" s="34"/>
      <c r="I49" s="35" t="s">
        <v>20</v>
      </c>
      <c r="J49" s="40">
        <f t="shared" si="10"/>
        <v>0</v>
      </c>
    </row>
    <row r="50" spans="2:10" ht="19" thickBot="1" x14ac:dyDescent="0.5">
      <c r="B50" s="36">
        <f>B42+7</f>
        <v>45600</v>
      </c>
      <c r="C50" s="36">
        <f t="shared" ref="C50:H50" si="11">C42+7</f>
        <v>45601</v>
      </c>
      <c r="D50" s="36">
        <f t="shared" si="11"/>
        <v>45602</v>
      </c>
      <c r="E50" s="36">
        <f t="shared" si="11"/>
        <v>45603</v>
      </c>
      <c r="F50" s="36">
        <f t="shared" si="11"/>
        <v>45604</v>
      </c>
      <c r="G50" s="36">
        <f t="shared" si="11"/>
        <v>45605</v>
      </c>
      <c r="H50" s="36">
        <f t="shared" si="11"/>
        <v>45606</v>
      </c>
      <c r="I50" s="37" t="s">
        <v>21</v>
      </c>
      <c r="J50" s="38">
        <f>SUM(J43:J46)-J47</f>
        <v>2.125</v>
      </c>
    </row>
    <row r="51" spans="2:10" x14ac:dyDescent="0.35">
      <c r="B51" s="41"/>
      <c r="C51" s="42"/>
      <c r="D51" s="42"/>
      <c r="E51" s="42"/>
      <c r="F51" s="42"/>
      <c r="G51" s="42"/>
      <c r="H51" s="42"/>
      <c r="I51" s="39" t="s">
        <v>14</v>
      </c>
      <c r="J51" s="11">
        <f>SUM(B51:H51)</f>
        <v>0</v>
      </c>
    </row>
    <row r="52" spans="2:10" x14ac:dyDescent="0.35">
      <c r="B52" s="43"/>
      <c r="C52" s="44"/>
      <c r="D52" s="44"/>
      <c r="E52" s="44"/>
      <c r="F52" s="44"/>
      <c r="G52" s="44"/>
      <c r="H52" s="44"/>
      <c r="I52" s="14" t="s">
        <v>15</v>
      </c>
      <c r="J52" s="15">
        <f>SUM(B52:H52)</f>
        <v>0</v>
      </c>
    </row>
    <row r="53" spans="2:10" x14ac:dyDescent="0.35">
      <c r="B53" s="45"/>
      <c r="C53" s="46"/>
      <c r="D53" s="46"/>
      <c r="E53" s="46"/>
      <c r="F53" s="46"/>
      <c r="G53" s="46"/>
      <c r="H53" s="46"/>
      <c r="I53" s="19" t="s">
        <v>16</v>
      </c>
      <c r="J53" s="20">
        <f>SUM(B53:H53)</f>
        <v>0</v>
      </c>
    </row>
    <row r="54" spans="2:10" x14ac:dyDescent="0.35">
      <c r="B54" s="47"/>
      <c r="C54" s="48"/>
      <c r="D54" s="48"/>
      <c r="E54" s="48"/>
      <c r="F54" s="48"/>
      <c r="G54" s="48"/>
      <c r="H54" s="48"/>
      <c r="I54" s="23" t="s">
        <v>17</v>
      </c>
      <c r="J54" s="24">
        <f>SUM(B54:H54)</f>
        <v>0</v>
      </c>
    </row>
    <row r="55" spans="2:10" ht="15" thickBot="1" x14ac:dyDescent="0.4">
      <c r="B55" s="49"/>
      <c r="C55" s="50"/>
      <c r="D55" s="50"/>
      <c r="E55" s="50"/>
      <c r="F55" s="50"/>
      <c r="G55" s="50"/>
      <c r="H55" s="50"/>
      <c r="I55" s="27" t="s">
        <v>18</v>
      </c>
      <c r="J55" s="28">
        <f>SUM(B55:H55)</f>
        <v>0</v>
      </c>
    </row>
    <row r="56" spans="2:10" x14ac:dyDescent="0.35">
      <c r="B56" s="51"/>
      <c r="C56" s="52"/>
      <c r="D56" s="52"/>
      <c r="E56" s="52"/>
      <c r="F56" s="52"/>
      <c r="G56" s="52"/>
      <c r="H56" s="52"/>
      <c r="I56" s="31" t="s">
        <v>19</v>
      </c>
      <c r="J56" s="32">
        <f t="shared" ref="J56:J57" si="12">SUM(B56:H56)</f>
        <v>0</v>
      </c>
    </row>
    <row r="57" spans="2:10" ht="15" thickBot="1" x14ac:dyDescent="0.4">
      <c r="B57" s="53"/>
      <c r="C57" s="54"/>
      <c r="D57" s="54"/>
      <c r="E57" s="54"/>
      <c r="F57" s="54"/>
      <c r="G57" s="54"/>
      <c r="H57" s="54"/>
      <c r="I57" s="35" t="s">
        <v>20</v>
      </c>
      <c r="J57" s="40">
        <f t="shared" si="12"/>
        <v>0</v>
      </c>
    </row>
    <row r="58" spans="2:10" ht="19" thickBot="1" x14ac:dyDescent="0.4">
      <c r="I58" s="37" t="s">
        <v>21</v>
      </c>
      <c r="J58" s="55">
        <f>SUM(J51:J54)-J55</f>
        <v>0</v>
      </c>
    </row>
  </sheetData>
  <mergeCells count="6">
    <mergeCell ref="G1:I1"/>
    <mergeCell ref="G2:I2"/>
    <mergeCell ref="G3:I3"/>
    <mergeCell ref="B8:I8"/>
    <mergeCell ref="I9:I10"/>
    <mergeCell ref="J9:J10"/>
  </mergeCells>
  <conditionalFormatting sqref="B10:C10 B42:H42 B18:H18 B26:H26 B34:H34 B50:H50">
    <cfRule type="expression" dxfId="1" priority="3">
      <formula>OR(B10&lt;$J$1,B10&gt;$J$2)</formula>
    </cfRule>
  </conditionalFormatting>
  <dataValidations disablePrompts="1" count="2">
    <dataValidation type="whole" allowBlank="1" showInputMessage="1" showErrorMessage="1" promptTitle="Mois" prompt="Entrer un nombre entier entre 1 et 12" sqref="A1" xr:uid="{BA0F6C8F-BA9D-4CC8-833E-C54E9955395A}">
      <formula1>1</formula1>
      <formula2>12</formula2>
    </dataValidation>
    <dataValidation type="whole" operator="greaterThanOrEqual" allowBlank="1" showInputMessage="1" showErrorMessage="1" promptTitle="Année" prompt="Entrer un nombre entier ≥ 2024" sqref="B1" xr:uid="{F284D72F-3717-41E9-AD58-D851B72ADBCF}">
      <formula1>2024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90464-34EB-471D-BACB-C8FCF1217B86}">
  <sheetPr codeName="wksRecap"/>
  <dimension ref="A1:K3"/>
  <sheetViews>
    <sheetView showGridLines="0" workbookViewId="0">
      <selection activeCell="K3" sqref="K3"/>
    </sheetView>
  </sheetViews>
  <sheetFormatPr baseColWidth="10" defaultRowHeight="14.5" x14ac:dyDescent="0.35"/>
  <cols>
    <col min="11" max="11" width="16.1796875" customWidth="1"/>
  </cols>
  <sheetData>
    <row r="1" spans="1:11" x14ac:dyDescent="0.35">
      <c r="A1" t="s">
        <v>43</v>
      </c>
      <c r="B1" t="s">
        <v>44</v>
      </c>
      <c r="C1" t="s">
        <v>45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46</v>
      </c>
    </row>
    <row r="2" spans="1:11" x14ac:dyDescent="0.35">
      <c r="A2">
        <v>2024</v>
      </c>
      <c r="B2">
        <v>10</v>
      </c>
      <c r="C2" t="s">
        <v>49</v>
      </c>
      <c r="D2" s="94">
        <v>5.3750000000000009</v>
      </c>
      <c r="E2" s="94">
        <v>6.0416666666666661</v>
      </c>
      <c r="F2" s="94">
        <v>5.333333333333333</v>
      </c>
      <c r="G2" s="94">
        <v>5.2083333333333339</v>
      </c>
      <c r="H2" s="94">
        <v>6</v>
      </c>
      <c r="I2">
        <v>23</v>
      </c>
      <c r="J2">
        <v>13</v>
      </c>
      <c r="K2" s="94">
        <f>SUM(tRécap[[#This Row],[BUREAU]:[ROUTE]])-tRécap[[#This Row],[REPAS]]</f>
        <v>15.958333333333336</v>
      </c>
    </row>
    <row r="3" spans="1:11" x14ac:dyDescent="0.35">
      <c r="A3">
        <v>2024</v>
      </c>
      <c r="B3">
        <v>10</v>
      </c>
      <c r="C3" t="s">
        <v>49</v>
      </c>
      <c r="D3" s="94">
        <v>5.3750000000000009</v>
      </c>
      <c r="E3" s="94">
        <v>6.0416666666666661</v>
      </c>
      <c r="F3" s="94">
        <v>5.333333333333333</v>
      </c>
      <c r="G3" s="94">
        <v>5.2083333333333339</v>
      </c>
      <c r="H3" s="94">
        <v>6</v>
      </c>
      <c r="I3">
        <v>23</v>
      </c>
      <c r="J3">
        <v>13</v>
      </c>
      <c r="K3" s="94">
        <f>SUM(tRécap[[#This Row],[BUREAU]:[ROUTE]])-tRécap[[#This Row],[REPAS]]</f>
        <v>15.958333333333336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17AD2-1A2A-4AA2-B3D0-6670AA746142}">
  <sheetPr codeName="Feuil3"/>
  <dimension ref="A5:P63"/>
  <sheetViews>
    <sheetView workbookViewId="0">
      <selection activeCell="C13" sqref="C13"/>
    </sheetView>
  </sheetViews>
  <sheetFormatPr baseColWidth="10" defaultRowHeight="14.5" x14ac:dyDescent="0.35"/>
  <sheetData>
    <row r="5" spans="1:16" ht="15" thickBot="1" x14ac:dyDescent="0.4"/>
    <row r="6" spans="1:16" ht="18.5" x14ac:dyDescent="0.35">
      <c r="A6" s="87" t="s">
        <v>22</v>
      </c>
      <c r="B6" s="88"/>
      <c r="C6" s="56"/>
      <c r="D6" s="88" t="s">
        <v>23</v>
      </c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57" t="s">
        <v>2</v>
      </c>
    </row>
    <row r="7" spans="1:16" ht="18.5" x14ac:dyDescent="0.35">
      <c r="A7" s="58" t="s">
        <v>24</v>
      </c>
      <c r="B7" s="59" t="s">
        <v>25</v>
      </c>
      <c r="C7" s="59" t="s">
        <v>12</v>
      </c>
      <c r="D7" s="59" t="s">
        <v>26</v>
      </c>
      <c r="E7" s="59" t="s">
        <v>27</v>
      </c>
      <c r="F7" s="59" t="s">
        <v>28</v>
      </c>
      <c r="G7" s="59" t="s">
        <v>29</v>
      </c>
      <c r="H7" s="59" t="s">
        <v>30</v>
      </c>
      <c r="I7" s="59" t="s">
        <v>31</v>
      </c>
      <c r="J7" s="59" t="s">
        <v>32</v>
      </c>
      <c r="K7" s="59" t="s">
        <v>33</v>
      </c>
      <c r="L7" s="59" t="s">
        <v>34</v>
      </c>
      <c r="M7" s="59" t="s">
        <v>35</v>
      </c>
      <c r="N7" s="59" t="s">
        <v>36</v>
      </c>
      <c r="O7" s="59" t="s">
        <v>37</v>
      </c>
      <c r="P7" s="60" t="s">
        <v>38</v>
      </c>
    </row>
    <row r="8" spans="1:16" x14ac:dyDescent="0.35">
      <c r="A8" s="61"/>
      <c r="B8" s="62"/>
      <c r="C8" s="63" t="s">
        <v>14</v>
      </c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5"/>
    </row>
    <row r="9" spans="1:16" x14ac:dyDescent="0.35">
      <c r="A9" s="66"/>
      <c r="B9" s="64"/>
      <c r="C9" s="67" t="s">
        <v>15</v>
      </c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5"/>
    </row>
    <row r="10" spans="1:16" x14ac:dyDescent="0.35">
      <c r="A10" s="66"/>
      <c r="B10" s="64"/>
      <c r="C10" s="68" t="s">
        <v>16</v>
      </c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5"/>
    </row>
    <row r="11" spans="1:16" x14ac:dyDescent="0.35">
      <c r="A11" s="66"/>
      <c r="B11" s="64"/>
      <c r="C11" s="69" t="s">
        <v>17</v>
      </c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5"/>
    </row>
    <row r="12" spans="1:16" x14ac:dyDescent="0.35">
      <c r="A12" s="66"/>
      <c r="B12" s="64"/>
      <c r="C12" s="70" t="s">
        <v>18</v>
      </c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5"/>
    </row>
    <row r="13" spans="1:16" ht="72.5" x14ac:dyDescent="0.35">
      <c r="A13" s="66"/>
      <c r="B13" s="64"/>
      <c r="C13" s="71" t="s">
        <v>39</v>
      </c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5"/>
    </row>
    <row r="14" spans="1:16" x14ac:dyDescent="0.35">
      <c r="A14" s="72"/>
      <c r="B14" s="64"/>
      <c r="C14" s="73" t="s">
        <v>19</v>
      </c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5"/>
    </row>
    <row r="15" spans="1:16" x14ac:dyDescent="0.35">
      <c r="A15" s="72"/>
      <c r="B15" s="64"/>
      <c r="C15" s="73" t="s">
        <v>20</v>
      </c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5"/>
    </row>
    <row r="16" spans="1:16" x14ac:dyDescent="0.35">
      <c r="A16" s="74"/>
      <c r="B16" s="75"/>
      <c r="C16" s="63" t="s">
        <v>14</v>
      </c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5"/>
    </row>
    <row r="17" spans="1:16" x14ac:dyDescent="0.35">
      <c r="A17" s="72"/>
      <c r="B17" s="64"/>
      <c r="C17" s="67" t="s">
        <v>15</v>
      </c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5"/>
    </row>
    <row r="18" spans="1:16" x14ac:dyDescent="0.35">
      <c r="A18" s="72"/>
      <c r="B18" s="64"/>
      <c r="C18" s="68" t="s">
        <v>16</v>
      </c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5"/>
    </row>
    <row r="19" spans="1:16" x14ac:dyDescent="0.35">
      <c r="A19" s="72"/>
      <c r="B19" s="64"/>
      <c r="C19" s="69" t="s">
        <v>17</v>
      </c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5"/>
    </row>
    <row r="20" spans="1:16" x14ac:dyDescent="0.35">
      <c r="A20" s="72"/>
      <c r="B20" s="64"/>
      <c r="C20" s="70" t="s">
        <v>18</v>
      </c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5"/>
    </row>
    <row r="21" spans="1:16" ht="72.5" x14ac:dyDescent="0.35">
      <c r="A21" s="72"/>
      <c r="B21" s="64"/>
      <c r="C21" s="71" t="s">
        <v>39</v>
      </c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5"/>
    </row>
    <row r="22" spans="1:16" x14ac:dyDescent="0.35">
      <c r="A22" s="72"/>
      <c r="B22" s="64"/>
      <c r="C22" s="73" t="s">
        <v>19</v>
      </c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5"/>
    </row>
    <row r="23" spans="1:16" x14ac:dyDescent="0.35">
      <c r="A23" s="72"/>
      <c r="B23" s="64"/>
      <c r="C23" s="73" t="s">
        <v>20</v>
      </c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5"/>
    </row>
    <row r="24" spans="1:16" x14ac:dyDescent="0.35">
      <c r="A24" s="74"/>
      <c r="B24" s="75"/>
      <c r="C24" s="63" t="s">
        <v>14</v>
      </c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5"/>
    </row>
    <row r="25" spans="1:16" x14ac:dyDescent="0.35">
      <c r="A25" s="72"/>
      <c r="B25" s="64"/>
      <c r="C25" s="67" t="s">
        <v>15</v>
      </c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5"/>
    </row>
    <row r="26" spans="1:16" x14ac:dyDescent="0.35">
      <c r="A26" s="72"/>
      <c r="B26" s="64"/>
      <c r="C26" s="68" t="s">
        <v>16</v>
      </c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5"/>
    </row>
    <row r="27" spans="1:16" x14ac:dyDescent="0.35">
      <c r="A27" s="72"/>
      <c r="B27" s="64"/>
      <c r="C27" s="69" t="s">
        <v>17</v>
      </c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5"/>
    </row>
    <row r="28" spans="1:16" x14ac:dyDescent="0.35">
      <c r="A28" s="72"/>
      <c r="B28" s="64"/>
      <c r="C28" s="70" t="s">
        <v>18</v>
      </c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5"/>
    </row>
    <row r="29" spans="1:16" ht="72.5" x14ac:dyDescent="0.35">
      <c r="A29" s="72"/>
      <c r="B29" s="64"/>
      <c r="C29" s="71" t="s">
        <v>39</v>
      </c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5"/>
    </row>
    <row r="30" spans="1:16" x14ac:dyDescent="0.35">
      <c r="A30" s="72"/>
      <c r="B30" s="64"/>
      <c r="C30" s="73" t="s">
        <v>19</v>
      </c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5"/>
    </row>
    <row r="31" spans="1:16" x14ac:dyDescent="0.35">
      <c r="A31" s="72"/>
      <c r="B31" s="64"/>
      <c r="C31" s="73" t="s">
        <v>20</v>
      </c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5"/>
    </row>
    <row r="32" spans="1:16" x14ac:dyDescent="0.35">
      <c r="A32" s="74"/>
      <c r="B32" s="75"/>
      <c r="C32" s="63" t="s">
        <v>14</v>
      </c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5"/>
    </row>
    <row r="33" spans="1:16" x14ac:dyDescent="0.35">
      <c r="A33" s="72"/>
      <c r="B33" s="64"/>
      <c r="C33" s="67" t="s">
        <v>15</v>
      </c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5"/>
    </row>
    <row r="34" spans="1:16" x14ac:dyDescent="0.35">
      <c r="A34" s="72"/>
      <c r="B34" s="64"/>
      <c r="C34" s="68" t="s">
        <v>16</v>
      </c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5"/>
    </row>
    <row r="35" spans="1:16" x14ac:dyDescent="0.35">
      <c r="A35" s="72"/>
      <c r="B35" s="64"/>
      <c r="C35" s="69" t="s">
        <v>17</v>
      </c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5"/>
    </row>
    <row r="36" spans="1:16" x14ac:dyDescent="0.35">
      <c r="A36" s="72"/>
      <c r="B36" s="64"/>
      <c r="C36" s="70" t="s">
        <v>18</v>
      </c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5"/>
    </row>
    <row r="37" spans="1:16" ht="72.5" x14ac:dyDescent="0.35">
      <c r="A37" s="72"/>
      <c r="B37" s="64"/>
      <c r="C37" s="71" t="s">
        <v>39</v>
      </c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5"/>
    </row>
    <row r="38" spans="1:16" x14ac:dyDescent="0.35">
      <c r="A38" s="72"/>
      <c r="B38" s="64"/>
      <c r="C38" s="73" t="s">
        <v>19</v>
      </c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5"/>
    </row>
    <row r="39" spans="1:16" x14ac:dyDescent="0.35">
      <c r="A39" s="72"/>
      <c r="B39" s="64"/>
      <c r="C39" s="73" t="s">
        <v>20</v>
      </c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5"/>
    </row>
    <row r="40" spans="1:16" x14ac:dyDescent="0.35">
      <c r="A40" s="74"/>
      <c r="B40" s="75"/>
      <c r="C40" s="63" t="s">
        <v>14</v>
      </c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5"/>
    </row>
    <row r="41" spans="1:16" x14ac:dyDescent="0.35">
      <c r="A41" s="72"/>
      <c r="B41" s="64"/>
      <c r="C41" s="67" t="s">
        <v>15</v>
      </c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5"/>
    </row>
    <row r="42" spans="1:16" x14ac:dyDescent="0.35">
      <c r="A42" s="72"/>
      <c r="B42" s="64"/>
      <c r="C42" s="68" t="s">
        <v>16</v>
      </c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5"/>
    </row>
    <row r="43" spans="1:16" x14ac:dyDescent="0.35">
      <c r="A43" s="72"/>
      <c r="B43" s="64"/>
      <c r="C43" s="69" t="s">
        <v>17</v>
      </c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5"/>
    </row>
    <row r="44" spans="1:16" x14ac:dyDescent="0.35">
      <c r="A44" s="72"/>
      <c r="B44" s="64"/>
      <c r="C44" s="70" t="s">
        <v>18</v>
      </c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5"/>
    </row>
    <row r="45" spans="1:16" ht="72.5" x14ac:dyDescent="0.35">
      <c r="A45" s="72"/>
      <c r="B45" s="64"/>
      <c r="C45" s="71" t="s">
        <v>39</v>
      </c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5"/>
    </row>
    <row r="46" spans="1:16" x14ac:dyDescent="0.35">
      <c r="A46" s="72"/>
      <c r="B46" s="64"/>
      <c r="C46" s="73" t="s">
        <v>19</v>
      </c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5"/>
    </row>
    <row r="47" spans="1:16" x14ac:dyDescent="0.35">
      <c r="A47" s="72"/>
      <c r="B47" s="64"/>
      <c r="C47" s="73" t="s">
        <v>20</v>
      </c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5"/>
    </row>
    <row r="48" spans="1:16" x14ac:dyDescent="0.35">
      <c r="A48" s="74"/>
      <c r="B48" s="75"/>
      <c r="C48" s="63" t="s">
        <v>14</v>
      </c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5"/>
    </row>
    <row r="49" spans="1:16" x14ac:dyDescent="0.35">
      <c r="A49" s="72"/>
      <c r="B49" s="64"/>
      <c r="C49" s="67" t="s">
        <v>15</v>
      </c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5"/>
    </row>
    <row r="50" spans="1:16" x14ac:dyDescent="0.35">
      <c r="A50" s="72"/>
      <c r="B50" s="64"/>
      <c r="C50" s="68" t="s">
        <v>16</v>
      </c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5"/>
    </row>
    <row r="51" spans="1:16" x14ac:dyDescent="0.35">
      <c r="A51" s="72"/>
      <c r="B51" s="64"/>
      <c r="C51" s="69" t="s">
        <v>17</v>
      </c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5"/>
    </row>
    <row r="52" spans="1:16" x14ac:dyDescent="0.35">
      <c r="A52" s="72"/>
      <c r="B52" s="64"/>
      <c r="C52" s="70" t="s">
        <v>18</v>
      </c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5"/>
    </row>
    <row r="53" spans="1:16" ht="72.5" x14ac:dyDescent="0.35">
      <c r="A53" s="72"/>
      <c r="B53" s="64"/>
      <c r="C53" s="71" t="s">
        <v>39</v>
      </c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5"/>
    </row>
    <row r="54" spans="1:16" x14ac:dyDescent="0.35">
      <c r="A54" s="72"/>
      <c r="B54" s="64"/>
      <c r="C54" s="73" t="s">
        <v>19</v>
      </c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5"/>
    </row>
    <row r="55" spans="1:16" x14ac:dyDescent="0.35">
      <c r="A55" s="72"/>
      <c r="B55" s="64"/>
      <c r="C55" s="73" t="s">
        <v>20</v>
      </c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5"/>
    </row>
    <row r="56" spans="1:16" x14ac:dyDescent="0.35">
      <c r="A56" s="74"/>
      <c r="B56" s="75"/>
      <c r="C56" s="63" t="s">
        <v>14</v>
      </c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5"/>
    </row>
    <row r="57" spans="1:16" x14ac:dyDescent="0.35">
      <c r="A57" s="72"/>
      <c r="B57" s="64"/>
      <c r="C57" s="67" t="s">
        <v>15</v>
      </c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5"/>
    </row>
    <row r="58" spans="1:16" x14ac:dyDescent="0.35">
      <c r="A58" s="72"/>
      <c r="B58" s="64"/>
      <c r="C58" s="68" t="s">
        <v>16</v>
      </c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5"/>
    </row>
    <row r="59" spans="1:16" x14ac:dyDescent="0.35">
      <c r="A59" s="72"/>
      <c r="B59" s="64"/>
      <c r="C59" s="69" t="s">
        <v>17</v>
      </c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5"/>
    </row>
    <row r="60" spans="1:16" x14ac:dyDescent="0.35">
      <c r="A60" s="72"/>
      <c r="B60" s="64"/>
      <c r="C60" s="70" t="s">
        <v>18</v>
      </c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5"/>
    </row>
    <row r="61" spans="1:16" ht="72.5" x14ac:dyDescent="0.35">
      <c r="A61" s="72"/>
      <c r="B61" s="64"/>
      <c r="C61" s="71" t="s">
        <v>39</v>
      </c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5"/>
    </row>
    <row r="62" spans="1:16" x14ac:dyDescent="0.35">
      <c r="A62" s="72"/>
      <c r="B62" s="64"/>
      <c r="C62" s="73" t="s">
        <v>19</v>
      </c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5"/>
    </row>
    <row r="63" spans="1:16" ht="15" thickBot="1" x14ac:dyDescent="0.4">
      <c r="A63" s="76"/>
      <c r="B63" s="77"/>
      <c r="C63" s="78" t="s">
        <v>20</v>
      </c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9"/>
    </row>
  </sheetData>
  <mergeCells count="2">
    <mergeCell ref="A6:B6"/>
    <mergeCell ref="D6:O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Mois employé</vt:lpstr>
      <vt:lpstr>Récap</vt:lpstr>
      <vt:lpstr>Feuil2 - à supprimer</vt:lpstr>
      <vt:lpstr>année</vt:lpstr>
      <vt:lpstr>employé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RIETMANN</dc:creator>
  <cp:lastModifiedBy>Christian CROCHE</cp:lastModifiedBy>
  <dcterms:created xsi:type="dcterms:W3CDTF">2024-10-15T09:24:30Z</dcterms:created>
  <dcterms:modified xsi:type="dcterms:W3CDTF">2024-10-15T20:49:45Z</dcterms:modified>
</cp:coreProperties>
</file>