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Christophe03200/"/>
    </mc:Choice>
  </mc:AlternateContent>
  <xr:revisionPtr revIDLastSave="95" documentId="8_{EA016A8D-269F-4744-B902-24BC154C782A}" xr6:coauthVersionLast="47" xr6:coauthVersionMax="47" xr10:uidLastSave="{D6C9DFAF-BBF4-4473-8D55-A50BCD2AAD4E}"/>
  <bookViews>
    <workbookView xWindow="-110" yWindow="-110" windowWidth="38620" windowHeight="21820" activeTab="2" xr2:uid="{00000000-000D-0000-FFFF-FFFF00000000}"/>
  </bookViews>
  <sheets>
    <sheet name="Clients" sheetId="5" r:id="rId1"/>
    <sheet name="Forfait -montant" sheetId="9" r:id="rId2"/>
    <sheet name="Saisie" sheetId="8" r:id="rId3"/>
    <sheet name="Listes de validation" sheetId="11" r:id="rId4"/>
  </sheets>
  <definedNames>
    <definedName name="_xlnm._FilterDatabase" localSheetId="0" hidden="1">Clients!$A$1:$H$604</definedName>
    <definedName name="lstBanques">tBanques[Banque]</definedName>
    <definedName name="lstPaiements">tPaiements[Moyens paiement]</definedName>
  </definedName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7" i="8" l="1"/>
  <c r="H25" i="8"/>
  <c r="E23" i="8"/>
  <c r="F23" i="8"/>
  <c r="H23" i="8"/>
  <c r="H2" i="8"/>
  <c r="H3" i="8"/>
  <c r="H4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F2" i="8"/>
  <c r="F3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E2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G24" i="8" l="1"/>
  <c r="G26" i="8"/>
  <c r="G25" i="8"/>
</calcChain>
</file>

<file path=xl/sharedStrings.xml><?xml version="1.0" encoding="utf-8"?>
<sst xmlns="http://schemas.openxmlformats.org/spreadsheetml/2006/main" count="420" uniqueCount="350">
  <si>
    <t>Nom</t>
  </si>
  <si>
    <t>Florence</t>
  </si>
  <si>
    <t>Olivier</t>
  </si>
  <si>
    <t>Manon</t>
  </si>
  <si>
    <t>PHAM</t>
  </si>
  <si>
    <t>Phuoc</t>
  </si>
  <si>
    <t>PISCIONE</t>
  </si>
  <si>
    <t>Marine</t>
  </si>
  <si>
    <t>Julie</t>
  </si>
  <si>
    <t>EPINAT</t>
  </si>
  <si>
    <t>Ophélie</t>
  </si>
  <si>
    <t>GAYAUDON</t>
  </si>
  <si>
    <t>Corinne</t>
  </si>
  <si>
    <t>Amélie</t>
  </si>
  <si>
    <t>LAINAT</t>
  </si>
  <si>
    <t>Céline</t>
  </si>
  <si>
    <t>BOSSUETTE</t>
  </si>
  <si>
    <t>Karine</t>
  </si>
  <si>
    <t>POINSON</t>
  </si>
  <si>
    <t>Audrey</t>
  </si>
  <si>
    <t>Annie</t>
  </si>
  <si>
    <t>ROBIN</t>
  </si>
  <si>
    <t>Théophile</t>
  </si>
  <si>
    <t>Thierry</t>
  </si>
  <si>
    <t>Philippe</t>
  </si>
  <si>
    <t>VEILLAULT</t>
  </si>
  <si>
    <t>Eric</t>
  </si>
  <si>
    <t>Hugues</t>
  </si>
  <si>
    <t>BERNARD</t>
  </si>
  <si>
    <t>Isabelle</t>
  </si>
  <si>
    <t>Catherine</t>
  </si>
  <si>
    <t>PALUMBO</t>
  </si>
  <si>
    <t>DELFIN</t>
  </si>
  <si>
    <t>Jean Louis</t>
  </si>
  <si>
    <t>Mireille</t>
  </si>
  <si>
    <t>Emilie</t>
  </si>
  <si>
    <t>GASSED</t>
  </si>
  <si>
    <t>HAMED</t>
  </si>
  <si>
    <t>Christine</t>
  </si>
  <si>
    <t>PARENT</t>
  </si>
  <si>
    <t>Fabrice</t>
  </si>
  <si>
    <t>Stéphanie</t>
  </si>
  <si>
    <t>Antoine</t>
  </si>
  <si>
    <t>GOYER</t>
  </si>
  <si>
    <t>Lionel</t>
  </si>
  <si>
    <t>BRUYERE</t>
  </si>
  <si>
    <t>Cyril</t>
  </si>
  <si>
    <t>DZIADKOWIAK</t>
  </si>
  <si>
    <t>Martial</t>
  </si>
  <si>
    <t>KARROUM</t>
  </si>
  <si>
    <t>Abdelaziz</t>
  </si>
  <si>
    <t>VERNISSE</t>
  </si>
  <si>
    <t>Christophe</t>
  </si>
  <si>
    <t>Angèles</t>
  </si>
  <si>
    <t>CADET</t>
  </si>
  <si>
    <t>Sylvie</t>
  </si>
  <si>
    <t>HERVIER</t>
  </si>
  <si>
    <t>LEMAITRE</t>
  </si>
  <si>
    <t>Jocelyne</t>
  </si>
  <si>
    <t>Sarah</t>
  </si>
  <si>
    <t>Gérald</t>
  </si>
  <si>
    <t>HERVIEU</t>
  </si>
  <si>
    <t>Jacques</t>
  </si>
  <si>
    <t>CROZATIER</t>
  </si>
  <si>
    <t>Sandra</t>
  </si>
  <si>
    <t>OUSSELIN</t>
  </si>
  <si>
    <t>François</t>
  </si>
  <si>
    <t>VERNIS</t>
  </si>
  <si>
    <t>Cécile</t>
  </si>
  <si>
    <t>Laura</t>
  </si>
  <si>
    <t>Anais</t>
  </si>
  <si>
    <t>Claire</t>
  </si>
  <si>
    <t>Alexandra</t>
  </si>
  <si>
    <t>Maxime</t>
  </si>
  <si>
    <t>Sophie</t>
  </si>
  <si>
    <t>JOFFROY</t>
  </si>
  <si>
    <t>Franck</t>
  </si>
  <si>
    <t>Leslie</t>
  </si>
  <si>
    <t>FOURNIER</t>
  </si>
  <si>
    <t>Amandine</t>
  </si>
  <si>
    <t>Sonia</t>
  </si>
  <si>
    <t>ROUGIER</t>
  </si>
  <si>
    <t>Mathieu</t>
  </si>
  <si>
    <t>Nasia</t>
  </si>
  <si>
    <t>MEDDAHI</t>
  </si>
  <si>
    <t>Foudi</t>
  </si>
  <si>
    <t>Julien</t>
  </si>
  <si>
    <t>Véronique</t>
  </si>
  <si>
    <t>Patricia</t>
  </si>
  <si>
    <t>Valèrie</t>
  </si>
  <si>
    <t>Lucie</t>
  </si>
  <si>
    <t>DSI</t>
  </si>
  <si>
    <t>SERVICE</t>
  </si>
  <si>
    <t>Elodie</t>
  </si>
  <si>
    <t>Elisabeth</t>
  </si>
  <si>
    <t>Patrick</t>
  </si>
  <si>
    <t>MARTIN</t>
  </si>
  <si>
    <t>Laurent</t>
  </si>
  <si>
    <t>Camille</t>
  </si>
  <si>
    <t>Claude</t>
  </si>
  <si>
    <t>Serge</t>
  </si>
  <si>
    <t>MERCIER</t>
  </si>
  <si>
    <t>Anne Sophie</t>
  </si>
  <si>
    <t>CHERASSE</t>
  </si>
  <si>
    <t>VALO</t>
  </si>
  <si>
    <t>Augustin</t>
  </si>
  <si>
    <t>Muriel</t>
  </si>
  <si>
    <t>FELLER</t>
  </si>
  <si>
    <t>CHELLER</t>
  </si>
  <si>
    <t>Louis</t>
  </si>
  <si>
    <t>JASSERAND</t>
  </si>
  <si>
    <t>Randy</t>
  </si>
  <si>
    <t>LENART</t>
  </si>
  <si>
    <t>HEMA</t>
  </si>
  <si>
    <t>LACROX</t>
  </si>
  <si>
    <t>BASSET</t>
  </si>
  <si>
    <t>HOUEL</t>
  </si>
  <si>
    <t>Simon</t>
  </si>
  <si>
    <t>RAMBOUR</t>
  </si>
  <si>
    <t>Jéssica</t>
  </si>
  <si>
    <t>GEOFFROY</t>
  </si>
  <si>
    <t>Gwendolina</t>
  </si>
  <si>
    <t>GUILLON</t>
  </si>
  <si>
    <t>HOMO</t>
  </si>
  <si>
    <t>Jean-Michel</t>
  </si>
  <si>
    <t>ROYENS</t>
  </si>
  <si>
    <t>Maurice</t>
  </si>
  <si>
    <t>RABOISSON</t>
  </si>
  <si>
    <t>RENOUX</t>
  </si>
  <si>
    <t>Jean  Claude</t>
  </si>
  <si>
    <t>BILLON</t>
  </si>
  <si>
    <t>CORTIAL</t>
  </si>
  <si>
    <t>CHARENTON</t>
  </si>
  <si>
    <t>CHEVILLE</t>
  </si>
  <si>
    <t>MEYSSONNIER</t>
  </si>
  <si>
    <t>Malaoui</t>
  </si>
  <si>
    <t>MESGUI SOUSSI</t>
  </si>
  <si>
    <t>NOM</t>
  </si>
  <si>
    <t>SKIDATA</t>
  </si>
  <si>
    <t>IMBERT</t>
  </si>
  <si>
    <t>COS</t>
  </si>
  <si>
    <t>TRICOT</t>
  </si>
  <si>
    <t>VICo</t>
  </si>
  <si>
    <t>BREM</t>
  </si>
  <si>
    <t>BRAZILIA</t>
  </si>
  <si>
    <t>BOURLAT</t>
  </si>
  <si>
    <t>CLAIR</t>
  </si>
  <si>
    <t>VALLENET</t>
  </si>
  <si>
    <t>CHRISTMANN</t>
  </si>
  <si>
    <t>GARCIA</t>
  </si>
  <si>
    <t>DELAVAUD</t>
  </si>
  <si>
    <t>DUFFAUT</t>
  </si>
  <si>
    <t>LISTRAT</t>
  </si>
  <si>
    <t>BENOIT</t>
  </si>
  <si>
    <t>MAINTENANCE</t>
  </si>
  <si>
    <t>PARKING</t>
  </si>
  <si>
    <t>MAZZEO</t>
  </si>
  <si>
    <t>SANVOISIN</t>
  </si>
  <si>
    <t>DUBREUIL</t>
  </si>
  <si>
    <t>LEFEBVRE</t>
  </si>
  <si>
    <t>MOCELLIN</t>
  </si>
  <si>
    <t>CHARMILLON</t>
  </si>
  <si>
    <t>GOLLIT</t>
  </si>
  <si>
    <t>MAGNET</t>
  </si>
  <si>
    <t>D’ARPIANY</t>
  </si>
  <si>
    <t>AGENCE</t>
  </si>
  <si>
    <t>DECHAUD</t>
  </si>
  <si>
    <t>SEMIV</t>
  </si>
  <si>
    <t>BOISSEAU</t>
  </si>
  <si>
    <t>LABBE DE MONTAIS</t>
  </si>
  <si>
    <t>RABOUTOT MISSONNIERE</t>
  </si>
  <si>
    <t>HOTEL BIARRITZ</t>
  </si>
  <si>
    <t>SERVICE URBANISME</t>
  </si>
  <si>
    <t>NGUYEN LANG</t>
  </si>
  <si>
    <t>POMME CANNELLE FOURQUEMIN</t>
  </si>
  <si>
    <t>C PERMIS</t>
  </si>
  <si>
    <t>AUTO ECOLE QUERON</t>
  </si>
  <si>
    <t>SERVICE 2</t>
  </si>
  <si>
    <t>PM</t>
  </si>
  <si>
    <t>POLICE MUNICIPALE</t>
  </si>
  <si>
    <t xml:space="preserve">SERVICE  </t>
  </si>
  <si>
    <t>MDA RECRUTEMENT PERROZZO</t>
  </si>
  <si>
    <t>MDA-RECRUTEMENT FERRAND</t>
  </si>
  <si>
    <t>CITYA LAURENT</t>
  </si>
  <si>
    <t>SILVA DE LIMA</t>
  </si>
  <si>
    <t>POLL AMENAGEMENT</t>
  </si>
  <si>
    <t>LEVY VALLES</t>
  </si>
  <si>
    <t>MC MEDIA PENOT</t>
  </si>
  <si>
    <t>Forfait</t>
  </si>
  <si>
    <t>Montant</t>
  </si>
  <si>
    <t>Prénom</t>
  </si>
  <si>
    <t>Banque</t>
  </si>
  <si>
    <t>14 jours</t>
  </si>
  <si>
    <t>21 jours</t>
  </si>
  <si>
    <t xml:space="preserve">24/24 - 1 MOIS </t>
  </si>
  <si>
    <t xml:space="preserve">HEBDO </t>
  </si>
  <si>
    <t>Categories</t>
  </si>
  <si>
    <t>Tarifs</t>
  </si>
  <si>
    <t>Horaires</t>
  </si>
  <si>
    <t xml:space="preserve">24/24 </t>
  </si>
  <si>
    <t>24/24</t>
  </si>
  <si>
    <t>19H à 9H</t>
  </si>
  <si>
    <t>6H30 à 22H30</t>
  </si>
  <si>
    <t xml:space="preserve">ACTIF 7 jours </t>
  </si>
  <si>
    <t>7h30 à 19h00</t>
  </si>
  <si>
    <t>7h00 à 20h00</t>
  </si>
  <si>
    <t>NUIT SEMAINE / WEEK-END</t>
  </si>
  <si>
    <t xml:space="preserve">Vendredi 19H00 à 9h00 / Lundi  19h00 à 9h00 </t>
  </si>
  <si>
    <t>Total CB</t>
  </si>
  <si>
    <t>Total Cheque</t>
  </si>
  <si>
    <t>Total Espece</t>
  </si>
  <si>
    <t xml:space="preserve">Total Générale </t>
  </si>
  <si>
    <t xml:space="preserve">Feuille Impression A4 </t>
  </si>
  <si>
    <t xml:space="preserve">N° de Carte </t>
  </si>
  <si>
    <t>TARIFS</t>
  </si>
  <si>
    <t>FONCTIONNEL 2 mois</t>
  </si>
  <si>
    <t>FONCTIONNEL 3 mois</t>
  </si>
  <si>
    <t>FONCTIONNEL 4 mois</t>
  </si>
  <si>
    <t>FONCTIONNEL 5 mois</t>
  </si>
  <si>
    <t>FONCTIONNEL 6 mois</t>
  </si>
  <si>
    <t>FONCTIONNEL PLUS 1 mois</t>
  </si>
  <si>
    <t>FONCTIONNEL PLUS 2 mois</t>
  </si>
  <si>
    <t>FONCTIONNEL PLUS 3 mois</t>
  </si>
  <si>
    <t>FONCTIONNEL PLUS 4 mois</t>
  </si>
  <si>
    <t>FONCTIONNEL PLUS 5 mois</t>
  </si>
  <si>
    <t>FONCTIONNEL PLUS 6 mois</t>
  </si>
  <si>
    <t>FONCTIONNEL 1 mois</t>
  </si>
  <si>
    <t>24/24 TRIMESTRIEL - F 6 mois</t>
  </si>
  <si>
    <t xml:space="preserve">NOCTURNE  </t>
  </si>
  <si>
    <t>Caisse epargne</t>
  </si>
  <si>
    <t>La Banque Postale</t>
  </si>
  <si>
    <t>Banque Populaire</t>
  </si>
  <si>
    <t>CB</t>
  </si>
  <si>
    <t>ESPECE</t>
  </si>
  <si>
    <t>CHEQUE</t>
  </si>
  <si>
    <t xml:space="preserve">lorsque je tape 31 s'affiche sur la feuile Nom et Prenom </t>
  </si>
  <si>
    <t>dans les celules  5-2 et 6-2</t>
  </si>
  <si>
    <t>dans la celule 8-2</t>
  </si>
  <si>
    <t>lorsque je tape sur le TARIFS 41 s’affiche</t>
  </si>
  <si>
    <t xml:space="preserve">Exemple de la saisie journaliere </t>
  </si>
  <si>
    <t xml:space="preserve">2- nombre de saisie  de la journee </t>
  </si>
  <si>
    <t>Nombre de Clients</t>
  </si>
  <si>
    <t xml:space="preserve">1- Je voudrais calculer le monatnt des - cheques , cb , especes et le montant totale automatiquement </t>
  </si>
  <si>
    <t>PLAQUE IMMATRICULATION</t>
  </si>
  <si>
    <t>DH4058C</t>
  </si>
  <si>
    <t>EG2372W</t>
  </si>
  <si>
    <t>UD7231D</t>
  </si>
  <si>
    <t>ND3268X</t>
  </si>
  <si>
    <t>VU1227Z</t>
  </si>
  <si>
    <t>RZ7458V</t>
  </si>
  <si>
    <t>XV6796W</t>
  </si>
  <si>
    <t>IR2179X</t>
  </si>
  <si>
    <t>NP2274C</t>
  </si>
  <si>
    <t>EG3802D</t>
  </si>
  <si>
    <t>VC8536A</t>
  </si>
  <si>
    <t>TA8936V</t>
  </si>
  <si>
    <t>ZE6405Z</t>
  </si>
  <si>
    <t>CY5047X</t>
  </si>
  <si>
    <t>NC8332X</t>
  </si>
  <si>
    <t>JU8833A</t>
  </si>
  <si>
    <t>DG5197A</t>
  </si>
  <si>
    <t>DI5054C</t>
  </si>
  <si>
    <t>GF2189N</t>
  </si>
  <si>
    <t>NK6557X</t>
  </si>
  <si>
    <t>GC2555O</t>
  </si>
  <si>
    <t>JD7455U</t>
  </si>
  <si>
    <t>RR7787S</t>
  </si>
  <si>
    <t>AG6423H</t>
  </si>
  <si>
    <t>EM5981S</t>
  </si>
  <si>
    <t>GA6557N</t>
  </si>
  <si>
    <t>SI6408X</t>
  </si>
  <si>
    <t>PS4656S</t>
  </si>
  <si>
    <t>HN1173E</t>
  </si>
  <si>
    <t>GB5318Z</t>
  </si>
  <si>
    <t>ZG7884Y</t>
  </si>
  <si>
    <t>OF1029P</t>
  </si>
  <si>
    <t>KX1793G</t>
  </si>
  <si>
    <t>KZ8122W</t>
  </si>
  <si>
    <t>MY2915W</t>
  </si>
  <si>
    <t>TO8322E</t>
  </si>
  <si>
    <t>GV7278A</t>
  </si>
  <si>
    <t>TH8282C</t>
  </si>
  <si>
    <t>SO2474R</t>
  </si>
  <si>
    <t>IA4662T</t>
  </si>
  <si>
    <t>VQ8243K</t>
  </si>
  <si>
    <t>IQ3436H</t>
  </si>
  <si>
    <t>YB7479L</t>
  </si>
  <si>
    <t>RG1998T</t>
  </si>
  <si>
    <t>OK8187W</t>
  </si>
  <si>
    <t>YC7606H</t>
  </si>
  <si>
    <t>GG5064Q</t>
  </si>
  <si>
    <t>NM2367M</t>
  </si>
  <si>
    <t>FR8730K</t>
  </si>
  <si>
    <t>RS6088X</t>
  </si>
  <si>
    <t>JJ6609Q</t>
  </si>
  <si>
    <t>DH4847N</t>
  </si>
  <si>
    <t>ND3471C</t>
  </si>
  <si>
    <t>OI2174G</t>
  </si>
  <si>
    <t>HL2376U</t>
  </si>
  <si>
    <t>AU3068C</t>
  </si>
  <si>
    <t>SQ2230V</t>
  </si>
  <si>
    <t>CC4077R</t>
  </si>
  <si>
    <t>UL4631J</t>
  </si>
  <si>
    <t>HD3149W</t>
  </si>
  <si>
    <t>NM3201Z</t>
  </si>
  <si>
    <t>BV3599Z</t>
  </si>
  <si>
    <t>MJ6014T</t>
  </si>
  <si>
    <t>EO2289J</t>
  </si>
  <si>
    <t>JH4310N</t>
  </si>
  <si>
    <t>LS3298C</t>
  </si>
  <si>
    <t>CS5643J</t>
  </si>
  <si>
    <t>OB1356O</t>
  </si>
  <si>
    <t>VX4799E</t>
  </si>
  <si>
    <t>HU6128H</t>
  </si>
  <si>
    <t>AA8465E</t>
  </si>
  <si>
    <t>IE7428E</t>
  </si>
  <si>
    <t>AT4231I</t>
  </si>
  <si>
    <t>YZ3273B</t>
  </si>
  <si>
    <t>HW8598L</t>
  </si>
  <si>
    <t>WP3490A</t>
  </si>
  <si>
    <t>OY4818C</t>
  </si>
  <si>
    <t>WL4016U</t>
  </si>
  <si>
    <t>VE5033Y</t>
  </si>
  <si>
    <t>RH8279A</t>
  </si>
  <si>
    <t>HS7059C</t>
  </si>
  <si>
    <t>XV3069K</t>
  </si>
  <si>
    <t>GZ5836U</t>
  </si>
  <si>
    <t>BC4969Y</t>
  </si>
  <si>
    <t>OA7788Z</t>
  </si>
  <si>
    <t>EC8410J</t>
  </si>
  <si>
    <t>SI5536G</t>
  </si>
  <si>
    <t>FF7878I</t>
  </si>
  <si>
    <t>JZ1140Q</t>
  </si>
  <si>
    <t>JW5708O</t>
  </si>
  <si>
    <t>FW1307G</t>
  </si>
  <si>
    <t>FN3311T</t>
  </si>
  <si>
    <t>TP3863Y</t>
  </si>
  <si>
    <t>DJ6889W</t>
  </si>
  <si>
    <t>IC5260Z</t>
  </si>
  <si>
    <t>WB6896T</t>
  </si>
  <si>
    <t>GC4644E</t>
  </si>
  <si>
    <t>ZE3674A</t>
  </si>
  <si>
    <t>CARTE</t>
  </si>
  <si>
    <t>CATÉGORIES</t>
  </si>
  <si>
    <t>PRÉNOM</t>
  </si>
  <si>
    <t>TÉL</t>
  </si>
  <si>
    <t>Paiement</t>
  </si>
  <si>
    <t>N° chèque</t>
  </si>
  <si>
    <t>N° carte</t>
  </si>
  <si>
    <t>Moyens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</si>
</sst>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8"/>
      <color rgb="FF000000"/>
      <name val="Open Sans"/>
      <family val="2"/>
    </font>
    <font>
      <sz val="11"/>
      <name val="Consolas"/>
      <family val="3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00B050"/>
      <name val="Calibri"/>
      <family val="2"/>
      <scheme val="minor"/>
    </font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/>
    </xf>
    <xf numFmtId="2" fontId="2" fillId="0" borderId="0" xfId="0" applyNumberFormat="1" applyFont="1" applyAlignment="1">
      <alignment horizontal="left" vertical="center" indent="1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16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1" xfId="0" applyFill="1" applyBorder="1"/>
    <xf numFmtId="0" fontId="0" fillId="6" borderId="1" xfId="0" applyFill="1" applyBorder="1"/>
    <xf numFmtId="44" fontId="0" fillId="6" borderId="1" xfId="0" applyNumberFormat="1" applyFill="1" applyBorder="1"/>
    <xf numFmtId="0" fontId="7" fillId="6" borderId="1" xfId="0" applyFont="1" applyFill="1" applyBorder="1"/>
    <xf numFmtId="44" fontId="7" fillId="6" borderId="1" xfId="0" applyNumberFormat="1" applyFont="1" applyFill="1" applyBorder="1"/>
    <xf numFmtId="0" fontId="3" fillId="6" borderId="1" xfId="0" applyFont="1" applyFill="1" applyBorder="1"/>
    <xf numFmtId="0" fontId="0" fillId="6" borderId="4" xfId="0" applyFill="1" applyBorder="1"/>
    <xf numFmtId="0" fontId="0" fillId="6" borderId="3" xfId="0" applyFill="1" applyBorder="1"/>
    <xf numFmtId="0" fontId="6" fillId="6" borderId="5" xfId="0" applyFont="1" applyFill="1" applyBorder="1"/>
    <xf numFmtId="0" fontId="3" fillId="6" borderId="7" xfId="0" applyFont="1" applyFill="1" applyBorder="1"/>
    <xf numFmtId="0" fontId="3" fillId="6" borderId="0" xfId="0" applyFont="1" applyFill="1"/>
    <xf numFmtId="0" fontId="0" fillId="6" borderId="7" xfId="0" applyFill="1" applyBorder="1"/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0" fillId="6" borderId="11" xfId="0" applyFill="1" applyBorder="1"/>
    <xf numFmtId="44" fontId="0" fillId="9" borderId="1" xfId="0" applyNumberFormat="1" applyFill="1" applyBorder="1"/>
    <xf numFmtId="0" fontId="7" fillId="6" borderId="8" xfId="0" applyFont="1" applyFill="1" applyBorder="1" applyAlignment="1">
      <alignment horizontal="center"/>
    </xf>
    <xf numFmtId="0" fontId="5" fillId="2" borderId="4" xfId="0" applyFont="1" applyFill="1" applyBorder="1" applyAlignment="1">
      <alignment vertical="top"/>
    </xf>
    <xf numFmtId="0" fontId="0" fillId="6" borderId="12" xfId="0" applyFill="1" applyBorder="1"/>
    <xf numFmtId="0" fontId="7" fillId="6" borderId="12" xfId="0" applyFont="1" applyFill="1" applyBorder="1"/>
    <xf numFmtId="0" fontId="3" fillId="6" borderId="12" xfId="0" applyFont="1" applyFill="1" applyBorder="1"/>
    <xf numFmtId="0" fontId="0" fillId="10" borderId="13" xfId="0" applyFill="1" applyBorder="1"/>
    <xf numFmtId="0" fontId="0" fillId="6" borderId="13" xfId="0" applyFill="1" applyBorder="1"/>
    <xf numFmtId="0" fontId="7" fillId="6" borderId="13" xfId="0" applyFont="1" applyFill="1" applyBorder="1"/>
    <xf numFmtId="0" fontId="3" fillId="6" borderId="13" xfId="0" applyFont="1" applyFill="1" applyBorder="1"/>
    <xf numFmtId="0" fontId="4" fillId="6" borderId="14" xfId="0" applyFont="1" applyFill="1" applyBorder="1" applyAlignment="1"/>
    <xf numFmtId="0" fontId="4" fillId="6" borderId="4" xfId="0" applyFont="1" applyFill="1" applyBorder="1" applyAlignment="1"/>
    <xf numFmtId="0" fontId="4" fillId="10" borderId="15" xfId="0" applyFont="1" applyFill="1" applyBorder="1" applyAlignment="1"/>
    <xf numFmtId="0" fontId="0" fillId="8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7" fillId="6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16" xfId="0" applyFont="1" applyFill="1" applyBorder="1"/>
    <xf numFmtId="0" fontId="7" fillId="6" borderId="1" xfId="0" applyNumberFormat="1" applyFont="1" applyFill="1" applyBorder="1"/>
    <xf numFmtId="0" fontId="7" fillId="6" borderId="13" xfId="0" applyNumberFormat="1" applyFont="1" applyFill="1" applyBorder="1"/>
    <xf numFmtId="0" fontId="3" fillId="5" borderId="1" xfId="0" applyFont="1" applyFill="1" applyBorder="1" applyAlignment="1">
      <alignment horizontal="center"/>
    </xf>
    <xf numFmtId="164" fontId="3" fillId="11" borderId="4" xfId="1" applyNumberFormat="1" applyFont="1" applyFill="1" applyBorder="1"/>
    <xf numFmtId="164" fontId="6" fillId="11" borderId="6" xfId="1" applyNumberFormat="1" applyFont="1" applyFill="1" applyBorder="1"/>
    <xf numFmtId="0" fontId="0" fillId="0" borderId="0" xfId="0" applyFill="1"/>
    <xf numFmtId="0" fontId="5" fillId="0" borderId="2" xfId="0" applyFont="1" applyFill="1" applyBorder="1" applyAlignment="1">
      <alignment horizontal="center"/>
    </xf>
    <xf numFmtId="0" fontId="9" fillId="0" borderId="6" xfId="0" applyFont="1" applyFill="1" applyBorder="1" applyAlignment="1">
      <alignment horizontal="center"/>
    </xf>
    <xf numFmtId="0" fontId="10" fillId="0" borderId="6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nsolas"/>
        <family val="3"/>
        <scheme val="none"/>
      </font>
      <numFmt numFmtId="2" formatCode="0.00"/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6" tint="0.59999389629810485"/>
        </patternFill>
      </fill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Light15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632460</xdr:colOff>
      <xdr:row>17</xdr:row>
      <xdr:rowOff>15240</xdr:rowOff>
    </xdr:from>
    <xdr:to>
      <xdr:col>11</xdr:col>
      <xdr:colOff>754380</xdr:colOff>
      <xdr:row>24</xdr:row>
      <xdr:rowOff>91440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2F8967E-EEB7-FD10-E070-7B8378B43FC0}"/>
            </a:ext>
          </a:extLst>
        </xdr:cNvPr>
        <xdr:cNvCxnSpPr/>
      </xdr:nvCxnSpPr>
      <xdr:spPr>
        <a:xfrm flipV="1">
          <a:off x="6598920" y="3863340"/>
          <a:ext cx="4328160" cy="1676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1196340</xdr:colOff>
      <xdr:row>2</xdr:row>
      <xdr:rowOff>137160</xdr:rowOff>
    </xdr:from>
    <xdr:to>
      <xdr:col>10</xdr:col>
      <xdr:colOff>784860</xdr:colOff>
      <xdr:row>3</xdr:row>
      <xdr:rowOff>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212526CF-54FE-F9A0-0966-25FFCA97FDCA}"/>
            </a:ext>
          </a:extLst>
        </xdr:cNvPr>
        <xdr:cNvCxnSpPr/>
      </xdr:nvCxnSpPr>
      <xdr:spPr>
        <a:xfrm flipH="1" flipV="1">
          <a:off x="4671060" y="556260"/>
          <a:ext cx="5494020" cy="914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1341120</xdr:colOff>
      <xdr:row>1</xdr:row>
      <xdr:rowOff>137160</xdr:rowOff>
    </xdr:from>
    <xdr:to>
      <xdr:col>10</xdr:col>
      <xdr:colOff>746760</xdr:colOff>
      <xdr:row>6</xdr:row>
      <xdr:rowOff>15240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A9669E3E-BA0F-7E97-F0CB-ABE2FED3DF54}"/>
            </a:ext>
          </a:extLst>
        </xdr:cNvPr>
        <xdr:cNvCxnSpPr/>
      </xdr:nvCxnSpPr>
      <xdr:spPr>
        <a:xfrm flipH="1" flipV="1">
          <a:off x="8412480" y="365760"/>
          <a:ext cx="1714500" cy="982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70C819-B9C9-47C4-A03C-EA2DACCE4EE9}" name="tClients" displayName="tClients" ref="A1:F99" totalsRowShown="0" headerRowDxfId="13" headerRowBorderDxfId="18" tableBorderDxfId="19">
  <autoFilter ref="A1:F99" xr:uid="{DE70C819-B9C9-47C4-A03C-EA2DACCE4EE9}"/>
  <tableColumns count="6">
    <tableColumn id="1" xr3:uid="{6529F357-2868-4748-9DFD-F96A8A24B15B}" name="CARTE" dataDxfId="17"/>
    <tableColumn id="2" xr3:uid="{B8AC0FE1-0CDE-40D1-ACBC-508E6EAD1665}" name="CATÉGORIES"/>
    <tableColumn id="3" xr3:uid="{03448DB7-B584-44C1-9051-031B561FA2B1}" name="NOM" dataDxfId="16"/>
    <tableColumn id="4" xr3:uid="{0ABEE318-6355-4552-918F-B3F147DDA8A3}" name="PRÉNOM" dataDxfId="15"/>
    <tableColumn id="5" xr3:uid="{6B120934-A288-4E45-B216-7A13CFE24C9D}" name="TÉL"/>
    <tableColumn id="6" xr3:uid="{580568C8-5253-470A-98C6-8EC62840F49D}" name="PLAQUE IMMATRICULATION" dataDxfId="14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00D596-98C7-40BD-BB8C-596B73F1FB6B}" name="tTarifs" displayName="tTarifs" ref="A1:C21" totalsRowShown="0">
  <autoFilter ref="A1:C21" xr:uid="{A500D596-98C7-40BD-BB8C-596B73F1FB6B}"/>
  <tableColumns count="3">
    <tableColumn id="1" xr3:uid="{A7DCFFE9-115A-491A-A6AA-6A8610537783}" name="Categories"/>
    <tableColumn id="2" xr3:uid="{760AC91F-B108-4124-9642-9B90F56329F8}" name="Tarifs" dataDxfId="1"/>
    <tableColumn id="3" xr3:uid="{37FD60A6-657C-43F5-9607-F4C6C96B498D}" name="Horaires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884D29-9072-455D-BB46-3F816F4235F3}" name="tSaisie" displayName="tSaisie" ref="A1:H23" totalsRowShown="0" headerRowDxfId="6" dataDxfId="7" headerRowBorderDxfId="11" tableBorderDxfId="12" totalsRowBorderDxfId="10">
  <autoFilter ref="A1:H23" xr:uid="{47884D29-9072-455D-BB46-3F816F4235F3}"/>
  <tableColumns count="8">
    <tableColumn id="1" xr3:uid="{6540E499-31D0-4D8F-9953-265E9A87EFC2}" name="Paiement" dataDxfId="9"/>
    <tableColumn id="2" xr3:uid="{8BCDF38B-B2FE-4476-B3BA-877170A2EC97}" name="N° chèque" dataDxfId="8"/>
    <tableColumn id="3" xr3:uid="{98A89140-EA6F-4064-9385-EB19D4B8C401}" name="Banque" dataDxfId="5"/>
    <tableColumn id="4" xr3:uid="{BA38E097-3FB2-4E5B-A91E-903D1711476A}" name="N° carte" dataDxfId="4"/>
    <tableColumn id="5" xr3:uid="{CE5B4386-A54A-4652-81B8-F22CE28DD427}" name="Nom" dataDxfId="3">
      <calculatedColumnFormula>IF(tSaisie[[#This Row],[N° carte]]&lt;&gt;"",_xlfn.XLOOKUP(tSaisie[[#This Row],[N° carte]],tClients[CARTE],tClients[NOM],"Non trouvé"),"")</calculatedColumnFormula>
    </tableColumn>
    <tableColumn id="6" xr3:uid="{74DF52DA-6DDA-44B1-A64F-26E40E6C94F0}" name="Prénom" dataDxfId="2">
      <calculatedColumnFormula>IF(tSaisie[[#This Row],[N° carte]]&lt;&gt;"",_xlfn.XLOOKUP(tSaisie[[#This Row],[N° carte]],tClients[CARTE],tClients[PRÉNOM],"Non trouvé"),"")</calculatedColumnFormula>
    </tableColumn>
    <tableColumn id="7" xr3:uid="{A7D0A887-760E-406E-AB96-B4E06036C0F9}" name="Montant"/>
    <tableColumn id="8" xr3:uid="{E0799E9E-663C-4EC0-B315-E3C0042C1B40}" name="Forfait" dataDxfId="0">
      <calculatedColumnFormula>IF(tSaisie[[#This Row],[Montant]]&lt;&gt;"",_xlfn.XLOOKUP(tSaisie[[#This Row],[Montant]],tTarifs[Tarifs],tTarifs[Categories],"Non trouvé"),"")</calculatedColumnFormula>
    </tableColumn>
  </tableColumns>
  <tableStyleInfo name="TableStyleLight15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C4057E2-F84B-47C5-8C66-068EE39477D2}" name="tBanques" displayName="tBanques" ref="A1:A4" totalsRowShown="0">
  <autoFilter ref="A1:A4" xr:uid="{2C4057E2-F84B-47C5-8C66-068EE39477D2}"/>
  <tableColumns count="1">
    <tableColumn id="1" xr3:uid="{1735E665-314E-4F1F-9A0D-49FA9BD0418A}" name="Banque"/>
  </tableColumns>
  <tableStyleInfo name="TableStyleLight15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6BF5770-06A3-4DFA-B240-DC7A63AA6BE6}" name="tPaiements" displayName="tPaiements" ref="C1:C4" totalsRowShown="0">
  <autoFilter ref="C1:C4" xr:uid="{B6BF5770-06A3-4DFA-B240-DC7A63AA6BE6}"/>
  <tableColumns count="1">
    <tableColumn id="1" xr3:uid="{258A7773-65F4-4FDE-A388-4F7F78F7F0E2}" name="Moyens paiement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F481F-E20D-4D35-AA1E-694C65E0AA91}">
  <sheetPr>
    <tabColor rgb="FFFF0000"/>
  </sheetPr>
  <dimension ref="A1:H99"/>
  <sheetViews>
    <sheetView showGridLines="0" workbookViewId="0">
      <selection activeCell="A56" activeCellId="3" sqref="A21 A31 A44 A56"/>
    </sheetView>
  </sheetViews>
  <sheetFormatPr baseColWidth="10" defaultRowHeight="14.5" x14ac:dyDescent="0.35"/>
  <cols>
    <col min="1" max="1" width="10.7265625" bestFit="1" customWidth="1"/>
    <col min="2" max="2" width="16.6328125" bestFit="1" customWidth="1"/>
    <col min="3" max="3" width="29.08984375" bestFit="1" customWidth="1"/>
    <col min="4" max="4" width="12.90625" bestFit="1" customWidth="1"/>
    <col min="5" max="5" width="6.90625" bestFit="1" customWidth="1"/>
    <col min="6" max="6" width="33.6328125" bestFit="1" customWidth="1"/>
    <col min="7" max="7" width="18.453125" customWidth="1"/>
    <col min="8" max="8" width="17" style="3" customWidth="1"/>
    <col min="9" max="9" width="31.81640625" customWidth="1"/>
  </cols>
  <sheetData>
    <row r="1" spans="1:8" ht="18.5" x14ac:dyDescent="0.35">
      <c r="A1" s="28" t="s">
        <v>342</v>
      </c>
      <c r="B1" s="28" t="s">
        <v>343</v>
      </c>
      <c r="C1" s="28" t="s">
        <v>137</v>
      </c>
      <c r="D1" s="28" t="s">
        <v>344</v>
      </c>
      <c r="E1" s="28" t="s">
        <v>345</v>
      </c>
      <c r="F1" s="28" t="s">
        <v>243</v>
      </c>
      <c r="G1" s="1"/>
    </row>
    <row r="2" spans="1:8" x14ac:dyDescent="0.35">
      <c r="A2" s="6">
        <v>2</v>
      </c>
      <c r="C2" s="7" t="s">
        <v>114</v>
      </c>
      <c r="D2" s="8" t="s">
        <v>97</v>
      </c>
      <c r="E2">
        <v>1457</v>
      </c>
      <c r="F2" s="2" t="s">
        <v>244</v>
      </c>
    </row>
    <row r="3" spans="1:8" x14ac:dyDescent="0.35">
      <c r="A3" s="6">
        <v>4</v>
      </c>
      <c r="B3" t="s">
        <v>138</v>
      </c>
      <c r="C3" s="7" t="s">
        <v>139</v>
      </c>
      <c r="D3" s="8" t="s">
        <v>2</v>
      </c>
      <c r="E3">
        <v>1457</v>
      </c>
      <c r="F3" s="2" t="s">
        <v>245</v>
      </c>
    </row>
    <row r="4" spans="1:8" x14ac:dyDescent="0.35">
      <c r="A4" s="6">
        <v>5</v>
      </c>
      <c r="B4" t="s">
        <v>140</v>
      </c>
      <c r="C4" s="7" t="s">
        <v>141</v>
      </c>
      <c r="D4" s="8" t="s">
        <v>3</v>
      </c>
      <c r="E4">
        <v>1457</v>
      </c>
      <c r="F4" s="2" t="s">
        <v>246</v>
      </c>
    </row>
    <row r="5" spans="1:8" x14ac:dyDescent="0.35">
      <c r="A5" s="6">
        <v>6</v>
      </c>
      <c r="B5" t="s">
        <v>142</v>
      </c>
      <c r="C5" s="7" t="s">
        <v>185</v>
      </c>
      <c r="D5" s="8"/>
      <c r="E5">
        <v>1457</v>
      </c>
      <c r="F5" s="2" t="s">
        <v>247</v>
      </c>
    </row>
    <row r="6" spans="1:8" x14ac:dyDescent="0.35">
      <c r="A6" s="6">
        <v>7</v>
      </c>
      <c r="B6" t="s">
        <v>140</v>
      </c>
      <c r="C6" s="7" t="s">
        <v>186</v>
      </c>
      <c r="D6" s="8" t="s">
        <v>87</v>
      </c>
      <c r="E6">
        <v>1457</v>
      </c>
      <c r="F6" s="2" t="s">
        <v>248</v>
      </c>
    </row>
    <row r="7" spans="1:8" x14ac:dyDescent="0.35">
      <c r="A7" s="6">
        <v>8</v>
      </c>
      <c r="B7" t="s">
        <v>144</v>
      </c>
      <c r="C7" s="7" t="s">
        <v>143</v>
      </c>
      <c r="D7" s="8"/>
      <c r="E7">
        <v>1457</v>
      </c>
      <c r="F7" s="2" t="s">
        <v>249</v>
      </c>
    </row>
    <row r="8" spans="1:8" x14ac:dyDescent="0.35">
      <c r="A8" s="6">
        <v>9</v>
      </c>
      <c r="B8" t="s">
        <v>171</v>
      </c>
      <c r="C8" s="7" t="s">
        <v>145</v>
      </c>
      <c r="D8" s="8" t="s">
        <v>102</v>
      </c>
      <c r="E8">
        <v>1457</v>
      </c>
      <c r="F8" s="2" t="s">
        <v>250</v>
      </c>
    </row>
    <row r="9" spans="1:8" x14ac:dyDescent="0.35">
      <c r="A9" s="6">
        <v>10</v>
      </c>
      <c r="C9" s="7" t="s">
        <v>187</v>
      </c>
      <c r="D9" s="8" t="s">
        <v>111</v>
      </c>
      <c r="E9">
        <v>1457</v>
      </c>
      <c r="F9" s="2" t="s">
        <v>251</v>
      </c>
    </row>
    <row r="10" spans="1:8" x14ac:dyDescent="0.35">
      <c r="A10" s="6">
        <v>11</v>
      </c>
      <c r="C10" s="7" t="s">
        <v>6</v>
      </c>
      <c r="D10" s="8" t="s">
        <v>7</v>
      </c>
      <c r="E10">
        <v>1457</v>
      </c>
      <c r="F10" s="2" t="s">
        <v>252</v>
      </c>
    </row>
    <row r="11" spans="1:8" x14ac:dyDescent="0.35">
      <c r="A11" s="6">
        <v>12</v>
      </c>
      <c r="B11" t="s">
        <v>140</v>
      </c>
      <c r="C11" s="7" t="s">
        <v>146</v>
      </c>
      <c r="D11" s="8" t="s">
        <v>8</v>
      </c>
      <c r="E11">
        <v>1457</v>
      </c>
      <c r="F11" s="2" t="s">
        <v>253</v>
      </c>
    </row>
    <row r="12" spans="1:8" x14ac:dyDescent="0.35">
      <c r="A12" s="6">
        <v>13</v>
      </c>
      <c r="C12" s="7" t="s">
        <v>9</v>
      </c>
      <c r="D12" s="8" t="s">
        <v>10</v>
      </c>
      <c r="E12">
        <v>1457</v>
      </c>
      <c r="F12" s="2" t="s">
        <v>254</v>
      </c>
      <c r="H12" s="4"/>
    </row>
    <row r="13" spans="1:8" x14ac:dyDescent="0.35">
      <c r="A13" s="6">
        <v>14</v>
      </c>
      <c r="C13" s="7" t="s">
        <v>11</v>
      </c>
      <c r="D13" s="8" t="s">
        <v>12</v>
      </c>
      <c r="E13">
        <v>1457</v>
      </c>
      <c r="F13" s="2" t="s">
        <v>255</v>
      </c>
      <c r="H13" s="4"/>
    </row>
    <row r="14" spans="1:8" x14ac:dyDescent="0.35">
      <c r="A14" s="6">
        <v>15</v>
      </c>
      <c r="B14" t="s">
        <v>140</v>
      </c>
      <c r="C14" s="7" t="s">
        <v>147</v>
      </c>
      <c r="D14" s="8" t="s">
        <v>13</v>
      </c>
      <c r="E14">
        <v>1457</v>
      </c>
      <c r="F14" s="2" t="s">
        <v>256</v>
      </c>
      <c r="H14" s="4"/>
    </row>
    <row r="15" spans="1:8" x14ac:dyDescent="0.35">
      <c r="A15" s="6">
        <v>16</v>
      </c>
      <c r="B15" t="s">
        <v>165</v>
      </c>
      <c r="C15" s="7" t="s">
        <v>182</v>
      </c>
      <c r="D15" s="8" t="s">
        <v>74</v>
      </c>
      <c r="E15">
        <v>1457</v>
      </c>
      <c r="F15" s="2" t="s">
        <v>257</v>
      </c>
      <c r="H15" s="4"/>
    </row>
    <row r="16" spans="1:8" x14ac:dyDescent="0.35">
      <c r="A16" s="6">
        <v>17</v>
      </c>
      <c r="C16" s="7" t="s">
        <v>14</v>
      </c>
      <c r="D16" s="8" t="s">
        <v>15</v>
      </c>
      <c r="E16">
        <v>1457</v>
      </c>
      <c r="F16" s="2" t="s">
        <v>258</v>
      </c>
      <c r="H16" s="4"/>
    </row>
    <row r="17" spans="1:8" x14ac:dyDescent="0.35">
      <c r="A17" s="6">
        <v>18</v>
      </c>
      <c r="C17" s="7" t="s">
        <v>103</v>
      </c>
      <c r="D17" s="8" t="s">
        <v>89</v>
      </c>
      <c r="E17">
        <v>1457</v>
      </c>
      <c r="F17" s="2" t="s">
        <v>259</v>
      </c>
      <c r="H17" s="4"/>
    </row>
    <row r="18" spans="1:8" x14ac:dyDescent="0.35">
      <c r="A18" s="6">
        <v>19</v>
      </c>
      <c r="B18" t="s">
        <v>140</v>
      </c>
      <c r="C18" s="7" t="s">
        <v>148</v>
      </c>
      <c r="D18" s="8" t="s">
        <v>30</v>
      </c>
      <c r="E18">
        <v>1457</v>
      </c>
      <c r="F18" s="2" t="s">
        <v>260</v>
      </c>
    </row>
    <row r="19" spans="1:8" x14ac:dyDescent="0.35">
      <c r="A19" s="6">
        <v>20</v>
      </c>
      <c r="C19" s="7" t="s">
        <v>16</v>
      </c>
      <c r="D19" s="8" t="s">
        <v>17</v>
      </c>
      <c r="E19">
        <v>1457</v>
      </c>
      <c r="F19" s="2" t="s">
        <v>261</v>
      </c>
      <c r="H19" s="4"/>
    </row>
    <row r="20" spans="1:8" x14ac:dyDescent="0.35">
      <c r="A20" s="6">
        <v>21</v>
      </c>
      <c r="C20" s="7" t="s">
        <v>18</v>
      </c>
      <c r="D20" s="8" t="s">
        <v>19</v>
      </c>
      <c r="E20">
        <v>1457</v>
      </c>
      <c r="F20" s="2" t="s">
        <v>262</v>
      </c>
      <c r="H20" s="4"/>
    </row>
    <row r="21" spans="1:8" x14ac:dyDescent="0.35">
      <c r="A21" s="6">
        <v>22</v>
      </c>
      <c r="C21" s="7" t="s">
        <v>170</v>
      </c>
      <c r="D21" s="8" t="s">
        <v>20</v>
      </c>
      <c r="E21">
        <v>1457</v>
      </c>
      <c r="F21" s="2" t="s">
        <v>263</v>
      </c>
      <c r="H21" s="4"/>
    </row>
    <row r="22" spans="1:8" x14ac:dyDescent="0.35">
      <c r="A22" s="6">
        <v>23</v>
      </c>
      <c r="C22" s="7" t="s">
        <v>21</v>
      </c>
      <c r="D22" s="8" t="s">
        <v>22</v>
      </c>
      <c r="E22">
        <v>1457</v>
      </c>
      <c r="F22" s="2" t="s">
        <v>264</v>
      </c>
      <c r="H22" s="4"/>
    </row>
    <row r="23" spans="1:8" x14ac:dyDescent="0.35">
      <c r="A23" s="6">
        <v>24</v>
      </c>
      <c r="C23" s="7" t="s">
        <v>136</v>
      </c>
      <c r="D23" s="8" t="s">
        <v>135</v>
      </c>
      <c r="E23">
        <v>1457</v>
      </c>
      <c r="F23" s="2" t="s">
        <v>265</v>
      </c>
      <c r="H23" s="4"/>
    </row>
    <row r="24" spans="1:8" x14ac:dyDescent="0.35">
      <c r="A24" s="6">
        <v>25</v>
      </c>
      <c r="C24" s="7" t="s">
        <v>127</v>
      </c>
      <c r="D24" s="8" t="s">
        <v>94</v>
      </c>
      <c r="E24">
        <v>1457</v>
      </c>
      <c r="F24" s="2" t="s">
        <v>266</v>
      </c>
      <c r="H24" s="4"/>
    </row>
    <row r="25" spans="1:8" x14ac:dyDescent="0.35">
      <c r="A25" s="6">
        <v>26</v>
      </c>
      <c r="C25" s="7" t="s">
        <v>4</v>
      </c>
      <c r="D25" s="8" t="s">
        <v>5</v>
      </c>
      <c r="E25">
        <v>1457</v>
      </c>
      <c r="F25" s="2" t="s">
        <v>267</v>
      </c>
      <c r="H25" s="4"/>
    </row>
    <row r="26" spans="1:8" x14ac:dyDescent="0.35">
      <c r="A26" s="6">
        <v>27</v>
      </c>
      <c r="B26" t="s">
        <v>140</v>
      </c>
      <c r="C26" s="7" t="s">
        <v>149</v>
      </c>
      <c r="D26" s="8" t="s">
        <v>3</v>
      </c>
      <c r="E26">
        <v>1457</v>
      </c>
      <c r="F26" s="2" t="s">
        <v>268</v>
      </c>
      <c r="H26" s="4"/>
    </row>
    <row r="27" spans="1:8" x14ac:dyDescent="0.35">
      <c r="A27" s="6">
        <v>28</v>
      </c>
      <c r="C27" s="7" t="s">
        <v>25</v>
      </c>
      <c r="D27" s="8" t="s">
        <v>26</v>
      </c>
      <c r="E27">
        <v>1457</v>
      </c>
      <c r="F27" s="2" t="s">
        <v>269</v>
      </c>
      <c r="H27" s="4"/>
    </row>
    <row r="28" spans="1:8" x14ac:dyDescent="0.35">
      <c r="A28" s="6">
        <v>29</v>
      </c>
      <c r="C28" s="7" t="s">
        <v>169</v>
      </c>
      <c r="D28" s="8" t="s">
        <v>27</v>
      </c>
      <c r="E28">
        <v>1457</v>
      </c>
      <c r="F28" s="2" t="s">
        <v>270</v>
      </c>
    </row>
    <row r="29" spans="1:8" x14ac:dyDescent="0.35">
      <c r="A29" s="6">
        <v>30</v>
      </c>
      <c r="B29" t="s">
        <v>140</v>
      </c>
      <c r="C29" s="7" t="s">
        <v>150</v>
      </c>
      <c r="D29" s="8" t="s">
        <v>95</v>
      </c>
      <c r="E29">
        <v>1457</v>
      </c>
      <c r="F29" s="2" t="s">
        <v>271</v>
      </c>
    </row>
    <row r="30" spans="1:8" x14ac:dyDescent="0.35">
      <c r="A30" s="6">
        <v>31</v>
      </c>
      <c r="C30" s="7" t="s">
        <v>28</v>
      </c>
      <c r="D30" s="8" t="s">
        <v>29</v>
      </c>
      <c r="E30">
        <v>1457</v>
      </c>
      <c r="F30" s="2" t="s">
        <v>272</v>
      </c>
    </row>
    <row r="31" spans="1:8" x14ac:dyDescent="0.35">
      <c r="A31" s="6">
        <v>32</v>
      </c>
      <c r="C31" s="7" t="s">
        <v>110</v>
      </c>
      <c r="D31" s="8" t="s">
        <v>93</v>
      </c>
      <c r="E31">
        <v>1457</v>
      </c>
      <c r="F31" s="2" t="s">
        <v>273</v>
      </c>
    </row>
    <row r="32" spans="1:8" x14ac:dyDescent="0.35">
      <c r="A32" s="6">
        <v>33</v>
      </c>
      <c r="C32" s="7" t="s">
        <v>112</v>
      </c>
      <c r="D32" s="8" t="s">
        <v>98</v>
      </c>
      <c r="E32">
        <v>1457</v>
      </c>
      <c r="F32" s="2" t="s">
        <v>274</v>
      </c>
    </row>
    <row r="33" spans="1:6" x14ac:dyDescent="0.35">
      <c r="A33" s="6">
        <v>34</v>
      </c>
      <c r="C33" s="7" t="s">
        <v>31</v>
      </c>
      <c r="D33" s="8" t="s">
        <v>24</v>
      </c>
      <c r="E33">
        <v>1457</v>
      </c>
      <c r="F33" s="2" t="s">
        <v>275</v>
      </c>
    </row>
    <row r="34" spans="1:6" x14ac:dyDescent="0.35">
      <c r="A34" s="6">
        <v>35</v>
      </c>
      <c r="C34" s="7" t="s">
        <v>104</v>
      </c>
      <c r="D34" s="8" t="s">
        <v>105</v>
      </c>
      <c r="E34">
        <v>1457</v>
      </c>
      <c r="F34" s="2" t="s">
        <v>276</v>
      </c>
    </row>
    <row r="35" spans="1:6" x14ac:dyDescent="0.35">
      <c r="A35" s="6">
        <v>36</v>
      </c>
      <c r="C35" s="7" t="s">
        <v>128</v>
      </c>
      <c r="D35" s="8" t="s">
        <v>129</v>
      </c>
      <c r="E35">
        <v>1457</v>
      </c>
      <c r="F35" s="2" t="s">
        <v>277</v>
      </c>
    </row>
    <row r="36" spans="1:6" x14ac:dyDescent="0.35">
      <c r="A36" s="6">
        <v>37</v>
      </c>
      <c r="C36" s="7" t="s">
        <v>132</v>
      </c>
      <c r="D36" s="8" t="s">
        <v>34</v>
      </c>
      <c r="E36">
        <v>1457</v>
      </c>
      <c r="F36" s="2" t="s">
        <v>278</v>
      </c>
    </row>
    <row r="37" spans="1:6" x14ac:dyDescent="0.35">
      <c r="A37" s="6">
        <v>38</v>
      </c>
      <c r="C37" s="7" t="s">
        <v>107</v>
      </c>
      <c r="D37" s="8" t="s">
        <v>35</v>
      </c>
      <c r="E37">
        <v>1457</v>
      </c>
      <c r="F37" s="2" t="s">
        <v>279</v>
      </c>
    </row>
    <row r="38" spans="1:6" x14ac:dyDescent="0.35">
      <c r="A38" s="6">
        <v>39</v>
      </c>
      <c r="C38" s="7" t="s">
        <v>36</v>
      </c>
      <c r="D38" s="8" t="s">
        <v>37</v>
      </c>
      <c r="E38">
        <v>1457</v>
      </c>
      <c r="F38" s="2" t="s">
        <v>280</v>
      </c>
    </row>
    <row r="39" spans="1:6" x14ac:dyDescent="0.35">
      <c r="A39" s="6">
        <v>40</v>
      </c>
      <c r="C39" s="7" t="s">
        <v>173</v>
      </c>
      <c r="D39" s="8" t="s">
        <v>38</v>
      </c>
      <c r="E39">
        <v>1457</v>
      </c>
      <c r="F39" s="2" t="s">
        <v>281</v>
      </c>
    </row>
    <row r="40" spans="1:6" x14ac:dyDescent="0.35">
      <c r="A40" s="6">
        <v>41</v>
      </c>
      <c r="C40" s="7" t="s">
        <v>39</v>
      </c>
      <c r="D40" s="8" t="s">
        <v>40</v>
      </c>
      <c r="E40">
        <v>1457</v>
      </c>
      <c r="F40" s="2" t="s">
        <v>282</v>
      </c>
    </row>
    <row r="41" spans="1:6" x14ac:dyDescent="0.35">
      <c r="A41" s="6">
        <v>42</v>
      </c>
      <c r="C41" s="7" t="s">
        <v>133</v>
      </c>
      <c r="D41" s="8" t="s">
        <v>41</v>
      </c>
      <c r="E41">
        <v>1457</v>
      </c>
      <c r="F41" s="2" t="s">
        <v>283</v>
      </c>
    </row>
    <row r="42" spans="1:6" x14ac:dyDescent="0.35">
      <c r="A42" s="6">
        <v>43</v>
      </c>
      <c r="B42" t="s">
        <v>142</v>
      </c>
      <c r="C42" s="7" t="s">
        <v>172</v>
      </c>
      <c r="D42" s="8">
        <v>0</v>
      </c>
      <c r="E42">
        <v>1457</v>
      </c>
      <c r="F42" s="2" t="s">
        <v>284</v>
      </c>
    </row>
    <row r="43" spans="1:6" x14ac:dyDescent="0.35">
      <c r="A43" s="6">
        <v>44</v>
      </c>
      <c r="B43" t="s">
        <v>140</v>
      </c>
      <c r="C43" s="7" t="s">
        <v>151</v>
      </c>
      <c r="D43" s="8" t="s">
        <v>42</v>
      </c>
      <c r="E43">
        <v>1457</v>
      </c>
      <c r="F43" s="2" t="s">
        <v>285</v>
      </c>
    </row>
    <row r="44" spans="1:6" x14ac:dyDescent="0.35">
      <c r="A44" s="6">
        <v>45</v>
      </c>
      <c r="C44" s="7" t="s">
        <v>43</v>
      </c>
      <c r="D44" s="8" t="s">
        <v>44</v>
      </c>
      <c r="E44">
        <v>1457</v>
      </c>
      <c r="F44" s="2" t="s">
        <v>286</v>
      </c>
    </row>
    <row r="45" spans="1:6" x14ac:dyDescent="0.35">
      <c r="A45" s="6">
        <v>46</v>
      </c>
      <c r="C45" s="7" t="s">
        <v>45</v>
      </c>
      <c r="D45" s="8" t="s">
        <v>46</v>
      </c>
      <c r="E45">
        <v>1457</v>
      </c>
      <c r="F45" s="2" t="s">
        <v>287</v>
      </c>
    </row>
    <row r="46" spans="1:6" x14ac:dyDescent="0.35">
      <c r="A46" s="6">
        <v>47</v>
      </c>
      <c r="C46" s="7" t="s">
        <v>47</v>
      </c>
      <c r="D46" s="8" t="s">
        <v>48</v>
      </c>
      <c r="E46">
        <v>1457</v>
      </c>
      <c r="F46" s="2" t="s">
        <v>288</v>
      </c>
    </row>
    <row r="47" spans="1:6" x14ac:dyDescent="0.35">
      <c r="A47" s="6">
        <v>48</v>
      </c>
      <c r="C47" s="7" t="s">
        <v>49</v>
      </c>
      <c r="D47" s="8" t="s">
        <v>50</v>
      </c>
      <c r="E47">
        <v>1457</v>
      </c>
      <c r="F47" s="2" t="s">
        <v>289</v>
      </c>
    </row>
    <row r="48" spans="1:6" x14ac:dyDescent="0.35">
      <c r="A48" s="6">
        <v>49</v>
      </c>
      <c r="B48" t="s">
        <v>92</v>
      </c>
      <c r="C48" s="7" t="s">
        <v>51</v>
      </c>
      <c r="D48" s="8" t="s">
        <v>52</v>
      </c>
      <c r="E48">
        <v>1457</v>
      </c>
      <c r="F48" s="2" t="s">
        <v>290</v>
      </c>
    </row>
    <row r="49" spans="1:6" x14ac:dyDescent="0.35">
      <c r="A49" s="6">
        <v>50</v>
      </c>
      <c r="B49" t="s">
        <v>140</v>
      </c>
      <c r="C49" s="7" t="s">
        <v>152</v>
      </c>
      <c r="D49" s="8" t="s">
        <v>53</v>
      </c>
      <c r="E49">
        <v>1457</v>
      </c>
      <c r="F49" s="2" t="s">
        <v>291</v>
      </c>
    </row>
    <row r="50" spans="1:6" x14ac:dyDescent="0.35">
      <c r="A50" s="6">
        <v>51</v>
      </c>
      <c r="B50" t="s">
        <v>92</v>
      </c>
      <c r="C50" s="7" t="s">
        <v>54</v>
      </c>
      <c r="D50" s="8" t="s">
        <v>55</v>
      </c>
      <c r="E50">
        <v>1457</v>
      </c>
      <c r="F50" s="2" t="s">
        <v>292</v>
      </c>
    </row>
    <row r="51" spans="1:6" x14ac:dyDescent="0.35">
      <c r="A51" s="6">
        <v>52</v>
      </c>
      <c r="B51" t="s">
        <v>92</v>
      </c>
      <c r="C51" s="7" t="s">
        <v>56</v>
      </c>
      <c r="D51" s="8" t="s">
        <v>55</v>
      </c>
      <c r="E51">
        <v>1457</v>
      </c>
      <c r="F51" s="2" t="s">
        <v>293</v>
      </c>
    </row>
    <row r="52" spans="1:6" x14ac:dyDescent="0.35">
      <c r="A52" s="6">
        <v>53</v>
      </c>
      <c r="C52" s="7" t="s">
        <v>57</v>
      </c>
      <c r="D52" s="8" t="s">
        <v>58</v>
      </c>
      <c r="E52">
        <v>1457</v>
      </c>
      <c r="F52" s="2" t="s">
        <v>294</v>
      </c>
    </row>
    <row r="53" spans="1:6" x14ac:dyDescent="0.35">
      <c r="A53" s="6">
        <v>54</v>
      </c>
      <c r="B53" t="s">
        <v>140</v>
      </c>
      <c r="C53" s="7" t="s">
        <v>153</v>
      </c>
      <c r="D53" s="8" t="s">
        <v>106</v>
      </c>
      <c r="E53">
        <v>1457</v>
      </c>
      <c r="F53" s="2" t="s">
        <v>295</v>
      </c>
    </row>
    <row r="54" spans="1:6" x14ac:dyDescent="0.35">
      <c r="A54" s="6">
        <v>55</v>
      </c>
      <c r="C54" s="7" t="s">
        <v>108</v>
      </c>
      <c r="D54" s="8" t="s">
        <v>109</v>
      </c>
      <c r="E54">
        <v>1457</v>
      </c>
      <c r="F54" s="2" t="s">
        <v>296</v>
      </c>
    </row>
    <row r="55" spans="1:6" x14ac:dyDescent="0.35">
      <c r="A55" s="6">
        <v>56</v>
      </c>
      <c r="C55" s="7" t="s">
        <v>174</v>
      </c>
      <c r="D55" s="8">
        <v>0</v>
      </c>
      <c r="E55">
        <v>1457</v>
      </c>
      <c r="F55" s="2" t="s">
        <v>297</v>
      </c>
    </row>
    <row r="56" spans="1:6" x14ac:dyDescent="0.35">
      <c r="A56" s="6">
        <v>57</v>
      </c>
      <c r="B56" t="s">
        <v>92</v>
      </c>
      <c r="C56" s="7" t="s">
        <v>49</v>
      </c>
      <c r="D56" s="8" t="s">
        <v>50</v>
      </c>
      <c r="E56">
        <v>1457</v>
      </c>
      <c r="F56" s="2" t="s">
        <v>298</v>
      </c>
    </row>
    <row r="57" spans="1:6" x14ac:dyDescent="0.35">
      <c r="A57" s="6">
        <v>58</v>
      </c>
      <c r="B57" t="s">
        <v>154</v>
      </c>
      <c r="C57" s="7" t="s">
        <v>155</v>
      </c>
      <c r="D57" s="8">
        <v>0</v>
      </c>
      <c r="E57">
        <v>1457</v>
      </c>
      <c r="F57" s="2" t="s">
        <v>299</v>
      </c>
    </row>
    <row r="58" spans="1:6" x14ac:dyDescent="0.35">
      <c r="A58" s="6">
        <v>59</v>
      </c>
      <c r="C58" s="7" t="s">
        <v>116</v>
      </c>
      <c r="D58" s="8" t="s">
        <v>117</v>
      </c>
      <c r="E58">
        <v>1457</v>
      </c>
      <c r="F58" s="2" t="s">
        <v>300</v>
      </c>
    </row>
    <row r="59" spans="1:6" x14ac:dyDescent="0.35">
      <c r="A59" s="6">
        <v>60</v>
      </c>
      <c r="B59" t="s">
        <v>140</v>
      </c>
      <c r="C59" s="7" t="s">
        <v>156</v>
      </c>
      <c r="D59" s="8" t="s">
        <v>60</v>
      </c>
      <c r="E59">
        <v>1457</v>
      </c>
      <c r="F59" s="2" t="s">
        <v>301</v>
      </c>
    </row>
    <row r="60" spans="1:6" x14ac:dyDescent="0.35">
      <c r="A60" s="6">
        <v>61</v>
      </c>
      <c r="C60" s="7" t="s">
        <v>61</v>
      </c>
      <c r="D60" s="8" t="s">
        <v>62</v>
      </c>
      <c r="E60">
        <v>1457</v>
      </c>
      <c r="F60" s="2" t="s">
        <v>302</v>
      </c>
    </row>
    <row r="61" spans="1:6" x14ac:dyDescent="0.35">
      <c r="A61" s="6">
        <v>62</v>
      </c>
      <c r="C61" s="7" t="s">
        <v>63</v>
      </c>
      <c r="D61" s="8" t="s">
        <v>64</v>
      </c>
      <c r="E61">
        <v>1457</v>
      </c>
      <c r="F61" s="2" t="s">
        <v>303</v>
      </c>
    </row>
    <row r="62" spans="1:6" x14ac:dyDescent="0.35">
      <c r="A62" s="6">
        <v>63</v>
      </c>
      <c r="C62" s="7" t="s">
        <v>65</v>
      </c>
      <c r="D62" s="8" t="s">
        <v>66</v>
      </c>
      <c r="E62">
        <v>1457</v>
      </c>
      <c r="F62" s="2" t="s">
        <v>304</v>
      </c>
    </row>
    <row r="63" spans="1:6" x14ac:dyDescent="0.35">
      <c r="A63" s="6">
        <v>64</v>
      </c>
      <c r="C63" s="7" t="s">
        <v>67</v>
      </c>
      <c r="D63" s="8" t="s">
        <v>68</v>
      </c>
      <c r="E63">
        <v>1457</v>
      </c>
      <c r="F63" s="2" t="s">
        <v>305</v>
      </c>
    </row>
    <row r="64" spans="1:6" x14ac:dyDescent="0.35">
      <c r="A64" s="6">
        <v>65</v>
      </c>
      <c r="C64" s="7" t="s">
        <v>131</v>
      </c>
      <c r="D64" s="8" t="s">
        <v>69</v>
      </c>
      <c r="E64">
        <v>1457</v>
      </c>
      <c r="F64" s="2" t="s">
        <v>306</v>
      </c>
    </row>
    <row r="65" spans="1:6" x14ac:dyDescent="0.35">
      <c r="A65" s="6">
        <v>66</v>
      </c>
      <c r="B65" t="s">
        <v>175</v>
      </c>
      <c r="C65" s="7" t="s">
        <v>176</v>
      </c>
      <c r="D65" s="8" t="s">
        <v>70</v>
      </c>
      <c r="E65">
        <v>1457</v>
      </c>
      <c r="F65" s="2" t="s">
        <v>307</v>
      </c>
    </row>
    <row r="66" spans="1:6" x14ac:dyDescent="0.35">
      <c r="A66" s="6">
        <v>67</v>
      </c>
      <c r="B66" t="s">
        <v>140</v>
      </c>
      <c r="C66" s="7"/>
      <c r="D66" s="8" t="s">
        <v>71</v>
      </c>
      <c r="E66">
        <v>1457</v>
      </c>
      <c r="F66" s="2" t="s">
        <v>308</v>
      </c>
    </row>
    <row r="67" spans="1:6" x14ac:dyDescent="0.35">
      <c r="A67" s="6">
        <v>69</v>
      </c>
      <c r="B67" t="s">
        <v>165</v>
      </c>
      <c r="C67" s="7" t="s">
        <v>181</v>
      </c>
      <c r="D67" s="8" t="s">
        <v>72</v>
      </c>
      <c r="E67">
        <v>1457</v>
      </c>
      <c r="F67" s="2" t="s">
        <v>309</v>
      </c>
    </row>
    <row r="68" spans="1:6" x14ac:dyDescent="0.35">
      <c r="A68" s="6">
        <v>70</v>
      </c>
      <c r="B68" t="s">
        <v>140</v>
      </c>
      <c r="C68" s="7" t="s">
        <v>157</v>
      </c>
      <c r="D68" s="8" t="s">
        <v>73</v>
      </c>
      <c r="E68">
        <v>1457</v>
      </c>
      <c r="F68" s="2" t="s">
        <v>310</v>
      </c>
    </row>
    <row r="69" spans="1:6" x14ac:dyDescent="0.35">
      <c r="A69" s="6">
        <v>71</v>
      </c>
      <c r="C69" s="7" t="s">
        <v>130</v>
      </c>
      <c r="D69" s="8" t="s">
        <v>35</v>
      </c>
      <c r="E69">
        <v>1457</v>
      </c>
      <c r="F69" s="2" t="s">
        <v>311</v>
      </c>
    </row>
    <row r="70" spans="1:6" x14ac:dyDescent="0.35">
      <c r="A70" s="6">
        <v>72</v>
      </c>
      <c r="B70" t="s">
        <v>140</v>
      </c>
      <c r="C70" s="7" t="s">
        <v>158</v>
      </c>
      <c r="D70" s="8" t="s">
        <v>86</v>
      </c>
      <c r="E70">
        <v>1457</v>
      </c>
      <c r="F70" s="2" t="s">
        <v>312</v>
      </c>
    </row>
    <row r="71" spans="1:6" x14ac:dyDescent="0.35">
      <c r="A71" s="6">
        <v>75</v>
      </c>
      <c r="C71" s="7" t="s">
        <v>134</v>
      </c>
      <c r="D71" s="8" t="s">
        <v>100</v>
      </c>
      <c r="E71">
        <v>1457</v>
      </c>
      <c r="F71" s="2" t="s">
        <v>313</v>
      </c>
    </row>
    <row r="72" spans="1:6" x14ac:dyDescent="0.35">
      <c r="A72" s="6">
        <v>78</v>
      </c>
      <c r="C72" s="7" t="s">
        <v>96</v>
      </c>
      <c r="D72" s="8" t="s">
        <v>38</v>
      </c>
      <c r="E72">
        <v>1457</v>
      </c>
      <c r="F72" s="2" t="s">
        <v>314</v>
      </c>
    </row>
    <row r="73" spans="1:6" x14ac:dyDescent="0.35">
      <c r="A73" s="6">
        <v>79</v>
      </c>
      <c r="B73" t="s">
        <v>92</v>
      </c>
      <c r="C73" s="7" t="s">
        <v>75</v>
      </c>
      <c r="D73" s="8" t="s">
        <v>76</v>
      </c>
      <c r="E73">
        <v>1457</v>
      </c>
      <c r="F73" s="2" t="s">
        <v>315</v>
      </c>
    </row>
    <row r="74" spans="1:6" x14ac:dyDescent="0.35">
      <c r="A74" s="6">
        <v>80</v>
      </c>
      <c r="B74" t="s">
        <v>140</v>
      </c>
      <c r="C74" s="7" t="s">
        <v>159</v>
      </c>
      <c r="D74" s="8" t="s">
        <v>77</v>
      </c>
      <c r="E74">
        <v>1457</v>
      </c>
      <c r="F74" s="2" t="s">
        <v>316</v>
      </c>
    </row>
    <row r="75" spans="1:6" x14ac:dyDescent="0.35">
      <c r="A75" s="6">
        <v>81</v>
      </c>
      <c r="B75" t="s">
        <v>92</v>
      </c>
      <c r="C75" s="7" t="s">
        <v>32</v>
      </c>
      <c r="D75" s="8" t="s">
        <v>33</v>
      </c>
      <c r="E75">
        <v>1457</v>
      </c>
      <c r="F75" s="2" t="s">
        <v>317</v>
      </c>
    </row>
    <row r="76" spans="1:6" x14ac:dyDescent="0.35">
      <c r="A76" s="6">
        <v>82</v>
      </c>
      <c r="B76" t="s">
        <v>92</v>
      </c>
      <c r="C76" s="7" t="s">
        <v>47</v>
      </c>
      <c r="D76" s="8" t="s">
        <v>48</v>
      </c>
      <c r="E76">
        <v>1457</v>
      </c>
      <c r="F76" s="2" t="s">
        <v>318</v>
      </c>
    </row>
    <row r="77" spans="1:6" x14ac:dyDescent="0.35">
      <c r="A77" s="6">
        <v>83</v>
      </c>
      <c r="B77" t="s">
        <v>140</v>
      </c>
      <c r="C77" s="7" t="s">
        <v>160</v>
      </c>
      <c r="D77" s="8" t="s">
        <v>59</v>
      </c>
      <c r="E77">
        <v>1457</v>
      </c>
      <c r="F77" s="2" t="s">
        <v>319</v>
      </c>
    </row>
    <row r="78" spans="1:6" x14ac:dyDescent="0.35">
      <c r="A78" s="6">
        <v>84</v>
      </c>
      <c r="C78" s="7" t="s">
        <v>78</v>
      </c>
      <c r="D78" s="8" t="s">
        <v>79</v>
      </c>
      <c r="E78">
        <v>1457</v>
      </c>
      <c r="F78" s="2" t="s">
        <v>320</v>
      </c>
    </row>
    <row r="79" spans="1:6" x14ac:dyDescent="0.35">
      <c r="A79" s="6">
        <v>85</v>
      </c>
      <c r="B79" t="s">
        <v>140</v>
      </c>
      <c r="C79" s="7" t="s">
        <v>161</v>
      </c>
      <c r="D79" s="8" t="s">
        <v>80</v>
      </c>
      <c r="E79">
        <v>1457</v>
      </c>
      <c r="F79" s="2" t="s">
        <v>321</v>
      </c>
    </row>
    <row r="80" spans="1:6" x14ac:dyDescent="0.35">
      <c r="A80" s="6">
        <v>86</v>
      </c>
      <c r="B80" t="s">
        <v>92</v>
      </c>
      <c r="C80" s="7" t="s">
        <v>81</v>
      </c>
      <c r="D80" s="8" t="s">
        <v>52</v>
      </c>
      <c r="E80">
        <v>1457</v>
      </c>
      <c r="F80" s="2" t="s">
        <v>322</v>
      </c>
    </row>
    <row r="81" spans="1:6" x14ac:dyDescent="0.35">
      <c r="A81" s="6">
        <v>87</v>
      </c>
      <c r="B81" t="s">
        <v>140</v>
      </c>
      <c r="C81" s="7" t="s">
        <v>184</v>
      </c>
      <c r="D81" s="8" t="s">
        <v>88</v>
      </c>
      <c r="E81">
        <v>1457</v>
      </c>
      <c r="F81" s="2" t="s">
        <v>323</v>
      </c>
    </row>
    <row r="82" spans="1:6" x14ac:dyDescent="0.35">
      <c r="A82" s="6">
        <v>88</v>
      </c>
      <c r="B82" t="s">
        <v>140</v>
      </c>
      <c r="C82" s="7" t="s">
        <v>162</v>
      </c>
      <c r="D82" s="8" t="s">
        <v>83</v>
      </c>
      <c r="E82">
        <v>1457</v>
      </c>
      <c r="F82" s="2" t="s">
        <v>324</v>
      </c>
    </row>
    <row r="83" spans="1:6" x14ac:dyDescent="0.35">
      <c r="A83" s="6">
        <v>89</v>
      </c>
      <c r="B83" t="s">
        <v>140</v>
      </c>
      <c r="C83" s="7" t="s">
        <v>163</v>
      </c>
      <c r="D83" s="8" t="s">
        <v>29</v>
      </c>
      <c r="E83">
        <v>1457</v>
      </c>
      <c r="F83" s="2" t="s">
        <v>325</v>
      </c>
    </row>
    <row r="84" spans="1:6" x14ac:dyDescent="0.35">
      <c r="A84" s="6">
        <v>90</v>
      </c>
      <c r="B84" t="s">
        <v>140</v>
      </c>
      <c r="C84" s="7" t="s">
        <v>164</v>
      </c>
      <c r="D84" s="8" t="s">
        <v>8</v>
      </c>
      <c r="E84">
        <v>1457</v>
      </c>
      <c r="F84" s="2" t="s">
        <v>326</v>
      </c>
    </row>
    <row r="85" spans="1:6" x14ac:dyDescent="0.35">
      <c r="A85" s="6">
        <v>91</v>
      </c>
      <c r="C85" s="7" t="s">
        <v>113</v>
      </c>
      <c r="D85" s="8" t="s">
        <v>99</v>
      </c>
      <c r="E85">
        <v>1457</v>
      </c>
      <c r="F85" s="2" t="s">
        <v>327</v>
      </c>
    </row>
    <row r="86" spans="1:6" x14ac:dyDescent="0.35">
      <c r="A86" s="6">
        <v>92</v>
      </c>
      <c r="C86" s="7" t="s">
        <v>118</v>
      </c>
      <c r="D86" s="8" t="s">
        <v>119</v>
      </c>
      <c r="E86">
        <v>1457</v>
      </c>
      <c r="F86" s="2" t="s">
        <v>328</v>
      </c>
    </row>
    <row r="87" spans="1:6" x14ac:dyDescent="0.35">
      <c r="A87" s="6">
        <v>93</v>
      </c>
      <c r="B87" t="s">
        <v>178</v>
      </c>
      <c r="C87" s="7" t="s">
        <v>179</v>
      </c>
      <c r="D87" s="8"/>
      <c r="E87">
        <v>1457</v>
      </c>
      <c r="F87" s="2" t="s">
        <v>329</v>
      </c>
    </row>
    <row r="88" spans="1:6" x14ac:dyDescent="0.35">
      <c r="A88" s="6">
        <v>94</v>
      </c>
      <c r="C88" s="7" t="s">
        <v>84</v>
      </c>
      <c r="D88" s="8" t="s">
        <v>85</v>
      </c>
      <c r="E88">
        <v>1457</v>
      </c>
      <c r="F88" s="2" t="s">
        <v>330</v>
      </c>
    </row>
    <row r="89" spans="1:6" x14ac:dyDescent="0.35">
      <c r="A89" s="6">
        <v>95</v>
      </c>
      <c r="B89" t="s">
        <v>177</v>
      </c>
      <c r="C89" s="7" t="s">
        <v>51</v>
      </c>
      <c r="D89" s="8" t="s">
        <v>52</v>
      </c>
      <c r="E89">
        <v>1457</v>
      </c>
      <c r="F89" s="2" t="s">
        <v>331</v>
      </c>
    </row>
    <row r="90" spans="1:6" x14ac:dyDescent="0.35">
      <c r="A90" s="6">
        <v>96</v>
      </c>
      <c r="B90" t="s">
        <v>165</v>
      </c>
      <c r="C90" s="7" t="s">
        <v>183</v>
      </c>
      <c r="D90" s="8" t="s">
        <v>98</v>
      </c>
      <c r="E90">
        <v>1457</v>
      </c>
      <c r="F90" s="2" t="s">
        <v>332</v>
      </c>
    </row>
    <row r="91" spans="1:6" x14ac:dyDescent="0.35">
      <c r="A91" s="6">
        <v>97</v>
      </c>
      <c r="C91" s="7" t="s">
        <v>115</v>
      </c>
      <c r="D91" s="8" t="s">
        <v>90</v>
      </c>
      <c r="E91">
        <v>1457</v>
      </c>
      <c r="F91" s="2" t="s">
        <v>333</v>
      </c>
    </row>
    <row r="92" spans="1:6" x14ac:dyDescent="0.35">
      <c r="A92" s="6">
        <v>98</v>
      </c>
      <c r="B92" t="s">
        <v>140</v>
      </c>
      <c r="C92" s="7" t="s">
        <v>166</v>
      </c>
      <c r="D92" s="8" t="s">
        <v>15</v>
      </c>
      <c r="E92">
        <v>1457</v>
      </c>
      <c r="F92" s="2" t="s">
        <v>334</v>
      </c>
    </row>
    <row r="93" spans="1:6" x14ac:dyDescent="0.35">
      <c r="A93" s="6">
        <v>99</v>
      </c>
      <c r="B93" t="s">
        <v>91</v>
      </c>
      <c r="C93" s="7"/>
      <c r="D93" s="8"/>
      <c r="E93">
        <v>1457</v>
      </c>
      <c r="F93" s="2" t="s">
        <v>335</v>
      </c>
    </row>
    <row r="94" spans="1:6" x14ac:dyDescent="0.35">
      <c r="A94" s="6">
        <v>100</v>
      </c>
      <c r="B94" t="s">
        <v>167</v>
      </c>
      <c r="C94" s="7" t="s">
        <v>101</v>
      </c>
      <c r="D94" s="8" t="s">
        <v>23</v>
      </c>
      <c r="E94">
        <v>1457</v>
      </c>
      <c r="F94" s="2" t="s">
        <v>336</v>
      </c>
    </row>
    <row r="95" spans="1:6" x14ac:dyDescent="0.35">
      <c r="A95" s="6">
        <v>101</v>
      </c>
      <c r="B95" t="s">
        <v>180</v>
      </c>
      <c r="C95" s="7" t="s">
        <v>120</v>
      </c>
      <c r="D95" s="8" t="s">
        <v>121</v>
      </c>
      <c r="E95">
        <v>1457</v>
      </c>
      <c r="F95" s="2" t="s">
        <v>337</v>
      </c>
    </row>
    <row r="96" spans="1:6" x14ac:dyDescent="0.35">
      <c r="A96" s="6">
        <v>102</v>
      </c>
      <c r="B96" t="s">
        <v>140</v>
      </c>
      <c r="C96" s="7" t="s">
        <v>168</v>
      </c>
      <c r="D96" s="8" t="s">
        <v>82</v>
      </c>
      <c r="E96">
        <v>1457</v>
      </c>
      <c r="F96" s="2" t="s">
        <v>338</v>
      </c>
    </row>
    <row r="97" spans="1:6" x14ac:dyDescent="0.35">
      <c r="A97" s="6">
        <v>103</v>
      </c>
      <c r="C97" s="7" t="s">
        <v>122</v>
      </c>
      <c r="D97" s="8" t="s">
        <v>1</v>
      </c>
      <c r="E97">
        <v>1457</v>
      </c>
      <c r="F97" s="2" t="s">
        <v>339</v>
      </c>
    </row>
    <row r="98" spans="1:6" x14ac:dyDescent="0.35">
      <c r="A98" s="6">
        <v>104</v>
      </c>
      <c r="C98" s="7" t="s">
        <v>123</v>
      </c>
      <c r="D98" s="8" t="s">
        <v>124</v>
      </c>
      <c r="E98">
        <v>1457</v>
      </c>
      <c r="F98" s="2" t="s">
        <v>340</v>
      </c>
    </row>
    <row r="99" spans="1:6" x14ac:dyDescent="0.35">
      <c r="A99" s="6">
        <v>105</v>
      </c>
      <c r="C99" s="7" t="s">
        <v>125</v>
      </c>
      <c r="D99" s="8" t="s">
        <v>126</v>
      </c>
      <c r="E99">
        <v>1457</v>
      </c>
      <c r="F99" s="2" t="s">
        <v>341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590FF-7C19-4F9F-BF98-E90AC192039F}">
  <sheetPr>
    <tabColor rgb="FFFFC000"/>
  </sheetPr>
  <dimension ref="A1:C22"/>
  <sheetViews>
    <sheetView showGridLines="0" workbookViewId="0">
      <selection activeCell="B5" activeCellId="3" sqref="B12 B17 B3 B5"/>
    </sheetView>
  </sheetViews>
  <sheetFormatPr baseColWidth="10" defaultRowHeight="14.5" x14ac:dyDescent="0.35"/>
  <cols>
    <col min="1" max="1" width="26.6328125" customWidth="1"/>
    <col min="2" max="2" width="11.54296875" style="5"/>
    <col min="3" max="3" width="38.36328125" customWidth="1"/>
  </cols>
  <sheetData>
    <row r="1" spans="1:3" x14ac:dyDescent="0.35">
      <c r="A1" t="s">
        <v>196</v>
      </c>
      <c r="B1" s="5" t="s">
        <v>197</v>
      </c>
      <c r="C1" t="s">
        <v>198</v>
      </c>
    </row>
    <row r="2" spans="1:3" x14ac:dyDescent="0.35">
      <c r="A2" t="s">
        <v>195</v>
      </c>
      <c r="B2" s="3">
        <v>21</v>
      </c>
      <c r="C2" t="s">
        <v>199</v>
      </c>
    </row>
    <row r="3" spans="1:3" x14ac:dyDescent="0.35">
      <c r="A3" t="s">
        <v>192</v>
      </c>
      <c r="B3" s="3">
        <v>42</v>
      </c>
      <c r="C3" t="s">
        <v>200</v>
      </c>
    </row>
    <row r="4" spans="1:3" x14ac:dyDescent="0.35">
      <c r="A4" t="s">
        <v>193</v>
      </c>
      <c r="B4" s="3">
        <v>49</v>
      </c>
      <c r="C4" t="s">
        <v>200</v>
      </c>
    </row>
    <row r="5" spans="1:3" x14ac:dyDescent="0.35">
      <c r="A5" t="s">
        <v>194</v>
      </c>
      <c r="B5" s="3">
        <v>70</v>
      </c>
      <c r="C5" t="s">
        <v>199</v>
      </c>
    </row>
    <row r="6" spans="1:3" x14ac:dyDescent="0.35">
      <c r="A6" t="s">
        <v>228</v>
      </c>
      <c r="B6" s="3">
        <v>2</v>
      </c>
      <c r="C6" t="s">
        <v>201</v>
      </c>
    </row>
    <row r="7" spans="1:3" x14ac:dyDescent="0.35">
      <c r="A7" t="s">
        <v>227</v>
      </c>
      <c r="B7" s="3">
        <v>195</v>
      </c>
      <c r="C7" t="s">
        <v>200</v>
      </c>
    </row>
    <row r="8" spans="1:3" x14ac:dyDescent="0.35">
      <c r="A8" t="s">
        <v>203</v>
      </c>
      <c r="B8" s="3">
        <v>41</v>
      </c>
      <c r="C8" t="s">
        <v>202</v>
      </c>
    </row>
    <row r="9" spans="1:3" x14ac:dyDescent="0.35">
      <c r="A9" t="s">
        <v>226</v>
      </c>
      <c r="B9" s="3">
        <v>24</v>
      </c>
      <c r="C9" t="s">
        <v>204</v>
      </c>
    </row>
    <row r="10" spans="1:3" x14ac:dyDescent="0.35">
      <c r="A10" t="s">
        <v>220</v>
      </c>
      <c r="B10" s="3">
        <v>29.7</v>
      </c>
      <c r="C10" t="s">
        <v>205</v>
      </c>
    </row>
    <row r="11" spans="1:3" x14ac:dyDescent="0.35">
      <c r="A11" t="s">
        <v>206</v>
      </c>
      <c r="B11" s="3">
        <v>36.799999999999997</v>
      </c>
      <c r="C11" t="s">
        <v>207</v>
      </c>
    </row>
    <row r="12" spans="1:3" x14ac:dyDescent="0.35">
      <c r="A12" t="s">
        <v>215</v>
      </c>
      <c r="B12" s="3">
        <v>48</v>
      </c>
      <c r="C12" t="s">
        <v>204</v>
      </c>
    </row>
    <row r="13" spans="1:3" x14ac:dyDescent="0.35">
      <c r="A13" t="s">
        <v>216</v>
      </c>
      <c r="B13" s="3">
        <v>72</v>
      </c>
      <c r="C13" t="s">
        <v>204</v>
      </c>
    </row>
    <row r="14" spans="1:3" x14ac:dyDescent="0.35">
      <c r="A14" t="s">
        <v>217</v>
      </c>
      <c r="B14" s="3">
        <v>96</v>
      </c>
      <c r="C14" t="s">
        <v>204</v>
      </c>
    </row>
    <row r="15" spans="1:3" x14ac:dyDescent="0.35">
      <c r="A15" t="s">
        <v>218</v>
      </c>
      <c r="B15" s="3">
        <v>120</v>
      </c>
      <c r="C15" t="s">
        <v>204</v>
      </c>
    </row>
    <row r="16" spans="1:3" x14ac:dyDescent="0.35">
      <c r="A16" t="s">
        <v>219</v>
      </c>
      <c r="B16" s="3">
        <v>144</v>
      </c>
      <c r="C16" t="s">
        <v>204</v>
      </c>
    </row>
    <row r="17" spans="1:3" x14ac:dyDescent="0.35">
      <c r="A17" t="s">
        <v>221</v>
      </c>
      <c r="B17" s="3">
        <v>59.4</v>
      </c>
      <c r="C17" t="s">
        <v>205</v>
      </c>
    </row>
    <row r="18" spans="1:3" x14ac:dyDescent="0.35">
      <c r="A18" t="s">
        <v>222</v>
      </c>
      <c r="B18" s="3">
        <v>89.1</v>
      </c>
      <c r="C18" t="s">
        <v>205</v>
      </c>
    </row>
    <row r="19" spans="1:3" x14ac:dyDescent="0.35">
      <c r="A19" t="s">
        <v>223</v>
      </c>
      <c r="B19" s="3">
        <v>118.8</v>
      </c>
      <c r="C19" t="s">
        <v>205</v>
      </c>
    </row>
    <row r="20" spans="1:3" x14ac:dyDescent="0.35">
      <c r="A20" t="s">
        <v>224</v>
      </c>
      <c r="B20" s="3">
        <v>148.5</v>
      </c>
      <c r="C20" t="s">
        <v>205</v>
      </c>
    </row>
    <row r="21" spans="1:3" x14ac:dyDescent="0.35">
      <c r="A21" t="s">
        <v>225</v>
      </c>
      <c r="B21" s="3">
        <v>178.2</v>
      </c>
      <c r="C21" t="s">
        <v>205</v>
      </c>
    </row>
    <row r="22" spans="1:3" x14ac:dyDescent="0.35">
      <c r="B22" s="3"/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F08B8-F9DD-4F6F-A569-F52CD68C7A88}">
  <sheetPr>
    <tabColor rgb="FF92D050"/>
  </sheetPr>
  <dimension ref="A1:U31"/>
  <sheetViews>
    <sheetView showGridLines="0" tabSelected="1" workbookViewId="0">
      <selection activeCell="A6" sqref="A6"/>
    </sheetView>
  </sheetViews>
  <sheetFormatPr baseColWidth="10" defaultRowHeight="14.5" x14ac:dyDescent="0.35"/>
  <cols>
    <col min="1" max="1" width="16.36328125" customWidth="1"/>
    <col min="2" max="2" width="13.90625" customWidth="1"/>
    <col min="3" max="3" width="14.81640625" customWidth="1"/>
    <col min="4" max="4" width="12.1796875" customWidth="1"/>
    <col min="5" max="5" width="18.453125" customWidth="1"/>
    <col min="6" max="6" width="17.90625" customWidth="1"/>
    <col min="7" max="7" width="16.08984375" customWidth="1"/>
    <col min="8" max="8" width="22" customWidth="1"/>
    <col min="9" max="9" width="10.90625" style="49"/>
    <col min="10" max="10" width="8.984375E-2" style="49" customWidth="1"/>
    <col min="11" max="11" width="10.90625" style="49"/>
    <col min="12" max="12" width="14.453125" style="49" customWidth="1"/>
    <col min="13" max="14" width="10.90625" style="49"/>
    <col min="15" max="15" width="50.81640625" style="49" customWidth="1"/>
    <col min="16" max="16" width="15.08984375" style="49" customWidth="1"/>
    <col min="17" max="21" width="10.90625" style="49"/>
  </cols>
  <sheetData>
    <row r="1" spans="1:17" ht="18.5" x14ac:dyDescent="0.45">
      <c r="A1" s="36" t="s">
        <v>346</v>
      </c>
      <c r="B1" s="37" t="s">
        <v>347</v>
      </c>
      <c r="C1" s="37" t="s">
        <v>191</v>
      </c>
      <c r="D1" s="37" t="s">
        <v>348</v>
      </c>
      <c r="E1" s="37" t="s">
        <v>0</v>
      </c>
      <c r="F1" s="37" t="s">
        <v>190</v>
      </c>
      <c r="G1" s="37" t="s">
        <v>189</v>
      </c>
      <c r="H1" s="38" t="s">
        <v>188</v>
      </c>
    </row>
    <row r="2" spans="1:17" ht="15" customHeight="1" x14ac:dyDescent="0.35">
      <c r="A2" s="29" t="s">
        <v>233</v>
      </c>
      <c r="B2" s="11">
        <v>12334555</v>
      </c>
      <c r="C2" s="11" t="s">
        <v>229</v>
      </c>
      <c r="D2" s="39">
        <v>31</v>
      </c>
      <c r="E2" s="10" t="str">
        <f>IF(tSaisie[[#This Row],[N° carte]]&lt;&gt;"",_xlfn.XLOOKUP(tSaisie[[#This Row],[N° carte]],tClients[CARTE],tClients[NOM],"Non trouvé"),"")</f>
        <v>BERNARD</v>
      </c>
      <c r="F2" s="10" t="str">
        <f>IF(tSaisie[[#This Row],[N° carte]]&lt;&gt;"",_xlfn.XLOOKUP(tSaisie[[#This Row],[N° carte]],tClients[CARTE],tClients[PRÉNOM],"Non trouvé"),"")</f>
        <v>Isabelle</v>
      </c>
      <c r="G2" s="26">
        <v>41</v>
      </c>
      <c r="H2" s="32" t="str">
        <f>IF(tSaisie[[#This Row],[Montant]]&lt;&gt;"",_xlfn.XLOOKUP(tSaisie[[#This Row],[Montant]],tTarifs[Tarifs],tTarifs[Categories],"Non trouvé"),"")</f>
        <v xml:space="preserve">ACTIF 7 jours </v>
      </c>
    </row>
    <row r="3" spans="1:17" ht="18" customHeight="1" thickBot="1" x14ac:dyDescent="0.4">
      <c r="A3" s="29" t="s">
        <v>234</v>
      </c>
      <c r="B3" s="11"/>
      <c r="C3" s="11"/>
      <c r="D3" s="40">
        <v>22</v>
      </c>
      <c r="E3" s="11" t="str">
        <f>IF(tSaisie[[#This Row],[N° carte]]&lt;&gt;"",_xlfn.XLOOKUP(tSaisie[[#This Row],[N° carte]],tClients[CARTE],tClients[NOM],"Non trouvé"),"")</f>
        <v>RABOUTOT MISSONNIERE</v>
      </c>
      <c r="F3" s="11" t="str">
        <f>IF(tSaisie[[#This Row],[N° carte]]&lt;&gt;"",_xlfn.XLOOKUP(tSaisie[[#This Row],[N° carte]],tClients[CARTE],tClients[PRÉNOM],"Non trouvé"),"")</f>
        <v>Annie</v>
      </c>
      <c r="G3" s="12">
        <v>42</v>
      </c>
      <c r="H3" s="33" t="str">
        <f>IF(tSaisie[[#This Row],[Montant]]&lt;&gt;"",_xlfn.XLOOKUP(tSaisie[[#This Row],[Montant]],tTarifs[Tarifs],tTarifs[Categories],"Non trouvé"),"")</f>
        <v>14 jours</v>
      </c>
      <c r="O3" s="49" t="s">
        <v>235</v>
      </c>
    </row>
    <row r="4" spans="1:17" ht="18" customHeight="1" thickBot="1" x14ac:dyDescent="0.5">
      <c r="A4" s="29" t="s">
        <v>233</v>
      </c>
      <c r="B4" s="11"/>
      <c r="C4" s="11"/>
      <c r="D4" s="40">
        <v>32</v>
      </c>
      <c r="E4" s="11" t="str">
        <f>IF(tSaisie[[#This Row],[N° carte]]&lt;&gt;"",_xlfn.XLOOKUP(tSaisie[[#This Row],[N° carte]],tClients[CARTE],tClients[NOM],"Non trouvé"),"")</f>
        <v>JASSERAND</v>
      </c>
      <c r="F4" s="11" t="str">
        <f>IF(tSaisie[[#This Row],[N° carte]]&lt;&gt;"",_xlfn.XLOOKUP(tSaisie[[#This Row],[N° carte]],tClients[CARTE],tClients[PRÉNOM],"Non trouvé"),"")</f>
        <v>Elodie</v>
      </c>
      <c r="G4" s="12">
        <v>70</v>
      </c>
      <c r="H4" s="33" t="str">
        <f>IF(tSaisie[[#This Row],[Montant]]&lt;&gt;"",_xlfn.XLOOKUP(tSaisie[[#This Row],[Montant]],tTarifs[Tarifs],tTarifs[Categories],"Non trouvé"),"")</f>
        <v xml:space="preserve">24/24 - 1 MOIS </v>
      </c>
      <c r="L4" s="50" t="s">
        <v>213</v>
      </c>
      <c r="M4" s="51">
        <v>31</v>
      </c>
      <c r="O4" s="49" t="s">
        <v>236</v>
      </c>
      <c r="P4" s="49" t="s">
        <v>28</v>
      </c>
      <c r="Q4" s="49" t="s">
        <v>29</v>
      </c>
    </row>
    <row r="5" spans="1:17" ht="18" customHeight="1" x14ac:dyDescent="0.35">
      <c r="A5" s="29" t="s">
        <v>232</v>
      </c>
      <c r="B5" s="11"/>
      <c r="C5" s="11"/>
      <c r="D5" s="40">
        <v>45</v>
      </c>
      <c r="E5" s="11" t="str">
        <f>IF(tSaisie[[#This Row],[N° carte]]&lt;&gt;"",_xlfn.XLOOKUP(tSaisie[[#This Row],[N° carte]],tClients[CARTE],tClients[NOM],"Non trouvé"),"")</f>
        <v>GOYER</v>
      </c>
      <c r="F5" s="11" t="str">
        <f>IF(tSaisie[[#This Row],[N° carte]]&lt;&gt;"",_xlfn.XLOOKUP(tSaisie[[#This Row],[N° carte]],tClients[CARTE],tClients[PRÉNOM],"Non trouvé"),"")</f>
        <v>Lionel</v>
      </c>
      <c r="G5" s="12">
        <v>48</v>
      </c>
      <c r="H5" s="33" t="str">
        <f>IF(tSaisie[[#This Row],[Montant]]&lt;&gt;"",_xlfn.XLOOKUP(tSaisie[[#This Row],[Montant]],tTarifs[Tarifs],tTarifs[Categories],"Non trouvé"),"")</f>
        <v>FONCTIONNEL 2 mois</v>
      </c>
    </row>
    <row r="6" spans="1:17" ht="18" customHeight="1" thickBot="1" x14ac:dyDescent="0.4">
      <c r="A6" s="29" t="s">
        <v>233</v>
      </c>
      <c r="B6" s="11"/>
      <c r="C6" s="11"/>
      <c r="D6" s="40">
        <v>57</v>
      </c>
      <c r="E6" s="11" t="str">
        <f>IF(tSaisie[[#This Row],[N° carte]]&lt;&gt;"",_xlfn.XLOOKUP(tSaisie[[#This Row],[N° carte]],tClients[CARTE],tClients[NOM],"Non trouvé"),"")</f>
        <v>KARROUM</v>
      </c>
      <c r="F6" s="11" t="str">
        <f>IF(tSaisie[[#This Row],[N° carte]]&lt;&gt;"",_xlfn.XLOOKUP(tSaisie[[#This Row],[N° carte]],tClients[CARTE],tClients[PRÉNOM],"Non trouvé"),"")</f>
        <v>Abdelaziz</v>
      </c>
      <c r="G6" s="12">
        <v>59.4</v>
      </c>
      <c r="H6" s="33" t="str">
        <f>IF(tSaisie[[#This Row],[Montant]]&lt;&gt;"",_xlfn.XLOOKUP(tSaisie[[#This Row],[Montant]],tTarifs[Tarifs],tTarifs[Categories],"Non trouvé"),"")</f>
        <v>FONCTIONNEL PLUS 2 mois</v>
      </c>
    </row>
    <row r="7" spans="1:17" ht="18" customHeight="1" thickBot="1" x14ac:dyDescent="0.5">
      <c r="A7" s="29"/>
      <c r="B7" s="11"/>
      <c r="C7" s="11"/>
      <c r="D7" s="40"/>
      <c r="E7" s="11" t="str">
        <f>IF(tSaisie[[#This Row],[N° carte]]&lt;&gt;"",_xlfn.XLOOKUP(tSaisie[[#This Row],[N° carte]],tClients[CARTE],tClients[NOM],"Non trouvé"),"")</f>
        <v/>
      </c>
      <c r="F7" s="11" t="str">
        <f>IF(tSaisie[[#This Row],[N° carte]]&lt;&gt;"",_xlfn.XLOOKUP(tSaisie[[#This Row],[N° carte]],tClients[CARTE],tClients[PRÉNOM],"Non trouvé"),"")</f>
        <v/>
      </c>
      <c r="G7" s="12"/>
      <c r="H7" s="33" t="str">
        <f>IF(tSaisie[[#This Row],[Montant]]&lt;&gt;"",_xlfn.XLOOKUP(tSaisie[[#This Row],[Montant]],tTarifs[Tarifs],tTarifs[Categories],"Non trouvé"),"")</f>
        <v/>
      </c>
      <c r="L7" s="50" t="s">
        <v>214</v>
      </c>
      <c r="M7" s="52">
        <v>41</v>
      </c>
      <c r="O7" s="49" t="s">
        <v>238</v>
      </c>
      <c r="P7" s="49" t="s">
        <v>203</v>
      </c>
    </row>
    <row r="8" spans="1:17" ht="18" customHeight="1" x14ac:dyDescent="0.35">
      <c r="A8" s="29"/>
      <c r="B8" s="11"/>
      <c r="C8" s="11"/>
      <c r="D8" s="40"/>
      <c r="E8" s="11" t="str">
        <f>IF(tSaisie[[#This Row],[N° carte]]&lt;&gt;"",_xlfn.XLOOKUP(tSaisie[[#This Row],[N° carte]],tClients[CARTE],tClients[NOM],"Non trouvé"),"")</f>
        <v/>
      </c>
      <c r="F8" s="11" t="str">
        <f>IF(tSaisie[[#This Row],[N° carte]]&lt;&gt;"",_xlfn.XLOOKUP(tSaisie[[#This Row],[N° carte]],tClients[CARTE],tClients[PRÉNOM],"Non trouvé"),"")</f>
        <v/>
      </c>
      <c r="G8" s="12"/>
      <c r="H8" s="33" t="str">
        <f>IF(tSaisie[[#This Row],[Montant]]&lt;&gt;"",_xlfn.XLOOKUP(tSaisie[[#This Row],[Montant]],tTarifs[Tarifs],tTarifs[Categories],"Non trouvé"),"")</f>
        <v/>
      </c>
      <c r="O8" s="49" t="s">
        <v>237</v>
      </c>
    </row>
    <row r="9" spans="1:17" ht="18" customHeight="1" x14ac:dyDescent="0.35">
      <c r="A9" s="29"/>
      <c r="B9" s="11"/>
      <c r="C9" s="11"/>
      <c r="D9" s="40"/>
      <c r="E9" s="11" t="str">
        <f>IF(tSaisie[[#This Row],[N° carte]]&lt;&gt;"",_xlfn.XLOOKUP(tSaisie[[#This Row],[N° carte]],tClients[CARTE],tClients[NOM],"Non trouvé"),"")</f>
        <v/>
      </c>
      <c r="F9" s="11" t="str">
        <f>IF(tSaisie[[#This Row],[N° carte]]&lt;&gt;"",_xlfn.XLOOKUP(tSaisie[[#This Row],[N° carte]],tClients[CARTE],tClients[PRÉNOM],"Non trouvé"),"")</f>
        <v/>
      </c>
      <c r="G9" s="12"/>
      <c r="H9" s="33" t="str">
        <f>IF(tSaisie[[#This Row],[Montant]]&lt;&gt;"",_xlfn.XLOOKUP(tSaisie[[#This Row],[Montant]],tTarifs[Tarifs],tTarifs[Categories],"Non trouvé"),"")</f>
        <v/>
      </c>
    </row>
    <row r="10" spans="1:17" ht="18" customHeight="1" x14ac:dyDescent="0.35">
      <c r="A10" s="29"/>
      <c r="B10" s="11"/>
      <c r="C10" s="11"/>
      <c r="D10" s="40"/>
      <c r="E10" s="11" t="str">
        <f>IF(tSaisie[[#This Row],[N° carte]]&lt;&gt;"",_xlfn.XLOOKUP(tSaisie[[#This Row],[N° carte]],tClients[CARTE],tClients[NOM],"Non trouvé"),"")</f>
        <v/>
      </c>
      <c r="F10" s="11" t="str">
        <f>IF(tSaisie[[#This Row],[N° carte]]&lt;&gt;"",_xlfn.XLOOKUP(tSaisie[[#This Row],[N° carte]],tClients[CARTE],tClients[PRÉNOM],"Non trouvé"),"")</f>
        <v/>
      </c>
      <c r="G10" s="12"/>
      <c r="H10" s="33" t="str">
        <f>IF(tSaisie[[#This Row],[Montant]]&lt;&gt;"",_xlfn.XLOOKUP(tSaisie[[#This Row],[Montant]],tTarifs[Tarifs],tTarifs[Categories],"Non trouvé"),"")</f>
        <v/>
      </c>
    </row>
    <row r="11" spans="1:17" ht="18" customHeight="1" x14ac:dyDescent="0.35">
      <c r="A11" s="29"/>
      <c r="B11" s="11"/>
      <c r="C11" s="11"/>
      <c r="D11" s="40"/>
      <c r="E11" s="11" t="str">
        <f>IF(tSaisie[[#This Row],[N° carte]]&lt;&gt;"",_xlfn.XLOOKUP(tSaisie[[#This Row],[N° carte]],tClients[CARTE],tClients[NOM],"Non trouvé"),"")</f>
        <v/>
      </c>
      <c r="F11" s="11" t="str">
        <f>IF(tSaisie[[#This Row],[N° carte]]&lt;&gt;"",_xlfn.XLOOKUP(tSaisie[[#This Row],[N° carte]],tClients[CARTE],tClients[PRÉNOM],"Non trouvé"),"")</f>
        <v/>
      </c>
      <c r="G11" s="12"/>
      <c r="H11" s="33" t="str">
        <f>IF(tSaisie[[#This Row],[Montant]]&lt;&gt;"",_xlfn.XLOOKUP(tSaisie[[#This Row],[Montant]],tTarifs[Tarifs],tTarifs[Categories],"Non trouvé"),"")</f>
        <v/>
      </c>
    </row>
    <row r="12" spans="1:17" ht="18" customHeight="1" x14ac:dyDescent="0.35">
      <c r="A12" s="29"/>
      <c r="B12" s="11"/>
      <c r="C12" s="11"/>
      <c r="D12" s="40"/>
      <c r="E12" s="11" t="str">
        <f>IF(tSaisie[[#This Row],[N° carte]]&lt;&gt;"",_xlfn.XLOOKUP(tSaisie[[#This Row],[N° carte]],tClients[CARTE],tClients[NOM],"Non trouvé"),"")</f>
        <v/>
      </c>
      <c r="F12" s="11" t="str">
        <f>IF(tSaisie[[#This Row],[N° carte]]&lt;&gt;"",_xlfn.XLOOKUP(tSaisie[[#This Row],[N° carte]],tClients[CARTE],tClients[PRÉNOM],"Non trouvé"),"")</f>
        <v/>
      </c>
      <c r="G12" s="12"/>
      <c r="H12" s="33" t="str">
        <f>IF(tSaisie[[#This Row],[Montant]]&lt;&gt;"",_xlfn.XLOOKUP(tSaisie[[#This Row],[Montant]],tTarifs[Tarifs],tTarifs[Categories],"Non trouvé"),"")</f>
        <v/>
      </c>
    </row>
    <row r="13" spans="1:17" ht="18" customHeight="1" x14ac:dyDescent="0.35">
      <c r="A13" s="29"/>
      <c r="B13" s="11"/>
      <c r="C13" s="11"/>
      <c r="D13" s="40"/>
      <c r="E13" s="11" t="str">
        <f>IF(tSaisie[[#This Row],[N° carte]]&lt;&gt;"",_xlfn.XLOOKUP(tSaisie[[#This Row],[N° carte]],tClients[CARTE],tClients[NOM],"Non trouvé"),"")</f>
        <v/>
      </c>
      <c r="F13" s="11" t="str">
        <f>IF(tSaisie[[#This Row],[N° carte]]&lt;&gt;"",_xlfn.XLOOKUP(tSaisie[[#This Row],[N° carte]],tClients[CARTE],tClients[PRÉNOM],"Non trouvé"),"")</f>
        <v/>
      </c>
      <c r="G13" s="12"/>
      <c r="H13" s="33" t="str">
        <f>IF(tSaisie[[#This Row],[Montant]]&lt;&gt;"",_xlfn.XLOOKUP(tSaisie[[#This Row],[Montant]],tTarifs[Tarifs],tTarifs[Categories],"Non trouvé"),"")</f>
        <v/>
      </c>
    </row>
    <row r="14" spans="1:17" ht="18" customHeight="1" x14ac:dyDescent="0.35">
      <c r="A14" s="29"/>
      <c r="B14" s="11"/>
      <c r="C14" s="11"/>
      <c r="D14" s="40"/>
      <c r="E14" s="11" t="str">
        <f>IF(tSaisie[[#This Row],[N° carte]]&lt;&gt;"",_xlfn.XLOOKUP(tSaisie[[#This Row],[N° carte]],tClients[CARTE],tClients[NOM],"Non trouvé"),"")</f>
        <v/>
      </c>
      <c r="F14" s="11" t="str">
        <f>IF(tSaisie[[#This Row],[N° carte]]&lt;&gt;"",_xlfn.XLOOKUP(tSaisie[[#This Row],[N° carte]],tClients[CARTE],tClients[PRÉNOM],"Non trouvé"),"")</f>
        <v/>
      </c>
      <c r="G14" s="12"/>
      <c r="H14" s="33" t="str">
        <f>IF(tSaisie[[#This Row],[Montant]]&lt;&gt;"",_xlfn.XLOOKUP(tSaisie[[#This Row],[Montant]],tTarifs[Tarifs],tTarifs[Categories],"Non trouvé"),"")</f>
        <v/>
      </c>
    </row>
    <row r="15" spans="1:17" ht="18" customHeight="1" x14ac:dyDescent="0.35">
      <c r="A15" s="29"/>
      <c r="B15" s="11"/>
      <c r="C15" s="11"/>
      <c r="D15" s="40"/>
      <c r="E15" s="11" t="str">
        <f>IF(tSaisie[[#This Row],[N° carte]]&lt;&gt;"",_xlfn.XLOOKUP(tSaisie[[#This Row],[N° carte]],tClients[CARTE],tClients[NOM],"Non trouvé"),"")</f>
        <v/>
      </c>
      <c r="F15" s="11" t="str">
        <f>IF(tSaisie[[#This Row],[N° carte]]&lt;&gt;"",_xlfn.XLOOKUP(tSaisie[[#This Row],[N° carte]],tClients[CARTE],tClients[PRÉNOM],"Non trouvé"),"")</f>
        <v/>
      </c>
      <c r="G15" s="12"/>
      <c r="H15" s="33" t="str">
        <f>IF(tSaisie[[#This Row],[Montant]]&lt;&gt;"",_xlfn.XLOOKUP(tSaisie[[#This Row],[Montant]],tTarifs[Tarifs],tTarifs[Categories],"Non trouvé"),"")</f>
        <v/>
      </c>
    </row>
    <row r="16" spans="1:17" ht="18" customHeight="1" x14ac:dyDescent="0.35">
      <c r="A16" s="29"/>
      <c r="B16" s="11"/>
      <c r="C16" s="11"/>
      <c r="D16" s="40"/>
      <c r="E16" s="11" t="str">
        <f>IF(tSaisie[[#This Row],[N° carte]]&lt;&gt;"",_xlfn.XLOOKUP(tSaisie[[#This Row],[N° carte]],tClients[CARTE],tClients[NOM],"Non trouvé"),"")</f>
        <v/>
      </c>
      <c r="F16" s="11" t="str">
        <f>IF(tSaisie[[#This Row],[N° carte]]&lt;&gt;"",_xlfn.XLOOKUP(tSaisie[[#This Row],[N° carte]],tClients[CARTE],tClients[PRÉNOM],"Non trouvé"),"")</f>
        <v/>
      </c>
      <c r="G16" s="12"/>
      <c r="H16" s="33" t="str">
        <f>IF(tSaisie[[#This Row],[Montant]]&lt;&gt;"",_xlfn.XLOOKUP(tSaisie[[#This Row],[Montant]],tTarifs[Tarifs],tTarifs[Categories],"Non trouvé"),"")</f>
        <v/>
      </c>
    </row>
    <row r="17" spans="1:13" ht="18" customHeight="1" x14ac:dyDescent="0.35">
      <c r="A17" s="30"/>
      <c r="B17" s="13"/>
      <c r="C17" s="13"/>
      <c r="D17" s="41"/>
      <c r="E17" s="13" t="str">
        <f>IF(tSaisie[[#This Row],[N° carte]]&lt;&gt;"",_xlfn.XLOOKUP(tSaisie[[#This Row],[N° carte]],tClients[CARTE],tClients[NOM],"Non trouvé"),"")</f>
        <v/>
      </c>
      <c r="F17" s="13" t="str">
        <f>IF(tSaisie[[#This Row],[N° carte]]&lt;&gt;"",_xlfn.XLOOKUP(tSaisie[[#This Row],[N° carte]],tClients[CARTE],tClients[PRÉNOM],"Non trouvé"),"")</f>
        <v/>
      </c>
      <c r="G17" s="14"/>
      <c r="H17" s="34" t="str">
        <f>IF(tSaisie[[#This Row],[Montant]]&lt;&gt;"",_xlfn.XLOOKUP(tSaisie[[#This Row],[Montant]],tTarifs[Tarifs],tTarifs[Categories],"Non trouvé"),"")</f>
        <v/>
      </c>
      <c r="M17" s="49" t="s">
        <v>242</v>
      </c>
    </row>
    <row r="18" spans="1:13" ht="18" customHeight="1" x14ac:dyDescent="0.35">
      <c r="A18" s="30"/>
      <c r="B18" s="13"/>
      <c r="C18" s="13"/>
      <c r="D18" s="41"/>
      <c r="E18" s="13" t="str">
        <f>IF(tSaisie[[#This Row],[N° carte]]&lt;&gt;"",_xlfn.XLOOKUP(tSaisie[[#This Row],[N° carte]],tClients[CARTE],tClients[NOM],"Non trouvé"),"")</f>
        <v/>
      </c>
      <c r="F18" s="13" t="str">
        <f>IF(tSaisie[[#This Row],[N° carte]]&lt;&gt;"",_xlfn.XLOOKUP(tSaisie[[#This Row],[N° carte]],tClients[CARTE],tClients[PRÉNOM],"Non trouvé"),"")</f>
        <v/>
      </c>
      <c r="G18" s="14"/>
      <c r="H18" s="34" t="str">
        <f>IF(tSaisie[[#This Row],[Montant]]&lt;&gt;"",_xlfn.XLOOKUP(tSaisie[[#This Row],[Montant]],tTarifs[Tarifs],tTarifs[Categories],"Non trouvé"),"")</f>
        <v/>
      </c>
      <c r="M18" s="49" t="s">
        <v>240</v>
      </c>
    </row>
    <row r="19" spans="1:13" ht="18" customHeight="1" x14ac:dyDescent="0.35">
      <c r="A19" s="30"/>
      <c r="B19" s="13"/>
      <c r="C19" s="13"/>
      <c r="D19" s="41"/>
      <c r="E19" s="13" t="str">
        <f>IF(tSaisie[[#This Row],[N° carte]]&lt;&gt;"",_xlfn.XLOOKUP(tSaisie[[#This Row],[N° carte]],tClients[CARTE],tClients[NOM],"Non trouvé"),"")</f>
        <v/>
      </c>
      <c r="F19" s="13" t="str">
        <f>IF(tSaisie[[#This Row],[N° carte]]&lt;&gt;"",_xlfn.XLOOKUP(tSaisie[[#This Row],[N° carte]],tClients[CARTE],tClients[PRÉNOM],"Non trouvé"),"")</f>
        <v/>
      </c>
      <c r="G19" s="14"/>
      <c r="H19" s="34" t="str">
        <f>IF(tSaisie[[#This Row],[Montant]]&lt;&gt;"",_xlfn.XLOOKUP(tSaisie[[#This Row],[Montant]],tTarifs[Tarifs],tTarifs[Categories],"Non trouvé"),"")</f>
        <v/>
      </c>
    </row>
    <row r="20" spans="1:13" ht="18" customHeight="1" x14ac:dyDescent="0.35">
      <c r="A20" s="30"/>
      <c r="B20" s="13"/>
      <c r="C20" s="13"/>
      <c r="D20" s="41"/>
      <c r="E20" s="13" t="str">
        <f>IF(tSaisie[[#This Row],[N° carte]]&lt;&gt;"",_xlfn.XLOOKUP(tSaisie[[#This Row],[N° carte]],tClients[CARTE],tClients[NOM],"Non trouvé"),"")</f>
        <v/>
      </c>
      <c r="F20" s="13" t="str">
        <f>IF(tSaisie[[#This Row],[N° carte]]&lt;&gt;"",_xlfn.XLOOKUP(tSaisie[[#This Row],[N° carte]],tClients[CARTE],tClients[PRÉNOM],"Non trouvé"),"")</f>
        <v/>
      </c>
      <c r="G20" s="14"/>
      <c r="H20" s="34" t="str">
        <f>IF(tSaisie[[#This Row],[Montant]]&lt;&gt;"",_xlfn.XLOOKUP(tSaisie[[#This Row],[Montant]],tTarifs[Tarifs],tTarifs[Categories],"Non trouvé"),"")</f>
        <v/>
      </c>
    </row>
    <row r="21" spans="1:13" ht="18" customHeight="1" x14ac:dyDescent="0.35">
      <c r="A21" s="30"/>
      <c r="B21" s="13"/>
      <c r="C21" s="13"/>
      <c r="D21" s="41"/>
      <c r="E21" s="13" t="str">
        <f>IF(tSaisie[[#This Row],[N° carte]]&lt;&gt;"",_xlfn.XLOOKUP(tSaisie[[#This Row],[N° carte]],tClients[CARTE],tClients[NOM],"Non trouvé"),"")</f>
        <v/>
      </c>
      <c r="F21" s="13" t="str">
        <f>IF(tSaisie[[#This Row],[N° carte]]&lt;&gt;"",_xlfn.XLOOKUP(tSaisie[[#This Row],[N° carte]],tClients[CARTE],tClients[PRÉNOM],"Non trouvé"),"")</f>
        <v/>
      </c>
      <c r="G21" s="13"/>
      <c r="H21" s="34" t="str">
        <f>IF(tSaisie[[#This Row],[Montant]]&lt;&gt;"",_xlfn.XLOOKUP(tSaisie[[#This Row],[Montant]],tTarifs[Tarifs],tTarifs[Categories],"Non trouvé"),"")</f>
        <v/>
      </c>
    </row>
    <row r="22" spans="1:13" ht="18" customHeight="1" x14ac:dyDescent="0.5">
      <c r="A22" s="31"/>
      <c r="B22" s="15"/>
      <c r="C22" s="15"/>
      <c r="D22" s="42"/>
      <c r="E22" s="15" t="str">
        <f>IF(tSaisie[[#This Row],[N° carte]]&lt;&gt;"",_xlfn.XLOOKUP(tSaisie[[#This Row],[N° carte]],tClients[CARTE],tClients[NOM],"Non trouvé"),"")</f>
        <v/>
      </c>
      <c r="F22" s="15" t="str">
        <f>IF(tSaisie[[#This Row],[N° carte]]&lt;&gt;"",_xlfn.XLOOKUP(tSaisie[[#This Row],[N° carte]],tClients[CARTE],tClients[PRÉNOM],"Non trouvé"),"")</f>
        <v/>
      </c>
      <c r="G22" s="15"/>
      <c r="H22" s="35" t="str">
        <f>IF(tSaisie[[#This Row],[Montant]]&lt;&gt;"",_xlfn.XLOOKUP(tSaisie[[#This Row],[Montant]],tTarifs[Tarifs],tTarifs[Categories],"Non trouvé"),"")</f>
        <v/>
      </c>
      <c r="M22" s="49" t="s">
        <v>239</v>
      </c>
    </row>
    <row r="23" spans="1:13" ht="18" customHeight="1" x14ac:dyDescent="0.5">
      <c r="A23" s="30"/>
      <c r="B23" s="13"/>
      <c r="C23" s="13"/>
      <c r="D23" s="41"/>
      <c r="E23" s="44" t="str">
        <f>IF(tSaisie[[#This Row],[N° carte]]&lt;&gt;"",_xlfn.XLOOKUP(tSaisie[[#This Row],[N° carte]],tClients[CARTE],tClients[NOM],"Non trouvé"),"")</f>
        <v/>
      </c>
      <c r="F23" s="44" t="str">
        <f>IF(tSaisie[[#This Row],[N° carte]]&lt;&gt;"",_xlfn.XLOOKUP(tSaisie[[#This Row],[N° carte]],tClients[CARTE],tClients[PRÉNOM],"Non trouvé"),"")</f>
        <v/>
      </c>
      <c r="G23" s="43"/>
      <c r="H23" s="45" t="str">
        <f>IF(tSaisie[[#This Row],[Montant]]&lt;&gt;"",_xlfn.XLOOKUP(tSaisie[[#This Row],[Montant]],tTarifs[Tarifs],tTarifs[Categories],"Non trouvé"),"")</f>
        <v/>
      </c>
    </row>
    <row r="24" spans="1:13" ht="18" customHeight="1" x14ac:dyDescent="0.5">
      <c r="A24" s="19"/>
      <c r="B24" s="20"/>
      <c r="C24" s="20"/>
      <c r="D24" s="20"/>
      <c r="E24" s="20"/>
      <c r="F24" s="16" t="s">
        <v>210</v>
      </c>
      <c r="G24" s="47">
        <f>SUMIF(tSaisie[Paiement],"ESPECE",tSaisie[Montant])</f>
        <v>170.4</v>
      </c>
      <c r="H24" s="27" t="s">
        <v>241</v>
      </c>
    </row>
    <row r="25" spans="1:13" ht="18" customHeight="1" x14ac:dyDescent="0.5">
      <c r="A25" s="19" t="s">
        <v>212</v>
      </c>
      <c r="B25" s="20"/>
      <c r="C25" s="20"/>
      <c r="D25" s="20"/>
      <c r="E25" s="20"/>
      <c r="F25" s="11" t="s">
        <v>209</v>
      </c>
      <c r="G25" s="47">
        <f>SUMIF(tSaisie[Paiement],"CHEQUE",tSaisie[Montant])</f>
        <v>42</v>
      </c>
      <c r="H25" s="46">
        <f>COUNTA(tSaisie[N° carte])</f>
        <v>5</v>
      </c>
    </row>
    <row r="26" spans="1:13" ht="16" customHeight="1" thickBot="1" x14ac:dyDescent="0.55000000000000004">
      <c r="A26" s="21"/>
      <c r="B26" s="9"/>
      <c r="C26" s="9"/>
      <c r="D26" s="9"/>
      <c r="E26" s="9"/>
      <c r="F26" s="17" t="s">
        <v>208</v>
      </c>
      <c r="G26" s="47">
        <f>SUMIF(tSaisie[Paiement],"CB",tSaisie[Montant])</f>
        <v>48</v>
      </c>
      <c r="H26" s="22"/>
    </row>
    <row r="27" spans="1:13" ht="16" customHeight="1" thickBot="1" x14ac:dyDescent="0.4">
      <c r="A27" s="23"/>
      <c r="B27" s="24"/>
      <c r="C27" s="24"/>
      <c r="D27" s="24"/>
      <c r="E27" s="24"/>
      <c r="F27" s="18" t="s">
        <v>211</v>
      </c>
      <c r="G27" s="48">
        <f>SUM(tSaisie[Montant])</f>
        <v>260.39999999999998</v>
      </c>
      <c r="H27" s="25"/>
    </row>
    <row r="28" spans="1:13" ht="16" customHeight="1" x14ac:dyDescent="0.35"/>
    <row r="29" spans="1:13" ht="16" customHeight="1" x14ac:dyDescent="0.35"/>
    <row r="30" spans="1:13" ht="16" customHeight="1" x14ac:dyDescent="0.35"/>
    <row r="31" spans="1:13" ht="16" customHeight="1" x14ac:dyDescent="0.35"/>
  </sheetData>
  <pageMargins left="0.25" right="0.25" top="0.75" bottom="0.75" header="0.3" footer="0.3"/>
  <pageSetup paperSize="9" orientation="landscape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0B03D3A-9254-4C97-BB20-4E49D74D0FB8}">
          <x14:formula1>
            <xm:f>'Listes de validation'!$A$2:$A$26</xm:f>
          </x14:formula1>
          <xm:sqref>C2</xm:sqref>
        </x14:dataValidation>
        <x14:dataValidation type="list" allowBlank="1" showInputMessage="1" showErrorMessage="1" xr:uid="{D329E36B-CED6-4291-A789-680655EC9A28}">
          <x14:formula1>
            <xm:f>'Listes de validation'!$C$2:$C$4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46223-DD01-4194-8560-3D3A8F54AEC0}">
  <sheetPr>
    <tabColor theme="1"/>
  </sheetPr>
  <dimension ref="A1:C4"/>
  <sheetViews>
    <sheetView showGridLines="0" workbookViewId="0">
      <selection activeCell="D24" sqref="D24"/>
    </sheetView>
  </sheetViews>
  <sheetFormatPr baseColWidth="10" defaultRowHeight="14.5" x14ac:dyDescent="0.35"/>
  <cols>
    <col min="1" max="1" width="16.36328125" customWidth="1"/>
    <col min="3" max="3" width="17.90625" customWidth="1"/>
  </cols>
  <sheetData>
    <row r="1" spans="1:3" x14ac:dyDescent="0.35">
      <c r="A1" t="s">
        <v>191</v>
      </c>
      <c r="C1" t="s">
        <v>349</v>
      </c>
    </row>
    <row r="2" spans="1:3" x14ac:dyDescent="0.35">
      <c r="A2" t="s">
        <v>230</v>
      </c>
      <c r="C2" t="s">
        <v>232</v>
      </c>
    </row>
    <row r="3" spans="1:3" x14ac:dyDescent="0.35">
      <c r="A3" t="s">
        <v>229</v>
      </c>
      <c r="C3" t="s">
        <v>233</v>
      </c>
    </row>
    <row r="4" spans="1:3" x14ac:dyDescent="0.35">
      <c r="A4" t="s">
        <v>231</v>
      </c>
      <c r="C4" t="s">
        <v>234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Clients</vt:lpstr>
      <vt:lpstr>Forfait -montant</vt:lpstr>
      <vt:lpstr>Saisie</vt:lpstr>
      <vt:lpstr>Listes de validation</vt:lpstr>
      <vt:lpstr>lstBanques</vt:lpstr>
      <vt:lpstr>lstPaiements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Christian CROCHE</cp:lastModifiedBy>
  <cp:lastPrinted>2024-10-09T15:48:24Z</cp:lastPrinted>
  <dcterms:created xsi:type="dcterms:W3CDTF">2022-05-13T13:36:54Z</dcterms:created>
  <dcterms:modified xsi:type="dcterms:W3CDTF">2024-10-12T14:48:20Z</dcterms:modified>
</cp:coreProperties>
</file>