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odin1804/"/>
    </mc:Choice>
  </mc:AlternateContent>
  <xr:revisionPtr revIDLastSave="54" documentId="8_{55B30246-9FBC-4712-AD20-8F3D1DA066DD}" xr6:coauthVersionLast="47" xr6:coauthVersionMax="47" xr10:uidLastSave="{A457F157-EEAF-47F8-9011-2049A7ACA39D}"/>
  <bookViews>
    <workbookView xWindow="-110" yWindow="-110" windowWidth="38620" windowHeight="21820" xr2:uid="{00000000-000D-0000-FFFF-FFFF00000000}"/>
  </bookViews>
  <sheets>
    <sheet name="Accueil" sheetId="6" r:id="rId1"/>
    <sheet name="Articles" sheetId="7" r:id="rId2"/>
    <sheet name="Nomenclatures" sheetId="17" r:id="rId3"/>
    <sheet name="Production" sheetId="18" r:id="rId4"/>
    <sheet name="Stock" sheetId="5" r:id="rId5"/>
    <sheet name="Commandes fournisseurs" sheetId="12" r:id="rId6"/>
    <sheet name="Inventaire" sheetId="11" r:id="rId7"/>
    <sheet name="Contacts" sheetId="13" r:id="rId8"/>
    <sheet name="Outils" sheetId="15" r:id="rId9"/>
    <sheet name="Réception accessoires" sheetId="16" r:id="rId10"/>
  </sheets>
  <externalReferences>
    <externalReference r:id="rId11"/>
  </externalReferences>
  <calcPr calcId="191029" iterateDelta="1E-4"/>
  <pivotCaches>
    <pivotCache cacheId="0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1" l="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A40" i="5"/>
  <c r="A41" i="5"/>
  <c r="B41" i="5" s="1"/>
  <c r="A42" i="5"/>
  <c r="A43" i="5"/>
  <c r="A44" i="5"/>
  <c r="A45" i="5"/>
  <c r="B45" i="5" s="1"/>
  <c r="A46" i="5"/>
  <c r="B46" i="5" s="1"/>
  <c r="A47" i="5"/>
  <c r="B47" i="5" s="1"/>
  <c r="A48" i="5"/>
  <c r="B48" i="5" s="1"/>
  <c r="A49" i="5"/>
  <c r="B49" i="5" s="1"/>
  <c r="A50" i="5"/>
  <c r="A51" i="5"/>
  <c r="A52" i="5"/>
  <c r="A53" i="5"/>
  <c r="B53" i="5" s="1"/>
  <c r="A54" i="5"/>
  <c r="B54" i="5" s="1"/>
  <c r="A55" i="5"/>
  <c r="B55" i="5" s="1"/>
  <c r="A56" i="5"/>
  <c r="A57" i="5"/>
  <c r="B57" i="5" s="1"/>
  <c r="A58" i="5"/>
  <c r="A59" i="5"/>
  <c r="A60" i="5"/>
  <c r="A61" i="5"/>
  <c r="B61" i="5" s="1"/>
  <c r="A62" i="5"/>
  <c r="B62" i="5" s="1"/>
  <c r="A63" i="5"/>
  <c r="B63" i="5" s="1"/>
  <c r="A64" i="5"/>
  <c r="B64" i="5" s="1"/>
  <c r="A65" i="5"/>
  <c r="B65" i="5" s="1"/>
  <c r="A66" i="5"/>
  <c r="A67" i="5"/>
  <c r="A68" i="5"/>
  <c r="A69" i="5"/>
  <c r="B69" i="5" s="1"/>
  <c r="A70" i="5"/>
  <c r="B70" i="5" s="1"/>
  <c r="A71" i="5"/>
  <c r="B71" i="5" s="1"/>
  <c r="A72" i="5"/>
  <c r="B72" i="5" s="1"/>
  <c r="A73" i="5"/>
  <c r="B73" i="5" s="1"/>
  <c r="A74" i="5"/>
  <c r="A75" i="5"/>
  <c r="A76" i="5"/>
  <c r="A77" i="5"/>
  <c r="B77" i="5" s="1"/>
  <c r="A78" i="5"/>
  <c r="B78" i="5" s="1"/>
  <c r="A79" i="5"/>
  <c r="B79" i="5" s="1"/>
  <c r="A80" i="5"/>
  <c r="B80" i="5" s="1"/>
  <c r="A81" i="5"/>
  <c r="B81" i="5" s="1"/>
  <c r="A82" i="5"/>
  <c r="A83" i="5"/>
  <c r="A84" i="5"/>
  <c r="A85" i="5"/>
  <c r="B85" i="5" s="1"/>
  <c r="A86" i="5"/>
  <c r="B86" i="5" s="1"/>
  <c r="A87" i="5"/>
  <c r="B87" i="5" s="1"/>
  <c r="A88" i="5"/>
  <c r="B88" i="5" s="1"/>
  <c r="A89" i="5"/>
  <c r="B89" i="5" s="1"/>
  <c r="A90" i="5"/>
  <c r="A91" i="5"/>
  <c r="A92" i="5"/>
  <c r="A93" i="5"/>
  <c r="B93" i="5" s="1"/>
  <c r="A94" i="5"/>
  <c r="B94" i="5" s="1"/>
  <c r="A95" i="5"/>
  <c r="B95" i="5" s="1"/>
  <c r="A96" i="5"/>
  <c r="A97" i="5"/>
  <c r="B97" i="5" s="1"/>
  <c r="A98" i="5"/>
  <c r="A99" i="5"/>
  <c r="A100" i="5"/>
  <c r="B40" i="5"/>
  <c r="B42" i="5"/>
  <c r="B43" i="5"/>
  <c r="B44" i="5"/>
  <c r="B50" i="5"/>
  <c r="B51" i="5"/>
  <c r="B52" i="5"/>
  <c r="B56" i="5"/>
  <c r="B58" i="5"/>
  <c r="B59" i="5"/>
  <c r="B60" i="5"/>
  <c r="B66" i="5"/>
  <c r="B67" i="5"/>
  <c r="B68" i="5"/>
  <c r="B74" i="5"/>
  <c r="B75" i="5"/>
  <c r="B76" i="5"/>
  <c r="B82" i="5"/>
  <c r="B83" i="5"/>
  <c r="B84" i="5"/>
  <c r="B90" i="5"/>
  <c r="B91" i="5"/>
  <c r="B92" i="5"/>
  <c r="B96" i="5"/>
  <c r="B98" i="5"/>
  <c r="B99" i="5"/>
  <c r="B100" i="5"/>
  <c r="B20" i="5"/>
  <c r="A5" i="5"/>
  <c r="B5" i="5" s="1"/>
  <c r="A6" i="5"/>
  <c r="B6" i="5" s="1"/>
  <c r="A7" i="5"/>
  <c r="B7" i="5" s="1"/>
  <c r="A8" i="5"/>
  <c r="B8" i="5" s="1"/>
  <c r="A9" i="5"/>
  <c r="B9" i="5" s="1"/>
  <c r="A10" i="5"/>
  <c r="B10" i="5" s="1"/>
  <c r="A11" i="5"/>
  <c r="B11" i="5" s="1"/>
  <c r="A12" i="5"/>
  <c r="B12" i="5" s="1"/>
  <c r="A13" i="5"/>
  <c r="B13" i="5" s="1"/>
  <c r="A14" i="5"/>
  <c r="B14" i="5" s="1"/>
  <c r="A15" i="5"/>
  <c r="B15" i="5" s="1"/>
  <c r="A16" i="5"/>
  <c r="B16" i="5" s="1"/>
  <c r="A17" i="5"/>
  <c r="B17" i="5" s="1"/>
  <c r="A18" i="5"/>
  <c r="B18" i="5" s="1"/>
  <c r="A19" i="5"/>
  <c r="B19" i="5" s="1"/>
  <c r="A20" i="5"/>
  <c r="A21" i="5"/>
  <c r="B21" i="5" s="1"/>
  <c r="A22" i="5"/>
  <c r="B22" i="5" s="1"/>
  <c r="A23" i="5"/>
  <c r="B23" i="5" s="1"/>
  <c r="A24" i="5"/>
  <c r="B24" i="5" s="1"/>
  <c r="A25" i="5"/>
  <c r="B25" i="5" s="1"/>
  <c r="A26" i="5"/>
  <c r="B26" i="5" s="1"/>
  <c r="A27" i="5"/>
  <c r="B27" i="5" s="1"/>
  <c r="A28" i="5"/>
  <c r="B28" i="5" s="1"/>
  <c r="A29" i="5"/>
  <c r="B29" i="5" s="1"/>
  <c r="A30" i="5"/>
  <c r="B30" i="5" s="1"/>
  <c r="A31" i="5"/>
  <c r="B31" i="5" s="1"/>
  <c r="A32" i="5"/>
  <c r="B32" i="5" s="1"/>
  <c r="A33" i="5"/>
  <c r="B33" i="5" s="1"/>
  <c r="A34" i="5"/>
  <c r="B34" i="5" s="1"/>
  <c r="A35" i="5"/>
  <c r="B35" i="5" s="1"/>
  <c r="A36" i="5"/>
  <c r="B36" i="5" s="1"/>
  <c r="A37" i="5"/>
  <c r="B37" i="5" s="1"/>
  <c r="A38" i="5"/>
  <c r="B38" i="5" s="1"/>
  <c r="A39" i="5"/>
  <c r="B39" i="5" s="1"/>
  <c r="A3" i="12"/>
  <c r="A2" i="5"/>
  <c r="E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A3" i="11"/>
  <c r="F5" i="11"/>
  <c r="H74" i="12" l="1"/>
  <c r="H73" i="12"/>
  <c r="H72" i="12"/>
  <c r="H23" i="12"/>
  <c r="H7" i="12"/>
  <c r="H16" i="12"/>
  <c r="H30" i="12"/>
  <c r="H34" i="12"/>
  <c r="H6" i="12"/>
  <c r="H8" i="12"/>
  <c r="H9" i="12"/>
  <c r="H10" i="12"/>
  <c r="H11" i="12"/>
  <c r="H12" i="12"/>
  <c r="H13" i="12"/>
  <c r="H14" i="12"/>
  <c r="H15" i="12"/>
  <c r="H17" i="12"/>
  <c r="H18" i="12"/>
  <c r="H19" i="12"/>
  <c r="H20" i="12"/>
  <c r="H21" i="12"/>
  <c r="H22" i="12"/>
  <c r="H24" i="12"/>
  <c r="H25" i="12"/>
  <c r="H26" i="12"/>
  <c r="H27" i="12"/>
  <c r="H28" i="12"/>
  <c r="H29" i="12"/>
  <c r="H31" i="12"/>
  <c r="H32" i="12"/>
  <c r="H33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</calcChain>
</file>

<file path=xl/sharedStrings.xml><?xml version="1.0" encoding="utf-8"?>
<sst xmlns="http://schemas.openxmlformats.org/spreadsheetml/2006/main" count="679" uniqueCount="310">
  <si>
    <t>quantité</t>
  </si>
  <si>
    <t>date</t>
  </si>
  <si>
    <t>reference pieces</t>
  </si>
  <si>
    <t>FPC20112112</t>
  </si>
  <si>
    <t>FP182-D12P5PT60-BR</t>
  </si>
  <si>
    <t>FPC18-D12P8R40</t>
  </si>
  <si>
    <t>N° de commande</t>
  </si>
  <si>
    <t>LPC20-D14-P8R40</t>
  </si>
  <si>
    <t>LPC20-D20-FB-GB</t>
  </si>
  <si>
    <t>LPD2C-14P8RT3T5</t>
  </si>
  <si>
    <t>LPC18-D20P8R-52</t>
  </si>
  <si>
    <t>LPC18-D14P8R40</t>
  </si>
  <si>
    <t>LPC20926926</t>
  </si>
  <si>
    <t>LP20112112</t>
  </si>
  <si>
    <t>LP20-D14P8R40</t>
  </si>
  <si>
    <t>LP18-D16P6R8-38</t>
  </si>
  <si>
    <t>LPC18-D12P6R40</t>
  </si>
  <si>
    <t>LP182-D13P3.1R-51</t>
  </si>
  <si>
    <t>LPC20112112</t>
  </si>
  <si>
    <t>LP18-D20FBGB</t>
  </si>
  <si>
    <t>LP18-D16P8T30</t>
  </si>
  <si>
    <t>LP18-D12P8R40</t>
  </si>
  <si>
    <t>LPC20400640°</t>
  </si>
  <si>
    <t>0000</t>
  </si>
  <si>
    <t>0017</t>
  </si>
  <si>
    <t>0043</t>
  </si>
  <si>
    <t>LP20-D16-FDGB</t>
  </si>
  <si>
    <t>0057</t>
  </si>
  <si>
    <t>référence</t>
  </si>
  <si>
    <t>LP182-D12P5PT60-BR</t>
  </si>
  <si>
    <t>FP182-D13P3.1R-51</t>
  </si>
  <si>
    <t>FP18-D12P8R40</t>
  </si>
  <si>
    <t>FPC18-D12P6TR</t>
  </si>
  <si>
    <t>FPC20-D14-P8R40</t>
  </si>
  <si>
    <t>FPC20M-P6R40-28</t>
  </si>
  <si>
    <t>FPC27-D16FFP8R40</t>
  </si>
  <si>
    <t>cent-18-corps</t>
  </si>
  <si>
    <t>circlips-a25</t>
  </si>
  <si>
    <t>circlips-a28</t>
  </si>
  <si>
    <t>FP-15-CORPS</t>
  </si>
  <si>
    <t>FP-15-COUPILLE</t>
  </si>
  <si>
    <t>FP182-CORPS-F</t>
  </si>
  <si>
    <t>FP18-GOUPILLE</t>
  </si>
  <si>
    <t>FP18H-CORPS</t>
  </si>
  <si>
    <t>FP20-CORPS</t>
  </si>
  <si>
    <t>FP20-GOUPILLE</t>
  </si>
  <si>
    <t>FP20LT-CORPS</t>
  </si>
  <si>
    <t>FP20M-CORPS</t>
  </si>
  <si>
    <t>FP27-CORPS</t>
  </si>
  <si>
    <t>FP30-CORPS</t>
  </si>
  <si>
    <t>FP3A-CORPS</t>
  </si>
  <si>
    <t>FP4A-CORPS</t>
  </si>
  <si>
    <t>FP55-CORPS</t>
  </si>
  <si>
    <t>FPA20-CORPS</t>
  </si>
  <si>
    <t>FPAE-CORPS</t>
  </si>
  <si>
    <t>FPAI2-CORPS</t>
  </si>
  <si>
    <t>FPAS1-CORPS</t>
  </si>
  <si>
    <t>FPAS2-CORPS</t>
  </si>
  <si>
    <t>FPAS3-CORPS</t>
  </si>
  <si>
    <t>FPAS4-CORPS</t>
  </si>
  <si>
    <t>FPAS-CORPS</t>
  </si>
  <si>
    <t>FPB20-CORPS</t>
  </si>
  <si>
    <t>FPB-CORPS</t>
  </si>
  <si>
    <t>FPD23-CORPS-F</t>
  </si>
  <si>
    <t>FPD2A-CORPS</t>
  </si>
  <si>
    <t>FPD2-CACHE</t>
  </si>
  <si>
    <t>FPD2-COREB</t>
  </si>
  <si>
    <t>FPD2-CORPS-F</t>
  </si>
  <si>
    <t>FPD2-GOUPILLE</t>
  </si>
  <si>
    <t>FPD2J-CORPS</t>
  </si>
  <si>
    <t>FPD-CORPS</t>
  </si>
  <si>
    <t>FPG2-CORPS</t>
  </si>
  <si>
    <t>FPG-CORPS</t>
  </si>
  <si>
    <t>FPHX-CORPS</t>
  </si>
  <si>
    <t>FPI2-CORPS</t>
  </si>
  <si>
    <t>FPI-CORPS</t>
  </si>
  <si>
    <t>FPI-GOUPILLE</t>
  </si>
  <si>
    <t>FPJ-CORPS</t>
  </si>
  <si>
    <t>FPKA-CORPS</t>
  </si>
  <si>
    <t>FPL1M-CORPS</t>
  </si>
  <si>
    <t>FPL2-CORPS</t>
  </si>
  <si>
    <t>FPL2M-CORPS</t>
  </si>
  <si>
    <t>FPSAH-CORPS</t>
  </si>
  <si>
    <t>FPS-COREB-II</t>
  </si>
  <si>
    <t>FPS-CORPS</t>
  </si>
  <si>
    <t>FPT2-CORPS</t>
  </si>
  <si>
    <t>FPY3-CORPS</t>
  </si>
  <si>
    <t>FPY-CORPS</t>
  </si>
  <si>
    <t>FPZ-COLL</t>
  </si>
  <si>
    <t>FPZ-CORPS</t>
  </si>
  <si>
    <t>FP18-CORPS-F</t>
  </si>
  <si>
    <t>n° de commande</t>
  </si>
  <si>
    <t>n° de BL</t>
  </si>
  <si>
    <t>2</t>
  </si>
  <si>
    <t>3</t>
  </si>
  <si>
    <t>0059AF-004</t>
  </si>
  <si>
    <t>CG0783</t>
  </si>
  <si>
    <t>0059AF-003</t>
  </si>
  <si>
    <t>0059AF-013</t>
  </si>
  <si>
    <t>0059AF-027</t>
  </si>
  <si>
    <t>0059AF-019</t>
  </si>
  <si>
    <t>CG0792</t>
  </si>
  <si>
    <t>0059AF-006</t>
  </si>
  <si>
    <t>CG0793</t>
  </si>
  <si>
    <t>0059AF-028</t>
  </si>
  <si>
    <t>0059AF-015</t>
  </si>
  <si>
    <t>0059AF-016</t>
  </si>
  <si>
    <t>0059AF-043</t>
  </si>
  <si>
    <t>0059AF-162</t>
  </si>
  <si>
    <t>CG0808</t>
  </si>
  <si>
    <t>0059AF-042</t>
  </si>
  <si>
    <t>0059AF-025</t>
  </si>
  <si>
    <t>CG0819</t>
  </si>
  <si>
    <t>0059AF-001</t>
  </si>
  <si>
    <t>CG0822</t>
  </si>
  <si>
    <t>CG0845</t>
  </si>
  <si>
    <t>0059AF-020</t>
  </si>
  <si>
    <t>CG0870</t>
  </si>
  <si>
    <t>CG0904</t>
  </si>
  <si>
    <t>CG0909</t>
  </si>
  <si>
    <t>CG0925</t>
  </si>
  <si>
    <t>CG0935</t>
  </si>
  <si>
    <t>CG0969</t>
  </si>
  <si>
    <t>0059AF-008</t>
  </si>
  <si>
    <t>CG0995</t>
  </si>
  <si>
    <t>0059AF-007</t>
  </si>
  <si>
    <t>CG1014</t>
  </si>
  <si>
    <t>CG1045</t>
  </si>
  <si>
    <t>CG1063</t>
  </si>
  <si>
    <t>CG1085</t>
  </si>
  <si>
    <t>0059AF-041</t>
  </si>
  <si>
    <t>0068</t>
  </si>
  <si>
    <t>LPC18-D16-FF-P8Z</t>
  </si>
  <si>
    <t>nom</t>
  </si>
  <si>
    <t>prenon</t>
  </si>
  <si>
    <t>societé</t>
  </si>
  <si>
    <t>poste</t>
  </si>
  <si>
    <t>numero fixe</t>
  </si>
  <si>
    <t>numero port</t>
  </si>
  <si>
    <t>adresse</t>
  </si>
  <si>
    <t>email</t>
  </si>
  <si>
    <t>autre</t>
  </si>
  <si>
    <t>FPC20-D10RD11RCI</t>
  </si>
  <si>
    <t>FPC20A-D16R100</t>
  </si>
  <si>
    <t>002</t>
  </si>
  <si>
    <t>FPD2-D16P5,8R40</t>
  </si>
  <si>
    <t>025</t>
  </si>
  <si>
    <t>029</t>
  </si>
  <si>
    <t>0431</t>
  </si>
  <si>
    <t>LP27P5,5-16R75CI</t>
  </si>
  <si>
    <t>0429</t>
  </si>
  <si>
    <t>LPC20A-D16R100</t>
  </si>
  <si>
    <t>001</t>
  </si>
  <si>
    <t>LPD2C-D20P16PT45</t>
  </si>
  <si>
    <t>LPC18-D16FCGB</t>
  </si>
  <si>
    <t>FP20-213-213</t>
  </si>
  <si>
    <t>4</t>
  </si>
  <si>
    <t>OUT CIR</t>
  </si>
  <si>
    <t>1</t>
  </si>
  <si>
    <t>OU006</t>
  </si>
  <si>
    <t>OU012</t>
  </si>
  <si>
    <t>OU007</t>
  </si>
  <si>
    <t>OU001</t>
  </si>
  <si>
    <t>OU003</t>
  </si>
  <si>
    <t>OU005</t>
  </si>
  <si>
    <t>OU009</t>
  </si>
  <si>
    <t>OU004</t>
  </si>
  <si>
    <t>OU002</t>
  </si>
  <si>
    <t>OU011</t>
  </si>
  <si>
    <t>CG1125</t>
  </si>
  <si>
    <t xml:space="preserve">BOITE </t>
  </si>
  <si>
    <t>FPC18-D14-P6-TR</t>
  </si>
  <si>
    <t>OU008</t>
  </si>
  <si>
    <t>OU010</t>
  </si>
  <si>
    <t>FP20-6-D12-A90°</t>
  </si>
  <si>
    <t>FP20-D10-P5-R32</t>
  </si>
  <si>
    <t>OUT CRAB</t>
  </si>
  <si>
    <t>plan</t>
  </si>
  <si>
    <t>FP20-112-906CI</t>
  </si>
  <si>
    <t>X</t>
  </si>
  <si>
    <t>FP20-D14-P10-R40</t>
  </si>
  <si>
    <t>FP20-D14-P8R40</t>
  </si>
  <si>
    <t>FP20-112-112</t>
  </si>
  <si>
    <t>FP20-D16.5-112CI</t>
  </si>
  <si>
    <t xml:space="preserve"> </t>
  </si>
  <si>
    <t>FP20-D16-112CI</t>
  </si>
  <si>
    <t>FP20-D16R1-112CI</t>
  </si>
  <si>
    <t>FP20-P8-112CI</t>
  </si>
  <si>
    <t>FP20-D20FG-112CI</t>
  </si>
  <si>
    <t>FPC20-P12R1-112CI</t>
  </si>
  <si>
    <t>FPC20-LAN5E-GB</t>
  </si>
  <si>
    <t>FP18-D16-FB-GB2</t>
  </si>
  <si>
    <t>Colonne1</t>
  </si>
  <si>
    <t xml:space="preserve">sachet </t>
  </si>
  <si>
    <t>Référence</t>
  </si>
  <si>
    <t>Actif</t>
  </si>
  <si>
    <t>N° outils</t>
  </si>
  <si>
    <t>Contacts</t>
  </si>
  <si>
    <t>Stock actuel</t>
  </si>
  <si>
    <t>Quantité</t>
  </si>
  <si>
    <t>Date</t>
  </si>
  <si>
    <t>Composant</t>
  </si>
  <si>
    <t>Corps</t>
  </si>
  <si>
    <t>Total</t>
  </si>
  <si>
    <t>Lame</t>
  </si>
  <si>
    <t>Corps brut</t>
  </si>
  <si>
    <t>Emballage</t>
  </si>
  <si>
    <t>Goupille</t>
  </si>
  <si>
    <t>Description</t>
  </si>
  <si>
    <t>Stock critique</t>
  </si>
  <si>
    <t>Circlip</t>
  </si>
  <si>
    <t xml:space="preserve">BOÎTE </t>
  </si>
  <si>
    <t>Nomenclatures</t>
  </si>
  <si>
    <t>Description composant</t>
  </si>
  <si>
    <t>Qté composant</t>
  </si>
  <si>
    <t>REF 001</t>
  </si>
  <si>
    <t>Articles</t>
  </si>
  <si>
    <t>N° lot</t>
  </si>
  <si>
    <t>431</t>
  </si>
  <si>
    <t>429</t>
  </si>
  <si>
    <t>Réception accessoires</t>
  </si>
  <si>
    <t>N° commande</t>
  </si>
  <si>
    <t>Qté reçue</t>
  </si>
  <si>
    <t>Reste à recevoir</t>
  </si>
  <si>
    <t>BL</t>
  </si>
  <si>
    <t>Date réception</t>
  </si>
  <si>
    <t>BL001</t>
  </si>
  <si>
    <t>BL003</t>
  </si>
  <si>
    <t>BL004</t>
  </si>
  <si>
    <t>BL005</t>
  </si>
  <si>
    <t>BL006</t>
  </si>
  <si>
    <t>BL007</t>
  </si>
  <si>
    <t>BL009</t>
  </si>
  <si>
    <t>BL010</t>
  </si>
  <si>
    <t>BL011</t>
  </si>
  <si>
    <t>BL013</t>
  </si>
  <si>
    <t>BL014</t>
  </si>
  <si>
    <t>BL015</t>
  </si>
  <si>
    <t>BL016</t>
  </si>
  <si>
    <t>BL018</t>
  </si>
  <si>
    <t>BL019</t>
  </si>
  <si>
    <t>BL020</t>
  </si>
  <si>
    <t>BL021</t>
  </si>
  <si>
    <t>BL022</t>
  </si>
  <si>
    <t>BL023</t>
  </si>
  <si>
    <t>BL024</t>
  </si>
  <si>
    <t>BL025</t>
  </si>
  <si>
    <t>BL026</t>
  </si>
  <si>
    <t>BL027</t>
  </si>
  <si>
    <t>BL028</t>
  </si>
  <si>
    <t>BL029</t>
  </si>
  <si>
    <t>BL030</t>
  </si>
  <si>
    <t>BL031</t>
  </si>
  <si>
    <t>BL032</t>
  </si>
  <si>
    <t>BL033</t>
  </si>
  <si>
    <t>BL034</t>
  </si>
  <si>
    <t>BL035</t>
  </si>
  <si>
    <t>BL036</t>
  </si>
  <si>
    <t>BL037</t>
  </si>
  <si>
    <t>BL038</t>
  </si>
  <si>
    <t>BL039</t>
  </si>
  <si>
    <t>BL040</t>
  </si>
  <si>
    <t>BL041</t>
  </si>
  <si>
    <t>BL043</t>
  </si>
  <si>
    <t>BL044</t>
  </si>
  <si>
    <t>BL045</t>
  </si>
  <si>
    <t>BL046</t>
  </si>
  <si>
    <t>BL047</t>
  </si>
  <si>
    <t>BL048</t>
  </si>
  <si>
    <t>BL049</t>
  </si>
  <si>
    <t>BL050</t>
  </si>
  <si>
    <t>BL051</t>
  </si>
  <si>
    <t>BL052</t>
  </si>
  <si>
    <t>BL053</t>
  </si>
  <si>
    <t>BL054</t>
  </si>
  <si>
    <t>BL055</t>
  </si>
  <si>
    <t>BL056</t>
  </si>
  <si>
    <t>BL057</t>
  </si>
  <si>
    <t>BL058</t>
  </si>
  <si>
    <t>BL059</t>
  </si>
  <si>
    <t>BL060</t>
  </si>
  <si>
    <t>BL062</t>
  </si>
  <si>
    <t>BL063</t>
  </si>
  <si>
    <t>BL065</t>
  </si>
  <si>
    <t>BL066</t>
  </si>
  <si>
    <t>BL067</t>
  </si>
  <si>
    <t>BL068</t>
  </si>
  <si>
    <t>BL069</t>
  </si>
  <si>
    <t>Commandes fournisseurs</t>
  </si>
  <si>
    <t>Situation stock</t>
  </si>
  <si>
    <t>Colle</t>
  </si>
  <si>
    <t>Produit 001</t>
  </si>
  <si>
    <t>2023</t>
  </si>
  <si>
    <t>2024</t>
  </si>
  <si>
    <t>janv</t>
  </si>
  <si>
    <t>févr</t>
  </si>
  <si>
    <t>Qtés</t>
  </si>
  <si>
    <t>Statut</t>
  </si>
  <si>
    <t>Stock initial</t>
  </si>
  <si>
    <t>Entrées</t>
  </si>
  <si>
    <t>Sorties</t>
  </si>
  <si>
    <t>Commande en cours</t>
  </si>
  <si>
    <t>Qté comptée</t>
  </si>
  <si>
    <t>Qté à compter</t>
  </si>
  <si>
    <t>Qté utilisée en prod. depuis</t>
  </si>
  <si>
    <t>Qté achetée depuis</t>
  </si>
  <si>
    <t>Qté à l’inventaire précédant</t>
  </si>
  <si>
    <t>Outils</t>
  </si>
  <si>
    <t>Production</t>
  </si>
  <si>
    <t>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</si>
</sst>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</numFmts>
  <fonts count="48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rgb="FF3F3F3F"/>
      <name val="Arial"/>
      <family val="2"/>
      <scheme val="minor"/>
    </font>
    <font>
      <sz val="11"/>
      <color rgb="FF3F3F76"/>
      <name val="Arial"/>
      <family val="2"/>
      <scheme val="minor"/>
    </font>
    <font>
      <b/>
      <i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1"/>
      <color theme="10"/>
      <name val="Calibri"/>
      <family val="2"/>
    </font>
    <font>
      <b/>
      <i/>
      <sz val="10"/>
      <color rgb="FF000000"/>
      <name val="Arial Black"/>
      <family val="2"/>
    </font>
    <font>
      <b/>
      <i/>
      <sz val="24"/>
      <color rgb="FF000000"/>
      <name val="Arial Black"/>
      <family val="2"/>
    </font>
    <font>
      <sz val="10"/>
      <color rgb="FF000000"/>
      <name val="Arial Black"/>
      <family val="2"/>
    </font>
    <font>
      <b/>
      <sz val="11"/>
      <color theme="0"/>
      <name val="Arial"/>
      <family val="2"/>
      <scheme val="minor"/>
    </font>
    <font>
      <b/>
      <sz val="10"/>
      <color theme="1"/>
      <name val="Arial Black"/>
      <family val="2"/>
    </font>
    <font>
      <sz val="36"/>
      <color theme="1"/>
      <name val="Arial Black"/>
      <family val="2"/>
    </font>
    <font>
      <sz val="11"/>
      <name val="Arial"/>
      <family val="2"/>
      <scheme val="minor"/>
    </font>
    <font>
      <sz val="11"/>
      <color theme="1"/>
      <name val="Calibri"/>
      <family val="2"/>
    </font>
    <font>
      <sz val="18"/>
      <color theme="3"/>
      <name val="Arial Black"/>
      <family val="2"/>
      <scheme val="major"/>
    </font>
    <font>
      <sz val="10"/>
      <color rgb="FF006100"/>
      <name val="Arial"/>
      <family val="2"/>
      <scheme val="minor"/>
    </font>
    <font>
      <sz val="10"/>
      <color rgb="FF9C0006"/>
      <name val="Arial"/>
      <family val="2"/>
      <scheme val="minor"/>
    </font>
    <font>
      <sz val="10"/>
      <color rgb="FF9C5700"/>
      <name val="Arial"/>
      <family val="2"/>
      <scheme val="minor"/>
    </font>
    <font>
      <b/>
      <sz val="10"/>
      <color rgb="FFFA7D00"/>
      <name val="Arial"/>
      <family val="2"/>
      <scheme val="minor"/>
    </font>
    <font>
      <sz val="10"/>
      <color rgb="FFFA7D00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rgb="FFFF0000"/>
      <name val="Arial"/>
      <family val="2"/>
      <scheme val="minor"/>
    </font>
    <font>
      <i/>
      <sz val="10"/>
      <color rgb="FF7F7F7F"/>
      <name val="Arial"/>
      <family val="2"/>
      <scheme val="minor"/>
    </font>
    <font>
      <sz val="10"/>
      <color theme="0"/>
      <name val="Arial"/>
      <family val="2"/>
      <scheme val="minor"/>
    </font>
    <font>
      <b/>
      <sz val="15"/>
      <color theme="3"/>
      <name val="Arial Black"/>
      <family val="2"/>
      <scheme val="major"/>
    </font>
    <font>
      <b/>
      <sz val="13"/>
      <color theme="3"/>
      <name val="Arial Black"/>
      <family val="2"/>
      <scheme val="major"/>
    </font>
    <font>
      <b/>
      <sz val="11"/>
      <color theme="3"/>
      <name val="Arial Black"/>
      <family val="2"/>
      <scheme val="major"/>
    </font>
    <font>
      <b/>
      <sz val="10"/>
      <color theme="1"/>
      <name val="Arial Black"/>
      <family val="2"/>
      <scheme val="major"/>
    </font>
    <font>
      <b/>
      <sz val="10"/>
      <color rgb="FF000000"/>
      <name val="Arial Black"/>
      <family val="2"/>
    </font>
    <font>
      <sz val="8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22"/>
      <color theme="1"/>
      <name val="Arial Black"/>
      <family val="2"/>
    </font>
    <font>
      <b/>
      <sz val="12"/>
      <color rgb="FF000000"/>
      <name val="Arial Black"/>
      <family val="2"/>
    </font>
    <font>
      <b/>
      <sz val="11"/>
      <color rgb="FF000000"/>
      <name val="Arial Black"/>
      <family val="2"/>
    </font>
    <font>
      <b/>
      <sz val="24"/>
      <color theme="0"/>
      <name val="Arial Black"/>
      <family val="2"/>
    </font>
    <font>
      <b/>
      <sz val="22"/>
      <color theme="1"/>
      <name val="Arial Black"/>
      <family val="2"/>
      <scheme val="major"/>
    </font>
    <font>
      <sz val="22"/>
      <color theme="1"/>
      <name val="Arial Black"/>
      <family val="2"/>
      <scheme val="major"/>
    </font>
    <font>
      <sz val="22"/>
      <color theme="1"/>
      <name val="Arial Black"/>
      <family val="2"/>
    </font>
    <font>
      <sz val="22"/>
      <color theme="0"/>
      <name val="Arial Black"/>
      <family val="2"/>
    </font>
    <font>
      <b/>
      <sz val="22"/>
      <color theme="0"/>
      <name val="Arial Black"/>
      <family val="2"/>
      <scheme val="major"/>
    </font>
    <font>
      <sz val="11"/>
      <color theme="0"/>
      <name val="Arial"/>
      <family val="2"/>
      <scheme val="minor"/>
    </font>
    <font>
      <b/>
      <i/>
      <sz val="11"/>
      <color theme="1"/>
      <name val="Arial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indexed="47"/>
        <bgColor indexed="47"/>
      </patternFill>
    </fill>
    <fill>
      <patternFill patternType="solid">
        <fgColor theme="0"/>
        <bgColor theme="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8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EBF1DE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6">
    <xf numFmtId="0" fontId="0" fillId="0" borderId="0"/>
    <xf numFmtId="0" fontId="7" fillId="2" borderId="1" applyNumberFormat="0"/>
    <xf numFmtId="0" fontId="8" fillId="3" borderId="2" applyNumberFormat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2" applyNumberFormat="0" applyAlignment="0" applyProtection="0"/>
    <xf numFmtId="0" fontId="25" fillId="0" borderId="6" applyNumberFormat="0" applyFill="0" applyAlignment="0" applyProtection="0"/>
    <xf numFmtId="0" fontId="26" fillId="15" borderId="7" applyNumberFormat="0" applyAlignment="0" applyProtection="0"/>
    <xf numFmtId="0" fontId="27" fillId="0" borderId="0" applyNumberFormat="0" applyFill="0" applyBorder="0" applyAlignment="0" applyProtection="0"/>
    <xf numFmtId="0" fontId="2" fillId="16" borderId="8" applyNumberFormat="0" applyFont="0" applyAlignment="0" applyProtection="0"/>
    <xf numFmtId="0" fontId="28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2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9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49" fontId="0" fillId="0" borderId="0" xfId="0" applyNumberFormat="1" applyAlignment="1">
      <alignment wrapText="1" shrinkToFit="1"/>
    </xf>
    <xf numFmtId="14" fontId="9" fillId="0" borderId="0" xfId="0" applyNumberFormat="1" applyFont="1"/>
    <xf numFmtId="49" fontId="9" fillId="0" borderId="0" xfId="0" applyNumberFormat="1" applyFont="1" applyAlignment="1">
      <alignment wrapText="1" shrinkToFit="1"/>
    </xf>
    <xf numFmtId="0" fontId="10" fillId="0" borderId="0" xfId="0" applyFont="1"/>
    <xf numFmtId="0" fontId="10" fillId="4" borderId="0" xfId="0" applyFont="1" applyFill="1" applyAlignment="1">
      <alignment horizont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" fontId="9" fillId="0" borderId="0" xfId="0" applyNumberFormat="1" applyFont="1"/>
    <xf numFmtId="0" fontId="17" fillId="6" borderId="0" xfId="0" applyFont="1" applyFill="1"/>
    <xf numFmtId="14" fontId="18" fillId="5" borderId="0" xfId="0" applyNumberFormat="1" applyFont="1" applyFill="1" applyAlignment="1">
      <alignment horizontal="center" vertical="center"/>
    </xf>
    <xf numFmtId="0" fontId="0" fillId="9" borderId="0" xfId="0" applyFill="1"/>
    <xf numFmtId="0" fontId="0" fillId="8" borderId="0" xfId="0" applyFill="1"/>
    <xf numFmtId="0" fontId="11" fillId="8" borderId="0" xfId="0" applyFont="1" applyFill="1" applyAlignment="1">
      <alignment horizontal="left" indent="1"/>
    </xf>
    <xf numFmtId="14" fontId="12" fillId="6" borderId="0" xfId="0" applyNumberFormat="1" applyFont="1" applyFill="1" applyAlignment="1">
      <alignment horizontal="center" vertical="center" wrapText="1"/>
    </xf>
    <xf numFmtId="0" fontId="13" fillId="6" borderId="0" xfId="0" applyFont="1" applyFill="1" applyAlignment="1">
      <alignment vertical="center" wrapText="1"/>
    </xf>
    <xf numFmtId="0" fontId="12" fillId="6" borderId="0" xfId="0" applyFont="1" applyFill="1" applyAlignment="1">
      <alignment horizontal="left" wrapText="1"/>
    </xf>
    <xf numFmtId="0" fontId="5" fillId="0" borderId="0" xfId="0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12" fillId="0" borderId="0" xfId="0" applyNumberFormat="1" applyFont="1" applyAlignment="1">
      <alignment horizontal="center" wrapText="1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10" borderId="0" xfId="0" applyFill="1" applyAlignment="1">
      <alignment horizontal="centerContinuous"/>
    </xf>
    <xf numFmtId="14" fontId="34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/>
    <xf numFmtId="1" fontId="6" fillId="5" borderId="0" xfId="0" applyNumberFormat="1" applyFont="1" applyFill="1" applyAlignment="1">
      <alignment vertical="center"/>
    </xf>
    <xf numFmtId="1" fontId="15" fillId="0" borderId="0" xfId="0" applyNumberFormat="1" applyFont="1" applyAlignment="1">
      <alignment vertical="center"/>
    </xf>
    <xf numFmtId="14" fontId="15" fillId="0" borderId="0" xfId="0" applyNumberFormat="1" applyFont="1"/>
    <xf numFmtId="0" fontId="15" fillId="0" borderId="0" xfId="0" applyFont="1"/>
    <xf numFmtId="0" fontId="6" fillId="0" borderId="0" xfId="0" applyFont="1"/>
    <xf numFmtId="14" fontId="4" fillId="0" borderId="0" xfId="0" applyNumberFormat="1" applyFont="1" applyAlignment="1">
      <alignment vertical="center"/>
    </xf>
    <xf numFmtId="0" fontId="4" fillId="0" borderId="0" xfId="0" applyFont="1"/>
    <xf numFmtId="0" fontId="36" fillId="0" borderId="0" xfId="0" applyFont="1"/>
    <xf numFmtId="0" fontId="0" fillId="4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14" fillId="0" borderId="0" xfId="0" applyFont="1"/>
    <xf numFmtId="0" fontId="0" fillId="0" borderId="0" xfId="0" applyAlignment="1">
      <alignment vertical="top"/>
    </xf>
    <xf numFmtId="0" fontId="3" fillId="8" borderId="0" xfId="0" applyFont="1" applyFill="1"/>
    <xf numFmtId="0" fontId="0" fillId="8" borderId="0" xfId="0" applyFill="1" applyAlignment="1">
      <alignment wrapText="1"/>
    </xf>
    <xf numFmtId="0" fontId="10" fillId="41" borderId="0" xfId="0" applyFont="1" applyFill="1" applyAlignment="1">
      <alignment horizontal="centerContinuous"/>
    </xf>
    <xf numFmtId="0" fontId="10" fillId="42" borderId="0" xfId="0" applyFont="1" applyFill="1" applyAlignment="1">
      <alignment horizontal="centerContinuous"/>
    </xf>
    <xf numFmtId="0" fontId="37" fillId="7" borderId="0" xfId="0" applyFont="1" applyFill="1" applyAlignment="1">
      <alignment horizontal="centerContinuous" vertical="center"/>
    </xf>
    <xf numFmtId="0" fontId="0" fillId="43" borderId="0" xfId="0" applyFill="1" applyAlignment="1">
      <alignment horizontal="centerContinuous"/>
    </xf>
    <xf numFmtId="0" fontId="40" fillId="45" borderId="0" xfId="0" applyFont="1" applyFill="1" applyAlignment="1">
      <alignment horizontal="centerContinuous" vertical="center"/>
    </xf>
    <xf numFmtId="0" fontId="37" fillId="42" borderId="0" xfId="0" applyFont="1" applyFill="1" applyAlignment="1">
      <alignment horizontal="centerContinuous" vertical="center"/>
    </xf>
    <xf numFmtId="0" fontId="41" fillId="41" borderId="0" xfId="0" applyFont="1" applyFill="1" applyAlignment="1">
      <alignment horizontal="centerContinuous" vertical="center"/>
    </xf>
    <xf numFmtId="0" fontId="42" fillId="43" borderId="0" xfId="0" applyFont="1" applyFill="1" applyAlignment="1">
      <alignment horizontal="centerContinuous"/>
    </xf>
    <xf numFmtId="0" fontId="43" fillId="44" borderId="0" xfId="0" applyFont="1" applyFill="1" applyAlignment="1">
      <alignment horizontal="centerContinuous"/>
    </xf>
    <xf numFmtId="0" fontId="44" fillId="46" borderId="0" xfId="0" applyFont="1" applyFill="1" applyAlignment="1">
      <alignment horizontal="centerContinuous" vertical="center"/>
    </xf>
    <xf numFmtId="0" fontId="43" fillId="10" borderId="0" xfId="0" applyFont="1" applyFill="1" applyAlignment="1">
      <alignment horizontal="centerContinuous"/>
    </xf>
    <xf numFmtId="0" fontId="45" fillId="48" borderId="0" xfId="0" applyFont="1" applyFill="1" applyAlignment="1">
      <alignment horizontal="centerContinuous"/>
    </xf>
    <xf numFmtId="0" fontId="15" fillId="48" borderId="0" xfId="0" applyFont="1" applyFill="1" applyAlignment="1">
      <alignment horizontal="centerContinuous"/>
    </xf>
    <xf numFmtId="0" fontId="46" fillId="47" borderId="0" xfId="0" applyFont="1" applyFill="1" applyAlignment="1">
      <alignment horizontal="centerContinuous" vertical="center"/>
    </xf>
    <xf numFmtId="0" fontId="15" fillId="45" borderId="0" xfId="0" applyFont="1" applyFill="1" applyAlignment="1">
      <alignment horizontal="centerContinuous" vertical="center" wrapText="1"/>
    </xf>
    <xf numFmtId="0" fontId="0" fillId="44" borderId="0" xfId="0" applyFill="1" applyAlignment="1">
      <alignment horizontal="centerContinuous"/>
    </xf>
    <xf numFmtId="0" fontId="47" fillId="7" borderId="0" xfId="0" applyFont="1" applyFill="1" applyAlignment="1">
      <alignment horizontal="centerContinuous" vertical="center"/>
    </xf>
    <xf numFmtId="0" fontId="12" fillId="6" borderId="0" xfId="0" applyFont="1" applyFill="1" applyAlignment="1">
      <alignment horizontal="center" vertical="center" wrapText="1"/>
    </xf>
  </cellXfs>
  <cellStyles count="96">
    <cellStyle name="°C" xfId="74" xr:uid="{3C9C588B-14FE-4721-B727-42E06A9ACAAF}"/>
    <cellStyle name="µm" xfId="57" xr:uid="{A2972527-E42C-41CF-BAC8-9B679DA36514}"/>
    <cellStyle name="… :" xfId="94" xr:uid="{71A7749C-82DF-4CED-BA53-1371841F7DB1}"/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nnée" xfId="81" xr:uid="{CB441EF3-E671-471E-AF7C-A827EF00CD08}"/>
    <cellStyle name="Avertissement" xfId="19" builtinId="11" customBuiltin="1"/>
    <cellStyle name="Calcul" xfId="16" builtinId="22" customBuiltin="1"/>
    <cellStyle name="Cellule liée" xfId="17" builtinId="24" customBuiltin="1"/>
    <cellStyle name="cm" xfId="53" xr:uid="{C0E923A2-519A-4A2D-A31A-C0FBD6AF2683}"/>
    <cellStyle name="cm/min" xfId="85" xr:uid="{92515F4B-3D37-45C5-A952-333BBBAE42D6}"/>
    <cellStyle name="cm²" xfId="72" xr:uid="{88403252-1B78-456D-A741-56F77A80F50B}"/>
    <cellStyle name="cm³" xfId="91" xr:uid="{7AE51FBF-1336-4C34-8FF7-B7728F68BFE5}"/>
    <cellStyle name="daN" xfId="59" xr:uid="{D27A863F-F0BB-4FAE-9156-FFFF8534FDB8}"/>
    <cellStyle name="daN·m" xfId="48" xr:uid="{9A5729CC-29AD-4766-99E2-265ADC308FBA}"/>
    <cellStyle name="Date semi-longue" xfId="95" xr:uid="{87E6D2D1-D446-444A-A815-ABFCF14D6458}"/>
    <cellStyle name="dm³" xfId="92" xr:uid="{C871CBF7-C2D0-4461-94F8-63186D694B87}"/>
    <cellStyle name="Entrée" xfId="2" builtinId="20" customBuiltin="1"/>
    <cellStyle name="h" xfId="75" xr:uid="{4ED1E446-0390-4C19-B383-55D4D05DEEC1}"/>
    <cellStyle name="Insatisfaisant" xfId="14" builtinId="27" customBuiltin="1"/>
    <cellStyle name="jours" xfId="76" xr:uid="{3E552A23-15FD-4B89-950A-298AB0709B4E}"/>
    <cellStyle name="k€" xfId="67" xr:uid="{1EBAABC7-882B-4283-932E-FD5B74DEE4B1}"/>
    <cellStyle name="k€ (valeur en €)" xfId="93" xr:uid="{3281D97B-0B4F-45BE-B521-F1C3B53FEA95}"/>
    <cellStyle name="kg" xfId="64" xr:uid="{33952DBC-FF93-4208-9FF6-8C95597BF724}"/>
    <cellStyle name="kg/m³" xfId="66" xr:uid="{81B1510B-16F2-437E-AF3C-7AD0580DDD16}"/>
    <cellStyle name="km" xfId="56" xr:uid="{75354E3E-CFBF-4EBF-A5FF-BBEDC80164A6}"/>
    <cellStyle name="km/h" xfId="82" xr:uid="{9B1ACB4A-9FBC-461A-9642-1FAD4AA1948A}"/>
    <cellStyle name="kN" xfId="61" xr:uid="{139D19C5-4796-435D-8B81-AE49599BF88B}"/>
    <cellStyle name="kW" xfId="70" xr:uid="{CAA21D1C-373E-4D47-892D-C28203A20CD3}"/>
    <cellStyle name="L" xfId="88" xr:uid="{51D0EFA6-4DEA-44D9-B0D6-0E12FAE13890}"/>
    <cellStyle name="ℓ" xfId="89" xr:uid="{26D9E248-CEAD-4B33-BAC2-A63CD31ECB4B}"/>
    <cellStyle name="ℓ/min" xfId="50" xr:uid="{6BB41EA3-CEBD-4A66-8D93-A8714DAC95C0}"/>
    <cellStyle name="ℓ/s" xfId="51" xr:uid="{058A6261-FF51-4C1A-B90B-C2969A943F30}"/>
    <cellStyle name="m" xfId="54" xr:uid="{0777C9C7-C899-4D57-A15D-A555ACE192B1}"/>
    <cellStyle name="m/min" xfId="84" xr:uid="{8D9F2EE8-6E6D-430E-A9B0-E7B2428A48B3}"/>
    <cellStyle name="m/s" xfId="83" xr:uid="{938682C7-24DE-417B-98C7-11C5CA86137A}"/>
    <cellStyle name="m/s²" xfId="47" xr:uid="{43662906-D8C0-4FA3-BCE9-A7F3174385CE}"/>
    <cellStyle name="M€" xfId="68" xr:uid="{BDD7763D-9292-4B68-BFB3-398BFFF4D4CB}"/>
    <cellStyle name="m²" xfId="71" xr:uid="{F8DC9CDE-EECD-4840-AEE5-53F4F66662DE}"/>
    <cellStyle name="m³" xfId="90" xr:uid="{3F029160-16E5-4B44-BA3B-C3B0EEBE5526}"/>
    <cellStyle name="m³/h" xfId="52" xr:uid="{0C06AD2B-0A30-4628-9A8C-E2086D2F5C4D}"/>
    <cellStyle name="Milliers" xfId="3" builtinId="3" customBuiltin="1"/>
    <cellStyle name="Milliers [0]" xfId="4" builtinId="6" customBuiltin="1"/>
    <cellStyle name="minute" xfId="77" xr:uid="{DAF44D7B-FF7D-4701-BDF6-EA5268CBF644}"/>
    <cellStyle name="mm" xfId="55" xr:uid="{90BCD718-5176-4740-B3C2-38751019B0BB}"/>
    <cellStyle name="mm/min" xfId="86" xr:uid="{D2A2A62B-416C-4972-BECA-E2A154716558}"/>
    <cellStyle name="mm/s" xfId="87" xr:uid="{F25B45CF-D41E-45AA-88AC-50F525860E27}"/>
    <cellStyle name="mm²" xfId="73" xr:uid="{F1526209-345D-490B-A5DC-6741132CC43E}"/>
    <cellStyle name="mois" xfId="78" xr:uid="{FA1420E1-6B52-45BE-838E-7BA48EB25475}"/>
    <cellStyle name="Monétaire" xfId="5" builtinId="4" customBuiltin="1"/>
    <cellStyle name="Monétaire [0]" xfId="6" builtinId="7" customBuiltin="1"/>
    <cellStyle name="N" xfId="60" xr:uid="{14FE49E1-1066-4273-A867-4553769F0E5D}"/>
    <cellStyle name="N·m" xfId="49" xr:uid="{3ADEE706-A594-4E9B-89EB-B01422675402}"/>
    <cellStyle name="Neutre" xfId="15" builtinId="28" customBuiltin="1"/>
    <cellStyle name="Normal" xfId="0" builtinId="0" customBuiltin="1"/>
    <cellStyle name="Note" xfId="20" builtinId="10" customBuiltin="1"/>
    <cellStyle name="Pa" xfId="69" xr:uid="{F795640C-6398-46CE-9738-591444C6499B}"/>
    <cellStyle name="Pourcentage" xfId="7" builtinId="5" customBuiltin="1"/>
    <cellStyle name="rpm" xfId="62" xr:uid="{ECE8EC20-CB83-4B05-BEC5-5C65D0A8E945}"/>
    <cellStyle name="s" xfId="79" xr:uid="{CE0D646D-B753-48E6-9A76-15E5F607DC08}"/>
    <cellStyle name="Satisfaisant" xfId="13" builtinId="26" customBuiltin="1"/>
    <cellStyle name="semaine" xfId="80" xr:uid="{8824CA1B-4C18-4EFE-9DB3-2814C128139F}"/>
    <cellStyle name="Sortie" xfId="1" builtinId="21" customBuiltin="1"/>
    <cellStyle name="Texte explicatif" xfId="21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nne" xfId="65" xr:uid="{1EF96E34-10A2-4C6E-8053-11AF75EEACDC}"/>
    <cellStyle name="Total" xfId="22" builtinId="25" customBuiltin="1"/>
    <cellStyle name="tr/min" xfId="63" xr:uid="{18A2C017-05E3-492D-9346-921F971B389B}"/>
    <cellStyle name="V" xfId="58" xr:uid="{D49D68C3-467E-4705-A65C-CF474769920B}"/>
    <cellStyle name="Vérification" xfId="18" builtinId="23" customBuiltin="1"/>
  </cellStyles>
  <dxfs count="4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</dxf>
    <dxf>
      <font>
        <b val="0"/>
        <i val="0"/>
      </font>
      <alignment horizontal="general" vertical="bottom" textRotation="0" wrapText="0" indent="0" justifyLastLine="0" shrinkToFit="0" readingOrder="0"/>
    </dxf>
    <dxf>
      <font>
        <b val="0"/>
        <i val="0"/>
      </font>
      <alignment horizontal="general" vertical="bottom" textRotation="0" wrapText="0" indent="0" justifyLastLine="0" shrinkToFit="0" readingOrder="0"/>
    </dxf>
    <dxf>
      <font>
        <b val="0"/>
        <i val="0"/>
      </font>
      <alignment horizontal="general" vertical="bottom" textRotation="0" wrapText="0" indent="0" justifyLastLine="0" shrinkToFit="0" readingOrder="0"/>
    </dxf>
    <dxf>
      <font>
        <b val="0"/>
        <i val="0"/>
      </font>
      <alignment horizontal="general" vertical="bottom" textRotation="0" wrapText="0" indent="0" justifyLastLine="0" shrinkToFit="0" readingOrder="0"/>
    </dxf>
    <dxf>
      <font>
        <b val="0"/>
        <i val="0"/>
      </font>
      <alignment horizontal="general" vertical="bottom" textRotation="0" wrapText="0" indent="0" justifyLastLine="0" shrinkToFit="0" readingOrder="0"/>
    </dxf>
    <dxf>
      <font>
        <b val="0"/>
        <i val="0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</font>
      <alignment horizontal="general" vertical="bottom" textRotation="0" indent="0" justifyLastLine="0" shrinkToFit="0" readingOrder="0"/>
    </dxf>
    <dxf>
      <font>
        <b val="0"/>
        <i val="0"/>
      </font>
      <alignment horizontal="general" vertical="bottom" textRotation="0" wrapText="0" indent="0" justifyLastLine="0" shrinkToFit="0" readingOrder="0"/>
    </dxf>
    <dxf>
      <font>
        <b val="0"/>
        <i val="0"/>
      </font>
      <alignment horizontal="general" vertical="top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textRotation="0" indent="0" justifyLastLine="0" readingOrder="0"/>
    </dxf>
    <dxf>
      <numFmt numFmtId="0" formatCode="General"/>
    </dxf>
    <dxf>
      <numFmt numFmtId="30" formatCode="@"/>
    </dxf>
    <dxf>
      <numFmt numFmtId="19" formatCode="dd/mm/yyyy"/>
    </dxf>
    <dxf>
      <alignment horizontal="general" vertical="top" textRotation="0" wrapText="1" indent="0" justifyLastLine="0" shrinkToFit="0" readingOrder="0"/>
    </dxf>
    <dxf>
      <font>
        <b val="0"/>
      </font>
    </dxf>
    <dxf>
      <font>
        <b val="0"/>
      </font>
    </dxf>
    <dxf>
      <font>
        <b val="0"/>
      </font>
      <alignment horizontal="general" vertical="bottom" textRotation="0" wrapText="0" indent="0" justifyLastLine="0" shrinkToFit="0" readingOrder="0"/>
    </dxf>
    <dxf>
      <font>
        <b val="0"/>
      </font>
    </dxf>
  </dxfs>
  <tableStyles count="0" defaultTableStyle="TableStyleMedium2" defaultPivotStyle="PivotStyleLight16"/>
  <colors>
    <mruColors>
      <color rgb="FFFFFFFF"/>
      <color rgb="FF9BBB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production lames 2023/2024</a:t>
            </a:r>
          </a:p>
        </c:rich>
      </c:tx>
      <c:layout>
        <c:manualLayout>
          <c:xMode val="edge"/>
          <c:yMode val="edge"/>
          <c:x val="0.228854857709715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980314960629921"/>
          <c:y val="0.21257074504105067"/>
          <c:w val="0.73667539835079665"/>
          <c:h val="0.38429596018011875"/>
        </c:manualLayout>
      </c:layout>
      <c:barChart>
        <c:barDir val="col"/>
        <c:grouping val="clustered"/>
        <c:varyColors val="0"/>
        <c:ser>
          <c:idx val="1"/>
          <c:order val="0"/>
          <c:tx>
            <c:v>PRODUCTION LAMES 2023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069-4116-8AB7-3CB365488F63}"/>
            </c:ext>
          </c:extLst>
        </c:ser>
        <c:ser>
          <c:idx val="2"/>
          <c:order val="1"/>
          <c:tx>
            <c:v>production lames 2024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069-4116-8AB7-3CB365488F6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558101400"/>
        <c:axId val="558101792"/>
      </c:barChart>
      <c:catAx>
        <c:axId val="558101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101792"/>
        <c:crosses val="autoZero"/>
        <c:auto val="1"/>
        <c:lblAlgn val="ctr"/>
        <c:lblOffset val="100"/>
        <c:noMultiLvlLbl val="0"/>
      </c:catAx>
      <c:valAx>
        <c:axId val="55810179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low"/>
        <c:crossAx val="558101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9.9782482898299135E-2"/>
          <c:y val="0.88549905838041432"/>
          <c:w val="0.83152068620288444"/>
          <c:h val="9.79972015693160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production corps 2023/2024</a:t>
            </a:r>
          </a:p>
        </c:rich>
      </c:tx>
      <c:layout>
        <c:manualLayout>
          <c:xMode val="edge"/>
          <c:yMode val="edge"/>
          <c:x val="0.14188240865285318"/>
          <c:y val="3.40136054421768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333333333333333"/>
          <c:y val="0.21759259259259259"/>
          <c:w val="0.73888888888888893"/>
          <c:h val="0.48452901720618247"/>
        </c:manualLayout>
      </c:layout>
      <c:barChart>
        <c:barDir val="col"/>
        <c:grouping val="clustered"/>
        <c:varyColors val="0"/>
        <c:ser>
          <c:idx val="0"/>
          <c:order val="0"/>
          <c:tx>
            <c:v>Prodution corps 2023</c:v>
          </c:tx>
          <c:spPr>
            <a:gradFill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A9-4FE3-B397-F105CF2492BF}"/>
            </c:ext>
          </c:extLst>
        </c:ser>
        <c:ser>
          <c:idx val="1"/>
          <c:order val="1"/>
          <c:tx>
            <c:v>Production corps 2024</c:v>
          </c:tx>
          <c:spPr>
            <a:gradFill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1"/>
              <c:layout>
                <c:manualLayout>
                  <c:x val="-9.3896713615023476E-3"/>
                  <c:y val="-6.622516556291395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D97-4E86-BCB2-1BF0B5D8A783}"/>
                </c:ext>
              </c:extLst>
            </c:dLbl>
            <c:dLbl>
              <c:idx val="2"/>
              <c:layout>
                <c:manualLayout>
                  <c:x val="-3.1298904538341159E-3"/>
                  <c:y val="-9.9337748344370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97-4E86-BCB2-1BF0B5D8A78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A9-4FE3-B397-F105CF2492B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558102576"/>
        <c:axId val="693494016"/>
      </c:barChart>
      <c:catAx>
        <c:axId val="558102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3494016"/>
        <c:crosses val="autoZero"/>
        <c:auto val="1"/>
        <c:lblAlgn val="ctr"/>
        <c:lblOffset val="100"/>
        <c:noMultiLvlLbl val="0"/>
      </c:catAx>
      <c:valAx>
        <c:axId val="693494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102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Inventaire!A1"/><Relationship Id="rId3" Type="http://schemas.openxmlformats.org/officeDocument/2006/relationships/hyperlink" Target="#Articles!A1"/><Relationship Id="rId7" Type="http://schemas.openxmlformats.org/officeDocument/2006/relationships/hyperlink" Target="#'Commandes fournisseurs'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hyperlink" Target="#Stock!A1"/><Relationship Id="rId11" Type="http://schemas.openxmlformats.org/officeDocument/2006/relationships/hyperlink" Target="#'R&#233;ception accessoires'!A1"/><Relationship Id="rId5" Type="http://schemas.openxmlformats.org/officeDocument/2006/relationships/hyperlink" Target="#Production!A1"/><Relationship Id="rId10" Type="http://schemas.openxmlformats.org/officeDocument/2006/relationships/hyperlink" Target="#Outils!A1"/><Relationship Id="rId4" Type="http://schemas.openxmlformats.org/officeDocument/2006/relationships/hyperlink" Target="#Nomenclatures!A1"/><Relationship Id="rId9" Type="http://schemas.openxmlformats.org/officeDocument/2006/relationships/hyperlink" Target="#Contacts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</xdr:colOff>
      <xdr:row>0</xdr:row>
      <xdr:rowOff>9</xdr:rowOff>
    </xdr:from>
    <xdr:to>
      <xdr:col>3</xdr:col>
      <xdr:colOff>66</xdr:colOff>
      <xdr:row>40</xdr:row>
      <xdr:rowOff>177790</xdr:rowOff>
    </xdr:to>
    <xdr:sp macro="" textlink="">
      <xdr:nvSpPr>
        <xdr:cNvPr id="591664699" name="Rogner et arrondir un rectangle à un seul coin 591664698">
          <a:extLst>
            <a:ext uri="{FF2B5EF4-FFF2-40B4-BE49-F238E27FC236}">
              <a16:creationId xmlns:a16="http://schemas.microsoft.com/office/drawing/2014/main" id="{00000000-0008-0000-0500-00003B164423}"/>
            </a:ext>
          </a:extLst>
        </xdr:cNvPr>
        <xdr:cNvSpPr/>
      </xdr:nvSpPr>
      <xdr:spPr bwMode="auto">
        <a:xfrm rot="16199969">
          <a:off x="-2638366" y="2638408"/>
          <a:ext cx="7296131" cy="201933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11</xdr:col>
      <xdr:colOff>152400</xdr:colOff>
      <xdr:row>7</xdr:row>
      <xdr:rowOff>76200</xdr:rowOff>
    </xdr:from>
    <xdr:to>
      <xdr:col>17</xdr:col>
      <xdr:colOff>320040</xdr:colOff>
      <xdr:row>27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292100</xdr:colOff>
      <xdr:row>7</xdr:row>
      <xdr:rowOff>63500</xdr:rowOff>
    </xdr:from>
    <xdr:to>
      <xdr:col>10</xdr:col>
      <xdr:colOff>372110</xdr:colOff>
      <xdr:row>27</xdr:row>
      <xdr:rowOff>106680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27</xdr:row>
          <xdr:rowOff>171450</xdr:rowOff>
        </xdr:from>
        <xdr:to>
          <xdr:col>2</xdr:col>
          <xdr:colOff>552450</xdr:colOff>
          <xdr:row>29</xdr:row>
          <xdr:rowOff>139700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0" bIns="50292" anchor="ctr" upright="1"/>
            <a:lstStyle/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 Black"/>
                </a:rPr>
                <a:t>Saisie cde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30</xdr:row>
          <xdr:rowOff>76200</xdr:rowOff>
        </xdr:from>
        <xdr:to>
          <xdr:col>2</xdr:col>
          <xdr:colOff>552450</xdr:colOff>
          <xdr:row>32</xdr:row>
          <xdr:rowOff>44450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0" bIns="50292" anchor="ctr" upright="1"/>
            <a:lstStyle/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 Black"/>
                </a:rPr>
                <a:t>Saisie récep° lames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37</xdr:row>
          <xdr:rowOff>133350</xdr:rowOff>
        </xdr:from>
        <xdr:to>
          <xdr:col>2</xdr:col>
          <xdr:colOff>552450</xdr:colOff>
          <xdr:row>39</xdr:row>
          <xdr:rowOff>101600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0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0" bIns="50292" anchor="ctr" upright="1"/>
            <a:lstStyle/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 Black"/>
                </a:rPr>
                <a:t>Saisie cde lames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35</xdr:row>
          <xdr:rowOff>57150</xdr:rowOff>
        </xdr:from>
        <xdr:to>
          <xdr:col>2</xdr:col>
          <xdr:colOff>552450</xdr:colOff>
          <xdr:row>37</xdr:row>
          <xdr:rowOff>25400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0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0" bIns="50292" anchor="ctr" upright="1"/>
            <a:lstStyle/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 Black"/>
                </a:rPr>
                <a:t>Développement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32</xdr:row>
          <xdr:rowOff>152400</xdr:rowOff>
        </xdr:from>
        <xdr:to>
          <xdr:col>2</xdr:col>
          <xdr:colOff>552450</xdr:colOff>
          <xdr:row>34</xdr:row>
          <xdr:rowOff>120650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0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0" bIns="50292" anchor="ctr" upright="1"/>
            <a:lstStyle/>
            <a:p>
              <a:pPr algn="l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 Black"/>
                </a:rPr>
                <a:t>Saisie récep° fourn.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146050</xdr:colOff>
      <xdr:row>0</xdr:row>
      <xdr:rowOff>101600</xdr:rowOff>
    </xdr:from>
    <xdr:to>
      <xdr:col>2</xdr:col>
      <xdr:colOff>546100</xdr:colOff>
      <xdr:row>2</xdr:row>
      <xdr:rowOff>31750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9EC2BCD-1D63-8F09-5B07-63386ED09B21}"/>
            </a:ext>
          </a:extLst>
        </xdr:cNvPr>
        <xdr:cNvSpPr/>
      </xdr:nvSpPr>
      <xdr:spPr>
        <a:xfrm>
          <a:off x="146050" y="101600"/>
          <a:ext cx="1746250" cy="2857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  <a:latin typeface="Arial Black" panose="020B0A04020102020204" pitchFamily="34" charset="0"/>
            </a:rPr>
            <a:t>Articles</a:t>
          </a:r>
        </a:p>
      </xdr:txBody>
    </xdr:sp>
    <xdr:clientData/>
  </xdr:twoCellAnchor>
  <xdr:twoCellAnchor>
    <xdr:from>
      <xdr:col>0</xdr:col>
      <xdr:colOff>146050</xdr:colOff>
      <xdr:row>2</xdr:row>
      <xdr:rowOff>92075</xdr:rowOff>
    </xdr:from>
    <xdr:to>
      <xdr:col>2</xdr:col>
      <xdr:colOff>546100</xdr:colOff>
      <xdr:row>4</xdr:row>
      <xdr:rowOff>22225</xdr:rowOff>
    </xdr:to>
    <xdr:sp macro="" textlink="">
      <xdr:nvSpPr>
        <xdr:cNvPr id="8" name="Rectangl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D72BDF6-C4F0-377B-E1C7-0D862473E9EF}"/>
            </a:ext>
          </a:extLst>
        </xdr:cNvPr>
        <xdr:cNvSpPr/>
      </xdr:nvSpPr>
      <xdr:spPr>
        <a:xfrm>
          <a:off x="146050" y="447675"/>
          <a:ext cx="1746250" cy="28575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  <a:latin typeface="Arial Black" panose="020B0A04020102020204" pitchFamily="34" charset="0"/>
            </a:rPr>
            <a:t>Nomenclatures</a:t>
          </a:r>
        </a:p>
      </xdr:txBody>
    </xdr:sp>
    <xdr:clientData/>
  </xdr:twoCellAnchor>
  <xdr:twoCellAnchor>
    <xdr:from>
      <xdr:col>0</xdr:col>
      <xdr:colOff>146050</xdr:colOff>
      <xdr:row>4</xdr:row>
      <xdr:rowOff>82550</xdr:rowOff>
    </xdr:from>
    <xdr:to>
      <xdr:col>2</xdr:col>
      <xdr:colOff>546100</xdr:colOff>
      <xdr:row>6</xdr:row>
      <xdr:rowOff>12700</xdr:rowOff>
    </xdr:to>
    <xdr:sp macro="" textlink="">
      <xdr:nvSpPr>
        <xdr:cNvPr id="10" name="Rectangle 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D283C4E-321C-19D6-D1C7-D43CF46B42F2}"/>
            </a:ext>
          </a:extLst>
        </xdr:cNvPr>
        <xdr:cNvSpPr/>
      </xdr:nvSpPr>
      <xdr:spPr>
        <a:xfrm>
          <a:off x="146050" y="793750"/>
          <a:ext cx="1746250" cy="285750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bg1"/>
              </a:solidFill>
              <a:latin typeface="Arial Black" panose="020B0A04020102020204" pitchFamily="34" charset="0"/>
            </a:rPr>
            <a:t>Production</a:t>
          </a:r>
        </a:p>
      </xdr:txBody>
    </xdr:sp>
    <xdr:clientData/>
  </xdr:twoCellAnchor>
  <xdr:twoCellAnchor>
    <xdr:from>
      <xdr:col>0</xdr:col>
      <xdr:colOff>146050</xdr:colOff>
      <xdr:row>6</xdr:row>
      <xdr:rowOff>73025</xdr:rowOff>
    </xdr:from>
    <xdr:to>
      <xdr:col>2</xdr:col>
      <xdr:colOff>546100</xdr:colOff>
      <xdr:row>8</xdr:row>
      <xdr:rowOff>3175</xdr:rowOff>
    </xdr:to>
    <xdr:sp macro="" textlink="">
      <xdr:nvSpPr>
        <xdr:cNvPr id="11" name="Rectangle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D2D1585-81FB-D4FD-32C2-DFA336E9D041}"/>
            </a:ext>
          </a:extLst>
        </xdr:cNvPr>
        <xdr:cNvSpPr/>
      </xdr:nvSpPr>
      <xdr:spPr>
        <a:xfrm>
          <a:off x="146050" y="1139825"/>
          <a:ext cx="1746250" cy="2857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  <a:latin typeface="Arial Black" panose="020B0A04020102020204" pitchFamily="34" charset="0"/>
            </a:rPr>
            <a:t>Stock</a:t>
          </a:r>
        </a:p>
      </xdr:txBody>
    </xdr:sp>
    <xdr:clientData/>
  </xdr:twoCellAnchor>
  <xdr:twoCellAnchor>
    <xdr:from>
      <xdr:col>0</xdr:col>
      <xdr:colOff>146050</xdr:colOff>
      <xdr:row>8</xdr:row>
      <xdr:rowOff>63500</xdr:rowOff>
    </xdr:from>
    <xdr:to>
      <xdr:col>2</xdr:col>
      <xdr:colOff>546100</xdr:colOff>
      <xdr:row>9</xdr:row>
      <xdr:rowOff>171450</xdr:rowOff>
    </xdr:to>
    <xdr:sp macro="" textlink="">
      <xdr:nvSpPr>
        <xdr:cNvPr id="12" name="Rectangle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41EB5A0-F562-8ADB-3B14-362471D16596}"/>
            </a:ext>
          </a:extLst>
        </xdr:cNvPr>
        <xdr:cNvSpPr/>
      </xdr:nvSpPr>
      <xdr:spPr>
        <a:xfrm>
          <a:off x="146050" y="1485900"/>
          <a:ext cx="1746250" cy="2857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  <a:latin typeface="Arial Black" panose="020B0A04020102020204" pitchFamily="34" charset="0"/>
            </a:rPr>
            <a:t>Commandes fourn.</a:t>
          </a:r>
        </a:p>
      </xdr:txBody>
    </xdr:sp>
    <xdr:clientData/>
  </xdr:twoCellAnchor>
  <xdr:twoCellAnchor>
    <xdr:from>
      <xdr:col>0</xdr:col>
      <xdr:colOff>146050</xdr:colOff>
      <xdr:row>10</xdr:row>
      <xdr:rowOff>53975</xdr:rowOff>
    </xdr:from>
    <xdr:to>
      <xdr:col>2</xdr:col>
      <xdr:colOff>546100</xdr:colOff>
      <xdr:row>11</xdr:row>
      <xdr:rowOff>161925</xdr:rowOff>
    </xdr:to>
    <xdr:sp macro="" textlink="">
      <xdr:nvSpPr>
        <xdr:cNvPr id="13" name="Rectangle 1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0A40D55-7E9F-8B01-1741-1470A5ECF11C}"/>
            </a:ext>
          </a:extLst>
        </xdr:cNvPr>
        <xdr:cNvSpPr/>
      </xdr:nvSpPr>
      <xdr:spPr>
        <a:xfrm>
          <a:off x="146050" y="1831975"/>
          <a:ext cx="1746250" cy="28575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bg1"/>
              </a:solidFill>
              <a:latin typeface="Arial Black" panose="020B0A04020102020204" pitchFamily="34" charset="0"/>
            </a:rPr>
            <a:t>Inventaire</a:t>
          </a:r>
        </a:p>
      </xdr:txBody>
    </xdr:sp>
    <xdr:clientData/>
  </xdr:twoCellAnchor>
  <xdr:twoCellAnchor>
    <xdr:from>
      <xdr:col>0</xdr:col>
      <xdr:colOff>146050</xdr:colOff>
      <xdr:row>12</xdr:row>
      <xdr:rowOff>44450</xdr:rowOff>
    </xdr:from>
    <xdr:to>
      <xdr:col>2</xdr:col>
      <xdr:colOff>546100</xdr:colOff>
      <xdr:row>13</xdr:row>
      <xdr:rowOff>152400</xdr:rowOff>
    </xdr:to>
    <xdr:sp macro="" textlink="">
      <xdr:nvSpPr>
        <xdr:cNvPr id="14" name="Rectangle 1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1DA73F5-070A-D341-5818-4AC4FEC5BBC4}"/>
            </a:ext>
          </a:extLst>
        </xdr:cNvPr>
        <xdr:cNvSpPr/>
      </xdr:nvSpPr>
      <xdr:spPr>
        <a:xfrm>
          <a:off x="146050" y="2178050"/>
          <a:ext cx="1746250" cy="285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  <a:latin typeface="Arial Black" panose="020B0A04020102020204" pitchFamily="34" charset="0"/>
            </a:rPr>
            <a:t>Contacts</a:t>
          </a:r>
        </a:p>
      </xdr:txBody>
    </xdr:sp>
    <xdr:clientData/>
  </xdr:twoCellAnchor>
  <xdr:twoCellAnchor>
    <xdr:from>
      <xdr:col>0</xdr:col>
      <xdr:colOff>146050</xdr:colOff>
      <xdr:row>14</xdr:row>
      <xdr:rowOff>34925</xdr:rowOff>
    </xdr:from>
    <xdr:to>
      <xdr:col>2</xdr:col>
      <xdr:colOff>546100</xdr:colOff>
      <xdr:row>15</xdr:row>
      <xdr:rowOff>136525</xdr:rowOff>
    </xdr:to>
    <xdr:sp macro="" textlink="">
      <xdr:nvSpPr>
        <xdr:cNvPr id="16" name="Rectangl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85A92F3-EA50-527E-13DC-5DC385185EC8}"/>
            </a:ext>
          </a:extLst>
        </xdr:cNvPr>
        <xdr:cNvSpPr/>
      </xdr:nvSpPr>
      <xdr:spPr>
        <a:xfrm>
          <a:off x="146050" y="2524125"/>
          <a:ext cx="1746250" cy="285750"/>
        </a:xfrm>
        <a:prstGeom prst="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bg1"/>
              </a:solidFill>
              <a:latin typeface="Arial Black" panose="020B0A04020102020204" pitchFamily="34" charset="0"/>
            </a:rPr>
            <a:t>Outils</a:t>
          </a:r>
        </a:p>
      </xdr:txBody>
    </xdr:sp>
    <xdr:clientData/>
  </xdr:twoCellAnchor>
  <xdr:twoCellAnchor>
    <xdr:from>
      <xdr:col>0</xdr:col>
      <xdr:colOff>146050</xdr:colOff>
      <xdr:row>16</xdr:row>
      <xdr:rowOff>19050</xdr:rowOff>
    </xdr:from>
    <xdr:to>
      <xdr:col>2</xdr:col>
      <xdr:colOff>546100</xdr:colOff>
      <xdr:row>17</xdr:row>
      <xdr:rowOff>127000</xdr:rowOff>
    </xdr:to>
    <xdr:sp macro="" textlink="">
      <xdr:nvSpPr>
        <xdr:cNvPr id="17" name="Rectangl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399C17E4-CEB4-486F-EC2D-EBED60CB430F}"/>
            </a:ext>
          </a:extLst>
        </xdr:cNvPr>
        <xdr:cNvSpPr/>
      </xdr:nvSpPr>
      <xdr:spPr>
        <a:xfrm>
          <a:off x="146050" y="2870200"/>
          <a:ext cx="1746250" cy="2857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bg1"/>
              </a:solidFill>
              <a:latin typeface="Arial Black" panose="020B0A04020102020204" pitchFamily="34" charset="0"/>
            </a:rPr>
            <a:t>Récp° accessoires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181750</xdr:colOff>
      <xdr:row>0</xdr:row>
      <xdr:rowOff>0</xdr:rowOff>
    </xdr:from>
    <xdr:to>
      <xdr:col>3</xdr:col>
      <xdr:colOff>793750</xdr:colOff>
      <xdr:row>2</xdr:row>
      <xdr:rowOff>8750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64350" y="0"/>
          <a:ext cx="612000" cy="61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181750</xdr:colOff>
      <xdr:row>0</xdr:row>
      <xdr:rowOff>0</xdr:rowOff>
    </xdr:from>
    <xdr:to>
      <xdr:col>5</xdr:col>
      <xdr:colOff>793750</xdr:colOff>
      <xdr:row>2</xdr:row>
      <xdr:rowOff>8750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E83A50-E4AE-4A21-9C04-7E4B6A5F89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8400" y="0"/>
          <a:ext cx="612000" cy="612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200800</xdr:colOff>
      <xdr:row>0</xdr:row>
      <xdr:rowOff>0</xdr:rowOff>
    </xdr:from>
    <xdr:to>
      <xdr:col>7</xdr:col>
      <xdr:colOff>0</xdr:colOff>
      <xdr:row>2</xdr:row>
      <xdr:rowOff>8750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F8A2A4-C41B-4669-9248-C5FA49653D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3650" y="0"/>
          <a:ext cx="612000" cy="612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612000</xdr:colOff>
      <xdr:row>1</xdr:row>
      <xdr:rowOff>186550</xdr:rowOff>
    </xdr:to>
    <xdr:pic macro="[0]!retourspagedacceuil"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D1140C-85B1-4022-8C40-BD7B579A67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37950" y="0"/>
          <a:ext cx="612000" cy="612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150000</xdr:colOff>
      <xdr:row>0</xdr:row>
      <xdr:rowOff>0</xdr:rowOff>
    </xdr:from>
    <xdr:to>
      <xdr:col>8</xdr:col>
      <xdr:colOff>762000</xdr:colOff>
      <xdr:row>2</xdr:row>
      <xdr:rowOff>8750</xdr:rowOff>
    </xdr:to>
    <xdr:pic macro="[0]!retourspagedacceuil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BF4A70-B73B-4846-BD2D-65E8520981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7850" y="0"/>
          <a:ext cx="612000" cy="612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194450</xdr:colOff>
      <xdr:row>0</xdr:row>
      <xdr:rowOff>16650</xdr:rowOff>
    </xdr:from>
    <xdr:to>
      <xdr:col>7</xdr:col>
      <xdr:colOff>806450</xdr:colOff>
      <xdr:row>1</xdr:row>
      <xdr:rowOff>158750</xdr:rowOff>
    </xdr:to>
    <xdr:pic macro="[0]!retourspagedacceuil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F84657-07B3-4EDA-8A0E-49D350A01A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9000" y="16650"/>
          <a:ext cx="612000" cy="612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150000</xdr:colOff>
      <xdr:row>0</xdr:row>
      <xdr:rowOff>0</xdr:rowOff>
    </xdr:from>
    <xdr:to>
      <xdr:col>11</xdr:col>
      <xdr:colOff>762000</xdr:colOff>
      <xdr:row>1</xdr:row>
      <xdr:rowOff>186550</xdr:rowOff>
    </xdr:to>
    <xdr:pic macro="[0]!retourspagedacceuil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F6902F-F3AD-4D3D-ADC6-75FD2122A5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7150" y="0"/>
          <a:ext cx="612000" cy="612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194450</xdr:colOff>
      <xdr:row>0</xdr:row>
      <xdr:rowOff>0</xdr:rowOff>
    </xdr:from>
    <xdr:to>
      <xdr:col>7</xdr:col>
      <xdr:colOff>806450</xdr:colOff>
      <xdr:row>2</xdr:row>
      <xdr:rowOff>8750</xdr:rowOff>
    </xdr:to>
    <xdr:pic macro="[0]!retourspagedacceuil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0344AE-5C2C-475E-97F3-0043E56372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1650" y="0"/>
          <a:ext cx="612000" cy="612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194450</xdr:colOff>
      <xdr:row>0</xdr:row>
      <xdr:rowOff>0</xdr:rowOff>
    </xdr:from>
    <xdr:to>
      <xdr:col>5</xdr:col>
      <xdr:colOff>806450</xdr:colOff>
      <xdr:row>1</xdr:row>
      <xdr:rowOff>186550</xdr:rowOff>
    </xdr:to>
    <xdr:pic macro="[0]!retourspagedacceuil"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94A474-0B36-4701-99E7-2F03F6C092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0400" y="0"/>
          <a:ext cx="612000" cy="61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estion%20lames21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ction CORPS"/>
      <sheetName val="PRODUCTION LAMES"/>
      <sheetName val="reception lames"/>
      <sheetName val="commande lames"/>
      <sheetName val="situation"/>
      <sheetName val="feuille1"/>
      <sheetName val="BDD articles"/>
      <sheetName val="production corps 2024"/>
      <sheetName val="Feuil1"/>
      <sheetName val="production lames 2024"/>
      <sheetName val="suivi production2023;2024"/>
      <sheetName val="stock corps"/>
      <sheetName val="contact"/>
      <sheetName val="dase de donnée"/>
      <sheetName val="gestion lames21-2"/>
    </sheetNames>
    <definedNames>
      <definedName name="Module8.ouvreformulairesaisicdelam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556.51285486111" createdVersion="8" refreshedVersion="8" minRefreshableVersion="3" recordCount="35" xr:uid="{CF3C16E2-149B-45F0-9835-F6D76F59A2CA}">
  <cacheSource type="worksheet">
    <worksheetSource name="tProduction"/>
  </cacheSource>
  <cacheFields count="9">
    <cacheField name="N° lot" numFmtId="0">
      <sharedItems containsString="0" containsBlank="1" containsNumber="1" containsInteger="1" minValue="7821" maxValue="7826"/>
    </cacheField>
    <cacheField name="date" numFmtId="14">
      <sharedItems containsSemiMixedTypes="0" containsNonDate="0" containsDate="1" containsString="0" minDate="2023-01-03T00:00:00" maxDate="2024-02-06T00:00:00" count="16">
        <d v="2023-01-03T00:00:00"/>
        <d v="2023-01-09T00:00:00"/>
        <d v="2023-01-11T00:00:00"/>
        <d v="2023-01-19T00:00:00"/>
        <d v="2023-01-24T00:00:00"/>
        <d v="2024-01-03T00:00:00"/>
        <d v="2024-01-04T00:00:00"/>
        <d v="2024-01-08T00:00:00"/>
        <d v="2024-01-09T00:00:00"/>
        <d v="2024-01-05T00:00:00"/>
        <d v="2024-01-22T00:00:00"/>
        <d v="2024-01-23T00:00:00"/>
        <d v="2024-01-24T00:00:00"/>
        <d v="2024-01-29T00:00:00"/>
        <d v="2024-01-30T00:00:00"/>
        <d v="2024-02-05T00:00:00"/>
      </sharedItems>
      <fieldGroup par="8"/>
    </cacheField>
    <cacheField name="N° de commande" numFmtId="49">
      <sharedItems containsBlank="1" containsMixedTypes="1" containsNumber="1" containsInteger="1" minValue="1" maxValue="1"/>
    </cacheField>
    <cacheField name="reference pieces" numFmtId="0">
      <sharedItems/>
    </cacheField>
    <cacheField name="Description" numFmtId="0">
      <sharedItems count="2">
        <s v="Corps"/>
        <s v="Lame"/>
      </sharedItems>
    </cacheField>
    <cacheField name="Quantité" numFmtId="0">
      <sharedItems containsSemiMixedTypes="0" containsString="0" containsNumber="1" containsInteger="1" minValue="1" maxValue="45"/>
    </cacheField>
    <cacheField name="Mois (date)" numFmtId="0" databaseField="0">
      <fieldGroup base="1">
        <rangePr groupBy="months" startDate="2023-01-03T00:00:00" endDate="2024-02-06T00:00:00"/>
        <groupItems count="14">
          <s v="&lt;03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24"/>
        </groupItems>
      </fieldGroup>
    </cacheField>
    <cacheField name="Trimestres (date)" numFmtId="0" databaseField="0">
      <fieldGroup base="1">
        <rangePr groupBy="quarters" startDate="2023-01-03T00:00:00" endDate="2024-02-06T00:00:00"/>
        <groupItems count="6">
          <s v="&lt;03/01/2023"/>
          <s v="Trimestre1"/>
          <s v="Trimestre2"/>
          <s v="Trimestre3"/>
          <s v="Trimestre4"/>
          <s v="&gt;06/02/2024"/>
        </groupItems>
      </fieldGroup>
    </cacheField>
    <cacheField name="Années (date)" numFmtId="0" databaseField="0">
      <fieldGroup base="1">
        <rangePr groupBy="years" startDate="2023-01-03T00:00:00" endDate="2024-02-06T00:00:00"/>
        <groupItems count="4">
          <s v="&lt;03/01/2023"/>
          <s v="2023"/>
          <s v="2024"/>
          <s v="&gt;06/0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m/>
    <x v="0"/>
    <s v="431"/>
    <s v="FPC20-D10RD11RCI"/>
    <x v="0"/>
    <n v="1"/>
  </r>
  <r>
    <m/>
    <x v="0"/>
    <s v="429"/>
    <s v="FPC20112112"/>
    <x v="0"/>
    <n v="5"/>
  </r>
  <r>
    <m/>
    <x v="1"/>
    <s v="431"/>
    <s v="FPC20A-D16R100"/>
    <x v="0"/>
    <n v="1"/>
  </r>
  <r>
    <m/>
    <x v="1"/>
    <s v="002"/>
    <s v="FPD2-D16P5,8R40"/>
    <x v="0"/>
    <n v="2"/>
  </r>
  <r>
    <m/>
    <x v="2"/>
    <s v="002"/>
    <s v="FPC18-D12P8R40"/>
    <x v="0"/>
    <n v="4"/>
  </r>
  <r>
    <m/>
    <x v="0"/>
    <s v="0431"/>
    <s v="LP27P5,5-16R75CI"/>
    <x v="1"/>
    <n v="20"/>
  </r>
  <r>
    <m/>
    <x v="1"/>
    <s v="0429"/>
    <s v="LPC20A-D16R100"/>
    <x v="1"/>
    <n v="2"/>
  </r>
  <r>
    <m/>
    <x v="2"/>
    <s v="001"/>
    <s v="LP18-D20FBGB"/>
    <x v="1"/>
    <n v="45"/>
  </r>
  <r>
    <m/>
    <x v="2"/>
    <s v="001"/>
    <s v="LP20112112"/>
    <x v="1"/>
    <n v="15"/>
  </r>
  <r>
    <m/>
    <x v="3"/>
    <s v="025"/>
    <s v="LPC20-D20-FB-GB"/>
    <x v="1"/>
    <n v="2"/>
  </r>
  <r>
    <m/>
    <x v="3"/>
    <s v="025"/>
    <s v="LPD2C-14P8RT3T5"/>
    <x v="1"/>
    <n v="5"/>
  </r>
  <r>
    <m/>
    <x v="3"/>
    <s v="025"/>
    <s v="LPD2C-D20P16PT45"/>
    <x v="1"/>
    <n v="3"/>
  </r>
  <r>
    <m/>
    <x v="3"/>
    <s v="001"/>
    <s v="LPC20926926"/>
    <x v="1"/>
    <n v="20"/>
  </r>
  <r>
    <m/>
    <x v="3"/>
    <s v="001"/>
    <s v="LPC18-D16FCGB"/>
    <x v="1"/>
    <n v="2"/>
  </r>
  <r>
    <m/>
    <x v="3"/>
    <s v="001"/>
    <s v="LPC18-D12P6R40"/>
    <x v="1"/>
    <n v="5"/>
  </r>
  <r>
    <m/>
    <x v="3"/>
    <s v="001"/>
    <s v="LPC20400640°"/>
    <x v="1"/>
    <n v="5"/>
  </r>
  <r>
    <m/>
    <x v="4"/>
    <s v="029"/>
    <s v="LP18-D16P8T30"/>
    <x v="1"/>
    <n v="5"/>
  </r>
  <r>
    <n v="7821"/>
    <x v="5"/>
    <n v="1"/>
    <s v="FPC20M-P6R40-28"/>
    <x v="0"/>
    <n v="2"/>
  </r>
  <r>
    <n v="7822"/>
    <x v="6"/>
    <n v="1"/>
    <s v="FPC18-D14-P6-TR"/>
    <x v="0"/>
    <n v="6"/>
  </r>
  <r>
    <n v="7823"/>
    <x v="6"/>
    <n v="1"/>
    <s v="FPC18-D12P6TR"/>
    <x v="0"/>
    <n v="14"/>
  </r>
  <r>
    <n v="7824"/>
    <x v="7"/>
    <n v="1"/>
    <s v="FPC20-D14-P8R40"/>
    <x v="0"/>
    <n v="1"/>
  </r>
  <r>
    <n v="7825"/>
    <x v="7"/>
    <n v="1"/>
    <s v="FPC20-D14-P8R40"/>
    <x v="0"/>
    <n v="11"/>
  </r>
  <r>
    <n v="7826"/>
    <x v="8"/>
    <n v="1"/>
    <s v="FPC27-D16FFP8R40"/>
    <x v="0"/>
    <n v="6"/>
  </r>
  <r>
    <m/>
    <x v="6"/>
    <s v="0000"/>
    <s v="LPC18-D14P8R40"/>
    <x v="1"/>
    <n v="10"/>
  </r>
  <r>
    <m/>
    <x v="6"/>
    <s v="0000"/>
    <s v="LPC18-D20P8R-52"/>
    <x v="1"/>
    <n v="10"/>
  </r>
  <r>
    <m/>
    <x v="9"/>
    <s v="0000"/>
    <s v="LPC20112112"/>
    <x v="1"/>
    <n v="22"/>
  </r>
  <r>
    <m/>
    <x v="7"/>
    <s v="0000"/>
    <s v="LP18-D20FBGB"/>
    <x v="1"/>
    <n v="3"/>
  </r>
  <r>
    <m/>
    <x v="10"/>
    <s v="0017"/>
    <s v="LP18-D20FBGB"/>
    <x v="1"/>
    <n v="8"/>
  </r>
  <r>
    <m/>
    <x v="11"/>
    <m/>
    <s v="LPC20112112"/>
    <x v="1"/>
    <n v="27"/>
  </r>
  <r>
    <m/>
    <x v="12"/>
    <s v="0043"/>
    <s v="LP18-D16P6R8-38"/>
    <x v="1"/>
    <n v="15"/>
  </r>
  <r>
    <m/>
    <x v="12"/>
    <s v="0043"/>
    <s v="LPC18-D20P8R-52"/>
    <x v="1"/>
    <n v="10"/>
  </r>
  <r>
    <m/>
    <x v="13"/>
    <s v="0043"/>
    <s v="LP20-D16-FDGB"/>
    <x v="1"/>
    <n v="1"/>
  </r>
  <r>
    <m/>
    <x v="14"/>
    <s v="0057"/>
    <s v="LP20-D14P8R40"/>
    <x v="1"/>
    <n v="20"/>
  </r>
  <r>
    <m/>
    <x v="15"/>
    <s v="0068"/>
    <s v="LPC20-D14-P8R40"/>
    <x v="1"/>
    <n v="1"/>
  </r>
  <r>
    <m/>
    <x v="15"/>
    <s v="0057"/>
    <s v="LPC18-D16-FF-P8Z"/>
    <x v="1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05950A-3574-41C0-AE7C-9DF1DCED7FFB}" name="Tableau croisé dynamique3" cacheId="0" applyNumberFormats="0" applyBorderFormats="0" applyFontFormats="0" applyPatternFormats="0" applyAlignmentFormats="0" applyWidthHeightFormats="1" dataCaption="Valeurs" grandTotalCaption="Total" updatedVersion="8" minRefreshableVersion="3" useAutoFormatting="1" colGrandTotals="0" itemPrintTitles="1" createdVersion="8" indent="0" outline="1" outlineData="1" multipleFieldFilters="0" rowHeaderCaption=" " colHeaderCaption=" ">
  <location ref="H3:J10" firstHeaderRow="1" firstDataRow="2" firstDataCol="1"/>
  <pivotFields count="9">
    <pivotField showAll="0"/>
    <pivotField numFmtId="14" showAll="0">
      <items count="17">
        <item x="0"/>
        <item x="1"/>
        <item x="2"/>
        <item x="3"/>
        <item x="4"/>
        <item x="5"/>
        <item x="6"/>
        <item x="9"/>
        <item x="7"/>
        <item x="8"/>
        <item x="10"/>
        <item x="11"/>
        <item x="12"/>
        <item x="13"/>
        <item x="14"/>
        <item x="15"/>
        <item t="default"/>
      </items>
    </pivotField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2">
    <field x="8"/>
    <field x="6"/>
  </rowFields>
  <rowItems count="6">
    <i>
      <x v="1"/>
    </i>
    <i r="1">
      <x v="1"/>
    </i>
    <i>
      <x v="2"/>
    </i>
    <i r="1">
      <x v="1"/>
    </i>
    <i r="1">
      <x v="2"/>
    </i>
    <i t="grand">
      <x/>
    </i>
  </rowItems>
  <colFields count="1">
    <field x="4"/>
  </colFields>
  <colItems count="2">
    <i>
      <x/>
    </i>
    <i>
      <x v="1"/>
    </i>
  </colItems>
  <dataFields count="1">
    <dataField name="Qtés" fld="5" baseField="0" baseItem="0"/>
  </dataField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1CBEA78-20B3-4944-A71E-61294EAAA1AA}" name="tArticles" displayName="tArticles" ref="A4:C100" totalsRowShown="0" dataDxfId="41">
  <autoFilter ref="A4:C100" xr:uid="{81CBEA78-20B3-4944-A71E-61294EAAA1AA}"/>
  <sortState xmlns:xlrd2="http://schemas.microsoft.com/office/spreadsheetml/2017/richdata2" ref="A5:C100">
    <sortCondition ref="A4:A100"/>
  </sortState>
  <tableColumns count="3">
    <tableColumn id="1" xr3:uid="{161C6BE5-266D-4FF7-A09D-7BB4E170600B}" name="Référence" dataDxfId="40"/>
    <tableColumn id="2" xr3:uid="{2E9F347F-5552-4398-809A-781B787C8C0C}" name="Description" dataDxfId="39"/>
    <tableColumn id="3" xr3:uid="{AFA6F33D-7127-4FBE-8838-A7478A5516AF}" name="Stock critique" dataDxfId="38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B208038-E074-4AD7-B81D-3C313D87939A}" name="tNomenclatures" displayName="tNomenclatures" ref="A5:E11" totalsRowShown="0" headerRowDxfId="37">
  <autoFilter ref="A5:E11" xr:uid="{81CBEA78-20B3-4944-A71E-61294EAAA1AA}"/>
  <sortState xmlns:xlrd2="http://schemas.microsoft.com/office/spreadsheetml/2017/richdata2" ref="A6:C11">
    <sortCondition ref="A5:A11"/>
  </sortState>
  <tableColumns count="5">
    <tableColumn id="1" xr3:uid="{8B80E606-C9D4-44C4-BED6-D7D33CF76453}" name="Référence"/>
    <tableColumn id="2" xr3:uid="{9A4E9D0E-6FAA-4377-886F-673EF882F1CD}" name="Description"/>
    <tableColumn id="3" xr3:uid="{1E74A9E3-E774-458E-AAD8-FCD1D00542B5}" name="Composant"/>
    <tableColumn id="4" xr3:uid="{873A89EB-B5E6-41B3-A64C-D3B718D342C9}" name="Description composant"/>
    <tableColumn id="5" xr3:uid="{F63D27B9-AF97-4E8F-A90D-6FBAACAC2DA4}" name="Qté composant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46C7211-8D68-43EF-8B5E-2BC720B0C8BA}" name="tProduction" displayName="tProduction" ref="A3:F38" totalsRowShown="0">
  <autoFilter ref="A3:F38" xr:uid="{046C7211-8D68-43EF-8B5E-2BC720B0C8BA}"/>
  <tableColumns count="6">
    <tableColumn id="1" xr3:uid="{192158C5-BC75-4474-B928-CD7C4F38A511}" name="N° lot"/>
    <tableColumn id="2" xr3:uid="{1E1664A1-DE99-4E35-9D62-7B6A1E85A2D7}" name="date" dataDxfId="36"/>
    <tableColumn id="3" xr3:uid="{9BC52571-08AE-4656-AAAE-41EAEAA6D1F4}" name="N° de commande" dataDxfId="35"/>
    <tableColumn id="4" xr3:uid="{03F6E229-3918-4C0A-98BF-7C2A4F6FD8B1}" name="reference pieces"/>
    <tableColumn id="6" xr3:uid="{BF0FF1B4-5108-4B0D-A72F-19E39CBBCFE4}" name="Description" dataDxfId="34">
      <calculatedColumnFormula>_xlfn.XLOOKUP(tProduction[[#This Row],[reference pieces]],tArticles[Référence],tArticles[Description])</calculatedColumnFormula>
    </tableColumn>
    <tableColumn id="5" xr3:uid="{D096776A-2290-4D55-8732-17EB8D97134E}" name="Quantité"/>
  </tableColumns>
  <tableStyleInfo name="TableStyleLight15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Stock" displayName="tStock" ref="A4:H100" totalsRowDxfId="33">
  <autoFilter ref="A4:H100" xr:uid="{00000000-0009-0000-0100-000004000000}"/>
  <tableColumns count="8">
    <tableColumn id="1" xr3:uid="{00000000-0010-0000-0400-000001000000}" name="Référence">
      <calculatedColumnFormula>tArticles[[#This Row],[Référence]]</calculatedColumnFormula>
    </tableColumn>
    <tableColumn id="2" xr3:uid="{00000000-0010-0000-0400-000002000000}" name="Description">
      <calculatedColumnFormula>_xlfn.XLOOKUP(tStock[[#This Row],[Référence]],tArticles[Référence],tArticles[Description])</calculatedColumnFormula>
    </tableColumn>
    <tableColumn id="3" xr3:uid="{00000000-0010-0000-0400-000003000000}" name="Stock initial"/>
    <tableColumn id="4" xr3:uid="{00000000-0010-0000-0400-000004000000}" name="Entrées"/>
    <tableColumn id="5" xr3:uid="{00000000-0010-0000-0400-000005000000}" name="Sorties"/>
    <tableColumn id="7" xr3:uid="{00000000-0010-0000-0400-000007000000}" name="Stock actuel"/>
    <tableColumn id="11" xr3:uid="{00000000-0010-0000-0400-00000B000000}" name="Commande en cours"/>
    <tableColumn id="8" xr3:uid="{00000000-0010-0000-0400-000008000000}" name="Statut"/>
  </tableColumns>
  <tableStyleInfo name="TableStyleLight15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CdesFourn" displayName="tCdesFourn" ref="A5:H74" totalsRowShown="0" headerRowDxfId="32" dataDxfId="31">
  <autoFilter ref="A5:H74" xr:uid="{00000000-0009-0000-0100-000008000000}"/>
  <tableColumns count="8">
    <tableColumn id="1" xr3:uid="{00000000-0010-0000-0300-000001000000}" name="N° commande" dataDxfId="30"/>
    <tableColumn id="2" xr3:uid="{00000000-0010-0000-0300-000002000000}" name="Date" dataDxfId="29"/>
    <tableColumn id="3" xr3:uid="{00000000-0010-0000-0300-000003000000}" name="Référence" dataDxfId="28"/>
    <tableColumn id="4" xr3:uid="{00000000-0010-0000-0300-000004000000}" name="Quantité" dataDxfId="27"/>
    <tableColumn id="5" xr3:uid="{00000000-0010-0000-0300-000005000000}" name="Qté reçue" dataDxfId="26"/>
    <tableColumn id="7" xr3:uid="{8C918895-B125-41EA-955A-986084E062F7}" name="BL" dataDxfId="25"/>
    <tableColumn id="8" xr3:uid="{823D4817-CB81-43E8-B502-2D6763B62831}" name="Date réception" dataDxfId="24"/>
    <tableColumn id="6" xr3:uid="{00000000-0010-0000-0300-000006000000}" name="Reste à recevoir" dataDxfId="23">
      <calculatedColumnFormula>tCdesFourn[[#This Row],[Quantité]]-tCdesFourn[[#This Row],[Qté reçue]]</calculatedColumnFormula>
    </tableColumn>
  </tableColumns>
  <tableStyleInfo name="TableStyleLight15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9000000}" name="tInventaire" displayName="tInventaire" ref="A4:G61" totalsRowShown="0" headerRowDxfId="22" dataDxfId="21">
  <autoFilter ref="A4:G61" xr:uid="{00000000-0009-0000-0100-000007000000}"/>
  <tableColumns count="7">
    <tableColumn id="1" xr3:uid="{00000000-0010-0000-0900-000001000000}" name="Référence" dataDxfId="20"/>
    <tableColumn id="7" xr3:uid="{44A0C8C6-4A88-4CC7-A0D9-1898871FF90D}" name="Description" dataDxfId="19">
      <calculatedColumnFormula>_xlfn.XLOOKUP(tInventaire[[#This Row],[Référence]],tArticles[Référence],tArticles[Description],"Article non trouvé")</calculatedColumnFormula>
    </tableColumn>
    <tableColumn id="2" xr3:uid="{00000000-0010-0000-0900-000002000000}" name="Qté à l’inventaire précédant" dataDxfId="18"/>
    <tableColumn id="4" xr3:uid="{4854260D-5A89-4288-A38A-FACC61F4C102}" name="Qté achetée depuis" dataDxfId="17"/>
    <tableColumn id="3" xr3:uid="{35777D54-7B13-418A-B083-006342902EA9}" name="Qté utilisée en prod. depuis" dataDxfId="16"/>
    <tableColumn id="6" xr3:uid="{00000000-0010-0000-0900-000006000000}" name="Qté à compter" dataDxfId="15"/>
    <tableColumn id="5" xr3:uid="{B7B27828-48F4-4001-B88E-979C91D29210}" name="Qté comptée" dataDxfId="14"/>
  </tableColumns>
  <tableStyleInfo name="TableStyleLight15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A000000}" name="tContacts" displayName="tContacts" ref="A3:I8" totalsRowShown="0" headerRowDxfId="13">
  <autoFilter ref="A3:I8" xr:uid="{00000000-0009-0000-0100-000009000000}"/>
  <tableColumns count="9">
    <tableColumn id="1" xr3:uid="{00000000-0010-0000-0A00-000001000000}" name="nom"/>
    <tableColumn id="2" xr3:uid="{00000000-0010-0000-0A00-000002000000}" name="prenon"/>
    <tableColumn id="3" xr3:uid="{00000000-0010-0000-0A00-000003000000}" name="societé"/>
    <tableColumn id="4" xr3:uid="{00000000-0010-0000-0A00-000004000000}" name="poste"/>
    <tableColumn id="5" xr3:uid="{00000000-0010-0000-0A00-000005000000}" name="numero fixe"/>
    <tableColumn id="6" xr3:uid="{00000000-0010-0000-0A00-000006000000}" name="numero port"/>
    <tableColumn id="7" xr3:uid="{00000000-0010-0000-0A00-000007000000}" name="adresse"/>
    <tableColumn id="8" xr3:uid="{00000000-0010-0000-0A00-000008000000}" name="email"/>
    <tableColumn id="9" xr3:uid="{00000000-0010-0000-0A00-000009000000}" name="autre"/>
  </tableColumns>
  <tableStyleInfo name="TableStyleLight15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527F411-3404-4F10-AB5F-D1B49F442DFE}" name="tOutils" displayName="tOutils" ref="A3:G21" totalsRowShown="0" headerRowDxfId="12" dataDxfId="11">
  <autoFilter ref="A3:G21" xr:uid="{5527F411-3404-4F10-AB5F-D1B49F442DFE}"/>
  <tableColumns count="7">
    <tableColumn id="1" xr3:uid="{D1C733CE-F8C3-44BB-8E30-839820A950B4}" name="N° outils" dataDxfId="10"/>
    <tableColumn id="2" xr3:uid="{A41281FE-9831-40D3-B590-F018BDC10C91}" name="Colonne1" dataDxfId="9"/>
    <tableColumn id="3" xr3:uid="{127B35E3-D617-4C1F-A483-52AFDC1804E5}" name="Référence" dataDxfId="8"/>
    <tableColumn id="4" xr3:uid="{DD220C90-0EFF-4343-A586-2B2D62CEC56C}" name="Actif" dataDxfId="7"/>
    <tableColumn id="5" xr3:uid="{8B476DC2-F930-4D81-A394-9117E1D45938}" name="OUT CRAB" dataDxfId="6"/>
    <tableColumn id="6" xr3:uid="{CD582FDF-87E7-47DA-BAF6-1CC91EBB6020}" name="OUT CIR" dataDxfId="5"/>
    <tableColumn id="7" xr3:uid="{AC4A1E86-6CA8-4E5E-9987-2B395CF63697}" name="plan" dataDxfId="4"/>
  </tableColumns>
  <tableStyleInfo name="TableStyleLight15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ccessoires" displayName="tAccessoires" ref="A3:E4" totalsRowDxfId="3">
  <autoFilter ref="A3:E4" xr:uid="{00000000-0009-0000-0100-00000C000000}"/>
  <tableColumns count="5">
    <tableColumn id="1" xr3:uid="{00000000-0010-0000-0B00-000001000000}" name="date"/>
    <tableColumn id="2" xr3:uid="{00000000-0010-0000-0B00-000002000000}" name="référence"/>
    <tableColumn id="4" xr3:uid="{00000000-0010-0000-0B00-000004000000}" name="n° de commande"/>
    <tableColumn id="5" xr3:uid="{00000000-0010-0000-0B00-000005000000}" name="n° de BL"/>
    <tableColumn id="8" xr3:uid="{00000000-0010-0000-0B00-000008000000}" name="quantité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ersonnalisé 1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V41"/>
  <sheetViews>
    <sheetView showGridLines="0" showRowColHeaders="0" tabSelected="1" zoomScaleNormal="100" workbookViewId="0"/>
  </sheetViews>
  <sheetFormatPr baseColWidth="10" defaultColWidth="0" defaultRowHeight="14" zeroHeight="1" x14ac:dyDescent="0.3"/>
  <cols>
    <col min="1" max="19" width="8.83203125" customWidth="1"/>
    <col min="20" max="22" width="0" hidden="1" customWidth="1"/>
    <col min="23" max="16384" width="10.6640625" hidden="1"/>
  </cols>
  <sheetData>
    <row r="1" spans="1:19" x14ac:dyDescent="0.3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19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19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1:19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x14ac:dyDescent="0.3">
      <c r="A7" s="21"/>
      <c r="B7" s="21"/>
      <c r="C7" s="21"/>
      <c r="D7" s="51"/>
      <c r="E7" s="21"/>
      <c r="F7" s="21"/>
      <c r="G7" s="21"/>
      <c r="H7" s="21"/>
      <c r="I7" s="21"/>
      <c r="J7" s="21"/>
      <c r="K7" s="21"/>
      <c r="L7" s="52"/>
      <c r="M7" s="52"/>
      <c r="N7" s="52"/>
      <c r="O7" s="52"/>
      <c r="P7" s="52"/>
      <c r="Q7" s="52"/>
      <c r="R7" s="52"/>
      <c r="S7" s="21"/>
    </row>
    <row r="8" spans="1:19" ht="14.4" customHeight="1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52"/>
      <c r="M8" s="52"/>
      <c r="N8" s="52"/>
      <c r="O8" s="52"/>
      <c r="P8" s="52"/>
      <c r="Q8" s="52"/>
      <c r="R8" s="52"/>
      <c r="S8" s="21"/>
    </row>
    <row r="9" spans="1:19" ht="14.4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52"/>
      <c r="M9" s="52"/>
      <c r="N9" s="52"/>
      <c r="O9" s="52"/>
      <c r="P9" s="52"/>
      <c r="Q9" s="52"/>
      <c r="R9" s="52"/>
      <c r="S9" s="21"/>
    </row>
    <row r="10" spans="1:19" ht="14.4" customHeight="1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52"/>
      <c r="M10" s="52"/>
      <c r="N10" s="52"/>
      <c r="O10" s="52"/>
      <c r="P10" s="52"/>
      <c r="Q10" s="52"/>
      <c r="R10" s="52"/>
      <c r="S10" s="21"/>
    </row>
    <row r="11" spans="1:19" ht="14.4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52"/>
      <c r="M11" s="52"/>
      <c r="N11" s="52"/>
      <c r="O11" s="52"/>
      <c r="P11" s="52"/>
      <c r="Q11" s="52"/>
      <c r="R11" s="52"/>
      <c r="S11" s="21"/>
    </row>
    <row r="12" spans="1:19" ht="14.4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52"/>
      <c r="M12" s="52"/>
      <c r="N12" s="52"/>
      <c r="O12" s="52"/>
      <c r="P12" s="52"/>
      <c r="Q12" s="52"/>
      <c r="R12" s="52"/>
      <c r="S12" s="21"/>
    </row>
    <row r="13" spans="1:19" ht="14.4" customHeight="1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52"/>
      <c r="M13" s="52"/>
      <c r="N13" s="52"/>
      <c r="O13" s="52"/>
      <c r="P13" s="52"/>
      <c r="Q13" s="52"/>
      <c r="R13" s="52"/>
      <c r="S13" s="21"/>
    </row>
    <row r="14" spans="1:19" ht="14.4" customHeight="1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52"/>
      <c r="M14" s="52"/>
      <c r="N14" s="52"/>
      <c r="O14" s="52"/>
      <c r="P14" s="52"/>
      <c r="Q14" s="52"/>
      <c r="R14" s="52"/>
      <c r="S14" s="21"/>
    </row>
    <row r="15" spans="1:19" ht="14.5" x14ac:dyDescent="0.35">
      <c r="A15" s="21"/>
      <c r="B15" s="21"/>
      <c r="C15" s="22"/>
      <c r="D15" s="21"/>
      <c r="E15" s="21"/>
      <c r="F15" s="21"/>
      <c r="G15" s="21"/>
      <c r="H15" s="21"/>
      <c r="I15" s="21"/>
      <c r="J15" s="21"/>
      <c r="K15" s="21"/>
      <c r="L15" s="52"/>
      <c r="M15" s="52"/>
      <c r="N15" s="52"/>
      <c r="O15" s="52"/>
      <c r="P15" s="52"/>
      <c r="Q15" s="52"/>
      <c r="R15" s="52"/>
      <c r="S15" s="21"/>
    </row>
    <row r="16" spans="1:19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</row>
    <row r="17" spans="1:19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</row>
    <row r="18" spans="1:19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</row>
    <row r="19" spans="1:19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</row>
    <row r="20" spans="1:19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</row>
    <row r="21" spans="1:19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</row>
    <row r="22" spans="1:19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</row>
    <row r="23" spans="1:19" x14ac:dyDescent="0.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</row>
    <row r="24" spans="1:19" x14ac:dyDescent="0.3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</row>
    <row r="25" spans="1:19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spans="1:19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</row>
    <row r="27" spans="1:19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</row>
    <row r="28" spans="1:19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</row>
    <row r="29" spans="1:19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</row>
    <row r="30" spans="1:19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</row>
    <row r="31" spans="1:19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  <row r="32" spans="1:19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</row>
    <row r="33" spans="1:19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1:19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</row>
    <row r="35" spans="1:19" x14ac:dyDescent="0.3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</row>
    <row r="36" spans="1:19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</row>
    <row r="37" spans="1:19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</row>
    <row r="38" spans="1:19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</row>
    <row r="39" spans="1:19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</row>
    <row r="40" spans="1:19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</row>
    <row r="41" spans="1:19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</row>
  </sheetData>
  <pageMargins left="0.70078740157480324" right="0.70078740157480324" top="0.75196850393700787" bottom="0.75196850393700787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1" r:id="rId4" name="Button 7">
              <controlPr defaultSize="0" print="0" autoFill="0" autoPict="0" macro="[0]!ouvreformulairesaisie">
                <anchor moveWithCells="1" sizeWithCells="1">
                  <from>
                    <xdr:col>0</xdr:col>
                    <xdr:colOff>101600</xdr:colOff>
                    <xdr:row>27</xdr:row>
                    <xdr:rowOff>171450</xdr:rowOff>
                  </from>
                  <to>
                    <xdr:col>2</xdr:col>
                    <xdr:colOff>552450</xdr:colOff>
                    <xdr:row>29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5" name="Button 8">
              <controlPr defaultSize="0" print="0" autoFill="0" autoPict="0" macro="[0]!ouvreformulairesaisiliv">
                <anchor moveWithCells="1" sizeWithCells="1">
                  <from>
                    <xdr:col>0</xdr:col>
                    <xdr:colOff>101600</xdr:colOff>
                    <xdr:row>30</xdr:row>
                    <xdr:rowOff>76200</xdr:rowOff>
                  </from>
                  <to>
                    <xdr:col>2</xdr:col>
                    <xdr:colOff>552450</xdr:colOff>
                    <xdr:row>32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6" name="Button 9">
              <controlPr defaultSize="0" print="0" autoFill="0" autoPict="0" macro="[0]!ouvreformulairesaisicdelame">
                <anchor moveWithCells="1" sizeWithCells="1">
                  <from>
                    <xdr:col>0</xdr:col>
                    <xdr:colOff>101600</xdr:colOff>
                    <xdr:row>37</xdr:row>
                    <xdr:rowOff>133350</xdr:rowOff>
                  </from>
                  <to>
                    <xdr:col>2</xdr:col>
                    <xdr:colOff>552450</xdr:colOff>
                    <xdr:row>39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7" name="Button 10">
              <controlPr defaultSize="0" print="0" autoFill="0" autoPict="0">
                <anchor moveWithCells="1" sizeWithCells="1">
                  <from>
                    <xdr:col>0</xdr:col>
                    <xdr:colOff>101600</xdr:colOff>
                    <xdr:row>35</xdr:row>
                    <xdr:rowOff>57150</xdr:rowOff>
                  </from>
                  <to>
                    <xdr:col>2</xdr:col>
                    <xdr:colOff>552450</xdr:colOff>
                    <xdr:row>37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8" name="Button 13">
              <controlPr defaultSize="0" print="0" autoFill="0" autoPict="0" macro="[1]!Module8.ouvreformulairesaisicdelame">
                <anchor moveWithCells="1" sizeWithCells="1">
                  <from>
                    <xdr:col>0</xdr:col>
                    <xdr:colOff>101600</xdr:colOff>
                    <xdr:row>32</xdr:row>
                    <xdr:rowOff>152400</xdr:rowOff>
                  </from>
                  <to>
                    <xdr:col>2</xdr:col>
                    <xdr:colOff>552450</xdr:colOff>
                    <xdr:row>34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5" tint="0.59999389629810485"/>
  </sheetPr>
  <dimension ref="A1:D100"/>
  <sheetViews>
    <sheetView showGridLines="0" workbookViewId="0"/>
  </sheetViews>
  <sheetFormatPr baseColWidth="10" defaultRowHeight="14" x14ac:dyDescent="0.3"/>
  <cols>
    <col min="1" max="1" width="18.4140625" customWidth="1"/>
    <col min="2" max="2" width="12.33203125" style="7" customWidth="1"/>
    <col min="3" max="3" width="18.5" style="7" customWidth="1"/>
    <col min="4" max="4" width="22.25" style="27" customWidth="1"/>
    <col min="6" max="15" width="10"/>
  </cols>
  <sheetData>
    <row r="1" spans="1:4" ht="33.5" x14ac:dyDescent="0.3">
      <c r="A1" s="59" t="s">
        <v>216</v>
      </c>
      <c r="B1" s="53"/>
      <c r="C1" s="53"/>
      <c r="D1"/>
    </row>
    <row r="3" spans="1:4" x14ac:dyDescent="0.3">
      <c r="B3"/>
      <c r="C3" s="8"/>
      <c r="D3"/>
    </row>
    <row r="4" spans="1:4" x14ac:dyDescent="0.3">
      <c r="A4" t="s">
        <v>194</v>
      </c>
      <c r="B4" t="s">
        <v>208</v>
      </c>
      <c r="C4" t="s">
        <v>209</v>
      </c>
      <c r="D4"/>
    </row>
    <row r="5" spans="1:4" x14ac:dyDescent="0.3">
      <c r="A5" t="s">
        <v>113</v>
      </c>
      <c r="B5" t="s">
        <v>204</v>
      </c>
      <c r="C5"/>
      <c r="D5"/>
    </row>
    <row r="6" spans="1:4" x14ac:dyDescent="0.3">
      <c r="A6" t="s">
        <v>116</v>
      </c>
      <c r="B6" t="s">
        <v>204</v>
      </c>
      <c r="C6"/>
      <c r="D6"/>
    </row>
    <row r="7" spans="1:4" x14ac:dyDescent="0.3">
      <c r="A7" t="s">
        <v>130</v>
      </c>
      <c r="B7" t="s">
        <v>204</v>
      </c>
      <c r="C7"/>
      <c r="D7"/>
    </row>
    <row r="8" spans="1:4" x14ac:dyDescent="0.3">
      <c r="A8" t="s">
        <v>211</v>
      </c>
      <c r="B8" t="s">
        <v>206</v>
      </c>
      <c r="C8"/>
      <c r="D8"/>
    </row>
    <row r="9" spans="1:4" x14ac:dyDescent="0.3">
      <c r="A9" t="s">
        <v>36</v>
      </c>
      <c r="B9" t="s">
        <v>202</v>
      </c>
      <c r="C9" s="1"/>
      <c r="D9"/>
    </row>
    <row r="10" spans="1:4" x14ac:dyDescent="0.3">
      <c r="A10" t="s">
        <v>37</v>
      </c>
      <c r="B10" t="s">
        <v>210</v>
      </c>
      <c r="C10" s="1"/>
      <c r="D10"/>
    </row>
    <row r="11" spans="1:4" x14ac:dyDescent="0.3">
      <c r="A11" t="s">
        <v>38</v>
      </c>
      <c r="B11" t="s">
        <v>210</v>
      </c>
      <c r="C11"/>
      <c r="D11"/>
    </row>
    <row r="12" spans="1:4" x14ac:dyDescent="0.3">
      <c r="A12" t="s">
        <v>39</v>
      </c>
      <c r="B12" t="s">
        <v>202</v>
      </c>
      <c r="C12" s="1"/>
      <c r="D12"/>
    </row>
    <row r="13" spans="1:4" x14ac:dyDescent="0.3">
      <c r="A13" t="s">
        <v>40</v>
      </c>
      <c r="B13" t="s">
        <v>207</v>
      </c>
      <c r="C13" s="1"/>
      <c r="D13"/>
    </row>
    <row r="14" spans="1:4" x14ac:dyDescent="0.3">
      <c r="A14" t="s">
        <v>41</v>
      </c>
      <c r="B14" t="s">
        <v>205</v>
      </c>
      <c r="C14"/>
      <c r="D14"/>
    </row>
    <row r="15" spans="1:4" x14ac:dyDescent="0.3">
      <c r="A15" t="s">
        <v>4</v>
      </c>
      <c r="B15" t="s">
        <v>202</v>
      </c>
      <c r="C15"/>
      <c r="D15"/>
    </row>
    <row r="16" spans="1:4" x14ac:dyDescent="0.3">
      <c r="A16" t="s">
        <v>30</v>
      </c>
      <c r="B16" t="s">
        <v>202</v>
      </c>
      <c r="C16"/>
      <c r="D16"/>
    </row>
    <row r="17" spans="1:4" x14ac:dyDescent="0.3">
      <c r="A17" t="s">
        <v>90</v>
      </c>
      <c r="B17" t="s">
        <v>205</v>
      </c>
      <c r="C17"/>
      <c r="D17"/>
    </row>
    <row r="18" spans="1:4" x14ac:dyDescent="0.3">
      <c r="A18" t="s">
        <v>31</v>
      </c>
      <c r="B18" t="s">
        <v>202</v>
      </c>
      <c r="C18"/>
      <c r="D18"/>
    </row>
    <row r="19" spans="1:4" x14ac:dyDescent="0.3">
      <c r="A19" t="s">
        <v>42</v>
      </c>
      <c r="B19" t="s">
        <v>207</v>
      </c>
      <c r="C19"/>
      <c r="D19"/>
    </row>
    <row r="20" spans="1:4" x14ac:dyDescent="0.3">
      <c r="A20" t="s">
        <v>43</v>
      </c>
      <c r="B20" t="s">
        <v>202</v>
      </c>
      <c r="C20" s="1"/>
      <c r="D20"/>
    </row>
    <row r="21" spans="1:4" x14ac:dyDescent="0.3">
      <c r="A21" t="s">
        <v>44</v>
      </c>
      <c r="B21" t="s">
        <v>202</v>
      </c>
      <c r="C21" s="1"/>
      <c r="D21"/>
    </row>
    <row r="22" spans="1:4" x14ac:dyDescent="0.3">
      <c r="A22" t="s">
        <v>45</v>
      </c>
      <c r="B22" t="s">
        <v>207</v>
      </c>
      <c r="C22" s="1"/>
      <c r="D22"/>
    </row>
    <row r="23" spans="1:4" x14ac:dyDescent="0.3">
      <c r="A23" t="s">
        <v>46</v>
      </c>
      <c r="B23" t="s">
        <v>202</v>
      </c>
      <c r="C23" s="1"/>
      <c r="D23"/>
    </row>
    <row r="24" spans="1:4" x14ac:dyDescent="0.3">
      <c r="A24" t="s">
        <v>47</v>
      </c>
      <c r="B24" t="s">
        <v>202</v>
      </c>
      <c r="C24" s="1"/>
      <c r="D24"/>
    </row>
    <row r="25" spans="1:4" x14ac:dyDescent="0.3">
      <c r="A25" t="s">
        <v>48</v>
      </c>
      <c r="B25" t="s">
        <v>202</v>
      </c>
      <c r="C25" s="1"/>
      <c r="D25"/>
    </row>
    <row r="26" spans="1:4" x14ac:dyDescent="0.3">
      <c r="A26" t="s">
        <v>49</v>
      </c>
      <c r="B26" t="s">
        <v>202</v>
      </c>
      <c r="C26" s="1"/>
      <c r="D26"/>
    </row>
    <row r="27" spans="1:4" x14ac:dyDescent="0.3">
      <c r="A27" t="s">
        <v>50</v>
      </c>
      <c r="B27" t="s">
        <v>202</v>
      </c>
      <c r="C27" s="1"/>
      <c r="D27"/>
    </row>
    <row r="28" spans="1:4" x14ac:dyDescent="0.3">
      <c r="A28" t="s">
        <v>51</v>
      </c>
      <c r="B28" t="s">
        <v>202</v>
      </c>
      <c r="C28" s="1"/>
      <c r="D28"/>
    </row>
    <row r="29" spans="1:4" x14ac:dyDescent="0.3">
      <c r="A29" t="s">
        <v>52</v>
      </c>
      <c r="B29" t="s">
        <v>202</v>
      </c>
      <c r="C29" s="1"/>
      <c r="D29"/>
    </row>
    <row r="30" spans="1:4" x14ac:dyDescent="0.3">
      <c r="A30" t="s">
        <v>53</v>
      </c>
      <c r="B30" t="s">
        <v>202</v>
      </c>
      <c r="C30" s="1"/>
      <c r="D30"/>
    </row>
    <row r="31" spans="1:4" x14ac:dyDescent="0.3">
      <c r="A31" t="s">
        <v>54</v>
      </c>
      <c r="B31" t="s">
        <v>202</v>
      </c>
      <c r="C31" s="1"/>
      <c r="D31"/>
    </row>
    <row r="32" spans="1:4" x14ac:dyDescent="0.3">
      <c r="A32" t="s">
        <v>55</v>
      </c>
      <c r="B32" t="s">
        <v>202</v>
      </c>
      <c r="C32" s="1"/>
      <c r="D32"/>
    </row>
    <row r="33" spans="1:4" x14ac:dyDescent="0.3">
      <c r="A33" t="s">
        <v>56</v>
      </c>
      <c r="B33" t="s">
        <v>202</v>
      </c>
      <c r="C33" s="1"/>
      <c r="D33"/>
    </row>
    <row r="34" spans="1:4" x14ac:dyDescent="0.3">
      <c r="A34" t="s">
        <v>57</v>
      </c>
      <c r="B34" t="s">
        <v>202</v>
      </c>
      <c r="C34" s="1"/>
      <c r="D34"/>
    </row>
    <row r="35" spans="1:4" x14ac:dyDescent="0.3">
      <c r="A35" t="s">
        <v>58</v>
      </c>
      <c r="B35" t="s">
        <v>202</v>
      </c>
      <c r="C35" s="1"/>
      <c r="D35"/>
    </row>
    <row r="36" spans="1:4" x14ac:dyDescent="0.3">
      <c r="A36" t="s">
        <v>59</v>
      </c>
      <c r="B36" t="s">
        <v>202</v>
      </c>
      <c r="C36" s="1"/>
      <c r="D36"/>
    </row>
    <row r="37" spans="1:4" x14ac:dyDescent="0.3">
      <c r="A37" t="s">
        <v>60</v>
      </c>
      <c r="B37" t="s">
        <v>202</v>
      </c>
      <c r="C37" s="1"/>
      <c r="D37"/>
    </row>
    <row r="38" spans="1:4" x14ac:dyDescent="0.3">
      <c r="A38" t="s">
        <v>61</v>
      </c>
      <c r="B38" t="s">
        <v>202</v>
      </c>
      <c r="C38" s="1"/>
      <c r="D38"/>
    </row>
    <row r="39" spans="1:4" x14ac:dyDescent="0.3">
      <c r="A39" t="s">
        <v>62</v>
      </c>
      <c r="B39" t="s">
        <v>202</v>
      </c>
      <c r="C39" s="1"/>
      <c r="D39"/>
    </row>
    <row r="40" spans="1:4" x14ac:dyDescent="0.3">
      <c r="A40" t="s">
        <v>32</v>
      </c>
      <c r="B40" t="s">
        <v>202</v>
      </c>
      <c r="C40" s="46"/>
      <c r="D40"/>
    </row>
    <row r="41" spans="1:4" x14ac:dyDescent="0.3">
      <c r="A41" t="s">
        <v>5</v>
      </c>
      <c r="B41" t="s">
        <v>202</v>
      </c>
      <c r="C41" s="46"/>
      <c r="D41"/>
    </row>
    <row r="42" spans="1:4" x14ac:dyDescent="0.3">
      <c r="A42" t="s">
        <v>171</v>
      </c>
      <c r="B42" t="s">
        <v>202</v>
      </c>
      <c r="C42" s="46"/>
      <c r="D42"/>
    </row>
    <row r="43" spans="1:4" x14ac:dyDescent="0.3">
      <c r="A43" t="s">
        <v>3</v>
      </c>
      <c r="B43" t="s">
        <v>202</v>
      </c>
      <c r="C43" s="46"/>
      <c r="D43"/>
    </row>
    <row r="44" spans="1:4" x14ac:dyDescent="0.3">
      <c r="A44" t="s">
        <v>143</v>
      </c>
      <c r="B44" t="s">
        <v>202</v>
      </c>
      <c r="C44" s="46"/>
      <c r="D44"/>
    </row>
    <row r="45" spans="1:4" x14ac:dyDescent="0.3">
      <c r="A45" t="s">
        <v>142</v>
      </c>
      <c r="B45" t="s">
        <v>202</v>
      </c>
      <c r="C45" s="46"/>
      <c r="D45"/>
    </row>
    <row r="46" spans="1:4" x14ac:dyDescent="0.3">
      <c r="A46" t="s">
        <v>33</v>
      </c>
      <c r="B46" t="s">
        <v>202</v>
      </c>
      <c r="C46" s="46"/>
      <c r="D46"/>
    </row>
    <row r="47" spans="1:4" x14ac:dyDescent="0.3">
      <c r="A47" t="s">
        <v>34</v>
      </c>
      <c r="B47" t="s">
        <v>202</v>
      </c>
      <c r="C47" s="46"/>
      <c r="D47"/>
    </row>
    <row r="48" spans="1:4" x14ac:dyDescent="0.3">
      <c r="A48" t="s">
        <v>35</v>
      </c>
      <c r="B48" t="s">
        <v>202</v>
      </c>
      <c r="C48" s="46"/>
      <c r="D48"/>
    </row>
    <row r="49" spans="1:4" x14ac:dyDescent="0.3">
      <c r="A49" t="s">
        <v>63</v>
      </c>
      <c r="B49" t="s">
        <v>202</v>
      </c>
      <c r="C49" s="1"/>
      <c r="D49"/>
    </row>
    <row r="50" spans="1:4" x14ac:dyDescent="0.3">
      <c r="A50" t="s">
        <v>64</v>
      </c>
      <c r="B50" t="s">
        <v>202</v>
      </c>
      <c r="C50" s="1"/>
      <c r="D50"/>
    </row>
    <row r="51" spans="1:4" x14ac:dyDescent="0.3">
      <c r="A51" t="s">
        <v>65</v>
      </c>
      <c r="B51" s="1"/>
      <c r="C51" s="1"/>
      <c r="D51"/>
    </row>
    <row r="52" spans="1:4" x14ac:dyDescent="0.3">
      <c r="A52" t="s">
        <v>66</v>
      </c>
      <c r="B52" s="1"/>
      <c r="C52" s="1"/>
      <c r="D52"/>
    </row>
    <row r="53" spans="1:4" x14ac:dyDescent="0.3">
      <c r="A53" t="s">
        <v>67</v>
      </c>
      <c r="B53" t="s">
        <v>202</v>
      </c>
      <c r="C53" s="1"/>
      <c r="D53"/>
    </row>
    <row r="54" spans="1:4" x14ac:dyDescent="0.3">
      <c r="A54" t="s">
        <v>145</v>
      </c>
      <c r="B54" t="s">
        <v>202</v>
      </c>
      <c r="C54" s="46"/>
      <c r="D54"/>
    </row>
    <row r="55" spans="1:4" x14ac:dyDescent="0.3">
      <c r="A55" t="s">
        <v>68</v>
      </c>
      <c r="B55" t="s">
        <v>207</v>
      </c>
      <c r="C55" s="1"/>
      <c r="D55"/>
    </row>
    <row r="56" spans="1:4" x14ac:dyDescent="0.3">
      <c r="A56" t="s">
        <v>69</v>
      </c>
      <c r="B56" t="s">
        <v>202</v>
      </c>
      <c r="C56" s="1"/>
      <c r="D56"/>
    </row>
    <row r="57" spans="1:4" x14ac:dyDescent="0.3">
      <c r="A57" t="s">
        <v>70</v>
      </c>
      <c r="B57" t="s">
        <v>202</v>
      </c>
      <c r="C57" s="1"/>
      <c r="D57"/>
    </row>
    <row r="58" spans="1:4" x14ac:dyDescent="0.3">
      <c r="A58" t="s">
        <v>71</v>
      </c>
      <c r="B58" t="s">
        <v>202</v>
      </c>
      <c r="C58" s="1"/>
      <c r="D58"/>
    </row>
    <row r="59" spans="1:4" x14ac:dyDescent="0.3">
      <c r="A59" t="s">
        <v>72</v>
      </c>
      <c r="B59" t="s">
        <v>202</v>
      </c>
      <c r="C59" s="1"/>
      <c r="D59"/>
    </row>
    <row r="60" spans="1:4" x14ac:dyDescent="0.3">
      <c r="A60" t="s">
        <v>73</v>
      </c>
      <c r="B60" t="s">
        <v>202</v>
      </c>
      <c r="C60" s="1"/>
      <c r="D60"/>
    </row>
    <row r="61" spans="1:4" x14ac:dyDescent="0.3">
      <c r="A61" t="s">
        <v>74</v>
      </c>
      <c r="B61" t="s">
        <v>202</v>
      </c>
      <c r="C61" s="1"/>
      <c r="D61"/>
    </row>
    <row r="62" spans="1:4" x14ac:dyDescent="0.3">
      <c r="A62" t="s">
        <v>75</v>
      </c>
      <c r="B62" t="s">
        <v>202</v>
      </c>
      <c r="C62" s="1"/>
      <c r="D62"/>
    </row>
    <row r="63" spans="1:4" x14ac:dyDescent="0.3">
      <c r="A63" t="s">
        <v>76</v>
      </c>
      <c r="B63" t="s">
        <v>207</v>
      </c>
      <c r="C63" s="1"/>
      <c r="D63"/>
    </row>
    <row r="64" spans="1:4" x14ac:dyDescent="0.3">
      <c r="A64" t="s">
        <v>77</v>
      </c>
      <c r="B64" t="s">
        <v>202</v>
      </c>
      <c r="C64" s="1"/>
    </row>
    <row r="65" spans="1:3" x14ac:dyDescent="0.3">
      <c r="A65" t="s">
        <v>78</v>
      </c>
      <c r="B65" t="s">
        <v>202</v>
      </c>
      <c r="C65" s="1"/>
    </row>
    <row r="66" spans="1:3" x14ac:dyDescent="0.3">
      <c r="A66" t="s">
        <v>79</v>
      </c>
      <c r="B66" t="s">
        <v>202</v>
      </c>
      <c r="C66" s="1"/>
    </row>
    <row r="67" spans="1:3" x14ac:dyDescent="0.3">
      <c r="A67" t="s">
        <v>80</v>
      </c>
      <c r="B67" t="s">
        <v>202</v>
      </c>
      <c r="C67" s="1"/>
    </row>
    <row r="68" spans="1:3" x14ac:dyDescent="0.3">
      <c r="A68" t="s">
        <v>81</v>
      </c>
      <c r="B68" t="s">
        <v>202</v>
      </c>
      <c r="C68" s="1"/>
    </row>
    <row r="69" spans="1:3" x14ac:dyDescent="0.3">
      <c r="A69" t="s">
        <v>82</v>
      </c>
      <c r="B69" t="s">
        <v>202</v>
      </c>
      <c r="C69" s="1"/>
    </row>
    <row r="70" spans="1:3" x14ac:dyDescent="0.3">
      <c r="A70" t="s">
        <v>83</v>
      </c>
      <c r="B70"/>
      <c r="C70" s="1"/>
    </row>
    <row r="71" spans="1:3" x14ac:dyDescent="0.3">
      <c r="A71" t="s">
        <v>84</v>
      </c>
      <c r="B71" t="s">
        <v>202</v>
      </c>
      <c r="C71" s="1"/>
    </row>
    <row r="72" spans="1:3" x14ac:dyDescent="0.3">
      <c r="A72" t="s">
        <v>85</v>
      </c>
      <c r="B72" t="s">
        <v>202</v>
      </c>
      <c r="C72" s="1"/>
    </row>
    <row r="73" spans="1:3" x14ac:dyDescent="0.3">
      <c r="A73" t="s">
        <v>86</v>
      </c>
      <c r="B73" t="s">
        <v>202</v>
      </c>
      <c r="C73" s="1"/>
    </row>
    <row r="74" spans="1:3" x14ac:dyDescent="0.3">
      <c r="A74" t="s">
        <v>87</v>
      </c>
      <c r="B74" t="s">
        <v>202</v>
      </c>
      <c r="C74" s="1"/>
    </row>
    <row r="75" spans="1:3" x14ac:dyDescent="0.3">
      <c r="A75" t="s">
        <v>88</v>
      </c>
      <c r="B75" t="s">
        <v>290</v>
      </c>
      <c r="C75" s="1"/>
    </row>
    <row r="76" spans="1:3" x14ac:dyDescent="0.3">
      <c r="A76" t="s">
        <v>89</v>
      </c>
      <c r="B76" t="s">
        <v>202</v>
      </c>
      <c r="C76" s="1"/>
    </row>
    <row r="77" spans="1:3" x14ac:dyDescent="0.3">
      <c r="A77" t="s">
        <v>29</v>
      </c>
      <c r="B77" t="s">
        <v>204</v>
      </c>
      <c r="C77"/>
    </row>
    <row r="78" spans="1:3" x14ac:dyDescent="0.3">
      <c r="A78" t="s">
        <v>17</v>
      </c>
      <c r="B78" t="s">
        <v>202</v>
      </c>
      <c r="C78"/>
    </row>
    <row r="79" spans="1:3" x14ac:dyDescent="0.3">
      <c r="A79" t="s">
        <v>21</v>
      </c>
      <c r="B79" t="s">
        <v>202</v>
      </c>
      <c r="C79"/>
    </row>
    <row r="80" spans="1:3" x14ac:dyDescent="0.3">
      <c r="A80" t="s">
        <v>15</v>
      </c>
      <c r="B80" t="s">
        <v>204</v>
      </c>
      <c r="C80" s="1"/>
    </row>
    <row r="81" spans="1:3" x14ac:dyDescent="0.3">
      <c r="A81" t="s">
        <v>20</v>
      </c>
      <c r="B81" t="s">
        <v>204</v>
      </c>
      <c r="C81" s="46"/>
    </row>
    <row r="82" spans="1:3" x14ac:dyDescent="0.3">
      <c r="A82" t="s">
        <v>19</v>
      </c>
      <c r="B82" t="s">
        <v>204</v>
      </c>
      <c r="C82" s="46"/>
    </row>
    <row r="83" spans="1:3" x14ac:dyDescent="0.3">
      <c r="A83" t="s">
        <v>13</v>
      </c>
      <c r="B83" t="s">
        <v>204</v>
      </c>
      <c r="C83" s="46"/>
    </row>
    <row r="84" spans="1:3" x14ac:dyDescent="0.3">
      <c r="A84" t="s">
        <v>14</v>
      </c>
      <c r="B84" t="s">
        <v>204</v>
      </c>
      <c r="C84" s="1"/>
    </row>
    <row r="85" spans="1:3" x14ac:dyDescent="0.3">
      <c r="A85" t="s">
        <v>26</v>
      </c>
      <c r="B85" t="s">
        <v>204</v>
      </c>
      <c r="C85" s="1"/>
    </row>
    <row r="86" spans="1:3" x14ac:dyDescent="0.3">
      <c r="A86" t="s">
        <v>149</v>
      </c>
      <c r="B86" t="s">
        <v>204</v>
      </c>
      <c r="C86" s="46"/>
    </row>
    <row r="87" spans="1:3" x14ac:dyDescent="0.3">
      <c r="A87" t="s">
        <v>16</v>
      </c>
      <c r="B87" t="s">
        <v>204</v>
      </c>
      <c r="C87" s="46"/>
    </row>
    <row r="88" spans="1:3" x14ac:dyDescent="0.3">
      <c r="A88" t="s">
        <v>11</v>
      </c>
      <c r="B88" t="s">
        <v>204</v>
      </c>
      <c r="C88" s="1"/>
    </row>
    <row r="89" spans="1:3" x14ac:dyDescent="0.3">
      <c r="A89" t="s">
        <v>154</v>
      </c>
      <c r="B89" t="s">
        <v>204</v>
      </c>
      <c r="C89" s="46"/>
    </row>
    <row r="90" spans="1:3" x14ac:dyDescent="0.3">
      <c r="A90" t="s">
        <v>132</v>
      </c>
      <c r="B90" t="s">
        <v>204</v>
      </c>
      <c r="C90" s="1"/>
    </row>
    <row r="91" spans="1:3" x14ac:dyDescent="0.3">
      <c r="A91" t="s">
        <v>10</v>
      </c>
      <c r="B91" t="s">
        <v>204</v>
      </c>
      <c r="C91" s="1"/>
    </row>
    <row r="92" spans="1:3" x14ac:dyDescent="0.3">
      <c r="A92" t="s">
        <v>18</v>
      </c>
      <c r="B92" t="s">
        <v>204</v>
      </c>
      <c r="C92" s="1"/>
    </row>
    <row r="93" spans="1:3" x14ac:dyDescent="0.3">
      <c r="A93" t="s">
        <v>22</v>
      </c>
      <c r="B93" t="s">
        <v>204</v>
      </c>
      <c r="C93" s="46"/>
    </row>
    <row r="94" spans="1:3" x14ac:dyDescent="0.3">
      <c r="A94" t="s">
        <v>12</v>
      </c>
      <c r="B94" t="s">
        <v>204</v>
      </c>
      <c r="C94" s="46"/>
    </row>
    <row r="95" spans="1:3" x14ac:dyDescent="0.3">
      <c r="A95" t="s">
        <v>151</v>
      </c>
      <c r="B95" t="s">
        <v>204</v>
      </c>
      <c r="C95" s="46"/>
    </row>
    <row r="96" spans="1:3" x14ac:dyDescent="0.3">
      <c r="A96" t="s">
        <v>7</v>
      </c>
      <c r="B96" t="s">
        <v>204</v>
      </c>
      <c r="C96" s="1"/>
    </row>
    <row r="97" spans="1:3" x14ac:dyDescent="0.3">
      <c r="A97" t="s">
        <v>8</v>
      </c>
      <c r="B97" t="s">
        <v>204</v>
      </c>
      <c r="C97" s="46"/>
    </row>
    <row r="98" spans="1:3" x14ac:dyDescent="0.3">
      <c r="A98" t="s">
        <v>9</v>
      </c>
      <c r="B98" t="s">
        <v>204</v>
      </c>
      <c r="C98" s="46"/>
    </row>
    <row r="99" spans="1:3" x14ac:dyDescent="0.3">
      <c r="A99" t="s">
        <v>153</v>
      </c>
      <c r="B99" t="s">
        <v>204</v>
      </c>
      <c r="C99" s="46"/>
    </row>
    <row r="100" spans="1:3" x14ac:dyDescent="0.3">
      <c r="A100" t="s">
        <v>193</v>
      </c>
      <c r="B100" t="s">
        <v>206</v>
      </c>
      <c r="C100" s="1"/>
    </row>
  </sheetData>
  <conditionalFormatting sqref="A5:A100">
    <cfRule type="duplicateValues" dxfId="2" priority="20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DAEF7-AEFC-474C-9390-1930FFF541E2}">
  <sheetPr codeName="Feuil13">
    <tabColor theme="0" tint="-0.249977111117893"/>
  </sheetPr>
  <dimension ref="A1:F202"/>
  <sheetViews>
    <sheetView showGridLines="0" workbookViewId="0"/>
  </sheetViews>
  <sheetFormatPr baseColWidth="10" defaultRowHeight="14" x14ac:dyDescent="0.3"/>
  <cols>
    <col min="1" max="1" width="11.4140625" customWidth="1"/>
    <col min="2" max="2" width="12.58203125" customWidth="1"/>
    <col min="3" max="3" width="18.5" style="7" customWidth="1"/>
    <col min="4" max="4" width="12.58203125" style="7" customWidth="1"/>
    <col min="5" max="5" width="12.4140625" style="7" customWidth="1"/>
    <col min="6" max="6" width="22.25" style="27" customWidth="1"/>
    <col min="8" max="15" width="10"/>
  </cols>
  <sheetData>
    <row r="1" spans="1:6" ht="33.5" x14ac:dyDescent="0.3">
      <c r="A1" s="58" t="s">
        <v>212</v>
      </c>
      <c r="B1" s="54"/>
      <c r="C1" s="54"/>
      <c r="D1" s="54"/>
      <c r="E1" s="54"/>
      <c r="F1"/>
    </row>
    <row r="3" spans="1:6" x14ac:dyDescent="0.3">
      <c r="C3"/>
      <c r="D3" s="8"/>
      <c r="E3"/>
      <c r="F3"/>
    </row>
    <row r="4" spans="1:6" x14ac:dyDescent="0.3">
      <c r="C4"/>
      <c r="D4" s="8"/>
      <c r="E4"/>
      <c r="F4"/>
    </row>
    <row r="5" spans="1:6" ht="28" x14ac:dyDescent="0.3">
      <c r="A5" s="33" t="s">
        <v>194</v>
      </c>
      <c r="B5" s="33" t="s">
        <v>208</v>
      </c>
      <c r="C5" s="33" t="s">
        <v>201</v>
      </c>
      <c r="D5" s="33" t="s">
        <v>213</v>
      </c>
      <c r="E5" s="33" t="s">
        <v>214</v>
      </c>
      <c r="F5"/>
    </row>
    <row r="6" spans="1:6" x14ac:dyDescent="0.3">
      <c r="A6" t="s">
        <v>215</v>
      </c>
      <c r="B6" t="s">
        <v>291</v>
      </c>
      <c r="C6" t="s">
        <v>4</v>
      </c>
      <c r="D6" t="s">
        <v>202</v>
      </c>
      <c r="E6">
        <v>1</v>
      </c>
      <c r="F6"/>
    </row>
    <row r="7" spans="1:6" x14ac:dyDescent="0.3">
      <c r="A7" t="s">
        <v>215</v>
      </c>
      <c r="B7" t="s">
        <v>291</v>
      </c>
      <c r="C7" t="s">
        <v>116</v>
      </c>
      <c r="D7" t="s">
        <v>204</v>
      </c>
      <c r="E7">
        <v>1</v>
      </c>
      <c r="F7"/>
    </row>
    <row r="8" spans="1:6" x14ac:dyDescent="0.3">
      <c r="A8" t="s">
        <v>215</v>
      </c>
      <c r="B8" t="s">
        <v>291</v>
      </c>
      <c r="C8" t="s">
        <v>130</v>
      </c>
      <c r="D8" t="s">
        <v>204</v>
      </c>
      <c r="E8">
        <v>1</v>
      </c>
      <c r="F8"/>
    </row>
    <row r="9" spans="1:6" x14ac:dyDescent="0.3">
      <c r="A9" t="s">
        <v>215</v>
      </c>
      <c r="B9" t="s">
        <v>291</v>
      </c>
      <c r="C9" t="s">
        <v>29</v>
      </c>
      <c r="D9" t="s">
        <v>204</v>
      </c>
      <c r="E9">
        <v>1</v>
      </c>
      <c r="F9"/>
    </row>
    <row r="10" spans="1:6" x14ac:dyDescent="0.3">
      <c r="A10" t="s">
        <v>215</v>
      </c>
      <c r="B10" t="s">
        <v>291</v>
      </c>
      <c r="C10" t="s">
        <v>42</v>
      </c>
      <c r="D10" t="s">
        <v>207</v>
      </c>
      <c r="E10">
        <v>1</v>
      </c>
      <c r="F10"/>
    </row>
    <row r="11" spans="1:6" x14ac:dyDescent="0.3">
      <c r="A11" t="s">
        <v>215</v>
      </c>
      <c r="B11" t="s">
        <v>291</v>
      </c>
      <c r="C11" t="s">
        <v>211</v>
      </c>
      <c r="D11" t="s">
        <v>206</v>
      </c>
      <c r="E11">
        <v>1</v>
      </c>
      <c r="F11"/>
    </row>
    <row r="12" spans="1:6" x14ac:dyDescent="0.3">
      <c r="A12" s="1"/>
      <c r="B12" s="1"/>
      <c r="C12" s="3"/>
      <c r="D12" s="8"/>
      <c r="E12"/>
      <c r="F12"/>
    </row>
    <row r="13" spans="1:6" x14ac:dyDescent="0.3">
      <c r="A13" s="1"/>
      <c r="B13" s="1"/>
      <c r="C13" s="3"/>
      <c r="D13" s="8"/>
      <c r="E13"/>
      <c r="F13"/>
    </row>
    <row r="14" spans="1:6" x14ac:dyDescent="0.3">
      <c r="A14" s="1"/>
      <c r="B14" s="1"/>
      <c r="C14" s="3"/>
      <c r="D14" s="8"/>
      <c r="E14"/>
      <c r="F14"/>
    </row>
    <row r="15" spans="1:6" x14ac:dyDescent="0.3">
      <c r="A15" s="1"/>
      <c r="B15" s="1"/>
      <c r="C15" s="3"/>
      <c r="D15" s="8"/>
      <c r="E15"/>
      <c r="F15"/>
    </row>
    <row r="16" spans="1:6" x14ac:dyDescent="0.3">
      <c r="A16" s="1"/>
      <c r="B16" s="1"/>
      <c r="C16" s="3"/>
      <c r="D16" s="8"/>
      <c r="E16"/>
      <c r="F16"/>
    </row>
    <row r="17" spans="1:6" x14ac:dyDescent="0.3">
      <c r="A17" s="1"/>
      <c r="B17" s="1"/>
      <c r="C17" s="3"/>
      <c r="D17" s="8"/>
      <c r="E17"/>
      <c r="F17"/>
    </row>
    <row r="18" spans="1:6" x14ac:dyDescent="0.3">
      <c r="A18" s="1"/>
      <c r="B18" s="1"/>
      <c r="C18" s="3"/>
      <c r="D18" s="8"/>
      <c r="E18"/>
      <c r="F18"/>
    </row>
    <row r="19" spans="1:6" x14ac:dyDescent="0.3">
      <c r="A19" s="1"/>
      <c r="B19" s="1"/>
      <c r="C19" s="3"/>
      <c r="D19" s="8"/>
      <c r="E19"/>
      <c r="F19"/>
    </row>
    <row r="20" spans="1:6" x14ac:dyDescent="0.3">
      <c r="A20" s="1"/>
      <c r="B20" s="1"/>
      <c r="C20" s="3"/>
      <c r="D20" s="8"/>
      <c r="E20"/>
      <c r="F20"/>
    </row>
    <row r="21" spans="1:6" x14ac:dyDescent="0.3">
      <c r="A21" s="1"/>
      <c r="B21" s="1"/>
      <c r="C21" s="3"/>
      <c r="D21" s="8"/>
      <c r="E21"/>
      <c r="F21"/>
    </row>
    <row r="22" spans="1:6" x14ac:dyDescent="0.3">
      <c r="A22" s="1"/>
      <c r="B22" s="1"/>
      <c r="C22" s="3"/>
      <c r="D22" s="8"/>
      <c r="E22"/>
      <c r="F22"/>
    </row>
    <row r="23" spans="1:6" x14ac:dyDescent="0.3">
      <c r="A23" s="1"/>
      <c r="B23" s="1"/>
      <c r="C23" s="3"/>
      <c r="D23" s="8"/>
      <c r="E23"/>
      <c r="F23"/>
    </row>
    <row r="24" spans="1:6" x14ac:dyDescent="0.3">
      <c r="A24" s="1"/>
      <c r="B24" s="1"/>
      <c r="C24" s="3"/>
      <c r="D24" s="8"/>
      <c r="E24"/>
      <c r="F24"/>
    </row>
    <row r="25" spans="1:6" x14ac:dyDescent="0.3">
      <c r="A25" s="1"/>
      <c r="B25" s="1"/>
      <c r="C25" s="3"/>
      <c r="D25" s="8"/>
      <c r="E25"/>
      <c r="F25"/>
    </row>
    <row r="26" spans="1:6" x14ac:dyDescent="0.3">
      <c r="A26" s="1"/>
      <c r="B26" s="1"/>
      <c r="C26" s="3"/>
      <c r="D26" s="8"/>
      <c r="E26"/>
      <c r="F26"/>
    </row>
    <row r="27" spans="1:6" x14ac:dyDescent="0.3">
      <c r="A27" s="1"/>
      <c r="B27" s="1"/>
      <c r="C27" s="3"/>
      <c r="D27" s="8"/>
      <c r="E27"/>
      <c r="F27"/>
    </row>
    <row r="28" spans="1:6" x14ac:dyDescent="0.3">
      <c r="A28" s="1"/>
      <c r="B28" s="1"/>
      <c r="C28" s="3"/>
      <c r="D28" s="8"/>
      <c r="E28"/>
      <c r="F28"/>
    </row>
    <row r="29" spans="1:6" x14ac:dyDescent="0.3">
      <c r="A29" s="1"/>
      <c r="B29" s="1"/>
      <c r="C29" s="3"/>
      <c r="D29" s="8"/>
      <c r="E29"/>
      <c r="F29"/>
    </row>
    <row r="30" spans="1:6" x14ac:dyDescent="0.3">
      <c r="A30" s="1"/>
      <c r="B30" s="1"/>
      <c r="C30" s="3"/>
      <c r="D30" s="8"/>
      <c r="E30"/>
      <c r="F30"/>
    </row>
    <row r="31" spans="1:6" x14ac:dyDescent="0.3">
      <c r="A31" s="1"/>
      <c r="B31" s="1"/>
      <c r="C31" s="3"/>
      <c r="D31" s="8"/>
      <c r="E31"/>
      <c r="F31"/>
    </row>
    <row r="32" spans="1:6" x14ac:dyDescent="0.3">
      <c r="A32" s="1"/>
      <c r="B32" s="1"/>
      <c r="C32" s="3"/>
      <c r="D32" s="8"/>
      <c r="E32"/>
      <c r="F32"/>
    </row>
    <row r="33" spans="1:6" x14ac:dyDescent="0.3">
      <c r="A33" s="1"/>
      <c r="B33" s="1"/>
      <c r="C33" s="3"/>
      <c r="D33" s="8"/>
      <c r="E33"/>
      <c r="F33"/>
    </row>
    <row r="34" spans="1:6" x14ac:dyDescent="0.3">
      <c r="A34" s="1"/>
      <c r="B34" s="1"/>
      <c r="C34" s="3"/>
      <c r="D34" s="8"/>
      <c r="E34"/>
      <c r="F34"/>
    </row>
    <row r="35" spans="1:6" x14ac:dyDescent="0.3">
      <c r="A35" s="1"/>
      <c r="B35" s="1"/>
      <c r="C35" s="3"/>
      <c r="D35" s="3"/>
      <c r="E35"/>
      <c r="F35"/>
    </row>
    <row r="36" spans="1:6" x14ac:dyDescent="0.3">
      <c r="A36" s="1"/>
      <c r="B36" s="1"/>
      <c r="C36" s="3"/>
      <c r="D36" s="3"/>
      <c r="E36"/>
      <c r="F36"/>
    </row>
    <row r="37" spans="1:6" x14ac:dyDescent="0.3">
      <c r="A37" s="1"/>
      <c r="B37" s="1"/>
      <c r="C37" s="3"/>
      <c r="D37" s="3"/>
      <c r="E37"/>
      <c r="F37"/>
    </row>
    <row r="38" spans="1:6" x14ac:dyDescent="0.3">
      <c r="A38" s="1"/>
      <c r="B38" s="1"/>
      <c r="C38" s="3"/>
      <c r="D38" s="3"/>
      <c r="E38"/>
      <c r="F38"/>
    </row>
    <row r="39" spans="1:6" x14ac:dyDescent="0.3">
      <c r="A39" s="1"/>
      <c r="B39" s="1"/>
      <c r="C39" s="3"/>
      <c r="D39" s="3"/>
      <c r="E39"/>
      <c r="F39"/>
    </row>
    <row r="40" spans="1:6" x14ac:dyDescent="0.3">
      <c r="A40" s="1"/>
      <c r="B40" s="1"/>
      <c r="C40" s="3"/>
      <c r="D40" s="3"/>
      <c r="E40"/>
      <c r="F40"/>
    </row>
    <row r="41" spans="1:6" x14ac:dyDescent="0.3">
      <c r="A41" s="1"/>
      <c r="B41" s="1"/>
      <c r="C41" s="3"/>
      <c r="D41" s="3"/>
      <c r="E41"/>
      <c r="F41"/>
    </row>
    <row r="42" spans="1:6" x14ac:dyDescent="0.3">
      <c r="A42" s="1"/>
      <c r="B42" s="1"/>
      <c r="C42" s="3"/>
      <c r="D42" s="3"/>
      <c r="E42"/>
      <c r="F42"/>
    </row>
    <row r="43" spans="1:6" x14ac:dyDescent="0.3">
      <c r="A43" s="1"/>
      <c r="B43" s="1"/>
      <c r="C43" s="3"/>
      <c r="D43" s="3"/>
      <c r="E43"/>
      <c r="F43"/>
    </row>
    <row r="44" spans="1:6" x14ac:dyDescent="0.3">
      <c r="A44" s="1"/>
      <c r="B44" s="1"/>
      <c r="C44" s="3"/>
      <c r="D44" s="3"/>
      <c r="E44"/>
      <c r="F44"/>
    </row>
    <row r="45" spans="1:6" x14ac:dyDescent="0.3">
      <c r="A45" s="1"/>
      <c r="B45" s="1"/>
      <c r="C45" s="3"/>
      <c r="D45" s="3"/>
      <c r="E45"/>
      <c r="F45"/>
    </row>
    <row r="46" spans="1:6" x14ac:dyDescent="0.3">
      <c r="A46" s="1"/>
      <c r="B46" s="1"/>
      <c r="C46" s="3"/>
      <c r="D46" s="3"/>
      <c r="E46"/>
      <c r="F46"/>
    </row>
    <row r="47" spans="1:6" x14ac:dyDescent="0.3">
      <c r="A47" s="1"/>
      <c r="B47" s="1"/>
      <c r="C47" s="3"/>
      <c r="D47" s="3"/>
      <c r="E47"/>
      <c r="F47"/>
    </row>
    <row r="48" spans="1:6" x14ac:dyDescent="0.3">
      <c r="A48" s="1"/>
      <c r="B48" s="1"/>
      <c r="C48" s="3"/>
      <c r="D48" s="3"/>
      <c r="E48"/>
      <c r="F48"/>
    </row>
    <row r="49" spans="1:6" x14ac:dyDescent="0.3">
      <c r="A49" s="1"/>
      <c r="B49" s="1"/>
      <c r="C49" s="3"/>
      <c r="D49" s="3"/>
      <c r="E49"/>
      <c r="F49"/>
    </row>
    <row r="50" spans="1:6" x14ac:dyDescent="0.3">
      <c r="A50" s="1"/>
      <c r="B50" s="1"/>
      <c r="C50" s="3"/>
      <c r="D50" s="3"/>
      <c r="E50"/>
      <c r="F50"/>
    </row>
    <row r="51" spans="1:6" x14ac:dyDescent="0.3">
      <c r="A51" s="1"/>
      <c r="B51" s="1"/>
      <c r="C51" s="3"/>
      <c r="D51" s="3"/>
      <c r="E51"/>
      <c r="F51"/>
    </row>
    <row r="52" spans="1:6" x14ac:dyDescent="0.3">
      <c r="A52" s="1"/>
      <c r="B52" s="1"/>
      <c r="C52" s="3"/>
      <c r="D52" s="3"/>
      <c r="E52"/>
      <c r="F52"/>
    </row>
    <row r="53" spans="1:6" x14ac:dyDescent="0.3">
      <c r="A53" s="1"/>
      <c r="B53" s="1"/>
      <c r="C53" s="3"/>
      <c r="D53" s="3"/>
      <c r="E53"/>
      <c r="F53"/>
    </row>
    <row r="54" spans="1:6" x14ac:dyDescent="0.3">
      <c r="A54" s="1"/>
      <c r="B54" s="1"/>
      <c r="C54" s="3"/>
      <c r="D54" s="3"/>
      <c r="E54"/>
      <c r="F54"/>
    </row>
    <row r="55" spans="1:6" x14ac:dyDescent="0.3">
      <c r="A55" s="1"/>
      <c r="B55" s="1"/>
      <c r="C55" s="3"/>
      <c r="D55" s="3"/>
      <c r="E55"/>
      <c r="F55"/>
    </row>
    <row r="56" spans="1:6" x14ac:dyDescent="0.3">
      <c r="A56" s="1"/>
      <c r="B56" s="1"/>
      <c r="C56" s="3"/>
      <c r="D56" s="3"/>
      <c r="E56"/>
      <c r="F56"/>
    </row>
    <row r="57" spans="1:6" x14ac:dyDescent="0.3">
      <c r="A57" s="1"/>
      <c r="B57" s="1"/>
      <c r="C57" s="3"/>
      <c r="D57" s="3"/>
      <c r="E57"/>
      <c r="F57"/>
    </row>
    <row r="58" spans="1:6" x14ac:dyDescent="0.3">
      <c r="A58" s="1"/>
      <c r="B58" s="1"/>
      <c r="C58" s="3"/>
      <c r="D58" s="3"/>
      <c r="E58"/>
      <c r="F58"/>
    </row>
    <row r="59" spans="1:6" x14ac:dyDescent="0.3">
      <c r="A59" s="1"/>
      <c r="B59" s="1"/>
      <c r="C59" s="3"/>
      <c r="D59" s="3"/>
      <c r="E59"/>
      <c r="F59"/>
    </row>
    <row r="60" spans="1:6" x14ac:dyDescent="0.3">
      <c r="A60" s="1"/>
      <c r="B60" s="1"/>
      <c r="C60" s="3"/>
      <c r="D60" s="3"/>
      <c r="E60"/>
      <c r="F60"/>
    </row>
    <row r="61" spans="1:6" x14ac:dyDescent="0.3">
      <c r="A61" s="1"/>
      <c r="B61" s="1"/>
      <c r="C61" s="3"/>
      <c r="D61" s="3"/>
      <c r="E61"/>
      <c r="F61"/>
    </row>
    <row r="62" spans="1:6" x14ac:dyDescent="0.3">
      <c r="A62" s="1"/>
      <c r="B62" s="1"/>
      <c r="C62" s="3"/>
      <c r="D62" s="3"/>
      <c r="E62"/>
      <c r="F62"/>
    </row>
    <row r="63" spans="1:6" x14ac:dyDescent="0.3">
      <c r="A63" s="1"/>
      <c r="B63" s="1"/>
      <c r="C63" s="3"/>
      <c r="D63" s="3"/>
      <c r="E63"/>
      <c r="F63"/>
    </row>
    <row r="64" spans="1:6" x14ac:dyDescent="0.3">
      <c r="A64" s="1"/>
      <c r="B64" s="1"/>
      <c r="C64" s="3"/>
      <c r="D64" s="3"/>
      <c r="E64"/>
      <c r="F64"/>
    </row>
    <row r="65" spans="1:6" x14ac:dyDescent="0.3">
      <c r="A65" s="1"/>
      <c r="B65" s="1"/>
      <c r="C65" s="3"/>
      <c r="D65" s="3"/>
      <c r="E65"/>
    </row>
    <row r="66" spans="1:6" x14ac:dyDescent="0.3">
      <c r="A66" s="1"/>
      <c r="B66" s="1"/>
      <c r="C66" s="3"/>
      <c r="D66" s="3"/>
      <c r="E66"/>
    </row>
    <row r="67" spans="1:6" x14ac:dyDescent="0.3">
      <c r="A67" s="1"/>
      <c r="B67" s="1"/>
      <c r="C67" s="3"/>
      <c r="D67" s="3"/>
      <c r="E67"/>
    </row>
    <row r="68" spans="1:6" x14ac:dyDescent="0.3">
      <c r="A68" s="1"/>
      <c r="B68" s="1"/>
      <c r="C68" s="3"/>
      <c r="D68" s="3"/>
      <c r="E68"/>
    </row>
    <row r="69" spans="1:6" x14ac:dyDescent="0.3">
      <c r="A69" s="1"/>
      <c r="B69" s="1"/>
      <c r="C69" s="3"/>
      <c r="D69" s="3"/>
      <c r="E69"/>
    </row>
    <row r="70" spans="1:6" x14ac:dyDescent="0.3">
      <c r="A70" s="1"/>
      <c r="B70" s="1"/>
      <c r="C70" s="3"/>
      <c r="D70" s="3"/>
      <c r="E70"/>
    </row>
    <row r="71" spans="1:6" x14ac:dyDescent="0.3">
      <c r="A71" s="1"/>
      <c r="B71" s="1"/>
      <c r="C71" s="3"/>
      <c r="D71" s="3"/>
      <c r="E71"/>
    </row>
    <row r="72" spans="1:6" x14ac:dyDescent="0.3">
      <c r="A72" s="1"/>
      <c r="B72" s="1"/>
      <c r="C72" s="3"/>
      <c r="D72" s="3"/>
      <c r="E72"/>
    </row>
    <row r="73" spans="1:6" x14ac:dyDescent="0.3">
      <c r="A73" s="1"/>
      <c r="B73" s="1"/>
      <c r="C73" s="3"/>
      <c r="D73" s="3"/>
      <c r="E73"/>
    </row>
    <row r="74" spans="1:6" x14ac:dyDescent="0.3">
      <c r="A74" s="1"/>
      <c r="B74" s="1"/>
      <c r="C74" s="3"/>
      <c r="D74" s="3"/>
      <c r="E74"/>
    </row>
    <row r="75" spans="1:6" x14ac:dyDescent="0.3">
      <c r="A75" s="1"/>
      <c r="B75" s="1"/>
      <c r="C75" s="3"/>
      <c r="D75" s="3"/>
      <c r="E75"/>
    </row>
    <row r="76" spans="1:6" x14ac:dyDescent="0.3">
      <c r="A76" s="1"/>
      <c r="B76" s="1"/>
      <c r="C76" s="3"/>
      <c r="D76" s="3"/>
      <c r="E76"/>
    </row>
    <row r="77" spans="1:6" s="7" customFormat="1" x14ac:dyDescent="0.3">
      <c r="A77" s="1"/>
      <c r="B77" s="1"/>
      <c r="C77" s="3"/>
      <c r="D77" s="3"/>
      <c r="E77"/>
      <c r="F77" s="27"/>
    </row>
    <row r="78" spans="1:6" s="7" customFormat="1" x14ac:dyDescent="0.3">
      <c r="A78" s="1"/>
      <c r="B78" s="1"/>
      <c r="C78" s="3"/>
      <c r="D78" s="3"/>
      <c r="E78"/>
      <c r="F78" s="27"/>
    </row>
    <row r="79" spans="1:6" s="7" customFormat="1" x14ac:dyDescent="0.3">
      <c r="A79" s="1"/>
      <c r="B79" s="1"/>
      <c r="C79" s="3"/>
      <c r="D79" s="3"/>
      <c r="E79"/>
      <c r="F79" s="27"/>
    </row>
    <row r="80" spans="1:6" s="7" customFormat="1" x14ac:dyDescent="0.3">
      <c r="A80" s="1"/>
      <c r="B80" s="1"/>
      <c r="C80" s="3"/>
      <c r="D80" s="3"/>
      <c r="E80"/>
      <c r="F80" s="27"/>
    </row>
    <row r="81" spans="1:6" s="7" customFormat="1" x14ac:dyDescent="0.3">
      <c r="A81" s="1"/>
      <c r="B81" s="1"/>
      <c r="C81" s="3"/>
      <c r="D81" s="3"/>
      <c r="E81"/>
      <c r="F81" s="27"/>
    </row>
    <row r="82" spans="1:6" s="7" customFormat="1" x14ac:dyDescent="0.3">
      <c r="A82" s="1"/>
      <c r="B82" s="1"/>
      <c r="C82" s="3"/>
      <c r="D82" s="3"/>
      <c r="E82"/>
      <c r="F82" s="27"/>
    </row>
    <row r="83" spans="1:6" s="7" customFormat="1" x14ac:dyDescent="0.3">
      <c r="A83" s="1"/>
      <c r="B83" s="1"/>
      <c r="C83" s="3"/>
      <c r="D83" s="3"/>
      <c r="E83"/>
      <c r="F83" s="27"/>
    </row>
    <row r="84" spans="1:6" s="7" customFormat="1" x14ac:dyDescent="0.3">
      <c r="A84" s="1"/>
      <c r="B84" s="1"/>
      <c r="C84" s="3"/>
      <c r="D84" s="3"/>
      <c r="E84"/>
      <c r="F84" s="27"/>
    </row>
    <row r="85" spans="1:6" s="7" customFormat="1" x14ac:dyDescent="0.3">
      <c r="A85" s="1"/>
      <c r="B85" s="1"/>
      <c r="C85" s="3"/>
      <c r="D85" s="3"/>
      <c r="E85"/>
      <c r="F85" s="27"/>
    </row>
    <row r="86" spans="1:6" s="7" customFormat="1" x14ac:dyDescent="0.3">
      <c r="A86"/>
      <c r="B86"/>
      <c r="D86" s="3"/>
      <c r="E86"/>
      <c r="F86" s="27"/>
    </row>
    <row r="87" spans="1:6" s="7" customFormat="1" x14ac:dyDescent="0.3">
      <c r="A87"/>
      <c r="B87"/>
      <c r="D87" s="3"/>
      <c r="E87"/>
      <c r="F87" s="27"/>
    </row>
    <row r="88" spans="1:6" s="7" customFormat="1" x14ac:dyDescent="0.3">
      <c r="A88"/>
      <c r="B88"/>
      <c r="D88" s="3"/>
      <c r="E88"/>
      <c r="F88" s="27"/>
    </row>
    <row r="89" spans="1:6" s="7" customFormat="1" x14ac:dyDescent="0.3">
      <c r="A89"/>
      <c r="B89"/>
      <c r="D89" s="3"/>
      <c r="E89"/>
      <c r="F89" s="27"/>
    </row>
    <row r="90" spans="1:6" s="7" customFormat="1" x14ac:dyDescent="0.3">
      <c r="A90"/>
      <c r="B90"/>
      <c r="D90" s="3"/>
      <c r="E90"/>
      <c r="F90" s="27"/>
    </row>
    <row r="91" spans="1:6" s="7" customFormat="1" x14ac:dyDescent="0.3">
      <c r="A91"/>
      <c r="B91"/>
      <c r="D91" s="3"/>
      <c r="E91"/>
      <c r="F91" s="27"/>
    </row>
    <row r="92" spans="1:6" s="7" customFormat="1" x14ac:dyDescent="0.3">
      <c r="A92"/>
      <c r="B92"/>
      <c r="D92" s="3"/>
      <c r="E92"/>
      <c r="F92" s="27"/>
    </row>
    <row r="93" spans="1:6" s="7" customFormat="1" x14ac:dyDescent="0.3">
      <c r="A93"/>
      <c r="B93"/>
      <c r="D93" s="3"/>
      <c r="E93"/>
      <c r="F93" s="27"/>
    </row>
    <row r="94" spans="1:6" s="7" customFormat="1" x14ac:dyDescent="0.3">
      <c r="A94"/>
      <c r="B94"/>
      <c r="D94" s="3"/>
      <c r="E94"/>
      <c r="F94" s="27"/>
    </row>
    <row r="95" spans="1:6" s="7" customFormat="1" x14ac:dyDescent="0.3">
      <c r="A95"/>
      <c r="B95"/>
      <c r="D95" s="3"/>
      <c r="E95"/>
      <c r="F95" s="27"/>
    </row>
    <row r="96" spans="1:6" s="7" customFormat="1" x14ac:dyDescent="0.3">
      <c r="A96"/>
      <c r="B96"/>
      <c r="D96" s="3"/>
      <c r="E96"/>
      <c r="F96" s="27"/>
    </row>
    <row r="97" spans="1:6" s="7" customFormat="1" x14ac:dyDescent="0.3">
      <c r="A97"/>
      <c r="B97"/>
      <c r="D97" s="3"/>
      <c r="E97"/>
      <c r="F97" s="27"/>
    </row>
    <row r="98" spans="1:6" s="7" customFormat="1" x14ac:dyDescent="0.3">
      <c r="A98"/>
      <c r="B98"/>
      <c r="D98" s="3"/>
      <c r="E98"/>
      <c r="F98" s="27"/>
    </row>
    <row r="99" spans="1:6" s="7" customFormat="1" x14ac:dyDescent="0.3">
      <c r="A99"/>
      <c r="B99"/>
      <c r="D99" s="3"/>
      <c r="E99"/>
      <c r="F99" s="27"/>
    </row>
    <row r="100" spans="1:6" s="7" customFormat="1" x14ac:dyDescent="0.3">
      <c r="A100"/>
      <c r="B100"/>
      <c r="D100" s="3"/>
      <c r="E100"/>
      <c r="F100" s="27"/>
    </row>
    <row r="101" spans="1:6" s="7" customFormat="1" x14ac:dyDescent="0.3">
      <c r="A101"/>
      <c r="B101"/>
      <c r="D101" s="3"/>
      <c r="E101"/>
      <c r="F101" s="27"/>
    </row>
    <row r="102" spans="1:6" s="7" customFormat="1" x14ac:dyDescent="0.3">
      <c r="A102"/>
      <c r="B102"/>
      <c r="D102" s="3"/>
      <c r="E102"/>
      <c r="F102" s="27"/>
    </row>
    <row r="103" spans="1:6" s="7" customFormat="1" x14ac:dyDescent="0.3">
      <c r="A103"/>
      <c r="B103"/>
      <c r="D103" s="3"/>
      <c r="E103"/>
      <c r="F103" s="27"/>
    </row>
    <row r="104" spans="1:6" s="7" customFormat="1" x14ac:dyDescent="0.3">
      <c r="A104"/>
      <c r="B104"/>
      <c r="D104" s="3"/>
      <c r="E104"/>
      <c r="F104" s="27"/>
    </row>
    <row r="105" spans="1:6" s="7" customFormat="1" x14ac:dyDescent="0.3">
      <c r="A105"/>
      <c r="B105"/>
      <c r="D105" s="3"/>
      <c r="E105"/>
      <c r="F105" s="27"/>
    </row>
    <row r="106" spans="1:6" s="7" customFormat="1" x14ac:dyDescent="0.3">
      <c r="A106"/>
      <c r="B106"/>
      <c r="D106" s="3"/>
      <c r="E106"/>
      <c r="F106" s="27"/>
    </row>
    <row r="107" spans="1:6" s="7" customFormat="1" x14ac:dyDescent="0.3">
      <c r="A107"/>
      <c r="B107"/>
      <c r="D107" s="3"/>
      <c r="E107"/>
      <c r="F107" s="27"/>
    </row>
    <row r="108" spans="1:6" s="7" customFormat="1" x14ac:dyDescent="0.3">
      <c r="A108"/>
      <c r="B108"/>
      <c r="D108" s="3"/>
      <c r="E108"/>
      <c r="F108" s="27"/>
    </row>
    <row r="109" spans="1:6" s="7" customFormat="1" x14ac:dyDescent="0.3">
      <c r="A109"/>
      <c r="B109"/>
      <c r="D109" s="3"/>
      <c r="E109"/>
      <c r="F109" s="27"/>
    </row>
    <row r="110" spans="1:6" s="7" customFormat="1" x14ac:dyDescent="0.3">
      <c r="A110"/>
      <c r="B110"/>
      <c r="D110" s="3"/>
      <c r="E110"/>
      <c r="F110" s="27"/>
    </row>
    <row r="111" spans="1:6" s="7" customFormat="1" x14ac:dyDescent="0.3">
      <c r="A111"/>
      <c r="B111"/>
      <c r="D111" s="3"/>
      <c r="E111"/>
      <c r="F111" s="27"/>
    </row>
    <row r="112" spans="1:6" s="7" customFormat="1" x14ac:dyDescent="0.3">
      <c r="A112"/>
      <c r="B112"/>
      <c r="D112" s="3"/>
      <c r="E112"/>
      <c r="F112" s="27"/>
    </row>
    <row r="113" spans="1:6" s="7" customFormat="1" x14ac:dyDescent="0.3">
      <c r="A113"/>
      <c r="B113"/>
      <c r="D113" s="3"/>
      <c r="E113"/>
      <c r="F113" s="27"/>
    </row>
    <row r="114" spans="1:6" s="7" customFormat="1" x14ac:dyDescent="0.3">
      <c r="A114"/>
      <c r="B114"/>
      <c r="D114" s="3"/>
      <c r="E114"/>
      <c r="F114" s="27"/>
    </row>
    <row r="115" spans="1:6" s="7" customFormat="1" x14ac:dyDescent="0.3">
      <c r="A115"/>
      <c r="B115"/>
      <c r="D115" s="3"/>
      <c r="E115"/>
      <c r="F115" s="27"/>
    </row>
    <row r="116" spans="1:6" s="7" customFormat="1" x14ac:dyDescent="0.3">
      <c r="A116"/>
      <c r="B116"/>
      <c r="D116" s="3"/>
      <c r="E116"/>
      <c r="F116" s="27"/>
    </row>
    <row r="117" spans="1:6" s="7" customFormat="1" x14ac:dyDescent="0.3">
      <c r="A117"/>
      <c r="B117"/>
      <c r="D117" s="3"/>
      <c r="E117"/>
      <c r="F117" s="27"/>
    </row>
    <row r="118" spans="1:6" s="7" customFormat="1" x14ac:dyDescent="0.3">
      <c r="A118"/>
      <c r="B118"/>
      <c r="E118"/>
      <c r="F118" s="27"/>
    </row>
    <row r="119" spans="1:6" s="7" customFormat="1" x14ac:dyDescent="0.3">
      <c r="A119"/>
      <c r="B119"/>
      <c r="E119"/>
      <c r="F119" s="27"/>
    </row>
    <row r="120" spans="1:6" s="7" customFormat="1" x14ac:dyDescent="0.3">
      <c r="A120"/>
      <c r="B120"/>
      <c r="E120"/>
      <c r="F120" s="27"/>
    </row>
    <row r="121" spans="1:6" s="7" customFormat="1" x14ac:dyDescent="0.3">
      <c r="A121"/>
      <c r="B121"/>
      <c r="E121"/>
      <c r="F121" s="27"/>
    </row>
    <row r="122" spans="1:6" s="7" customFormat="1" x14ac:dyDescent="0.3">
      <c r="A122"/>
      <c r="B122"/>
      <c r="E122"/>
      <c r="F122" s="27"/>
    </row>
    <row r="123" spans="1:6" s="7" customFormat="1" x14ac:dyDescent="0.3">
      <c r="A123"/>
      <c r="B123"/>
      <c r="E123"/>
      <c r="F123" s="27"/>
    </row>
    <row r="124" spans="1:6" s="7" customFormat="1" x14ac:dyDescent="0.3">
      <c r="A124"/>
      <c r="B124"/>
      <c r="E124"/>
      <c r="F124" s="27"/>
    </row>
    <row r="125" spans="1:6" s="7" customFormat="1" x14ac:dyDescent="0.3">
      <c r="A125"/>
      <c r="B125"/>
      <c r="E125"/>
      <c r="F125" s="27"/>
    </row>
    <row r="126" spans="1:6" s="7" customFormat="1" x14ac:dyDescent="0.3">
      <c r="A126"/>
      <c r="B126"/>
      <c r="E126"/>
      <c r="F126" s="27"/>
    </row>
    <row r="127" spans="1:6" s="7" customFormat="1" x14ac:dyDescent="0.3">
      <c r="A127"/>
      <c r="B127"/>
      <c r="E127"/>
      <c r="F127" s="27"/>
    </row>
    <row r="128" spans="1:6" s="7" customFormat="1" x14ac:dyDescent="0.3">
      <c r="A128"/>
      <c r="B128"/>
      <c r="E128"/>
      <c r="F128" s="27"/>
    </row>
    <row r="129" spans="1:6" s="7" customFormat="1" x14ac:dyDescent="0.3">
      <c r="A129"/>
      <c r="B129"/>
      <c r="E129"/>
      <c r="F129" s="27"/>
    </row>
    <row r="130" spans="1:6" s="7" customFormat="1" x14ac:dyDescent="0.3">
      <c r="A130"/>
      <c r="B130"/>
      <c r="E130"/>
      <c r="F130" s="27"/>
    </row>
    <row r="131" spans="1:6" s="7" customFormat="1" x14ac:dyDescent="0.3">
      <c r="A131"/>
      <c r="B131"/>
      <c r="E131"/>
      <c r="F131" s="27"/>
    </row>
    <row r="132" spans="1:6" s="7" customFormat="1" x14ac:dyDescent="0.3">
      <c r="A132"/>
      <c r="B132"/>
      <c r="E132"/>
      <c r="F132" s="27"/>
    </row>
    <row r="133" spans="1:6" s="7" customFormat="1" x14ac:dyDescent="0.3">
      <c r="A133"/>
      <c r="B133"/>
      <c r="E133"/>
      <c r="F133" s="27"/>
    </row>
    <row r="134" spans="1:6" s="7" customFormat="1" x14ac:dyDescent="0.3">
      <c r="A134"/>
      <c r="B134"/>
      <c r="E134"/>
      <c r="F134" s="27"/>
    </row>
    <row r="135" spans="1:6" s="7" customFormat="1" x14ac:dyDescent="0.3">
      <c r="A135"/>
      <c r="B135"/>
      <c r="E135"/>
      <c r="F135" s="27"/>
    </row>
    <row r="136" spans="1:6" s="7" customFormat="1" x14ac:dyDescent="0.3">
      <c r="A136"/>
      <c r="B136"/>
      <c r="E136"/>
      <c r="F136" s="27"/>
    </row>
    <row r="137" spans="1:6" s="7" customFormat="1" x14ac:dyDescent="0.3">
      <c r="A137"/>
      <c r="B137"/>
      <c r="E137"/>
      <c r="F137" s="27"/>
    </row>
    <row r="138" spans="1:6" s="7" customFormat="1" x14ac:dyDescent="0.3">
      <c r="A138"/>
      <c r="B138"/>
      <c r="E138"/>
      <c r="F138" s="27"/>
    </row>
    <row r="139" spans="1:6" s="7" customFormat="1" x14ac:dyDescent="0.3">
      <c r="A139"/>
      <c r="B139"/>
      <c r="E139"/>
      <c r="F139" s="27"/>
    </row>
    <row r="140" spans="1:6" s="7" customFormat="1" x14ac:dyDescent="0.3">
      <c r="A140"/>
      <c r="B140"/>
      <c r="E140"/>
      <c r="F140" s="27"/>
    </row>
    <row r="141" spans="1:6" s="7" customFormat="1" x14ac:dyDescent="0.3">
      <c r="A141"/>
      <c r="B141"/>
      <c r="E141"/>
      <c r="F141" s="27"/>
    </row>
    <row r="142" spans="1:6" s="7" customFormat="1" x14ac:dyDescent="0.3">
      <c r="A142"/>
      <c r="B142"/>
      <c r="E142"/>
      <c r="F142" s="27"/>
    </row>
    <row r="143" spans="1:6" s="7" customFormat="1" x14ac:dyDescent="0.3">
      <c r="A143"/>
      <c r="B143"/>
      <c r="E143"/>
      <c r="F143" s="27"/>
    </row>
    <row r="144" spans="1:6" s="7" customFormat="1" x14ac:dyDescent="0.3">
      <c r="A144"/>
      <c r="B144"/>
      <c r="E144"/>
      <c r="F144" s="27"/>
    </row>
    <row r="145" spans="1:6" s="7" customFormat="1" x14ac:dyDescent="0.3">
      <c r="A145"/>
      <c r="B145"/>
      <c r="E145"/>
      <c r="F145" s="27"/>
    </row>
    <row r="146" spans="1:6" s="7" customFormat="1" x14ac:dyDescent="0.3">
      <c r="A146"/>
      <c r="B146"/>
      <c r="E146"/>
      <c r="F146" s="27"/>
    </row>
    <row r="147" spans="1:6" s="7" customFormat="1" x14ac:dyDescent="0.3">
      <c r="A147"/>
      <c r="B147"/>
      <c r="E147"/>
      <c r="F147" s="27"/>
    </row>
    <row r="148" spans="1:6" s="7" customFormat="1" x14ac:dyDescent="0.3">
      <c r="A148"/>
      <c r="B148"/>
      <c r="E148"/>
      <c r="F148" s="27"/>
    </row>
    <row r="149" spans="1:6" s="7" customFormat="1" x14ac:dyDescent="0.3">
      <c r="A149"/>
      <c r="B149"/>
      <c r="E149"/>
      <c r="F149" s="27"/>
    </row>
    <row r="150" spans="1:6" s="7" customFormat="1" x14ac:dyDescent="0.3">
      <c r="A150"/>
      <c r="B150"/>
      <c r="E150"/>
      <c r="F150" s="27"/>
    </row>
    <row r="151" spans="1:6" s="7" customFormat="1" x14ac:dyDescent="0.3">
      <c r="A151"/>
      <c r="B151"/>
      <c r="E151"/>
      <c r="F151" s="27"/>
    </row>
    <row r="152" spans="1:6" s="7" customFormat="1" x14ac:dyDescent="0.3">
      <c r="A152"/>
      <c r="B152"/>
      <c r="E152"/>
      <c r="F152" s="27"/>
    </row>
    <row r="153" spans="1:6" s="7" customFormat="1" x14ac:dyDescent="0.3">
      <c r="A153"/>
      <c r="B153"/>
      <c r="E153"/>
      <c r="F153" s="27"/>
    </row>
    <row r="154" spans="1:6" s="7" customFormat="1" x14ac:dyDescent="0.3">
      <c r="A154"/>
      <c r="B154"/>
      <c r="E154"/>
      <c r="F154" s="27"/>
    </row>
    <row r="155" spans="1:6" s="7" customFormat="1" x14ac:dyDescent="0.3">
      <c r="A155"/>
      <c r="B155"/>
      <c r="E155"/>
      <c r="F155" s="27"/>
    </row>
    <row r="156" spans="1:6" s="7" customFormat="1" x14ac:dyDescent="0.3">
      <c r="A156"/>
      <c r="B156"/>
      <c r="E156"/>
      <c r="F156" s="27"/>
    </row>
    <row r="157" spans="1:6" s="7" customFormat="1" x14ac:dyDescent="0.3">
      <c r="A157"/>
      <c r="B157"/>
      <c r="E157"/>
      <c r="F157" s="27"/>
    </row>
    <row r="158" spans="1:6" s="7" customFormat="1" x14ac:dyDescent="0.3">
      <c r="A158"/>
      <c r="B158"/>
      <c r="E158"/>
      <c r="F158" s="27"/>
    </row>
    <row r="159" spans="1:6" s="7" customFormat="1" x14ac:dyDescent="0.3">
      <c r="A159"/>
      <c r="B159"/>
      <c r="E159"/>
      <c r="F159" s="27"/>
    </row>
    <row r="160" spans="1:6" s="7" customFormat="1" x14ac:dyDescent="0.3">
      <c r="A160"/>
      <c r="B160"/>
      <c r="E160"/>
      <c r="F160" s="27"/>
    </row>
    <row r="161" spans="1:6" s="7" customFormat="1" x14ac:dyDescent="0.3">
      <c r="A161"/>
      <c r="B161"/>
      <c r="E161"/>
      <c r="F161" s="27"/>
    </row>
    <row r="162" spans="1:6" s="7" customFormat="1" x14ac:dyDescent="0.3">
      <c r="A162"/>
      <c r="B162"/>
      <c r="E162"/>
      <c r="F162" s="27"/>
    </row>
    <row r="163" spans="1:6" s="7" customFormat="1" x14ac:dyDescent="0.3">
      <c r="A163"/>
      <c r="B163"/>
      <c r="E163"/>
      <c r="F163" s="27"/>
    </row>
    <row r="164" spans="1:6" s="7" customFormat="1" x14ac:dyDescent="0.3">
      <c r="A164"/>
      <c r="B164"/>
      <c r="E164"/>
      <c r="F164" s="27"/>
    </row>
    <row r="165" spans="1:6" s="7" customFormat="1" x14ac:dyDescent="0.3">
      <c r="A165"/>
      <c r="B165"/>
      <c r="E165"/>
      <c r="F165" s="27"/>
    </row>
    <row r="166" spans="1:6" s="7" customFormat="1" x14ac:dyDescent="0.3">
      <c r="A166"/>
      <c r="B166"/>
      <c r="E166"/>
      <c r="F166" s="27"/>
    </row>
    <row r="167" spans="1:6" s="7" customFormat="1" x14ac:dyDescent="0.3">
      <c r="A167"/>
      <c r="B167"/>
      <c r="E167"/>
      <c r="F167" s="27"/>
    </row>
    <row r="168" spans="1:6" s="7" customFormat="1" x14ac:dyDescent="0.3">
      <c r="A168"/>
      <c r="B168"/>
      <c r="E168"/>
      <c r="F168" s="27"/>
    </row>
    <row r="169" spans="1:6" s="7" customFormat="1" x14ac:dyDescent="0.3">
      <c r="A169"/>
      <c r="B169"/>
      <c r="E169"/>
      <c r="F169" s="27"/>
    </row>
    <row r="170" spans="1:6" s="7" customFormat="1" x14ac:dyDescent="0.3">
      <c r="A170"/>
      <c r="B170"/>
      <c r="E170"/>
      <c r="F170" s="27"/>
    </row>
    <row r="171" spans="1:6" s="7" customFormat="1" x14ac:dyDescent="0.3">
      <c r="A171"/>
      <c r="B171"/>
      <c r="E171"/>
      <c r="F171" s="27"/>
    </row>
    <row r="172" spans="1:6" s="7" customFormat="1" x14ac:dyDescent="0.3">
      <c r="A172"/>
      <c r="B172"/>
      <c r="E172"/>
      <c r="F172" s="27"/>
    </row>
    <row r="173" spans="1:6" s="7" customFormat="1" x14ac:dyDescent="0.3">
      <c r="A173"/>
      <c r="B173"/>
      <c r="E173"/>
      <c r="F173" s="27"/>
    </row>
    <row r="174" spans="1:6" s="7" customFormat="1" x14ac:dyDescent="0.3">
      <c r="A174"/>
      <c r="B174"/>
      <c r="E174"/>
      <c r="F174" s="27"/>
    </row>
    <row r="175" spans="1:6" s="7" customFormat="1" x14ac:dyDescent="0.3">
      <c r="A175"/>
      <c r="B175"/>
      <c r="E175"/>
      <c r="F175" s="27"/>
    </row>
    <row r="176" spans="1:6" s="7" customFormat="1" x14ac:dyDescent="0.3">
      <c r="A176"/>
      <c r="B176"/>
      <c r="E176"/>
      <c r="F176" s="27"/>
    </row>
    <row r="177" spans="1:6" s="7" customFormat="1" x14ac:dyDescent="0.3">
      <c r="A177"/>
      <c r="B177"/>
      <c r="E177"/>
      <c r="F177" s="27"/>
    </row>
    <row r="178" spans="1:6" s="7" customFormat="1" x14ac:dyDescent="0.3">
      <c r="A178"/>
      <c r="B178"/>
      <c r="E178"/>
      <c r="F178" s="27"/>
    </row>
    <row r="179" spans="1:6" s="7" customFormat="1" x14ac:dyDescent="0.3">
      <c r="A179"/>
      <c r="B179"/>
      <c r="E179"/>
      <c r="F179" s="27"/>
    </row>
    <row r="180" spans="1:6" s="7" customFormat="1" x14ac:dyDescent="0.3">
      <c r="A180"/>
      <c r="B180"/>
      <c r="E180"/>
      <c r="F180" s="27"/>
    </row>
    <row r="181" spans="1:6" s="7" customFormat="1" x14ac:dyDescent="0.3">
      <c r="A181"/>
      <c r="B181"/>
      <c r="E181"/>
      <c r="F181" s="27"/>
    </row>
    <row r="182" spans="1:6" s="7" customFormat="1" x14ac:dyDescent="0.3">
      <c r="A182"/>
      <c r="B182"/>
      <c r="E182"/>
      <c r="F182" s="27"/>
    </row>
    <row r="183" spans="1:6" s="7" customFormat="1" x14ac:dyDescent="0.3">
      <c r="A183"/>
      <c r="B183"/>
      <c r="E183"/>
      <c r="F183" s="27"/>
    </row>
    <row r="184" spans="1:6" s="7" customFormat="1" x14ac:dyDescent="0.3">
      <c r="A184"/>
      <c r="B184"/>
      <c r="E184"/>
      <c r="F184" s="27"/>
    </row>
    <row r="185" spans="1:6" s="7" customFormat="1" x14ac:dyDescent="0.3">
      <c r="A185"/>
      <c r="B185"/>
      <c r="E185"/>
      <c r="F185" s="27"/>
    </row>
    <row r="186" spans="1:6" s="7" customFormat="1" x14ac:dyDescent="0.3">
      <c r="A186"/>
      <c r="B186"/>
      <c r="E186"/>
      <c r="F186" s="27"/>
    </row>
    <row r="187" spans="1:6" s="7" customFormat="1" x14ac:dyDescent="0.3">
      <c r="A187"/>
      <c r="B187"/>
      <c r="E187"/>
      <c r="F187" s="27"/>
    </row>
    <row r="188" spans="1:6" s="7" customFormat="1" x14ac:dyDescent="0.3">
      <c r="A188"/>
      <c r="B188"/>
      <c r="E188"/>
      <c r="F188" s="27"/>
    </row>
    <row r="189" spans="1:6" s="7" customFormat="1" x14ac:dyDescent="0.3">
      <c r="A189"/>
      <c r="B189"/>
      <c r="E189"/>
      <c r="F189" s="27"/>
    </row>
    <row r="190" spans="1:6" s="7" customFormat="1" x14ac:dyDescent="0.3">
      <c r="A190"/>
      <c r="B190"/>
      <c r="E190"/>
      <c r="F190" s="27"/>
    </row>
    <row r="191" spans="1:6" s="7" customFormat="1" x14ac:dyDescent="0.3">
      <c r="A191"/>
      <c r="B191"/>
      <c r="E191"/>
      <c r="F191" s="27"/>
    </row>
    <row r="192" spans="1:6" s="7" customFormat="1" x14ac:dyDescent="0.3">
      <c r="A192"/>
      <c r="B192"/>
      <c r="E192"/>
      <c r="F192" s="27"/>
    </row>
    <row r="193" spans="1:6" s="7" customFormat="1" x14ac:dyDescent="0.3">
      <c r="A193"/>
      <c r="B193"/>
      <c r="E193"/>
      <c r="F193" s="27"/>
    </row>
    <row r="194" spans="1:6" s="7" customFormat="1" x14ac:dyDescent="0.3">
      <c r="A194"/>
      <c r="B194"/>
      <c r="E194"/>
      <c r="F194" s="27"/>
    </row>
    <row r="195" spans="1:6" s="7" customFormat="1" x14ac:dyDescent="0.3">
      <c r="A195"/>
      <c r="B195"/>
      <c r="F195" s="27"/>
    </row>
    <row r="196" spans="1:6" s="7" customFormat="1" x14ac:dyDescent="0.3">
      <c r="A196"/>
      <c r="B196"/>
      <c r="F196" s="27"/>
    </row>
    <row r="197" spans="1:6" s="7" customFormat="1" x14ac:dyDescent="0.3">
      <c r="A197"/>
      <c r="B197"/>
      <c r="F197" s="27"/>
    </row>
    <row r="198" spans="1:6" s="7" customFormat="1" x14ac:dyDescent="0.3">
      <c r="A198"/>
      <c r="B198"/>
      <c r="F198" s="27"/>
    </row>
    <row r="199" spans="1:6" s="7" customFormat="1" x14ac:dyDescent="0.3">
      <c r="A199"/>
      <c r="B199"/>
      <c r="F199" s="27"/>
    </row>
    <row r="200" spans="1:6" s="7" customFormat="1" x14ac:dyDescent="0.3">
      <c r="A200"/>
      <c r="B200"/>
      <c r="F200" s="27"/>
    </row>
    <row r="201" spans="1:6" s="7" customFormat="1" x14ac:dyDescent="0.3">
      <c r="A201"/>
      <c r="B201"/>
      <c r="F201" s="27"/>
    </row>
    <row r="202" spans="1:6" s="7" customFormat="1" x14ac:dyDescent="0.3">
      <c r="A202"/>
      <c r="B202"/>
      <c r="F202" s="2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ED4AA-B821-4ADA-99DF-1724604EC6A8}">
  <sheetPr codeName="Feuil16">
    <tabColor theme="6" tint="-0.249977111117893"/>
  </sheetPr>
  <dimension ref="A1:J38"/>
  <sheetViews>
    <sheetView showGridLines="0" workbookViewId="0"/>
  </sheetViews>
  <sheetFormatPr baseColWidth="10" defaultRowHeight="14" x14ac:dyDescent="0.3"/>
  <cols>
    <col min="1" max="1" width="15.4140625" customWidth="1"/>
    <col min="3" max="3" width="16.4140625" customWidth="1"/>
    <col min="4" max="4" width="16.83203125" customWidth="1"/>
    <col min="5" max="5" width="12.58203125" customWidth="1"/>
    <col min="8" max="8" width="8" customWidth="1"/>
    <col min="9" max="9" width="5.58203125" customWidth="1"/>
    <col min="10" max="10" width="5.25" customWidth="1"/>
    <col min="11" max="11" width="11.6640625" customWidth="1"/>
  </cols>
  <sheetData>
    <row r="1" spans="1:10" ht="33.5" x14ac:dyDescent="0.3">
      <c r="A1" s="55" t="s">
        <v>308</v>
      </c>
      <c r="B1" s="69"/>
      <c r="C1" s="69"/>
      <c r="D1" s="69"/>
      <c r="E1" s="69"/>
      <c r="F1" s="69"/>
    </row>
    <row r="3" spans="1:10" x14ac:dyDescent="0.3">
      <c r="A3" t="s">
        <v>217</v>
      </c>
      <c r="B3" t="s">
        <v>1</v>
      </c>
      <c r="C3" t="s">
        <v>6</v>
      </c>
      <c r="D3" t="s">
        <v>2</v>
      </c>
      <c r="E3" t="s">
        <v>208</v>
      </c>
      <c r="F3" t="s">
        <v>199</v>
      </c>
      <c r="H3" s="47" t="s">
        <v>296</v>
      </c>
      <c r="I3" s="47" t="s">
        <v>184</v>
      </c>
    </row>
    <row r="4" spans="1:10" x14ac:dyDescent="0.3">
      <c r="B4" s="14">
        <v>44929</v>
      </c>
      <c r="C4" s="37" t="s">
        <v>218</v>
      </c>
      <c r="D4" t="s">
        <v>142</v>
      </c>
      <c r="E4" t="str">
        <f>_xlfn.XLOOKUP(tProduction[[#This Row],[reference pieces]],tArticles[Référence],tArticles[Description])</f>
        <v>Corps</v>
      </c>
      <c r="F4">
        <v>1</v>
      </c>
      <c r="H4" s="47" t="s">
        <v>184</v>
      </c>
      <c r="I4" t="s">
        <v>202</v>
      </c>
      <c r="J4" t="s">
        <v>204</v>
      </c>
    </row>
    <row r="5" spans="1:10" x14ac:dyDescent="0.3">
      <c r="B5" s="14">
        <v>44929</v>
      </c>
      <c r="C5" s="37" t="s">
        <v>219</v>
      </c>
      <c r="D5" t="s">
        <v>3</v>
      </c>
      <c r="E5" t="str">
        <f>_xlfn.XLOOKUP(tProduction[[#This Row],[reference pieces]],tArticles[Référence],tArticles[Description])</f>
        <v>Corps</v>
      </c>
      <c r="F5">
        <v>5</v>
      </c>
      <c r="H5" s="36" t="s">
        <v>292</v>
      </c>
      <c r="I5">
        <v>13</v>
      </c>
      <c r="J5">
        <v>129</v>
      </c>
    </row>
    <row r="6" spans="1:10" x14ac:dyDescent="0.3">
      <c r="B6" s="14">
        <v>44935</v>
      </c>
      <c r="C6" s="37" t="s">
        <v>218</v>
      </c>
      <c r="D6" t="s">
        <v>143</v>
      </c>
      <c r="E6" t="str">
        <f>_xlfn.XLOOKUP(tProduction[[#This Row],[reference pieces]],tArticles[Référence],tArticles[Description])</f>
        <v>Corps</v>
      </c>
      <c r="F6">
        <v>1</v>
      </c>
      <c r="H6" s="48" t="s">
        <v>294</v>
      </c>
      <c r="I6">
        <v>13</v>
      </c>
      <c r="J6">
        <v>129</v>
      </c>
    </row>
    <row r="7" spans="1:10" x14ac:dyDescent="0.3">
      <c r="B7" s="14">
        <v>44935</v>
      </c>
      <c r="C7" s="37" t="s">
        <v>144</v>
      </c>
      <c r="D7" t="s">
        <v>145</v>
      </c>
      <c r="E7" t="str">
        <f>_xlfn.XLOOKUP(tProduction[[#This Row],[reference pieces]],tArticles[Référence],tArticles[Description])</f>
        <v>Corps</v>
      </c>
      <c r="F7">
        <v>2</v>
      </c>
      <c r="H7" s="36" t="s">
        <v>293</v>
      </c>
      <c r="I7">
        <v>40</v>
      </c>
      <c r="J7">
        <v>132</v>
      </c>
    </row>
    <row r="8" spans="1:10" x14ac:dyDescent="0.3">
      <c r="B8" s="14">
        <v>44937</v>
      </c>
      <c r="C8" s="37" t="s">
        <v>144</v>
      </c>
      <c r="D8" t="s">
        <v>5</v>
      </c>
      <c r="E8" t="str">
        <f>_xlfn.XLOOKUP(tProduction[[#This Row],[reference pieces]],tArticles[Référence],tArticles[Description])</f>
        <v>Corps</v>
      </c>
      <c r="F8">
        <v>4</v>
      </c>
      <c r="H8" s="48" t="s">
        <v>294</v>
      </c>
      <c r="I8">
        <v>40</v>
      </c>
      <c r="J8">
        <v>126</v>
      </c>
    </row>
    <row r="9" spans="1:10" x14ac:dyDescent="0.3">
      <c r="B9" s="14">
        <v>44929</v>
      </c>
      <c r="C9" s="37" t="s">
        <v>148</v>
      </c>
      <c r="D9" t="s">
        <v>149</v>
      </c>
      <c r="E9" t="str">
        <f>_xlfn.XLOOKUP(tProduction[[#This Row],[reference pieces]],tArticles[Référence],tArticles[Description])</f>
        <v>Lame</v>
      </c>
      <c r="F9">
        <v>20</v>
      </c>
      <c r="H9" s="48" t="s">
        <v>295</v>
      </c>
      <c r="J9">
        <v>6</v>
      </c>
    </row>
    <row r="10" spans="1:10" x14ac:dyDescent="0.3">
      <c r="B10" s="14">
        <v>44935</v>
      </c>
      <c r="C10" s="37" t="s">
        <v>150</v>
      </c>
      <c r="D10" t="s">
        <v>151</v>
      </c>
      <c r="E10" t="str">
        <f>_xlfn.XLOOKUP(tProduction[[#This Row],[reference pieces]],tArticles[Référence],tArticles[Description])</f>
        <v>Lame</v>
      </c>
      <c r="F10">
        <v>2</v>
      </c>
      <c r="H10" s="36" t="s">
        <v>203</v>
      </c>
      <c r="I10">
        <v>53</v>
      </c>
      <c r="J10">
        <v>261</v>
      </c>
    </row>
    <row r="11" spans="1:10" x14ac:dyDescent="0.3">
      <c r="B11" s="14">
        <v>44937</v>
      </c>
      <c r="C11" s="37" t="s">
        <v>152</v>
      </c>
      <c r="D11" t="s">
        <v>19</v>
      </c>
      <c r="E11" t="str">
        <f>_xlfn.XLOOKUP(tProduction[[#This Row],[reference pieces]],tArticles[Référence],tArticles[Description])</f>
        <v>Lame</v>
      </c>
      <c r="F11">
        <v>45</v>
      </c>
    </row>
    <row r="12" spans="1:10" x14ac:dyDescent="0.3">
      <c r="B12" s="14">
        <v>44937</v>
      </c>
      <c r="C12" s="37" t="s">
        <v>152</v>
      </c>
      <c r="D12" t="s">
        <v>13</v>
      </c>
      <c r="E12" t="str">
        <f>_xlfn.XLOOKUP(tProduction[[#This Row],[reference pieces]],tArticles[Référence],tArticles[Description])</f>
        <v>Lame</v>
      </c>
      <c r="F12">
        <v>15</v>
      </c>
    </row>
    <row r="13" spans="1:10" x14ac:dyDescent="0.3">
      <c r="B13" s="14">
        <v>44945</v>
      </c>
      <c r="C13" s="37" t="s">
        <v>146</v>
      </c>
      <c r="D13" t="s">
        <v>8</v>
      </c>
      <c r="E13" t="str">
        <f>_xlfn.XLOOKUP(tProduction[[#This Row],[reference pieces]],tArticles[Référence],tArticles[Description])</f>
        <v>Lame</v>
      </c>
      <c r="F13">
        <v>2</v>
      </c>
    </row>
    <row r="14" spans="1:10" x14ac:dyDescent="0.3">
      <c r="B14" s="14">
        <v>44945</v>
      </c>
      <c r="C14" s="37" t="s">
        <v>146</v>
      </c>
      <c r="D14" t="s">
        <v>9</v>
      </c>
      <c r="E14" t="str">
        <f>_xlfn.XLOOKUP(tProduction[[#This Row],[reference pieces]],tArticles[Référence],tArticles[Description])</f>
        <v>Lame</v>
      </c>
      <c r="F14">
        <v>5</v>
      </c>
    </row>
    <row r="15" spans="1:10" x14ac:dyDescent="0.3">
      <c r="B15" s="14">
        <v>44945</v>
      </c>
      <c r="C15" s="37" t="s">
        <v>146</v>
      </c>
      <c r="D15" t="s">
        <v>153</v>
      </c>
      <c r="E15" t="str">
        <f>_xlfn.XLOOKUP(tProduction[[#This Row],[reference pieces]],tArticles[Référence],tArticles[Description])</f>
        <v>Lame</v>
      </c>
      <c r="F15">
        <v>3</v>
      </c>
    </row>
    <row r="16" spans="1:10" x14ac:dyDescent="0.3">
      <c r="B16" s="14">
        <v>44945</v>
      </c>
      <c r="C16" s="37" t="s">
        <v>152</v>
      </c>
      <c r="D16" t="s">
        <v>12</v>
      </c>
      <c r="E16" t="str">
        <f>_xlfn.XLOOKUP(tProduction[[#This Row],[reference pieces]],tArticles[Référence],tArticles[Description])</f>
        <v>Lame</v>
      </c>
      <c r="F16">
        <v>20</v>
      </c>
    </row>
    <row r="17" spans="1:6" x14ac:dyDescent="0.3">
      <c r="B17" s="14">
        <v>44945</v>
      </c>
      <c r="C17" s="37" t="s">
        <v>152</v>
      </c>
      <c r="D17" t="s">
        <v>154</v>
      </c>
      <c r="E17" t="str">
        <f>_xlfn.XLOOKUP(tProduction[[#This Row],[reference pieces]],tArticles[Référence],tArticles[Description])</f>
        <v>Lame</v>
      </c>
      <c r="F17">
        <v>2</v>
      </c>
    </row>
    <row r="18" spans="1:6" x14ac:dyDescent="0.3">
      <c r="B18" s="14">
        <v>44945</v>
      </c>
      <c r="C18" s="37" t="s">
        <v>152</v>
      </c>
      <c r="D18" t="s">
        <v>16</v>
      </c>
      <c r="E18" t="str">
        <f>_xlfn.XLOOKUP(tProduction[[#This Row],[reference pieces]],tArticles[Référence],tArticles[Description])</f>
        <v>Lame</v>
      </c>
      <c r="F18">
        <v>5</v>
      </c>
    </row>
    <row r="19" spans="1:6" x14ac:dyDescent="0.3">
      <c r="B19" s="14">
        <v>44945</v>
      </c>
      <c r="C19" s="37" t="s">
        <v>152</v>
      </c>
      <c r="D19" t="s">
        <v>22</v>
      </c>
      <c r="E19" t="str">
        <f>_xlfn.XLOOKUP(tProduction[[#This Row],[reference pieces]],tArticles[Référence],tArticles[Description])</f>
        <v>Lame</v>
      </c>
      <c r="F19">
        <v>5</v>
      </c>
    </row>
    <row r="20" spans="1:6" x14ac:dyDescent="0.3">
      <c r="B20" s="14">
        <v>44950</v>
      </c>
      <c r="C20" s="37" t="s">
        <v>147</v>
      </c>
      <c r="D20" t="s">
        <v>20</v>
      </c>
      <c r="E20" t="str">
        <f>_xlfn.XLOOKUP(tProduction[[#This Row],[reference pieces]],tArticles[Référence],tArticles[Description])</f>
        <v>Lame</v>
      </c>
      <c r="F20">
        <v>5</v>
      </c>
    </row>
    <row r="21" spans="1:6" x14ac:dyDescent="0.3">
      <c r="A21">
        <v>7821</v>
      </c>
      <c r="B21" s="14">
        <v>45294</v>
      </c>
      <c r="C21" s="37">
        <v>1</v>
      </c>
      <c r="D21" t="s">
        <v>34</v>
      </c>
      <c r="E21" t="str">
        <f>_xlfn.XLOOKUP(tProduction[[#This Row],[reference pieces]],tArticles[Référence],tArticles[Description])</f>
        <v>Corps</v>
      </c>
      <c r="F21">
        <v>2</v>
      </c>
    </row>
    <row r="22" spans="1:6" x14ac:dyDescent="0.3">
      <c r="A22">
        <v>7822</v>
      </c>
      <c r="B22" s="14">
        <v>45295</v>
      </c>
      <c r="C22" s="37">
        <v>1</v>
      </c>
      <c r="D22" t="s">
        <v>171</v>
      </c>
      <c r="E22" t="str">
        <f>_xlfn.XLOOKUP(tProduction[[#This Row],[reference pieces]],tArticles[Référence],tArticles[Description])</f>
        <v>Corps</v>
      </c>
      <c r="F22">
        <v>6</v>
      </c>
    </row>
    <row r="23" spans="1:6" x14ac:dyDescent="0.3">
      <c r="A23">
        <v>7823</v>
      </c>
      <c r="B23" s="14">
        <v>45295</v>
      </c>
      <c r="C23" s="37">
        <v>1</v>
      </c>
      <c r="D23" t="s">
        <v>32</v>
      </c>
      <c r="E23" t="str">
        <f>_xlfn.XLOOKUP(tProduction[[#This Row],[reference pieces]],tArticles[Référence],tArticles[Description])</f>
        <v>Corps</v>
      </c>
      <c r="F23">
        <v>14</v>
      </c>
    </row>
    <row r="24" spans="1:6" x14ac:dyDescent="0.3">
      <c r="A24">
        <v>7824</v>
      </c>
      <c r="B24" s="14">
        <v>45299</v>
      </c>
      <c r="C24" s="37">
        <v>1</v>
      </c>
      <c r="D24" t="s">
        <v>33</v>
      </c>
      <c r="E24" t="str">
        <f>_xlfn.XLOOKUP(tProduction[[#This Row],[reference pieces]],tArticles[Référence],tArticles[Description])</f>
        <v>Corps</v>
      </c>
      <c r="F24">
        <v>1</v>
      </c>
    </row>
    <row r="25" spans="1:6" x14ac:dyDescent="0.3">
      <c r="A25">
        <v>7825</v>
      </c>
      <c r="B25" s="14">
        <v>45299</v>
      </c>
      <c r="C25" s="37">
        <v>1</v>
      </c>
      <c r="D25" t="s">
        <v>33</v>
      </c>
      <c r="E25" t="str">
        <f>_xlfn.XLOOKUP(tProduction[[#This Row],[reference pieces]],tArticles[Référence],tArticles[Description])</f>
        <v>Corps</v>
      </c>
      <c r="F25">
        <v>11</v>
      </c>
    </row>
    <row r="26" spans="1:6" x14ac:dyDescent="0.3">
      <c r="A26">
        <v>7826</v>
      </c>
      <c r="B26" s="14">
        <v>45300</v>
      </c>
      <c r="C26" s="37">
        <v>1</v>
      </c>
      <c r="D26" t="s">
        <v>35</v>
      </c>
      <c r="E26" t="str">
        <f>_xlfn.XLOOKUP(tProduction[[#This Row],[reference pieces]],tArticles[Référence],tArticles[Description])</f>
        <v>Corps</v>
      </c>
      <c r="F26">
        <v>6</v>
      </c>
    </row>
    <row r="27" spans="1:6" x14ac:dyDescent="0.3">
      <c r="B27" s="14">
        <v>45295</v>
      </c>
      <c r="C27" s="37" t="s">
        <v>23</v>
      </c>
      <c r="D27" t="s">
        <v>11</v>
      </c>
      <c r="E27" t="str">
        <f>_xlfn.XLOOKUP(tProduction[[#This Row],[reference pieces]],tArticles[Référence],tArticles[Description])</f>
        <v>Lame</v>
      </c>
      <c r="F27">
        <v>10</v>
      </c>
    </row>
    <row r="28" spans="1:6" x14ac:dyDescent="0.3">
      <c r="B28" s="14">
        <v>45295</v>
      </c>
      <c r="C28" s="37" t="s">
        <v>23</v>
      </c>
      <c r="D28" t="s">
        <v>10</v>
      </c>
      <c r="E28" t="str">
        <f>_xlfn.XLOOKUP(tProduction[[#This Row],[reference pieces]],tArticles[Référence],tArticles[Description])</f>
        <v>Lame</v>
      </c>
      <c r="F28">
        <v>10</v>
      </c>
    </row>
    <row r="29" spans="1:6" x14ac:dyDescent="0.3">
      <c r="B29" s="14">
        <v>45296</v>
      </c>
      <c r="C29" s="37" t="s">
        <v>23</v>
      </c>
      <c r="D29" t="s">
        <v>18</v>
      </c>
      <c r="E29" t="str">
        <f>_xlfn.XLOOKUP(tProduction[[#This Row],[reference pieces]],tArticles[Référence],tArticles[Description])</f>
        <v>Lame</v>
      </c>
      <c r="F29">
        <v>22</v>
      </c>
    </row>
    <row r="30" spans="1:6" x14ac:dyDescent="0.3">
      <c r="B30" s="14">
        <v>45299</v>
      </c>
      <c r="C30" s="37" t="s">
        <v>23</v>
      </c>
      <c r="D30" t="s">
        <v>19</v>
      </c>
      <c r="E30" t="str">
        <f>_xlfn.XLOOKUP(tProduction[[#This Row],[reference pieces]],tArticles[Référence],tArticles[Description])</f>
        <v>Lame</v>
      </c>
      <c r="F30">
        <v>3</v>
      </c>
    </row>
    <row r="31" spans="1:6" x14ac:dyDescent="0.3">
      <c r="B31" s="14">
        <v>45313</v>
      </c>
      <c r="C31" s="37" t="s">
        <v>24</v>
      </c>
      <c r="D31" t="s">
        <v>19</v>
      </c>
      <c r="E31" t="str">
        <f>_xlfn.XLOOKUP(tProduction[[#This Row],[reference pieces]],tArticles[Référence],tArticles[Description])</f>
        <v>Lame</v>
      </c>
      <c r="F31">
        <v>8</v>
      </c>
    </row>
    <row r="32" spans="1:6" x14ac:dyDescent="0.3">
      <c r="B32" s="14">
        <v>45314</v>
      </c>
      <c r="C32" s="37"/>
      <c r="D32" t="s">
        <v>18</v>
      </c>
      <c r="E32" t="str">
        <f>_xlfn.XLOOKUP(tProduction[[#This Row],[reference pieces]],tArticles[Référence],tArticles[Description])</f>
        <v>Lame</v>
      </c>
      <c r="F32">
        <v>27</v>
      </c>
    </row>
    <row r="33" spans="2:6" x14ac:dyDescent="0.3">
      <c r="B33" s="14">
        <v>45315</v>
      </c>
      <c r="C33" s="37" t="s">
        <v>25</v>
      </c>
      <c r="D33" t="s">
        <v>15</v>
      </c>
      <c r="E33" t="str">
        <f>_xlfn.XLOOKUP(tProduction[[#This Row],[reference pieces]],tArticles[Référence],tArticles[Description])</f>
        <v>Lame</v>
      </c>
      <c r="F33">
        <v>15</v>
      </c>
    </row>
    <row r="34" spans="2:6" x14ac:dyDescent="0.3">
      <c r="B34" s="14">
        <v>45315</v>
      </c>
      <c r="C34" s="37" t="s">
        <v>25</v>
      </c>
      <c r="D34" t="s">
        <v>10</v>
      </c>
      <c r="E34" t="str">
        <f>_xlfn.XLOOKUP(tProduction[[#This Row],[reference pieces]],tArticles[Référence],tArticles[Description])</f>
        <v>Lame</v>
      </c>
      <c r="F34">
        <v>10</v>
      </c>
    </row>
    <row r="35" spans="2:6" x14ac:dyDescent="0.3">
      <c r="B35" s="14">
        <v>45320</v>
      </c>
      <c r="C35" s="37" t="s">
        <v>25</v>
      </c>
      <c r="D35" t="s">
        <v>26</v>
      </c>
      <c r="E35" t="str">
        <f>_xlfn.XLOOKUP(tProduction[[#This Row],[reference pieces]],tArticles[Référence],tArticles[Description])</f>
        <v>Lame</v>
      </c>
      <c r="F35">
        <v>1</v>
      </c>
    </row>
    <row r="36" spans="2:6" x14ac:dyDescent="0.3">
      <c r="B36" s="14">
        <v>45321</v>
      </c>
      <c r="C36" s="37" t="s">
        <v>27</v>
      </c>
      <c r="D36" t="s">
        <v>14</v>
      </c>
      <c r="E36" t="str">
        <f>_xlfn.XLOOKUP(tProduction[[#This Row],[reference pieces]],tArticles[Référence],tArticles[Description])</f>
        <v>Lame</v>
      </c>
      <c r="F36">
        <v>20</v>
      </c>
    </row>
    <row r="37" spans="2:6" x14ac:dyDescent="0.3">
      <c r="B37" s="14">
        <v>45327</v>
      </c>
      <c r="C37" s="37" t="s">
        <v>131</v>
      </c>
      <c r="D37" t="s">
        <v>7</v>
      </c>
      <c r="E37" t="str">
        <f>_xlfn.XLOOKUP(tProduction[[#This Row],[reference pieces]],tArticles[Référence],tArticles[Description])</f>
        <v>Lame</v>
      </c>
      <c r="F37">
        <v>1</v>
      </c>
    </row>
    <row r="38" spans="2:6" x14ac:dyDescent="0.3">
      <c r="B38" s="14">
        <v>45327</v>
      </c>
      <c r="C38" s="37" t="s">
        <v>27</v>
      </c>
      <c r="D38" t="s">
        <v>132</v>
      </c>
      <c r="E38" t="str">
        <f>_xlfn.XLOOKUP(tProduction[[#This Row],[reference pieces]],tArticles[Référence],tArticles[Description])</f>
        <v>Lame</v>
      </c>
      <c r="F38">
        <v>5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C000"/>
  </sheetPr>
  <dimension ref="A1:H100"/>
  <sheetViews>
    <sheetView showGridLines="0" workbookViewId="0">
      <pane ySplit="4" topLeftCell="A5" activePane="bottomLeft" state="frozen"/>
      <selection pane="bottomLeft" activeCell="H1" sqref="B1:H1"/>
    </sheetView>
  </sheetViews>
  <sheetFormatPr baseColWidth="10" defaultRowHeight="14" x14ac:dyDescent="0.3"/>
  <cols>
    <col min="1" max="1" width="19.9140625" bestFit="1" customWidth="1"/>
    <col min="2" max="2" width="13.4140625" bestFit="1" customWidth="1"/>
    <col min="3" max="3" width="14" bestFit="1" customWidth="1"/>
    <col min="4" max="4" width="9.9140625" style="15" bestFit="1" customWidth="1"/>
    <col min="5" max="5" width="9.4140625" bestFit="1" customWidth="1"/>
    <col min="6" max="6" width="14.4140625" style="4" bestFit="1" customWidth="1"/>
    <col min="7" max="7" width="21.5" style="13" bestFit="1" customWidth="1"/>
    <col min="8" max="8" width="22.25" style="13" customWidth="1"/>
  </cols>
  <sheetData>
    <row r="1" spans="1:8" ht="33.5" x14ac:dyDescent="0.95">
      <c r="A1" s="60" t="s">
        <v>289</v>
      </c>
      <c r="B1" s="56"/>
      <c r="C1" s="56"/>
      <c r="D1" s="56"/>
      <c r="E1" s="56"/>
      <c r="F1" s="56"/>
      <c r="G1" s="56"/>
      <c r="H1" s="56"/>
    </row>
    <row r="2" spans="1:8" s="2" customFormat="1" ht="18" x14ac:dyDescent="0.4">
      <c r="A2" s="45" t="str">
        <f ca="1">"Situation des stocks au " &amp; TEXT(TODAY(),"[$-fr-fr]jjj jj mmm aaaa")</f>
        <v>Situation des stocks au sam. 21 sept. 2024</v>
      </c>
      <c r="C2" s="5"/>
      <c r="D2" s="17"/>
      <c r="F2" s="6"/>
      <c r="G2" s="12"/>
      <c r="H2" s="12"/>
    </row>
    <row r="4" spans="1:8" s="11" customFormat="1" ht="15.5" x14ac:dyDescent="0.3">
      <c r="A4" t="s">
        <v>194</v>
      </c>
      <c r="B4" t="s">
        <v>208</v>
      </c>
      <c r="C4" t="s">
        <v>298</v>
      </c>
      <c r="D4" t="s">
        <v>299</v>
      </c>
      <c r="E4" t="s">
        <v>300</v>
      </c>
      <c r="F4" t="s">
        <v>198</v>
      </c>
      <c r="G4" t="s">
        <v>301</v>
      </c>
      <c r="H4" t="s">
        <v>297</v>
      </c>
    </row>
    <row r="5" spans="1:8" x14ac:dyDescent="0.3">
      <c r="A5" t="str">
        <f>tArticles[[#This Row],[Référence]]</f>
        <v>0059AF-001</v>
      </c>
      <c r="B5" t="str">
        <f>_xlfn.XLOOKUP(tStock[[#This Row],[Référence]],tArticles[Référence],tArticles[Description])</f>
        <v>Lame</v>
      </c>
      <c r="C5">
        <v>20</v>
      </c>
      <c r="D5"/>
      <c r="F5"/>
      <c r="G5"/>
      <c r="H5"/>
    </row>
    <row r="6" spans="1:8" x14ac:dyDescent="0.3">
      <c r="A6" t="str">
        <f>tArticles[[#This Row],[Référence]]</f>
        <v>0059AF-020</v>
      </c>
      <c r="B6" t="str">
        <f>_xlfn.XLOOKUP(tStock[[#This Row],[Référence]],tArticles[Référence],tArticles[Description])</f>
        <v>Lame</v>
      </c>
      <c r="C6">
        <v>25</v>
      </c>
      <c r="D6"/>
      <c r="F6"/>
      <c r="G6"/>
      <c r="H6"/>
    </row>
    <row r="7" spans="1:8" x14ac:dyDescent="0.3">
      <c r="A7" t="str">
        <f>tArticles[[#This Row],[Référence]]</f>
        <v>0059AF-041</v>
      </c>
      <c r="B7" t="str">
        <f>_xlfn.XLOOKUP(tStock[[#This Row],[Référence]],tArticles[Référence],tArticles[Description])</f>
        <v>Lame</v>
      </c>
      <c r="C7">
        <v>5</v>
      </c>
      <c r="D7"/>
      <c r="F7"/>
      <c r="G7"/>
      <c r="H7"/>
    </row>
    <row r="8" spans="1:8" x14ac:dyDescent="0.3">
      <c r="A8" t="str">
        <f>tArticles[[#This Row],[Référence]]</f>
        <v xml:space="preserve">BOÎTE </v>
      </c>
      <c r="B8" t="str">
        <f>_xlfn.XLOOKUP(tStock[[#This Row],[Référence]],tArticles[Référence],tArticles[Description])</f>
        <v>Emballage</v>
      </c>
      <c r="C8">
        <v>56</v>
      </c>
      <c r="D8"/>
      <c r="F8"/>
      <c r="G8"/>
      <c r="H8"/>
    </row>
    <row r="9" spans="1:8" x14ac:dyDescent="0.3">
      <c r="A9" t="str">
        <f>tArticles[[#This Row],[Référence]]</f>
        <v>cent-18-corps</v>
      </c>
      <c r="B9" t="str">
        <f>_xlfn.XLOOKUP(tStock[[#This Row],[Référence]],tArticles[Référence],tArticles[Description])</f>
        <v>Corps</v>
      </c>
      <c r="C9">
        <v>13</v>
      </c>
      <c r="D9"/>
      <c r="F9"/>
      <c r="G9"/>
      <c r="H9"/>
    </row>
    <row r="10" spans="1:8" x14ac:dyDescent="0.3">
      <c r="A10" t="str">
        <f>tArticles[[#This Row],[Référence]]</f>
        <v>circlips-a25</v>
      </c>
      <c r="B10" t="str">
        <f>_xlfn.XLOOKUP(tStock[[#This Row],[Référence]],tArticles[Référence],tArticles[Description])</f>
        <v>Circlip</v>
      </c>
      <c r="C10">
        <v>33</v>
      </c>
      <c r="D10"/>
      <c r="F10"/>
      <c r="G10"/>
      <c r="H10"/>
    </row>
    <row r="11" spans="1:8" x14ac:dyDescent="0.3">
      <c r="A11" t="str">
        <f>tArticles[[#This Row],[Référence]]</f>
        <v>circlips-a28</v>
      </c>
      <c r="B11" t="str">
        <f>_xlfn.XLOOKUP(tStock[[#This Row],[Référence]],tArticles[Référence],tArticles[Description])</f>
        <v>Circlip</v>
      </c>
      <c r="C11">
        <v>31</v>
      </c>
      <c r="D11"/>
      <c r="F11"/>
      <c r="G11"/>
      <c r="H11"/>
    </row>
    <row r="12" spans="1:8" x14ac:dyDescent="0.3">
      <c r="A12" t="str">
        <f>tArticles[[#This Row],[Référence]]</f>
        <v>FP-15-CORPS</v>
      </c>
      <c r="B12" t="str">
        <f>_xlfn.XLOOKUP(tStock[[#This Row],[Référence]],tArticles[Référence],tArticles[Description])</f>
        <v>Corps</v>
      </c>
      <c r="C12">
        <v>40</v>
      </c>
      <c r="D12"/>
      <c r="F12"/>
      <c r="G12"/>
      <c r="H12"/>
    </row>
    <row r="13" spans="1:8" x14ac:dyDescent="0.3">
      <c r="A13" t="str">
        <f>tArticles[[#This Row],[Référence]]</f>
        <v>FP-15-COUPILLE</v>
      </c>
      <c r="B13" t="str">
        <f>_xlfn.XLOOKUP(tStock[[#This Row],[Référence]],tArticles[Référence],tArticles[Description])</f>
        <v>Goupille</v>
      </c>
      <c r="D13"/>
      <c r="F13"/>
      <c r="G13"/>
      <c r="H13"/>
    </row>
    <row r="14" spans="1:8" x14ac:dyDescent="0.3">
      <c r="A14" t="str">
        <f>tArticles[[#This Row],[Référence]]</f>
        <v>FP182-CORPS-F</v>
      </c>
      <c r="B14" t="str">
        <f>_xlfn.XLOOKUP(tStock[[#This Row],[Référence]],tArticles[Référence],tArticles[Description])</f>
        <v>Corps brut</v>
      </c>
      <c r="C14">
        <v>60</v>
      </c>
      <c r="D14"/>
      <c r="F14"/>
      <c r="G14"/>
      <c r="H14"/>
    </row>
    <row r="15" spans="1:8" x14ac:dyDescent="0.3">
      <c r="A15" t="str">
        <f>tArticles[[#This Row],[Référence]]</f>
        <v>FP182-D12P5PT60-BR</v>
      </c>
      <c r="B15" t="str">
        <f>_xlfn.XLOOKUP(tStock[[#This Row],[Référence]],tArticles[Référence],tArticles[Description])</f>
        <v>Corps</v>
      </c>
      <c r="C15">
        <v>25</v>
      </c>
      <c r="D15"/>
      <c r="F15"/>
      <c r="G15"/>
      <c r="H15"/>
    </row>
    <row r="16" spans="1:8" x14ac:dyDescent="0.3">
      <c r="A16" t="str">
        <f>tArticles[[#This Row],[Référence]]</f>
        <v>FP182-D13P3.1R-51</v>
      </c>
      <c r="B16" t="str">
        <f>_xlfn.XLOOKUP(tStock[[#This Row],[Référence]],tArticles[Référence],tArticles[Description])</f>
        <v>Corps</v>
      </c>
      <c r="C16">
        <v>22</v>
      </c>
      <c r="D16"/>
      <c r="F16"/>
      <c r="G16"/>
      <c r="H16"/>
    </row>
    <row r="17" spans="1:8" x14ac:dyDescent="0.3">
      <c r="A17" t="str">
        <f>tArticles[[#This Row],[Référence]]</f>
        <v>FP18-CORPS-F</v>
      </c>
      <c r="B17" t="str">
        <f>_xlfn.XLOOKUP(tStock[[#This Row],[Référence]],tArticles[Référence],tArticles[Description])</f>
        <v>Corps brut</v>
      </c>
      <c r="C17">
        <v>30</v>
      </c>
      <c r="D17"/>
      <c r="F17"/>
      <c r="G17"/>
      <c r="H17"/>
    </row>
    <row r="18" spans="1:8" x14ac:dyDescent="0.3">
      <c r="A18" t="str">
        <f>tArticles[[#This Row],[Référence]]</f>
        <v>FP18-D12P8R40</v>
      </c>
      <c r="B18" t="str">
        <f>_xlfn.XLOOKUP(tStock[[#This Row],[Référence]],tArticles[Référence],tArticles[Description])</f>
        <v>Corps</v>
      </c>
      <c r="C18">
        <v>57</v>
      </c>
      <c r="D18"/>
      <c r="F18"/>
      <c r="G18"/>
      <c r="H18"/>
    </row>
    <row r="19" spans="1:8" x14ac:dyDescent="0.3">
      <c r="A19" t="str">
        <f>tArticles[[#This Row],[Référence]]</f>
        <v>FP18-GOUPILLE</v>
      </c>
      <c r="B19" t="str">
        <f>_xlfn.XLOOKUP(tStock[[#This Row],[Référence]],tArticles[Référence],tArticles[Description])</f>
        <v>Goupille</v>
      </c>
      <c r="C19">
        <v>74</v>
      </c>
      <c r="D19"/>
      <c r="F19"/>
      <c r="G19"/>
      <c r="H19"/>
    </row>
    <row r="20" spans="1:8" x14ac:dyDescent="0.3">
      <c r="A20" t="str">
        <f>tArticles[[#This Row],[Référence]]</f>
        <v>FP18H-CORPS</v>
      </c>
      <c r="B20" t="str">
        <f>_xlfn.XLOOKUP(tStock[[#This Row],[Référence]],tArticles[Référence],tArticles[Description])</f>
        <v>Corps</v>
      </c>
      <c r="C20">
        <v>66</v>
      </c>
      <c r="D20"/>
      <c r="F20"/>
      <c r="G20"/>
      <c r="H20"/>
    </row>
    <row r="21" spans="1:8" x14ac:dyDescent="0.3">
      <c r="A21" t="str">
        <f>tArticles[[#This Row],[Référence]]</f>
        <v>FP20-CORPS</v>
      </c>
      <c r="B21" t="str">
        <f>_xlfn.XLOOKUP(tStock[[#This Row],[Référence]],tArticles[Référence],tArticles[Description])</f>
        <v>Corps</v>
      </c>
      <c r="C21">
        <v>30</v>
      </c>
      <c r="D21"/>
      <c r="F21"/>
      <c r="G21"/>
      <c r="H21"/>
    </row>
    <row r="22" spans="1:8" x14ac:dyDescent="0.3">
      <c r="A22" t="str">
        <f>tArticles[[#This Row],[Référence]]</f>
        <v>FP20-GOUPILLE</v>
      </c>
      <c r="B22" t="str">
        <f>_xlfn.XLOOKUP(tStock[[#This Row],[Référence]],tArticles[Référence],tArticles[Description])</f>
        <v>Goupille</v>
      </c>
      <c r="C22">
        <v>17</v>
      </c>
      <c r="D22"/>
      <c r="F22"/>
      <c r="G22"/>
      <c r="H22"/>
    </row>
    <row r="23" spans="1:8" x14ac:dyDescent="0.3">
      <c r="A23" t="str">
        <f>tArticles[[#This Row],[Référence]]</f>
        <v>FP20LT-CORPS</v>
      </c>
      <c r="B23" t="str">
        <f>_xlfn.XLOOKUP(tStock[[#This Row],[Référence]],tArticles[Référence],tArticles[Description])</f>
        <v>Corps</v>
      </c>
      <c r="C23">
        <v>25</v>
      </c>
      <c r="D23"/>
      <c r="F23"/>
      <c r="G23"/>
      <c r="H23"/>
    </row>
    <row r="24" spans="1:8" x14ac:dyDescent="0.3">
      <c r="A24" t="str">
        <f>tArticles[[#This Row],[Référence]]</f>
        <v>FP20M-CORPS</v>
      </c>
      <c r="B24" t="str">
        <f>_xlfn.XLOOKUP(tStock[[#This Row],[Référence]],tArticles[Référence],tArticles[Description])</f>
        <v>Corps</v>
      </c>
      <c r="D24"/>
      <c r="F24"/>
      <c r="G24"/>
      <c r="H24"/>
    </row>
    <row r="25" spans="1:8" x14ac:dyDescent="0.3">
      <c r="A25" t="str">
        <f>tArticles[[#This Row],[Référence]]</f>
        <v>FP27-CORPS</v>
      </c>
      <c r="B25" t="str">
        <f>_xlfn.XLOOKUP(tStock[[#This Row],[Référence]],tArticles[Référence],tArticles[Description])</f>
        <v>Corps</v>
      </c>
      <c r="D25"/>
      <c r="F25"/>
      <c r="G25"/>
      <c r="H25"/>
    </row>
    <row r="26" spans="1:8" x14ac:dyDescent="0.3">
      <c r="A26" t="str">
        <f>tArticles[[#This Row],[Référence]]</f>
        <v>FP30-CORPS</v>
      </c>
      <c r="B26" t="str">
        <f>_xlfn.XLOOKUP(tStock[[#This Row],[Référence]],tArticles[Référence],tArticles[Description])</f>
        <v>Corps</v>
      </c>
      <c r="D26"/>
      <c r="F26"/>
      <c r="G26"/>
      <c r="H26"/>
    </row>
    <row r="27" spans="1:8" x14ac:dyDescent="0.3">
      <c r="A27" t="str">
        <f>tArticles[[#This Row],[Référence]]</f>
        <v>FP3A-CORPS</v>
      </c>
      <c r="B27" t="str">
        <f>_xlfn.XLOOKUP(tStock[[#This Row],[Référence]],tArticles[Référence],tArticles[Description])</f>
        <v>Corps</v>
      </c>
      <c r="D27"/>
      <c r="F27"/>
      <c r="G27"/>
      <c r="H27"/>
    </row>
    <row r="28" spans="1:8" x14ac:dyDescent="0.3">
      <c r="A28" t="str">
        <f>tArticles[[#This Row],[Référence]]</f>
        <v>FP4A-CORPS</v>
      </c>
      <c r="B28" t="str">
        <f>_xlfn.XLOOKUP(tStock[[#This Row],[Référence]],tArticles[Référence],tArticles[Description])</f>
        <v>Corps</v>
      </c>
      <c r="D28"/>
      <c r="F28"/>
      <c r="G28"/>
      <c r="H28"/>
    </row>
    <row r="29" spans="1:8" x14ac:dyDescent="0.3">
      <c r="A29" t="str">
        <f>tArticles[[#This Row],[Référence]]</f>
        <v>FP55-CORPS</v>
      </c>
      <c r="B29" t="str">
        <f>_xlfn.XLOOKUP(tStock[[#This Row],[Référence]],tArticles[Référence],tArticles[Description])</f>
        <v>Corps</v>
      </c>
      <c r="C29">
        <v>26</v>
      </c>
      <c r="D29"/>
      <c r="F29"/>
      <c r="G29"/>
      <c r="H29"/>
    </row>
    <row r="30" spans="1:8" x14ac:dyDescent="0.3">
      <c r="A30" t="str">
        <f>tArticles[[#This Row],[Référence]]</f>
        <v>FPA20-CORPS</v>
      </c>
      <c r="B30" t="str">
        <f>_xlfn.XLOOKUP(tStock[[#This Row],[Référence]],tArticles[Référence],tArticles[Description])</f>
        <v>Corps</v>
      </c>
      <c r="C30">
        <v>12</v>
      </c>
      <c r="D30"/>
      <c r="F30"/>
      <c r="G30"/>
      <c r="H30"/>
    </row>
    <row r="31" spans="1:8" x14ac:dyDescent="0.3">
      <c r="A31" t="str">
        <f>tArticles[[#This Row],[Référence]]</f>
        <v>FPAE-CORPS</v>
      </c>
      <c r="B31" t="str">
        <f>_xlfn.XLOOKUP(tStock[[#This Row],[Référence]],tArticles[Référence],tArticles[Description])</f>
        <v>Corps</v>
      </c>
      <c r="D31"/>
      <c r="F31"/>
      <c r="G31"/>
      <c r="H31"/>
    </row>
    <row r="32" spans="1:8" x14ac:dyDescent="0.3">
      <c r="A32" t="str">
        <f>tArticles[[#This Row],[Référence]]</f>
        <v>FPAI2-CORPS</v>
      </c>
      <c r="B32" t="str">
        <f>_xlfn.XLOOKUP(tStock[[#This Row],[Référence]],tArticles[Référence],tArticles[Description])</f>
        <v>Corps</v>
      </c>
      <c r="C32">
        <v>6</v>
      </c>
      <c r="D32"/>
      <c r="F32"/>
      <c r="G32"/>
      <c r="H32"/>
    </row>
    <row r="33" spans="1:8" x14ac:dyDescent="0.3">
      <c r="A33" t="str">
        <f>tArticles[[#This Row],[Référence]]</f>
        <v>FPAS1-CORPS</v>
      </c>
      <c r="B33" t="str">
        <f>_xlfn.XLOOKUP(tStock[[#This Row],[Référence]],tArticles[Référence],tArticles[Description])</f>
        <v>Corps</v>
      </c>
      <c r="C33">
        <v>10</v>
      </c>
      <c r="D33"/>
      <c r="F33"/>
      <c r="G33"/>
      <c r="H33"/>
    </row>
    <row r="34" spans="1:8" x14ac:dyDescent="0.3">
      <c r="A34" t="str">
        <f>tArticles[[#This Row],[Référence]]</f>
        <v>FPAS2-CORPS</v>
      </c>
      <c r="B34" t="str">
        <f>_xlfn.XLOOKUP(tStock[[#This Row],[Référence]],tArticles[Référence],tArticles[Description])</f>
        <v>Corps</v>
      </c>
      <c r="D34"/>
      <c r="F34"/>
      <c r="G34"/>
      <c r="H34"/>
    </row>
    <row r="35" spans="1:8" x14ac:dyDescent="0.3">
      <c r="A35" t="str">
        <f>tArticles[[#This Row],[Référence]]</f>
        <v>FPAS3-CORPS</v>
      </c>
      <c r="B35" t="str">
        <f>_xlfn.XLOOKUP(tStock[[#This Row],[Référence]],tArticles[Référence],tArticles[Description])</f>
        <v>Corps</v>
      </c>
      <c r="C35">
        <v>25</v>
      </c>
      <c r="D35"/>
      <c r="F35"/>
      <c r="G35"/>
      <c r="H35"/>
    </row>
    <row r="36" spans="1:8" x14ac:dyDescent="0.3">
      <c r="A36" t="str">
        <f>tArticles[[#This Row],[Référence]]</f>
        <v>FPAS4-CORPS</v>
      </c>
      <c r="B36" t="str">
        <f>_xlfn.XLOOKUP(tStock[[#This Row],[Référence]],tArticles[Référence],tArticles[Description])</f>
        <v>Corps</v>
      </c>
      <c r="C36">
        <v>27</v>
      </c>
      <c r="D36"/>
      <c r="F36"/>
      <c r="G36"/>
      <c r="H36"/>
    </row>
    <row r="37" spans="1:8" x14ac:dyDescent="0.3">
      <c r="A37" t="str">
        <f>tArticles[[#This Row],[Référence]]</f>
        <v>FPAS-CORPS</v>
      </c>
      <c r="B37" t="str">
        <f>_xlfn.XLOOKUP(tStock[[#This Row],[Référence]],tArticles[Référence],tArticles[Description])</f>
        <v>Corps</v>
      </c>
      <c r="C37">
        <v>14</v>
      </c>
      <c r="D37"/>
      <c r="F37"/>
      <c r="G37"/>
      <c r="H37"/>
    </row>
    <row r="38" spans="1:8" x14ac:dyDescent="0.3">
      <c r="A38" t="str">
        <f>tArticles[[#This Row],[Référence]]</f>
        <v>FPB20-CORPS</v>
      </c>
      <c r="B38" t="str">
        <f>_xlfn.XLOOKUP(tStock[[#This Row],[Référence]],tArticles[Référence],tArticles[Description])</f>
        <v>Corps</v>
      </c>
      <c r="C38">
        <v>25</v>
      </c>
      <c r="D38"/>
      <c r="F38"/>
      <c r="G38"/>
      <c r="H38"/>
    </row>
    <row r="39" spans="1:8" x14ac:dyDescent="0.3">
      <c r="A39" t="str">
        <f>tArticles[[#This Row],[Référence]]</f>
        <v>FPB-CORPS</v>
      </c>
      <c r="B39" t="str">
        <f>_xlfn.XLOOKUP(tStock[[#This Row],[Référence]],tArticles[Référence],tArticles[Description])</f>
        <v>Corps</v>
      </c>
      <c r="C39">
        <v>866</v>
      </c>
      <c r="D39"/>
      <c r="F39"/>
      <c r="G39"/>
      <c r="H39"/>
    </row>
    <row r="40" spans="1:8" x14ac:dyDescent="0.3">
      <c r="A40" t="str">
        <f>tArticles[[#This Row],[Référence]]</f>
        <v>FPC18-D12P6TR</v>
      </c>
      <c r="B40" t="str">
        <f>_xlfn.XLOOKUP(tStock[[#This Row],[Référence]],tArticles[Référence],tArticles[Description])</f>
        <v>Corps</v>
      </c>
      <c r="D40"/>
      <c r="F40"/>
      <c r="G40"/>
      <c r="H40"/>
    </row>
    <row r="41" spans="1:8" x14ac:dyDescent="0.3">
      <c r="A41" t="str">
        <f>tArticles[[#This Row],[Référence]]</f>
        <v>FPC18-D12P8R40</v>
      </c>
      <c r="B41" t="str">
        <f>_xlfn.XLOOKUP(tStock[[#This Row],[Référence]],tArticles[Référence],tArticles[Description])</f>
        <v>Corps</v>
      </c>
      <c r="D41"/>
      <c r="F41"/>
      <c r="G41"/>
      <c r="H41"/>
    </row>
    <row r="42" spans="1:8" x14ac:dyDescent="0.3">
      <c r="A42" t="str">
        <f>tArticles[[#This Row],[Référence]]</f>
        <v>FPC18-D14-P6-TR</v>
      </c>
      <c r="B42" t="str">
        <f>_xlfn.XLOOKUP(tStock[[#This Row],[Référence]],tArticles[Référence],tArticles[Description])</f>
        <v>Corps</v>
      </c>
      <c r="D42"/>
      <c r="F42"/>
      <c r="G42"/>
      <c r="H42"/>
    </row>
    <row r="43" spans="1:8" x14ac:dyDescent="0.3">
      <c r="A43" t="str">
        <f>tArticles[[#This Row],[Référence]]</f>
        <v>FPC20112112</v>
      </c>
      <c r="B43" t="str">
        <f>_xlfn.XLOOKUP(tStock[[#This Row],[Référence]],tArticles[Référence],tArticles[Description])</f>
        <v>Corps</v>
      </c>
      <c r="D43"/>
      <c r="F43"/>
      <c r="G43"/>
      <c r="H43"/>
    </row>
    <row r="44" spans="1:8" x14ac:dyDescent="0.3">
      <c r="A44" t="str">
        <f>tArticles[[#This Row],[Référence]]</f>
        <v>FPC20A-D16R100</v>
      </c>
      <c r="B44" t="str">
        <f>_xlfn.XLOOKUP(tStock[[#This Row],[Référence]],tArticles[Référence],tArticles[Description])</f>
        <v>Corps</v>
      </c>
      <c r="D44"/>
      <c r="F44"/>
      <c r="G44"/>
      <c r="H44"/>
    </row>
    <row r="45" spans="1:8" x14ac:dyDescent="0.3">
      <c r="A45" t="str">
        <f>tArticles[[#This Row],[Référence]]</f>
        <v>FPC20-D10RD11RCI</v>
      </c>
      <c r="B45" t="str">
        <f>_xlfn.XLOOKUP(tStock[[#This Row],[Référence]],tArticles[Référence],tArticles[Description])</f>
        <v>Corps</v>
      </c>
      <c r="D45"/>
      <c r="F45"/>
      <c r="G45"/>
      <c r="H45"/>
    </row>
    <row r="46" spans="1:8" x14ac:dyDescent="0.3">
      <c r="A46" t="str">
        <f>tArticles[[#This Row],[Référence]]</f>
        <v>FPC20-D14-P8R40</v>
      </c>
      <c r="B46" t="str">
        <f>_xlfn.XLOOKUP(tStock[[#This Row],[Référence]],tArticles[Référence],tArticles[Description])</f>
        <v>Corps</v>
      </c>
      <c r="D46"/>
      <c r="F46"/>
      <c r="G46"/>
      <c r="H46"/>
    </row>
    <row r="47" spans="1:8" x14ac:dyDescent="0.3">
      <c r="A47" t="str">
        <f>tArticles[[#This Row],[Référence]]</f>
        <v>FPC20M-P6R40-28</v>
      </c>
      <c r="B47" t="str">
        <f>_xlfn.XLOOKUP(tStock[[#This Row],[Référence]],tArticles[Référence],tArticles[Description])</f>
        <v>Corps</v>
      </c>
      <c r="D47"/>
      <c r="F47"/>
      <c r="G47"/>
      <c r="H47"/>
    </row>
    <row r="48" spans="1:8" x14ac:dyDescent="0.3">
      <c r="A48" t="str">
        <f>tArticles[[#This Row],[Référence]]</f>
        <v>FPC27-D16FFP8R40</v>
      </c>
      <c r="B48" t="str">
        <f>_xlfn.XLOOKUP(tStock[[#This Row],[Référence]],tArticles[Référence],tArticles[Description])</f>
        <v>Corps</v>
      </c>
      <c r="D48"/>
      <c r="F48"/>
      <c r="G48"/>
      <c r="H48"/>
    </row>
    <row r="49" spans="1:8" x14ac:dyDescent="0.3">
      <c r="A49" t="str">
        <f>tArticles[[#This Row],[Référence]]</f>
        <v>FPD23-CORPS-F</v>
      </c>
      <c r="B49" t="str">
        <f>_xlfn.XLOOKUP(tStock[[#This Row],[Référence]],tArticles[Référence],tArticles[Description])</f>
        <v>Corps</v>
      </c>
      <c r="D49"/>
      <c r="F49"/>
      <c r="G49"/>
      <c r="H49"/>
    </row>
    <row r="50" spans="1:8" x14ac:dyDescent="0.3">
      <c r="A50" t="str">
        <f>tArticles[[#This Row],[Référence]]</f>
        <v>FPD2A-CORPS</v>
      </c>
      <c r="B50" t="str">
        <f>_xlfn.XLOOKUP(tStock[[#This Row],[Référence]],tArticles[Référence],tArticles[Description])</f>
        <v>Corps</v>
      </c>
      <c r="D50"/>
      <c r="F50"/>
      <c r="G50"/>
      <c r="H50"/>
    </row>
    <row r="51" spans="1:8" x14ac:dyDescent="0.3">
      <c r="A51" t="str">
        <f>tArticles[[#This Row],[Référence]]</f>
        <v>FPD2-CACHE</v>
      </c>
      <c r="B51">
        <f>_xlfn.XLOOKUP(tStock[[#This Row],[Référence]],tArticles[Référence],tArticles[Description])</f>
        <v>0</v>
      </c>
      <c r="D51"/>
      <c r="F51"/>
      <c r="G51"/>
      <c r="H51"/>
    </row>
    <row r="52" spans="1:8" x14ac:dyDescent="0.3">
      <c r="A52" t="str">
        <f>tArticles[[#This Row],[Référence]]</f>
        <v>FPD2-COREB</v>
      </c>
      <c r="B52">
        <f>_xlfn.XLOOKUP(tStock[[#This Row],[Référence]],tArticles[Référence],tArticles[Description])</f>
        <v>0</v>
      </c>
      <c r="D52"/>
      <c r="F52"/>
      <c r="G52"/>
      <c r="H52"/>
    </row>
    <row r="53" spans="1:8" x14ac:dyDescent="0.3">
      <c r="A53" t="str">
        <f>tArticles[[#This Row],[Référence]]</f>
        <v>FPD2-CORPS-F</v>
      </c>
      <c r="B53" t="str">
        <f>_xlfn.XLOOKUP(tStock[[#This Row],[Référence]],tArticles[Référence],tArticles[Description])</f>
        <v>Corps</v>
      </c>
      <c r="D53"/>
      <c r="F53"/>
      <c r="G53"/>
      <c r="H53"/>
    </row>
    <row r="54" spans="1:8" x14ac:dyDescent="0.3">
      <c r="A54" t="str">
        <f>tArticles[[#This Row],[Référence]]</f>
        <v>FPD2-D16P5,8R40</v>
      </c>
      <c r="B54" t="str">
        <f>_xlfn.XLOOKUP(tStock[[#This Row],[Référence]],tArticles[Référence],tArticles[Description])</f>
        <v>Corps</v>
      </c>
      <c r="D54"/>
      <c r="F54"/>
      <c r="G54"/>
      <c r="H54"/>
    </row>
    <row r="55" spans="1:8" x14ac:dyDescent="0.3">
      <c r="A55" t="str">
        <f>tArticles[[#This Row],[Référence]]</f>
        <v>FPD2-GOUPILLE</v>
      </c>
      <c r="B55" t="str">
        <f>_xlfn.XLOOKUP(tStock[[#This Row],[Référence]],tArticles[Référence],tArticles[Description])</f>
        <v>Goupille</v>
      </c>
      <c r="D55"/>
      <c r="F55"/>
      <c r="G55"/>
      <c r="H55"/>
    </row>
    <row r="56" spans="1:8" x14ac:dyDescent="0.3">
      <c r="A56" t="str">
        <f>tArticles[[#This Row],[Référence]]</f>
        <v>FPD2J-CORPS</v>
      </c>
      <c r="B56" t="str">
        <f>_xlfn.XLOOKUP(tStock[[#This Row],[Référence]],tArticles[Référence],tArticles[Description])</f>
        <v>Corps</v>
      </c>
      <c r="D56"/>
      <c r="F56"/>
      <c r="G56"/>
      <c r="H56"/>
    </row>
    <row r="57" spans="1:8" x14ac:dyDescent="0.3">
      <c r="A57" t="str">
        <f>tArticles[[#This Row],[Référence]]</f>
        <v>FPD-CORPS</v>
      </c>
      <c r="B57" t="str">
        <f>_xlfn.XLOOKUP(tStock[[#This Row],[Référence]],tArticles[Référence],tArticles[Description])</f>
        <v>Corps</v>
      </c>
      <c r="D57"/>
      <c r="F57"/>
      <c r="G57"/>
      <c r="H57"/>
    </row>
    <row r="58" spans="1:8" x14ac:dyDescent="0.3">
      <c r="A58" t="str">
        <f>tArticles[[#This Row],[Référence]]</f>
        <v>FPG2-CORPS</v>
      </c>
      <c r="B58" t="str">
        <f>_xlfn.XLOOKUP(tStock[[#This Row],[Référence]],tArticles[Référence],tArticles[Description])</f>
        <v>Corps</v>
      </c>
      <c r="D58"/>
      <c r="F58"/>
      <c r="G58"/>
      <c r="H58"/>
    </row>
    <row r="59" spans="1:8" x14ac:dyDescent="0.3">
      <c r="A59" t="str">
        <f>tArticles[[#This Row],[Référence]]</f>
        <v>FPG-CORPS</v>
      </c>
      <c r="B59" t="str">
        <f>_xlfn.XLOOKUP(tStock[[#This Row],[Référence]],tArticles[Référence],tArticles[Description])</f>
        <v>Corps</v>
      </c>
      <c r="D59"/>
      <c r="F59"/>
      <c r="G59"/>
      <c r="H59"/>
    </row>
    <row r="60" spans="1:8" x14ac:dyDescent="0.3">
      <c r="A60" t="str">
        <f>tArticles[[#This Row],[Référence]]</f>
        <v>FPHX-CORPS</v>
      </c>
      <c r="B60" t="str">
        <f>_xlfn.XLOOKUP(tStock[[#This Row],[Référence]],tArticles[Référence],tArticles[Description])</f>
        <v>Corps</v>
      </c>
      <c r="D60"/>
      <c r="F60"/>
      <c r="G60"/>
      <c r="H60"/>
    </row>
    <row r="61" spans="1:8" x14ac:dyDescent="0.3">
      <c r="A61" t="str">
        <f>tArticles[[#This Row],[Référence]]</f>
        <v>FPI2-CORPS</v>
      </c>
      <c r="B61" t="str">
        <f>_xlfn.XLOOKUP(tStock[[#This Row],[Référence]],tArticles[Référence],tArticles[Description])</f>
        <v>Corps</v>
      </c>
      <c r="D61"/>
      <c r="F61"/>
      <c r="G61"/>
      <c r="H61"/>
    </row>
    <row r="62" spans="1:8" x14ac:dyDescent="0.3">
      <c r="A62" t="str">
        <f>tArticles[[#This Row],[Référence]]</f>
        <v>FPI-CORPS</v>
      </c>
      <c r="B62" t="str">
        <f>_xlfn.XLOOKUP(tStock[[#This Row],[Référence]],tArticles[Référence],tArticles[Description])</f>
        <v>Corps</v>
      </c>
      <c r="D62"/>
      <c r="F62"/>
      <c r="G62"/>
      <c r="H62"/>
    </row>
    <row r="63" spans="1:8" x14ac:dyDescent="0.3">
      <c r="A63" t="str">
        <f>tArticles[[#This Row],[Référence]]</f>
        <v>FPI-GOUPILLE</v>
      </c>
      <c r="B63" t="str">
        <f>_xlfn.XLOOKUP(tStock[[#This Row],[Référence]],tArticles[Référence],tArticles[Description])</f>
        <v>Goupille</v>
      </c>
      <c r="D63"/>
      <c r="F63"/>
      <c r="G63"/>
      <c r="H63"/>
    </row>
    <row r="64" spans="1:8" x14ac:dyDescent="0.3">
      <c r="A64" t="str">
        <f>tArticles[[#This Row],[Référence]]</f>
        <v>FPJ-CORPS</v>
      </c>
      <c r="B64" t="str">
        <f>_xlfn.XLOOKUP(tStock[[#This Row],[Référence]],tArticles[Référence],tArticles[Description])</f>
        <v>Corps</v>
      </c>
      <c r="D64"/>
      <c r="F64"/>
      <c r="G64"/>
      <c r="H64"/>
    </row>
    <row r="65" spans="1:8" x14ac:dyDescent="0.3">
      <c r="A65" t="str">
        <f>tArticles[[#This Row],[Référence]]</f>
        <v>FPKA-CORPS</v>
      </c>
      <c r="B65" t="str">
        <f>_xlfn.XLOOKUP(tStock[[#This Row],[Référence]],tArticles[Référence],tArticles[Description])</f>
        <v>Corps</v>
      </c>
      <c r="D65"/>
      <c r="F65"/>
      <c r="G65"/>
      <c r="H65"/>
    </row>
    <row r="66" spans="1:8" x14ac:dyDescent="0.3">
      <c r="A66" t="str">
        <f>tArticles[[#This Row],[Référence]]</f>
        <v>FPL1M-CORPS</v>
      </c>
      <c r="B66" t="str">
        <f>_xlfn.XLOOKUP(tStock[[#This Row],[Référence]],tArticles[Référence],tArticles[Description])</f>
        <v>Corps</v>
      </c>
      <c r="D66"/>
      <c r="F66"/>
      <c r="G66"/>
      <c r="H66"/>
    </row>
    <row r="67" spans="1:8" x14ac:dyDescent="0.3">
      <c r="A67" t="str">
        <f>tArticles[[#This Row],[Référence]]</f>
        <v>FPL2-CORPS</v>
      </c>
      <c r="B67" t="str">
        <f>_xlfn.XLOOKUP(tStock[[#This Row],[Référence]],tArticles[Référence],tArticles[Description])</f>
        <v>Corps</v>
      </c>
      <c r="D67"/>
      <c r="F67"/>
      <c r="G67"/>
      <c r="H67"/>
    </row>
    <row r="68" spans="1:8" x14ac:dyDescent="0.3">
      <c r="A68" t="str">
        <f>tArticles[[#This Row],[Référence]]</f>
        <v>FPL2M-CORPS</v>
      </c>
      <c r="B68" t="str">
        <f>_xlfn.XLOOKUP(tStock[[#This Row],[Référence]],tArticles[Référence],tArticles[Description])</f>
        <v>Corps</v>
      </c>
      <c r="D68"/>
      <c r="F68"/>
      <c r="G68"/>
      <c r="H68"/>
    </row>
    <row r="69" spans="1:8" x14ac:dyDescent="0.3">
      <c r="A69" t="str">
        <f>tArticles[[#This Row],[Référence]]</f>
        <v>FPSAH-CORPS</v>
      </c>
      <c r="B69" t="str">
        <f>_xlfn.XLOOKUP(tStock[[#This Row],[Référence]],tArticles[Référence],tArticles[Description])</f>
        <v>Corps</v>
      </c>
      <c r="D69"/>
      <c r="F69"/>
      <c r="G69"/>
      <c r="H69"/>
    </row>
    <row r="70" spans="1:8" x14ac:dyDescent="0.3">
      <c r="A70" t="str">
        <f>tArticles[[#This Row],[Référence]]</f>
        <v>FPS-COREB-II</v>
      </c>
      <c r="B70">
        <f>_xlfn.XLOOKUP(tStock[[#This Row],[Référence]],tArticles[Référence],tArticles[Description])</f>
        <v>0</v>
      </c>
      <c r="D70"/>
      <c r="F70"/>
      <c r="G70"/>
      <c r="H70"/>
    </row>
    <row r="71" spans="1:8" x14ac:dyDescent="0.3">
      <c r="A71" t="str">
        <f>tArticles[[#This Row],[Référence]]</f>
        <v>FPS-CORPS</v>
      </c>
      <c r="B71" t="str">
        <f>_xlfn.XLOOKUP(tStock[[#This Row],[Référence]],tArticles[Référence],tArticles[Description])</f>
        <v>Corps</v>
      </c>
      <c r="D71"/>
      <c r="F71"/>
      <c r="G71"/>
      <c r="H71"/>
    </row>
    <row r="72" spans="1:8" x14ac:dyDescent="0.3">
      <c r="A72" t="str">
        <f>tArticles[[#This Row],[Référence]]</f>
        <v>FPT2-CORPS</v>
      </c>
      <c r="B72" t="str">
        <f>_xlfn.XLOOKUP(tStock[[#This Row],[Référence]],tArticles[Référence],tArticles[Description])</f>
        <v>Corps</v>
      </c>
      <c r="D72"/>
      <c r="F72"/>
      <c r="G72"/>
      <c r="H72"/>
    </row>
    <row r="73" spans="1:8" x14ac:dyDescent="0.3">
      <c r="A73" t="str">
        <f>tArticles[[#This Row],[Référence]]</f>
        <v>FPY3-CORPS</v>
      </c>
      <c r="B73" t="str">
        <f>_xlfn.XLOOKUP(tStock[[#This Row],[Référence]],tArticles[Référence],tArticles[Description])</f>
        <v>Corps</v>
      </c>
      <c r="D73"/>
      <c r="F73"/>
      <c r="G73"/>
      <c r="H73"/>
    </row>
    <row r="74" spans="1:8" x14ac:dyDescent="0.3">
      <c r="A74" t="str">
        <f>tArticles[[#This Row],[Référence]]</f>
        <v>FPY-CORPS</v>
      </c>
      <c r="B74" t="str">
        <f>_xlfn.XLOOKUP(tStock[[#This Row],[Référence]],tArticles[Référence],tArticles[Description])</f>
        <v>Corps</v>
      </c>
      <c r="D74"/>
      <c r="F74"/>
      <c r="G74"/>
      <c r="H74"/>
    </row>
    <row r="75" spans="1:8" x14ac:dyDescent="0.3">
      <c r="A75" t="str">
        <f>tArticles[[#This Row],[Référence]]</f>
        <v>FPZ-COLL</v>
      </c>
      <c r="B75" t="str">
        <f>_xlfn.XLOOKUP(tStock[[#This Row],[Référence]],tArticles[Référence],tArticles[Description])</f>
        <v>Colle</v>
      </c>
      <c r="D75"/>
      <c r="F75"/>
      <c r="G75"/>
      <c r="H75"/>
    </row>
    <row r="76" spans="1:8" x14ac:dyDescent="0.3">
      <c r="A76" t="str">
        <f>tArticles[[#This Row],[Référence]]</f>
        <v>FPZ-CORPS</v>
      </c>
      <c r="B76" t="str">
        <f>_xlfn.XLOOKUP(tStock[[#This Row],[Référence]],tArticles[Référence],tArticles[Description])</f>
        <v>Corps</v>
      </c>
      <c r="D76"/>
      <c r="F76"/>
      <c r="G76"/>
      <c r="H76"/>
    </row>
    <row r="77" spans="1:8" x14ac:dyDescent="0.3">
      <c r="A77" t="str">
        <f>tArticles[[#This Row],[Référence]]</f>
        <v>LP182-D12P5PT60-BR</v>
      </c>
      <c r="B77" t="str">
        <f>_xlfn.XLOOKUP(tStock[[#This Row],[Référence]],tArticles[Référence],tArticles[Description])</f>
        <v>Lame</v>
      </c>
      <c r="D77"/>
      <c r="F77"/>
      <c r="G77"/>
      <c r="H77"/>
    </row>
    <row r="78" spans="1:8" x14ac:dyDescent="0.3">
      <c r="A78" t="str">
        <f>tArticles[[#This Row],[Référence]]</f>
        <v>LP182-D13P3.1R-51</v>
      </c>
      <c r="B78" t="str">
        <f>_xlfn.XLOOKUP(tStock[[#This Row],[Référence]],tArticles[Référence],tArticles[Description])</f>
        <v>Corps</v>
      </c>
      <c r="D78"/>
      <c r="F78"/>
      <c r="G78"/>
      <c r="H78"/>
    </row>
    <row r="79" spans="1:8" x14ac:dyDescent="0.3">
      <c r="A79" t="str">
        <f>tArticles[[#This Row],[Référence]]</f>
        <v>LP18-D12P8R40</v>
      </c>
      <c r="B79" t="str">
        <f>_xlfn.XLOOKUP(tStock[[#This Row],[Référence]],tArticles[Référence],tArticles[Description])</f>
        <v>Corps</v>
      </c>
      <c r="D79"/>
      <c r="F79"/>
      <c r="G79"/>
      <c r="H79"/>
    </row>
    <row r="80" spans="1:8" x14ac:dyDescent="0.3">
      <c r="A80" t="str">
        <f>tArticles[[#This Row],[Référence]]</f>
        <v>LP18-D16P6R8-38</v>
      </c>
      <c r="B80" t="str">
        <f>_xlfn.XLOOKUP(tStock[[#This Row],[Référence]],tArticles[Référence],tArticles[Description])</f>
        <v>Lame</v>
      </c>
      <c r="D80"/>
      <c r="F80"/>
      <c r="G80"/>
      <c r="H80"/>
    </row>
    <row r="81" spans="1:8" x14ac:dyDescent="0.3">
      <c r="A81" t="str">
        <f>tArticles[[#This Row],[Référence]]</f>
        <v>LP18-D16P8T30</v>
      </c>
      <c r="B81" t="str">
        <f>_xlfn.XLOOKUP(tStock[[#This Row],[Référence]],tArticles[Référence],tArticles[Description])</f>
        <v>Lame</v>
      </c>
      <c r="D81"/>
      <c r="F81"/>
      <c r="G81"/>
      <c r="H81"/>
    </row>
    <row r="82" spans="1:8" x14ac:dyDescent="0.3">
      <c r="A82" t="str">
        <f>tArticles[[#This Row],[Référence]]</f>
        <v>LP18-D20FBGB</v>
      </c>
      <c r="B82" t="str">
        <f>_xlfn.XLOOKUP(tStock[[#This Row],[Référence]],tArticles[Référence],tArticles[Description])</f>
        <v>Lame</v>
      </c>
      <c r="D82"/>
      <c r="F82"/>
      <c r="G82"/>
      <c r="H82"/>
    </row>
    <row r="83" spans="1:8" x14ac:dyDescent="0.3">
      <c r="A83" t="str">
        <f>tArticles[[#This Row],[Référence]]</f>
        <v>LP20112112</v>
      </c>
      <c r="B83" t="str">
        <f>_xlfn.XLOOKUP(tStock[[#This Row],[Référence]],tArticles[Référence],tArticles[Description])</f>
        <v>Lame</v>
      </c>
      <c r="D83"/>
      <c r="F83"/>
      <c r="G83"/>
      <c r="H83"/>
    </row>
    <row r="84" spans="1:8" x14ac:dyDescent="0.3">
      <c r="A84" t="str">
        <f>tArticles[[#This Row],[Référence]]</f>
        <v>LP20-D14P8R40</v>
      </c>
      <c r="B84" t="str">
        <f>_xlfn.XLOOKUP(tStock[[#This Row],[Référence]],tArticles[Référence],tArticles[Description])</f>
        <v>Lame</v>
      </c>
      <c r="D84"/>
      <c r="F84"/>
      <c r="G84"/>
      <c r="H84"/>
    </row>
    <row r="85" spans="1:8" x14ac:dyDescent="0.3">
      <c r="A85" t="str">
        <f>tArticles[[#This Row],[Référence]]</f>
        <v>LP20-D16-FDGB</v>
      </c>
      <c r="B85" t="str">
        <f>_xlfn.XLOOKUP(tStock[[#This Row],[Référence]],tArticles[Référence],tArticles[Description])</f>
        <v>Lame</v>
      </c>
      <c r="D85"/>
      <c r="F85"/>
      <c r="G85"/>
      <c r="H85"/>
    </row>
    <row r="86" spans="1:8" x14ac:dyDescent="0.3">
      <c r="A86" t="str">
        <f>tArticles[[#This Row],[Référence]]</f>
        <v>LP27P5,5-16R75CI</v>
      </c>
      <c r="B86" t="str">
        <f>_xlfn.XLOOKUP(tStock[[#This Row],[Référence]],tArticles[Référence],tArticles[Description])</f>
        <v>Lame</v>
      </c>
      <c r="D86"/>
      <c r="F86"/>
      <c r="G86"/>
      <c r="H86"/>
    </row>
    <row r="87" spans="1:8" x14ac:dyDescent="0.3">
      <c r="A87" t="str">
        <f>tArticles[[#This Row],[Référence]]</f>
        <v>LPC18-D12P6R40</v>
      </c>
      <c r="B87" t="str">
        <f>_xlfn.XLOOKUP(tStock[[#This Row],[Référence]],tArticles[Référence],tArticles[Description])</f>
        <v>Lame</v>
      </c>
      <c r="D87"/>
      <c r="F87"/>
      <c r="G87"/>
      <c r="H87"/>
    </row>
    <row r="88" spans="1:8" x14ac:dyDescent="0.3">
      <c r="A88" t="str">
        <f>tArticles[[#This Row],[Référence]]</f>
        <v>LPC18-D14P8R40</v>
      </c>
      <c r="B88" t="str">
        <f>_xlfn.XLOOKUP(tStock[[#This Row],[Référence]],tArticles[Référence],tArticles[Description])</f>
        <v>Lame</v>
      </c>
      <c r="D88"/>
      <c r="F88"/>
      <c r="G88"/>
      <c r="H88"/>
    </row>
    <row r="89" spans="1:8" x14ac:dyDescent="0.3">
      <c r="A89" t="str">
        <f>tArticles[[#This Row],[Référence]]</f>
        <v>LPC18-D16FCGB</v>
      </c>
      <c r="B89" t="str">
        <f>_xlfn.XLOOKUP(tStock[[#This Row],[Référence]],tArticles[Référence],tArticles[Description])</f>
        <v>Lame</v>
      </c>
      <c r="D89"/>
      <c r="F89"/>
      <c r="G89"/>
      <c r="H89"/>
    </row>
    <row r="90" spans="1:8" x14ac:dyDescent="0.3">
      <c r="A90" t="str">
        <f>tArticles[[#This Row],[Référence]]</f>
        <v>LPC18-D16-FF-P8Z</v>
      </c>
      <c r="B90" t="str">
        <f>_xlfn.XLOOKUP(tStock[[#This Row],[Référence]],tArticles[Référence],tArticles[Description])</f>
        <v>Lame</v>
      </c>
      <c r="D90"/>
      <c r="F90"/>
      <c r="G90"/>
      <c r="H90"/>
    </row>
    <row r="91" spans="1:8" x14ac:dyDescent="0.3">
      <c r="A91" t="str">
        <f>tArticles[[#This Row],[Référence]]</f>
        <v>LPC18-D20P8R-52</v>
      </c>
      <c r="B91" t="str">
        <f>_xlfn.XLOOKUP(tStock[[#This Row],[Référence]],tArticles[Référence],tArticles[Description])</f>
        <v>Lame</v>
      </c>
      <c r="D91"/>
      <c r="F91"/>
      <c r="G91"/>
      <c r="H91"/>
    </row>
    <row r="92" spans="1:8" x14ac:dyDescent="0.3">
      <c r="A92" t="str">
        <f>tArticles[[#This Row],[Référence]]</f>
        <v>LPC20112112</v>
      </c>
      <c r="B92" t="str">
        <f>_xlfn.XLOOKUP(tStock[[#This Row],[Référence]],tArticles[Référence],tArticles[Description])</f>
        <v>Lame</v>
      </c>
      <c r="D92"/>
      <c r="F92"/>
      <c r="G92"/>
      <c r="H92"/>
    </row>
    <row r="93" spans="1:8" x14ac:dyDescent="0.3">
      <c r="A93" t="str">
        <f>tArticles[[#This Row],[Référence]]</f>
        <v>LPC20400640°</v>
      </c>
      <c r="B93" t="str">
        <f>_xlfn.XLOOKUP(tStock[[#This Row],[Référence]],tArticles[Référence],tArticles[Description])</f>
        <v>Lame</v>
      </c>
      <c r="D93"/>
      <c r="F93"/>
      <c r="G93"/>
      <c r="H93"/>
    </row>
    <row r="94" spans="1:8" x14ac:dyDescent="0.3">
      <c r="A94" t="str">
        <f>tArticles[[#This Row],[Référence]]</f>
        <v>LPC20926926</v>
      </c>
      <c r="B94" t="str">
        <f>_xlfn.XLOOKUP(tStock[[#This Row],[Référence]],tArticles[Référence],tArticles[Description])</f>
        <v>Lame</v>
      </c>
      <c r="D94"/>
      <c r="F94"/>
      <c r="G94"/>
      <c r="H94"/>
    </row>
    <row r="95" spans="1:8" x14ac:dyDescent="0.3">
      <c r="A95" t="str">
        <f>tArticles[[#This Row],[Référence]]</f>
        <v>LPC20A-D16R100</v>
      </c>
      <c r="B95" t="str">
        <f>_xlfn.XLOOKUP(tStock[[#This Row],[Référence]],tArticles[Référence],tArticles[Description])</f>
        <v>Lame</v>
      </c>
      <c r="D95"/>
      <c r="F95"/>
      <c r="G95"/>
      <c r="H95"/>
    </row>
    <row r="96" spans="1:8" x14ac:dyDescent="0.3">
      <c r="A96" t="str">
        <f>tArticles[[#This Row],[Référence]]</f>
        <v>LPC20-D14-P8R40</v>
      </c>
      <c r="B96" t="str">
        <f>_xlfn.XLOOKUP(tStock[[#This Row],[Référence]],tArticles[Référence],tArticles[Description])</f>
        <v>Lame</v>
      </c>
      <c r="D96"/>
      <c r="F96"/>
      <c r="G96"/>
      <c r="H96"/>
    </row>
    <row r="97" spans="1:8" x14ac:dyDescent="0.3">
      <c r="A97" t="str">
        <f>tArticles[[#This Row],[Référence]]</f>
        <v>LPC20-D20-FB-GB</v>
      </c>
      <c r="B97" t="str">
        <f>_xlfn.XLOOKUP(tStock[[#This Row],[Référence]],tArticles[Référence],tArticles[Description])</f>
        <v>Lame</v>
      </c>
      <c r="D97"/>
      <c r="F97"/>
      <c r="G97"/>
      <c r="H97"/>
    </row>
    <row r="98" spans="1:8" x14ac:dyDescent="0.3">
      <c r="A98" t="str">
        <f>tArticles[[#This Row],[Référence]]</f>
        <v>LPD2C-14P8RT3T5</v>
      </c>
      <c r="B98" t="str">
        <f>_xlfn.XLOOKUP(tStock[[#This Row],[Référence]],tArticles[Référence],tArticles[Description])</f>
        <v>Lame</v>
      </c>
      <c r="D98"/>
      <c r="F98"/>
      <c r="G98"/>
      <c r="H98"/>
    </row>
    <row r="99" spans="1:8" x14ac:dyDescent="0.3">
      <c r="A99" t="str">
        <f>tArticles[[#This Row],[Référence]]</f>
        <v>LPD2C-D20P16PT45</v>
      </c>
      <c r="B99" t="str">
        <f>_xlfn.XLOOKUP(tStock[[#This Row],[Référence]],tArticles[Référence],tArticles[Description])</f>
        <v>Lame</v>
      </c>
      <c r="D99"/>
      <c r="F99"/>
      <c r="G99"/>
      <c r="H99"/>
    </row>
    <row r="100" spans="1:8" x14ac:dyDescent="0.3">
      <c r="A100" t="str">
        <f>tArticles[[#This Row],[Référence]]</f>
        <v xml:space="preserve">sachet </v>
      </c>
      <c r="B100" t="str">
        <f>_xlfn.XLOOKUP(tStock[[#This Row],[Référence]],tArticles[Référence],tArticles[Description])</f>
        <v>Emballage</v>
      </c>
      <c r="D100"/>
      <c r="F100"/>
      <c r="G100"/>
      <c r="H100"/>
    </row>
  </sheetData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8" tint="0.39997558519241921"/>
  </sheetPr>
  <dimension ref="A1:L74"/>
  <sheetViews>
    <sheetView showGridLines="0" workbookViewId="0"/>
  </sheetViews>
  <sheetFormatPr baseColWidth="10" defaultRowHeight="14" x14ac:dyDescent="0.3"/>
  <cols>
    <col min="1" max="1" width="14.83203125" style="16" customWidth="1"/>
    <col min="2" max="2" width="10.4140625" style="14" customWidth="1"/>
    <col min="3" max="3" width="11.4140625" style="1" customWidth="1"/>
    <col min="4" max="4" width="10.5" style="1" customWidth="1"/>
    <col min="5" max="6" width="11.25" style="1" customWidth="1"/>
    <col min="7" max="7" width="15.5" style="1" customWidth="1"/>
    <col min="8" max="8" width="16.33203125" style="1" customWidth="1"/>
  </cols>
  <sheetData>
    <row r="1" spans="1:12" ht="33.5" x14ac:dyDescent="0.95">
      <c r="A1" s="61" t="s">
        <v>288</v>
      </c>
      <c r="B1" s="68"/>
      <c r="C1" s="68"/>
      <c r="D1" s="68"/>
      <c r="E1" s="68"/>
      <c r="F1" s="68"/>
      <c r="G1" s="68"/>
      <c r="H1" s="68"/>
    </row>
    <row r="2" spans="1:12" ht="14.4" customHeight="1" x14ac:dyDescent="1.5">
      <c r="I2" s="18"/>
      <c r="J2" s="18"/>
      <c r="K2" s="18"/>
      <c r="L2" s="18"/>
    </row>
    <row r="3" spans="1:12" ht="14.4" customHeight="1" x14ac:dyDescent="1.5">
      <c r="A3" s="38" t="str">
        <f ca="1">"Mise à jour le " &amp; TEXT(TODAY(),"[$-fr-fr]jjj jj mmm aaaa")</f>
        <v>Mise à jour le sam. 21 sept. 2024</v>
      </c>
      <c r="B3" s="19"/>
      <c r="I3" s="18"/>
      <c r="J3" s="18"/>
      <c r="K3" s="18"/>
      <c r="L3" s="18"/>
    </row>
    <row r="4" spans="1:12" ht="14.4" customHeight="1" x14ac:dyDescent="0.3">
      <c r="A4"/>
      <c r="B4"/>
      <c r="C4"/>
      <c r="D4"/>
      <c r="E4"/>
      <c r="F4"/>
      <c r="G4"/>
      <c r="H4"/>
    </row>
    <row r="5" spans="1:12" x14ac:dyDescent="0.3">
      <c r="A5" s="39" t="s">
        <v>221</v>
      </c>
      <c r="B5" s="40" t="s">
        <v>200</v>
      </c>
      <c r="C5" s="41" t="s">
        <v>194</v>
      </c>
      <c r="D5" t="s">
        <v>199</v>
      </c>
      <c r="E5" t="s">
        <v>222</v>
      </c>
      <c r="F5" t="s">
        <v>224</v>
      </c>
      <c r="G5" t="s">
        <v>225</v>
      </c>
      <c r="H5" t="s">
        <v>223</v>
      </c>
    </row>
    <row r="6" spans="1:12" x14ac:dyDescent="0.3">
      <c r="A6" s="42" t="s">
        <v>96</v>
      </c>
      <c r="B6" s="14">
        <v>45006</v>
      </c>
      <c r="C6" s="42" t="s">
        <v>95</v>
      </c>
      <c r="D6">
        <v>20</v>
      </c>
      <c r="E6">
        <v>20</v>
      </c>
      <c r="F6" t="s">
        <v>226</v>
      </c>
      <c r="G6" s="14">
        <v>45021</v>
      </c>
      <c r="H6">
        <f>tCdesFourn[[#This Row],[Quantité]]-tCdesFourn[[#This Row],[Qté reçue]]</f>
        <v>0</v>
      </c>
    </row>
    <row r="7" spans="1:12" x14ac:dyDescent="0.3">
      <c r="A7" s="42" t="s">
        <v>101</v>
      </c>
      <c r="B7" s="14">
        <v>45013</v>
      </c>
      <c r="C7" s="42" t="s">
        <v>97</v>
      </c>
      <c r="D7">
        <v>30</v>
      </c>
      <c r="E7"/>
      <c r="F7"/>
      <c r="G7" s="14"/>
      <c r="H7">
        <f>tCdesFourn[[#This Row],[Quantité]]-tCdesFourn[[#This Row],[Qté reçue]]</f>
        <v>30</v>
      </c>
    </row>
    <row r="8" spans="1:12" x14ac:dyDescent="0.3">
      <c r="A8" t="s">
        <v>101</v>
      </c>
      <c r="B8" s="14">
        <v>45013</v>
      </c>
      <c r="C8" s="42" t="s">
        <v>98</v>
      </c>
      <c r="D8">
        <v>30</v>
      </c>
      <c r="E8">
        <v>30</v>
      </c>
      <c r="F8" t="s">
        <v>227</v>
      </c>
      <c r="G8" s="14">
        <v>45028</v>
      </c>
      <c r="H8">
        <f>tCdesFourn[[#This Row],[Quantité]]-tCdesFourn[[#This Row],[Qté reçue]]</f>
        <v>0</v>
      </c>
    </row>
    <row r="9" spans="1:12" x14ac:dyDescent="0.3">
      <c r="A9" t="s">
        <v>101</v>
      </c>
      <c r="B9" s="14">
        <v>45013</v>
      </c>
      <c r="C9" s="42" t="s">
        <v>99</v>
      </c>
      <c r="D9">
        <v>150</v>
      </c>
      <c r="E9">
        <v>120</v>
      </c>
      <c r="F9" t="s">
        <v>228</v>
      </c>
      <c r="G9" s="14">
        <v>45028</v>
      </c>
      <c r="H9">
        <f>tCdesFourn[[#This Row],[Quantité]]-tCdesFourn[[#This Row],[Qté reçue]]</f>
        <v>30</v>
      </c>
    </row>
    <row r="10" spans="1:12" x14ac:dyDescent="0.3">
      <c r="A10" t="s">
        <v>101</v>
      </c>
      <c r="B10" s="14">
        <v>45013</v>
      </c>
      <c r="C10" s="42" t="s">
        <v>100</v>
      </c>
      <c r="D10">
        <v>20</v>
      </c>
      <c r="E10">
        <v>20</v>
      </c>
      <c r="F10" t="s">
        <v>229</v>
      </c>
      <c r="G10" s="14">
        <v>45028</v>
      </c>
      <c r="H10">
        <f>tCdesFourn[[#This Row],[Quantité]]-tCdesFourn[[#This Row],[Qté reçue]]</f>
        <v>0</v>
      </c>
    </row>
    <row r="11" spans="1:12" x14ac:dyDescent="0.3">
      <c r="A11" t="s">
        <v>101</v>
      </c>
      <c r="B11" s="14">
        <v>45013</v>
      </c>
      <c r="C11" s="42" t="s">
        <v>95</v>
      </c>
      <c r="D11">
        <v>24</v>
      </c>
      <c r="E11">
        <v>24</v>
      </c>
      <c r="F11" t="s">
        <v>230</v>
      </c>
      <c r="G11" s="14">
        <v>45028</v>
      </c>
      <c r="H11">
        <f>tCdesFourn[[#This Row],[Quantité]]-tCdesFourn[[#This Row],[Qté reçue]]</f>
        <v>0</v>
      </c>
    </row>
    <row r="12" spans="1:12" x14ac:dyDescent="0.3">
      <c r="A12" s="42" t="s">
        <v>103</v>
      </c>
      <c r="B12" s="14">
        <v>45016</v>
      </c>
      <c r="C12" s="42" t="s">
        <v>102</v>
      </c>
      <c r="D12">
        <v>30</v>
      </c>
      <c r="E12">
        <v>30</v>
      </c>
      <c r="F12" t="s">
        <v>231</v>
      </c>
      <c r="G12" s="14">
        <v>45031</v>
      </c>
      <c r="H12">
        <f>tCdesFourn[[#This Row],[Quantité]]-tCdesFourn[[#This Row],[Qté reçue]]</f>
        <v>0</v>
      </c>
    </row>
    <row r="13" spans="1:12" x14ac:dyDescent="0.3">
      <c r="A13" s="42" t="s">
        <v>103</v>
      </c>
      <c r="B13" s="14">
        <v>45016</v>
      </c>
      <c r="C13" s="42" t="s">
        <v>104</v>
      </c>
      <c r="D13">
        <v>30</v>
      </c>
      <c r="E13"/>
      <c r="F13"/>
      <c r="G13" s="14"/>
      <c r="H13">
        <f>tCdesFourn[[#This Row],[Quantité]]-tCdesFourn[[#This Row],[Qté reçue]]</f>
        <v>30</v>
      </c>
    </row>
    <row r="14" spans="1:12" x14ac:dyDescent="0.3">
      <c r="A14" s="42" t="s">
        <v>109</v>
      </c>
      <c r="B14" s="14">
        <v>45029</v>
      </c>
      <c r="C14" s="42" t="s">
        <v>105</v>
      </c>
      <c r="D14">
        <v>80</v>
      </c>
      <c r="E14">
        <v>80</v>
      </c>
      <c r="F14" t="s">
        <v>232</v>
      </c>
      <c r="G14" s="14">
        <v>45044</v>
      </c>
      <c r="H14">
        <f>tCdesFourn[[#This Row],[Quantité]]-tCdesFourn[[#This Row],[Qté reçue]]</f>
        <v>0</v>
      </c>
    </row>
    <row r="15" spans="1:12" x14ac:dyDescent="0.3">
      <c r="A15" t="s">
        <v>109</v>
      </c>
      <c r="B15" s="14">
        <v>45029</v>
      </c>
      <c r="C15" s="42" t="s">
        <v>106</v>
      </c>
      <c r="D15">
        <v>80</v>
      </c>
      <c r="E15">
        <v>80</v>
      </c>
      <c r="F15" t="s">
        <v>233</v>
      </c>
      <c r="G15" s="14">
        <v>45044</v>
      </c>
      <c r="H15">
        <f>tCdesFourn[[#This Row],[Quantité]]-tCdesFourn[[#This Row],[Qté reçue]]</f>
        <v>0</v>
      </c>
    </row>
    <row r="16" spans="1:12" x14ac:dyDescent="0.3">
      <c r="A16" t="s">
        <v>109</v>
      </c>
      <c r="B16" s="14">
        <v>45029</v>
      </c>
      <c r="C16" s="42" t="s">
        <v>97</v>
      </c>
      <c r="D16">
        <v>30</v>
      </c>
      <c r="E16">
        <v>30</v>
      </c>
      <c r="F16" t="s">
        <v>234</v>
      </c>
      <c r="G16" s="14">
        <v>45044</v>
      </c>
      <c r="H16">
        <f>tCdesFourn[[#This Row],[Quantité]]-tCdesFourn[[#This Row],[Qté reçue]]</f>
        <v>0</v>
      </c>
    </row>
    <row r="17" spans="1:8" x14ac:dyDescent="0.3">
      <c r="A17" t="s">
        <v>109</v>
      </c>
      <c r="B17" s="14">
        <v>45029</v>
      </c>
      <c r="C17" s="42" t="s">
        <v>107</v>
      </c>
      <c r="D17">
        <v>20</v>
      </c>
      <c r="E17"/>
      <c r="F17"/>
      <c r="G17" s="14"/>
      <c r="H17">
        <f>tCdesFourn[[#This Row],[Quantité]]-tCdesFourn[[#This Row],[Qté reçue]]</f>
        <v>20</v>
      </c>
    </row>
    <row r="18" spans="1:8" x14ac:dyDescent="0.3">
      <c r="A18" t="s">
        <v>109</v>
      </c>
      <c r="B18" s="14">
        <v>45029</v>
      </c>
      <c r="C18" s="42" t="s">
        <v>95</v>
      </c>
      <c r="D18">
        <v>20</v>
      </c>
      <c r="E18">
        <v>20</v>
      </c>
      <c r="F18" t="s">
        <v>235</v>
      </c>
      <c r="G18" s="14">
        <v>45044</v>
      </c>
      <c r="H18">
        <f>tCdesFourn[[#This Row],[Quantité]]-tCdesFourn[[#This Row],[Qté reçue]]</f>
        <v>0</v>
      </c>
    </row>
    <row r="19" spans="1:8" x14ac:dyDescent="0.3">
      <c r="A19" t="s">
        <v>109</v>
      </c>
      <c r="B19" s="14">
        <v>45029</v>
      </c>
      <c r="C19" s="42" t="s">
        <v>108</v>
      </c>
      <c r="D19">
        <v>20</v>
      </c>
      <c r="E19">
        <v>20</v>
      </c>
      <c r="F19" t="s">
        <v>236</v>
      </c>
      <c r="G19" s="14">
        <v>45044</v>
      </c>
      <c r="H19">
        <f>tCdesFourn[[#This Row],[Quantité]]-tCdesFourn[[#This Row],[Qté reçue]]</f>
        <v>0</v>
      </c>
    </row>
    <row r="20" spans="1:8" x14ac:dyDescent="0.3">
      <c r="A20" s="42" t="s">
        <v>112</v>
      </c>
      <c r="B20" s="14">
        <v>45042</v>
      </c>
      <c r="C20" s="42" t="s">
        <v>110</v>
      </c>
      <c r="D20">
        <v>30</v>
      </c>
      <c r="E20">
        <v>30</v>
      </c>
      <c r="F20" t="s">
        <v>237</v>
      </c>
      <c r="G20" s="14">
        <v>45057</v>
      </c>
      <c r="H20">
        <f>tCdesFourn[[#This Row],[Quantité]]-tCdesFourn[[#This Row],[Qté reçue]]</f>
        <v>0</v>
      </c>
    </row>
    <row r="21" spans="1:8" x14ac:dyDescent="0.3">
      <c r="A21" s="42" t="s">
        <v>112</v>
      </c>
      <c r="B21" s="14">
        <v>45042</v>
      </c>
      <c r="C21" s="42" t="s">
        <v>99</v>
      </c>
      <c r="D21">
        <v>80</v>
      </c>
      <c r="E21">
        <v>80</v>
      </c>
      <c r="F21" t="s">
        <v>238</v>
      </c>
      <c r="G21" s="14">
        <v>45057</v>
      </c>
      <c r="H21">
        <f>tCdesFourn[[#This Row],[Quantité]]-tCdesFourn[[#This Row],[Qté reçue]]</f>
        <v>0</v>
      </c>
    </row>
    <row r="22" spans="1:8" x14ac:dyDescent="0.3">
      <c r="A22" s="42" t="s">
        <v>112</v>
      </c>
      <c r="B22" s="14">
        <v>45042</v>
      </c>
      <c r="C22" s="42" t="s">
        <v>111</v>
      </c>
      <c r="D22">
        <v>30</v>
      </c>
      <c r="E22"/>
      <c r="F22"/>
      <c r="G22" s="14"/>
      <c r="H22">
        <f>tCdesFourn[[#This Row],[Quantité]]-tCdesFourn[[#This Row],[Qté reçue]]</f>
        <v>30</v>
      </c>
    </row>
    <row r="23" spans="1:8" x14ac:dyDescent="0.3">
      <c r="A23" s="42" t="s">
        <v>114</v>
      </c>
      <c r="B23" s="14">
        <v>45048</v>
      </c>
      <c r="C23" s="42" t="s">
        <v>113</v>
      </c>
      <c r="D23">
        <v>20</v>
      </c>
      <c r="E23">
        <v>20</v>
      </c>
      <c r="F23" t="s">
        <v>239</v>
      </c>
      <c r="G23" s="14">
        <v>45063</v>
      </c>
      <c r="H23">
        <f>tCdesFourn[[#This Row],[Quantité]]-tCdesFourn[[#This Row],[Qté reçue]]</f>
        <v>0</v>
      </c>
    </row>
    <row r="24" spans="1:8" x14ac:dyDescent="0.3">
      <c r="A24" s="42" t="s">
        <v>114</v>
      </c>
      <c r="B24" s="14">
        <v>45048</v>
      </c>
      <c r="C24" s="42" t="s">
        <v>104</v>
      </c>
      <c r="D24">
        <v>15</v>
      </c>
      <c r="E24">
        <v>15</v>
      </c>
      <c r="F24" t="s">
        <v>240</v>
      </c>
      <c r="G24" s="14">
        <v>45063</v>
      </c>
      <c r="H24">
        <f>tCdesFourn[[#This Row],[Quantité]]-tCdesFourn[[#This Row],[Qté reçue]]</f>
        <v>0</v>
      </c>
    </row>
    <row r="25" spans="1:8" x14ac:dyDescent="0.3">
      <c r="A25" s="42" t="s">
        <v>114</v>
      </c>
      <c r="B25" s="14">
        <v>45048</v>
      </c>
      <c r="C25" s="42" t="s">
        <v>104</v>
      </c>
      <c r="D25">
        <v>15</v>
      </c>
      <c r="E25">
        <v>15</v>
      </c>
      <c r="F25" t="s">
        <v>241</v>
      </c>
      <c r="G25" s="14">
        <v>45063</v>
      </c>
      <c r="H25">
        <f>tCdesFourn[[#This Row],[Quantité]]-tCdesFourn[[#This Row],[Qté reçue]]</f>
        <v>0</v>
      </c>
    </row>
    <row r="26" spans="1:8" x14ac:dyDescent="0.3">
      <c r="A26" s="42" t="s">
        <v>114</v>
      </c>
      <c r="B26" s="14">
        <v>45048</v>
      </c>
      <c r="C26" s="42" t="s">
        <v>99</v>
      </c>
      <c r="D26">
        <v>80</v>
      </c>
      <c r="E26">
        <v>80</v>
      </c>
      <c r="F26" t="s">
        <v>242</v>
      </c>
      <c r="G26" s="14">
        <v>45063</v>
      </c>
      <c r="H26">
        <f>tCdesFourn[[#This Row],[Quantité]]-tCdesFourn[[#This Row],[Qté reçue]]</f>
        <v>0</v>
      </c>
    </row>
    <row r="27" spans="1:8" x14ac:dyDescent="0.3">
      <c r="A27" s="42" t="s">
        <v>115</v>
      </c>
      <c r="B27" s="14">
        <v>45072</v>
      </c>
      <c r="C27" s="42" t="s">
        <v>106</v>
      </c>
      <c r="D27">
        <v>60</v>
      </c>
      <c r="E27">
        <v>60</v>
      </c>
      <c r="F27" t="s">
        <v>243</v>
      </c>
      <c r="G27" s="14">
        <v>45087</v>
      </c>
      <c r="H27">
        <f>tCdesFourn[[#This Row],[Quantité]]-tCdesFourn[[#This Row],[Qté reçue]]</f>
        <v>0</v>
      </c>
    </row>
    <row r="28" spans="1:8" x14ac:dyDescent="0.3">
      <c r="A28" s="42" t="s">
        <v>115</v>
      </c>
      <c r="B28" s="14">
        <v>45072</v>
      </c>
      <c r="C28" s="42" t="s">
        <v>99</v>
      </c>
      <c r="D28">
        <v>120</v>
      </c>
      <c r="E28">
        <v>120</v>
      </c>
      <c r="F28" t="s">
        <v>244</v>
      </c>
      <c r="G28" s="14">
        <v>45087</v>
      </c>
      <c r="H28">
        <f>tCdesFourn[[#This Row],[Quantité]]-tCdesFourn[[#This Row],[Qté reçue]]</f>
        <v>0</v>
      </c>
    </row>
    <row r="29" spans="1:8" x14ac:dyDescent="0.3">
      <c r="A29" s="42" t="s">
        <v>115</v>
      </c>
      <c r="B29" s="14">
        <v>45072</v>
      </c>
      <c r="C29" s="42" t="s">
        <v>105</v>
      </c>
      <c r="D29">
        <v>40</v>
      </c>
      <c r="E29">
        <v>40</v>
      </c>
      <c r="F29" t="s">
        <v>245</v>
      </c>
      <c r="G29" s="14">
        <v>45087</v>
      </c>
      <c r="H29">
        <f>tCdesFourn[[#This Row],[Quantité]]-tCdesFourn[[#This Row],[Qté reçue]]</f>
        <v>0</v>
      </c>
    </row>
    <row r="30" spans="1:8" x14ac:dyDescent="0.3">
      <c r="A30" s="42" t="s">
        <v>115</v>
      </c>
      <c r="B30" s="14">
        <v>45072</v>
      </c>
      <c r="C30" s="42" t="s">
        <v>97</v>
      </c>
      <c r="D30">
        <v>30</v>
      </c>
      <c r="E30">
        <v>30</v>
      </c>
      <c r="F30" t="s">
        <v>246</v>
      </c>
      <c r="G30" s="14">
        <v>45087</v>
      </c>
      <c r="H30">
        <f>tCdesFourn[[#This Row],[Quantité]]-tCdesFourn[[#This Row],[Qté reçue]]</f>
        <v>0</v>
      </c>
    </row>
    <row r="31" spans="1:8" x14ac:dyDescent="0.3">
      <c r="A31" s="42" t="s">
        <v>115</v>
      </c>
      <c r="B31" s="14">
        <v>45072</v>
      </c>
      <c r="C31" s="42" t="s">
        <v>116</v>
      </c>
      <c r="D31">
        <v>15</v>
      </c>
      <c r="E31">
        <v>15</v>
      </c>
      <c r="F31" t="s">
        <v>247</v>
      </c>
      <c r="G31" s="14">
        <v>45087</v>
      </c>
      <c r="H31">
        <f>tCdesFourn[[#This Row],[Quantité]]-tCdesFourn[[#This Row],[Qté reçue]]</f>
        <v>0</v>
      </c>
    </row>
    <row r="32" spans="1:8" x14ac:dyDescent="0.3">
      <c r="A32" s="42" t="s">
        <v>117</v>
      </c>
      <c r="B32" s="14">
        <v>45099</v>
      </c>
      <c r="C32" s="42" t="s">
        <v>104</v>
      </c>
      <c r="D32">
        <v>40</v>
      </c>
      <c r="E32">
        <v>40</v>
      </c>
      <c r="F32" t="s">
        <v>248</v>
      </c>
      <c r="G32" s="14">
        <v>45114</v>
      </c>
      <c r="H32">
        <f>tCdesFourn[[#This Row],[Quantité]]-tCdesFourn[[#This Row],[Qté reçue]]</f>
        <v>0</v>
      </c>
    </row>
    <row r="33" spans="1:8" x14ac:dyDescent="0.3">
      <c r="A33" t="s">
        <v>117</v>
      </c>
      <c r="B33" s="14">
        <v>45099</v>
      </c>
      <c r="C33" s="42" t="s">
        <v>99</v>
      </c>
      <c r="D33">
        <v>90</v>
      </c>
      <c r="E33">
        <v>90</v>
      </c>
      <c r="F33" t="s">
        <v>249</v>
      </c>
      <c r="G33" s="14">
        <v>45114</v>
      </c>
      <c r="H33">
        <f>tCdesFourn[[#This Row],[Quantité]]-tCdesFourn[[#This Row],[Qté reçue]]</f>
        <v>0</v>
      </c>
    </row>
    <row r="34" spans="1:8" x14ac:dyDescent="0.3">
      <c r="A34" t="s">
        <v>117</v>
      </c>
      <c r="B34" s="14">
        <v>45099</v>
      </c>
      <c r="C34" s="42" t="s">
        <v>97</v>
      </c>
      <c r="D34">
        <v>50</v>
      </c>
      <c r="E34">
        <v>50</v>
      </c>
      <c r="F34" t="s">
        <v>250</v>
      </c>
      <c r="G34" s="14">
        <v>45114</v>
      </c>
      <c r="H34">
        <f>tCdesFourn[[#This Row],[Quantité]]-tCdesFourn[[#This Row],[Qté reçue]]</f>
        <v>0</v>
      </c>
    </row>
    <row r="35" spans="1:8" x14ac:dyDescent="0.3">
      <c r="A35" t="s">
        <v>117</v>
      </c>
      <c r="B35" s="14">
        <v>45099</v>
      </c>
      <c r="C35" s="42" t="s">
        <v>116</v>
      </c>
      <c r="D35">
        <v>60</v>
      </c>
      <c r="E35">
        <v>60</v>
      </c>
      <c r="F35" t="s">
        <v>251</v>
      </c>
      <c r="G35" s="14">
        <v>45114</v>
      </c>
      <c r="H35">
        <f>tCdesFourn[[#This Row],[Quantité]]-tCdesFourn[[#This Row],[Qté reçue]]</f>
        <v>0</v>
      </c>
    </row>
    <row r="36" spans="1:8" x14ac:dyDescent="0.3">
      <c r="A36" t="s">
        <v>117</v>
      </c>
      <c r="B36" s="14">
        <v>45099</v>
      </c>
      <c r="C36" s="42" t="s">
        <v>102</v>
      </c>
      <c r="D36">
        <v>30</v>
      </c>
      <c r="E36">
        <v>30</v>
      </c>
      <c r="F36" t="s">
        <v>252</v>
      </c>
      <c r="G36" s="14">
        <v>45114</v>
      </c>
      <c r="H36">
        <f>tCdesFourn[[#This Row],[Quantité]]-tCdesFourn[[#This Row],[Qté reçue]]</f>
        <v>0</v>
      </c>
    </row>
    <row r="37" spans="1:8" x14ac:dyDescent="0.3">
      <c r="A37" s="42" t="s">
        <v>118</v>
      </c>
      <c r="B37" s="14">
        <v>45128</v>
      </c>
      <c r="C37" s="42" t="s">
        <v>106</v>
      </c>
      <c r="D37">
        <v>70</v>
      </c>
      <c r="E37">
        <v>70</v>
      </c>
      <c r="F37" t="s">
        <v>253</v>
      </c>
      <c r="G37" s="14">
        <v>45143</v>
      </c>
      <c r="H37">
        <f>tCdesFourn[[#This Row],[Quantité]]-tCdesFourn[[#This Row],[Qté reçue]]</f>
        <v>0</v>
      </c>
    </row>
    <row r="38" spans="1:8" x14ac:dyDescent="0.3">
      <c r="A38" t="s">
        <v>118</v>
      </c>
      <c r="B38" s="14">
        <v>45128</v>
      </c>
      <c r="C38" s="42" t="s">
        <v>99</v>
      </c>
      <c r="D38">
        <v>90</v>
      </c>
      <c r="E38">
        <v>90</v>
      </c>
      <c r="F38" t="s">
        <v>254</v>
      </c>
      <c r="G38" s="14">
        <v>45143</v>
      </c>
      <c r="H38">
        <f>tCdesFourn[[#This Row],[Quantité]]-tCdesFourn[[#This Row],[Qté reçue]]</f>
        <v>0</v>
      </c>
    </row>
    <row r="39" spans="1:8" x14ac:dyDescent="0.3">
      <c r="A39" t="s">
        <v>118</v>
      </c>
      <c r="B39" s="14">
        <v>45128</v>
      </c>
      <c r="C39" s="42" t="s">
        <v>105</v>
      </c>
      <c r="D39">
        <v>40</v>
      </c>
      <c r="E39">
        <v>40</v>
      </c>
      <c r="F39" t="s">
        <v>255</v>
      </c>
      <c r="G39" s="14">
        <v>45143</v>
      </c>
      <c r="H39">
        <f>tCdesFourn[[#This Row],[Quantité]]-tCdesFourn[[#This Row],[Qté reçue]]</f>
        <v>0</v>
      </c>
    </row>
    <row r="40" spans="1:8" x14ac:dyDescent="0.3">
      <c r="A40" s="42" t="s">
        <v>119</v>
      </c>
      <c r="B40" s="14">
        <v>45133</v>
      </c>
      <c r="C40" s="42" t="s">
        <v>106</v>
      </c>
      <c r="D40">
        <v>60</v>
      </c>
      <c r="E40">
        <v>60</v>
      </c>
      <c r="F40" t="s">
        <v>256</v>
      </c>
      <c r="G40" s="14">
        <v>45148</v>
      </c>
      <c r="H40">
        <f>tCdesFourn[[#This Row],[Quantité]]-tCdesFourn[[#This Row],[Qté reçue]]</f>
        <v>0</v>
      </c>
    </row>
    <row r="41" spans="1:8" x14ac:dyDescent="0.3">
      <c r="A41" s="42" t="s">
        <v>120</v>
      </c>
      <c r="B41" s="14">
        <v>45173</v>
      </c>
      <c r="C41" s="42" t="s">
        <v>97</v>
      </c>
      <c r="D41">
        <v>60</v>
      </c>
      <c r="E41">
        <v>60</v>
      </c>
      <c r="F41" t="s">
        <v>257</v>
      </c>
      <c r="G41" s="14">
        <v>45188</v>
      </c>
      <c r="H41">
        <f>tCdesFourn[[#This Row],[Quantité]]-tCdesFourn[[#This Row],[Qté reçue]]</f>
        <v>0</v>
      </c>
    </row>
    <row r="42" spans="1:8" x14ac:dyDescent="0.3">
      <c r="A42" t="s">
        <v>120</v>
      </c>
      <c r="B42" s="14">
        <v>45173</v>
      </c>
      <c r="C42" s="42" t="s">
        <v>105</v>
      </c>
      <c r="D42">
        <v>60</v>
      </c>
      <c r="E42">
        <v>60</v>
      </c>
      <c r="F42" t="s">
        <v>258</v>
      </c>
      <c r="G42" s="14">
        <v>45188</v>
      </c>
      <c r="H42">
        <f>tCdesFourn[[#This Row],[Quantité]]-tCdesFourn[[#This Row],[Qté reçue]]</f>
        <v>0</v>
      </c>
    </row>
    <row r="43" spans="1:8" x14ac:dyDescent="0.3">
      <c r="A43" t="s">
        <v>120</v>
      </c>
      <c r="B43" s="14">
        <v>45173</v>
      </c>
      <c r="C43" s="42" t="s">
        <v>106</v>
      </c>
      <c r="D43">
        <v>100</v>
      </c>
      <c r="E43">
        <v>100</v>
      </c>
      <c r="F43" t="s">
        <v>259</v>
      </c>
      <c r="G43" s="14">
        <v>45188</v>
      </c>
      <c r="H43">
        <f>tCdesFourn[[#This Row],[Quantité]]-tCdesFourn[[#This Row],[Qté reçue]]</f>
        <v>0</v>
      </c>
    </row>
    <row r="44" spans="1:8" x14ac:dyDescent="0.3">
      <c r="A44" t="s">
        <v>120</v>
      </c>
      <c r="B44" s="14">
        <v>45173</v>
      </c>
      <c r="C44" s="42" t="s">
        <v>99</v>
      </c>
      <c r="D44">
        <v>60</v>
      </c>
      <c r="E44">
        <v>60</v>
      </c>
      <c r="F44" t="s">
        <v>260</v>
      </c>
      <c r="G44" s="14">
        <v>45188</v>
      </c>
      <c r="H44">
        <f>tCdesFourn[[#This Row],[Quantité]]-tCdesFourn[[#This Row],[Qté reçue]]</f>
        <v>0</v>
      </c>
    </row>
    <row r="45" spans="1:8" x14ac:dyDescent="0.3">
      <c r="A45" s="42" t="s">
        <v>121</v>
      </c>
      <c r="B45" s="14">
        <v>45183</v>
      </c>
      <c r="C45" s="42" t="s">
        <v>97</v>
      </c>
      <c r="D45">
        <v>60</v>
      </c>
      <c r="E45">
        <v>60</v>
      </c>
      <c r="F45" t="s">
        <v>261</v>
      </c>
      <c r="G45" s="14">
        <v>45198</v>
      </c>
      <c r="H45">
        <f>tCdesFourn[[#This Row],[Quantité]]-tCdesFourn[[#This Row],[Qté reçue]]</f>
        <v>0</v>
      </c>
    </row>
    <row r="46" spans="1:8" x14ac:dyDescent="0.3">
      <c r="A46" s="42" t="s">
        <v>121</v>
      </c>
      <c r="B46" s="14">
        <v>45183</v>
      </c>
      <c r="C46" s="42" t="s">
        <v>105</v>
      </c>
      <c r="D46">
        <v>90</v>
      </c>
      <c r="E46">
        <v>90</v>
      </c>
      <c r="F46" t="s">
        <v>262</v>
      </c>
      <c r="G46" s="14">
        <v>45198</v>
      </c>
      <c r="H46">
        <f>tCdesFourn[[#This Row],[Quantité]]-tCdesFourn[[#This Row],[Qté reçue]]</f>
        <v>0</v>
      </c>
    </row>
    <row r="47" spans="1:8" x14ac:dyDescent="0.3">
      <c r="A47" s="42" t="s">
        <v>121</v>
      </c>
      <c r="B47" s="14">
        <v>45183</v>
      </c>
      <c r="C47" s="42" t="s">
        <v>99</v>
      </c>
      <c r="D47">
        <v>90</v>
      </c>
      <c r="E47"/>
      <c r="F47"/>
      <c r="G47" s="14"/>
      <c r="H47">
        <f>tCdesFourn[[#This Row],[Quantité]]-tCdesFourn[[#This Row],[Qté reçue]]</f>
        <v>90</v>
      </c>
    </row>
    <row r="48" spans="1:8" x14ac:dyDescent="0.3">
      <c r="A48" s="42" t="s">
        <v>122</v>
      </c>
      <c r="B48" s="14">
        <v>45211</v>
      </c>
      <c r="C48" s="42" t="s">
        <v>105</v>
      </c>
      <c r="D48">
        <v>30</v>
      </c>
      <c r="E48">
        <v>30</v>
      </c>
      <c r="F48" t="s">
        <v>263</v>
      </c>
      <c r="G48" s="14">
        <v>45226</v>
      </c>
      <c r="H48">
        <f>tCdesFourn[[#This Row],[Quantité]]-tCdesFourn[[#This Row],[Qté reçue]]</f>
        <v>0</v>
      </c>
    </row>
    <row r="49" spans="1:8" x14ac:dyDescent="0.3">
      <c r="A49" t="s">
        <v>122</v>
      </c>
      <c r="B49" s="14">
        <v>45211</v>
      </c>
      <c r="C49" s="42" t="s">
        <v>108</v>
      </c>
      <c r="D49">
        <v>30</v>
      </c>
      <c r="E49">
        <v>30</v>
      </c>
      <c r="F49" t="s">
        <v>264</v>
      </c>
      <c r="G49" s="14">
        <v>45226</v>
      </c>
      <c r="H49">
        <f>tCdesFourn[[#This Row],[Quantité]]-tCdesFourn[[#This Row],[Qté reçue]]</f>
        <v>0</v>
      </c>
    </row>
    <row r="50" spans="1:8" x14ac:dyDescent="0.3">
      <c r="A50" t="s">
        <v>122</v>
      </c>
      <c r="B50" s="14">
        <v>45211</v>
      </c>
      <c r="C50" s="42" t="s">
        <v>99</v>
      </c>
      <c r="D50">
        <v>60</v>
      </c>
      <c r="E50">
        <v>60</v>
      </c>
      <c r="F50" t="s">
        <v>265</v>
      </c>
      <c r="G50" s="14">
        <v>45226</v>
      </c>
      <c r="H50">
        <f>tCdesFourn[[#This Row],[Quantité]]-tCdesFourn[[#This Row],[Qté reçue]]</f>
        <v>0</v>
      </c>
    </row>
    <row r="51" spans="1:8" x14ac:dyDescent="0.3">
      <c r="A51" s="42" t="s">
        <v>124</v>
      </c>
      <c r="B51" s="14">
        <v>45238</v>
      </c>
      <c r="C51" s="42" t="s">
        <v>108</v>
      </c>
      <c r="D51">
        <v>30</v>
      </c>
      <c r="E51">
        <v>30</v>
      </c>
      <c r="F51" t="s">
        <v>266</v>
      </c>
      <c r="G51" s="14">
        <v>45253</v>
      </c>
      <c r="H51">
        <f>tCdesFourn[[#This Row],[Quantité]]-tCdesFourn[[#This Row],[Qté reçue]]</f>
        <v>0</v>
      </c>
    </row>
    <row r="52" spans="1:8" x14ac:dyDescent="0.3">
      <c r="A52" s="42" t="s">
        <v>124</v>
      </c>
      <c r="B52" s="14">
        <v>45238</v>
      </c>
      <c r="C52" s="42" t="s">
        <v>105</v>
      </c>
      <c r="D52">
        <v>30</v>
      </c>
      <c r="E52">
        <v>30</v>
      </c>
      <c r="F52" t="s">
        <v>267</v>
      </c>
      <c r="G52" s="14">
        <v>45253</v>
      </c>
      <c r="H52">
        <f>tCdesFourn[[#This Row],[Quantité]]-tCdesFourn[[#This Row],[Qté reçue]]</f>
        <v>0</v>
      </c>
    </row>
    <row r="53" spans="1:8" x14ac:dyDescent="0.3">
      <c r="A53" s="42" t="s">
        <v>124</v>
      </c>
      <c r="B53" s="14">
        <v>45238</v>
      </c>
      <c r="C53" s="42" t="s">
        <v>106</v>
      </c>
      <c r="D53">
        <v>60</v>
      </c>
      <c r="E53">
        <v>60</v>
      </c>
      <c r="F53" t="s">
        <v>268</v>
      </c>
      <c r="G53" s="14">
        <v>45253</v>
      </c>
      <c r="H53">
        <f>tCdesFourn[[#This Row],[Quantité]]-tCdesFourn[[#This Row],[Qté reçue]]</f>
        <v>0</v>
      </c>
    </row>
    <row r="54" spans="1:8" x14ac:dyDescent="0.3">
      <c r="A54" s="42" t="s">
        <v>124</v>
      </c>
      <c r="B54" s="14">
        <v>45238</v>
      </c>
      <c r="C54" s="42" t="s">
        <v>99</v>
      </c>
      <c r="D54">
        <v>60</v>
      </c>
      <c r="E54">
        <v>60</v>
      </c>
      <c r="F54" t="s">
        <v>269</v>
      </c>
      <c r="G54" s="14">
        <v>45253</v>
      </c>
      <c r="H54">
        <f>tCdesFourn[[#This Row],[Quantité]]-tCdesFourn[[#This Row],[Qté reçue]]</f>
        <v>0</v>
      </c>
    </row>
    <row r="55" spans="1:8" x14ac:dyDescent="0.3">
      <c r="A55" s="42" t="s">
        <v>124</v>
      </c>
      <c r="B55" s="14">
        <v>45238</v>
      </c>
      <c r="C55" s="42" t="s">
        <v>107</v>
      </c>
      <c r="D55">
        <v>30</v>
      </c>
      <c r="E55">
        <v>30</v>
      </c>
      <c r="F55" t="s">
        <v>270</v>
      </c>
      <c r="G55" s="14">
        <v>45253</v>
      </c>
      <c r="H55">
        <f>tCdesFourn[[#This Row],[Quantité]]-tCdesFourn[[#This Row],[Qté reçue]]</f>
        <v>0</v>
      </c>
    </row>
    <row r="56" spans="1:8" x14ac:dyDescent="0.3">
      <c r="A56" s="42" t="s">
        <v>124</v>
      </c>
      <c r="B56" s="14">
        <v>45238</v>
      </c>
      <c r="C56" s="42" t="s">
        <v>116</v>
      </c>
      <c r="D56">
        <v>30</v>
      </c>
      <c r="E56">
        <v>30</v>
      </c>
      <c r="F56" t="s">
        <v>271</v>
      </c>
      <c r="G56" s="14">
        <v>45253</v>
      </c>
      <c r="H56">
        <f>tCdesFourn[[#This Row],[Quantité]]-tCdesFourn[[#This Row],[Qté reçue]]</f>
        <v>0</v>
      </c>
    </row>
    <row r="57" spans="1:8" x14ac:dyDescent="0.3">
      <c r="A57" s="42" t="s">
        <v>124</v>
      </c>
      <c r="B57" s="14">
        <v>45238</v>
      </c>
      <c r="C57" s="42" t="s">
        <v>123</v>
      </c>
      <c r="D57">
        <v>30</v>
      </c>
      <c r="E57">
        <v>30</v>
      </c>
      <c r="F57" t="s">
        <v>272</v>
      </c>
      <c r="G57" s="14">
        <v>45253</v>
      </c>
      <c r="H57">
        <f>tCdesFourn[[#This Row],[Quantité]]-tCdesFourn[[#This Row],[Qté reçue]]</f>
        <v>0</v>
      </c>
    </row>
    <row r="58" spans="1:8" x14ac:dyDescent="0.3">
      <c r="A58" s="42" t="s">
        <v>126</v>
      </c>
      <c r="B58" s="14">
        <v>45257</v>
      </c>
      <c r="C58" s="42" t="s">
        <v>125</v>
      </c>
      <c r="D58">
        <v>30</v>
      </c>
      <c r="E58">
        <v>30</v>
      </c>
      <c r="F58" t="s">
        <v>273</v>
      </c>
      <c r="G58" s="14">
        <v>45272</v>
      </c>
      <c r="H58">
        <f>tCdesFourn[[#This Row],[Quantité]]-tCdesFourn[[#This Row],[Qté reçue]]</f>
        <v>0</v>
      </c>
    </row>
    <row r="59" spans="1:8" x14ac:dyDescent="0.3">
      <c r="A59" t="s">
        <v>126</v>
      </c>
      <c r="B59" s="14">
        <v>45257</v>
      </c>
      <c r="C59" s="42" t="s">
        <v>99</v>
      </c>
      <c r="D59">
        <v>60</v>
      </c>
      <c r="E59">
        <v>60</v>
      </c>
      <c r="F59" t="s">
        <v>274</v>
      </c>
      <c r="G59" s="14">
        <v>45272</v>
      </c>
      <c r="H59">
        <f>tCdesFourn[[#This Row],[Quantité]]-tCdesFourn[[#This Row],[Qté reçue]]</f>
        <v>0</v>
      </c>
    </row>
    <row r="60" spans="1:8" x14ac:dyDescent="0.3">
      <c r="A60" s="42" t="s">
        <v>127</v>
      </c>
      <c r="B60" s="14">
        <v>45281</v>
      </c>
      <c r="C60" s="42" t="s">
        <v>102</v>
      </c>
      <c r="D60">
        <v>60</v>
      </c>
      <c r="E60">
        <v>60</v>
      </c>
      <c r="F60" t="s">
        <v>275</v>
      </c>
      <c r="G60" s="14">
        <v>45296</v>
      </c>
      <c r="H60">
        <f>tCdesFourn[[#This Row],[Quantité]]-tCdesFourn[[#This Row],[Qté reçue]]</f>
        <v>0</v>
      </c>
    </row>
    <row r="61" spans="1:8" x14ac:dyDescent="0.3">
      <c r="A61" t="s">
        <v>127</v>
      </c>
      <c r="B61" s="14">
        <v>45281</v>
      </c>
      <c r="C61" s="42" t="s">
        <v>106</v>
      </c>
      <c r="D61">
        <v>60</v>
      </c>
      <c r="E61">
        <v>60</v>
      </c>
      <c r="F61" t="s">
        <v>276</v>
      </c>
      <c r="G61" s="14">
        <v>45296</v>
      </c>
      <c r="H61">
        <f>tCdesFourn[[#This Row],[Quantité]]-tCdesFourn[[#This Row],[Qté reçue]]</f>
        <v>0</v>
      </c>
    </row>
    <row r="62" spans="1:8" x14ac:dyDescent="0.3">
      <c r="A62" t="s">
        <v>127</v>
      </c>
      <c r="B62" s="14">
        <v>45281</v>
      </c>
      <c r="C62" s="42" t="s">
        <v>99</v>
      </c>
      <c r="D62">
        <v>60</v>
      </c>
      <c r="E62">
        <v>60</v>
      </c>
      <c r="F62" t="s">
        <v>277</v>
      </c>
      <c r="G62" s="14">
        <v>45296</v>
      </c>
      <c r="H62">
        <f>tCdesFourn[[#This Row],[Quantité]]-tCdesFourn[[#This Row],[Qté reçue]]</f>
        <v>0</v>
      </c>
    </row>
    <row r="63" spans="1:8" x14ac:dyDescent="0.3">
      <c r="A63" t="s">
        <v>127</v>
      </c>
      <c r="B63" s="14">
        <v>45281</v>
      </c>
      <c r="C63" s="42" t="s">
        <v>97</v>
      </c>
      <c r="D63">
        <v>60</v>
      </c>
      <c r="E63">
        <v>60</v>
      </c>
      <c r="F63" t="s">
        <v>278</v>
      </c>
      <c r="G63" s="14">
        <v>45296</v>
      </c>
      <c r="H63">
        <f>tCdesFourn[[#This Row],[Quantité]]-tCdesFourn[[#This Row],[Qté reçue]]</f>
        <v>0</v>
      </c>
    </row>
    <row r="64" spans="1:8" x14ac:dyDescent="0.3">
      <c r="A64" t="s">
        <v>127</v>
      </c>
      <c r="B64" s="14">
        <v>45281</v>
      </c>
      <c r="C64" s="42" t="s">
        <v>116</v>
      </c>
      <c r="D64">
        <v>60</v>
      </c>
      <c r="E64">
        <v>60</v>
      </c>
      <c r="F64" t="s">
        <v>279</v>
      </c>
      <c r="G64" s="14">
        <v>45296</v>
      </c>
      <c r="H64">
        <f>tCdesFourn[[#This Row],[Quantité]]-tCdesFourn[[#This Row],[Qté reçue]]</f>
        <v>0</v>
      </c>
    </row>
    <row r="65" spans="1:8" x14ac:dyDescent="0.3">
      <c r="A65" s="42" t="s">
        <v>128</v>
      </c>
      <c r="B65" s="14">
        <v>45315</v>
      </c>
      <c r="C65" s="42" t="s">
        <v>99</v>
      </c>
      <c r="D65">
        <v>90</v>
      </c>
      <c r="E65">
        <v>90</v>
      </c>
      <c r="F65" t="s">
        <v>280</v>
      </c>
      <c r="G65" s="14">
        <v>45330</v>
      </c>
      <c r="H65">
        <f>tCdesFourn[[#This Row],[Quantité]]-tCdesFourn[[#This Row],[Qté reçue]]</f>
        <v>0</v>
      </c>
    </row>
    <row r="66" spans="1:8" x14ac:dyDescent="0.3">
      <c r="A66" t="s">
        <v>128</v>
      </c>
      <c r="B66" s="14">
        <v>45315</v>
      </c>
      <c r="C66" s="42" t="s">
        <v>106</v>
      </c>
      <c r="D66">
        <v>100</v>
      </c>
      <c r="E66">
        <v>45</v>
      </c>
      <c r="F66"/>
      <c r="G66" s="14">
        <v>45330</v>
      </c>
      <c r="H66">
        <f>tCdesFourn[[#This Row],[Quantité]]-tCdesFourn[[#This Row],[Qté reçue]]</f>
        <v>55</v>
      </c>
    </row>
    <row r="67" spans="1:8" x14ac:dyDescent="0.3">
      <c r="A67" t="s">
        <v>128</v>
      </c>
      <c r="B67" s="14">
        <v>45315</v>
      </c>
      <c r="C67" s="42" t="s">
        <v>116</v>
      </c>
      <c r="D67">
        <v>60</v>
      </c>
      <c r="E67">
        <v>60</v>
      </c>
      <c r="F67" t="s">
        <v>281</v>
      </c>
      <c r="G67" s="14">
        <v>45330</v>
      </c>
      <c r="H67">
        <f>tCdesFourn[[#This Row],[Quantité]]-tCdesFourn[[#This Row],[Qté reçue]]</f>
        <v>0</v>
      </c>
    </row>
    <row r="68" spans="1:8" x14ac:dyDescent="0.3">
      <c r="A68" t="s">
        <v>128</v>
      </c>
      <c r="B68" s="14">
        <v>45315</v>
      </c>
      <c r="C68" s="42" t="s">
        <v>107</v>
      </c>
      <c r="D68">
        <v>30</v>
      </c>
      <c r="E68">
        <v>30</v>
      </c>
      <c r="F68" t="s">
        <v>282</v>
      </c>
      <c r="G68" s="14">
        <v>45330</v>
      </c>
      <c r="H68">
        <f>tCdesFourn[[#This Row],[Quantité]]-tCdesFourn[[#This Row],[Qté reçue]]</f>
        <v>0</v>
      </c>
    </row>
    <row r="69" spans="1:8" x14ac:dyDescent="0.3">
      <c r="A69" s="42" t="s">
        <v>129</v>
      </c>
      <c r="B69" s="14">
        <v>45341</v>
      </c>
      <c r="C69" s="42" t="s">
        <v>99</v>
      </c>
      <c r="D69">
        <v>120</v>
      </c>
      <c r="E69">
        <v>73</v>
      </c>
      <c r="F69"/>
      <c r="G69" s="14">
        <v>45356</v>
      </c>
      <c r="H69">
        <f>tCdesFourn[[#This Row],[Quantité]]-tCdesFourn[[#This Row],[Qté reçue]]</f>
        <v>47</v>
      </c>
    </row>
    <row r="70" spans="1:8" x14ac:dyDescent="0.3">
      <c r="A70" t="s">
        <v>129</v>
      </c>
      <c r="B70" s="14">
        <v>45341</v>
      </c>
      <c r="C70" s="42" t="s">
        <v>106</v>
      </c>
      <c r="D70">
        <v>90</v>
      </c>
      <c r="E70">
        <v>90</v>
      </c>
      <c r="F70" t="s">
        <v>283</v>
      </c>
      <c r="G70" s="14">
        <v>45356</v>
      </c>
      <c r="H70">
        <f>tCdesFourn[[#This Row],[Quantité]]-tCdesFourn[[#This Row],[Qté reçue]]</f>
        <v>0</v>
      </c>
    </row>
    <row r="71" spans="1:8" x14ac:dyDescent="0.3">
      <c r="A71" t="s">
        <v>129</v>
      </c>
      <c r="B71" s="14">
        <v>45341</v>
      </c>
      <c r="C71" s="42" t="s">
        <v>105</v>
      </c>
      <c r="D71">
        <v>60</v>
      </c>
      <c r="E71">
        <v>60</v>
      </c>
      <c r="F71" t="s">
        <v>284</v>
      </c>
      <c r="G71" s="14">
        <v>45356</v>
      </c>
      <c r="H71">
        <f>tCdesFourn[[#This Row],[Quantité]]-tCdesFourn[[#This Row],[Qté reçue]]</f>
        <v>0</v>
      </c>
    </row>
    <row r="72" spans="1:8" x14ac:dyDescent="0.3">
      <c r="A72" s="43" t="s">
        <v>169</v>
      </c>
      <c r="B72" s="14">
        <v>45377</v>
      </c>
      <c r="C72" s="44" t="s">
        <v>99</v>
      </c>
      <c r="D72">
        <v>90</v>
      </c>
      <c r="E72">
        <v>90</v>
      </c>
      <c r="F72" t="s">
        <v>285</v>
      </c>
      <c r="G72" s="14">
        <v>45392</v>
      </c>
      <c r="H72">
        <f>tCdesFourn[[#This Row],[Quantité]]-tCdesFourn[[#This Row],[Qté reçue]]</f>
        <v>0</v>
      </c>
    </row>
    <row r="73" spans="1:8" x14ac:dyDescent="0.3">
      <c r="A73" s="43" t="s">
        <v>169</v>
      </c>
      <c r="B73" s="14">
        <v>45377</v>
      </c>
      <c r="C73" s="44" t="s">
        <v>97</v>
      </c>
      <c r="D73">
        <v>60</v>
      </c>
      <c r="E73">
        <v>60</v>
      </c>
      <c r="F73" t="s">
        <v>286</v>
      </c>
      <c r="G73" s="14">
        <v>45392</v>
      </c>
      <c r="H73">
        <f>tCdesFourn[[#This Row],[Quantité]]-tCdesFourn[[#This Row],[Qté reçue]]</f>
        <v>0</v>
      </c>
    </row>
    <row r="74" spans="1:8" x14ac:dyDescent="0.3">
      <c r="A74" s="43" t="s">
        <v>169</v>
      </c>
      <c r="B74" s="14">
        <v>45377</v>
      </c>
      <c r="C74" s="44" t="s">
        <v>125</v>
      </c>
      <c r="D74">
        <v>30</v>
      </c>
      <c r="E74">
        <v>30</v>
      </c>
      <c r="F74" t="s">
        <v>287</v>
      </c>
      <c r="G74" s="14">
        <v>45392</v>
      </c>
      <c r="H74">
        <f>tCdesFourn[[#This Row],[Quantité]]-tCdesFourn[[#This Row],[Qté reçue]]</f>
        <v>0</v>
      </c>
    </row>
  </sheetData>
  <phoneticPr fontId="35" type="noConversion"/>
  <conditionalFormatting sqref="E6:E74">
    <cfRule type="containsBlanks" dxfId="1" priority="1">
      <formula>LEN(TRIM(E6))=0</formula>
    </cfRule>
    <cfRule type="expression" dxfId="0" priority="2">
      <formula>$E6&lt;$D6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5"/>
  </sheetPr>
  <dimension ref="A1:N61"/>
  <sheetViews>
    <sheetView showGridLines="0" workbookViewId="0">
      <selection activeCell="G1" sqref="B1:G1"/>
    </sheetView>
  </sheetViews>
  <sheetFormatPr baseColWidth="10" defaultColWidth="11.5" defaultRowHeight="14" x14ac:dyDescent="0.3"/>
  <cols>
    <col min="1" max="1" width="29.5" customWidth="1"/>
    <col min="2" max="2" width="13.33203125" style="1" customWidth="1"/>
    <col min="3" max="3" width="11.4140625" style="1" customWidth="1"/>
    <col min="4" max="4" width="12.33203125" style="1" customWidth="1"/>
    <col min="5" max="5" width="13.1640625" style="1" customWidth="1"/>
    <col min="6" max="6" width="11.75" customWidth="1"/>
    <col min="14" max="14" width="12.5" customWidth="1"/>
  </cols>
  <sheetData>
    <row r="1" spans="1:14" ht="37" x14ac:dyDescent="0.3">
      <c r="A1" s="57" t="s">
        <v>309</v>
      </c>
      <c r="B1" s="67"/>
      <c r="C1" s="67"/>
      <c r="D1" s="67"/>
      <c r="E1" s="67"/>
      <c r="F1" s="67"/>
      <c r="G1" s="67"/>
      <c r="H1" s="24"/>
      <c r="I1" s="24"/>
      <c r="J1" s="24"/>
      <c r="K1" s="24"/>
      <c r="L1" s="70"/>
      <c r="M1" s="70"/>
      <c r="N1" s="23"/>
    </row>
    <row r="2" spans="1:14" ht="15.5" x14ac:dyDescent="0.45">
      <c r="A2" s="9"/>
      <c r="B2" s="10"/>
      <c r="C2" s="10"/>
      <c r="D2" s="10"/>
      <c r="E2" s="10"/>
      <c r="F2" s="9"/>
      <c r="G2" s="9"/>
      <c r="H2" s="25"/>
      <c r="I2" s="25"/>
      <c r="J2" s="25"/>
      <c r="K2" s="25"/>
      <c r="L2" s="9"/>
      <c r="M2" s="9"/>
      <c r="N2" s="9"/>
    </row>
    <row r="3" spans="1:14" ht="15.5" x14ac:dyDescent="0.45">
      <c r="A3" s="35" t="str">
        <f ca="1">"Mise à jour : " &amp; TEXT(TODAY(),"[$-fr-fr]jjj jj mmm aaaa")</f>
        <v>Mise à jour : sam. 21 sept. 2024</v>
      </c>
      <c r="C3" s="29"/>
      <c r="D3" s="10"/>
      <c r="E3" s="10"/>
      <c r="F3" s="9"/>
      <c r="G3" s="9"/>
      <c r="H3" s="9"/>
      <c r="I3" s="9"/>
      <c r="J3" s="9"/>
      <c r="K3" s="9"/>
      <c r="L3" s="9"/>
      <c r="M3" s="9"/>
      <c r="N3" s="9"/>
    </row>
    <row r="4" spans="1:14" ht="42" x14ac:dyDescent="0.45">
      <c r="A4" s="33" t="s">
        <v>194</v>
      </c>
      <c r="B4" s="33" t="s">
        <v>208</v>
      </c>
      <c r="C4" s="33" t="s">
        <v>306</v>
      </c>
      <c r="D4" s="33" t="s">
        <v>305</v>
      </c>
      <c r="E4" s="33" t="s">
        <v>304</v>
      </c>
      <c r="F4" s="33" t="s">
        <v>303</v>
      </c>
      <c r="G4" s="50" t="s">
        <v>302</v>
      </c>
      <c r="H4" s="9"/>
      <c r="I4" s="9"/>
      <c r="J4" s="9"/>
      <c r="K4" s="9"/>
      <c r="L4" s="9"/>
      <c r="M4" s="9"/>
      <c r="N4" s="9"/>
    </row>
    <row r="5" spans="1:14" ht="15.5" x14ac:dyDescent="0.45">
      <c r="A5" t="s">
        <v>36</v>
      </c>
      <c r="B5" t="str">
        <f>_xlfn.XLOOKUP(tInventaire[[#This Row],[Référence]],tArticles[Référence],tArticles[Description],"Article non trouvé")</f>
        <v>Corps</v>
      </c>
      <c r="C5">
        <v>7</v>
      </c>
      <c r="D5"/>
      <c r="E5"/>
      <c r="F5">
        <f>SUMIF('Réception accessoires'!B4:B4,tInventaire[[#This Row],[Référence]],'Réception accessoires'!E4:E4)</f>
        <v>0</v>
      </c>
      <c r="G5" s="49"/>
      <c r="H5" s="9"/>
      <c r="I5" s="9"/>
      <c r="J5" s="9"/>
      <c r="K5" s="9"/>
      <c r="L5" s="9"/>
      <c r="M5" s="9"/>
      <c r="N5" s="9"/>
    </row>
    <row r="6" spans="1:14" ht="15.5" x14ac:dyDescent="0.45">
      <c r="A6" t="s">
        <v>37</v>
      </c>
      <c r="B6" t="str">
        <f>_xlfn.XLOOKUP(tInventaire[[#This Row],[Référence]],tArticles[Référence],tArticles[Description],"Article non trouvé")</f>
        <v>Circlip</v>
      </c>
      <c r="C6">
        <v>35</v>
      </c>
      <c r="D6"/>
      <c r="E6"/>
      <c r="G6" s="49"/>
      <c r="H6" s="9"/>
      <c r="I6" s="9"/>
      <c r="J6" s="9"/>
      <c r="K6" s="9"/>
      <c r="L6" s="9"/>
      <c r="M6" s="9"/>
      <c r="N6" s="9"/>
    </row>
    <row r="7" spans="1:14" ht="15.5" x14ac:dyDescent="0.45">
      <c r="A7" t="s">
        <v>38</v>
      </c>
      <c r="B7" t="str">
        <f>_xlfn.XLOOKUP(tInventaire[[#This Row],[Référence]],tArticles[Référence],tArticles[Description],"Article non trouvé")</f>
        <v>Circlip</v>
      </c>
      <c r="C7">
        <v>1000</v>
      </c>
      <c r="D7"/>
      <c r="E7"/>
      <c r="G7" s="49"/>
      <c r="H7" s="9"/>
      <c r="I7" s="9"/>
      <c r="J7" s="9"/>
      <c r="K7" s="9"/>
      <c r="L7" s="9"/>
      <c r="M7" s="9"/>
      <c r="N7" s="9"/>
    </row>
    <row r="8" spans="1:14" ht="15.5" x14ac:dyDescent="0.45">
      <c r="A8" t="s">
        <v>39</v>
      </c>
      <c r="B8" t="str">
        <f>_xlfn.XLOOKUP(tInventaire[[#This Row],[Référence]],tArticles[Référence],tArticles[Description],"Article non trouvé")</f>
        <v>Corps</v>
      </c>
      <c r="C8">
        <v>19</v>
      </c>
      <c r="D8"/>
      <c r="E8"/>
      <c r="G8" s="49"/>
      <c r="H8" s="9"/>
      <c r="I8" s="9"/>
      <c r="J8" s="9"/>
      <c r="K8" s="9"/>
      <c r="L8" s="9"/>
      <c r="M8" s="9"/>
      <c r="N8" s="9"/>
    </row>
    <row r="9" spans="1:14" ht="15.5" x14ac:dyDescent="0.45">
      <c r="A9" t="s">
        <v>40</v>
      </c>
      <c r="B9" t="str">
        <f>_xlfn.XLOOKUP(tInventaire[[#This Row],[Référence]],tArticles[Référence],tArticles[Description],"Article non trouvé")</f>
        <v>Goupille</v>
      </c>
      <c r="C9">
        <v>150</v>
      </c>
      <c r="D9"/>
      <c r="E9"/>
      <c r="G9" s="49"/>
      <c r="H9" s="9"/>
      <c r="I9" s="9"/>
      <c r="J9" s="9"/>
      <c r="K9" s="9"/>
      <c r="L9" s="9"/>
      <c r="M9" s="9"/>
      <c r="N9" s="9"/>
    </row>
    <row r="10" spans="1:14" ht="15.5" x14ac:dyDescent="0.45">
      <c r="A10" t="s">
        <v>41</v>
      </c>
      <c r="B10" t="str">
        <f>_xlfn.XLOOKUP(tInventaire[[#This Row],[Référence]],tArticles[Référence],tArticles[Description],"Article non trouvé")</f>
        <v>Corps brut</v>
      </c>
      <c r="C10">
        <v>7</v>
      </c>
      <c r="D10"/>
      <c r="E10"/>
      <c r="G10" s="49"/>
      <c r="H10" s="9"/>
      <c r="I10" s="9"/>
      <c r="J10" s="9"/>
      <c r="K10" s="9"/>
      <c r="L10" s="9"/>
      <c r="M10" s="9"/>
      <c r="N10" s="9"/>
    </row>
    <row r="11" spans="1:14" ht="15.5" x14ac:dyDescent="0.45">
      <c r="A11" t="s">
        <v>90</v>
      </c>
      <c r="B11" t="str">
        <f>_xlfn.XLOOKUP(tInventaire[[#This Row],[Référence]],tArticles[Référence],tArticles[Description],"Article non trouvé")</f>
        <v>Corps brut</v>
      </c>
      <c r="C11">
        <v>630</v>
      </c>
      <c r="D11"/>
      <c r="E11"/>
      <c r="G11" s="49"/>
      <c r="H11" s="9"/>
      <c r="I11" s="9"/>
      <c r="J11" s="9"/>
      <c r="K11" s="9"/>
      <c r="L11" s="9"/>
      <c r="M11" s="9"/>
      <c r="N11" s="9"/>
    </row>
    <row r="12" spans="1:14" ht="15.5" x14ac:dyDescent="0.45">
      <c r="A12" t="s">
        <v>42</v>
      </c>
      <c r="B12" t="str">
        <f>_xlfn.XLOOKUP(tInventaire[[#This Row],[Référence]],tArticles[Référence],tArticles[Description],"Article non trouvé")</f>
        <v>Goupille</v>
      </c>
      <c r="C12">
        <v>1832</v>
      </c>
      <c r="D12"/>
      <c r="E12"/>
      <c r="G12" s="49"/>
      <c r="H12" s="9"/>
      <c r="I12" s="9"/>
      <c r="J12" s="9"/>
      <c r="K12" s="9"/>
      <c r="L12" s="9"/>
      <c r="M12" s="9"/>
      <c r="N12" s="9"/>
    </row>
    <row r="13" spans="1:14" ht="15.5" x14ac:dyDescent="0.45">
      <c r="A13" t="s">
        <v>43</v>
      </c>
      <c r="B13" t="str">
        <f>_xlfn.XLOOKUP(tInventaire[[#This Row],[Référence]],tArticles[Référence],tArticles[Description],"Article non trouvé")</f>
        <v>Corps</v>
      </c>
      <c r="C13">
        <v>3</v>
      </c>
      <c r="D13"/>
      <c r="E13"/>
      <c r="G13" s="49"/>
      <c r="H13" s="9"/>
      <c r="I13" s="9"/>
      <c r="J13" s="9"/>
      <c r="K13" s="9"/>
      <c r="L13" s="9"/>
      <c r="M13" s="9"/>
      <c r="N13" s="9"/>
    </row>
    <row r="14" spans="1:14" ht="15.5" x14ac:dyDescent="0.45">
      <c r="A14" t="s">
        <v>44</v>
      </c>
      <c r="B14" t="str">
        <f>_xlfn.XLOOKUP(tInventaire[[#This Row],[Référence]],tArticles[Référence],tArticles[Description],"Article non trouvé")</f>
        <v>Corps</v>
      </c>
      <c r="C14">
        <v>290</v>
      </c>
      <c r="D14"/>
      <c r="E14"/>
      <c r="G14" s="49"/>
      <c r="H14" s="9"/>
      <c r="I14" s="9"/>
      <c r="J14" s="9"/>
      <c r="K14" s="9"/>
      <c r="L14" s="9"/>
      <c r="M14" s="9"/>
      <c r="N14" s="9"/>
    </row>
    <row r="15" spans="1:14" ht="15.5" x14ac:dyDescent="0.45">
      <c r="A15" t="s">
        <v>45</v>
      </c>
      <c r="B15" t="str">
        <f>_xlfn.XLOOKUP(tInventaire[[#This Row],[Référence]],tArticles[Référence],tArticles[Description],"Article non trouvé")</f>
        <v>Goupille</v>
      </c>
      <c r="C15">
        <v>850</v>
      </c>
      <c r="D15"/>
      <c r="E15"/>
      <c r="G15" s="49"/>
      <c r="H15" s="9"/>
      <c r="I15" s="9"/>
      <c r="J15" s="9"/>
      <c r="K15" s="9"/>
      <c r="L15" s="9"/>
      <c r="M15" s="9"/>
      <c r="N15" s="9"/>
    </row>
    <row r="16" spans="1:14" ht="15.5" x14ac:dyDescent="0.45">
      <c r="A16" t="s">
        <v>46</v>
      </c>
      <c r="B16" t="str">
        <f>_xlfn.XLOOKUP(tInventaire[[#This Row],[Référence]],tArticles[Référence],tArticles[Description],"Article non trouvé")</f>
        <v>Corps</v>
      </c>
      <c r="C16">
        <v>0</v>
      </c>
      <c r="D16"/>
      <c r="E16"/>
      <c r="G16" s="49"/>
      <c r="H16" s="9"/>
      <c r="I16" s="9"/>
      <c r="J16" s="9"/>
      <c r="K16" s="9"/>
      <c r="L16" s="9"/>
      <c r="M16" s="9"/>
      <c r="N16" s="9"/>
    </row>
    <row r="17" spans="1:14" ht="15.5" x14ac:dyDescent="0.45">
      <c r="A17" t="s">
        <v>47</v>
      </c>
      <c r="B17" t="str">
        <f>_xlfn.XLOOKUP(tInventaire[[#This Row],[Référence]],tArticles[Référence],tArticles[Description],"Article non trouvé")</f>
        <v>Corps</v>
      </c>
      <c r="C17">
        <v>11</v>
      </c>
      <c r="D17"/>
      <c r="E17"/>
      <c r="G17" s="49"/>
      <c r="H17" s="9"/>
      <c r="I17" s="9"/>
      <c r="J17" s="9"/>
      <c r="K17" s="9"/>
      <c r="L17" s="9"/>
      <c r="M17" s="9"/>
      <c r="N17" s="9"/>
    </row>
    <row r="18" spans="1:14" ht="15.5" x14ac:dyDescent="0.45">
      <c r="A18" t="s">
        <v>48</v>
      </c>
      <c r="B18" t="str">
        <f>_xlfn.XLOOKUP(tInventaire[[#This Row],[Référence]],tArticles[Référence],tArticles[Description],"Article non trouvé")</f>
        <v>Corps</v>
      </c>
      <c r="C18">
        <v>11</v>
      </c>
      <c r="D18"/>
      <c r="E18"/>
      <c r="G18" s="49"/>
      <c r="H18" s="9"/>
      <c r="I18" s="9"/>
      <c r="J18" s="9"/>
      <c r="K18" s="9"/>
      <c r="L18" s="9"/>
      <c r="M18" s="9"/>
      <c r="N18" s="9"/>
    </row>
    <row r="19" spans="1:14" ht="15.5" x14ac:dyDescent="0.45">
      <c r="A19" t="s">
        <v>49</v>
      </c>
      <c r="B19" t="str">
        <f>_xlfn.XLOOKUP(tInventaire[[#This Row],[Référence]],tArticles[Référence],tArticles[Description],"Article non trouvé")</f>
        <v>Corps</v>
      </c>
      <c r="C19">
        <v>3</v>
      </c>
      <c r="D19"/>
      <c r="E19"/>
      <c r="G19" s="49"/>
      <c r="H19" s="9"/>
      <c r="I19" s="9"/>
      <c r="J19" s="9"/>
      <c r="K19" s="9"/>
      <c r="L19" s="9"/>
      <c r="M19" s="9"/>
      <c r="N19" s="9"/>
    </row>
    <row r="20" spans="1:14" ht="15.5" x14ac:dyDescent="0.45">
      <c r="A20" t="s">
        <v>50</v>
      </c>
      <c r="B20" t="str">
        <f>_xlfn.XLOOKUP(tInventaire[[#This Row],[Référence]],tArticles[Référence],tArticles[Description],"Article non trouvé")</f>
        <v>Corps</v>
      </c>
      <c r="C20">
        <v>40</v>
      </c>
      <c r="D20"/>
      <c r="E20"/>
      <c r="G20" s="49"/>
      <c r="H20" s="9"/>
      <c r="I20" s="9"/>
      <c r="J20" s="9"/>
      <c r="K20" s="9"/>
      <c r="L20" s="9"/>
      <c r="M20" s="9"/>
      <c r="N20" s="9"/>
    </row>
    <row r="21" spans="1:14" ht="15.5" x14ac:dyDescent="0.45">
      <c r="A21" t="s">
        <v>51</v>
      </c>
      <c r="B21" t="str">
        <f>_xlfn.XLOOKUP(tInventaire[[#This Row],[Référence]],tArticles[Référence],tArticles[Description],"Article non trouvé")</f>
        <v>Corps</v>
      </c>
      <c r="C21">
        <v>7</v>
      </c>
      <c r="D21"/>
      <c r="E21"/>
      <c r="G21" s="49"/>
      <c r="H21" s="9"/>
      <c r="I21" s="9"/>
      <c r="J21" s="9"/>
      <c r="K21" s="9"/>
      <c r="L21" s="9"/>
      <c r="M21" s="9"/>
      <c r="N21" s="9"/>
    </row>
    <row r="22" spans="1:14" ht="15.5" x14ac:dyDescent="0.45">
      <c r="A22" t="s">
        <v>52</v>
      </c>
      <c r="B22" t="str">
        <f>_xlfn.XLOOKUP(tInventaire[[#This Row],[Référence]],tArticles[Référence],tArticles[Description],"Article non trouvé")</f>
        <v>Corps</v>
      </c>
      <c r="C22">
        <v>4</v>
      </c>
      <c r="D22"/>
      <c r="E22"/>
      <c r="G22" s="49"/>
      <c r="H22" s="9"/>
      <c r="I22" s="9"/>
      <c r="J22" s="9"/>
      <c r="K22" s="9"/>
      <c r="L22" s="9"/>
      <c r="M22" s="9"/>
      <c r="N22" s="9"/>
    </row>
    <row r="23" spans="1:14" ht="15.5" x14ac:dyDescent="0.45">
      <c r="A23" t="s">
        <v>53</v>
      </c>
      <c r="B23" t="str">
        <f>_xlfn.XLOOKUP(tInventaire[[#This Row],[Référence]],tArticles[Référence],tArticles[Description],"Article non trouvé")</f>
        <v>Corps</v>
      </c>
      <c r="C23">
        <v>11</v>
      </c>
      <c r="D23"/>
      <c r="E23"/>
      <c r="G23" s="49"/>
      <c r="H23" s="9"/>
      <c r="I23" s="9"/>
      <c r="J23" s="9"/>
      <c r="K23" s="9"/>
      <c r="L23" s="9"/>
      <c r="M23" s="9"/>
      <c r="N23" s="9"/>
    </row>
    <row r="24" spans="1:14" ht="15.5" x14ac:dyDescent="0.45">
      <c r="A24" t="s">
        <v>54</v>
      </c>
      <c r="B24" t="str">
        <f>_xlfn.XLOOKUP(tInventaire[[#This Row],[Référence]],tArticles[Référence],tArticles[Description],"Article non trouvé")</f>
        <v>Corps</v>
      </c>
      <c r="C24">
        <v>4</v>
      </c>
      <c r="D24"/>
      <c r="E24"/>
      <c r="G24" s="49"/>
      <c r="H24" s="9"/>
      <c r="I24" s="9"/>
      <c r="J24" s="9"/>
      <c r="K24" s="9"/>
      <c r="L24" s="9"/>
      <c r="M24" s="9"/>
      <c r="N24" s="9"/>
    </row>
    <row r="25" spans="1:14" ht="15.5" x14ac:dyDescent="0.45">
      <c r="A25" t="s">
        <v>55</v>
      </c>
      <c r="B25" t="str">
        <f>_xlfn.XLOOKUP(tInventaire[[#This Row],[Référence]],tArticles[Référence],tArticles[Description],"Article non trouvé")</f>
        <v>Corps</v>
      </c>
      <c r="C25">
        <v>1</v>
      </c>
      <c r="D25"/>
      <c r="E25"/>
      <c r="G25" s="49"/>
      <c r="H25" s="9"/>
      <c r="I25" s="9"/>
      <c r="J25" s="9"/>
      <c r="K25" s="9"/>
      <c r="L25" s="9"/>
      <c r="M25" s="9"/>
      <c r="N25" s="9"/>
    </row>
    <row r="26" spans="1:14" ht="15.5" x14ac:dyDescent="0.45">
      <c r="A26" t="s">
        <v>56</v>
      </c>
      <c r="B26" t="str">
        <f>_xlfn.XLOOKUP(tInventaire[[#This Row],[Référence]],tArticles[Référence],tArticles[Description],"Article non trouvé")</f>
        <v>Corps</v>
      </c>
      <c r="C26">
        <v>4</v>
      </c>
      <c r="D26"/>
      <c r="E26"/>
      <c r="G26" s="49"/>
      <c r="H26" s="9"/>
      <c r="I26" s="9"/>
      <c r="J26" s="9"/>
      <c r="K26" s="9"/>
      <c r="L26" s="9"/>
      <c r="M26" s="9"/>
      <c r="N26" s="9"/>
    </row>
    <row r="27" spans="1:14" ht="15.5" x14ac:dyDescent="0.45">
      <c r="A27" t="s">
        <v>57</v>
      </c>
      <c r="B27" t="str">
        <f>_xlfn.XLOOKUP(tInventaire[[#This Row],[Référence]],tArticles[Référence],tArticles[Description],"Article non trouvé")</f>
        <v>Corps</v>
      </c>
      <c r="C27">
        <v>1</v>
      </c>
      <c r="D27"/>
      <c r="E27"/>
      <c r="G27" s="49"/>
      <c r="H27" s="9"/>
      <c r="I27" s="9"/>
      <c r="J27" s="9"/>
      <c r="K27" s="9"/>
      <c r="L27" s="9"/>
      <c r="M27" s="9"/>
      <c r="N27" s="9"/>
    </row>
    <row r="28" spans="1:14" ht="15.5" x14ac:dyDescent="0.45">
      <c r="A28" t="s">
        <v>58</v>
      </c>
      <c r="B28" t="str">
        <f>_xlfn.XLOOKUP(tInventaire[[#This Row],[Référence]],tArticles[Référence],tArticles[Description],"Article non trouvé")</f>
        <v>Corps</v>
      </c>
      <c r="C28">
        <v>8</v>
      </c>
      <c r="D28"/>
      <c r="E28"/>
      <c r="G28" s="49"/>
      <c r="H28" s="9"/>
      <c r="I28" s="9"/>
      <c r="J28" s="9"/>
      <c r="K28" s="9"/>
      <c r="L28" s="9"/>
      <c r="M28" s="9"/>
      <c r="N28" s="9"/>
    </row>
    <row r="29" spans="1:14" ht="15.5" x14ac:dyDescent="0.45">
      <c r="A29" t="s">
        <v>59</v>
      </c>
      <c r="B29" t="str">
        <f>_xlfn.XLOOKUP(tInventaire[[#This Row],[Référence]],tArticles[Référence],tArticles[Description],"Article non trouvé")</f>
        <v>Corps</v>
      </c>
      <c r="C29">
        <v>5</v>
      </c>
      <c r="D29"/>
      <c r="E29"/>
      <c r="G29" s="49"/>
      <c r="H29" s="9"/>
      <c r="I29" s="9"/>
      <c r="J29" s="9"/>
      <c r="K29" s="9"/>
      <c r="L29" s="9"/>
      <c r="M29" s="9"/>
      <c r="N29" s="9"/>
    </row>
    <row r="30" spans="1:14" ht="15.5" x14ac:dyDescent="0.45">
      <c r="A30" t="s">
        <v>60</v>
      </c>
      <c r="B30" t="str">
        <f>_xlfn.XLOOKUP(tInventaire[[#This Row],[Référence]],tArticles[Référence],tArticles[Description],"Article non trouvé")</f>
        <v>Corps</v>
      </c>
      <c r="C30">
        <v>4</v>
      </c>
      <c r="D30"/>
      <c r="E30"/>
      <c r="G30" s="49"/>
      <c r="H30" s="9"/>
      <c r="I30" s="9"/>
      <c r="J30" s="9"/>
      <c r="K30" s="9"/>
      <c r="L30" s="9"/>
      <c r="M30" s="9"/>
      <c r="N30" s="9"/>
    </row>
    <row r="31" spans="1:14" ht="15.5" x14ac:dyDescent="0.45">
      <c r="A31" t="s">
        <v>61</v>
      </c>
      <c r="B31" t="str">
        <f>_xlfn.XLOOKUP(tInventaire[[#This Row],[Référence]],tArticles[Référence],tArticles[Description],"Article non trouvé")</f>
        <v>Corps</v>
      </c>
      <c r="C31">
        <v>7</v>
      </c>
      <c r="D31"/>
      <c r="E31"/>
      <c r="G31" s="49"/>
      <c r="H31" s="9"/>
      <c r="I31" s="9"/>
      <c r="J31" s="9"/>
      <c r="K31" s="9"/>
      <c r="L31" s="9"/>
      <c r="M31" s="9"/>
      <c r="N31" s="9"/>
    </row>
    <row r="32" spans="1:14" ht="15.5" x14ac:dyDescent="0.45">
      <c r="A32" t="s">
        <v>62</v>
      </c>
      <c r="B32" t="str">
        <f>_xlfn.XLOOKUP(tInventaire[[#This Row],[Référence]],tArticles[Référence],tArticles[Description],"Article non trouvé")</f>
        <v>Corps</v>
      </c>
      <c r="C32">
        <v>18</v>
      </c>
      <c r="D32"/>
      <c r="E32"/>
      <c r="G32" s="49"/>
      <c r="H32" s="9"/>
      <c r="I32" s="9"/>
      <c r="J32" s="9"/>
      <c r="K32" s="9"/>
      <c r="L32" s="9"/>
      <c r="M32" s="9"/>
      <c r="N32" s="9"/>
    </row>
    <row r="33" spans="1:14" ht="15.5" x14ac:dyDescent="0.45">
      <c r="A33" t="s">
        <v>63</v>
      </c>
      <c r="B33" t="str">
        <f>_xlfn.XLOOKUP(tInventaire[[#This Row],[Référence]],tArticles[Référence],tArticles[Description],"Article non trouvé")</f>
        <v>Corps</v>
      </c>
      <c r="C33">
        <v>5</v>
      </c>
      <c r="D33"/>
      <c r="E33"/>
      <c r="G33" s="49"/>
      <c r="H33" s="9"/>
      <c r="I33" s="9"/>
      <c r="J33" s="9"/>
      <c r="K33" s="9"/>
      <c r="L33" s="9"/>
      <c r="M33" s="9"/>
      <c r="N33" s="9"/>
    </row>
    <row r="34" spans="1:14" ht="15.5" x14ac:dyDescent="0.45">
      <c r="A34" t="s">
        <v>64</v>
      </c>
      <c r="B34" t="str">
        <f>_xlfn.XLOOKUP(tInventaire[[#This Row],[Référence]],tArticles[Référence],tArticles[Description],"Article non trouvé")</f>
        <v>Corps</v>
      </c>
      <c r="C34">
        <v>8</v>
      </c>
      <c r="D34"/>
      <c r="E34"/>
      <c r="G34" s="49"/>
      <c r="H34" s="9"/>
      <c r="I34" s="9"/>
      <c r="J34" s="9"/>
      <c r="K34" s="9"/>
      <c r="L34" s="9"/>
      <c r="M34" s="9"/>
      <c r="N34" s="9"/>
    </row>
    <row r="35" spans="1:14" ht="15.5" x14ac:dyDescent="0.45">
      <c r="A35" t="s">
        <v>65</v>
      </c>
      <c r="B35">
        <f>_xlfn.XLOOKUP(tInventaire[[#This Row],[Référence]],tArticles[Référence],tArticles[Description],"Article non trouvé")</f>
        <v>0</v>
      </c>
      <c r="C35">
        <v>19</v>
      </c>
      <c r="D35"/>
      <c r="E35"/>
      <c r="G35" s="49"/>
      <c r="H35" s="9"/>
      <c r="I35" s="9"/>
      <c r="J35" s="9"/>
      <c r="K35" s="9"/>
      <c r="L35" s="9"/>
      <c r="M35" s="9"/>
      <c r="N35" s="9"/>
    </row>
    <row r="36" spans="1:14" ht="15.5" x14ac:dyDescent="0.45">
      <c r="A36" t="s">
        <v>66</v>
      </c>
      <c r="B36">
        <f>_xlfn.XLOOKUP(tInventaire[[#This Row],[Référence]],tArticles[Référence],tArticles[Description],"Article non trouvé")</f>
        <v>0</v>
      </c>
      <c r="C36">
        <v>39</v>
      </c>
      <c r="D36"/>
      <c r="E36"/>
      <c r="G36" s="49"/>
      <c r="H36" s="9"/>
      <c r="I36" s="9"/>
      <c r="J36" s="9"/>
      <c r="K36" s="9"/>
      <c r="L36" s="9"/>
      <c r="M36" s="9"/>
      <c r="N36" s="9"/>
    </row>
    <row r="37" spans="1:14" ht="15.5" x14ac:dyDescent="0.45">
      <c r="A37" t="s">
        <v>67</v>
      </c>
      <c r="B37" t="str">
        <f>_xlfn.XLOOKUP(tInventaire[[#This Row],[Référence]],tArticles[Référence],tArticles[Description],"Article non trouvé")</f>
        <v>Corps</v>
      </c>
      <c r="C37">
        <v>0</v>
      </c>
      <c r="D37"/>
      <c r="E37"/>
      <c r="G37" s="49"/>
      <c r="H37" s="9"/>
      <c r="I37" s="9"/>
      <c r="J37" s="9"/>
      <c r="K37" s="9"/>
      <c r="L37" s="9"/>
      <c r="M37" s="9"/>
      <c r="N37" s="9"/>
    </row>
    <row r="38" spans="1:14" ht="15.5" x14ac:dyDescent="0.45">
      <c r="A38" t="s">
        <v>68</v>
      </c>
      <c r="B38" t="str">
        <f>_xlfn.XLOOKUP(tInventaire[[#This Row],[Référence]],tArticles[Référence],tArticles[Description],"Article non trouvé")</f>
        <v>Goupille</v>
      </c>
      <c r="C38">
        <v>80</v>
      </c>
      <c r="D38"/>
      <c r="E38"/>
      <c r="G38" s="49"/>
      <c r="H38" s="9"/>
      <c r="I38" s="9"/>
      <c r="J38" s="9"/>
      <c r="K38" s="9"/>
      <c r="L38" s="9"/>
      <c r="M38" s="9"/>
      <c r="N38" s="9"/>
    </row>
    <row r="39" spans="1:14" ht="15.5" x14ac:dyDescent="0.45">
      <c r="A39" t="s">
        <v>69</v>
      </c>
      <c r="B39" t="str">
        <f>_xlfn.XLOOKUP(tInventaire[[#This Row],[Référence]],tArticles[Référence],tArticles[Description],"Article non trouvé")</f>
        <v>Corps</v>
      </c>
      <c r="C39">
        <v>26</v>
      </c>
      <c r="D39"/>
      <c r="E39"/>
      <c r="G39" s="49"/>
      <c r="H39" s="9"/>
      <c r="I39" s="9"/>
      <c r="J39" s="9"/>
      <c r="K39" s="9"/>
      <c r="L39" s="9"/>
      <c r="M39" s="9"/>
      <c r="N39" s="9"/>
    </row>
    <row r="40" spans="1:14" ht="15.5" x14ac:dyDescent="0.45">
      <c r="A40" t="s">
        <v>70</v>
      </c>
      <c r="B40" t="str">
        <f>_xlfn.XLOOKUP(tInventaire[[#This Row],[Référence]],tArticles[Référence],tArticles[Description],"Article non trouvé")</f>
        <v>Corps</v>
      </c>
      <c r="C40">
        <v>28</v>
      </c>
      <c r="D40"/>
      <c r="E40"/>
      <c r="G40" s="49"/>
      <c r="H40" s="9"/>
      <c r="I40" s="9"/>
      <c r="J40" s="9"/>
      <c r="K40" s="9"/>
      <c r="L40" s="9"/>
      <c r="M40" s="9"/>
      <c r="N40" s="9"/>
    </row>
    <row r="41" spans="1:14" ht="15.5" x14ac:dyDescent="0.45">
      <c r="A41" t="s">
        <v>71</v>
      </c>
      <c r="B41" t="str">
        <f>_xlfn.XLOOKUP(tInventaire[[#This Row],[Référence]],tArticles[Référence],tArticles[Description],"Article non trouvé")</f>
        <v>Corps</v>
      </c>
      <c r="C41">
        <v>30</v>
      </c>
      <c r="D41"/>
      <c r="E41"/>
      <c r="G41" s="49"/>
      <c r="H41" s="9"/>
      <c r="I41" s="9"/>
      <c r="J41" s="9"/>
      <c r="K41" s="9"/>
      <c r="L41" s="9"/>
      <c r="M41" s="9"/>
      <c r="N41" s="9"/>
    </row>
    <row r="42" spans="1:14" ht="15.5" x14ac:dyDescent="0.45">
      <c r="A42" t="s">
        <v>72</v>
      </c>
      <c r="B42" t="str">
        <f>_xlfn.XLOOKUP(tInventaire[[#This Row],[Référence]],tArticles[Référence],tArticles[Description],"Article non trouvé")</f>
        <v>Corps</v>
      </c>
      <c r="C42">
        <v>29</v>
      </c>
      <c r="D42"/>
      <c r="E42"/>
      <c r="G42" s="49"/>
      <c r="H42" s="9"/>
      <c r="I42" s="9"/>
      <c r="J42" s="9"/>
      <c r="K42" s="9"/>
      <c r="L42" s="9"/>
      <c r="M42" s="9"/>
      <c r="N42" s="9"/>
    </row>
    <row r="43" spans="1:14" ht="15.5" x14ac:dyDescent="0.45">
      <c r="A43" t="s">
        <v>73</v>
      </c>
      <c r="B43" t="str">
        <f>_xlfn.XLOOKUP(tInventaire[[#This Row],[Référence]],tArticles[Référence],tArticles[Description],"Article non trouvé")</f>
        <v>Corps</v>
      </c>
      <c r="C43">
        <v>3</v>
      </c>
      <c r="D43"/>
      <c r="E43"/>
      <c r="G43" s="49"/>
      <c r="H43" s="9"/>
      <c r="I43" s="9"/>
      <c r="J43" s="9"/>
      <c r="K43" s="9"/>
      <c r="L43" s="9"/>
      <c r="M43" s="9"/>
      <c r="N43" s="9"/>
    </row>
    <row r="44" spans="1:14" ht="15.5" x14ac:dyDescent="0.45">
      <c r="A44" t="s">
        <v>74</v>
      </c>
      <c r="B44" t="str">
        <f>_xlfn.XLOOKUP(tInventaire[[#This Row],[Référence]],tArticles[Référence],tArticles[Description],"Article non trouvé")</f>
        <v>Corps</v>
      </c>
      <c r="C44">
        <v>5</v>
      </c>
      <c r="D44"/>
      <c r="E44"/>
      <c r="G44" s="49"/>
      <c r="H44" s="9"/>
      <c r="I44" s="9"/>
      <c r="J44" s="9"/>
      <c r="K44" s="9"/>
      <c r="L44" s="9"/>
      <c r="M44" s="9"/>
      <c r="N44" s="9"/>
    </row>
    <row r="45" spans="1:14" ht="15.5" x14ac:dyDescent="0.45">
      <c r="A45" t="s">
        <v>75</v>
      </c>
      <c r="B45" t="str">
        <f>_xlfn.XLOOKUP(tInventaire[[#This Row],[Référence]],tArticles[Référence],tArticles[Description],"Article non trouvé")</f>
        <v>Corps</v>
      </c>
      <c r="C45">
        <v>11</v>
      </c>
      <c r="D45"/>
      <c r="E45"/>
      <c r="G45" s="49"/>
      <c r="H45" s="9"/>
      <c r="I45" s="9"/>
      <c r="J45" s="9"/>
      <c r="K45" s="9"/>
      <c r="L45" s="9"/>
      <c r="M45" s="9"/>
      <c r="N45" s="9"/>
    </row>
    <row r="46" spans="1:14" ht="15.5" x14ac:dyDescent="0.45">
      <c r="A46" t="s">
        <v>76</v>
      </c>
      <c r="B46" t="str">
        <f>_xlfn.XLOOKUP(tInventaire[[#This Row],[Référence]],tArticles[Référence],tArticles[Description],"Article non trouvé")</f>
        <v>Goupille</v>
      </c>
      <c r="C46">
        <v>80</v>
      </c>
      <c r="D46"/>
      <c r="E46"/>
      <c r="G46" s="49"/>
      <c r="H46" s="9"/>
      <c r="I46" s="9"/>
      <c r="J46" s="9"/>
      <c r="K46" s="9"/>
      <c r="L46" s="9"/>
      <c r="M46" s="9"/>
      <c r="N46" s="9"/>
    </row>
    <row r="47" spans="1:14" ht="15.5" x14ac:dyDescent="0.45">
      <c r="A47" t="s">
        <v>77</v>
      </c>
      <c r="B47" t="str">
        <f>_xlfn.XLOOKUP(tInventaire[[#This Row],[Référence]],tArticles[Référence],tArticles[Description],"Article non trouvé")</f>
        <v>Corps</v>
      </c>
      <c r="C47">
        <v>24</v>
      </c>
      <c r="D47"/>
      <c r="E47"/>
      <c r="G47" s="49"/>
      <c r="H47" s="9"/>
      <c r="I47" s="9"/>
      <c r="J47" s="9"/>
      <c r="K47" s="9"/>
      <c r="L47" s="9"/>
      <c r="M47" s="9"/>
      <c r="N47" s="9"/>
    </row>
    <row r="48" spans="1:14" ht="15.5" x14ac:dyDescent="0.45">
      <c r="A48" t="s">
        <v>78</v>
      </c>
      <c r="B48" t="str">
        <f>_xlfn.XLOOKUP(tInventaire[[#This Row],[Référence]],tArticles[Référence],tArticles[Description],"Article non trouvé")</f>
        <v>Corps</v>
      </c>
      <c r="C48">
        <v>0</v>
      </c>
      <c r="D48"/>
      <c r="E48"/>
      <c r="G48" s="49"/>
      <c r="H48" s="9"/>
      <c r="I48" s="9"/>
      <c r="J48" s="9"/>
      <c r="K48" s="9"/>
      <c r="L48" s="9"/>
      <c r="M48" s="9"/>
      <c r="N48" s="9"/>
    </row>
    <row r="49" spans="1:14" ht="15.5" x14ac:dyDescent="0.45">
      <c r="A49" t="s">
        <v>79</v>
      </c>
      <c r="B49" t="str">
        <f>_xlfn.XLOOKUP(tInventaire[[#This Row],[Référence]],tArticles[Référence],tArticles[Description],"Article non trouvé")</f>
        <v>Corps</v>
      </c>
      <c r="C49">
        <v>32</v>
      </c>
      <c r="D49"/>
      <c r="E49"/>
      <c r="G49" s="49"/>
      <c r="H49" s="9"/>
      <c r="I49" s="9"/>
      <c r="J49" s="9"/>
      <c r="K49" s="9"/>
      <c r="L49" s="9"/>
      <c r="M49" s="9"/>
      <c r="N49" s="9"/>
    </row>
    <row r="50" spans="1:14" ht="15.5" x14ac:dyDescent="0.45">
      <c r="A50" t="s">
        <v>80</v>
      </c>
      <c r="B50" t="str">
        <f>_xlfn.XLOOKUP(tInventaire[[#This Row],[Référence]],tArticles[Référence],tArticles[Description],"Article non trouvé")</f>
        <v>Corps</v>
      </c>
      <c r="C50">
        <v>32</v>
      </c>
      <c r="D50"/>
      <c r="E50"/>
      <c r="G50" s="49"/>
      <c r="H50" s="9"/>
      <c r="I50" s="9"/>
      <c r="J50" s="9"/>
      <c r="K50" s="9"/>
      <c r="L50" s="9"/>
      <c r="M50" s="9"/>
      <c r="N50" s="9"/>
    </row>
    <row r="51" spans="1:14" ht="15.5" x14ac:dyDescent="0.45">
      <c r="A51" t="s">
        <v>81</v>
      </c>
      <c r="B51" t="str">
        <f>_xlfn.XLOOKUP(tInventaire[[#This Row],[Référence]],tArticles[Référence],tArticles[Description],"Article non trouvé")</f>
        <v>Corps</v>
      </c>
      <c r="C51">
        <v>12</v>
      </c>
      <c r="D51"/>
      <c r="E51"/>
      <c r="G51" s="49"/>
      <c r="H51" s="9"/>
      <c r="I51" s="9"/>
      <c r="J51" s="9"/>
      <c r="K51" s="9"/>
      <c r="L51" s="9"/>
      <c r="M51" s="9"/>
      <c r="N51" s="9"/>
    </row>
    <row r="52" spans="1:14" x14ac:dyDescent="0.3">
      <c r="A52" t="s">
        <v>82</v>
      </c>
      <c r="B52" t="str">
        <f>_xlfn.XLOOKUP(tInventaire[[#This Row],[Référence]],tArticles[Référence],tArticles[Description],"Article non trouvé")</f>
        <v>Corps</v>
      </c>
      <c r="C52">
        <v>67</v>
      </c>
      <c r="D52"/>
      <c r="E52"/>
    </row>
    <row r="53" spans="1:14" x14ac:dyDescent="0.3">
      <c r="A53" t="s">
        <v>83</v>
      </c>
      <c r="B53">
        <f>_xlfn.XLOOKUP(tInventaire[[#This Row],[Référence]],tArticles[Référence],tArticles[Description],"Article non trouvé")</f>
        <v>0</v>
      </c>
      <c r="C53">
        <v>27</v>
      </c>
      <c r="D53"/>
      <c r="E53"/>
    </row>
    <row r="54" spans="1:14" x14ac:dyDescent="0.3">
      <c r="A54" t="s">
        <v>84</v>
      </c>
      <c r="B54" t="str">
        <f>_xlfn.XLOOKUP(tInventaire[[#This Row],[Référence]],tArticles[Référence],tArticles[Description],"Article non trouvé")</f>
        <v>Corps</v>
      </c>
      <c r="C54">
        <v>2</v>
      </c>
      <c r="D54"/>
      <c r="E54"/>
    </row>
    <row r="55" spans="1:14" x14ac:dyDescent="0.3">
      <c r="A55" t="s">
        <v>85</v>
      </c>
      <c r="B55" t="str">
        <f>_xlfn.XLOOKUP(tInventaire[[#This Row],[Référence]],tArticles[Référence],tArticles[Description],"Article non trouvé")</f>
        <v>Corps</v>
      </c>
      <c r="C55">
        <v>3</v>
      </c>
      <c r="D55"/>
      <c r="E55"/>
    </row>
    <row r="56" spans="1:14" x14ac:dyDescent="0.3">
      <c r="A56" t="s">
        <v>86</v>
      </c>
      <c r="B56" t="str">
        <f>_xlfn.XLOOKUP(tInventaire[[#This Row],[Référence]],tArticles[Référence],tArticles[Description],"Article non trouvé")</f>
        <v>Corps</v>
      </c>
      <c r="C56">
        <v>3</v>
      </c>
      <c r="D56"/>
      <c r="E56"/>
    </row>
    <row r="57" spans="1:14" x14ac:dyDescent="0.3">
      <c r="A57" t="s">
        <v>87</v>
      </c>
      <c r="B57" t="str">
        <f>_xlfn.XLOOKUP(tInventaire[[#This Row],[Référence]],tArticles[Référence],tArticles[Description],"Article non trouvé")</f>
        <v>Corps</v>
      </c>
      <c r="C57">
        <v>6</v>
      </c>
      <c r="D57"/>
      <c r="E57"/>
    </row>
    <row r="58" spans="1:14" x14ac:dyDescent="0.3">
      <c r="A58" t="s">
        <v>88</v>
      </c>
      <c r="B58" t="str">
        <f>_xlfn.XLOOKUP(tInventaire[[#This Row],[Référence]],tArticles[Référence],tArticles[Description],"Article non trouvé")</f>
        <v>Colle</v>
      </c>
      <c r="C58">
        <v>12</v>
      </c>
      <c r="D58"/>
      <c r="E58"/>
    </row>
    <row r="59" spans="1:14" x14ac:dyDescent="0.3">
      <c r="A59" t="s">
        <v>89</v>
      </c>
      <c r="B59" t="str">
        <f>_xlfn.XLOOKUP(tInventaire[[#This Row],[Référence]],tArticles[Référence],tArticles[Description],"Article non trouvé")</f>
        <v>Corps</v>
      </c>
      <c r="C59">
        <v>7</v>
      </c>
      <c r="D59"/>
      <c r="E59"/>
    </row>
    <row r="60" spans="1:14" x14ac:dyDescent="0.3">
      <c r="A60" t="s">
        <v>170</v>
      </c>
      <c r="B60" t="str">
        <f>_xlfn.XLOOKUP(tInventaire[[#This Row],[Référence]],tArticles[Référence],tArticles[Description],"Article non trouvé")</f>
        <v>Article non trouvé</v>
      </c>
      <c r="C60">
        <v>500</v>
      </c>
      <c r="D60"/>
      <c r="E60"/>
    </row>
    <row r="61" spans="1:14" x14ac:dyDescent="0.3">
      <c r="A61" t="s">
        <v>193</v>
      </c>
      <c r="B61" t="str">
        <f>_xlfn.XLOOKUP(tInventaire[[#This Row],[Référence]],tArticles[Référence],tArticles[Description],"Article non trouvé")</f>
        <v>Emballage</v>
      </c>
      <c r="C61"/>
      <c r="D61"/>
      <c r="E61"/>
    </row>
  </sheetData>
  <mergeCells count="1">
    <mergeCell ref="L1:M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theme="9" tint="0.59999389629810485"/>
  </sheetPr>
  <dimension ref="A1:I8"/>
  <sheetViews>
    <sheetView showGridLines="0" workbookViewId="0">
      <selection activeCell="I1" sqref="B1:I1"/>
    </sheetView>
  </sheetViews>
  <sheetFormatPr baseColWidth="10" defaultRowHeight="14" x14ac:dyDescent="0.3"/>
  <cols>
    <col min="5" max="5" width="14.4140625" customWidth="1"/>
    <col min="6" max="6" width="15.4140625" customWidth="1"/>
  </cols>
  <sheetData>
    <row r="1" spans="1:9" ht="33.5" x14ac:dyDescent="0.95">
      <c r="A1" s="63" t="s">
        <v>197</v>
      </c>
      <c r="B1" s="34"/>
      <c r="C1" s="34"/>
      <c r="D1" s="34"/>
      <c r="E1" s="34"/>
      <c r="F1" s="34"/>
      <c r="G1" s="34"/>
      <c r="H1" s="34"/>
      <c r="I1" s="34"/>
    </row>
    <row r="2" spans="1:9" ht="37" customHeight="1" x14ac:dyDescent="0.3"/>
    <row r="3" spans="1:9" x14ac:dyDescent="0.3">
      <c r="A3" s="26" t="s">
        <v>133</v>
      </c>
      <c r="B3" s="26" t="s">
        <v>134</v>
      </c>
      <c r="C3" s="26" t="s">
        <v>135</v>
      </c>
      <c r="D3" s="26" t="s">
        <v>136</v>
      </c>
      <c r="E3" s="26" t="s">
        <v>137</v>
      </c>
      <c r="F3" s="26" t="s">
        <v>138</v>
      </c>
      <c r="G3" s="26" t="s">
        <v>139</v>
      </c>
      <c r="H3" s="26" t="s">
        <v>140</v>
      </c>
      <c r="I3" s="26" t="s">
        <v>141</v>
      </c>
    </row>
    <row r="4" spans="1:9" x14ac:dyDescent="0.3">
      <c r="A4" s="26"/>
      <c r="B4" s="26"/>
      <c r="C4" s="26"/>
      <c r="D4" s="26"/>
    </row>
    <row r="5" spans="1:9" x14ac:dyDescent="0.3">
      <c r="A5" s="26"/>
      <c r="B5" s="26"/>
      <c r="C5" s="26"/>
      <c r="D5" s="26"/>
    </row>
    <row r="6" spans="1:9" x14ac:dyDescent="0.3">
      <c r="B6" s="26"/>
    </row>
    <row r="7" spans="1:9" x14ac:dyDescent="0.3">
      <c r="B7" s="26"/>
      <c r="C7" s="26"/>
      <c r="D7" s="26"/>
    </row>
    <row r="8" spans="1:9" x14ac:dyDescent="0.3">
      <c r="B8" s="26"/>
      <c r="C8" s="26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>
    <tabColor theme="3"/>
  </sheetPr>
  <dimension ref="A1:J21"/>
  <sheetViews>
    <sheetView showGridLines="0" workbookViewId="0">
      <selection activeCell="C14" sqref="C14"/>
    </sheetView>
  </sheetViews>
  <sheetFormatPr baseColWidth="10" defaultColWidth="11.5" defaultRowHeight="14" x14ac:dyDescent="0.3"/>
  <cols>
    <col min="1" max="1" width="7.6640625" style="27" customWidth="1"/>
    <col min="2" max="2" width="10.9140625" style="27" customWidth="1"/>
    <col min="3" max="3" width="16.83203125" style="27" customWidth="1"/>
    <col min="4" max="4" width="6.6640625" style="27" customWidth="1"/>
    <col min="5" max="5" width="8.4140625" style="27" customWidth="1"/>
    <col min="6" max="6" width="6.33203125" style="27" customWidth="1"/>
    <col min="7" max="7" width="60.25" style="27" customWidth="1"/>
  </cols>
  <sheetData>
    <row r="1" spans="1:10" ht="33.5" x14ac:dyDescent="0.3">
      <c r="A1" s="62" t="s">
        <v>307</v>
      </c>
      <c r="B1" s="66"/>
      <c r="C1" s="66"/>
      <c r="D1" s="66"/>
      <c r="E1" s="66"/>
      <c r="F1" s="66"/>
      <c r="G1" s="66"/>
    </row>
    <row r="3" spans="1:10" ht="28" x14ac:dyDescent="0.3">
      <c r="A3" s="32" t="s">
        <v>196</v>
      </c>
      <c r="B3" s="33" t="s">
        <v>192</v>
      </c>
      <c r="C3" s="32" t="s">
        <v>194</v>
      </c>
      <c r="D3" s="32" t="s">
        <v>195</v>
      </c>
      <c r="E3" s="33" t="s">
        <v>176</v>
      </c>
      <c r="F3" s="33" t="s">
        <v>157</v>
      </c>
      <c r="G3" s="33" t="s">
        <v>177</v>
      </c>
    </row>
    <row r="4" spans="1:10" x14ac:dyDescent="0.3">
      <c r="A4" s="30" t="s">
        <v>162</v>
      </c>
      <c r="B4" s="30"/>
      <c r="C4" s="30" t="s">
        <v>178</v>
      </c>
      <c r="D4" s="30"/>
      <c r="E4" s="30"/>
      <c r="F4" s="30" t="s">
        <v>179</v>
      </c>
      <c r="G4" s="30"/>
    </row>
    <row r="5" spans="1:10" x14ac:dyDescent="0.3">
      <c r="A5" s="30" t="s">
        <v>167</v>
      </c>
      <c r="B5" s="30"/>
      <c r="C5" s="30" t="s">
        <v>180</v>
      </c>
      <c r="D5" s="30"/>
      <c r="E5" s="30" t="s">
        <v>179</v>
      </c>
      <c r="F5" s="30" t="s">
        <v>179</v>
      </c>
      <c r="G5" s="30"/>
    </row>
    <row r="6" spans="1:10" x14ac:dyDescent="0.3">
      <c r="A6" s="30" t="s">
        <v>163</v>
      </c>
      <c r="B6" s="30"/>
      <c r="C6" s="30" t="s">
        <v>181</v>
      </c>
      <c r="D6" s="30"/>
      <c r="E6" s="30" t="s">
        <v>179</v>
      </c>
      <c r="F6" s="30" t="s">
        <v>179</v>
      </c>
      <c r="G6" s="30"/>
    </row>
    <row r="7" spans="1:10" x14ac:dyDescent="0.3">
      <c r="A7" s="30" t="s">
        <v>166</v>
      </c>
      <c r="B7" s="30"/>
      <c r="C7" s="30" t="s">
        <v>174</v>
      </c>
      <c r="D7" s="30"/>
      <c r="E7" s="30" t="s">
        <v>179</v>
      </c>
      <c r="F7" s="30" t="s">
        <v>179</v>
      </c>
      <c r="G7" s="30"/>
    </row>
    <row r="8" spans="1:10" x14ac:dyDescent="0.3">
      <c r="A8" s="30" t="s">
        <v>164</v>
      </c>
      <c r="B8" s="30"/>
      <c r="C8" s="30" t="s">
        <v>155</v>
      </c>
      <c r="D8" s="30"/>
      <c r="E8" s="30" t="s">
        <v>179</v>
      </c>
      <c r="F8" s="30" t="s">
        <v>179</v>
      </c>
      <c r="G8" s="30"/>
    </row>
    <row r="9" spans="1:10" x14ac:dyDescent="0.3">
      <c r="A9" s="30" t="s">
        <v>159</v>
      </c>
      <c r="B9" s="30"/>
      <c r="C9" s="30" t="s">
        <v>175</v>
      </c>
      <c r="D9" s="30"/>
      <c r="E9" s="30" t="s">
        <v>179</v>
      </c>
      <c r="F9" s="30" t="s">
        <v>179</v>
      </c>
      <c r="G9" s="30"/>
    </row>
    <row r="10" spans="1:10" x14ac:dyDescent="0.3">
      <c r="A10" s="30" t="s">
        <v>161</v>
      </c>
      <c r="B10" s="30"/>
      <c r="C10" s="30" t="s">
        <v>182</v>
      </c>
      <c r="D10" s="30"/>
      <c r="E10" s="30" t="s">
        <v>179</v>
      </c>
      <c r="F10" s="30" t="s">
        <v>179</v>
      </c>
      <c r="G10" s="30"/>
    </row>
    <row r="11" spans="1:10" x14ac:dyDescent="0.3">
      <c r="A11" s="30" t="s">
        <v>161</v>
      </c>
      <c r="B11" s="30"/>
      <c r="C11" s="30" t="s">
        <v>183</v>
      </c>
      <c r="D11" s="30"/>
      <c r="E11" s="30"/>
      <c r="F11" s="30" t="s">
        <v>179</v>
      </c>
      <c r="G11" s="30"/>
      <c r="J11" t="s">
        <v>184</v>
      </c>
    </row>
    <row r="12" spans="1:10" x14ac:dyDescent="0.3">
      <c r="A12" s="30" t="s">
        <v>161</v>
      </c>
      <c r="B12" s="30"/>
      <c r="C12" s="30" t="s">
        <v>185</v>
      </c>
      <c r="D12" s="30"/>
      <c r="E12" s="30" t="s">
        <v>179</v>
      </c>
      <c r="F12" s="30"/>
      <c r="G12" s="30"/>
    </row>
    <row r="13" spans="1:10" ht="14.5" x14ac:dyDescent="0.3">
      <c r="A13" s="30" t="s">
        <v>161</v>
      </c>
      <c r="B13" s="30"/>
      <c r="C13" s="31" t="s">
        <v>186</v>
      </c>
      <c r="D13" s="30"/>
      <c r="E13" s="30"/>
      <c r="F13" s="30" t="s">
        <v>179</v>
      </c>
      <c r="G13" s="30"/>
    </row>
    <row r="14" spans="1:10" x14ac:dyDescent="0.3">
      <c r="A14" s="30" t="s">
        <v>161</v>
      </c>
      <c r="B14" s="30"/>
      <c r="C14" s="30" t="s">
        <v>187</v>
      </c>
      <c r="D14" s="30"/>
      <c r="E14" s="30"/>
      <c r="F14" s="30" t="s">
        <v>179</v>
      </c>
      <c r="G14" s="30"/>
    </row>
    <row r="15" spans="1:10" ht="14.5" x14ac:dyDescent="0.3">
      <c r="A15" s="30" t="s">
        <v>161</v>
      </c>
      <c r="B15" s="30"/>
      <c r="C15" s="31" t="s">
        <v>188</v>
      </c>
      <c r="D15" s="30"/>
      <c r="E15" s="30"/>
      <c r="F15" s="30" t="s">
        <v>179</v>
      </c>
      <c r="G15" s="30"/>
    </row>
    <row r="16" spans="1:10" ht="14.5" x14ac:dyDescent="0.3">
      <c r="A16" s="30" t="s">
        <v>161</v>
      </c>
      <c r="B16" s="30"/>
      <c r="C16" s="31" t="s">
        <v>189</v>
      </c>
      <c r="D16" s="30"/>
      <c r="E16" s="30"/>
      <c r="F16" s="30" t="s">
        <v>179</v>
      </c>
      <c r="G16" s="30"/>
    </row>
    <row r="17" spans="1:7" x14ac:dyDescent="0.3">
      <c r="A17" s="30" t="s">
        <v>172</v>
      </c>
      <c r="B17" s="30"/>
      <c r="C17" s="30"/>
      <c r="D17" s="30"/>
      <c r="E17" s="30" t="s">
        <v>179</v>
      </c>
      <c r="F17" s="30" t="s">
        <v>179</v>
      </c>
      <c r="G17" s="30"/>
    </row>
    <row r="18" spans="1:7" x14ac:dyDescent="0.3">
      <c r="A18" s="30" t="s">
        <v>165</v>
      </c>
      <c r="B18" s="30"/>
      <c r="C18" s="30" t="s">
        <v>31</v>
      </c>
      <c r="D18" s="30"/>
      <c r="E18" s="30" t="s">
        <v>179</v>
      </c>
      <c r="F18" s="30" t="s">
        <v>179</v>
      </c>
      <c r="G18" s="30"/>
    </row>
    <row r="19" spans="1:7" x14ac:dyDescent="0.3">
      <c r="A19" s="30" t="s">
        <v>173</v>
      </c>
      <c r="B19" s="30"/>
      <c r="C19" s="30"/>
      <c r="D19" s="30"/>
      <c r="E19" s="30" t="s">
        <v>179</v>
      </c>
      <c r="F19" s="30" t="s">
        <v>179</v>
      </c>
      <c r="G19" s="30"/>
    </row>
    <row r="20" spans="1:7" x14ac:dyDescent="0.3">
      <c r="A20" s="30" t="s">
        <v>168</v>
      </c>
      <c r="B20" s="30"/>
      <c r="C20" s="30" t="s">
        <v>190</v>
      </c>
      <c r="D20" s="30"/>
      <c r="E20" s="30" t="s">
        <v>179</v>
      </c>
      <c r="F20" s="30" t="s">
        <v>179</v>
      </c>
      <c r="G20" s="30"/>
    </row>
    <row r="21" spans="1:7" x14ac:dyDescent="0.3">
      <c r="A21" s="30" t="s">
        <v>160</v>
      </c>
      <c r="B21" s="30"/>
      <c r="C21" s="30" t="s">
        <v>191</v>
      </c>
      <c r="D21" s="30"/>
      <c r="E21" s="30" t="s">
        <v>179</v>
      </c>
      <c r="F21" s="30" t="s">
        <v>179</v>
      </c>
      <c r="G21" s="30"/>
    </row>
  </sheetData>
  <sortState xmlns:xlrd2="http://schemas.microsoft.com/office/spreadsheetml/2017/richdata2" ref="H3:H21">
    <sortCondition ref="H2"/>
  </sortState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>
    <tabColor theme="7"/>
  </sheetPr>
  <dimension ref="A1:K4"/>
  <sheetViews>
    <sheetView showGridLines="0" workbookViewId="0"/>
  </sheetViews>
  <sheetFormatPr baseColWidth="10" defaultColWidth="11.5" defaultRowHeight="14" x14ac:dyDescent="0.3"/>
  <cols>
    <col min="1" max="1" width="17" style="28" customWidth="1"/>
    <col min="2" max="2" width="21.9140625" style="1" customWidth="1"/>
    <col min="3" max="5" width="17" style="1" customWidth="1"/>
  </cols>
  <sheetData>
    <row r="1" spans="1:11" s="2" customFormat="1" ht="33.5" x14ac:dyDescent="0.95">
      <c r="A1" s="64" t="s">
        <v>220</v>
      </c>
      <c r="B1" s="65"/>
      <c r="C1" s="65"/>
      <c r="D1" s="65"/>
      <c r="E1" s="65"/>
      <c r="F1"/>
      <c r="G1"/>
      <c r="H1"/>
      <c r="I1"/>
      <c r="J1"/>
      <c r="K1"/>
    </row>
    <row r="2" spans="1:11" ht="55" customHeight="1" x14ac:dyDescent="0.3"/>
    <row r="3" spans="1:11" s="3" customFormat="1" x14ac:dyDescent="0.3">
      <c r="A3" t="s">
        <v>1</v>
      </c>
      <c r="B3" t="s">
        <v>28</v>
      </c>
      <c r="C3" t="s">
        <v>91</v>
      </c>
      <c r="D3" t="s">
        <v>92</v>
      </c>
      <c r="E3" t="s">
        <v>0</v>
      </c>
      <c r="F3"/>
      <c r="G3"/>
      <c r="H3"/>
      <c r="I3"/>
      <c r="J3"/>
      <c r="K3"/>
    </row>
    <row r="4" spans="1:11" x14ac:dyDescent="0.3">
      <c r="A4" t="s">
        <v>158</v>
      </c>
      <c r="B4"/>
      <c r="C4" t="s">
        <v>156</v>
      </c>
      <c r="D4" t="s">
        <v>93</v>
      </c>
      <c r="E4" t="s">
        <v>94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Articles</vt:lpstr>
      <vt:lpstr>Nomenclatures</vt:lpstr>
      <vt:lpstr>Production</vt:lpstr>
      <vt:lpstr>Stock</vt:lpstr>
      <vt:lpstr>Commandes fournisseurs</vt:lpstr>
      <vt:lpstr>Inventaire</vt:lpstr>
      <vt:lpstr>Contacts</vt:lpstr>
      <vt:lpstr>Outils</vt:lpstr>
      <vt:lpstr>Réception accessoires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Christian CROCHE</cp:lastModifiedBy>
  <cp:revision>3</cp:revision>
  <cp:lastPrinted>2024-07-31T06:05:22Z</cp:lastPrinted>
  <dcterms:created xsi:type="dcterms:W3CDTF">2023-04-12T17:23:39Z</dcterms:created>
  <dcterms:modified xsi:type="dcterms:W3CDTF">2024-09-21T11:25:59Z</dcterms:modified>
</cp:coreProperties>
</file>