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corbin2/"/>
    </mc:Choice>
  </mc:AlternateContent>
  <xr:revisionPtr revIDLastSave="366" documentId="8_{ECE935FB-D9EF-4D2F-B81C-B042E448D282}" xr6:coauthVersionLast="47" xr6:coauthVersionMax="47" xr10:uidLastSave="{7838E12C-38EB-42BD-84D1-B68676194F0D}"/>
  <bookViews>
    <workbookView xWindow="-110" yWindow="-110" windowWidth="38620" windowHeight="21820" tabRatio="208" xr2:uid="{00000000-000D-0000-FFFF-FFFF00000000}"/>
  </bookViews>
  <sheets>
    <sheet name="suivi CTx" sheetId="1" r:id="rId1"/>
    <sheet name="paramètre" sheetId="2" r:id="rId2"/>
  </sheets>
  <definedNames>
    <definedName name="_xlnm._FilterDatabase" localSheetId="0" hidden="1">'suivi CTx'!$A$7:$AC$11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tolérance">paramètre!$C$2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  <c r="B10" i="1" a="1"/>
  <c r="B10" i="1" s="1"/>
  <c r="B11" i="1" a="1"/>
  <c r="B11" i="1" s="1"/>
  <c r="B12" i="1" a="1"/>
  <c r="B12" i="1" s="1"/>
  <c r="Y12" i="1"/>
  <c r="Y11" i="1"/>
  <c r="Y10" i="1"/>
  <c r="Y9" i="1"/>
  <c r="V12" i="1"/>
  <c r="V11" i="1"/>
  <c r="V10" i="1"/>
  <c r="V9" i="1"/>
  <c r="S12" i="1"/>
  <c r="S11" i="1"/>
  <c r="S10" i="1"/>
  <c r="S9" i="1"/>
  <c r="P12" i="1"/>
  <c r="P11" i="1"/>
  <c r="P10" i="1"/>
  <c r="P9" i="1"/>
  <c r="M9" i="1"/>
  <c r="M10" i="1"/>
  <c r="M11" i="1"/>
  <c r="M12" i="1"/>
  <c r="O5" i="1" a="1"/>
  <c r="O5" i="1" s="1"/>
  <c r="N9" i="1"/>
  <c r="O6" i="1" s="1" a="1"/>
  <c r="O6" i="1" s="1"/>
  <c r="D11" i="1" l="1"/>
  <c r="D10" i="1"/>
  <c r="D12" i="1"/>
  <c r="D9" i="1"/>
  <c r="J3" i="1" a="1"/>
  <c r="J3" i="1" s="1"/>
  <c r="B3" i="1" a="1"/>
  <c r="B3" i="1" s="1"/>
  <c r="J4" i="1" a="1"/>
  <c r="J4" i="1" s="1"/>
  <c r="B4" i="1" a="1"/>
  <c r="B4" i="1" s="1"/>
  <c r="B5" i="1" a="1"/>
  <c r="B5" i="1" s="1"/>
  <c r="J5" i="1" a="1"/>
  <c r="J5" i="1" s="1"/>
  <c r="J6" i="1" a="1"/>
  <c r="J6" i="1" s="1"/>
  <c r="B6" i="1" a="1"/>
  <c r="B6" i="1" s="1"/>
  <c r="O3" i="1" a="1"/>
  <c r="O3" i="1" s="1"/>
  <c r="O4" i="1" a="1"/>
  <c r="O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<sst xmlns="http://schemas.openxmlformats.org/spreadsheetml/2006/main" count="60" uniqueCount="43">
  <si>
    <t>NATURE DES TRAVAUX</t>
  </si>
  <si>
    <t>N° de Ctx</t>
  </si>
  <si>
    <t>Rédacteur</t>
  </si>
  <si>
    <t>Renouvelable</t>
  </si>
  <si>
    <r>
      <t>Commentaires/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Justification contrat URGENT</t>
    </r>
  </si>
  <si>
    <t>Commenté au RPTx le</t>
  </si>
  <si>
    <t>NON</t>
  </si>
  <si>
    <t>OUI</t>
  </si>
  <si>
    <t>Date de fin de vérification</t>
  </si>
  <si>
    <t>Date de dépose sur la GED</t>
  </si>
  <si>
    <t>Date limite de fin de vérification</t>
  </si>
  <si>
    <t>Date limite limite de dépose sur la GED</t>
  </si>
  <si>
    <t>Début</t>
  </si>
  <si>
    <t>Fin</t>
  </si>
  <si>
    <t>DATE D'EXECUTION</t>
  </si>
  <si>
    <t>Nom du contrat</t>
  </si>
  <si>
    <t>service1</t>
  </si>
  <si>
    <t>service2</t>
  </si>
  <si>
    <t>service3</t>
  </si>
  <si>
    <t>Secteur 1</t>
  </si>
  <si>
    <t>Secteur 2</t>
  </si>
  <si>
    <t>Secteur 3</t>
  </si>
  <si>
    <t>service4</t>
  </si>
  <si>
    <t>Secteur 4</t>
  </si>
  <si>
    <t>xxxx</t>
  </si>
  <si>
    <t>Date limite d'envoi a  l'exploitation</t>
  </si>
  <si>
    <t>Date d'envoi a  l'exploitation</t>
  </si>
  <si>
    <t>Nb dates ≥ limite</t>
  </si>
  <si>
    <t>Nb dates &lt; limite - 7 j</t>
  </si>
  <si>
    <t>limite - 7 j ≤ Nb dates &lt; limite</t>
  </si>
  <si>
    <t>x</t>
  </si>
  <si>
    <t>test</t>
  </si>
  <si>
    <t>Date limite de fin de rédaction</t>
  </si>
  <si>
    <t>Date de fin de rédaction</t>
  </si>
  <si>
    <t>Date limite de réception</t>
  </si>
  <si>
    <t>Date de réception</t>
  </si>
  <si>
    <t>jk</t>
  </si>
  <si>
    <t>Tolérance</t>
  </si>
  <si>
    <t>N° semaine</t>
  </si>
  <si>
    <t>Tolérance2</t>
  </si>
  <si>
    <t>Tolérance3</t>
  </si>
  <si>
    <t>Tolérance4</t>
  </si>
  <si>
    <t>Tolérance5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</si>
</sst>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F400]h:mm:ss\ AM/PM"/>
    <numFmt numFmtId="165" formatCode="#,##0&quot; m/s²&quot;"/>
    <numFmt numFmtId="166" formatCode="#,##0&quot; daN·m&quot;"/>
    <numFmt numFmtId="167" formatCode="#,##0&quot; N·m&quot;"/>
    <numFmt numFmtId="168" formatCode="#,##0&quot; ℓ/min&quot;"/>
    <numFmt numFmtId="169" formatCode="#,##0&quot; ℓ/s&quot;"/>
    <numFmt numFmtId="170" formatCode="#,##0&quot; m³/h&quot;"/>
    <numFmt numFmtId="171" formatCode="#,##0&quot; cm&quot;"/>
    <numFmt numFmtId="172" formatCode="#,##0&quot; m&quot;"/>
    <numFmt numFmtId="173" formatCode="#,##0&quot; mm&quot;"/>
    <numFmt numFmtId="174" formatCode="#,##0&quot; km&quot;"/>
    <numFmt numFmtId="175" formatCode="#,##0&quot; µm&quot;"/>
    <numFmt numFmtId="176" formatCode="#,##0&quot; V&quot;"/>
    <numFmt numFmtId="177" formatCode="#,##0&quot; daN&quot;"/>
    <numFmt numFmtId="178" formatCode="#,##0&quot; N&quot;"/>
    <numFmt numFmtId="179" formatCode="#,##0&quot; kN&quot;"/>
    <numFmt numFmtId="180" formatCode="#,##0&quot; rpm&quot;"/>
    <numFmt numFmtId="181" formatCode="#,##0&quot; tr/min&quot;"/>
    <numFmt numFmtId="182" formatCode="#,##0&quot; kg&quot;"/>
    <numFmt numFmtId="183" formatCode="#,##0&quot; t&quot;"/>
    <numFmt numFmtId="184" formatCode="#,##0&quot; kg/m³&quot;"/>
    <numFmt numFmtId="185" formatCode="#,##0&quot; k€&quot;"/>
    <numFmt numFmtId="186" formatCode="#,##0&quot; M€&quot;"/>
    <numFmt numFmtId="187" formatCode="#,##0&quot; Pa&quot;"/>
    <numFmt numFmtId="188" formatCode="#,##0&quot; kW&quot;"/>
    <numFmt numFmtId="189" formatCode="#,##0&quot; m²&quot;"/>
    <numFmt numFmtId="190" formatCode="#,##0&quot; cm²&quot;"/>
    <numFmt numFmtId="191" formatCode="#,##0&quot; mm²&quot;"/>
    <numFmt numFmtId="192" formatCode="#,##0&quot; °C&quot;"/>
    <numFmt numFmtId="193" formatCode="#,##0&quot; h&quot;"/>
    <numFmt numFmtId="194" formatCode="#,##0&quot; j&quot;"/>
    <numFmt numFmtId="195" formatCode="#,##0&quot; min&quot;"/>
    <numFmt numFmtId="196" formatCode="#,##0&quot; mois&quot;"/>
    <numFmt numFmtId="197" formatCode="#,##0&quot; s&quot;"/>
    <numFmt numFmtId="198" formatCode="#,##0&quot; sem.&quot;"/>
    <numFmt numFmtId="199" formatCode="#,##0&quot; an(s)&quot;"/>
    <numFmt numFmtId="200" formatCode="#,##0&quot; km/h&quot;"/>
    <numFmt numFmtId="201" formatCode="#,##0&quot; m/s&quot;"/>
    <numFmt numFmtId="202" formatCode="#,##0&quot; m/min&quot;"/>
    <numFmt numFmtId="203" formatCode="#,##0&quot; cm/min&quot;"/>
    <numFmt numFmtId="204" formatCode="#,##0&quot; mm/min&quot;"/>
    <numFmt numFmtId="205" formatCode="#,##0&quot; mm/s&quot;"/>
    <numFmt numFmtId="206" formatCode="#,##0&quot; L&quot;"/>
    <numFmt numFmtId="207" formatCode="#,##0&quot; ℓ&quot;"/>
    <numFmt numFmtId="208" formatCode="#,##0&quot; m³&quot;"/>
    <numFmt numFmtId="209" formatCode="#,##0&quot; cm³&quot;"/>
    <numFmt numFmtId="210" formatCode="#,##0&quot; dm³&quot;"/>
    <numFmt numFmtId="211" formatCode="#,##0,&quot; k€&quot;"/>
    <numFmt numFmtId="212" formatCode="@\ *.\ \:"/>
    <numFmt numFmtId="213" formatCode="[$-40C]\ ddd\ dd\ mmm\ yy;@"/>
  </numFmts>
  <fonts count="3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sz val="8"/>
      <color rgb="FF00B0F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4"/>
      <name val="Arial"/>
      <family val="2"/>
    </font>
    <font>
      <sz val="8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99">
    <xf numFmtId="0" fontId="0" fillId="0" borderId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30" fillId="0" borderId="7" applyNumberFormat="0" applyFill="0" applyAlignment="0" applyProtection="0"/>
    <xf numFmtId="0" fontId="3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8" applyNumberFormat="0" applyAlignment="0" applyProtection="0"/>
    <xf numFmtId="0" fontId="15" fillId="8" borderId="9" applyNumberFormat="0" applyAlignment="0" applyProtection="0"/>
    <xf numFmtId="0" fontId="16" fillId="8" borderId="8" applyNumberFormat="0" applyAlignment="0" applyProtection="0"/>
    <xf numFmtId="0" fontId="17" fillId="0" borderId="10" applyNumberFormat="0" applyFill="0" applyAlignment="0" applyProtection="0"/>
    <xf numFmtId="0" fontId="18" fillId="9" borderId="11" applyNumberFormat="0" applyAlignment="0" applyProtection="0"/>
    <xf numFmtId="0" fontId="19" fillId="0" borderId="0" applyNumberFormat="0" applyFill="0" applyBorder="0" applyAlignment="0" applyProtection="0"/>
    <xf numFmtId="0" fontId="9" fillId="10" borderId="12" applyNumberFormat="0" applyFont="0" applyAlignment="0" applyProtection="0"/>
    <xf numFmtId="0" fontId="2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2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1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1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1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1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195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197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0" fontId="1" fillId="0" borderId="0" applyFill="0" applyBorder="0">
      <alignment vertical="top"/>
    </xf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164" fontId="4" fillId="0" borderId="3" xfId="0" applyNumberFormat="1" applyFont="1" applyBorder="1" applyAlignment="1">
      <alignment horizontal="centerContinuous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Continuous"/>
    </xf>
    <xf numFmtId="164" fontId="3" fillId="0" borderId="14" xfId="0" applyNumberFormat="1" applyFont="1" applyBorder="1" applyAlignment="1" applyProtection="1">
      <alignment horizontal="center" vertical="center"/>
      <protection locked="0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5" xfId="0" applyNumberFormat="1" applyFont="1" applyFill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64" fontId="25" fillId="3" borderId="4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 applyProtection="1">
      <alignment horizontal="center" vertical="center"/>
      <protection locked="0"/>
    </xf>
    <xf numFmtId="14" fontId="24" fillId="2" borderId="4" xfId="0" applyNumberFormat="1" applyFont="1" applyFill="1" applyBorder="1" applyAlignment="1" applyProtection="1">
      <alignment horizontal="center" vertical="center" wrapText="1"/>
      <protection locked="0"/>
    </xf>
    <xf numFmtId="194" fontId="3" fillId="2" borderId="4" xfId="78" applyFont="1" applyFill="1" applyBorder="1" applyAlignment="1" applyProtection="1">
      <alignment horizontal="center" vertical="center" wrapText="1"/>
      <protection locked="0"/>
    </xf>
    <xf numFmtId="0" fontId="26" fillId="35" borderId="0" xfId="0" applyFont="1" applyFill="1" applyAlignment="1">
      <alignment vertical="center"/>
    </xf>
    <xf numFmtId="0" fontId="26" fillId="36" borderId="0" xfId="0" applyFont="1" applyFill="1" applyAlignment="1">
      <alignment vertical="center"/>
    </xf>
    <xf numFmtId="0" fontId="0" fillId="36" borderId="0" xfId="0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27" fillId="37" borderId="0" xfId="0" applyFont="1" applyFill="1" applyAlignment="1">
      <alignment vertical="center"/>
    </xf>
    <xf numFmtId="0" fontId="27" fillId="37" borderId="0" xfId="0" applyFont="1" applyFill="1" applyAlignment="1">
      <alignment horizontal="center" vertical="center"/>
    </xf>
    <xf numFmtId="164" fontId="4" fillId="0" borderId="2" xfId="0" applyNumberFormat="1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horizontal="left" vertical="top" textRotation="90"/>
    </xf>
    <xf numFmtId="164" fontId="4" fillId="0" borderId="4" xfId="0" applyNumberFormat="1" applyFont="1" applyBorder="1" applyAlignment="1">
      <alignment horizontal="left" vertical="top" textRotation="90"/>
    </xf>
    <xf numFmtId="164" fontId="4" fillId="0" borderId="4" xfId="0" applyNumberFormat="1" applyFont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164" fontId="4" fillId="38" borderId="3" xfId="0" applyNumberFormat="1" applyFont="1" applyFill="1" applyBorder="1" applyAlignment="1">
      <alignment horizontal="left" vertical="top" wrapText="1"/>
    </xf>
    <xf numFmtId="194" fontId="0" fillId="0" borderId="0" xfId="78" applyFont="1" applyAlignment="1">
      <alignment horizontal="center"/>
    </xf>
    <xf numFmtId="164" fontId="3" fillId="2" borderId="4" xfId="0" applyNumberFormat="1" applyFont="1" applyFill="1" applyBorder="1" applyAlignment="1">
      <alignment vertical="center"/>
    </xf>
    <xf numFmtId="0" fontId="3" fillId="0" borderId="14" xfId="0" applyNumberFormat="1" applyFont="1" applyBorder="1" applyAlignment="1" applyProtection="1">
      <alignment horizontal="center" vertical="center"/>
      <protection locked="0"/>
    </xf>
  </cellXfs>
  <cellStyles count="99">
    <cellStyle name="°C" xfId="76" xr:uid="{CC2E6196-A284-4634-BAF3-A71227E54F38}"/>
    <cellStyle name="µm" xfId="59" xr:uid="{66B7DEB1-2B63-43DC-A550-D36A2020FCE5}"/>
    <cellStyle name="… :" xfId="96" xr:uid="{A15D544F-3D7A-454E-A6DD-166F2568C3BD}"/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nnée" xfId="83" xr:uid="{FE980AE5-974C-4354-B30A-5C7BDB8C93E5}"/>
    <cellStyle name="Avertissement" xfId="21" builtinId="11" customBuiltin="1"/>
    <cellStyle name="Calcul" xfId="18" builtinId="22" customBuiltin="1"/>
    <cellStyle name="Cellule liée" xfId="19" builtinId="24" customBuiltin="1"/>
    <cellStyle name="cm" xfId="55" xr:uid="{0C7E067D-F0E1-4D81-9C18-EA5A0418E322}"/>
    <cellStyle name="cm/min" xfId="87" xr:uid="{C7FE3D2D-28B2-4A13-9D78-BE1844DF0C00}"/>
    <cellStyle name="cm²" xfId="74" xr:uid="{C05745E8-355A-4E0F-9410-FCA7BB7D7EBB}"/>
    <cellStyle name="cm³" xfId="93" xr:uid="{FC2BA31D-4D30-49C2-9267-4247F6D873DB}"/>
    <cellStyle name="daN" xfId="61" xr:uid="{44B954F8-55F1-461F-95ED-11D1A86AF4E8}"/>
    <cellStyle name="daN·m" xfId="2" xr:uid="{42A20DC2-5478-42C5-A457-B313285F9198}"/>
    <cellStyle name="Date semi-longue" xfId="97" xr:uid="{D764C4A8-079E-4964-80F3-A09AA03CACEB}"/>
    <cellStyle name="dm³" xfId="94" xr:uid="{AD0A539A-CB75-4E0C-ABCD-7D1F81116D9E}"/>
    <cellStyle name="Entrée" xfId="16" builtinId="20" customBuiltin="1"/>
    <cellStyle name="h" xfId="77" xr:uid="{7236A784-F66A-4737-B4BF-38A2161A97B5}"/>
    <cellStyle name="Insatisfaisant" xfId="14" builtinId="27" customBuiltin="1"/>
    <cellStyle name="jours" xfId="78" xr:uid="{0E9B591A-68B9-4AF8-B551-986DA38D29A4}"/>
    <cellStyle name="k€" xfId="69" xr:uid="{F9BCFF35-EE78-4EA3-BD4A-EFDE9DE9CA3E}"/>
    <cellStyle name="k€ (valeur en €)" xfId="95" xr:uid="{42E894DB-B4E8-40FC-93E0-DB7AA3FEB8D5}"/>
    <cellStyle name="kg" xfId="66" xr:uid="{FA8FFDE8-64DB-46D0-8916-1F8EDA10BCC6}"/>
    <cellStyle name="kg/m³" xfId="68" xr:uid="{DB4FD0F9-584A-4DD1-B559-673919364B72}"/>
    <cellStyle name="km" xfId="58" xr:uid="{54B0828E-5B66-4E16-A98D-97EC3B317DD6}"/>
    <cellStyle name="km/h" xfId="84" xr:uid="{510C9E54-0FF5-4594-BB9D-065527BCDD98}"/>
    <cellStyle name="kN" xfId="63" xr:uid="{EE5FF7C9-FB76-4094-9248-C2BCFD8A06B4}"/>
    <cellStyle name="kW" xfId="72" xr:uid="{A64F1290-2440-4B37-8482-E32EF982FA73}"/>
    <cellStyle name="L" xfId="90" xr:uid="{BAE8B9BE-9A65-4385-8F80-56DCA80F0B8A}"/>
    <cellStyle name="ℓ" xfId="91" xr:uid="{616FA2B1-18E6-4C3C-A532-6222AE761CAB}"/>
    <cellStyle name="ℓ/min" xfId="52" xr:uid="{5F9155D8-BC1B-4883-A86D-FD75AD96BD55}"/>
    <cellStyle name="ℓ/s" xfId="53" xr:uid="{E9F17EDF-8D76-4B9D-95B0-E5CDCA460389}"/>
    <cellStyle name="Lien hypertexte" xfId="49" builtinId="8" customBuiltin="1"/>
    <cellStyle name="Lien hypertexte visité" xfId="50" builtinId="9" customBuiltin="1"/>
    <cellStyle name="m" xfId="56" xr:uid="{BCC469B3-DAC6-4EA7-AF6A-F8B1D8231188}"/>
    <cellStyle name="m/min" xfId="86" xr:uid="{F22A4D23-9B6F-4368-885C-205F2A84F4E6}"/>
    <cellStyle name="m/s" xfId="85" xr:uid="{BD8978AA-5CC6-4247-89DD-3D8C0FB62E42}"/>
    <cellStyle name="m/s²" xfId="1" xr:uid="{B12076DF-9CE6-4658-8F4C-9CEEA7E5BDEE}"/>
    <cellStyle name="M€" xfId="70" xr:uid="{D22396D2-EAFA-464A-A1D2-2C964A6F493C}"/>
    <cellStyle name="m²" xfId="73" xr:uid="{33D4E2CF-E5FB-479A-9A9A-7CF1EA63F44F}"/>
    <cellStyle name="m³" xfId="92" xr:uid="{554D8709-4207-4042-9905-F995AB172D4F}"/>
    <cellStyle name="m³/h" xfId="54" xr:uid="{6CB4755A-AE81-413B-9766-8FD7DDAF60A8}"/>
    <cellStyle name="Milliers" xfId="3" builtinId="3" customBuiltin="1"/>
    <cellStyle name="Milliers [0]" xfId="4" builtinId="6" customBuiltin="1"/>
    <cellStyle name="minute" xfId="79" xr:uid="{488E5324-F29D-4893-814A-A7BFA675E5C4}"/>
    <cellStyle name="mm" xfId="57" xr:uid="{ADF2F41E-3EF8-43D3-91A3-5C46D2FA8805}"/>
    <cellStyle name="mm/min" xfId="88" xr:uid="{4596BA17-B7DA-4E7F-98CA-5B6478BFDE7E}"/>
    <cellStyle name="mm/s" xfId="89" xr:uid="{6BB6F3AD-7370-421E-9515-CCB44CB50EC2}"/>
    <cellStyle name="mm²" xfId="75" xr:uid="{5DEBB48A-0D41-4B94-A586-80987C737DBC}"/>
    <cellStyle name="mois" xfId="80" xr:uid="{3AF098F6-542C-49C9-84FB-9726128744ED}"/>
    <cellStyle name="Monétaire" xfId="5" builtinId="4" customBuiltin="1"/>
    <cellStyle name="Monétaire [0]" xfId="6" builtinId="7" customBuiltin="1"/>
    <cellStyle name="N" xfId="62" xr:uid="{F0BE3CAD-684C-4497-9258-D8DA6F8B7F51}"/>
    <cellStyle name="N·m" xfId="51" xr:uid="{94DA96EB-B343-41CF-81C6-21017BF8230B}"/>
    <cellStyle name="Neutre" xfId="15" builtinId="28" customBuiltin="1"/>
    <cellStyle name="Normal" xfId="0" builtinId="0" customBuiltin="1"/>
    <cellStyle name="Normal 2" xfId="98" xr:uid="{7E1DF8CA-BC61-45AE-A1AC-20D23F80391C}"/>
    <cellStyle name="Note" xfId="22" builtinId="10" customBuiltin="1"/>
    <cellStyle name="Pa" xfId="71" xr:uid="{58443A45-466C-4F24-928E-F90CDEF86DF5}"/>
    <cellStyle name="Pourcentage" xfId="7" builtinId="5" customBuiltin="1"/>
    <cellStyle name="rpm" xfId="64" xr:uid="{43AB9CE5-1FD2-4A1A-A9A9-BE41EC9CEE6C}"/>
    <cellStyle name="s" xfId="81" xr:uid="{EC151C3A-7A40-4018-A3F0-8FEBC8DA3D31}"/>
    <cellStyle name="Satisfaisant" xfId="13" builtinId="26" customBuiltin="1"/>
    <cellStyle name="semaine" xfId="82" xr:uid="{0F285E91-8AB8-40F3-B91C-3121517C9A58}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nne" xfId="67" xr:uid="{AB6193F9-F3CA-4C25-A59E-4BD9C7C511E7}"/>
    <cellStyle name="Total" xfId="24" builtinId="25" customBuiltin="1"/>
    <cellStyle name="tr/min" xfId="65" xr:uid="{DD2A2FCA-B1D2-4A4F-91E2-0E71BD82F9E2}"/>
    <cellStyle name="V" xfId="60" xr:uid="{2B3AA946-C02B-4A55-A590-5AAF3E924020}"/>
    <cellStyle name="Vérification" xfId="20" builtinId="23" customBuiltin="1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D928AF-0290-4BF8-AEB3-42E0F33CAB63}" name="Tableau1" displayName="Tableau1" ref="A8:AC12" totalsRowShown="0" headerRowDxfId="34" dataDxfId="33" tableBorderDxfId="32">
  <autoFilter ref="A8:AC12" xr:uid="{22D928AF-0290-4BF8-AEB3-42E0F33CAB63}"/>
  <tableColumns count="29">
    <tableColumn id="1" xr3:uid="{93C8FAE9-D0F9-4ACA-9E3E-5125C078FD1B}" name="N° de Ctx" dataDxfId="0">
      <calculatedColumnFormula array="1">_semISO(Tableau1[[#This Row],[Début]],"-S")</calculatedColumnFormula>
    </tableColumn>
    <tableColumn id="2" xr3:uid="{8156385A-50E8-497C-879F-389B562C567A}" name="N° semaine" dataDxfId="1">
      <calculatedColumnFormula array="1">_semISO(Tableau1[[#This Row],[Début]],"-S")</calculatedColumnFormula>
    </tableColumn>
    <tableColumn id="3" xr3:uid="{5791737E-7DD7-4AF5-9E81-536C9C0B5553}" name="NATURE DES TRAVAUX" dataDxfId="4"/>
    <tableColumn id="4" xr3:uid="{033D47F7-E6FD-4FE9-8888-372C8B11FA6B}" name="Nom du contrat" dataDxfId="2">
      <calculatedColumnFormula>"entreprise - "&amp;A9&amp;" - S"&amp;B9&amp;" - "&amp;C9</calculatedColumnFormula>
    </tableColumn>
    <tableColumn id="5" xr3:uid="{4B556D7F-ADE7-4207-B6F2-7BD34BEC4CEA}" name="service1" dataDxfId="3"/>
    <tableColumn id="6" xr3:uid="{86F9B904-EEEF-49DC-A011-232FF30E83E2}" name="service2" dataDxfId="31"/>
    <tableColumn id="7" xr3:uid="{E7927C1C-D204-4029-ADAD-45956DCC87A2}" name="service3" dataDxfId="30"/>
    <tableColumn id="8" xr3:uid="{358F3986-EAD5-4853-A35D-6325B8EA399E}" name="service4" dataDxfId="29"/>
    <tableColumn id="9" xr3:uid="{D9CE46DD-16B1-46C5-AB0A-F255CECDC671}" name="Renouvelable" dataDxfId="28"/>
    <tableColumn id="10" xr3:uid="{E9EC49ED-FA5F-4E9B-8910-AB72D4B82C19}" name="Début" dataDxfId="27"/>
    <tableColumn id="12" xr3:uid="{0C5D3088-357D-48C6-8103-FC4E07B0F6E0}" name="Fin" dataDxfId="26"/>
    <tableColumn id="13" xr3:uid="{F65504BD-451B-48B9-ADA3-81D766675E8C}" name="Rédacteur" dataDxfId="25"/>
    <tableColumn id="14" xr3:uid="{84A25ED1-06E7-47BF-B115-7D9164BAB945}" name="Tolérance" dataDxfId="12" dataCellStyle="jours">
      <calculatedColumnFormula>tolérance</calculatedColumnFormula>
    </tableColumn>
    <tableColumn id="15" xr3:uid="{A1AA762C-86E9-41B2-9706-9788D4A353A9}" name="Date limite de fin de rédaction" dataDxfId="24">
      <calculatedColumnFormula>J9-M9</calculatedColumnFormula>
    </tableColumn>
    <tableColumn id="16" xr3:uid="{10A18452-05BD-4391-A1E2-322DB9DC20A1}" name="Date de fin de rédaction" dataDxfId="23"/>
    <tableColumn id="17" xr3:uid="{9B8E7702-71AA-4603-8D12-F9FDE90499E2}" name="Tolérance2" dataDxfId="11" dataCellStyle="jours">
      <calculatedColumnFormula>tolérance</calculatedColumnFormula>
    </tableColumn>
    <tableColumn id="18" xr3:uid="{A092D9F3-112B-43FE-8B19-2EAED4695513}" name="Date limite de fin de vérification" dataDxfId="22"/>
    <tableColumn id="19" xr3:uid="{446D6FF5-8BC6-4CA0-A9F9-C8A5C82CADB6}" name="Date de fin de vérification" dataDxfId="21"/>
    <tableColumn id="20" xr3:uid="{C1A8491A-F565-42C3-BA6C-65E820CC0953}" name="Tolérance3" dataDxfId="10" dataCellStyle="jours">
      <calculatedColumnFormula>tolérance</calculatedColumnFormula>
    </tableColumn>
    <tableColumn id="21" xr3:uid="{EBA665EC-262C-4FC7-B725-D4BCDAC4298B}" name="Date limite d'envoi a  l'exploitation" dataDxfId="20"/>
    <tableColumn id="22" xr3:uid="{3BE0019C-1384-4DDF-A3A5-EF62C1229D78}" name="Date d'envoi a  l'exploitation" dataDxfId="19"/>
    <tableColumn id="23" xr3:uid="{85304505-5A3F-4FC5-8965-008DEBBA0C94}" name="Tolérance4" dataDxfId="9" dataCellStyle="jours">
      <calculatedColumnFormula>tolérance</calculatedColumnFormula>
    </tableColumn>
    <tableColumn id="24" xr3:uid="{781C9D98-A16F-47FA-B7E6-FD88112A0021}" name="Date limite de réception" dataDxfId="18"/>
    <tableColumn id="25" xr3:uid="{DB789710-FCF2-4D4E-BA9E-5A15A48F0505}" name="Date de réception" dataDxfId="17"/>
    <tableColumn id="26" xr3:uid="{EA8A49FD-232C-46ED-872C-384AF8E3BB2D}" name="Tolérance5" dataDxfId="8" dataCellStyle="jours">
      <calculatedColumnFormula>tolérance</calculatedColumnFormula>
    </tableColumn>
    <tableColumn id="27" xr3:uid="{478C6510-B7BC-4755-83B4-29D1F335A1AE}" name="Date limite limite de dépose sur la GED" dataDxfId="16"/>
    <tableColumn id="28" xr3:uid="{05F5C8D4-EB42-4377-9696-FA99B2B670AB}" name="Date de dépose sur la GED" dataDxfId="15"/>
    <tableColumn id="29" xr3:uid="{BA5CAA85-187A-4A0F-9518-76064990E761}" name="Commenté au RPTx le" dataDxfId="14"/>
    <tableColumn id="30" xr3:uid="{160895FB-1A12-4948-86C5-59825600A835}" name="Commentaires/ Justification contrat URGENT" dataDxfId="13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AC19"/>
  <sheetViews>
    <sheetView showGridLines="0" tabSelected="1" zoomScaleNormal="100" workbookViewId="0">
      <selection activeCell="AB9" sqref="AB9"/>
    </sheetView>
  </sheetViews>
  <sheetFormatPr baseColWidth="10" defaultColWidth="11.54296875" defaultRowHeight="14.5" x14ac:dyDescent="0.35"/>
  <cols>
    <col min="1" max="1" width="11.6328125" style="1" bestFit="1" customWidth="1"/>
    <col min="2" max="2" width="10.26953125" style="1" customWidth="1"/>
    <col min="3" max="3" width="24.08984375" style="1" bestFit="1" customWidth="1"/>
    <col min="4" max="4" width="27.54296875" style="1" bestFit="1" customWidth="1"/>
    <col min="5" max="8" width="3.6328125" style="1" bestFit="1" customWidth="1"/>
    <col min="9" max="9" width="9" style="1" bestFit="1" customWidth="1"/>
    <col min="10" max="10" width="11.36328125" style="1" bestFit="1" customWidth="1"/>
    <col min="11" max="11" width="9.90625" style="1" bestFit="1" customWidth="1"/>
    <col min="12" max="12" width="12.26953125" style="1" bestFit="1" customWidth="1"/>
    <col min="13" max="13" width="9.6328125" style="1" customWidth="1"/>
    <col min="14" max="14" width="12.54296875" style="1" customWidth="1"/>
    <col min="15" max="15" width="13" style="1" customWidth="1"/>
    <col min="16" max="16" width="9.7265625" style="1" customWidth="1"/>
    <col min="17" max="17" width="10.1796875" style="1" customWidth="1"/>
    <col min="18" max="18" width="11.36328125" style="1" customWidth="1"/>
    <col min="19" max="19" width="9.90625" style="1" customWidth="1"/>
    <col min="20" max="20" width="11.81640625" style="1" customWidth="1"/>
    <col min="21" max="21" width="11.81640625" style="1" bestFit="1" customWidth="1"/>
    <col min="22" max="22" width="9.36328125" style="1" customWidth="1"/>
    <col min="23" max="24" width="9.90625" style="1" bestFit="1" customWidth="1"/>
    <col min="25" max="25" width="9.1796875" style="1" customWidth="1"/>
    <col min="26" max="26" width="10.453125" style="1" customWidth="1"/>
    <col min="27" max="27" width="9.90625" style="1" bestFit="1" customWidth="1"/>
    <col min="28" max="28" width="10.453125" style="3" customWidth="1"/>
    <col min="29" max="29" width="42.453125" style="1" bestFit="1" customWidth="1"/>
    <col min="30" max="16384" width="11.54296875" style="1"/>
  </cols>
  <sheetData>
    <row r="2" spans="1:29" x14ac:dyDescent="0.35">
      <c r="B2" s="23" t="s">
        <v>28</v>
      </c>
      <c r="C2" s="24"/>
      <c r="J2" s="20" t="s">
        <v>29</v>
      </c>
      <c r="K2" s="21"/>
      <c r="L2" s="21"/>
      <c r="O2" s="19" t="s">
        <v>27</v>
      </c>
      <c r="P2" s="22"/>
    </row>
    <row r="3" spans="1:29" x14ac:dyDescent="0.35">
      <c r="A3" s="1" t="s">
        <v>19</v>
      </c>
      <c r="B3" s="5" cm="1">
        <f t="array" aca="1" ref="B3" ca="1">SUMPRODUCT((Tableau1[Date de fin de rédaction]="")*(TODAY()&lt;Tableau1[Date limite de fin de rédaction]-7)*(Tableau1[service1]&lt;&gt;"")*1)
+SUMPRODUCT((Tableau1[Date de fin de vérification]="")*(TODAY()&lt;Tableau1[Date limite de fin de vérification]-7)*(Tableau1[service1]&lt;&gt;"")*1)
+SUMPRODUCT((Tableau1[Date d''envoi a  l''exploitation]="")*(TODAY()&lt;Tableau1[Date limite d''envoi a  l''exploitation]-7)*(Tableau1[service1]&lt;&gt;"")*1)
+SUMPRODUCT((Tableau1[Date de réception]="")*(TODAY()&lt;Tableau1[Date limite de réception]-7)*(Tableau1[service1]&lt;&gt;"")*1)
+SUMPRODUCT((Tableau1[Date de dépose sur la GED]="")*(TODAY()&lt;Tableau1[Date limite limite de dépose sur la GED]-7)*(Tableau1[service1]&lt;&gt;"")*1)</f>
        <v>4</v>
      </c>
      <c r="E3" s="6"/>
      <c r="F3" s="6"/>
      <c r="G3" s="6"/>
      <c r="H3" s="6"/>
      <c r="J3" s="5" cm="1">
        <f t="array" aca="1" ref="J3" ca="1">SUMPRODUCT((Tableau1[Date de fin de rédaction]="")*(TODAY()&gt;=Tableau1[Date limite de fin de rédaction]-7)*(TODAY()&lt;Tableau1[Date limite de fin de rédaction])*(Tableau1[service1]&lt;&gt;"")*1)
+SUMPRODUCT((Tableau1[Date de fin de vérification]="")*(TODAY()&gt;=Tableau1[Date limite de fin de vérification]-7)*(TODAY()&lt;Tableau1[Date limite de fin de vérification])*(Tableau1[service1]&lt;&gt;"")*1)
+SUMPRODUCT((Tableau1[Date d''envoi a  l''exploitation]="")*(TODAY()&gt;=Tableau1[Date limite d''envoi a  l''exploitation]-7)*(TODAY()&lt;Tableau1[Date limite d''envoi a  l''exploitation])*(Tableau1[service1]&lt;&gt;"")*1)
+SUMPRODUCT((Tableau1[Date de réception]="")*(TODAY()&gt;=Tableau1[Date limite de réception]-7)*(TODAY()&lt;Tableau1[Date limite de réception])*(Tableau1[service1]&lt;&gt;"")*1)
+SUMPRODUCT((Tableau1[Date de dépose sur la GED]="")*(TODAY()&gt;=Tableau1[Date limite limite de dépose sur la GED]-7)*(TODAY()&lt;Tableau1[Date limite limite de dépose sur la GED])*(Tableau1[service1]&lt;&gt;"")*1)</f>
        <v>7</v>
      </c>
      <c r="O3" s="5" cm="1">
        <f t="array" aca="1" ref="O3" ca="1">SUMPRODUCT((Tableau1[Date de fin de rédaction]="")*(TODAY()&gt;=Tableau1[Date limite de fin de rédaction])*(Tableau1[service1]&lt;&gt;"")*1)
+SUMPRODUCT((Tableau1[Date de fin de vérification]="")*(TODAY()&gt;=Tableau1[Date limite de fin de vérification])*(Tableau1[service1]&lt;&gt;"")*1)
+SUMPRODUCT((Tableau1[Date d''envoi a  l''exploitation]="")*(TODAY()&gt;=Tableau1[Date limite d''envoi a  l''exploitation])*(Tableau1[service1]&lt;&gt;"")*1)
+SUMPRODUCT((Tableau1[Date de réception]="")*(TODAY()&gt;=Tableau1[Date limite de réception])*(Tableau1[service1]&lt;&gt;"")*1)
+SUMPRODUCT((Tableau1[Date de dépose sur la GED]="")*(TODAY()&gt;=Tableau1[Date limite limite de dépose sur la GED])*(Tableau1[service1]&lt;&gt;"")*1)</f>
        <v>4</v>
      </c>
    </row>
    <row r="4" spans="1:29" x14ac:dyDescent="0.35">
      <c r="A4" s="1" t="s">
        <v>20</v>
      </c>
      <c r="B4" s="5" cm="1">
        <f t="array" aca="1" ref="B4" ca="1">SUMPRODUCT((Tableau1[Date de fin de rédaction]="")*(TODAY()&lt;Tableau1[Date limite de fin de rédaction]-7)*(Tableau1[service2]&lt;&gt;"")*1)
+SUMPRODUCT((Tableau1[Date de fin de vérification]="")*(TODAY()&lt;Tableau1[Date limite de fin de vérification]-7)*(Tableau1[service2]&lt;&gt;"")*1)
+SUMPRODUCT((Tableau1[Date d''envoi a  l''exploitation]="")*(TODAY()&lt;Tableau1[Date limite d''envoi a  l''exploitation]-7)*(Tableau1[service2]&lt;&gt;"")*1)
+SUMPRODUCT((Tableau1[Date de réception]="")*(TODAY()&lt;Tableau1[Date limite de réception]-7)*(Tableau1[service2]&lt;&gt;"")*1)
+SUMPRODUCT((Tableau1[Date de dépose sur la GED]="")*(TODAY()&lt;Tableau1[Date limite limite de dépose sur la GED]-7)*(Tableau1[service2]&lt;&gt;"")*1)</f>
        <v>4</v>
      </c>
      <c r="E4" s="6"/>
      <c r="F4" s="6"/>
      <c r="G4" s="6"/>
      <c r="H4" s="6"/>
      <c r="J4" s="5" cm="1">
        <f t="array" aca="1" ref="J4" ca="1">SUMPRODUCT((Tableau1[Date de fin de rédaction]="")*(TODAY()&gt;=Tableau1[Date limite de fin de rédaction]-7)*(TODAY()&lt;Tableau1[Date limite de fin de rédaction])*(Tableau1[service2]&lt;&gt;"")*1)
+SUMPRODUCT((Tableau1[Date de fin de vérification]="")*(TODAY()&gt;=Tableau1[Date limite de fin de vérification]-7)*(TODAY()&lt;Tableau1[Date limite de fin de vérification])*(Tableau1[service2]&lt;&gt;"")*1)
+SUMPRODUCT((Tableau1[Date d''envoi a  l''exploitation]="")*(TODAY()&gt;=Tableau1[Date limite d''envoi a  l''exploitation]-7)*(TODAY()&lt;Tableau1[Date limite d''envoi a  l''exploitation])*(Tableau1[service2]&lt;&gt;"")*1)
+SUMPRODUCT((Tableau1[Date de réception]="")*(TODAY()&gt;=Tableau1[Date limite de réception]-7)*(TODAY()&lt;Tableau1[Date limite de réception])*(Tableau1[service2]&lt;&gt;"")*1)
+SUMPRODUCT((Tableau1[Date de dépose sur la GED]="")*(TODAY()&gt;=Tableau1[Date limite limite de dépose sur la GED]-7)*(TODAY()&lt;Tableau1[Date limite limite de dépose sur la GED])*(Tableau1[service2]&lt;&gt;"")*1)</f>
        <v>7</v>
      </c>
      <c r="O4" s="5" cm="1">
        <f t="array" aca="1" ref="O4" ca="1">SUMPRODUCT((Tableau1[Date de fin de rédaction]="")*(TODAY()&gt;=Tableau1[Date limite de fin de rédaction])*(Tableau1[service2]&lt;&gt;"")*1)
+SUMPRODUCT((Tableau1[Date de fin de vérification]="")*(TODAY()&gt;=Tableau1[Date limite de fin de vérification])*(Tableau1[service2]&lt;&gt;"")*1)
+SUMPRODUCT((Tableau1[Date d''envoi a  l''exploitation]="")*(TODAY()&gt;=Tableau1[Date limite d''envoi a  l''exploitation])*(Tableau1[service2]&lt;&gt;"")*1)
+SUMPRODUCT((Tableau1[Date de réception]="")*(TODAY()&gt;=Tableau1[Date limite de réception])*(Tableau1[service2]&lt;&gt;"")*1)
+SUMPRODUCT((Tableau1[Date de dépose sur la GED]="")*(TODAY()&gt;=Tableau1[Date limite limite de dépose sur la GED])*(Tableau1[service2]&lt;&gt;"")*1)</f>
        <v>0</v>
      </c>
    </row>
    <row r="5" spans="1:29" x14ac:dyDescent="0.35">
      <c r="A5" s="1" t="s">
        <v>21</v>
      </c>
      <c r="B5" s="5" cm="1">
        <f t="array" aca="1" ref="B5" ca="1">SUMPRODUCT((Tableau1[Date de fin de rédaction]="")*(TODAY()&lt;Tableau1[Date limite de fin de rédaction]-7)*(Tableau1[service3]&lt;&gt;"")*1)
+SUMPRODUCT((Tableau1[Date de fin de vérification]="")*(TODAY()&lt;Tableau1[Date limite de fin de vérification]-7)*(Tableau1[service3]&lt;&gt;"")*1)
+SUMPRODUCT((Tableau1[Date d''envoi a  l''exploitation]="")*(TODAY()&lt;Tableau1[Date limite d''envoi a  l''exploitation]-7)*(Tableau1[service3]&lt;&gt;"")*1)
+SUMPRODUCT((Tableau1[Date de réception]="")*(TODAY()&lt;Tableau1[Date limite de réception]-7)*(Tableau1[service3]&lt;&gt;"")*1)
+SUMPRODUCT((Tableau1[Date de dépose sur la GED]="")*(TODAY()&lt;Tableau1[Date limite limite de dépose sur la GED]-7)*(Tableau1[service3]&lt;&gt;"")*1)</f>
        <v>4</v>
      </c>
      <c r="E5" s="6"/>
      <c r="F5" s="6"/>
      <c r="G5" s="6"/>
      <c r="H5" s="6"/>
      <c r="J5" s="5" cm="1">
        <f t="array" aca="1" ref="J5" ca="1">SUMPRODUCT((Tableau1[Date de fin de rédaction]="")*(TODAY()&gt;=Tableau1[Date limite de fin de rédaction]-7)*(TODAY()&lt;Tableau1[Date limite de fin de rédaction])*(Tableau1[service3]&lt;&gt;"")*1)
+SUMPRODUCT((Tableau1[Date de fin de vérification]="")*(TODAY()&gt;=Tableau1[Date limite de fin de vérification]-7)*(TODAY()&lt;Tableau1[Date limite de fin de vérification])*(Tableau1[service3]&lt;&gt;"")*1)
+SUMPRODUCT((Tableau1[Date d''envoi a  l''exploitation]="")*(TODAY()&gt;=Tableau1[Date limite d''envoi a  l''exploitation]-7)*(TODAY()&lt;Tableau1[Date limite d''envoi a  l''exploitation])*(Tableau1[service3]&lt;&gt;"")*1)
+SUMPRODUCT((Tableau1[Date de réception]="")*(TODAY()&gt;=Tableau1[Date limite de réception]-7)*(TODAY()&lt;Tableau1[Date limite de réception])*(Tableau1[service3]&lt;&gt;"")*1)
+SUMPRODUCT((Tableau1[Date de dépose sur la GED]="")*(TODAY()&gt;=Tableau1[Date limite limite de dépose sur la GED]-7)*(TODAY()&lt;Tableau1[Date limite limite de dépose sur la GED])*(Tableau1[service3]&lt;&gt;"")*1)</f>
        <v>4</v>
      </c>
      <c r="O5" s="5" cm="1">
        <f t="array" aca="1" ref="O5" ca="1">SUMPRODUCT((Tableau1[Date de fin de rédaction]="")*(TODAY()&gt;=Tableau1[Date limite de fin de rédaction])*(Tableau1[service3]&lt;&gt;"")*1)
+SUMPRODUCT((Tableau1[Date de fin de vérification]="")*(TODAY()&gt;=Tableau1[Date limite de fin de vérification])*(Tableau1[service3]&lt;&gt;"")*1)
+SUMPRODUCT((Tableau1[Date d''envoi a  l''exploitation]="")*(TODAY()&gt;=Tableau1[Date limite d''envoi a  l''exploitation])*(Tableau1[service3]&lt;&gt;"")*1)
+SUMPRODUCT((Tableau1[Date de réception]="")*(TODAY()&gt;=Tableau1[Date limite de réception])*(Tableau1[service3]&lt;&gt;"")*1)
+SUMPRODUCT((Tableau1[Date de dépose sur la GED]="")*(TODAY()&gt;=Tableau1[Date limite limite de dépose sur la GED])*(Tableau1[service3]&lt;&gt;"")*1)</f>
        <v>4</v>
      </c>
    </row>
    <row r="6" spans="1:29" ht="15" thickBot="1" x14ac:dyDescent="0.4">
      <c r="A6" s="1" t="s">
        <v>23</v>
      </c>
      <c r="B6" s="5" cm="1">
        <f t="array" aca="1" ref="B6" ca="1">SUMPRODUCT((Tableau1[Date de fin de rédaction]="")*(TODAY()&lt;Tableau1[Date limite de fin de rédaction]-7)*(Tableau1[service4]&lt;&gt;"")*1)
+SUMPRODUCT((Tableau1[Date de fin de vérification]="")*(TODAY()&lt;Tableau1[Date limite de fin de vérification]-7)*(Tableau1[service4]&lt;&gt;"")*1)
+SUMPRODUCT((Tableau1[Date d''envoi a  l''exploitation]="")*(TODAY()&lt;Tableau1[Date limite d''envoi a  l''exploitation]-7)*(Tableau1[service4]&lt;&gt;"")*1)
+SUMPRODUCT((Tableau1[Date de réception]="")*(TODAY()&lt;Tableau1[Date limite de réception]-7)*(Tableau1[service4]&lt;&gt;"")*1)
+SUMPRODUCT((Tableau1[Date de dépose sur la GED]="")*(TODAY()&lt;Tableau1[Date limite limite de dépose sur la GED]-7)*(Tableau1[service4]&lt;&gt;"")*1)</f>
        <v>4</v>
      </c>
      <c r="E6" s="6"/>
      <c r="F6" s="6"/>
      <c r="G6" s="6"/>
      <c r="H6" s="6"/>
      <c r="J6" s="5" cm="1">
        <f t="array" aca="1" ref="J6" ca="1">SUMPRODUCT((Tableau1[Date de fin de rédaction]="")*(TODAY()&gt;=Tableau1[Date limite de fin de rédaction]-7)*(TODAY()&lt;Tableau1[Date limite de fin de rédaction])*(Tableau1[service4]&lt;&gt;"")*1)
+SUMPRODUCT((Tableau1[Date de fin de vérification]="")*(TODAY()&gt;=Tableau1[Date limite de fin de vérification]-7)*(TODAY()&lt;Tableau1[Date limite de fin de vérification])*(Tableau1[service4]&lt;&gt;"")*1)
+SUMPRODUCT((Tableau1[Date d''envoi a  l''exploitation]="")*(TODAY()&gt;=Tableau1[Date limite d''envoi a  l''exploitation]-7)*(TODAY()&lt;Tableau1[Date limite d''envoi a  l''exploitation])*(Tableau1[service4]&lt;&gt;"")*1)
+SUMPRODUCT((Tableau1[Date de réception]="")*(TODAY()&gt;=Tableau1[Date limite de réception]-7)*(TODAY()&lt;Tableau1[Date limite de réception])*(Tableau1[service4]&lt;&gt;"")*1)
+SUMPRODUCT((Tableau1[Date de dépose sur la GED]="")*(TODAY()&gt;=Tableau1[Date limite limite de dépose sur la GED]-7)*(TODAY()&lt;Tableau1[Date limite limite de dépose sur la GED])*(Tableau1[service4]&lt;&gt;"")*1)</f>
        <v>7</v>
      </c>
      <c r="O6" s="5" cm="1">
        <f t="array" aca="1" ref="O6" ca="1">SUMPRODUCT((Tableau1[Date de fin de rédaction]="")*(TODAY()&gt;=Tableau1[Date limite de fin de rédaction])*(Tableau1[service4]&lt;&gt;"")*1)
+SUMPRODUCT((Tableau1[Date de fin de vérification]="")*(TODAY()&gt;=Tableau1[Date limite de fin de vérification])*(Tableau1[service4]&lt;&gt;"")*1)
+SUMPRODUCT((Tableau1[Date d''envoi a  l''exploitation]="")*(TODAY()&gt;=Tableau1[Date limite d''envoi a  l''exploitation])*(Tableau1[service4]&lt;&gt;"")*1)
+SUMPRODUCT((Tableau1[Date de réception]="")*(TODAY()&gt;=Tableau1[Date limite de réception])*(Tableau1[service4]&lt;&gt;"")*1)
+SUMPRODUCT((Tableau1[Date de dépose sur la GED]="")*(TODAY()&gt;=Tableau1[Date limite limite de dépose sur la GED])*(Tableau1[service4]&lt;&gt;"")*1)</f>
        <v>4</v>
      </c>
    </row>
    <row r="7" spans="1:29" ht="15" thickBot="1" x14ac:dyDescent="0.4">
      <c r="J7" s="4" t="s">
        <v>14</v>
      </c>
      <c r="K7" s="7"/>
      <c r="V7"/>
    </row>
    <row r="8" spans="1:29" ht="68.5" thickBot="1" x14ac:dyDescent="0.4">
      <c r="A8" s="25" t="s">
        <v>1</v>
      </c>
      <c r="B8" s="26" t="s">
        <v>38</v>
      </c>
      <c r="C8" s="26" t="s">
        <v>0</v>
      </c>
      <c r="D8" s="26" t="s">
        <v>15</v>
      </c>
      <c r="E8" s="27" t="s">
        <v>16</v>
      </c>
      <c r="F8" s="28" t="s">
        <v>17</v>
      </c>
      <c r="G8" s="27" t="s">
        <v>18</v>
      </c>
      <c r="H8" s="27" t="s">
        <v>22</v>
      </c>
      <c r="I8" s="27" t="s">
        <v>3</v>
      </c>
      <c r="J8" s="26" t="s">
        <v>12</v>
      </c>
      <c r="K8" s="26" t="s">
        <v>13</v>
      </c>
      <c r="L8" s="26" t="s">
        <v>2</v>
      </c>
      <c r="M8" s="29" t="s">
        <v>37</v>
      </c>
      <c r="N8" s="32" t="s">
        <v>32</v>
      </c>
      <c r="O8" s="26" t="s">
        <v>33</v>
      </c>
      <c r="P8" s="29" t="s">
        <v>39</v>
      </c>
      <c r="Q8" s="32" t="s">
        <v>10</v>
      </c>
      <c r="R8" s="26" t="s">
        <v>8</v>
      </c>
      <c r="S8" s="29" t="s">
        <v>40</v>
      </c>
      <c r="T8" s="32" t="s">
        <v>25</v>
      </c>
      <c r="U8" s="26" t="s">
        <v>26</v>
      </c>
      <c r="V8" s="29" t="s">
        <v>41</v>
      </c>
      <c r="W8" s="32" t="s">
        <v>34</v>
      </c>
      <c r="X8" s="26" t="s">
        <v>35</v>
      </c>
      <c r="Y8" s="29" t="s">
        <v>42</v>
      </c>
      <c r="Z8" s="32" t="s">
        <v>11</v>
      </c>
      <c r="AA8" s="26" t="s">
        <v>9</v>
      </c>
      <c r="AB8" s="30" t="s">
        <v>5</v>
      </c>
      <c r="AC8" s="31" t="s">
        <v>4</v>
      </c>
    </row>
    <row r="9" spans="1:29" ht="15" thickBot="1" x14ac:dyDescent="0.4">
      <c r="A9" s="35">
        <v>1</v>
      </c>
      <c r="B9" s="8" t="str" cm="1">
        <f t="array" ref="B9">_semISO(Tableau1[[#This Row],[Début]],"-S")</f>
        <v>2024-S01</v>
      </c>
      <c r="C9" s="9" t="s">
        <v>24</v>
      </c>
      <c r="D9" s="34" t="str">
        <f>"entreprise - "&amp;A9&amp;" - S"&amp;B9&amp;" - "&amp;C9</f>
        <v>entreprise - 1 - S2024-S01 - xxxx</v>
      </c>
      <c r="E9" s="10" t="s">
        <v>30</v>
      </c>
      <c r="F9" s="10"/>
      <c r="G9" s="10" t="s">
        <v>30</v>
      </c>
      <c r="H9" s="10" t="s">
        <v>30</v>
      </c>
      <c r="I9" s="10"/>
      <c r="J9" s="11">
        <v>45292</v>
      </c>
      <c r="K9" s="12">
        <v>45293</v>
      </c>
      <c r="L9" s="13"/>
      <c r="M9" s="18">
        <f>tolérance</f>
        <v>14</v>
      </c>
      <c r="N9" s="14">
        <f t="shared" ref="N9" si="0">J9-M9</f>
        <v>45278</v>
      </c>
      <c r="O9" s="17" t="s">
        <v>31</v>
      </c>
      <c r="P9" s="18">
        <f>tolérance</f>
        <v>14</v>
      </c>
      <c r="Q9" s="14">
        <v>45271</v>
      </c>
      <c r="R9" s="17"/>
      <c r="S9" s="18">
        <f>tolérance</f>
        <v>14</v>
      </c>
      <c r="T9" s="14">
        <v>45271</v>
      </c>
      <c r="U9" s="17"/>
      <c r="V9" s="18">
        <f>tolérance</f>
        <v>14</v>
      </c>
      <c r="W9" s="14">
        <v>45271</v>
      </c>
      <c r="X9" s="17"/>
      <c r="Y9" s="18">
        <f>tolérance</f>
        <v>14</v>
      </c>
      <c r="Z9" s="14">
        <v>45271</v>
      </c>
      <c r="AA9" s="17"/>
      <c r="AB9" s="15"/>
      <c r="AC9" s="16"/>
    </row>
    <row r="10" spans="1:29" ht="15" thickBot="1" x14ac:dyDescent="0.4">
      <c r="A10" s="35">
        <v>2</v>
      </c>
      <c r="B10" s="8" t="str" cm="1">
        <f t="array" ref="B10">_semISO(Tableau1[[#This Row],[Début]],"-S")</f>
        <v>2024-S01</v>
      </c>
      <c r="C10" s="9"/>
      <c r="D10" s="34" t="str">
        <f t="shared" ref="D10:D11" si="1">"entreprise - "&amp;A10&amp;" - S"&amp;B10&amp;" - "&amp;C10</f>
        <v xml:space="preserve">entreprise - 2 - S2024-S01 - </v>
      </c>
      <c r="E10" s="10" t="s">
        <v>30</v>
      </c>
      <c r="F10" s="10" t="s">
        <v>30</v>
      </c>
      <c r="G10" s="10"/>
      <c r="H10" s="10" t="s">
        <v>30</v>
      </c>
      <c r="I10" s="10"/>
      <c r="J10" s="11">
        <v>45292</v>
      </c>
      <c r="K10" s="12"/>
      <c r="L10" s="13"/>
      <c r="M10" s="18">
        <f>tolérance</f>
        <v>14</v>
      </c>
      <c r="N10" s="14">
        <v>45558</v>
      </c>
      <c r="O10" s="17"/>
      <c r="P10" s="18">
        <f>tolérance</f>
        <v>14</v>
      </c>
      <c r="Q10" s="14">
        <v>45558</v>
      </c>
      <c r="R10" s="17" t="s">
        <v>31</v>
      </c>
      <c r="S10" s="18">
        <f>tolérance</f>
        <v>14</v>
      </c>
      <c r="T10" s="14">
        <v>45558</v>
      </c>
      <c r="U10" s="17"/>
      <c r="V10" s="18">
        <f>tolérance</f>
        <v>14</v>
      </c>
      <c r="W10" s="14">
        <v>45558</v>
      </c>
      <c r="X10" s="17"/>
      <c r="Y10" s="18">
        <f>tolérance</f>
        <v>14</v>
      </c>
      <c r="Z10" s="14">
        <v>45558</v>
      </c>
      <c r="AA10" s="17" t="s">
        <v>36</v>
      </c>
      <c r="AB10" s="15"/>
      <c r="AC10" s="16"/>
    </row>
    <row r="11" spans="1:29" ht="15" thickBot="1" x14ac:dyDescent="0.4">
      <c r="A11" s="35">
        <v>3</v>
      </c>
      <c r="B11" s="8" t="str" cm="1">
        <f t="array" ref="B11">_semISO(Tableau1[[#This Row],[Début]],"-S")</f>
        <v>2024-S01</v>
      </c>
      <c r="C11" s="9"/>
      <c r="D11" s="34" t="str">
        <f t="shared" si="1"/>
        <v xml:space="preserve">entreprise - 3 - S2024-S01 - </v>
      </c>
      <c r="E11" s="10" t="s">
        <v>30</v>
      </c>
      <c r="F11" s="10" t="s">
        <v>30</v>
      </c>
      <c r="G11" s="10" t="s">
        <v>30</v>
      </c>
      <c r="H11" s="10" t="s">
        <v>30</v>
      </c>
      <c r="I11" s="10"/>
      <c r="J11" s="11">
        <v>45292</v>
      </c>
      <c r="K11" s="12"/>
      <c r="L11" s="13"/>
      <c r="M11" s="18">
        <f>tolérance</f>
        <v>14</v>
      </c>
      <c r="N11" s="14">
        <v>45559</v>
      </c>
      <c r="O11" s="17"/>
      <c r="P11" s="18">
        <f>tolérance</f>
        <v>14</v>
      </c>
      <c r="Q11" s="14">
        <v>45559</v>
      </c>
      <c r="R11" s="17"/>
      <c r="S11" s="18">
        <f>tolérance</f>
        <v>14</v>
      </c>
      <c r="T11" s="14">
        <v>45559</v>
      </c>
      <c r="U11" s="17" t="s">
        <v>31</v>
      </c>
      <c r="V11" s="18">
        <f>tolérance</f>
        <v>14</v>
      </c>
      <c r="W11" s="14">
        <v>45559</v>
      </c>
      <c r="X11" s="17"/>
      <c r="Y11" s="18">
        <f>tolérance</f>
        <v>14</v>
      </c>
      <c r="Z11" s="14">
        <v>45559</v>
      </c>
      <c r="AA11" s="17"/>
      <c r="AB11" s="15"/>
      <c r="AC11" s="16"/>
    </row>
    <row r="12" spans="1:29" x14ac:dyDescent="0.35">
      <c r="A12" s="35">
        <v>4</v>
      </c>
      <c r="B12" s="8" t="str" cm="1">
        <f t="array" ref="B12">_semISO(Tableau1[[#This Row],[Début]],"-S")</f>
        <v>2024-S01</v>
      </c>
      <c r="C12" s="9"/>
      <c r="D12" s="34" t="str">
        <f>"entreprise - "&amp;A12&amp;" - S"&amp;B12&amp;" - "&amp;C12</f>
        <v xml:space="preserve">entreprise - 4 - S2024-S01 - </v>
      </c>
      <c r="E12" s="10" t="s">
        <v>30</v>
      </c>
      <c r="F12" s="10" t="s">
        <v>30</v>
      </c>
      <c r="G12" s="10" t="s">
        <v>30</v>
      </c>
      <c r="H12" s="10" t="s">
        <v>30</v>
      </c>
      <c r="I12" s="10"/>
      <c r="J12" s="11">
        <v>45292</v>
      </c>
      <c r="K12" s="12"/>
      <c r="L12" s="13"/>
      <c r="M12" s="18">
        <f>tolérance</f>
        <v>14</v>
      </c>
      <c r="N12" s="14">
        <v>45560</v>
      </c>
      <c r="O12" s="17"/>
      <c r="P12" s="18">
        <f>tolérance</f>
        <v>14</v>
      </c>
      <c r="Q12" s="14">
        <v>45560</v>
      </c>
      <c r="R12" s="17"/>
      <c r="S12" s="18">
        <f>tolérance</f>
        <v>14</v>
      </c>
      <c r="T12" s="14">
        <v>45560</v>
      </c>
      <c r="U12" s="17"/>
      <c r="V12" s="18">
        <f>tolérance</f>
        <v>14</v>
      </c>
      <c r="W12" s="14">
        <v>45560</v>
      </c>
      <c r="X12" s="17" t="s">
        <v>31</v>
      </c>
      <c r="Y12" s="18">
        <f>tolérance</f>
        <v>14</v>
      </c>
      <c r="Z12" s="14">
        <v>45560</v>
      </c>
      <c r="AA12" s="17"/>
      <c r="AB12" s="15"/>
      <c r="AC12" s="16"/>
    </row>
    <row r="18" spans="14:14" x14ac:dyDescent="0.35">
      <c r="N18"/>
    </row>
    <row r="19" spans="14:14" x14ac:dyDescent="0.35">
      <c r="N19"/>
    </row>
  </sheetData>
  <sheetProtection formatCells="0" formatColumns="0" formatRows="0" selectLockedCells="1" sort="0" autoFilter="0"/>
  <sortState xmlns:xlrd2="http://schemas.microsoft.com/office/spreadsheetml/2017/richdata2" ref="A7:AC11">
    <sortCondition ref="C9:C11"/>
  </sortState>
  <phoneticPr fontId="7" type="noConversion"/>
  <conditionalFormatting sqref="O9:O12 R9:R12 U9:U12 X9:X12 AA9:AA12">
    <cfRule type="expression" dxfId="7" priority="4">
      <formula>AND(ISBLANK(O9),ISNONTEXT(N9),TODAY()&gt;=N9)</formula>
    </cfRule>
    <cfRule type="expression" dxfId="6" priority="5">
      <formula>AND(ISBLANK(O9),ISNONTEXT(N9),TODAY()&lt;N9,TODAY()&gt;=N9-7)</formula>
    </cfRule>
    <cfRule type="expression" dxfId="5" priority="6">
      <formula>AND(ISBLANK(O9),ISNONTEXT(N9),TODAY()&lt;N9-7)</formula>
    </cfRule>
  </conditionalFormatting>
  <pageMargins left="0.25" right="0.25" top="0.75" bottom="0.75" header="0.3" footer="0.3"/>
  <pageSetup paperSize="9" scale="1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1E2193D-FBD0-4B63-B009-C8B081B8309C}">
          <x14:formula1>
            <xm:f>paramètre!$A$1:$A$3</xm:f>
          </x14:formula1>
          <xm:sqref>I8:I12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C3"/>
  <sheetViews>
    <sheetView showGridLines="0" zoomScaleNormal="100" workbookViewId="0">
      <selection activeCell="C2" sqref="C2"/>
    </sheetView>
  </sheetViews>
  <sheetFormatPr baseColWidth="10" defaultRowHeight="14.5" x14ac:dyDescent="0.35"/>
  <cols>
    <col min="2" max="2" width="4.1796875" style="2" customWidth="1"/>
    <col min="3" max="3" width="11.453125" style="2"/>
  </cols>
  <sheetData>
    <row r="1" spans="1:3" x14ac:dyDescent="0.35">
      <c r="C1" s="2" t="s">
        <v>37</v>
      </c>
    </row>
    <row r="2" spans="1:3" x14ac:dyDescent="0.35">
      <c r="A2" t="s">
        <v>7</v>
      </c>
      <c r="C2" s="33">
        <v>14</v>
      </c>
    </row>
    <row r="3" spans="1:3" x14ac:dyDescent="0.35">
      <c r="A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CTx</vt:lpstr>
      <vt:lpstr>paramètre</vt:lpstr>
      <vt:lpstr>tolérance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NBROSSUT</dc:creator>
  <cp:lastModifiedBy>Christian CROCHE</cp:lastModifiedBy>
  <cp:lastPrinted>2024-02-16T08:29:40Z</cp:lastPrinted>
  <dcterms:created xsi:type="dcterms:W3CDTF">2017-03-13T16:36:17Z</dcterms:created>
  <dcterms:modified xsi:type="dcterms:W3CDTF">2024-09-17T19:03:10Z</dcterms:modified>
</cp:coreProperties>
</file>