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24226"/>
  <mc:AlternateContent xmlns:mc="http://schemas.openxmlformats.org/markup-compatibility/2006">
    <mc:Choice Requires="x15">
      <x15ac:absPath xmlns:x15ac="http://schemas.microsoft.com/office/spreadsheetml/2010/11/ac" url="https://sncf-my.sharepoint.com/personal/6712127r_commun_ad_sncf_fr/Documents/Documents/Perso/Aide Excel/Marc D/"/>
    </mc:Choice>
  </mc:AlternateContent>
  <xr:revisionPtr revIDLastSave="114" documentId="8_{DDDC6D5D-5092-1641-8A9D-C71BE7B95DA5}" xr6:coauthVersionLast="47" xr6:coauthVersionMax="47" xr10:uidLastSave="{2A369955-2138-411F-839E-6A8265BF01B6}"/>
  <bookViews>
    <workbookView xWindow="-110" yWindow="-110" windowWidth="38620" windowHeight="21820" xr2:uid="{00000000-000D-0000-FFFF-FFFF00000000}"/>
  </bookViews>
  <sheets>
    <sheet name="Déplacements" sheetId="2" r:id="rId1"/>
    <sheet name="CALC" sheetId="3" r:id="rId2"/>
  </sheets>
  <definedNames>
    <definedName name="_xlnm._FilterDatabase" localSheetId="0" hidden="1">Déplacements!$A$13:$L$35</definedName>
    <definedName name="calculsMoto">CALC!$G$4:$I$8</definedName>
    <definedName name="calculsVoiture">CALC!$B$4:$D$8</definedName>
    <definedName name="CoeffElec">IF(VehiculeElec="OUI",1.2,1)</definedName>
    <definedName name="Moto">CALC!$F$4:$F$8</definedName>
    <definedName name="PuissanceFiscale">Déplacements!$L$9</definedName>
    <definedName name="TotalDist">Déplacements!$E$25</definedName>
    <definedName name="TotalDistAutreAssoc">Déplacements!$E$26</definedName>
    <definedName name="typeVehicule">Déplacements!$L$8</definedName>
    <definedName name="VehiculeElec">Déplacements!$L$10</definedName>
    <definedName name="Voiture">CALC!$A$4:$A$8</definedName>
    <definedName name="_xlnm.Print_Area" localSheetId="0">Déplacements!$A$1:$L$35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L1" i="2" l="1"/>
  <c r="H4" i="2"/>
  <c r="A28" i="2"/>
  <c r="E25" i="2"/>
  <c r="L14" i="2"/>
  <c r="H4" i="3" l="1"/>
  <c r="B6" i="3"/>
  <c r="H8" i="3"/>
  <c r="I4" i="3"/>
  <c r="G7" i="3"/>
  <c r="C5" i="3"/>
  <c r="I7" i="3"/>
  <c r="D4" i="3"/>
  <c r="H5" i="3"/>
  <c r="B7" i="3"/>
  <c r="D8" i="3"/>
  <c r="G4" i="3"/>
  <c r="I5" i="3"/>
  <c r="C7" i="3"/>
  <c r="G8" i="3"/>
  <c r="D7" i="3"/>
  <c r="I8" i="3"/>
  <c r="B5" i="3"/>
  <c r="D6" i="3"/>
  <c r="H7" i="3"/>
  <c r="C6" i="3"/>
  <c r="B4" i="3"/>
  <c r="H6" i="3"/>
  <c r="B8" i="3"/>
  <c r="G6" i="3"/>
  <c r="D5" i="3"/>
  <c r="C4" i="3"/>
  <c r="G5" i="3"/>
  <c r="I6" i="3"/>
  <c r="C8" i="3"/>
  <c r="L15" i="2"/>
  <c r="L16" i="2"/>
  <c r="L17" i="2"/>
  <c r="L18" i="2"/>
  <c r="L19" i="2"/>
  <c r="L20" i="2"/>
  <c r="L21" i="2"/>
  <c r="L22" i="2"/>
  <c r="L23" i="2"/>
  <c r="L24" i="2"/>
  <c r="L25" i="2" a="1"/>
  <c r="L25" i="2" l="1"/>
  <c r="L26" i="2" l="1"/>
  <c r="L28" i="2"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Francis DEGUISNE</author>
    <author>Microsoft Office User</author>
  </authors>
  <commentList>
    <comment ref="A14" authorId="0" shapeId="0" xr:uid="{00000000-0006-0000-0000-000001000000}">
      <text>
        <r>
          <rPr>
            <sz val="10"/>
            <color rgb="FF000000"/>
            <rFont val="Calibri"/>
            <family val="2"/>
          </rPr>
          <t>Date du début de déplacement</t>
        </r>
      </text>
    </comment>
    <comment ref="B14" authorId="1" shapeId="0" xr:uid="{00000000-0006-0000-0000-000002000000}">
      <text>
        <r>
          <rPr>
            <sz val="10"/>
            <color rgb="FF000000"/>
            <rFont val="Calibri"/>
            <family val="2"/>
          </rPr>
          <t>Ne pas oublier de mettre le départ et la destination</t>
        </r>
      </text>
    </comment>
    <comment ref="E14" authorId="0" shapeId="0" xr:uid="{00000000-0006-0000-0000-000003000000}">
      <text>
        <r>
          <rPr>
            <sz val="10"/>
            <color rgb="FF000000"/>
            <rFont val="Calibri"/>
            <family val="2"/>
          </rPr>
          <t>Distance parcourue A/R en km</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<sst xmlns="http://schemas.openxmlformats.org/spreadsheetml/2006/main" count="51" uniqueCount="44">
  <si>
    <t>TOTAL</t>
  </si>
  <si>
    <t>Commissions :</t>
  </si>
  <si>
    <t>Comité :</t>
  </si>
  <si>
    <t>Date</t>
  </si>
  <si>
    <t>Description</t>
  </si>
  <si>
    <t>Péages</t>
  </si>
  <si>
    <t>Train</t>
  </si>
  <si>
    <t>Parking</t>
  </si>
  <si>
    <t>Restaurant</t>
  </si>
  <si>
    <t>Divers</t>
  </si>
  <si>
    <t>Avances</t>
  </si>
  <si>
    <t>Voiture</t>
  </si>
  <si>
    <t>Hôtel</t>
  </si>
  <si>
    <t>Date et signature :</t>
  </si>
  <si>
    <t>Tél :</t>
  </si>
  <si>
    <t>3 CV et moins</t>
  </si>
  <si>
    <t>4 CV</t>
  </si>
  <si>
    <t>5 CV</t>
  </si>
  <si>
    <t>6 CV</t>
  </si>
  <si>
    <t>7 CV et plus</t>
  </si>
  <si>
    <t>Moto</t>
  </si>
  <si>
    <t>1 ou 2 CV</t>
  </si>
  <si>
    <t>3 CV</t>
  </si>
  <si>
    <t>Plus de 5 CV</t>
  </si>
  <si>
    <t>Nom et Prénom :</t>
  </si>
  <si>
    <t>Adresse :</t>
  </si>
  <si>
    <t>Objet :</t>
  </si>
  <si>
    <t>Mél :</t>
  </si>
  <si>
    <t>Type véhicule :</t>
  </si>
  <si>
    <t>Puissance fiscale :</t>
  </si>
  <si>
    <t>Véhicule électrique :</t>
  </si>
  <si>
    <t>Instruction fiscale 5B-11_01</t>
  </si>
  <si>
    <t>Cadres réservés au Comité départemental</t>
  </si>
  <si>
    <t>NON</t>
  </si>
  <si>
    <t>V002</t>
  </si>
  <si>
    <t>CLUB  TARTEMPION</t>
  </si>
  <si>
    <t xml:space="preserve">Maison des Sports   </t>
  </si>
  <si>
    <t>Distance parcourue</t>
  </si>
  <si>
    <t>TOTAL DES DISTANCES PARCOURUES</t>
  </si>
  <si>
    <t>DISTANCES PARCOURUES POUR UNE AUTRE ASSOCIATION</t>
  </si>
  <si>
    <t>Sous-total</t>
  </si>
  <si>
    <t>À la fin de l'année fiscale, entre le 1er février de l'année de déclaration des revenus ( ex 1er janvier 2023 pour déclaration impôts 2022)  et au plus tard le 31 mars,  envoyer par email la ou les fiches d'abandon de frais  ainsi qu'une copie la carte grise du véhicule, pour faire établir le CERFA N° 11580*03  par le comité départemental.</t>
  </si>
  <si>
    <t>81500 FIAC</t>
  </si>
  <si>
    <t xml:space="preserve">Téléphone : 05.00.6100.71 Télécopie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</si>
</sst>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 #,##0.00\ &quot;€&quot;_-;\-* #,##0.00\ &quot;€&quot;_-;_-* &quot;-&quot;??\ &quot;€&quot;_-;_-@_-"/>
    <numFmt numFmtId="164" formatCode="_-* #,##0.00\ _€_-;\-* #,##0.00\ _€_-;_-* &quot;-&quot;??\ _€_-;_-@_-"/>
    <numFmt numFmtId="165" formatCode="_-* #,##0\ &quot;F&quot;_-;\-* #,##0\ &quot;F&quot;_-;_-* &quot;-&quot;\ &quot;F&quot;_-;_-@_-"/>
    <numFmt numFmtId="166" formatCode="_-* #,##0.00\ &quot;F&quot;_-;\-* #,##0.00\ &quot;F&quot;_-;_-* &quot;-&quot;??\ &quot;F&quot;_-;_-@_-"/>
    <numFmt numFmtId="167" formatCode="#,##0.00\ [$€-1]"/>
    <numFmt numFmtId="168" formatCode="#,##0&quot; km&quot;"/>
  </numFmts>
  <fonts count="43"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20"/>
      <name val="Arial"/>
      <family val="2"/>
    </font>
    <font>
      <b/>
      <sz val="10"/>
      <name val="Arial"/>
      <family val="2"/>
    </font>
    <font>
      <b/>
      <sz val="10"/>
      <color indexed="10"/>
      <name val="System"/>
      <family val="2"/>
    </font>
    <font>
      <b/>
      <i/>
      <sz val="14"/>
      <name val="Arial"/>
      <family val="2"/>
    </font>
    <font>
      <sz val="12"/>
      <name val="Arial"/>
      <family val="2"/>
    </font>
    <font>
      <b/>
      <sz val="12"/>
      <name val="Arial"/>
      <family val="2"/>
    </font>
    <font>
      <sz val="10"/>
      <color indexed="9"/>
      <name val="Arial"/>
      <family val="2"/>
    </font>
    <font>
      <b/>
      <u/>
      <sz val="12"/>
      <name val="Arial"/>
      <family val="2"/>
    </font>
    <font>
      <b/>
      <i/>
      <sz val="11"/>
      <name val="Arial"/>
      <family val="2"/>
    </font>
    <font>
      <sz val="8"/>
      <name val="Arial"/>
      <family val="2"/>
    </font>
    <font>
      <i/>
      <sz val="10"/>
      <name val="Arial"/>
      <family val="2"/>
    </font>
    <font>
      <sz val="11"/>
      <color theme="1"/>
      <name val="Calibri"/>
      <family val="2"/>
      <scheme val="minor"/>
    </font>
    <font>
      <u/>
      <sz val="11"/>
      <color theme="10"/>
      <name val="Calibri"/>
      <family val="2"/>
      <scheme val="minor"/>
    </font>
    <font>
      <sz val="11"/>
      <color rgb="FF000000"/>
      <name val="Calibri"/>
      <family val="2"/>
    </font>
    <font>
      <sz val="10"/>
      <color theme="1"/>
      <name val="Calibri"/>
      <family val="2"/>
      <scheme val="minor"/>
    </font>
    <font>
      <sz val="10"/>
      <color rgb="FF0070C0"/>
      <name val="Arial"/>
      <family val="2"/>
    </font>
    <font>
      <b/>
      <sz val="12"/>
      <color rgb="FF0070C0"/>
      <name val="Arial"/>
      <family val="2"/>
    </font>
    <font>
      <b/>
      <sz val="10"/>
      <color rgb="FF0070C0"/>
      <name val="Arial"/>
      <family val="2"/>
    </font>
    <font>
      <b/>
      <sz val="11"/>
      <color theme="1"/>
      <name val="Calibri"/>
      <family val="2"/>
      <scheme val="minor"/>
    </font>
    <font>
      <b/>
      <i/>
      <sz val="18"/>
      <color rgb="FF000000"/>
      <name val="Arial"/>
      <family val="2"/>
    </font>
    <font>
      <b/>
      <u/>
      <sz val="11"/>
      <color theme="10"/>
      <name val="Calibri"/>
      <family val="2"/>
      <scheme val="minor"/>
    </font>
    <font>
      <i/>
      <sz val="8"/>
      <name val="Arial"/>
      <family val="2"/>
    </font>
    <font>
      <sz val="8"/>
      <color theme="1"/>
      <name val="Calibri"/>
      <family val="2"/>
      <scheme val="minor"/>
    </font>
    <font>
      <b/>
      <sz val="8"/>
      <name val="Arial"/>
      <family val="2"/>
    </font>
    <font>
      <sz val="10"/>
      <color rgb="FF000000"/>
      <name val="Calibri"/>
      <family val="2"/>
    </font>
  </fonts>
  <fills count="29">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8"/>
        <bgColor indexed="64"/>
      </patternFill>
    </fill>
    <fill>
      <patternFill patternType="solid">
        <fgColor indexed="55"/>
      </patternFill>
    </fill>
    <fill>
      <patternFill patternType="solid">
        <fgColor indexed="44"/>
        <bgColor indexed="64"/>
      </patternFill>
    </fill>
    <fill>
      <patternFill patternType="solid">
        <fgColor theme="0" tint="-0.14999847407452621"/>
        <bgColor indexed="64"/>
      </patternFill>
    </fill>
    <fill>
      <patternFill patternType="solid">
        <fgColor rgb="FFFFFF00"/>
        <bgColor indexed="64"/>
      </patternFill>
    </fill>
    <fill>
      <patternFill patternType="solid">
        <fgColor theme="0" tint="-4.9989318521683403E-2"/>
        <bgColor indexed="64"/>
      </patternFill>
    </fill>
  </fills>
  <borders count="4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right/>
      <top style="thick">
        <color indexed="48"/>
      </top>
      <bottom/>
      <diagonal/>
    </border>
    <border>
      <left/>
      <right/>
      <top/>
      <bottom style="thin">
        <color indexed="32"/>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12"/>
      </top>
      <bottom/>
      <diagonal/>
    </border>
    <border>
      <left/>
      <right style="hair">
        <color indexed="64"/>
      </right>
      <top/>
      <bottom style="thin">
        <color indexed="64"/>
      </bottom>
      <diagonal/>
    </border>
    <border>
      <left style="dotted">
        <color indexed="64"/>
      </left>
      <right style="dotted">
        <color indexed="64"/>
      </right>
      <top style="thin">
        <color indexed="64"/>
      </top>
      <bottom style="dotted">
        <color indexed="64"/>
      </bottom>
      <diagonal/>
    </border>
    <border>
      <left style="dotted">
        <color indexed="64"/>
      </left>
      <right style="dotted">
        <color indexed="64"/>
      </right>
      <top style="dotted">
        <color indexed="64"/>
      </top>
      <bottom style="dotted">
        <color indexed="64"/>
      </bottom>
      <diagonal/>
    </border>
    <border>
      <left/>
      <right/>
      <top/>
      <bottom style="thin">
        <color indexed="12"/>
      </bottom>
      <diagonal/>
    </border>
    <border>
      <left style="thin">
        <color indexed="12"/>
      </left>
      <right/>
      <top style="thin">
        <color indexed="12"/>
      </top>
      <bottom/>
      <diagonal/>
    </border>
    <border>
      <left style="thin">
        <color indexed="12"/>
      </left>
      <right/>
      <top/>
      <bottom/>
      <diagonal/>
    </border>
    <border>
      <left style="thin">
        <color indexed="12"/>
      </left>
      <right/>
      <top/>
      <bottom style="thin">
        <color indexed="12"/>
      </bottom>
      <diagonal/>
    </border>
    <border>
      <left/>
      <right style="thin">
        <color indexed="12"/>
      </right>
      <top style="thin">
        <color indexed="12"/>
      </top>
      <bottom/>
      <diagonal/>
    </border>
    <border>
      <left/>
      <right style="thin">
        <color indexed="12"/>
      </right>
      <top/>
      <bottom style="thin">
        <color indexed="12"/>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12"/>
      </right>
      <top/>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s>
  <cellStyleXfs count="58">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44" fontId="6" fillId="0" borderId="0" applyFont="0" applyFill="0" applyBorder="0" applyAlignment="0" applyProtection="0"/>
    <xf numFmtId="0" fontId="8" fillId="3" borderId="0" applyNumberFormat="0" applyBorder="0" applyAlignment="0" applyProtection="0"/>
    <xf numFmtId="0" fontId="30" fillId="0" borderId="0" applyNumberForma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6" fontId="6" fillId="0" borderId="0" applyNumberFormat="0" applyFont="0" applyFill="0" applyBorder="0" applyAlignment="0" applyProtection="0"/>
    <xf numFmtId="0" fontId="9" fillId="22" borderId="0" applyNumberFormat="0" applyBorder="0" applyAlignment="0" applyProtection="0"/>
    <xf numFmtId="0" fontId="6" fillId="0" borderId="0"/>
    <xf numFmtId="0" fontId="1" fillId="0" borderId="0"/>
    <xf numFmtId="0" fontId="31" fillId="0" borderId="0"/>
    <xf numFmtId="0" fontId="1" fillId="0" borderId="0"/>
    <xf numFmtId="0" fontId="29" fillId="0" borderId="0"/>
    <xf numFmtId="0" fontId="6" fillId="0" borderId="0"/>
    <xf numFmtId="0" fontId="6" fillId="23" borderId="0"/>
    <xf numFmtId="0" fontId="10" fillId="4" borderId="0" applyNumberFormat="0" applyBorder="0" applyAlignment="0" applyProtection="0"/>
    <xf numFmtId="0" fontId="11" fillId="20" borderId="4" applyNumberFormat="0" applyAlignment="0" applyProtection="0"/>
    <xf numFmtId="0" fontId="6" fillId="23" borderId="0"/>
    <xf numFmtId="0" fontId="12" fillId="0" borderId="0" applyNumberFormat="0" applyFill="0" applyBorder="0" applyAlignment="0" applyProtection="0"/>
    <xf numFmtId="0" fontId="13" fillId="0" borderId="5" applyNumberFormat="0" applyFill="0" applyAlignment="0" applyProtection="0"/>
    <xf numFmtId="0" fontId="14" fillId="0" borderId="6" applyNumberFormat="0" applyFill="0" applyAlignment="0" applyProtection="0"/>
    <xf numFmtId="0" fontId="15" fillId="0" borderId="7" applyNumberFormat="0" applyFill="0" applyAlignment="0" applyProtection="0"/>
    <xf numFmtId="0" fontId="15" fillId="0" borderId="0" applyNumberFormat="0" applyFill="0" applyBorder="0" applyAlignment="0" applyProtection="0"/>
    <xf numFmtId="0" fontId="16" fillId="0" borderId="8" applyNumberFormat="0" applyFill="0" applyAlignment="0" applyProtection="0"/>
    <xf numFmtId="0" fontId="17" fillId="24" borderId="9" applyNumberFormat="0" applyAlignment="0" applyProtection="0"/>
    <xf numFmtId="165" fontId="6" fillId="0" borderId="0" applyFont="0" applyFill="0" applyBorder="0" applyAlignment="0" applyProtection="0"/>
    <xf numFmtId="166" fontId="6" fillId="0" borderId="0" applyFont="0" applyFill="0" applyBorder="0" applyAlignment="0" applyProtection="0"/>
    <xf numFmtId="44" fontId="29" fillId="0" borderId="0" applyFont="0" applyFill="0" applyBorder="0" applyAlignment="0" applyProtection="0"/>
  </cellStyleXfs>
  <cellXfs count="114">
    <xf numFmtId="0" fontId="0" fillId="0" borderId="0" xfId="0"/>
    <xf numFmtId="0" fontId="19" fillId="0" borderId="12" xfId="44" applyFont="1" applyFill="1" applyBorder="1" applyAlignment="1">
      <alignment horizontal="center" vertical="center" wrapText="1"/>
    </xf>
    <xf numFmtId="0" fontId="19" fillId="0" borderId="13" xfId="44" applyFont="1" applyFill="1" applyBorder="1" applyAlignment="1">
      <alignment horizontal="center" vertical="center" wrapText="1"/>
    </xf>
    <xf numFmtId="0" fontId="19" fillId="0" borderId="14" xfId="44" applyFont="1" applyFill="1" applyBorder="1" applyAlignment="1">
      <alignment horizontal="center" vertical="center" wrapText="1"/>
    </xf>
    <xf numFmtId="14" fontId="6" fillId="0" borderId="15" xfId="44" applyNumberFormat="1" applyFill="1" applyBorder="1" applyAlignment="1" applyProtection="1">
      <alignment horizontal="center" vertical="center" wrapText="1"/>
      <protection locked="0"/>
    </xf>
    <xf numFmtId="168" fontId="6" fillId="0" borderId="15" xfId="44" applyNumberFormat="1" applyFill="1" applyBorder="1" applyAlignment="1" applyProtection="1">
      <alignment horizontal="right" vertical="center" wrapText="1"/>
      <protection locked="0"/>
    </xf>
    <xf numFmtId="167" fontId="6" fillId="0" borderId="15" xfId="44" applyNumberFormat="1" applyFill="1" applyBorder="1" applyAlignment="1" applyProtection="1">
      <alignment horizontal="center" vertical="center" wrapText="1"/>
      <protection locked="0"/>
    </xf>
    <xf numFmtId="168" fontId="6" fillId="0" borderId="16" xfId="44" applyNumberFormat="1" applyFill="1" applyBorder="1" applyAlignment="1" applyProtection="1">
      <alignment horizontal="right" vertical="center" wrapText="1"/>
      <protection locked="0"/>
    </xf>
    <xf numFmtId="167" fontId="6" fillId="0" borderId="16" xfId="44" applyNumberFormat="1" applyFill="1" applyBorder="1" applyAlignment="1" applyProtection="1">
      <alignment horizontal="center" vertical="center" wrapText="1"/>
      <protection locked="0"/>
    </xf>
    <xf numFmtId="14" fontId="6" fillId="0" borderId="16" xfId="44" applyNumberFormat="1" applyFill="1" applyBorder="1" applyAlignment="1" applyProtection="1">
      <alignment horizontal="center" vertical="center" wrapText="1"/>
      <protection locked="0"/>
    </xf>
    <xf numFmtId="167" fontId="19" fillId="25" borderId="18" xfId="44" applyNumberFormat="1" applyFont="1" applyFill="1" applyBorder="1" applyAlignment="1">
      <alignment horizontal="right" vertical="center" wrapText="1"/>
    </xf>
    <xf numFmtId="0" fontId="0" fillId="0" borderId="0" xfId="0" applyAlignment="1">
      <alignment horizontal="center" vertical="center"/>
    </xf>
    <xf numFmtId="0" fontId="6" fillId="0" borderId="0" xfId="44" applyFill="1" applyAlignment="1">
      <alignment vertical="center"/>
    </xf>
    <xf numFmtId="0" fontId="18" fillId="0" borderId="0" xfId="44" applyFont="1" applyFill="1" applyAlignment="1">
      <alignment vertical="center"/>
    </xf>
    <xf numFmtId="0" fontId="19" fillId="0" borderId="0" xfId="44" quotePrefix="1" applyFont="1" applyFill="1" applyAlignment="1">
      <alignment horizontal="right" vertical="center"/>
    </xf>
    <xf numFmtId="1" fontId="20" fillId="0" borderId="0" xfId="44" applyNumberFormat="1" applyFont="1" applyFill="1" applyAlignment="1" applyProtection="1">
      <alignment vertical="center"/>
      <protection locked="0"/>
    </xf>
    <xf numFmtId="0" fontId="6" fillId="0" borderId="10" xfId="44" applyFill="1" applyBorder="1" applyAlignment="1">
      <alignment vertical="center"/>
    </xf>
    <xf numFmtId="0" fontId="21" fillId="0" borderId="10" xfId="44" applyFont="1" applyFill="1" applyBorder="1" applyAlignment="1">
      <alignment vertical="center"/>
    </xf>
    <xf numFmtId="0" fontId="21" fillId="0" borderId="0" xfId="44" applyFont="1" applyFill="1" applyAlignment="1">
      <alignment vertical="center"/>
    </xf>
    <xf numFmtId="0" fontId="6" fillId="0" borderId="17" xfId="44" applyFill="1" applyBorder="1" applyAlignment="1" applyProtection="1">
      <alignment horizontal="left" vertical="center" wrapText="1"/>
      <protection locked="0"/>
    </xf>
    <xf numFmtId="0" fontId="6" fillId="0" borderId="0" xfId="44" applyFill="1" applyAlignment="1">
      <alignment horizontal="right" vertical="center"/>
    </xf>
    <xf numFmtId="0" fontId="6" fillId="0" borderId="21" xfId="44" applyFill="1" applyBorder="1" applyAlignment="1">
      <alignment horizontal="right" vertical="center"/>
    </xf>
    <xf numFmtId="0" fontId="6" fillId="0" borderId="21" xfId="44" applyFill="1" applyBorder="1" applyAlignment="1" applyProtection="1">
      <alignment vertical="center"/>
      <protection locked="0"/>
    </xf>
    <xf numFmtId="0" fontId="6" fillId="0" borderId="21" xfId="44" applyFill="1" applyBorder="1" applyAlignment="1">
      <alignment vertical="center"/>
    </xf>
    <xf numFmtId="0" fontId="21" fillId="0" borderId="26" xfId="44" applyFont="1" applyFill="1" applyBorder="1" applyAlignment="1" applyProtection="1">
      <alignment vertical="center"/>
      <protection locked="0"/>
    </xf>
    <xf numFmtId="14" fontId="32" fillId="0" borderId="16" xfId="0" applyNumberFormat="1" applyFont="1" applyBorder="1" applyAlignment="1" applyProtection="1">
      <alignment horizontal="center" vertical="center" wrapText="1"/>
      <protection locked="0"/>
    </xf>
    <xf numFmtId="168" fontId="6" fillId="0" borderId="16" xfId="44" applyNumberFormat="1" applyFill="1" applyBorder="1" applyAlignment="1" applyProtection="1">
      <alignment vertical="center"/>
      <protection locked="0"/>
    </xf>
    <xf numFmtId="0" fontId="6" fillId="0" borderId="0" xfId="44" quotePrefix="1" applyFill="1" applyAlignment="1">
      <alignment horizontal="right" vertical="center"/>
    </xf>
    <xf numFmtId="167" fontId="22" fillId="25" borderId="19" xfId="36" applyNumberFormat="1" applyFont="1" applyFill="1" applyBorder="1" applyAlignment="1" applyProtection="1">
      <alignment horizontal="right" vertical="center"/>
    </xf>
    <xf numFmtId="167" fontId="22" fillId="25" borderId="20" xfId="36" applyNumberFormat="1" applyFont="1" applyFill="1" applyBorder="1" applyAlignment="1" applyProtection="1">
      <alignment horizontal="right" vertical="center"/>
    </xf>
    <xf numFmtId="0" fontId="19" fillId="0" borderId="0" xfId="44" applyFont="1" applyFill="1" applyAlignment="1">
      <alignment horizontal="right" vertical="center"/>
    </xf>
    <xf numFmtId="167" fontId="23" fillId="25" borderId="20" xfId="36" applyNumberFormat="1" applyFont="1" applyFill="1" applyBorder="1" applyAlignment="1" applyProtection="1">
      <alignment horizontal="right" vertical="center"/>
    </xf>
    <xf numFmtId="0" fontId="24" fillId="0" borderId="0" xfId="44" applyFont="1" applyFill="1" applyAlignment="1">
      <alignment vertical="center"/>
    </xf>
    <xf numFmtId="0" fontId="6" fillId="0" borderId="0" xfId="44" applyFill="1" applyAlignment="1">
      <alignment vertical="center" wrapText="1"/>
    </xf>
    <xf numFmtId="0" fontId="19" fillId="0" borderId="17" xfId="44" applyFont="1" applyFill="1" applyBorder="1" applyAlignment="1">
      <alignment horizontal="right" vertical="center"/>
    </xf>
    <xf numFmtId="0" fontId="19" fillId="0" borderId="22" xfId="44" applyFont="1" applyFill="1" applyBorder="1" applyAlignment="1">
      <alignment horizontal="right" vertical="center"/>
    </xf>
    <xf numFmtId="0" fontId="19" fillId="0" borderId="23" xfId="44" applyFont="1" applyFill="1" applyBorder="1" applyAlignment="1">
      <alignment horizontal="right" vertical="center"/>
    </xf>
    <xf numFmtId="0" fontId="19" fillId="0" borderId="24" xfId="44" applyFont="1" applyFill="1" applyBorder="1" applyAlignment="1">
      <alignment horizontal="right" vertical="center"/>
    </xf>
    <xf numFmtId="0" fontId="6" fillId="0" borderId="17" xfId="44" applyFill="1" applyBorder="1" applyAlignment="1">
      <alignment vertical="center"/>
    </xf>
    <xf numFmtId="0" fontId="6" fillId="0" borderId="0" xfId="44" applyFill="1" applyAlignment="1" applyProtection="1">
      <alignment horizontal="left" vertical="center"/>
      <protection locked="0"/>
    </xf>
    <xf numFmtId="0" fontId="6" fillId="0" borderId="0" xfId="44" applyFill="1" applyAlignment="1" applyProtection="1">
      <alignment horizontal="left" vertical="center" wrapText="1"/>
      <protection locked="0"/>
    </xf>
    <xf numFmtId="0" fontId="35" fillId="0" borderId="0" xfId="44" applyFont="1" applyFill="1" applyAlignment="1" applyProtection="1">
      <alignment vertical="center" wrapText="1"/>
      <protection locked="0"/>
    </xf>
    <xf numFmtId="0" fontId="36" fillId="0" borderId="0" xfId="0" applyFont="1" applyAlignment="1" applyProtection="1">
      <alignment vertical="center" wrapText="1"/>
      <protection locked="0"/>
    </xf>
    <xf numFmtId="0" fontId="35" fillId="0" borderId="0" xfId="44" applyFont="1" applyFill="1" applyAlignment="1" applyProtection="1">
      <alignment horizontal="left" vertical="center"/>
      <protection locked="0"/>
    </xf>
    <xf numFmtId="0" fontId="19" fillId="0" borderId="0" xfId="44" applyFont="1" applyFill="1" applyAlignment="1" applyProtection="1">
      <alignment horizontal="left" vertical="center"/>
      <protection locked="0"/>
    </xf>
    <xf numFmtId="0" fontId="19" fillId="0" borderId="17" xfId="44" applyFont="1" applyFill="1" applyBorder="1" applyAlignment="1" applyProtection="1">
      <alignment horizontal="left" vertical="center"/>
      <protection locked="0"/>
    </xf>
    <xf numFmtId="0" fontId="35" fillId="27" borderId="25" xfId="44" applyFont="1" applyFill="1" applyBorder="1" applyAlignment="1" applyProtection="1">
      <alignment horizontal="left" vertical="center" wrapText="1"/>
      <protection locked="0"/>
    </xf>
    <xf numFmtId="0" fontId="35" fillId="27" borderId="36" xfId="44" applyFont="1" applyFill="1" applyBorder="1" applyAlignment="1" applyProtection="1">
      <alignment horizontal="left" vertical="center" wrapText="1"/>
      <protection locked="0"/>
    </xf>
    <xf numFmtId="0" fontId="35" fillId="27" borderId="36" xfId="44" applyFont="1" applyFill="1" applyBorder="1" applyAlignment="1" applyProtection="1">
      <alignment vertical="center" wrapText="1"/>
      <protection locked="0"/>
    </xf>
    <xf numFmtId="0" fontId="26" fillId="0" borderId="0" xfId="44" applyFont="1" applyFill="1" applyAlignment="1">
      <alignment vertical="center"/>
    </xf>
    <xf numFmtId="0" fontId="26" fillId="0" borderId="11" xfId="44" applyFont="1" applyFill="1" applyBorder="1" applyAlignment="1">
      <alignment vertical="center"/>
    </xf>
    <xf numFmtId="0" fontId="6" fillId="0" borderId="28" xfId="44" applyFill="1" applyBorder="1" applyAlignment="1">
      <alignment vertical="center"/>
    </xf>
    <xf numFmtId="0" fontId="6" fillId="0" borderId="29" xfId="44" applyFill="1" applyBorder="1" applyAlignment="1">
      <alignment vertical="center"/>
    </xf>
    <xf numFmtId="0" fontId="25" fillId="0" borderId="28" xfId="44" applyFont="1" applyFill="1" applyBorder="1" applyAlignment="1">
      <alignment vertical="top"/>
    </xf>
    <xf numFmtId="0" fontId="25" fillId="0" borderId="0" xfId="44" applyFont="1" applyFill="1" applyAlignment="1" applyProtection="1">
      <alignment vertical="center"/>
      <protection locked="0"/>
    </xf>
    <xf numFmtId="14" fontId="25" fillId="0" borderId="0" xfId="44" applyNumberFormat="1" applyFont="1" applyFill="1" applyAlignment="1" applyProtection="1">
      <alignment vertical="center"/>
      <protection locked="0"/>
    </xf>
    <xf numFmtId="0" fontId="25" fillId="0" borderId="0" xfId="44" applyFont="1" applyFill="1" applyAlignment="1">
      <alignment vertical="center"/>
    </xf>
    <xf numFmtId="14" fontId="34" fillId="0" borderId="30" xfId="44" applyNumberFormat="1" applyFont="1" applyFill="1" applyBorder="1" applyAlignment="1" applyProtection="1">
      <alignment vertical="center"/>
      <protection locked="0"/>
    </xf>
    <xf numFmtId="0" fontId="25" fillId="0" borderId="31" xfId="44" applyFont="1" applyFill="1" applyBorder="1" applyAlignment="1" applyProtection="1">
      <alignment vertical="center"/>
      <protection locked="0"/>
    </xf>
    <xf numFmtId="0" fontId="25" fillId="0" borderId="31" xfId="44" applyFont="1" applyFill="1" applyBorder="1" applyAlignment="1">
      <alignment vertical="center"/>
    </xf>
    <xf numFmtId="0" fontId="6" fillId="0" borderId="31" xfId="44" applyFill="1" applyBorder="1" applyAlignment="1">
      <alignment vertical="center"/>
    </xf>
    <xf numFmtId="0" fontId="6" fillId="0" borderId="0" xfId="44" applyFill="1"/>
    <xf numFmtId="0" fontId="27" fillId="0" borderId="0" xfId="44" applyFont="1" applyFill="1" applyAlignment="1">
      <alignment vertical="top"/>
    </xf>
    <xf numFmtId="168" fontId="6" fillId="28" borderId="14" xfId="44" applyNumberFormat="1" applyFill="1" applyBorder="1" applyAlignment="1" applyProtection="1">
      <alignment horizontal="right" vertical="center" wrapText="1"/>
      <protection locked="0"/>
    </xf>
    <xf numFmtId="0" fontId="28" fillId="0" borderId="40" xfId="44" applyFont="1" applyFill="1" applyBorder="1" applyAlignment="1">
      <alignment horizontal="left" vertical="top"/>
    </xf>
    <xf numFmtId="0" fontId="28" fillId="0" borderId="41" xfId="44" applyFont="1" applyFill="1" applyBorder="1" applyAlignment="1">
      <alignment horizontal="left" vertical="top"/>
    </xf>
    <xf numFmtId="0" fontId="28" fillId="0" borderId="27" xfId="44" applyFont="1" applyFill="1" applyBorder="1" applyAlignment="1">
      <alignment horizontal="left" vertical="top"/>
    </xf>
    <xf numFmtId="0" fontId="28" fillId="0" borderId="28" xfId="44" applyFont="1" applyFill="1" applyBorder="1" applyAlignment="1">
      <alignment horizontal="left" vertical="top"/>
    </xf>
    <xf numFmtId="0" fontId="28" fillId="0" borderId="0" xfId="44" applyFont="1" applyFill="1" applyAlignment="1">
      <alignment horizontal="left" vertical="top"/>
    </xf>
    <xf numFmtId="0" fontId="28" fillId="0" borderId="29" xfId="44" applyFont="1" applyFill="1" applyBorder="1" applyAlignment="1">
      <alignment horizontal="left" vertical="top"/>
    </xf>
    <xf numFmtId="0" fontId="6" fillId="0" borderId="33" xfId="44" applyFill="1" applyBorder="1" applyAlignment="1" applyProtection="1">
      <alignment horizontal="center" vertical="center"/>
      <protection locked="0"/>
    </xf>
    <xf numFmtId="0" fontId="6" fillId="0" borderId="34" xfId="44" applyFill="1" applyBorder="1" applyAlignment="1" applyProtection="1">
      <alignment horizontal="center" vertical="center"/>
      <protection locked="0"/>
    </xf>
    <xf numFmtId="0" fontId="6" fillId="0" borderId="35" xfId="44" applyFill="1" applyBorder="1" applyAlignment="1" applyProtection="1">
      <alignment horizontal="center" vertical="center"/>
      <protection locked="0"/>
    </xf>
    <xf numFmtId="0" fontId="28" fillId="0" borderId="33" xfId="44" applyFont="1" applyFill="1" applyBorder="1" applyAlignment="1" applyProtection="1">
      <alignment horizontal="left" vertical="center"/>
      <protection locked="0"/>
    </xf>
    <xf numFmtId="0" fontId="6" fillId="0" borderId="34" xfId="44" applyFill="1" applyBorder="1" applyAlignment="1" applyProtection="1">
      <alignment horizontal="left" vertical="center"/>
      <protection locked="0"/>
    </xf>
    <xf numFmtId="0" fontId="6" fillId="0" borderId="35" xfId="44" applyFill="1" applyBorder="1" applyAlignment="1" applyProtection="1">
      <alignment horizontal="left" vertical="center"/>
      <protection locked="0"/>
    </xf>
    <xf numFmtId="0" fontId="6" fillId="0" borderId="33" xfId="44" applyFill="1" applyBorder="1" applyAlignment="1" applyProtection="1">
      <alignment horizontal="left" vertical="center"/>
      <protection locked="0"/>
    </xf>
    <xf numFmtId="0" fontId="41" fillId="0" borderId="41" xfId="44" applyFont="1" applyFill="1" applyBorder="1" applyAlignment="1" applyProtection="1">
      <alignment horizontal="center" vertical="center" wrapText="1"/>
      <protection locked="0"/>
    </xf>
    <xf numFmtId="0" fontId="41" fillId="0" borderId="0" xfId="44" applyFont="1" applyFill="1" applyAlignment="1" applyProtection="1">
      <alignment horizontal="center" vertical="center" wrapText="1"/>
      <protection locked="0"/>
    </xf>
    <xf numFmtId="0" fontId="39" fillId="0" borderId="31" xfId="44" applyFont="1" applyFill="1" applyBorder="1" applyAlignment="1">
      <alignment horizontal="right" vertical="center"/>
    </xf>
    <xf numFmtId="0" fontId="39" fillId="0" borderId="32" xfId="44" applyFont="1" applyFill="1" applyBorder="1" applyAlignment="1">
      <alignment horizontal="right" vertical="center"/>
    </xf>
    <xf numFmtId="0" fontId="37" fillId="0" borderId="0" xfId="0" applyFont="1" applyAlignment="1">
      <alignment horizontal="right" vertical="center" readingOrder="1"/>
    </xf>
    <xf numFmtId="0" fontId="33" fillId="0" borderId="17" xfId="44" applyFont="1" applyFill="1" applyBorder="1" applyAlignment="1" applyProtection="1">
      <alignment horizontal="left" vertical="center" shrinkToFit="1"/>
      <protection locked="0"/>
    </xf>
    <xf numFmtId="0" fontId="0" fillId="0" borderId="17" xfId="0" applyBorder="1" applyAlignment="1" applyProtection="1">
      <alignment vertical="center" shrinkToFit="1"/>
      <protection locked="0"/>
    </xf>
    <xf numFmtId="0" fontId="33" fillId="0" borderId="0" xfId="44" applyFont="1" applyFill="1" applyAlignment="1" applyProtection="1">
      <alignment horizontal="left" vertical="center" wrapText="1" shrinkToFit="1"/>
      <protection locked="0"/>
    </xf>
    <xf numFmtId="0" fontId="0" fillId="0" borderId="0" xfId="0" applyAlignment="1" applyProtection="1">
      <alignment horizontal="left" vertical="center" wrapText="1" shrinkToFit="1"/>
      <protection locked="0"/>
    </xf>
    <xf numFmtId="0" fontId="38" fillId="0" borderId="17" xfId="32" applyFont="1" applyFill="1" applyBorder="1" applyAlignment="1" applyProtection="1">
      <alignment horizontal="left" vertical="center" wrapText="1"/>
      <protection locked="0"/>
    </xf>
    <xf numFmtId="0" fontId="36" fillId="0" borderId="17" xfId="0" applyFont="1" applyBorder="1" applyAlignment="1" applyProtection="1">
      <alignment horizontal="left" vertical="center" wrapText="1"/>
      <protection locked="0"/>
    </xf>
    <xf numFmtId="0" fontId="19" fillId="0" borderId="37" xfId="44" applyFont="1" applyFill="1" applyBorder="1" applyAlignment="1">
      <alignment horizontal="center" vertical="center" wrapText="1"/>
    </xf>
    <xf numFmtId="0" fontId="19" fillId="0" borderId="38" xfId="44" applyFont="1" applyFill="1" applyBorder="1" applyAlignment="1">
      <alignment horizontal="center" vertical="center" wrapText="1"/>
    </xf>
    <xf numFmtId="0" fontId="19" fillId="0" borderId="39" xfId="44" applyFont="1" applyFill="1" applyBorder="1" applyAlignment="1">
      <alignment horizontal="center" vertical="center" wrapText="1"/>
    </xf>
    <xf numFmtId="0" fontId="28" fillId="0" borderId="33" xfId="44" applyFont="1" applyFill="1" applyBorder="1" applyAlignment="1" applyProtection="1">
      <alignment horizontal="center" vertical="center"/>
      <protection locked="0"/>
    </xf>
    <xf numFmtId="0" fontId="28" fillId="0" borderId="34" xfId="44" applyFont="1" applyFill="1" applyBorder="1" applyAlignment="1" applyProtection="1">
      <alignment horizontal="center" vertical="center"/>
      <protection locked="0"/>
    </xf>
    <xf numFmtId="0" fontId="28" fillId="0" borderId="35" xfId="44" applyFont="1" applyFill="1" applyBorder="1" applyAlignment="1" applyProtection="1">
      <alignment horizontal="center" vertical="center"/>
      <protection locked="0"/>
    </xf>
    <xf numFmtId="0" fontId="33" fillId="0" borderId="21" xfId="44" applyFont="1" applyFill="1" applyBorder="1" applyAlignment="1" applyProtection="1">
      <alignment horizontal="left" vertical="center" wrapText="1" shrinkToFit="1"/>
      <protection locked="0"/>
    </xf>
    <xf numFmtId="0" fontId="0" fillId="0" borderId="21" xfId="0" applyBorder="1" applyAlignment="1" applyProtection="1">
      <alignment horizontal="left" vertical="center" wrapText="1" shrinkToFit="1"/>
      <protection locked="0"/>
    </xf>
    <xf numFmtId="0" fontId="0" fillId="0" borderId="21" xfId="0" applyBorder="1" applyAlignment="1" applyProtection="1">
      <alignment horizontal="left" vertical="center"/>
      <protection locked="0"/>
    </xf>
    <xf numFmtId="0" fontId="27" fillId="0" borderId="41" xfId="44" applyFont="1" applyFill="1" applyBorder="1" applyAlignment="1">
      <alignment horizontal="left" vertical="center" wrapText="1"/>
    </xf>
    <xf numFmtId="0" fontId="40" fillId="0" borderId="41" xfId="0" applyFont="1" applyBorder="1" applyAlignment="1">
      <alignment horizontal="left" vertical="center" wrapText="1"/>
    </xf>
    <xf numFmtId="0" fontId="40" fillId="0" borderId="0" xfId="0" applyFont="1" applyAlignment="1">
      <alignment horizontal="left" vertical="center" wrapText="1"/>
    </xf>
    <xf numFmtId="0" fontId="6" fillId="0" borderId="40" xfId="44" applyFill="1" applyBorder="1" applyAlignment="1" applyProtection="1">
      <alignment horizontal="right" vertical="center"/>
      <protection locked="0"/>
    </xf>
    <xf numFmtId="0" fontId="6" fillId="0" borderId="41" xfId="44" applyFill="1" applyBorder="1" applyAlignment="1" applyProtection="1">
      <alignment horizontal="right" vertical="center"/>
      <protection locked="0"/>
    </xf>
    <xf numFmtId="0" fontId="6" fillId="0" borderId="27" xfId="44" applyFill="1" applyBorder="1" applyAlignment="1" applyProtection="1">
      <alignment horizontal="right" vertical="center"/>
      <protection locked="0"/>
    </xf>
    <xf numFmtId="0" fontId="6" fillId="0" borderId="16" xfId="44" applyFill="1" applyBorder="1" applyAlignment="1" applyProtection="1">
      <alignment horizontal="left" vertical="center"/>
      <protection locked="0"/>
    </xf>
    <xf numFmtId="0" fontId="36" fillId="26" borderId="0" xfId="0" applyFont="1" applyFill="1" applyAlignment="1">
      <alignment horizontal="center" vertical="center"/>
    </xf>
    <xf numFmtId="14" fontId="6" fillId="0" borderId="42" xfId="44" applyNumberFormat="1" applyFill="1" applyBorder="1" applyAlignment="1" applyProtection="1">
      <alignment horizontal="center" vertical="center" wrapText="1"/>
      <protection locked="0"/>
    </xf>
    <xf numFmtId="0" fontId="6" fillId="0" borderId="33" xfId="44" applyFill="1" applyBorder="1" applyAlignment="1">
      <alignment vertical="center"/>
    </xf>
    <xf numFmtId="0" fontId="6" fillId="28" borderId="34" xfId="44" applyFill="1" applyBorder="1" applyAlignment="1">
      <alignment vertical="center"/>
    </xf>
    <xf numFmtId="0" fontId="6" fillId="28" borderId="35" xfId="44" applyFill="1" applyBorder="1" applyAlignment="1">
      <alignment horizontal="right" vertical="center"/>
    </xf>
    <xf numFmtId="168" fontId="0" fillId="0" borderId="16" xfId="0" applyNumberFormat="1" applyBorder="1" applyAlignment="1">
      <alignment horizontal="center" vertical="center"/>
    </xf>
    <xf numFmtId="44" fontId="0" fillId="0" borderId="16" xfId="57" applyFont="1" applyBorder="1" applyAlignment="1">
      <alignment horizontal="center" vertical="center"/>
    </xf>
    <xf numFmtId="0" fontId="36" fillId="0" borderId="16" xfId="0" applyFont="1" applyBorder="1" applyAlignment="1">
      <alignment horizontal="center" vertical="center"/>
    </xf>
    <xf numFmtId="0" fontId="0" fillId="0" borderId="16" xfId="0" applyBorder="1" applyAlignment="1">
      <alignment horizontal="left" vertical="center"/>
    </xf>
    <xf numFmtId="168" fontId="6" fillId="0" borderId="42" xfId="44" applyNumberFormat="1" applyFill="1" applyBorder="1" applyAlignment="1" applyProtection="1">
      <alignment vertical="center"/>
    </xf>
  </cellXfs>
  <cellStyles count="58">
    <cellStyle name="20 % - Accent1 2" xfId="1" xr:uid="{00000000-0005-0000-0000-000000000000}"/>
    <cellStyle name="20 % - Accent2 2" xfId="2" xr:uid="{00000000-0005-0000-0000-000001000000}"/>
    <cellStyle name="20 % - Accent3 2" xfId="3" xr:uid="{00000000-0005-0000-0000-000002000000}"/>
    <cellStyle name="20 % - Accent4 2" xfId="4" xr:uid="{00000000-0005-0000-0000-000003000000}"/>
    <cellStyle name="20 % - Accent5 2" xfId="5" xr:uid="{00000000-0005-0000-0000-000004000000}"/>
    <cellStyle name="20 % - Accent6 2" xfId="6" xr:uid="{00000000-0005-0000-0000-000005000000}"/>
    <cellStyle name="40 % - Accent1 2" xfId="7" xr:uid="{00000000-0005-0000-0000-000006000000}"/>
    <cellStyle name="40 % - Accent2 2" xfId="8" xr:uid="{00000000-0005-0000-0000-000007000000}"/>
    <cellStyle name="40 % - Accent3 2" xfId="9" xr:uid="{00000000-0005-0000-0000-000008000000}"/>
    <cellStyle name="40 % - Accent4 2" xfId="10" xr:uid="{00000000-0005-0000-0000-000009000000}"/>
    <cellStyle name="40 % - Accent5 2" xfId="11" xr:uid="{00000000-0005-0000-0000-00000A000000}"/>
    <cellStyle name="40 % - Accent6 2" xfId="12" xr:uid="{00000000-0005-0000-0000-00000B000000}"/>
    <cellStyle name="60 % - Accent1 2" xfId="13" xr:uid="{00000000-0005-0000-0000-00000C000000}"/>
    <cellStyle name="60 % - Accent2 2" xfId="14" xr:uid="{00000000-0005-0000-0000-00000D000000}"/>
    <cellStyle name="60 % - Accent3 2" xfId="15" xr:uid="{00000000-0005-0000-0000-00000E000000}"/>
    <cellStyle name="60 % - Accent4 2" xfId="16" xr:uid="{00000000-0005-0000-0000-00000F000000}"/>
    <cellStyle name="60 % - Accent5 2" xfId="17" xr:uid="{00000000-0005-0000-0000-000010000000}"/>
    <cellStyle name="60 % - Accent6 2" xfId="18" xr:uid="{00000000-0005-0000-0000-000011000000}"/>
    <cellStyle name="Accent1 2" xfId="19" xr:uid="{00000000-0005-0000-0000-000012000000}"/>
    <cellStyle name="Accent2 2" xfId="20" xr:uid="{00000000-0005-0000-0000-000013000000}"/>
    <cellStyle name="Accent3 2" xfId="21" xr:uid="{00000000-0005-0000-0000-000014000000}"/>
    <cellStyle name="Accent4 2" xfId="22" xr:uid="{00000000-0005-0000-0000-000015000000}"/>
    <cellStyle name="Accent5 2" xfId="23" xr:uid="{00000000-0005-0000-0000-000016000000}"/>
    <cellStyle name="Accent6 2" xfId="24" xr:uid="{00000000-0005-0000-0000-000017000000}"/>
    <cellStyle name="Avertissement 2" xfId="25" xr:uid="{00000000-0005-0000-0000-000018000000}"/>
    <cellStyle name="Calcul 2" xfId="26" xr:uid="{00000000-0005-0000-0000-000019000000}"/>
    <cellStyle name="Cellule liée 2" xfId="27" xr:uid="{00000000-0005-0000-0000-00001A000000}"/>
    <cellStyle name="Commentaire 2" xfId="28" xr:uid="{00000000-0005-0000-0000-00001B000000}"/>
    <cellStyle name="Entrée 2" xfId="29" xr:uid="{00000000-0005-0000-0000-00001C000000}"/>
    <cellStyle name="Euro" xfId="30" xr:uid="{00000000-0005-0000-0000-00001D000000}"/>
    <cellStyle name="Insatisfaisant 2" xfId="31" xr:uid="{00000000-0005-0000-0000-00001E000000}"/>
    <cellStyle name="Lien hypertexte" xfId="32" builtinId="8"/>
    <cellStyle name="Milliers 2" xfId="33" xr:uid="{00000000-0005-0000-0000-000020000000}"/>
    <cellStyle name="Milliers 3" xfId="34" xr:uid="{00000000-0005-0000-0000-000021000000}"/>
    <cellStyle name="Milliers 4" xfId="35" xr:uid="{00000000-0005-0000-0000-000022000000}"/>
    <cellStyle name="Monétaire" xfId="57" builtinId="4"/>
    <cellStyle name="Monétaire 2" xfId="36" xr:uid="{00000000-0005-0000-0000-000023000000}"/>
    <cellStyle name="Neutre 2" xfId="37" xr:uid="{00000000-0005-0000-0000-000024000000}"/>
    <cellStyle name="Normal" xfId="0" builtinId="0"/>
    <cellStyle name="Normal 2" xfId="38" xr:uid="{00000000-0005-0000-0000-000026000000}"/>
    <cellStyle name="Normal 2 2" xfId="39" xr:uid="{00000000-0005-0000-0000-000027000000}"/>
    <cellStyle name="Normal 2 3" xfId="40" xr:uid="{00000000-0005-0000-0000-000028000000}"/>
    <cellStyle name="Normal 3" xfId="41" xr:uid="{00000000-0005-0000-0000-000029000000}"/>
    <cellStyle name="Normal 4" xfId="42" xr:uid="{00000000-0005-0000-0000-00002A000000}"/>
    <cellStyle name="Normal 5" xfId="43" xr:uid="{00000000-0005-0000-0000-00002B000000}"/>
    <cellStyle name="Normal 6" xfId="44" xr:uid="{00000000-0005-0000-0000-00002C000000}"/>
    <cellStyle name="Satisfaisant 2" xfId="45" xr:uid="{00000000-0005-0000-0000-00002D000000}"/>
    <cellStyle name="Sortie 2" xfId="46" xr:uid="{00000000-0005-0000-0000-00002E000000}"/>
    <cellStyle name="Standard_Anpassen der Amortisation" xfId="47" xr:uid="{00000000-0005-0000-0000-00002F000000}"/>
    <cellStyle name="Texte explicatif 2" xfId="48" xr:uid="{00000000-0005-0000-0000-000030000000}"/>
    <cellStyle name="Titre 1 2" xfId="49" xr:uid="{00000000-0005-0000-0000-000031000000}"/>
    <cellStyle name="Titre 2 2" xfId="50" xr:uid="{00000000-0005-0000-0000-000032000000}"/>
    <cellStyle name="Titre 3 2" xfId="51" xr:uid="{00000000-0005-0000-0000-000033000000}"/>
    <cellStyle name="Titre 4 2" xfId="52" xr:uid="{00000000-0005-0000-0000-000034000000}"/>
    <cellStyle name="Total 2" xfId="53" xr:uid="{00000000-0005-0000-0000-000035000000}"/>
    <cellStyle name="Vérification 2" xfId="54" xr:uid="{00000000-0005-0000-0000-000036000000}"/>
    <cellStyle name="Währung [0]_Budget" xfId="55" xr:uid="{00000000-0005-0000-0000-000037000000}"/>
    <cellStyle name="Währung_Budget" xfId="56" xr:uid="{00000000-0005-0000-0000-00003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191770</xdr:colOff>
      <xdr:row>7</xdr:row>
      <xdr:rowOff>0</xdr:rowOff>
    </xdr:from>
    <xdr:to>
      <xdr:col>1</xdr:col>
      <xdr:colOff>447224</xdr:colOff>
      <xdr:row>7</xdr:row>
      <xdr:rowOff>0</xdr:rowOff>
    </xdr:to>
    <xdr:sp macro="" textlink="">
      <xdr:nvSpPr>
        <xdr:cNvPr id="4" name="EXP1">
          <a:extLst>
            <a:ext uri="{FF2B5EF4-FFF2-40B4-BE49-F238E27FC236}">
              <a16:creationId xmlns:a16="http://schemas.microsoft.com/office/drawing/2014/main" id="{69844B7C-05F6-384F-B248-80E034B5C3F7}"/>
            </a:ext>
          </a:extLst>
        </xdr:cNvPr>
        <xdr:cNvSpPr txBox="1">
          <a:spLocks noChangeArrowheads="1"/>
        </xdr:cNvSpPr>
      </xdr:nvSpPr>
      <xdr:spPr bwMode="auto">
        <a:xfrm>
          <a:off x="933450" y="1181100"/>
          <a:ext cx="1028700" cy="0"/>
        </a:xfrm>
        <a:prstGeom prst="rect">
          <a:avLst/>
        </a:prstGeom>
        <a:solidFill>
          <a:srgbClr val="FFFFFF"/>
        </a:solidFill>
        <a:ln w="1">
          <a:noFill/>
          <a:miter lim="800000"/>
          <a:headEnd/>
          <a:tailEnd/>
        </a:ln>
      </xdr:spPr>
      <xdr:txBody>
        <a:bodyPr vertOverflow="clip" wrap="square" lIns="27432" tIns="22860" rIns="27432" bIns="0" anchor="t" upright="1"/>
        <a:lstStyle/>
        <a:p>
          <a:pPr algn="ctr" rtl="0">
            <a:defRPr sz="1000"/>
          </a:pPr>
          <a:endParaRPr lang="fr-FR" sz="1000" b="1" i="0" strike="noStrike">
            <a:solidFill>
              <a:srgbClr val="000000"/>
            </a:solidFill>
            <a:latin typeface="Arial"/>
            <a:cs typeface="Arial"/>
          </a:endParaRPr>
        </a:p>
        <a:p>
          <a:pPr algn="ctr" rtl="0">
            <a:defRPr sz="1000"/>
          </a:pPr>
          <a:endParaRPr lang="fr-FR" sz="1000" b="1" i="0" strike="noStrike">
            <a:solidFill>
              <a:srgbClr val="000000"/>
            </a:solidFill>
            <a:latin typeface="Arial"/>
            <a:cs typeface="Arial"/>
          </a:endParaRPr>
        </a:p>
      </xdr:txBody>
    </xdr:sp>
    <xdr:clientData/>
  </xdr:twoCellAnchor>
  <xdr:twoCellAnchor>
    <xdr:from>
      <xdr:col>10</xdr:col>
      <xdr:colOff>331470</xdr:colOff>
      <xdr:row>7</xdr:row>
      <xdr:rowOff>0</xdr:rowOff>
    </xdr:from>
    <xdr:to>
      <xdr:col>11</xdr:col>
      <xdr:colOff>209121</xdr:colOff>
      <xdr:row>7</xdr:row>
      <xdr:rowOff>0</xdr:rowOff>
    </xdr:to>
    <xdr:sp macro="" textlink="">
      <xdr:nvSpPr>
        <xdr:cNvPr id="5" name="EXP2">
          <a:extLst>
            <a:ext uri="{FF2B5EF4-FFF2-40B4-BE49-F238E27FC236}">
              <a16:creationId xmlns:a16="http://schemas.microsoft.com/office/drawing/2014/main" id="{662622D6-E003-244C-831A-E54ABA893E67}"/>
            </a:ext>
          </a:extLst>
        </xdr:cNvPr>
        <xdr:cNvSpPr txBox="1">
          <a:spLocks noChangeArrowheads="1"/>
        </xdr:cNvSpPr>
      </xdr:nvSpPr>
      <xdr:spPr bwMode="auto">
        <a:xfrm>
          <a:off x="9867900" y="1181100"/>
          <a:ext cx="657225" cy="0"/>
        </a:xfrm>
        <a:prstGeom prst="rect">
          <a:avLst/>
        </a:prstGeom>
        <a:solidFill>
          <a:srgbClr val="FFFFFF"/>
        </a:solidFill>
        <a:ln w="1">
          <a:noFill/>
          <a:miter lim="800000"/>
          <a:headEnd/>
          <a:tailEnd/>
        </a:ln>
      </xdr:spPr>
      <xdr:txBody>
        <a:bodyPr vertOverflow="clip" wrap="square" lIns="27432" tIns="22860" rIns="27432" bIns="0" anchor="t" upright="1"/>
        <a:lstStyle/>
        <a:p>
          <a:pPr algn="ctr" rtl="0">
            <a:defRPr sz="1000"/>
          </a:pPr>
          <a:r>
            <a:rPr lang="fr-FR" sz="1000" b="1" i="0" strike="noStrike">
              <a:solidFill>
                <a:srgbClr val="000000"/>
              </a:solidFill>
              <a:latin typeface="Arial"/>
              <a:cs typeface="Arial"/>
            </a:rPr>
            <a:t>Période</a:t>
          </a:r>
        </a:p>
      </xdr:txBody>
    </xdr:sp>
    <xdr:clientData/>
  </xdr:twoCellAnchor>
  <xdr:twoCellAnchor>
    <xdr:from>
      <xdr:col>10</xdr:col>
      <xdr:colOff>74246</xdr:colOff>
      <xdr:row>32</xdr:row>
      <xdr:rowOff>318478</xdr:rowOff>
    </xdr:from>
    <xdr:to>
      <xdr:col>11</xdr:col>
      <xdr:colOff>771769</xdr:colOff>
      <xdr:row>34</xdr:row>
      <xdr:rowOff>97694</xdr:rowOff>
    </xdr:to>
    <xdr:sp macro="" textlink="">
      <xdr:nvSpPr>
        <xdr:cNvPr id="4785" name="EXPB4">
          <a:extLst>
            <a:ext uri="{FF2B5EF4-FFF2-40B4-BE49-F238E27FC236}">
              <a16:creationId xmlns:a16="http://schemas.microsoft.com/office/drawing/2014/main" id="{A0D3381D-A553-584D-82A0-92626AA6CFAA}"/>
            </a:ext>
          </a:extLst>
        </xdr:cNvPr>
        <xdr:cNvSpPr>
          <a:spLocks noChangeArrowheads="1"/>
        </xdr:cNvSpPr>
      </xdr:nvSpPr>
      <xdr:spPr bwMode="auto">
        <a:xfrm>
          <a:off x="10605477" y="7156940"/>
          <a:ext cx="1576754" cy="277446"/>
        </a:xfrm>
        <a:prstGeom prst="roundRect">
          <a:avLst>
            <a:gd name="adj" fmla="val 16667"/>
          </a:avLst>
        </a:prstGeom>
        <a:noFill/>
        <a:ln w="9525">
          <a:solidFill>
            <a:srgbClr val="00008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771769</xdr:colOff>
      <xdr:row>32</xdr:row>
      <xdr:rowOff>107461</xdr:rowOff>
    </xdr:from>
    <xdr:to>
      <xdr:col>11</xdr:col>
      <xdr:colOff>879230</xdr:colOff>
      <xdr:row>32</xdr:row>
      <xdr:rowOff>302846</xdr:rowOff>
    </xdr:to>
    <xdr:sp macro="" textlink="">
      <xdr:nvSpPr>
        <xdr:cNvPr id="13" name="EXP4">
          <a:extLst>
            <a:ext uri="{FF2B5EF4-FFF2-40B4-BE49-F238E27FC236}">
              <a16:creationId xmlns:a16="http://schemas.microsoft.com/office/drawing/2014/main" id="{7B7DF711-A24F-6540-9031-BE3294E606B4}"/>
            </a:ext>
          </a:extLst>
        </xdr:cNvPr>
        <xdr:cNvSpPr txBox="1">
          <a:spLocks noChangeArrowheads="1"/>
        </xdr:cNvSpPr>
      </xdr:nvSpPr>
      <xdr:spPr bwMode="auto">
        <a:xfrm>
          <a:off x="10423769" y="6945923"/>
          <a:ext cx="1865923" cy="195385"/>
        </a:xfrm>
        <a:prstGeom prst="rect">
          <a:avLst/>
        </a:prstGeom>
        <a:solidFill>
          <a:srgbClr val="FFFFFF"/>
        </a:solidFill>
        <a:ln w="1">
          <a:noFill/>
          <a:miter lim="800000"/>
          <a:headEnd/>
          <a:tailEnd/>
        </a:ln>
      </xdr:spPr>
      <xdr:txBody>
        <a:bodyPr vertOverflow="clip" wrap="square" lIns="27432" tIns="22860" rIns="27432" bIns="0" anchor="t" upright="1"/>
        <a:lstStyle/>
        <a:p>
          <a:pPr algn="ctr" rtl="0">
            <a:defRPr sz="1000"/>
          </a:pPr>
          <a:r>
            <a:rPr lang="fr-FR" sz="1000" b="1" i="0" strike="noStrike">
              <a:solidFill>
                <a:srgbClr val="000000"/>
              </a:solidFill>
              <a:latin typeface="Arial"/>
              <a:cs typeface="Arial"/>
            </a:rPr>
            <a:t>Etablissement</a:t>
          </a:r>
          <a:r>
            <a:rPr lang="fr-FR" sz="1000" b="1" i="0" strike="noStrike" baseline="0">
              <a:solidFill>
                <a:srgbClr val="000000"/>
              </a:solidFill>
              <a:latin typeface="Arial"/>
              <a:cs typeface="Arial"/>
            </a:rPr>
            <a:t> du cerfa</a:t>
          </a:r>
          <a:r>
            <a:rPr lang="fr-FR" sz="1000" b="1" i="0" strike="noStrike">
              <a:solidFill>
                <a:srgbClr val="000000"/>
              </a:solidFill>
              <a:latin typeface="Arial"/>
              <a:cs typeface="Arial"/>
            </a:rPr>
            <a:t> le </a:t>
          </a:r>
        </a:p>
      </xdr:txBody>
    </xdr:sp>
    <xdr:clientData/>
  </xdr:twoCellAnchor>
  <xdr:twoCellAnchor editAs="oneCell">
    <xdr:from>
      <xdr:col>12</xdr:col>
      <xdr:colOff>0</xdr:colOff>
      <xdr:row>35</xdr:row>
      <xdr:rowOff>0</xdr:rowOff>
    </xdr:from>
    <xdr:to>
      <xdr:col>12</xdr:col>
      <xdr:colOff>304800</xdr:colOff>
      <xdr:row>36</xdr:row>
      <xdr:rowOff>143607</xdr:rowOff>
    </xdr:to>
    <xdr:sp macro="" textlink="">
      <xdr:nvSpPr>
        <xdr:cNvPr id="4787" name="&lt;15748396185dde25421a5da773244217@ffessmpm.fr&gt;">
          <a:extLst>
            <a:ext uri="{FF2B5EF4-FFF2-40B4-BE49-F238E27FC236}">
              <a16:creationId xmlns:a16="http://schemas.microsoft.com/office/drawing/2014/main" id="{DBDF6B86-5330-C047-B300-FBCC02AD97FA}"/>
            </a:ext>
          </a:extLst>
        </xdr:cNvPr>
        <xdr:cNvSpPr>
          <a:spLocks noChangeAspect="1" noChangeArrowheads="1"/>
        </xdr:cNvSpPr>
      </xdr:nvSpPr>
      <xdr:spPr bwMode="auto">
        <a:xfrm>
          <a:off x="12738100" y="9486900"/>
          <a:ext cx="304800" cy="304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0</xdr:colOff>
      <xdr:row>35</xdr:row>
      <xdr:rowOff>0</xdr:rowOff>
    </xdr:from>
    <xdr:to>
      <xdr:col>9</xdr:col>
      <xdr:colOff>304800</xdr:colOff>
      <xdr:row>36</xdr:row>
      <xdr:rowOff>138723</xdr:rowOff>
    </xdr:to>
    <xdr:sp macro="" textlink="">
      <xdr:nvSpPr>
        <xdr:cNvPr id="4788" name="&lt;image003.jpg@01D5A078.58850550&gt;" descr="logo cir mini">
          <a:extLst>
            <a:ext uri="{FF2B5EF4-FFF2-40B4-BE49-F238E27FC236}">
              <a16:creationId xmlns:a16="http://schemas.microsoft.com/office/drawing/2014/main" id="{46910D49-8FE2-5046-9FE6-3732F7E215DB}"/>
            </a:ext>
          </a:extLst>
        </xdr:cNvPr>
        <xdr:cNvSpPr>
          <a:spLocks noChangeAspect="1" noChangeArrowheads="1"/>
        </xdr:cNvSpPr>
      </xdr:nvSpPr>
      <xdr:spPr bwMode="auto">
        <a:xfrm>
          <a:off x="9448800" y="9677400"/>
          <a:ext cx="304800" cy="304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8</xdr:col>
      <xdr:colOff>19538</xdr:colOff>
      <xdr:row>32</xdr:row>
      <xdr:rowOff>138725</xdr:rowOff>
    </xdr:from>
    <xdr:to>
      <xdr:col>9</xdr:col>
      <xdr:colOff>748323</xdr:colOff>
      <xdr:row>34</xdr:row>
      <xdr:rowOff>113324</xdr:rowOff>
    </xdr:to>
    <xdr:sp macro="" textlink="">
      <xdr:nvSpPr>
        <xdr:cNvPr id="12" name="EXPB4">
          <a:extLst>
            <a:ext uri="{FF2B5EF4-FFF2-40B4-BE49-F238E27FC236}">
              <a16:creationId xmlns:a16="http://schemas.microsoft.com/office/drawing/2014/main" id="{CA000F84-397C-FB40-B057-E6F01D0494D4}"/>
            </a:ext>
          </a:extLst>
        </xdr:cNvPr>
        <xdr:cNvSpPr>
          <a:spLocks noChangeArrowheads="1"/>
        </xdr:cNvSpPr>
      </xdr:nvSpPr>
      <xdr:spPr bwMode="auto">
        <a:xfrm>
          <a:off x="8236438" y="6996725"/>
          <a:ext cx="1846385" cy="469899"/>
        </a:xfrm>
        <a:prstGeom prst="roundRect">
          <a:avLst>
            <a:gd name="adj" fmla="val 16667"/>
          </a:avLst>
        </a:prstGeom>
        <a:noFill/>
        <a:ln w="9525">
          <a:solidFill>
            <a:srgbClr val="00008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8</xdr:col>
      <xdr:colOff>87922</xdr:colOff>
      <xdr:row>32</xdr:row>
      <xdr:rowOff>39861</xdr:rowOff>
    </xdr:from>
    <xdr:to>
      <xdr:col>9</xdr:col>
      <xdr:colOff>390769</xdr:colOff>
      <xdr:row>32</xdr:row>
      <xdr:rowOff>318479</xdr:rowOff>
    </xdr:to>
    <xdr:sp macro="" textlink="">
      <xdr:nvSpPr>
        <xdr:cNvPr id="14" name="EXP4">
          <a:extLst>
            <a:ext uri="{FF2B5EF4-FFF2-40B4-BE49-F238E27FC236}">
              <a16:creationId xmlns:a16="http://schemas.microsoft.com/office/drawing/2014/main" id="{404112FA-92D5-3B4E-BAE0-47809255ED97}"/>
            </a:ext>
          </a:extLst>
        </xdr:cNvPr>
        <xdr:cNvSpPr txBox="1">
          <a:spLocks noChangeArrowheads="1"/>
        </xdr:cNvSpPr>
      </xdr:nvSpPr>
      <xdr:spPr bwMode="auto">
        <a:xfrm>
          <a:off x="8304822" y="6897861"/>
          <a:ext cx="1420447" cy="278618"/>
        </a:xfrm>
        <a:prstGeom prst="rect">
          <a:avLst/>
        </a:prstGeom>
        <a:solidFill>
          <a:srgbClr val="FFFFFF"/>
        </a:solidFill>
        <a:ln w="1">
          <a:noFill/>
          <a:miter lim="800000"/>
          <a:headEnd/>
          <a:tailEnd/>
        </a:ln>
      </xdr:spPr>
      <xdr:txBody>
        <a:bodyPr vertOverflow="clip" wrap="square" lIns="27432" tIns="22860" rIns="27432" bIns="0" anchor="t" upright="1"/>
        <a:lstStyle/>
        <a:p>
          <a:pPr algn="ctr" rtl="0">
            <a:defRPr sz="1000"/>
          </a:pPr>
          <a:r>
            <a:rPr lang="fr-FR" sz="1000" b="1" i="0" strike="noStrike">
              <a:solidFill>
                <a:srgbClr val="000000"/>
              </a:solidFill>
              <a:latin typeface="Arial"/>
              <a:cs typeface="Arial"/>
            </a:rPr>
            <a:t>Validation trésorier</a:t>
          </a:r>
        </a:p>
      </xdr:txBody>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L35"/>
  <sheetViews>
    <sheetView showGridLines="0" tabSelected="1" zoomScaleNormal="100" zoomScaleSheetLayoutView="75" workbookViewId="0"/>
  </sheetViews>
  <sheetFormatPr baseColWidth="10" defaultColWidth="11.453125" defaultRowHeight="12.5" x14ac:dyDescent="0.35"/>
  <cols>
    <col min="1" max="1" width="16" style="12" customWidth="1"/>
    <col min="2" max="3" width="11.453125" style="12"/>
    <col min="4" max="4" width="23.81640625" style="12" customWidth="1"/>
    <col min="5" max="5" width="11" style="12" customWidth="1"/>
    <col min="6" max="6" width="13.36328125" style="12" customWidth="1"/>
    <col min="7" max="7" width="11.453125" style="12"/>
    <col min="8" max="8" width="13.1796875" style="12" bestFit="1" customWidth="1"/>
    <col min="9" max="9" width="14.6328125" style="12" customWidth="1"/>
    <col min="10" max="11" width="11.453125" style="12"/>
    <col min="12" max="12" width="13.81640625" style="12" customWidth="1"/>
    <col min="13" max="16384" width="11.453125" style="12"/>
  </cols>
  <sheetData>
    <row r="1" spans="1:12" ht="25" x14ac:dyDescent="0.35">
      <c r="A1" s="62" t="s">
        <v>34</v>
      </c>
      <c r="C1" s="13" t="s">
        <v>35</v>
      </c>
      <c r="L1" s="20" t="str">
        <f ca="1">"Édition du "&amp; TEXT(TODAY(),"jj/mm/aaaa")</f>
        <v>Édition du 02/08/2024</v>
      </c>
    </row>
    <row r="2" spans="1:12" ht="13" x14ac:dyDescent="0.35">
      <c r="C2" s="12" t="s">
        <v>36</v>
      </c>
      <c r="K2" s="14"/>
      <c r="L2" s="15"/>
    </row>
    <row r="3" spans="1:12" x14ac:dyDescent="0.35">
      <c r="C3" s="12" t="s">
        <v>42</v>
      </c>
    </row>
    <row r="4" spans="1:12" ht="22.5" x14ac:dyDescent="0.25">
      <c r="C4" s="61" t="s">
        <v>43</v>
      </c>
      <c r="H4" s="81" t="str">
        <f ca="1">"Fiche d'abandon de frais "&amp;YEAR(TODAY())</f>
        <v>Fiche d'abandon de frais 2024</v>
      </c>
      <c r="I4" s="81"/>
      <c r="J4" s="81"/>
      <c r="K4" s="81"/>
      <c r="L4" s="81"/>
    </row>
    <row r="6" spans="1:12" ht="13" thickBot="1" x14ac:dyDescent="0.4"/>
    <row r="7" spans="1:12" ht="10" customHeight="1" thickTop="1" x14ac:dyDescent="0.35">
      <c r="A7" s="16"/>
      <c r="B7" s="16"/>
      <c r="C7" s="16"/>
      <c r="D7" s="16"/>
      <c r="E7" s="16"/>
      <c r="F7" s="16"/>
      <c r="G7" s="16"/>
      <c r="H7" s="16"/>
      <c r="I7" s="17"/>
      <c r="J7" s="17"/>
      <c r="K7" s="16"/>
      <c r="L7" s="16"/>
    </row>
    <row r="8" spans="1:12" ht="20" customHeight="1" x14ac:dyDescent="0.35">
      <c r="A8" s="35" t="s">
        <v>24</v>
      </c>
      <c r="B8" s="82"/>
      <c r="C8" s="83"/>
      <c r="D8" s="83"/>
      <c r="E8" s="45" t="s">
        <v>14</v>
      </c>
      <c r="F8" s="19"/>
      <c r="G8" s="34" t="s">
        <v>27</v>
      </c>
      <c r="H8" s="86"/>
      <c r="I8" s="87"/>
      <c r="J8" s="38"/>
      <c r="K8" s="34" t="s">
        <v>28</v>
      </c>
      <c r="L8" s="46" t="s">
        <v>11</v>
      </c>
    </row>
    <row r="9" spans="1:12" ht="20" customHeight="1" x14ac:dyDescent="0.35">
      <c r="A9" s="36" t="s">
        <v>25</v>
      </c>
      <c r="B9" s="84"/>
      <c r="C9" s="85"/>
      <c r="D9" s="85"/>
      <c r="E9" s="39"/>
      <c r="F9" s="40"/>
      <c r="G9" s="30" t="s">
        <v>1</v>
      </c>
      <c r="H9" s="41"/>
      <c r="I9" s="42"/>
      <c r="K9" s="30" t="s">
        <v>29</v>
      </c>
      <c r="L9" s="47" t="s">
        <v>17</v>
      </c>
    </row>
    <row r="10" spans="1:12" ht="20" customHeight="1" x14ac:dyDescent="0.35">
      <c r="A10" s="36"/>
      <c r="B10" s="85"/>
      <c r="C10" s="85"/>
      <c r="D10" s="85"/>
      <c r="E10" s="39"/>
      <c r="F10" s="40"/>
      <c r="G10" s="30" t="s">
        <v>2</v>
      </c>
      <c r="H10" s="43"/>
      <c r="I10" s="44"/>
      <c r="K10" s="30" t="s">
        <v>30</v>
      </c>
      <c r="L10" s="48" t="s">
        <v>33</v>
      </c>
    </row>
    <row r="11" spans="1:12" ht="20" customHeight="1" x14ac:dyDescent="0.35">
      <c r="A11" s="37" t="s">
        <v>26</v>
      </c>
      <c r="B11" s="94"/>
      <c r="C11" s="95"/>
      <c r="D11" s="95"/>
      <c r="E11" s="96"/>
      <c r="F11" s="96"/>
      <c r="G11" s="21"/>
      <c r="H11" s="22"/>
      <c r="I11" s="22"/>
      <c r="J11" s="23"/>
      <c r="K11" s="23"/>
      <c r="L11" s="24"/>
    </row>
    <row r="12" spans="1:12" ht="10" customHeight="1" thickBot="1" x14ac:dyDescent="0.4">
      <c r="I12" s="18"/>
      <c r="J12" s="18"/>
    </row>
    <row r="13" spans="1:12" ht="33" customHeight="1" thickBot="1" x14ac:dyDescent="0.4">
      <c r="A13" s="1" t="s">
        <v>3</v>
      </c>
      <c r="B13" s="88" t="s">
        <v>4</v>
      </c>
      <c r="C13" s="89"/>
      <c r="D13" s="90"/>
      <c r="E13" s="2" t="s">
        <v>37</v>
      </c>
      <c r="F13" s="2" t="s">
        <v>5</v>
      </c>
      <c r="G13" s="2" t="s">
        <v>6</v>
      </c>
      <c r="H13" s="2" t="s">
        <v>7</v>
      </c>
      <c r="I13" s="2" t="s">
        <v>8</v>
      </c>
      <c r="J13" s="2" t="s">
        <v>12</v>
      </c>
      <c r="K13" s="2" t="s">
        <v>9</v>
      </c>
      <c r="L13" s="3" t="s">
        <v>0</v>
      </c>
    </row>
    <row r="14" spans="1:12" ht="18" customHeight="1" x14ac:dyDescent="0.35">
      <c r="A14" s="4"/>
      <c r="B14" s="76"/>
      <c r="C14" s="74"/>
      <c r="D14" s="75"/>
      <c r="E14" s="5">
        <v>2000</v>
      </c>
      <c r="F14" s="6"/>
      <c r="G14" s="6"/>
      <c r="H14" s="6"/>
      <c r="I14" s="6"/>
      <c r="J14" s="6"/>
      <c r="K14" s="6"/>
      <c r="L14" s="10">
        <f>SUM(F14:K14)</f>
        <v>0</v>
      </c>
    </row>
    <row r="15" spans="1:12" ht="18" customHeight="1" x14ac:dyDescent="0.35">
      <c r="A15" s="25"/>
      <c r="B15" s="103"/>
      <c r="C15" s="103"/>
      <c r="D15" s="103"/>
      <c r="E15" s="7"/>
      <c r="F15" s="8"/>
      <c r="G15" s="8"/>
      <c r="H15" s="8"/>
      <c r="I15" s="8"/>
      <c r="J15" s="8"/>
      <c r="K15" s="8"/>
      <c r="L15" s="10">
        <f t="shared" ref="L15:L24" si="0">SUM(F15:K15)</f>
        <v>0</v>
      </c>
    </row>
    <row r="16" spans="1:12" ht="18" customHeight="1" x14ac:dyDescent="0.35">
      <c r="A16" s="25"/>
      <c r="B16" s="103"/>
      <c r="C16" s="103"/>
      <c r="D16" s="103"/>
      <c r="E16" s="7"/>
      <c r="F16" s="8"/>
      <c r="G16" s="8"/>
      <c r="H16" s="8"/>
      <c r="I16" s="8"/>
      <c r="J16" s="8"/>
      <c r="K16" s="8"/>
      <c r="L16" s="10">
        <f t="shared" si="0"/>
        <v>0</v>
      </c>
    </row>
    <row r="17" spans="1:12" ht="18" customHeight="1" x14ac:dyDescent="0.35">
      <c r="A17" s="25"/>
      <c r="B17" s="70"/>
      <c r="C17" s="71"/>
      <c r="D17" s="72"/>
      <c r="E17" s="7"/>
      <c r="F17" s="8"/>
      <c r="G17" s="8"/>
      <c r="H17" s="8"/>
      <c r="I17" s="8"/>
      <c r="J17" s="8"/>
      <c r="K17" s="8"/>
      <c r="L17" s="10">
        <f t="shared" si="0"/>
        <v>0</v>
      </c>
    </row>
    <row r="18" spans="1:12" ht="18" customHeight="1" x14ac:dyDescent="0.35">
      <c r="A18" s="25"/>
      <c r="B18" s="73"/>
      <c r="C18" s="74"/>
      <c r="D18" s="75"/>
      <c r="E18" s="7"/>
      <c r="F18" s="8"/>
      <c r="G18" s="8"/>
      <c r="H18" s="8"/>
      <c r="I18" s="8"/>
      <c r="J18" s="8"/>
      <c r="K18" s="8"/>
      <c r="L18" s="10">
        <f t="shared" si="0"/>
        <v>0</v>
      </c>
    </row>
    <row r="19" spans="1:12" ht="18" customHeight="1" x14ac:dyDescent="0.35">
      <c r="A19" s="25"/>
      <c r="B19" s="91"/>
      <c r="C19" s="92"/>
      <c r="D19" s="93"/>
      <c r="E19" s="7"/>
      <c r="F19" s="8"/>
      <c r="G19" s="8"/>
      <c r="H19" s="8"/>
      <c r="I19" s="8"/>
      <c r="J19" s="8"/>
      <c r="K19" s="8"/>
      <c r="L19" s="10">
        <f t="shared" si="0"/>
        <v>0</v>
      </c>
    </row>
    <row r="20" spans="1:12" ht="18" customHeight="1" x14ac:dyDescent="0.35">
      <c r="A20" s="25"/>
      <c r="B20" s="70"/>
      <c r="C20" s="71"/>
      <c r="D20" s="72"/>
      <c r="E20" s="7"/>
      <c r="F20" s="8"/>
      <c r="G20" s="8"/>
      <c r="H20" s="8"/>
      <c r="I20" s="8"/>
      <c r="J20" s="8"/>
      <c r="K20" s="8"/>
      <c r="L20" s="10">
        <f t="shared" si="0"/>
        <v>0</v>
      </c>
    </row>
    <row r="21" spans="1:12" ht="18" customHeight="1" x14ac:dyDescent="0.35">
      <c r="A21" s="9"/>
      <c r="B21" s="76"/>
      <c r="C21" s="74"/>
      <c r="D21" s="75"/>
      <c r="E21" s="7"/>
      <c r="F21" s="8"/>
      <c r="G21" s="8"/>
      <c r="H21" s="8"/>
      <c r="I21" s="8"/>
      <c r="J21" s="8"/>
      <c r="K21" s="8"/>
      <c r="L21" s="10">
        <f t="shared" si="0"/>
        <v>0</v>
      </c>
    </row>
    <row r="22" spans="1:12" ht="18" customHeight="1" x14ac:dyDescent="0.35">
      <c r="A22" s="9"/>
      <c r="B22" s="76"/>
      <c r="C22" s="74"/>
      <c r="D22" s="75"/>
      <c r="E22" s="7"/>
      <c r="F22" s="8"/>
      <c r="G22" s="8"/>
      <c r="H22" s="8"/>
      <c r="I22" s="8"/>
      <c r="J22" s="8"/>
      <c r="K22" s="8"/>
      <c r="L22" s="10">
        <f t="shared" si="0"/>
        <v>0</v>
      </c>
    </row>
    <row r="23" spans="1:12" ht="18" customHeight="1" x14ac:dyDescent="0.35">
      <c r="A23" s="9"/>
      <c r="B23" s="70"/>
      <c r="C23" s="71"/>
      <c r="D23" s="72"/>
      <c r="E23" s="7"/>
      <c r="F23" s="8"/>
      <c r="G23" s="8"/>
      <c r="H23" s="8"/>
      <c r="I23" s="8"/>
      <c r="J23" s="8"/>
      <c r="K23" s="8"/>
      <c r="L23" s="10">
        <f t="shared" si="0"/>
        <v>0</v>
      </c>
    </row>
    <row r="24" spans="1:12" ht="18" customHeight="1" x14ac:dyDescent="0.35">
      <c r="A24" s="9"/>
      <c r="B24" s="70"/>
      <c r="C24" s="71"/>
      <c r="D24" s="72"/>
      <c r="E24" s="26"/>
      <c r="F24" s="8"/>
      <c r="G24" s="8"/>
      <c r="H24" s="8"/>
      <c r="I24" s="8"/>
      <c r="J24" s="8"/>
      <c r="K24" s="8"/>
      <c r="L24" s="10">
        <f t="shared" si="0"/>
        <v>0</v>
      </c>
    </row>
    <row r="25" spans="1:12" ht="18" customHeight="1" thickBot="1" x14ac:dyDescent="0.4">
      <c r="A25" s="105"/>
      <c r="B25" s="100" t="s">
        <v>38</v>
      </c>
      <c r="C25" s="101"/>
      <c r="D25" s="102"/>
      <c r="E25" s="113">
        <f>SUM(E14:E24)</f>
        <v>2000</v>
      </c>
      <c r="F25" s="8"/>
      <c r="G25" s="8"/>
      <c r="H25" s="8"/>
      <c r="I25" s="8"/>
      <c r="J25" s="8"/>
      <c r="K25" s="8"/>
      <c r="L25" s="10" cm="1">
        <f t="array" aca="1" ref="L25" ca="1">INDEX(INDIRECT("calculs"&amp;typeVehicule),MATCH(PuissanceFiscale,INDIRECT(typeVehicule),0),MATCH(TotalDist,OFFSET(INDIRECT("calculs"&amp;typeVehicule),-1,,1),-1))*CoeffElec</f>
        <v>1272</v>
      </c>
    </row>
    <row r="26" spans="1:12" ht="16" thickBot="1" x14ac:dyDescent="0.4">
      <c r="A26" s="106"/>
      <c r="B26" s="107"/>
      <c r="C26" s="107"/>
      <c r="D26" s="108" t="s">
        <v>39</v>
      </c>
      <c r="E26" s="63">
        <v>6000</v>
      </c>
      <c r="K26" s="27" t="s">
        <v>40</v>
      </c>
      <c r="L26" s="28">
        <f ca="1">SUM(L14:L25)</f>
        <v>1272</v>
      </c>
    </row>
    <row r="27" spans="1:12" ht="15.5" x14ac:dyDescent="0.35">
      <c r="K27" s="27" t="s">
        <v>10</v>
      </c>
      <c r="L27" s="29"/>
    </row>
    <row r="28" spans="1:12" ht="16.5" customHeight="1" x14ac:dyDescent="0.35">
      <c r="A28" s="64" t="str">
        <f>"Je soussigné "&amp;$B$8&amp;" certifie renoncer au remboursement des frais ci-dessus et les laisser à l'association en tant que don."</f>
        <v>Je soussigné  certifie renoncer au remboursement des frais ci-dessus et les laisser à l'association en tant que don.</v>
      </c>
      <c r="B28" s="65"/>
      <c r="C28" s="65"/>
      <c r="D28" s="65"/>
      <c r="E28" s="65"/>
      <c r="F28" s="65"/>
      <c r="G28" s="65"/>
      <c r="H28" s="65"/>
      <c r="I28" s="66"/>
      <c r="K28" s="30" t="s">
        <v>0</v>
      </c>
      <c r="L28" s="31">
        <f ca="1">L26-L27</f>
        <v>1272</v>
      </c>
    </row>
    <row r="29" spans="1:12" ht="17" customHeight="1" x14ac:dyDescent="0.35">
      <c r="A29" s="67"/>
      <c r="B29" s="68"/>
      <c r="C29" s="68"/>
      <c r="D29" s="68"/>
      <c r="E29" s="68"/>
      <c r="F29" s="68"/>
      <c r="G29" s="68"/>
      <c r="H29" s="68"/>
      <c r="I29" s="69"/>
    </row>
    <row r="30" spans="1:12" ht="8.25" customHeight="1" x14ac:dyDescent="0.35">
      <c r="A30" s="51"/>
      <c r="I30" s="52"/>
      <c r="K30" s="32">
        <v>2</v>
      </c>
    </row>
    <row r="31" spans="1:12" ht="16" customHeight="1" x14ac:dyDescent="0.35">
      <c r="A31" s="53" t="s">
        <v>13</v>
      </c>
      <c r="B31" s="54"/>
      <c r="C31" s="54"/>
      <c r="D31" s="55"/>
      <c r="E31" s="54"/>
      <c r="F31" s="56"/>
      <c r="I31" s="52"/>
      <c r="J31" s="33"/>
      <c r="K31" s="33"/>
      <c r="L31" s="33"/>
    </row>
    <row r="32" spans="1:12" ht="15.5" x14ac:dyDescent="0.35">
      <c r="A32" s="57"/>
      <c r="B32" s="58"/>
      <c r="C32" s="58"/>
      <c r="D32" s="58"/>
      <c r="E32" s="58"/>
      <c r="F32" s="59"/>
      <c r="G32" s="60"/>
      <c r="H32" s="79" t="s">
        <v>31</v>
      </c>
      <c r="I32" s="80"/>
      <c r="J32" s="33"/>
      <c r="K32" s="33"/>
      <c r="L32" s="33"/>
    </row>
    <row r="33" spans="1:12" ht="25.5" customHeight="1" x14ac:dyDescent="0.35">
      <c r="A33" s="97" t="s">
        <v>41</v>
      </c>
      <c r="B33" s="98"/>
      <c r="C33" s="98"/>
      <c r="D33" s="98"/>
      <c r="E33" s="98"/>
      <c r="F33" s="98"/>
      <c r="G33" s="98"/>
      <c r="H33" s="77" t="s">
        <v>32</v>
      </c>
      <c r="J33" s="33"/>
      <c r="K33" s="33"/>
      <c r="L33" s="33"/>
    </row>
    <row r="34" spans="1:12" ht="14.25" customHeight="1" x14ac:dyDescent="0.35">
      <c r="A34" s="99"/>
      <c r="B34" s="99"/>
      <c r="C34" s="99"/>
      <c r="D34" s="99"/>
      <c r="E34" s="99"/>
      <c r="F34" s="99"/>
      <c r="G34" s="99"/>
      <c r="H34" s="78"/>
      <c r="J34" s="49"/>
      <c r="K34" s="49"/>
      <c r="L34" s="49"/>
    </row>
    <row r="35" spans="1:12" ht="12.75" customHeight="1" x14ac:dyDescent="0.35">
      <c r="A35" s="99"/>
      <c r="B35" s="99"/>
      <c r="C35" s="99"/>
      <c r="D35" s="99"/>
      <c r="E35" s="99"/>
      <c r="F35" s="99"/>
      <c r="G35" s="99"/>
      <c r="H35" s="78"/>
      <c r="I35" s="50"/>
      <c r="J35" s="50"/>
      <c r="K35" s="50"/>
      <c r="L35" s="50"/>
    </row>
  </sheetData>
  <sheetProtection selectLockedCells="1"/>
  <mergeCells count="22">
    <mergeCell ref="H33:H35"/>
    <mergeCell ref="H32:I32"/>
    <mergeCell ref="H4:L4"/>
    <mergeCell ref="B8:D8"/>
    <mergeCell ref="B9:D10"/>
    <mergeCell ref="H8:I8"/>
    <mergeCell ref="B14:D14"/>
    <mergeCell ref="B13:D13"/>
    <mergeCell ref="B19:D19"/>
    <mergeCell ref="B11:F11"/>
    <mergeCell ref="A33:G35"/>
    <mergeCell ref="B23:D23"/>
    <mergeCell ref="B24:D24"/>
    <mergeCell ref="B25:D25"/>
    <mergeCell ref="B15:D15"/>
    <mergeCell ref="B16:D16"/>
    <mergeCell ref="A28:I29"/>
    <mergeCell ref="B20:D20"/>
    <mergeCell ref="B17:D17"/>
    <mergeCell ref="B18:D18"/>
    <mergeCell ref="B22:D22"/>
    <mergeCell ref="B21:D21"/>
  </mergeCells>
  <dataValidations count="5">
    <dataValidation type="decimal" allowBlank="1" showInputMessage="1" errorTitle="Avances" promptTitle="Avances" prompt="Soustrait le montant de toute avance reçue en paiement des frais encourus pendant la période couverte par cette feuille de frais." sqref="L27" xr:uid="{00000000-0002-0000-0000-000000000000}">
      <formula1>0</formula1>
      <formula2>1000000000000</formula2>
    </dataValidation>
    <dataValidation allowBlank="1" showInputMessage="1" errorTitle="Cadre réservé à la société" promptTitle="Cadre réservé à la société" prompt="Insérez ici toute information ne figurant pas par ailleurs sur cette feuille. Vous pouvez la taper maintenant, ou l'ajouter manuellement sur le document imprimé." sqref="A31:A32" xr:uid="{ED566AE5-B55A-8E4E-AF2F-550003AC91D2}"/>
    <dataValidation type="list" allowBlank="1" showInputMessage="1" showErrorMessage="1" sqref="L10" xr:uid="{B83BCCFC-D5C3-6648-9F3A-85335D91EC98}">
      <formula1>"OUI,NON"</formula1>
    </dataValidation>
    <dataValidation type="list" allowBlank="1" showInputMessage="1" showErrorMessage="1" sqref="L9" xr:uid="{91AF27E7-7AC0-3C47-A5FD-32A5D9878410}">
      <formula1>INDIRECT(typeVehicule)</formula1>
    </dataValidation>
    <dataValidation type="list" allowBlank="1" showInputMessage="1" showErrorMessage="1" sqref="L8" xr:uid="{CDFFB11B-4D51-4047-A2F6-E936310C7F74}">
      <formula1>"Voiture,Moto"</formula1>
    </dataValidation>
  </dataValidations>
  <printOptions horizontalCentered="1" verticalCentered="1"/>
  <pageMargins left="0.23622047244094491" right="0.23622047244094491" top="0.15748031496062992" bottom="0.15748031496062992" header="0.31496062992125984" footer="0.31496062992125984"/>
  <pageSetup paperSize="9" scale="87" orientation="landscape" horizontalDpi="4294967293" verticalDpi="300" r:id="rId1"/>
  <headerFooter alignWithMargins="0">
    <oddFooter>&amp;L_x000D_&amp;1#&amp;"Calibri"&amp;10&amp;K008000 Interne SNCF Réseau</oddFooter>
  </headerFooter>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36A662-B6D0-4ADF-B65D-BD88E238CB5D}">
  <dimension ref="A1:I8"/>
  <sheetViews>
    <sheetView showGridLines="0" workbookViewId="0">
      <selection activeCell="D5" sqref="D5"/>
    </sheetView>
  </sheetViews>
  <sheetFormatPr baseColWidth="10" defaultColWidth="11.453125" defaultRowHeight="14.5" x14ac:dyDescent="0.35"/>
  <cols>
    <col min="1" max="1" width="12.08984375" style="11" bestFit="1" customWidth="1"/>
    <col min="2" max="2" width="11.7265625" style="11" bestFit="1" customWidth="1"/>
    <col min="3" max="4" width="10.453125" style="11" bestFit="1" customWidth="1"/>
    <col min="5" max="5" width="8.08984375" style="11" customWidth="1"/>
    <col min="6" max="6" width="10.81640625" style="11" bestFit="1" customWidth="1"/>
    <col min="7" max="7" width="11.7265625" style="11" bestFit="1" customWidth="1"/>
    <col min="8" max="9" width="10.453125" style="11" bestFit="1" customWidth="1"/>
    <col min="10" max="16384" width="11.453125" style="11"/>
  </cols>
  <sheetData>
    <row r="1" spans="1:9" x14ac:dyDescent="0.35">
      <c r="A1" s="104" t="s">
        <v>11</v>
      </c>
      <c r="B1" s="104"/>
      <c r="C1" s="104"/>
      <c r="D1" s="104"/>
      <c r="F1" s="104" t="s">
        <v>20</v>
      </c>
      <c r="G1" s="104"/>
      <c r="H1" s="104"/>
      <c r="I1" s="104"/>
    </row>
    <row r="2" spans="1:9" x14ac:dyDescent="0.35">
      <c r="B2" s="109">
        <v>20001</v>
      </c>
      <c r="C2" s="109">
        <v>5001</v>
      </c>
      <c r="D2" s="109">
        <v>0</v>
      </c>
      <c r="G2" s="109">
        <v>6001</v>
      </c>
      <c r="H2" s="109">
        <v>3001</v>
      </c>
      <c r="I2" s="109">
        <v>0</v>
      </c>
    </row>
    <row r="3" spans="1:9" x14ac:dyDescent="0.35">
      <c r="A3" s="111" t="s">
        <v>11</v>
      </c>
      <c r="B3" s="109">
        <v>1000000</v>
      </c>
      <c r="C3" s="109">
        <v>20000</v>
      </c>
      <c r="D3" s="109">
        <v>5000</v>
      </c>
      <c r="F3" s="111" t="s">
        <v>20</v>
      </c>
      <c r="G3" s="109">
        <v>1000000</v>
      </c>
      <c r="H3" s="109">
        <v>6000</v>
      </c>
      <c r="I3" s="109">
        <v>3000</v>
      </c>
    </row>
    <row r="4" spans="1:9" x14ac:dyDescent="0.35">
      <c r="A4" s="112" t="s">
        <v>15</v>
      </c>
      <c r="B4" s="110">
        <f>TotalDist*0.369</f>
        <v>738</v>
      </c>
      <c r="C4" s="110">
        <f>(TotalDist*0.316)+1061</f>
        <v>1693</v>
      </c>
      <c r="D4" s="110">
        <f>TotalDist*0.529</f>
        <v>1058</v>
      </c>
      <c r="F4" s="112" t="s">
        <v>21</v>
      </c>
      <c r="G4" s="110">
        <f>TotalDist*0.247</f>
        <v>494</v>
      </c>
      <c r="H4" s="110">
        <f>(TotalDist*0.099)+890</f>
        <v>1088</v>
      </c>
      <c r="I4" s="110">
        <f>TotalDist*0.395</f>
        <v>790</v>
      </c>
    </row>
    <row r="5" spans="1:9" x14ac:dyDescent="0.35">
      <c r="A5" s="112" t="s">
        <v>16</v>
      </c>
      <c r="B5" s="110">
        <f>TotalDist*0.408</f>
        <v>816</v>
      </c>
      <c r="C5" s="110">
        <f>(TotalDist*0.34)+1330</f>
        <v>2010</v>
      </c>
      <c r="D5" s="110">
        <f>TotalDist*0.606</f>
        <v>1212</v>
      </c>
      <c r="F5" s="112" t="s">
        <v>22</v>
      </c>
      <c r="G5" s="110">
        <f>TotalDist*0.275</f>
        <v>550</v>
      </c>
      <c r="H5" s="110">
        <f>(TotalDist*0.082)+1158</f>
        <v>1322</v>
      </c>
      <c r="I5" s="110">
        <f>TotalDist*0.468</f>
        <v>936</v>
      </c>
    </row>
    <row r="6" spans="1:9" x14ac:dyDescent="0.35">
      <c r="A6" s="112" t="s">
        <v>17</v>
      </c>
      <c r="B6" s="110">
        <f>TotalDist*0.427</f>
        <v>854</v>
      </c>
      <c r="C6" s="110">
        <f>(TotalDist*0.356)+1391</f>
        <v>2103</v>
      </c>
      <c r="D6" s="110">
        <f>TotalDist*0.636</f>
        <v>1272</v>
      </c>
      <c r="F6" s="112" t="s">
        <v>16</v>
      </c>
      <c r="G6" s="110">
        <f>TotalDist*0.275</f>
        <v>550</v>
      </c>
      <c r="H6" s="110">
        <f>(TotalDist*0.082)+1158</f>
        <v>1322</v>
      </c>
      <c r="I6" s="110">
        <f>TotalDist*0.468</f>
        <v>936</v>
      </c>
    </row>
    <row r="7" spans="1:9" x14ac:dyDescent="0.35">
      <c r="A7" s="112" t="s">
        <v>18</v>
      </c>
      <c r="B7" s="110">
        <f>TotalDist*0.448</f>
        <v>896</v>
      </c>
      <c r="C7" s="110">
        <f>(TotalDist*0.374)+1457</f>
        <v>2205</v>
      </c>
      <c r="D7" s="110">
        <f>TotalDist*0.665</f>
        <v>1330</v>
      </c>
      <c r="F7" s="112" t="s">
        <v>17</v>
      </c>
      <c r="G7" s="110">
        <f>TotalDist*0.275</f>
        <v>550</v>
      </c>
      <c r="H7" s="110">
        <f>(TotalDist*0.082)+1158</f>
        <v>1322</v>
      </c>
      <c r="I7" s="110">
        <f>TotalDist*0.468</f>
        <v>936</v>
      </c>
    </row>
    <row r="8" spans="1:9" x14ac:dyDescent="0.35">
      <c r="A8" s="112" t="s">
        <v>19</v>
      </c>
      <c r="B8" s="110">
        <f>TotalDist*0.47</f>
        <v>940</v>
      </c>
      <c r="C8" s="110">
        <f>(TotalDist*0.394)+1512</f>
        <v>2300</v>
      </c>
      <c r="D8" s="110">
        <f>TotalDist*0.697</f>
        <v>1394</v>
      </c>
      <c r="F8" s="112" t="s">
        <v>23</v>
      </c>
      <c r="G8" s="110">
        <f>TotalDist*0.343</f>
        <v>686</v>
      </c>
      <c r="H8" s="110">
        <f>(TotalDist*0.079)+1583</f>
        <v>1741</v>
      </c>
      <c r="I8" s="110">
        <f>TotalDist*0.606</f>
        <v>1212</v>
      </c>
    </row>
  </sheetData>
  <mergeCells count="2">
    <mergeCell ref="A1:D1"/>
    <mergeCell ref="F1:I1"/>
  </mergeCells>
  <pageMargins left="0.7" right="0.7" top="0.75" bottom="0.75" header="0.3" footer="0.3"/>
  <headerFooter>
    <oddFooter>&amp;L_x000D_&amp;1#&amp;"Calibri"&amp;10&amp;K008000 Interne SNCF Réseau</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10</vt:i4>
      </vt:variant>
    </vt:vector>
  </HeadingPairs>
  <TitlesOfParts>
    <vt:vector size="12" baseType="lpstr">
      <vt:lpstr>Déplacements</vt:lpstr>
      <vt:lpstr>CALC</vt:lpstr>
      <vt:lpstr>calculsMoto</vt:lpstr>
      <vt:lpstr>calculsVoiture</vt:lpstr>
      <vt:lpstr>Moto</vt:lpstr>
      <vt:lpstr>PuissanceFiscale</vt:lpstr>
      <vt:lpstr>TotalDist</vt:lpstr>
      <vt:lpstr>TotalDistAutreAssoc</vt:lpstr>
      <vt:lpstr>typeVehicule</vt:lpstr>
      <vt:lpstr>VehiculeElec</vt:lpstr>
      <vt:lpstr>Voiture</vt:lpstr>
      <vt:lpstr>Déplacements!Zone_d_impression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Compta</dc:creator>
  <cp:lastModifiedBy>Christian CROCHE</cp:lastModifiedBy>
  <cp:lastPrinted>2023-03-15T07:05:13Z</cp:lastPrinted>
  <dcterms:created xsi:type="dcterms:W3CDTF">2014-11-21T09:50:43Z</dcterms:created>
  <dcterms:modified xsi:type="dcterms:W3CDTF">2024-08-02T14:33:59Z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67cce88e-ba6c-4072-9a4d-8f9e28d4554f_Enabled">
    <vt:lpwstr>true</vt:lpwstr>
  </property>
  <property fmtid="{D5CDD505-2E9C-101B-9397-08002B2CF9AE}" pid="3" name="MSIP_Label_67cce88e-ba6c-4072-9a4d-8f9e28d4554f_SetDate">
    <vt:lpwstr>2024-08-02T13:54:04Z</vt:lpwstr>
  </property>
  <property fmtid="{D5CDD505-2E9C-101B-9397-08002B2CF9AE}" pid="4" name="MSIP_Label_67cce88e-ba6c-4072-9a4d-8f9e28d4554f_Method">
    <vt:lpwstr>Standard</vt:lpwstr>
  </property>
  <property fmtid="{D5CDD505-2E9C-101B-9397-08002B2CF9AE}" pid="5" name="MSIP_Label_67cce88e-ba6c-4072-9a4d-8f9e28d4554f_Name">
    <vt:lpwstr>Interne - SNCF Réseau</vt:lpwstr>
  </property>
  <property fmtid="{D5CDD505-2E9C-101B-9397-08002B2CF9AE}" pid="6" name="MSIP_Label_67cce88e-ba6c-4072-9a4d-8f9e28d4554f_SiteId">
    <vt:lpwstr>4a7c8238-5799-4b16-9fc6-9ad8fce5a7d9</vt:lpwstr>
  </property>
  <property fmtid="{D5CDD505-2E9C-101B-9397-08002B2CF9AE}" pid="7" name="MSIP_Label_67cce88e-ba6c-4072-9a4d-8f9e28d4554f_ActionId">
    <vt:lpwstr>201e996c-b039-4101-ada0-b81b2ec9682b</vt:lpwstr>
  </property>
  <property fmtid="{D5CDD505-2E9C-101B-9397-08002B2CF9AE}" pid="8" name="MSIP_Label_67cce88e-ba6c-4072-9a4d-8f9e28d4554f_ContentBits">
    <vt:lpwstr>2</vt:lpwstr>
  </property>
</Properties>
</file>