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https://sncf-my.sharepoint.com/personal/6712127r_commun_ad_sncf_fr/Documents/Documents/Perso/Aide Excel/chrisBA/"/>
    </mc:Choice>
  </mc:AlternateContent>
  <xr:revisionPtr revIDLastSave="7" documentId="8_{D03879D9-F064-4904-879A-F78CEED56EAE}" xr6:coauthVersionLast="47" xr6:coauthVersionMax="47" xr10:uidLastSave="{31C393B9-0C68-41B7-9A98-DAED09B2B01E}"/>
  <bookViews>
    <workbookView xWindow="-110" yWindow="-110" windowWidth="38620" windowHeight="21820" xr2:uid="{0522DA1B-0A22-46FE-9277-48C21D736FDE}"/>
  </bookViews>
  <sheets>
    <sheet name="40 j" sheetId="4" r:id="rId1"/>
    <sheet name="calc_nb_eq" sheetId="1" r:id="rId2"/>
  </sheets>
  <definedNames>
    <definedName name="_xlnm._FilterDatabase" localSheetId="0" hidden="1">'40 j'!$A$2:$F$42</definedName>
    <definedName name="gag">'40 j'!$F$3:$F$42</definedName>
    <definedName name="miseCom1">calc_nb_eq!$D$2</definedName>
    <definedName name="miseEq1">calc_nb_eq!$D$1</definedName>
    <definedName name="nbEq1">calc_nb_eq!$A$2</definedName>
    <definedName name="tot_a_repart">calc_nb_eq!$E$3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" i="4" l="1" a="1"/>
  <c r="K4" i="4" s="1"/>
  <c r="E8" i="1"/>
  <c r="E7" i="1"/>
  <c r="I11" i="1"/>
  <c r="J9" i="1"/>
  <c r="J8" i="1"/>
  <c r="I5" i="1"/>
  <c r="E2" i="1"/>
  <c r="E1" i="1"/>
  <c r="H3" i="4"/>
  <c r="J3" i="1"/>
  <c r="L4" i="4" l="1" a="1"/>
  <c r="L4" i="4" s="1"/>
  <c r="M4" i="4" s="1" a="1"/>
  <c r="M4" i="4" s="1"/>
  <c r="E9" i="1"/>
  <c r="H10" i="1" s="1"/>
  <c r="J10" i="1" s="1"/>
  <c r="J11" i="1" s="1"/>
  <c r="E3" i="1"/>
  <c r="O4" i="4" l="1" a="1"/>
  <c r="O4" i="4" s="1"/>
  <c r="R4" i="4" s="1" a="1"/>
  <c r="R4" i="4" s="1"/>
  <c r="N4" i="4" a="1"/>
  <c r="N4" i="4" s="1"/>
  <c r="Q4" i="4" s="1" a="1"/>
  <c r="Q4" i="4" s="1"/>
  <c r="P4" i="4" a="1"/>
  <c r="P4" i="4" s="1"/>
  <c r="S4" i="4" s="1" a="1"/>
  <c r="S4" i="4" s="1"/>
  <c r="J2" i="1"/>
  <c r="H4" i="1" s="1"/>
  <c r="J4" i="1" s="1"/>
  <c r="J5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<sst xmlns="http://schemas.openxmlformats.org/spreadsheetml/2006/main" count="125" uniqueCount="89">
  <si>
    <t>Clst</t>
  </si>
  <si>
    <t>Pts</t>
  </si>
  <si>
    <t>+/-</t>
  </si>
  <si>
    <t>Résultats Parties</t>
  </si>
  <si>
    <t>Joueur1</t>
  </si>
  <si>
    <t>N° Equipe</t>
  </si>
  <si>
    <t xml:space="preserve"> JOHANN ET THOMAS ()</t>
  </si>
  <si>
    <t>GGGG</t>
  </si>
  <si>
    <t xml:space="preserve"> TOF ET CILIA ()</t>
  </si>
  <si>
    <t xml:space="preserve"> SOPHIE DAVID ()</t>
  </si>
  <si>
    <t>PGGG</t>
  </si>
  <si>
    <t xml:space="preserve"> RODOLPHE ()</t>
  </si>
  <si>
    <t xml:space="preserve"> ANTHONY ET GILLES ()</t>
  </si>
  <si>
    <t>GGPG</t>
  </si>
  <si>
    <t xml:space="preserve"> DENIS ET CEDRIC ()</t>
  </si>
  <si>
    <t>GGGP</t>
  </si>
  <si>
    <t xml:space="preserve"> NADINE BRUNO ()</t>
  </si>
  <si>
    <t>GPGG</t>
  </si>
  <si>
    <t xml:space="preserve"> JR JM ()</t>
  </si>
  <si>
    <t xml:space="preserve"> JIMMY ET BINBIN ()</t>
  </si>
  <si>
    <t xml:space="preserve"> JACK ET JONES ()</t>
  </si>
  <si>
    <t xml:space="preserve"> LES PRAL ()</t>
  </si>
  <si>
    <t xml:space="preserve"> BECASSE AND CO ()</t>
  </si>
  <si>
    <t xml:space="preserve"> ROBERTO DJANYS ()</t>
  </si>
  <si>
    <t>GGPP</t>
  </si>
  <si>
    <t xml:space="preserve"> GASTON BRIAN ()</t>
  </si>
  <si>
    <t>GPGP</t>
  </si>
  <si>
    <t xml:space="preserve"> NOEMI ET ADRIEN ()</t>
  </si>
  <si>
    <t>PPGG</t>
  </si>
  <si>
    <t>03209098 LES FILLES (0330315/PETANQUE BOIENNE)</t>
  </si>
  <si>
    <t>PGPG</t>
  </si>
  <si>
    <t xml:space="preserve"> STEPH ET BERNARD ()</t>
  </si>
  <si>
    <t xml:space="preserve"> LES DEUX JUJU ()</t>
  </si>
  <si>
    <t>PGGP</t>
  </si>
  <si>
    <t xml:space="preserve"> LES RENOVATEURS DU BASSIN ()</t>
  </si>
  <si>
    <t xml:space="preserve"> CROQUEBITE ()</t>
  </si>
  <si>
    <t xml:space="preserve"> COSTE ()</t>
  </si>
  <si>
    <t xml:space="preserve"> GOLDEN ()</t>
  </si>
  <si>
    <t>GPPG</t>
  </si>
  <si>
    <t xml:space="preserve"> JP AND CO ()</t>
  </si>
  <si>
    <t xml:space="preserve"> FRANCIS YVES ()</t>
  </si>
  <si>
    <t xml:space="preserve"> LISA ET BRUNO ()</t>
  </si>
  <si>
    <t xml:space="preserve"> NANAR ()</t>
  </si>
  <si>
    <t xml:space="preserve"> WILL  ET CARO ()</t>
  </si>
  <si>
    <t>PPGP</t>
  </si>
  <si>
    <t xml:space="preserve"> SEB ET JASON ()</t>
  </si>
  <si>
    <t>PPPG</t>
  </si>
  <si>
    <t xml:space="preserve"> MICHEL MOREAU ()</t>
  </si>
  <si>
    <t>PGPP</t>
  </si>
  <si>
    <t xml:space="preserve"> SOPHIE JORDAN ()</t>
  </si>
  <si>
    <t>GPPP</t>
  </si>
  <si>
    <t xml:space="preserve"> ELLIOT ET LAETICIA ()</t>
  </si>
  <si>
    <t xml:space="preserve"> NATH PEROU ()</t>
  </si>
  <si>
    <t xml:space="preserve"> MICHEL PIERRE ()</t>
  </si>
  <si>
    <t xml:space="preserve"> BAREILLE ()</t>
  </si>
  <si>
    <t xml:space="preserve"> LE PTI TRUC EN PLUS ()</t>
  </si>
  <si>
    <t xml:space="preserve"> CHRISTOPHE NATH ()</t>
  </si>
  <si>
    <t xml:space="preserve"> STEVE ET EWEN ()</t>
  </si>
  <si>
    <t>PPPP</t>
  </si>
  <si>
    <t xml:space="preserve"> DAMIEN ET ENZO ()</t>
  </si>
  <si>
    <t>nb équipes</t>
  </si>
  <si>
    <t>Mise équipe</t>
  </si>
  <si>
    <t>Mise comité</t>
  </si>
  <si>
    <t>Total à répartir</t>
  </si>
  <si>
    <t>libellé</t>
  </si>
  <si>
    <t>2 P gagnées</t>
  </si>
  <si>
    <t>3 P gagnées</t>
  </si>
  <si>
    <t>4 P gagnées</t>
  </si>
  <si>
    <t>gain</t>
  </si>
  <si>
    <t>nb éq</t>
  </si>
  <si>
    <t>tot</t>
  </si>
  <si>
    <t xml:space="preserve"> LES AFFREUX ()</t>
  </si>
  <si>
    <t xml:space="preserve"> LES GERSOIS ()</t>
  </si>
  <si>
    <t>gag 4P</t>
  </si>
  <si>
    <t>gag 3P</t>
  </si>
  <si>
    <t>gag 2P</t>
  </si>
  <si>
    <t>calcul à faire à partir de 16 équipes jusque …</t>
  </si>
  <si>
    <t>Total</t>
  </si>
  <si>
    <t>gain2P × NbEq2P + gain3P × NbEq3P + gain4P × NbEq4P = Total_à_répartir</t>
  </si>
  <si>
    <t>n</t>
  </si>
  <si>
    <t>À chaque tour, il y a n/2 gagnants (si n est pair), (n+1)/2 gagnants si n est impair</t>
  </si>
  <si>
    <t>La proba qu’une équipe gagne 4 parties</t>
  </si>
  <si>
    <t>La proba qu’une équipe gagne 3 parties</t>
  </si>
  <si>
    <t>La proba qu’une équipe gagne 2 parties</t>
  </si>
  <si>
    <t>Nb G4P</t>
  </si>
  <si>
    <t>Nb G3P</t>
  </si>
  <si>
    <t>Nb G2P</t>
  </si>
  <si>
    <t>Nb G à chaque tour</t>
  </si>
  <si>
    <t>Proba qu’une équipe gagne à chaque tour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</si>
</sst>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11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1">
    <xf numFmtId="0" fontId="0" fillId="0" borderId="0" xfId="0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0" xfId="0" applyFont="1" applyFill="1"/>
    <xf numFmtId="0" fontId="4" fillId="0" borderId="0" xfId="0" applyFont="1"/>
    <xf numFmtId="44" fontId="3" fillId="0" borderId="0" xfId="1" applyFont="1" applyAlignment="1">
      <alignment horizontal="center" vertical="center"/>
    </xf>
    <xf numFmtId="0" fontId="2" fillId="0" borderId="0" xfId="0" applyFont="1"/>
    <xf numFmtId="44" fontId="3" fillId="0" borderId="0" xfId="1" applyFont="1"/>
    <xf numFmtId="44" fontId="2" fillId="0" borderId="0" xfId="1" applyFont="1"/>
    <xf numFmtId="0" fontId="4" fillId="0" borderId="0" xfId="0" applyFont="1" applyAlignment="1">
      <alignment horizontal="center" vertical="center"/>
    </xf>
    <xf numFmtId="0" fontId="1" fillId="0" borderId="0" xfId="0" applyFont="1"/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/>
    </xf>
    <xf numFmtId="0" fontId="3" fillId="0" borderId="4" xfId="0" applyFont="1" applyBorder="1"/>
  </cellXfs>
  <cellStyles count="2">
    <cellStyle name="Monétaire" xfId="1" builtinId="4"/>
    <cellStyle name="Normal" xfId="0" builtinId="0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D28B42A-E043-47B8-8E84-80C6FD48AB25}" name="Tableau1" displayName="Tableau1" ref="G1:J5" totalsRowCount="1" headerRowDxfId="19" dataDxfId="18">
  <autoFilter ref="G1:J4" xr:uid="{DD28B42A-E043-47B8-8E84-80C6FD48AB25}"/>
  <tableColumns count="4">
    <tableColumn id="1" xr3:uid="{08A8610B-264B-47E6-90DD-8B238D0CF363}" name="libellé" totalsRowLabel="Total" dataDxfId="17" totalsRowDxfId="16"/>
    <tableColumn id="2" xr3:uid="{E792CE3C-4FDA-4AC2-AAF1-92B82D87B7DC}" name="gain" dataDxfId="15" totalsRowDxfId="14" dataCellStyle="Monétaire"/>
    <tableColumn id="3" xr3:uid="{F3F8F05E-3D3D-4F59-97C7-FF294C65421E}" name="nb éq" totalsRowFunction="sum" dataDxfId="13" totalsRowDxfId="12"/>
    <tableColumn id="4" xr3:uid="{FEF083DE-6120-4FF2-A373-F29CB4AD99DA}" name="tot" totalsRowFunction="sum" dataDxfId="11" totalsRowDxfId="10" dataCellStyle="Monétaire" totalsRowCellStyle="Monétaire">
      <calculatedColumnFormula>H2*I2</calculatedColumnFormula>
    </tableColumn>
  </tableColumns>
  <tableStyleInfo name="TableStyleLight15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14CCC67-B877-41BC-BA3C-301310BD097C}" name="Tableau14" displayName="Tableau14" ref="G7:J11" totalsRowCount="1" headerRowDxfId="9" dataDxfId="8">
  <autoFilter ref="G7:J10" xr:uid="{C14CCC67-B877-41BC-BA3C-301310BD097C}"/>
  <tableColumns count="4">
    <tableColumn id="1" xr3:uid="{0399EBEE-2864-459D-B3B6-CB63DC1A0091}" name="libellé" totalsRowLabel="Total" dataDxfId="7" totalsRowDxfId="6"/>
    <tableColumn id="2" xr3:uid="{F5B3B673-6248-4B96-A6B1-35F36BBE9568}" name="gain" dataDxfId="5" totalsRowDxfId="4" dataCellStyle="Monétaire"/>
    <tableColumn id="3" xr3:uid="{78C69344-80C3-453F-9199-7CD52C50BED2}" name="nb éq" totalsRowFunction="sum" dataDxfId="3" totalsRowDxfId="2"/>
    <tableColumn id="4" xr3:uid="{74FD5E14-D533-4557-B822-EA869A638B36}" name="tot" totalsRowFunction="sum" dataDxfId="1" totalsRowDxfId="0" dataCellStyle="Monétaire" totalsRowCellStyle="Monétaire">
      <calculatedColumnFormula>H8*I8</calculatedColumnFormula>
    </tableColumn>
  </tableColumns>
  <tableStyleInfo name="TableStyleLight15" showFirstColumn="0" showLastColumn="0" showRowStripes="0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F58C0-F30D-4A1A-92FC-4214A5A553D1}">
  <dimension ref="A1:S203"/>
  <sheetViews>
    <sheetView tabSelected="1" workbookViewId="0">
      <selection activeCell="R22" sqref="R22"/>
    </sheetView>
  </sheetViews>
  <sheetFormatPr baseColWidth="10" defaultColWidth="11.4140625" defaultRowHeight="12.5" x14ac:dyDescent="0.25"/>
  <cols>
    <col min="1" max="1" width="8.1640625" style="2" customWidth="1"/>
    <col min="2" max="2" width="12.83203125" style="2" customWidth="1"/>
    <col min="3" max="3" width="40.5" style="1" customWidth="1"/>
    <col min="4" max="4" width="7.6640625" style="2" customWidth="1"/>
    <col min="5" max="5" width="7.58203125" style="2" customWidth="1"/>
    <col min="6" max="6" width="18" style="2" customWidth="1"/>
    <col min="7" max="8" width="2.58203125" style="3" customWidth="1"/>
    <col min="9" max="9" width="5.58203125" style="3" customWidth="1"/>
    <col min="10" max="255" width="11.4140625" style="3"/>
    <col min="256" max="256" width="4" style="3" bestFit="1" customWidth="1"/>
    <col min="257" max="257" width="7.83203125" style="3" bestFit="1" customWidth="1"/>
    <col min="258" max="258" width="32.6640625" style="3" customWidth="1"/>
    <col min="259" max="260" width="7.9140625" style="3" customWidth="1"/>
    <col min="261" max="261" width="16.83203125" style="3" customWidth="1"/>
    <col min="262" max="511" width="11.4140625" style="3"/>
    <col min="512" max="512" width="4" style="3" bestFit="1" customWidth="1"/>
    <col min="513" max="513" width="7.83203125" style="3" bestFit="1" customWidth="1"/>
    <col min="514" max="514" width="32.6640625" style="3" customWidth="1"/>
    <col min="515" max="516" width="7.9140625" style="3" customWidth="1"/>
    <col min="517" max="517" width="16.83203125" style="3" customWidth="1"/>
    <col min="518" max="767" width="11.4140625" style="3"/>
    <col min="768" max="768" width="4" style="3" bestFit="1" customWidth="1"/>
    <col min="769" max="769" width="7.83203125" style="3" bestFit="1" customWidth="1"/>
    <col min="770" max="770" width="32.6640625" style="3" customWidth="1"/>
    <col min="771" max="772" width="7.9140625" style="3" customWidth="1"/>
    <col min="773" max="773" width="16.83203125" style="3" customWidth="1"/>
    <col min="774" max="1023" width="11.4140625" style="3"/>
    <col min="1024" max="1024" width="4" style="3" bestFit="1" customWidth="1"/>
    <col min="1025" max="1025" width="7.83203125" style="3" bestFit="1" customWidth="1"/>
    <col min="1026" max="1026" width="32.6640625" style="3" customWidth="1"/>
    <col min="1027" max="1028" width="7.9140625" style="3" customWidth="1"/>
    <col min="1029" max="1029" width="16.83203125" style="3" customWidth="1"/>
    <col min="1030" max="1279" width="11.4140625" style="3"/>
    <col min="1280" max="1280" width="4" style="3" bestFit="1" customWidth="1"/>
    <col min="1281" max="1281" width="7.83203125" style="3" bestFit="1" customWidth="1"/>
    <col min="1282" max="1282" width="32.6640625" style="3" customWidth="1"/>
    <col min="1283" max="1284" width="7.9140625" style="3" customWidth="1"/>
    <col min="1285" max="1285" width="16.83203125" style="3" customWidth="1"/>
    <col min="1286" max="1535" width="11.4140625" style="3"/>
    <col min="1536" max="1536" width="4" style="3" bestFit="1" customWidth="1"/>
    <col min="1537" max="1537" width="7.83203125" style="3" bestFit="1" customWidth="1"/>
    <col min="1538" max="1538" width="32.6640625" style="3" customWidth="1"/>
    <col min="1539" max="1540" width="7.9140625" style="3" customWidth="1"/>
    <col min="1541" max="1541" width="16.83203125" style="3" customWidth="1"/>
    <col min="1542" max="1791" width="11.4140625" style="3"/>
    <col min="1792" max="1792" width="4" style="3" bestFit="1" customWidth="1"/>
    <col min="1793" max="1793" width="7.83203125" style="3" bestFit="1" customWidth="1"/>
    <col min="1794" max="1794" width="32.6640625" style="3" customWidth="1"/>
    <col min="1795" max="1796" width="7.9140625" style="3" customWidth="1"/>
    <col min="1797" max="1797" width="16.83203125" style="3" customWidth="1"/>
    <col min="1798" max="2047" width="11.4140625" style="3"/>
    <col min="2048" max="2048" width="4" style="3" bestFit="1" customWidth="1"/>
    <col min="2049" max="2049" width="7.83203125" style="3" bestFit="1" customWidth="1"/>
    <col min="2050" max="2050" width="32.6640625" style="3" customWidth="1"/>
    <col min="2051" max="2052" width="7.9140625" style="3" customWidth="1"/>
    <col min="2053" max="2053" width="16.83203125" style="3" customWidth="1"/>
    <col min="2054" max="2303" width="11.4140625" style="3"/>
    <col min="2304" max="2304" width="4" style="3" bestFit="1" customWidth="1"/>
    <col min="2305" max="2305" width="7.83203125" style="3" bestFit="1" customWidth="1"/>
    <col min="2306" max="2306" width="32.6640625" style="3" customWidth="1"/>
    <col min="2307" max="2308" width="7.9140625" style="3" customWidth="1"/>
    <col min="2309" max="2309" width="16.83203125" style="3" customWidth="1"/>
    <col min="2310" max="2559" width="11.4140625" style="3"/>
    <col min="2560" max="2560" width="4" style="3" bestFit="1" customWidth="1"/>
    <col min="2561" max="2561" width="7.83203125" style="3" bestFit="1" customWidth="1"/>
    <col min="2562" max="2562" width="32.6640625" style="3" customWidth="1"/>
    <col min="2563" max="2564" width="7.9140625" style="3" customWidth="1"/>
    <col min="2565" max="2565" width="16.83203125" style="3" customWidth="1"/>
    <col min="2566" max="2815" width="11.4140625" style="3"/>
    <col min="2816" max="2816" width="4" style="3" bestFit="1" customWidth="1"/>
    <col min="2817" max="2817" width="7.83203125" style="3" bestFit="1" customWidth="1"/>
    <col min="2818" max="2818" width="32.6640625" style="3" customWidth="1"/>
    <col min="2819" max="2820" width="7.9140625" style="3" customWidth="1"/>
    <col min="2821" max="2821" width="16.83203125" style="3" customWidth="1"/>
    <col min="2822" max="3071" width="11.4140625" style="3"/>
    <col min="3072" max="3072" width="4" style="3" bestFit="1" customWidth="1"/>
    <col min="3073" max="3073" width="7.83203125" style="3" bestFit="1" customWidth="1"/>
    <col min="3074" max="3074" width="32.6640625" style="3" customWidth="1"/>
    <col min="3075" max="3076" width="7.9140625" style="3" customWidth="1"/>
    <col min="3077" max="3077" width="16.83203125" style="3" customWidth="1"/>
    <col min="3078" max="3327" width="11.4140625" style="3"/>
    <col min="3328" max="3328" width="4" style="3" bestFit="1" customWidth="1"/>
    <col min="3329" max="3329" width="7.83203125" style="3" bestFit="1" customWidth="1"/>
    <col min="3330" max="3330" width="32.6640625" style="3" customWidth="1"/>
    <col min="3331" max="3332" width="7.9140625" style="3" customWidth="1"/>
    <col min="3333" max="3333" width="16.83203125" style="3" customWidth="1"/>
    <col min="3334" max="3583" width="11.4140625" style="3"/>
    <col min="3584" max="3584" width="4" style="3" bestFit="1" customWidth="1"/>
    <col min="3585" max="3585" width="7.83203125" style="3" bestFit="1" customWidth="1"/>
    <col min="3586" max="3586" width="32.6640625" style="3" customWidth="1"/>
    <col min="3587" max="3588" width="7.9140625" style="3" customWidth="1"/>
    <col min="3589" max="3589" width="16.83203125" style="3" customWidth="1"/>
    <col min="3590" max="3839" width="11.4140625" style="3"/>
    <col min="3840" max="3840" width="4" style="3" bestFit="1" customWidth="1"/>
    <col min="3841" max="3841" width="7.83203125" style="3" bestFit="1" customWidth="1"/>
    <col min="3842" max="3842" width="32.6640625" style="3" customWidth="1"/>
    <col min="3843" max="3844" width="7.9140625" style="3" customWidth="1"/>
    <col min="3845" max="3845" width="16.83203125" style="3" customWidth="1"/>
    <col min="3846" max="4095" width="11.4140625" style="3"/>
    <col min="4096" max="4096" width="4" style="3" bestFit="1" customWidth="1"/>
    <col min="4097" max="4097" width="7.83203125" style="3" bestFit="1" customWidth="1"/>
    <col min="4098" max="4098" width="32.6640625" style="3" customWidth="1"/>
    <col min="4099" max="4100" width="7.9140625" style="3" customWidth="1"/>
    <col min="4101" max="4101" width="16.83203125" style="3" customWidth="1"/>
    <col min="4102" max="4351" width="11.4140625" style="3"/>
    <col min="4352" max="4352" width="4" style="3" bestFit="1" customWidth="1"/>
    <col min="4353" max="4353" width="7.83203125" style="3" bestFit="1" customWidth="1"/>
    <col min="4354" max="4354" width="32.6640625" style="3" customWidth="1"/>
    <col min="4355" max="4356" width="7.9140625" style="3" customWidth="1"/>
    <col min="4357" max="4357" width="16.83203125" style="3" customWidth="1"/>
    <col min="4358" max="4607" width="11.4140625" style="3"/>
    <col min="4608" max="4608" width="4" style="3" bestFit="1" customWidth="1"/>
    <col min="4609" max="4609" width="7.83203125" style="3" bestFit="1" customWidth="1"/>
    <col min="4610" max="4610" width="32.6640625" style="3" customWidth="1"/>
    <col min="4611" max="4612" width="7.9140625" style="3" customWidth="1"/>
    <col min="4613" max="4613" width="16.83203125" style="3" customWidth="1"/>
    <col min="4614" max="4863" width="11.4140625" style="3"/>
    <col min="4864" max="4864" width="4" style="3" bestFit="1" customWidth="1"/>
    <col min="4865" max="4865" width="7.83203125" style="3" bestFit="1" customWidth="1"/>
    <col min="4866" max="4866" width="32.6640625" style="3" customWidth="1"/>
    <col min="4867" max="4868" width="7.9140625" style="3" customWidth="1"/>
    <col min="4869" max="4869" width="16.83203125" style="3" customWidth="1"/>
    <col min="4870" max="5119" width="11.4140625" style="3"/>
    <col min="5120" max="5120" width="4" style="3" bestFit="1" customWidth="1"/>
    <col min="5121" max="5121" width="7.83203125" style="3" bestFit="1" customWidth="1"/>
    <col min="5122" max="5122" width="32.6640625" style="3" customWidth="1"/>
    <col min="5123" max="5124" width="7.9140625" style="3" customWidth="1"/>
    <col min="5125" max="5125" width="16.83203125" style="3" customWidth="1"/>
    <col min="5126" max="5375" width="11.4140625" style="3"/>
    <col min="5376" max="5376" width="4" style="3" bestFit="1" customWidth="1"/>
    <col min="5377" max="5377" width="7.83203125" style="3" bestFit="1" customWidth="1"/>
    <col min="5378" max="5378" width="32.6640625" style="3" customWidth="1"/>
    <col min="5379" max="5380" width="7.9140625" style="3" customWidth="1"/>
    <col min="5381" max="5381" width="16.83203125" style="3" customWidth="1"/>
    <col min="5382" max="5631" width="11.4140625" style="3"/>
    <col min="5632" max="5632" width="4" style="3" bestFit="1" customWidth="1"/>
    <col min="5633" max="5633" width="7.83203125" style="3" bestFit="1" customWidth="1"/>
    <col min="5634" max="5634" width="32.6640625" style="3" customWidth="1"/>
    <col min="5635" max="5636" width="7.9140625" style="3" customWidth="1"/>
    <col min="5637" max="5637" width="16.83203125" style="3" customWidth="1"/>
    <col min="5638" max="5887" width="11.4140625" style="3"/>
    <col min="5888" max="5888" width="4" style="3" bestFit="1" customWidth="1"/>
    <col min="5889" max="5889" width="7.83203125" style="3" bestFit="1" customWidth="1"/>
    <col min="5890" max="5890" width="32.6640625" style="3" customWidth="1"/>
    <col min="5891" max="5892" width="7.9140625" style="3" customWidth="1"/>
    <col min="5893" max="5893" width="16.83203125" style="3" customWidth="1"/>
    <col min="5894" max="6143" width="11.4140625" style="3"/>
    <col min="6144" max="6144" width="4" style="3" bestFit="1" customWidth="1"/>
    <col min="6145" max="6145" width="7.83203125" style="3" bestFit="1" customWidth="1"/>
    <col min="6146" max="6146" width="32.6640625" style="3" customWidth="1"/>
    <col min="6147" max="6148" width="7.9140625" style="3" customWidth="1"/>
    <col min="6149" max="6149" width="16.83203125" style="3" customWidth="1"/>
    <col min="6150" max="6399" width="11.4140625" style="3"/>
    <col min="6400" max="6400" width="4" style="3" bestFit="1" customWidth="1"/>
    <col min="6401" max="6401" width="7.83203125" style="3" bestFit="1" customWidth="1"/>
    <col min="6402" max="6402" width="32.6640625" style="3" customWidth="1"/>
    <col min="6403" max="6404" width="7.9140625" style="3" customWidth="1"/>
    <col min="6405" max="6405" width="16.83203125" style="3" customWidth="1"/>
    <col min="6406" max="6655" width="11.4140625" style="3"/>
    <col min="6656" max="6656" width="4" style="3" bestFit="1" customWidth="1"/>
    <col min="6657" max="6657" width="7.83203125" style="3" bestFit="1" customWidth="1"/>
    <col min="6658" max="6658" width="32.6640625" style="3" customWidth="1"/>
    <col min="6659" max="6660" width="7.9140625" style="3" customWidth="1"/>
    <col min="6661" max="6661" width="16.83203125" style="3" customWidth="1"/>
    <col min="6662" max="6911" width="11.4140625" style="3"/>
    <col min="6912" max="6912" width="4" style="3" bestFit="1" customWidth="1"/>
    <col min="6913" max="6913" width="7.83203125" style="3" bestFit="1" customWidth="1"/>
    <col min="6914" max="6914" width="32.6640625" style="3" customWidth="1"/>
    <col min="6915" max="6916" width="7.9140625" style="3" customWidth="1"/>
    <col min="6917" max="6917" width="16.83203125" style="3" customWidth="1"/>
    <col min="6918" max="7167" width="11.4140625" style="3"/>
    <col min="7168" max="7168" width="4" style="3" bestFit="1" customWidth="1"/>
    <col min="7169" max="7169" width="7.83203125" style="3" bestFit="1" customWidth="1"/>
    <col min="7170" max="7170" width="32.6640625" style="3" customWidth="1"/>
    <col min="7171" max="7172" width="7.9140625" style="3" customWidth="1"/>
    <col min="7173" max="7173" width="16.83203125" style="3" customWidth="1"/>
    <col min="7174" max="7423" width="11.4140625" style="3"/>
    <col min="7424" max="7424" width="4" style="3" bestFit="1" customWidth="1"/>
    <col min="7425" max="7425" width="7.83203125" style="3" bestFit="1" customWidth="1"/>
    <col min="7426" max="7426" width="32.6640625" style="3" customWidth="1"/>
    <col min="7427" max="7428" width="7.9140625" style="3" customWidth="1"/>
    <col min="7429" max="7429" width="16.83203125" style="3" customWidth="1"/>
    <col min="7430" max="7679" width="11.4140625" style="3"/>
    <col min="7680" max="7680" width="4" style="3" bestFit="1" customWidth="1"/>
    <col min="7681" max="7681" width="7.83203125" style="3" bestFit="1" customWidth="1"/>
    <col min="7682" max="7682" width="32.6640625" style="3" customWidth="1"/>
    <col min="7683" max="7684" width="7.9140625" style="3" customWidth="1"/>
    <col min="7685" max="7685" width="16.83203125" style="3" customWidth="1"/>
    <col min="7686" max="7935" width="11.4140625" style="3"/>
    <col min="7936" max="7936" width="4" style="3" bestFit="1" customWidth="1"/>
    <col min="7937" max="7937" width="7.83203125" style="3" bestFit="1" customWidth="1"/>
    <col min="7938" max="7938" width="32.6640625" style="3" customWidth="1"/>
    <col min="7939" max="7940" width="7.9140625" style="3" customWidth="1"/>
    <col min="7941" max="7941" width="16.83203125" style="3" customWidth="1"/>
    <col min="7942" max="8191" width="11.4140625" style="3"/>
    <col min="8192" max="8192" width="4" style="3" bestFit="1" customWidth="1"/>
    <col min="8193" max="8193" width="7.83203125" style="3" bestFit="1" customWidth="1"/>
    <col min="8194" max="8194" width="32.6640625" style="3" customWidth="1"/>
    <col min="8195" max="8196" width="7.9140625" style="3" customWidth="1"/>
    <col min="8197" max="8197" width="16.83203125" style="3" customWidth="1"/>
    <col min="8198" max="8447" width="11.4140625" style="3"/>
    <col min="8448" max="8448" width="4" style="3" bestFit="1" customWidth="1"/>
    <col min="8449" max="8449" width="7.83203125" style="3" bestFit="1" customWidth="1"/>
    <col min="8450" max="8450" width="32.6640625" style="3" customWidth="1"/>
    <col min="8451" max="8452" width="7.9140625" style="3" customWidth="1"/>
    <col min="8453" max="8453" width="16.83203125" style="3" customWidth="1"/>
    <col min="8454" max="8703" width="11.4140625" style="3"/>
    <col min="8704" max="8704" width="4" style="3" bestFit="1" customWidth="1"/>
    <col min="8705" max="8705" width="7.83203125" style="3" bestFit="1" customWidth="1"/>
    <col min="8706" max="8706" width="32.6640625" style="3" customWidth="1"/>
    <col min="8707" max="8708" width="7.9140625" style="3" customWidth="1"/>
    <col min="8709" max="8709" width="16.83203125" style="3" customWidth="1"/>
    <col min="8710" max="8959" width="11.4140625" style="3"/>
    <col min="8960" max="8960" width="4" style="3" bestFit="1" customWidth="1"/>
    <col min="8961" max="8961" width="7.83203125" style="3" bestFit="1" customWidth="1"/>
    <col min="8962" max="8962" width="32.6640625" style="3" customWidth="1"/>
    <col min="8963" max="8964" width="7.9140625" style="3" customWidth="1"/>
    <col min="8965" max="8965" width="16.83203125" style="3" customWidth="1"/>
    <col min="8966" max="9215" width="11.4140625" style="3"/>
    <col min="9216" max="9216" width="4" style="3" bestFit="1" customWidth="1"/>
    <col min="9217" max="9217" width="7.83203125" style="3" bestFit="1" customWidth="1"/>
    <col min="9218" max="9218" width="32.6640625" style="3" customWidth="1"/>
    <col min="9219" max="9220" width="7.9140625" style="3" customWidth="1"/>
    <col min="9221" max="9221" width="16.83203125" style="3" customWidth="1"/>
    <col min="9222" max="9471" width="11.4140625" style="3"/>
    <col min="9472" max="9472" width="4" style="3" bestFit="1" customWidth="1"/>
    <col min="9473" max="9473" width="7.83203125" style="3" bestFit="1" customWidth="1"/>
    <col min="9474" max="9474" width="32.6640625" style="3" customWidth="1"/>
    <col min="9475" max="9476" width="7.9140625" style="3" customWidth="1"/>
    <col min="9477" max="9477" width="16.83203125" style="3" customWidth="1"/>
    <col min="9478" max="9727" width="11.4140625" style="3"/>
    <col min="9728" max="9728" width="4" style="3" bestFit="1" customWidth="1"/>
    <col min="9729" max="9729" width="7.83203125" style="3" bestFit="1" customWidth="1"/>
    <col min="9730" max="9730" width="32.6640625" style="3" customWidth="1"/>
    <col min="9731" max="9732" width="7.9140625" style="3" customWidth="1"/>
    <col min="9733" max="9733" width="16.83203125" style="3" customWidth="1"/>
    <col min="9734" max="9983" width="11.4140625" style="3"/>
    <col min="9984" max="9984" width="4" style="3" bestFit="1" customWidth="1"/>
    <col min="9985" max="9985" width="7.83203125" style="3" bestFit="1" customWidth="1"/>
    <col min="9986" max="9986" width="32.6640625" style="3" customWidth="1"/>
    <col min="9987" max="9988" width="7.9140625" style="3" customWidth="1"/>
    <col min="9989" max="9989" width="16.83203125" style="3" customWidth="1"/>
    <col min="9990" max="10239" width="11.4140625" style="3"/>
    <col min="10240" max="10240" width="4" style="3" bestFit="1" customWidth="1"/>
    <col min="10241" max="10241" width="7.83203125" style="3" bestFit="1" customWidth="1"/>
    <col min="10242" max="10242" width="32.6640625" style="3" customWidth="1"/>
    <col min="10243" max="10244" width="7.9140625" style="3" customWidth="1"/>
    <col min="10245" max="10245" width="16.83203125" style="3" customWidth="1"/>
    <col min="10246" max="10495" width="11.4140625" style="3"/>
    <col min="10496" max="10496" width="4" style="3" bestFit="1" customWidth="1"/>
    <col min="10497" max="10497" width="7.83203125" style="3" bestFit="1" customWidth="1"/>
    <col min="10498" max="10498" width="32.6640625" style="3" customWidth="1"/>
    <col min="10499" max="10500" width="7.9140625" style="3" customWidth="1"/>
    <col min="10501" max="10501" width="16.83203125" style="3" customWidth="1"/>
    <col min="10502" max="10751" width="11.4140625" style="3"/>
    <col min="10752" max="10752" width="4" style="3" bestFit="1" customWidth="1"/>
    <col min="10753" max="10753" width="7.83203125" style="3" bestFit="1" customWidth="1"/>
    <col min="10754" max="10754" width="32.6640625" style="3" customWidth="1"/>
    <col min="10755" max="10756" width="7.9140625" style="3" customWidth="1"/>
    <col min="10757" max="10757" width="16.83203125" style="3" customWidth="1"/>
    <col min="10758" max="11007" width="11.4140625" style="3"/>
    <col min="11008" max="11008" width="4" style="3" bestFit="1" customWidth="1"/>
    <col min="11009" max="11009" width="7.83203125" style="3" bestFit="1" customWidth="1"/>
    <col min="11010" max="11010" width="32.6640625" style="3" customWidth="1"/>
    <col min="11011" max="11012" width="7.9140625" style="3" customWidth="1"/>
    <col min="11013" max="11013" width="16.83203125" style="3" customWidth="1"/>
    <col min="11014" max="11263" width="11.4140625" style="3"/>
    <col min="11264" max="11264" width="4" style="3" bestFit="1" customWidth="1"/>
    <col min="11265" max="11265" width="7.83203125" style="3" bestFit="1" customWidth="1"/>
    <col min="11266" max="11266" width="32.6640625" style="3" customWidth="1"/>
    <col min="11267" max="11268" width="7.9140625" style="3" customWidth="1"/>
    <col min="11269" max="11269" width="16.83203125" style="3" customWidth="1"/>
    <col min="11270" max="11519" width="11.4140625" style="3"/>
    <col min="11520" max="11520" width="4" style="3" bestFit="1" customWidth="1"/>
    <col min="11521" max="11521" width="7.83203125" style="3" bestFit="1" customWidth="1"/>
    <col min="11522" max="11522" width="32.6640625" style="3" customWidth="1"/>
    <col min="11523" max="11524" width="7.9140625" style="3" customWidth="1"/>
    <col min="11525" max="11525" width="16.83203125" style="3" customWidth="1"/>
    <col min="11526" max="11775" width="11.4140625" style="3"/>
    <col min="11776" max="11776" width="4" style="3" bestFit="1" customWidth="1"/>
    <col min="11777" max="11777" width="7.83203125" style="3" bestFit="1" customWidth="1"/>
    <col min="11778" max="11778" width="32.6640625" style="3" customWidth="1"/>
    <col min="11779" max="11780" width="7.9140625" style="3" customWidth="1"/>
    <col min="11781" max="11781" width="16.83203125" style="3" customWidth="1"/>
    <col min="11782" max="12031" width="11.4140625" style="3"/>
    <col min="12032" max="12032" width="4" style="3" bestFit="1" customWidth="1"/>
    <col min="12033" max="12033" width="7.83203125" style="3" bestFit="1" customWidth="1"/>
    <col min="12034" max="12034" width="32.6640625" style="3" customWidth="1"/>
    <col min="12035" max="12036" width="7.9140625" style="3" customWidth="1"/>
    <col min="12037" max="12037" width="16.83203125" style="3" customWidth="1"/>
    <col min="12038" max="12287" width="11.4140625" style="3"/>
    <col min="12288" max="12288" width="4" style="3" bestFit="1" customWidth="1"/>
    <col min="12289" max="12289" width="7.83203125" style="3" bestFit="1" customWidth="1"/>
    <col min="12290" max="12290" width="32.6640625" style="3" customWidth="1"/>
    <col min="12291" max="12292" width="7.9140625" style="3" customWidth="1"/>
    <col min="12293" max="12293" width="16.83203125" style="3" customWidth="1"/>
    <col min="12294" max="12543" width="11.4140625" style="3"/>
    <col min="12544" max="12544" width="4" style="3" bestFit="1" customWidth="1"/>
    <col min="12545" max="12545" width="7.83203125" style="3" bestFit="1" customWidth="1"/>
    <col min="12546" max="12546" width="32.6640625" style="3" customWidth="1"/>
    <col min="12547" max="12548" width="7.9140625" style="3" customWidth="1"/>
    <col min="12549" max="12549" width="16.83203125" style="3" customWidth="1"/>
    <col min="12550" max="12799" width="11.4140625" style="3"/>
    <col min="12800" max="12800" width="4" style="3" bestFit="1" customWidth="1"/>
    <col min="12801" max="12801" width="7.83203125" style="3" bestFit="1" customWidth="1"/>
    <col min="12802" max="12802" width="32.6640625" style="3" customWidth="1"/>
    <col min="12803" max="12804" width="7.9140625" style="3" customWidth="1"/>
    <col min="12805" max="12805" width="16.83203125" style="3" customWidth="1"/>
    <col min="12806" max="13055" width="11.4140625" style="3"/>
    <col min="13056" max="13056" width="4" style="3" bestFit="1" customWidth="1"/>
    <col min="13057" max="13057" width="7.83203125" style="3" bestFit="1" customWidth="1"/>
    <col min="13058" max="13058" width="32.6640625" style="3" customWidth="1"/>
    <col min="13059" max="13060" width="7.9140625" style="3" customWidth="1"/>
    <col min="13061" max="13061" width="16.83203125" style="3" customWidth="1"/>
    <col min="13062" max="13311" width="11.4140625" style="3"/>
    <col min="13312" max="13312" width="4" style="3" bestFit="1" customWidth="1"/>
    <col min="13313" max="13313" width="7.83203125" style="3" bestFit="1" customWidth="1"/>
    <col min="13314" max="13314" width="32.6640625" style="3" customWidth="1"/>
    <col min="13315" max="13316" width="7.9140625" style="3" customWidth="1"/>
    <col min="13317" max="13317" width="16.83203125" style="3" customWidth="1"/>
    <col min="13318" max="13567" width="11.4140625" style="3"/>
    <col min="13568" max="13568" width="4" style="3" bestFit="1" customWidth="1"/>
    <col min="13569" max="13569" width="7.83203125" style="3" bestFit="1" customWidth="1"/>
    <col min="13570" max="13570" width="32.6640625" style="3" customWidth="1"/>
    <col min="13571" max="13572" width="7.9140625" style="3" customWidth="1"/>
    <col min="13573" max="13573" width="16.83203125" style="3" customWidth="1"/>
    <col min="13574" max="13823" width="11.4140625" style="3"/>
    <col min="13824" max="13824" width="4" style="3" bestFit="1" customWidth="1"/>
    <col min="13825" max="13825" width="7.83203125" style="3" bestFit="1" customWidth="1"/>
    <col min="13826" max="13826" width="32.6640625" style="3" customWidth="1"/>
    <col min="13827" max="13828" width="7.9140625" style="3" customWidth="1"/>
    <col min="13829" max="13829" width="16.83203125" style="3" customWidth="1"/>
    <col min="13830" max="14079" width="11.4140625" style="3"/>
    <col min="14080" max="14080" width="4" style="3" bestFit="1" customWidth="1"/>
    <col min="14081" max="14081" width="7.83203125" style="3" bestFit="1" customWidth="1"/>
    <col min="14082" max="14082" width="32.6640625" style="3" customWidth="1"/>
    <col min="14083" max="14084" width="7.9140625" style="3" customWidth="1"/>
    <col min="14085" max="14085" width="16.83203125" style="3" customWidth="1"/>
    <col min="14086" max="14335" width="11.4140625" style="3"/>
    <col min="14336" max="14336" width="4" style="3" bestFit="1" customWidth="1"/>
    <col min="14337" max="14337" width="7.83203125" style="3" bestFit="1" customWidth="1"/>
    <col min="14338" max="14338" width="32.6640625" style="3" customWidth="1"/>
    <col min="14339" max="14340" width="7.9140625" style="3" customWidth="1"/>
    <col min="14341" max="14341" width="16.83203125" style="3" customWidth="1"/>
    <col min="14342" max="14591" width="11.4140625" style="3"/>
    <col min="14592" max="14592" width="4" style="3" bestFit="1" customWidth="1"/>
    <col min="14593" max="14593" width="7.83203125" style="3" bestFit="1" customWidth="1"/>
    <col min="14594" max="14594" width="32.6640625" style="3" customWidth="1"/>
    <col min="14595" max="14596" width="7.9140625" style="3" customWidth="1"/>
    <col min="14597" max="14597" width="16.83203125" style="3" customWidth="1"/>
    <col min="14598" max="14847" width="11.4140625" style="3"/>
    <col min="14848" max="14848" width="4" style="3" bestFit="1" customWidth="1"/>
    <col min="14849" max="14849" width="7.83203125" style="3" bestFit="1" customWidth="1"/>
    <col min="14850" max="14850" width="32.6640625" style="3" customWidth="1"/>
    <col min="14851" max="14852" width="7.9140625" style="3" customWidth="1"/>
    <col min="14853" max="14853" width="16.83203125" style="3" customWidth="1"/>
    <col min="14854" max="15103" width="11.4140625" style="3"/>
    <col min="15104" max="15104" width="4" style="3" bestFit="1" customWidth="1"/>
    <col min="15105" max="15105" width="7.83203125" style="3" bestFit="1" customWidth="1"/>
    <col min="15106" max="15106" width="32.6640625" style="3" customWidth="1"/>
    <col min="15107" max="15108" width="7.9140625" style="3" customWidth="1"/>
    <col min="15109" max="15109" width="16.83203125" style="3" customWidth="1"/>
    <col min="15110" max="15359" width="11.4140625" style="3"/>
    <col min="15360" max="15360" width="4" style="3" bestFit="1" customWidth="1"/>
    <col min="15361" max="15361" width="7.83203125" style="3" bestFit="1" customWidth="1"/>
    <col min="15362" max="15362" width="32.6640625" style="3" customWidth="1"/>
    <col min="15363" max="15364" width="7.9140625" style="3" customWidth="1"/>
    <col min="15365" max="15365" width="16.83203125" style="3" customWidth="1"/>
    <col min="15366" max="15615" width="11.4140625" style="3"/>
    <col min="15616" max="15616" width="4" style="3" bestFit="1" customWidth="1"/>
    <col min="15617" max="15617" width="7.83203125" style="3" bestFit="1" customWidth="1"/>
    <col min="15618" max="15618" width="32.6640625" style="3" customWidth="1"/>
    <col min="15619" max="15620" width="7.9140625" style="3" customWidth="1"/>
    <col min="15621" max="15621" width="16.83203125" style="3" customWidth="1"/>
    <col min="15622" max="15871" width="11.4140625" style="3"/>
    <col min="15872" max="15872" width="4" style="3" bestFit="1" customWidth="1"/>
    <col min="15873" max="15873" width="7.83203125" style="3" bestFit="1" customWidth="1"/>
    <col min="15874" max="15874" width="32.6640625" style="3" customWidth="1"/>
    <col min="15875" max="15876" width="7.9140625" style="3" customWidth="1"/>
    <col min="15877" max="15877" width="16.83203125" style="3" customWidth="1"/>
    <col min="15878" max="16127" width="11.4140625" style="3"/>
    <col min="16128" max="16128" width="4" style="3" bestFit="1" customWidth="1"/>
    <col min="16129" max="16129" width="7.83203125" style="3" bestFit="1" customWidth="1"/>
    <col min="16130" max="16130" width="32.6640625" style="3" customWidth="1"/>
    <col min="16131" max="16132" width="7.9140625" style="3" customWidth="1"/>
    <col min="16133" max="16133" width="16.83203125" style="3" customWidth="1"/>
    <col min="16134" max="16384" width="11.4140625" style="3"/>
  </cols>
  <sheetData>
    <row r="1" spans="1:19" ht="20.25" customHeight="1" thickBot="1" x14ac:dyDescent="0.3">
      <c r="A1" s="15"/>
      <c r="B1" s="15"/>
      <c r="C1" s="15"/>
      <c r="D1" s="15"/>
      <c r="E1" s="15"/>
      <c r="F1" s="15"/>
      <c r="K1" s="16" t="s">
        <v>80</v>
      </c>
    </row>
    <row r="2" spans="1:19" ht="13.5" thickBot="1" x14ac:dyDescent="0.3">
      <c r="A2" s="4" t="s">
        <v>0</v>
      </c>
      <c r="B2" s="5" t="s">
        <v>5</v>
      </c>
      <c r="C2" s="5" t="s">
        <v>4</v>
      </c>
      <c r="D2" s="5" t="s">
        <v>1</v>
      </c>
      <c r="E2" s="6" t="s">
        <v>2</v>
      </c>
      <c r="F2" s="7" t="s">
        <v>3</v>
      </c>
    </row>
    <row r="3" spans="1:19" ht="52" x14ac:dyDescent="0.25">
      <c r="A3" s="2">
        <v>1</v>
      </c>
      <c r="B3" s="2">
        <v>37</v>
      </c>
      <c r="C3" s="1" t="s">
        <v>40</v>
      </c>
      <c r="D3" s="2">
        <v>4</v>
      </c>
      <c r="E3" s="2">
        <v>40</v>
      </c>
      <c r="F3" s="2" t="s">
        <v>7</v>
      </c>
      <c r="H3" s="3">
        <f>COUNTIF(gag,"GGGG")</f>
        <v>3</v>
      </c>
      <c r="I3" s="3" t="s">
        <v>73</v>
      </c>
      <c r="K3" s="17" t="s">
        <v>79</v>
      </c>
      <c r="L3" s="18" t="s">
        <v>87</v>
      </c>
      <c r="M3" s="18" t="s">
        <v>88</v>
      </c>
      <c r="N3" s="18" t="s">
        <v>81</v>
      </c>
      <c r="O3" s="18" t="s">
        <v>82</v>
      </c>
      <c r="P3" s="18" t="s">
        <v>83</v>
      </c>
      <c r="Q3" s="17" t="s">
        <v>84</v>
      </c>
      <c r="R3" s="17" t="s">
        <v>85</v>
      </c>
      <c r="S3" s="17" t="s">
        <v>86</v>
      </c>
    </row>
    <row r="4" spans="1:19" x14ac:dyDescent="0.25">
      <c r="A4" s="2">
        <v>2</v>
      </c>
      <c r="B4" s="2">
        <v>32</v>
      </c>
      <c r="C4" s="1" t="s">
        <v>34</v>
      </c>
      <c r="D4" s="2">
        <v>4</v>
      </c>
      <c r="E4" s="2">
        <v>24</v>
      </c>
      <c r="F4" s="2" t="s">
        <v>7</v>
      </c>
      <c r="H4" s="3">
        <v>8</v>
      </c>
      <c r="I4" s="3" t="s">
        <v>74</v>
      </c>
      <c r="K4" s="19" cm="1">
        <f t="array" ref="K4:K203">_xlfn.SEQUENCE(200,,16)</f>
        <v>16</v>
      </c>
      <c r="L4" s="20" cm="1">
        <f t="array" ref="L4:L203">(_xlfn.ANCHORARRAY(K4)+MOD(_xlfn.ANCHORARRAY(K4),2))/2</f>
        <v>8</v>
      </c>
      <c r="M4" s="20" cm="1">
        <f t="array" ref="M4:M203">_xlfn.ANCHORARRAY(L4)/_xlfn.ANCHORARRAY(K4)</f>
        <v>0.5</v>
      </c>
      <c r="N4" s="20" cm="1">
        <f t="array" ref="N4:N203">_xlfn.ANCHORARRAY($M4)^4</f>
        <v>6.25E-2</v>
      </c>
      <c r="O4" s="20" cm="1">
        <f t="array" ref="O4:O203">_xlfn.ANCHORARRAY($M4)^3</f>
        <v>0.125</v>
      </c>
      <c r="P4" s="20" cm="1">
        <f t="array" ref="P4:P203">_xlfn.ANCHORARRAY($M4)^2</f>
        <v>0.25</v>
      </c>
      <c r="Q4" s="19" cm="1">
        <f t="array" ref="Q4:Q203">ROUND(_xlfn.ANCHORARRAY($K4)*_xlfn.ANCHORARRAY(N4),0)</f>
        <v>1</v>
      </c>
      <c r="R4" s="19" cm="1">
        <f t="array" ref="R4:R203">ROUND(_xlfn.ANCHORARRAY($K4)*_xlfn.ANCHORARRAY(O4),0)</f>
        <v>2</v>
      </c>
      <c r="S4" s="19" cm="1">
        <f t="array" ref="S4:S203">ROUND(_xlfn.ANCHORARRAY($K4)*_xlfn.ANCHORARRAY(P4),0)</f>
        <v>4</v>
      </c>
    </row>
    <row r="5" spans="1:19" x14ac:dyDescent="0.25">
      <c r="A5" s="2">
        <v>3</v>
      </c>
      <c r="B5" s="2">
        <v>33</v>
      </c>
      <c r="C5" s="1" t="s">
        <v>31</v>
      </c>
      <c r="D5" s="2">
        <v>4</v>
      </c>
      <c r="E5" s="2">
        <v>16</v>
      </c>
      <c r="F5" s="2" t="s">
        <v>7</v>
      </c>
      <c r="H5" s="3">
        <v>18</v>
      </c>
      <c r="I5" s="3" t="s">
        <v>75</v>
      </c>
      <c r="K5" s="19">
        <v>17</v>
      </c>
      <c r="L5" s="20">
        <v>9</v>
      </c>
      <c r="M5" s="20">
        <v>0.52941176470588236</v>
      </c>
      <c r="N5" s="20">
        <v>7.8555093928473096E-2</v>
      </c>
      <c r="O5" s="20">
        <v>0.14838184408711583</v>
      </c>
      <c r="P5" s="20">
        <v>0.28027681660899656</v>
      </c>
      <c r="Q5" s="19">
        <v>1</v>
      </c>
      <c r="R5" s="19">
        <v>3</v>
      </c>
      <c r="S5" s="19">
        <v>5</v>
      </c>
    </row>
    <row r="6" spans="1:19" x14ac:dyDescent="0.25">
      <c r="A6" s="2">
        <v>4</v>
      </c>
      <c r="B6" s="2">
        <v>20</v>
      </c>
      <c r="C6" s="1" t="s">
        <v>59</v>
      </c>
      <c r="D6" s="2">
        <v>3</v>
      </c>
      <c r="E6" s="2">
        <v>25</v>
      </c>
      <c r="F6" s="2" t="s">
        <v>17</v>
      </c>
      <c r="K6" s="19">
        <v>18</v>
      </c>
      <c r="L6" s="20">
        <v>9</v>
      </c>
      <c r="M6" s="20">
        <v>0.5</v>
      </c>
      <c r="N6" s="20">
        <v>6.25E-2</v>
      </c>
      <c r="O6" s="20">
        <v>0.125</v>
      </c>
      <c r="P6" s="20">
        <v>0.25</v>
      </c>
      <c r="Q6" s="19">
        <v>1</v>
      </c>
      <c r="R6" s="19">
        <v>2</v>
      </c>
      <c r="S6" s="19">
        <v>5</v>
      </c>
    </row>
    <row r="7" spans="1:19" x14ac:dyDescent="0.25">
      <c r="A7" s="2">
        <v>5</v>
      </c>
      <c r="B7" s="2">
        <v>39</v>
      </c>
      <c r="C7" s="1" t="s">
        <v>71</v>
      </c>
      <c r="D7" s="2">
        <v>3</v>
      </c>
      <c r="E7" s="2">
        <v>23</v>
      </c>
      <c r="F7" s="2" t="s">
        <v>17</v>
      </c>
      <c r="G7" s="3">
        <v>2</v>
      </c>
      <c r="K7" s="19">
        <v>19</v>
      </c>
      <c r="L7" s="20">
        <v>10</v>
      </c>
      <c r="M7" s="20">
        <v>0.52631578947368418</v>
      </c>
      <c r="N7" s="20">
        <v>7.6733603947176571E-2</v>
      </c>
      <c r="O7" s="20">
        <v>0.14579384749963548</v>
      </c>
      <c r="P7" s="20">
        <v>0.27700831024930744</v>
      </c>
      <c r="Q7" s="19">
        <v>1</v>
      </c>
      <c r="R7" s="19">
        <v>3</v>
      </c>
      <c r="S7" s="19">
        <v>5</v>
      </c>
    </row>
    <row r="8" spans="1:19" x14ac:dyDescent="0.25">
      <c r="A8" s="2">
        <v>6</v>
      </c>
      <c r="B8" s="2">
        <v>26</v>
      </c>
      <c r="C8" s="1" t="s">
        <v>55</v>
      </c>
      <c r="D8" s="2">
        <v>3</v>
      </c>
      <c r="E8" s="2">
        <v>17</v>
      </c>
      <c r="F8" s="2" t="s">
        <v>13</v>
      </c>
      <c r="G8" s="3">
        <v>3</v>
      </c>
      <c r="K8" s="19">
        <v>20</v>
      </c>
      <c r="L8" s="20">
        <v>10</v>
      </c>
      <c r="M8" s="20">
        <v>0.5</v>
      </c>
      <c r="N8" s="20">
        <v>6.25E-2</v>
      </c>
      <c r="O8" s="20">
        <v>0.125</v>
      </c>
      <c r="P8" s="20">
        <v>0.25</v>
      </c>
      <c r="Q8" s="19">
        <v>1</v>
      </c>
      <c r="R8" s="19">
        <v>3</v>
      </c>
      <c r="S8" s="19">
        <v>5</v>
      </c>
    </row>
    <row r="9" spans="1:19" x14ac:dyDescent="0.25">
      <c r="A9" s="2">
        <v>7</v>
      </c>
      <c r="B9" s="2">
        <v>8</v>
      </c>
      <c r="C9" s="1" t="s">
        <v>37</v>
      </c>
      <c r="D9" s="2">
        <v>3</v>
      </c>
      <c r="E9" s="2">
        <v>17</v>
      </c>
      <c r="F9" s="2" t="s">
        <v>10</v>
      </c>
      <c r="G9" s="3">
        <v>4</v>
      </c>
      <c r="K9" s="19">
        <v>21</v>
      </c>
      <c r="L9" s="20">
        <v>11</v>
      </c>
      <c r="M9" s="20">
        <v>0.52380952380952384</v>
      </c>
      <c r="N9" s="20">
        <v>7.5282418333924656E-2</v>
      </c>
      <c r="O9" s="20">
        <v>0.14372098045567436</v>
      </c>
      <c r="P9" s="20">
        <v>0.2743764172335601</v>
      </c>
      <c r="Q9" s="19">
        <v>2</v>
      </c>
      <c r="R9" s="19">
        <v>3</v>
      </c>
      <c r="S9" s="19">
        <v>6</v>
      </c>
    </row>
    <row r="10" spans="1:19" x14ac:dyDescent="0.25">
      <c r="A10" s="2">
        <v>8</v>
      </c>
      <c r="B10" s="2">
        <v>14</v>
      </c>
      <c r="C10" s="1" t="s">
        <v>39</v>
      </c>
      <c r="D10" s="2">
        <v>3</v>
      </c>
      <c r="E10" s="2">
        <v>16</v>
      </c>
      <c r="F10" s="2" t="s">
        <v>10</v>
      </c>
      <c r="G10" s="3">
        <v>5</v>
      </c>
      <c r="K10" s="19">
        <v>22</v>
      </c>
      <c r="L10" s="20">
        <v>11</v>
      </c>
      <c r="M10" s="20">
        <v>0.5</v>
      </c>
      <c r="N10" s="20">
        <v>6.25E-2</v>
      </c>
      <c r="O10" s="20">
        <v>0.125</v>
      </c>
      <c r="P10" s="20">
        <v>0.25</v>
      </c>
      <c r="Q10" s="19">
        <v>1</v>
      </c>
      <c r="R10" s="19">
        <v>3</v>
      </c>
      <c r="S10" s="19">
        <v>6</v>
      </c>
    </row>
    <row r="11" spans="1:19" x14ac:dyDescent="0.25">
      <c r="A11" s="2">
        <v>9</v>
      </c>
      <c r="B11" s="2">
        <v>6</v>
      </c>
      <c r="C11" s="1" t="s">
        <v>57</v>
      </c>
      <c r="D11" s="2">
        <v>3</v>
      </c>
      <c r="E11" s="2">
        <v>1</v>
      </c>
      <c r="F11" s="2" t="s">
        <v>15</v>
      </c>
      <c r="G11" s="3">
        <v>6</v>
      </c>
      <c r="K11" s="19">
        <v>23</v>
      </c>
      <c r="L11" s="20">
        <v>12</v>
      </c>
      <c r="M11" s="20">
        <v>0.52173913043478259</v>
      </c>
      <c r="N11" s="20">
        <v>7.4099220628857099E-2</v>
      </c>
      <c r="O11" s="20">
        <v>0.14202350620530943</v>
      </c>
      <c r="P11" s="20">
        <v>0.27221172022684309</v>
      </c>
      <c r="Q11" s="19">
        <v>2</v>
      </c>
      <c r="R11" s="19">
        <v>3</v>
      </c>
      <c r="S11" s="19">
        <v>6</v>
      </c>
    </row>
    <row r="12" spans="1:19" x14ac:dyDescent="0.25">
      <c r="A12" s="2">
        <v>10</v>
      </c>
      <c r="B12" s="2">
        <v>34</v>
      </c>
      <c r="C12" s="1" t="s">
        <v>20</v>
      </c>
      <c r="D12" s="2">
        <v>3</v>
      </c>
      <c r="E12" s="2">
        <v>-4</v>
      </c>
      <c r="F12" s="2" t="s">
        <v>15</v>
      </c>
      <c r="G12" s="3">
        <v>7</v>
      </c>
      <c r="K12" s="19">
        <v>24</v>
      </c>
      <c r="L12" s="20">
        <v>12</v>
      </c>
      <c r="M12" s="20">
        <v>0.5</v>
      </c>
      <c r="N12" s="20">
        <v>6.25E-2</v>
      </c>
      <c r="O12" s="20">
        <v>0.125</v>
      </c>
      <c r="P12" s="20">
        <v>0.25</v>
      </c>
      <c r="Q12" s="19">
        <v>2</v>
      </c>
      <c r="R12" s="19">
        <v>3</v>
      </c>
      <c r="S12" s="19">
        <v>6</v>
      </c>
    </row>
    <row r="13" spans="1:19" x14ac:dyDescent="0.25">
      <c r="A13" s="2">
        <v>11</v>
      </c>
      <c r="B13" s="2">
        <v>25</v>
      </c>
      <c r="C13" s="1" t="s">
        <v>49</v>
      </c>
      <c r="D13" s="2">
        <v>3</v>
      </c>
      <c r="E13" s="2">
        <v>-5</v>
      </c>
      <c r="F13" s="2" t="s">
        <v>13</v>
      </c>
      <c r="G13" s="3">
        <v>8</v>
      </c>
      <c r="K13" s="19">
        <v>25</v>
      </c>
      <c r="L13" s="20">
        <v>13</v>
      </c>
      <c r="M13" s="20">
        <v>0.52</v>
      </c>
      <c r="N13" s="20">
        <v>7.3116160000000013E-2</v>
      </c>
      <c r="O13" s="20">
        <v>0.14060800000000001</v>
      </c>
      <c r="P13" s="20">
        <v>0.27040000000000003</v>
      </c>
      <c r="Q13" s="19">
        <v>2</v>
      </c>
      <c r="R13" s="19">
        <v>4</v>
      </c>
      <c r="S13" s="19">
        <v>7</v>
      </c>
    </row>
    <row r="14" spans="1:19" x14ac:dyDescent="0.25">
      <c r="A14" s="2">
        <v>12</v>
      </c>
      <c r="B14" s="2">
        <v>31</v>
      </c>
      <c r="C14" s="1" t="s">
        <v>53</v>
      </c>
      <c r="D14" s="2">
        <v>2</v>
      </c>
      <c r="E14" s="2">
        <v>12</v>
      </c>
      <c r="F14" s="2" t="s">
        <v>26</v>
      </c>
      <c r="G14" s="9">
        <v>1</v>
      </c>
      <c r="K14" s="19">
        <v>26</v>
      </c>
      <c r="L14" s="20">
        <v>13</v>
      </c>
      <c r="M14" s="20">
        <v>0.5</v>
      </c>
      <c r="N14" s="20">
        <v>6.25E-2</v>
      </c>
      <c r="O14" s="20">
        <v>0.125</v>
      </c>
      <c r="P14" s="20">
        <v>0.25</v>
      </c>
      <c r="Q14" s="19">
        <v>2</v>
      </c>
      <c r="R14" s="19">
        <v>3</v>
      </c>
      <c r="S14" s="19">
        <v>7</v>
      </c>
    </row>
    <row r="15" spans="1:19" x14ac:dyDescent="0.25">
      <c r="A15" s="2">
        <v>13</v>
      </c>
      <c r="B15" s="2">
        <v>40</v>
      </c>
      <c r="C15" s="1" t="s">
        <v>72</v>
      </c>
      <c r="D15" s="2">
        <v>2</v>
      </c>
      <c r="E15" s="2">
        <v>10</v>
      </c>
      <c r="F15" s="2" t="s">
        <v>26</v>
      </c>
      <c r="G15" s="3">
        <v>2</v>
      </c>
      <c r="K15" s="19">
        <v>27</v>
      </c>
      <c r="L15" s="20">
        <v>14</v>
      </c>
      <c r="M15" s="20">
        <v>0.51851851851851849</v>
      </c>
      <c r="N15" s="20">
        <v>7.2286481472073075E-2</v>
      </c>
      <c r="O15" s="20">
        <v>0.13940964283899809</v>
      </c>
      <c r="P15" s="20">
        <v>0.26886145404663919</v>
      </c>
      <c r="Q15" s="19">
        <v>2</v>
      </c>
      <c r="R15" s="19">
        <v>4</v>
      </c>
      <c r="S15" s="19">
        <v>7</v>
      </c>
    </row>
    <row r="16" spans="1:19" x14ac:dyDescent="0.25">
      <c r="A16" s="2">
        <v>14</v>
      </c>
      <c r="B16" s="2">
        <v>4</v>
      </c>
      <c r="C16" s="1" t="s">
        <v>12</v>
      </c>
      <c r="D16" s="2">
        <v>2</v>
      </c>
      <c r="E16" s="2">
        <v>9</v>
      </c>
      <c r="F16" s="2" t="s">
        <v>30</v>
      </c>
      <c r="G16" s="9">
        <v>3</v>
      </c>
      <c r="K16" s="19">
        <v>28</v>
      </c>
      <c r="L16" s="20">
        <v>14</v>
      </c>
      <c r="M16" s="20">
        <v>0.5</v>
      </c>
      <c r="N16" s="20">
        <v>6.25E-2</v>
      </c>
      <c r="O16" s="20">
        <v>0.125</v>
      </c>
      <c r="P16" s="20">
        <v>0.25</v>
      </c>
      <c r="Q16" s="19">
        <v>2</v>
      </c>
      <c r="R16" s="19">
        <v>4</v>
      </c>
      <c r="S16" s="19">
        <v>7</v>
      </c>
    </row>
    <row r="17" spans="1:19" x14ac:dyDescent="0.25">
      <c r="A17" s="2">
        <v>15</v>
      </c>
      <c r="B17" s="2">
        <v>21</v>
      </c>
      <c r="C17" s="1" t="s">
        <v>52</v>
      </c>
      <c r="D17" s="2">
        <v>2</v>
      </c>
      <c r="E17" s="2">
        <v>8</v>
      </c>
      <c r="F17" s="2" t="s">
        <v>24</v>
      </c>
      <c r="G17" s="3">
        <v>4</v>
      </c>
      <c r="K17" s="19">
        <v>29</v>
      </c>
      <c r="L17" s="20">
        <v>15</v>
      </c>
      <c r="M17" s="20">
        <v>0.51724137931034486</v>
      </c>
      <c r="N17" s="20">
        <v>7.1576926285309539E-2</v>
      </c>
      <c r="O17" s="20">
        <v>0.13838205748493176</v>
      </c>
      <c r="P17" s="20">
        <v>0.26753864447086806</v>
      </c>
      <c r="Q17" s="19">
        <v>2</v>
      </c>
      <c r="R17" s="19">
        <v>4</v>
      </c>
      <c r="S17" s="19">
        <v>8</v>
      </c>
    </row>
    <row r="18" spans="1:19" x14ac:dyDescent="0.25">
      <c r="A18" s="2">
        <v>16</v>
      </c>
      <c r="B18" s="2">
        <v>7</v>
      </c>
      <c r="C18" s="1" t="s">
        <v>14</v>
      </c>
      <c r="D18" s="2">
        <v>2</v>
      </c>
      <c r="E18" s="2">
        <v>6</v>
      </c>
      <c r="F18" s="2" t="s">
        <v>28</v>
      </c>
      <c r="G18" s="9">
        <v>5</v>
      </c>
      <c r="K18" s="19">
        <v>30</v>
      </c>
      <c r="L18" s="20">
        <v>15</v>
      </c>
      <c r="M18" s="20">
        <v>0.5</v>
      </c>
      <c r="N18" s="20">
        <v>6.25E-2</v>
      </c>
      <c r="O18" s="20">
        <v>0.125</v>
      </c>
      <c r="P18" s="20">
        <v>0.25</v>
      </c>
      <c r="Q18" s="19">
        <v>2</v>
      </c>
      <c r="R18" s="19">
        <v>4</v>
      </c>
      <c r="S18" s="19">
        <v>8</v>
      </c>
    </row>
    <row r="19" spans="1:19" x14ac:dyDescent="0.25">
      <c r="A19" s="2">
        <v>17</v>
      </c>
      <c r="B19" s="2">
        <v>11</v>
      </c>
      <c r="C19" s="1" t="s">
        <v>54</v>
      </c>
      <c r="D19" s="2">
        <v>2</v>
      </c>
      <c r="E19" s="2">
        <v>5</v>
      </c>
      <c r="F19" s="2" t="s">
        <v>30</v>
      </c>
      <c r="G19" s="3">
        <v>6</v>
      </c>
      <c r="K19" s="19">
        <v>31</v>
      </c>
      <c r="L19" s="20">
        <v>16</v>
      </c>
      <c r="M19" s="20">
        <v>0.5161290322580645</v>
      </c>
      <c r="N19" s="20">
        <v>7.0963194123360468E-2</v>
      </c>
      <c r="O19" s="20">
        <v>0.13749118861401091</v>
      </c>
      <c r="P19" s="20">
        <v>0.26638917793964617</v>
      </c>
      <c r="Q19" s="19">
        <v>2</v>
      </c>
      <c r="R19" s="19">
        <v>4</v>
      </c>
      <c r="S19" s="19">
        <v>8</v>
      </c>
    </row>
    <row r="20" spans="1:19" x14ac:dyDescent="0.25">
      <c r="A20" s="2">
        <v>18</v>
      </c>
      <c r="B20" s="2">
        <v>29</v>
      </c>
      <c r="C20" s="1" t="s">
        <v>32</v>
      </c>
      <c r="D20" s="2">
        <v>2</v>
      </c>
      <c r="E20" s="2">
        <v>0</v>
      </c>
      <c r="F20" s="2" t="s">
        <v>28</v>
      </c>
      <c r="G20" s="9">
        <v>7</v>
      </c>
      <c r="K20" s="19">
        <v>32</v>
      </c>
      <c r="L20" s="20">
        <v>16</v>
      </c>
      <c r="M20" s="20">
        <v>0.5</v>
      </c>
      <c r="N20" s="20">
        <v>6.25E-2</v>
      </c>
      <c r="O20" s="20">
        <v>0.125</v>
      </c>
      <c r="P20" s="20">
        <v>0.25</v>
      </c>
      <c r="Q20" s="19">
        <v>2</v>
      </c>
      <c r="R20" s="19">
        <v>4</v>
      </c>
      <c r="S20" s="19">
        <v>8</v>
      </c>
    </row>
    <row r="21" spans="1:19" x14ac:dyDescent="0.25">
      <c r="A21" s="2">
        <v>19</v>
      </c>
      <c r="B21" s="2">
        <v>15</v>
      </c>
      <c r="C21" s="1" t="s">
        <v>51</v>
      </c>
      <c r="D21" s="2">
        <v>2</v>
      </c>
      <c r="E21" s="2">
        <v>0</v>
      </c>
      <c r="F21" s="2" t="s">
        <v>24</v>
      </c>
      <c r="G21" s="3">
        <v>8</v>
      </c>
      <c r="K21" s="19">
        <v>33</v>
      </c>
      <c r="L21" s="20">
        <v>17</v>
      </c>
      <c r="M21" s="20">
        <v>0.51515151515151514</v>
      </c>
      <c r="N21" s="20">
        <v>7.0427119513019831E-2</v>
      </c>
      <c r="O21" s="20">
        <v>0.13671146728997968</v>
      </c>
      <c r="P21" s="20">
        <v>0.26538108356290174</v>
      </c>
      <c r="Q21" s="19">
        <v>2</v>
      </c>
      <c r="R21" s="19">
        <v>5</v>
      </c>
      <c r="S21" s="19">
        <v>9</v>
      </c>
    </row>
    <row r="22" spans="1:19" x14ac:dyDescent="0.25">
      <c r="A22" s="2">
        <v>20</v>
      </c>
      <c r="B22" s="2">
        <v>23</v>
      </c>
      <c r="C22" s="1" t="s">
        <v>16</v>
      </c>
      <c r="D22" s="2">
        <v>2</v>
      </c>
      <c r="E22" s="2">
        <v>-1</v>
      </c>
      <c r="F22" s="2" t="s">
        <v>33</v>
      </c>
      <c r="G22" s="9">
        <v>9</v>
      </c>
      <c r="K22" s="19">
        <v>34</v>
      </c>
      <c r="L22" s="20">
        <v>17</v>
      </c>
      <c r="M22" s="20">
        <v>0.5</v>
      </c>
      <c r="N22" s="20">
        <v>6.25E-2</v>
      </c>
      <c r="O22" s="20">
        <v>0.125</v>
      </c>
      <c r="P22" s="20">
        <v>0.25</v>
      </c>
      <c r="Q22" s="19">
        <v>2</v>
      </c>
      <c r="R22" s="19">
        <v>4</v>
      </c>
      <c r="S22" s="19">
        <v>9</v>
      </c>
    </row>
    <row r="23" spans="1:19" x14ac:dyDescent="0.25">
      <c r="A23" s="2">
        <v>21</v>
      </c>
      <c r="B23" s="2">
        <v>18</v>
      </c>
      <c r="C23" s="1" t="s">
        <v>56</v>
      </c>
      <c r="D23" s="2">
        <v>2</v>
      </c>
      <c r="E23" s="2">
        <v>-2</v>
      </c>
      <c r="F23" s="2" t="s">
        <v>26</v>
      </c>
      <c r="G23" s="3">
        <v>10</v>
      </c>
      <c r="K23" s="19">
        <v>35</v>
      </c>
      <c r="L23" s="20">
        <v>18</v>
      </c>
      <c r="M23" s="20">
        <v>0.51428571428571423</v>
      </c>
      <c r="N23" s="20">
        <v>6.9954852144939586E-2</v>
      </c>
      <c r="O23" s="20">
        <v>0.13602332361516031</v>
      </c>
      <c r="P23" s="20">
        <v>0.2644897959183673</v>
      </c>
      <c r="Q23" s="19">
        <v>2</v>
      </c>
      <c r="R23" s="19">
        <v>5</v>
      </c>
      <c r="S23" s="19">
        <v>9</v>
      </c>
    </row>
    <row r="24" spans="1:19" x14ac:dyDescent="0.25">
      <c r="A24" s="2">
        <v>22</v>
      </c>
      <c r="B24" s="2">
        <v>38</v>
      </c>
      <c r="C24" s="1" t="s">
        <v>29</v>
      </c>
      <c r="D24" s="2">
        <v>2</v>
      </c>
      <c r="E24" s="2">
        <v>-2</v>
      </c>
      <c r="F24" s="2" t="s">
        <v>38</v>
      </c>
      <c r="G24" s="9">
        <v>11</v>
      </c>
      <c r="K24" s="19">
        <v>36</v>
      </c>
      <c r="L24" s="20">
        <v>18</v>
      </c>
      <c r="M24" s="20">
        <v>0.5</v>
      </c>
      <c r="N24" s="20">
        <v>6.25E-2</v>
      </c>
      <c r="O24" s="20">
        <v>0.125</v>
      </c>
      <c r="P24" s="20">
        <v>0.25</v>
      </c>
      <c r="Q24" s="19">
        <v>2</v>
      </c>
      <c r="R24" s="19">
        <v>5</v>
      </c>
      <c r="S24" s="19">
        <v>9</v>
      </c>
    </row>
    <row r="25" spans="1:19" x14ac:dyDescent="0.25">
      <c r="A25" s="2">
        <v>23</v>
      </c>
      <c r="B25" s="2">
        <v>17</v>
      </c>
      <c r="C25" s="1" t="s">
        <v>36</v>
      </c>
      <c r="D25" s="2">
        <v>2</v>
      </c>
      <c r="E25" s="2">
        <v>-5</v>
      </c>
      <c r="F25" s="2" t="s">
        <v>38</v>
      </c>
      <c r="G25" s="3">
        <v>12</v>
      </c>
      <c r="K25" s="19">
        <v>37</v>
      </c>
      <c r="L25" s="20">
        <v>19</v>
      </c>
      <c r="M25" s="20">
        <v>0.51351351351351349</v>
      </c>
      <c r="N25" s="20">
        <v>6.9535648218055954E-2</v>
      </c>
      <c r="O25" s="20">
        <v>0.13541152547726687</v>
      </c>
      <c r="P25" s="20">
        <v>0.26369612856099339</v>
      </c>
      <c r="Q25" s="19">
        <v>3</v>
      </c>
      <c r="R25" s="19">
        <v>5</v>
      </c>
      <c r="S25" s="19">
        <v>10</v>
      </c>
    </row>
    <row r="26" spans="1:19" x14ac:dyDescent="0.25">
      <c r="A26" s="2">
        <v>24</v>
      </c>
      <c r="B26" s="2">
        <v>5</v>
      </c>
      <c r="C26" s="1" t="s">
        <v>21</v>
      </c>
      <c r="D26" s="2">
        <v>2</v>
      </c>
      <c r="E26" s="2">
        <v>-5</v>
      </c>
      <c r="F26" s="2" t="s">
        <v>33</v>
      </c>
      <c r="G26" s="9">
        <v>13</v>
      </c>
      <c r="K26" s="19">
        <v>38</v>
      </c>
      <c r="L26" s="20">
        <v>19</v>
      </c>
      <c r="M26" s="20">
        <v>0.5</v>
      </c>
      <c r="N26" s="20">
        <v>6.25E-2</v>
      </c>
      <c r="O26" s="20">
        <v>0.125</v>
      </c>
      <c r="P26" s="20">
        <v>0.25</v>
      </c>
      <c r="Q26" s="19">
        <v>2</v>
      </c>
      <c r="R26" s="19">
        <v>5</v>
      </c>
      <c r="S26" s="19">
        <v>10</v>
      </c>
    </row>
    <row r="27" spans="1:19" x14ac:dyDescent="0.25">
      <c r="A27" s="2">
        <v>25</v>
      </c>
      <c r="B27" s="2">
        <v>9</v>
      </c>
      <c r="C27" s="1" t="s">
        <v>45</v>
      </c>
      <c r="D27" s="2">
        <v>2</v>
      </c>
      <c r="E27" s="2">
        <v>-6</v>
      </c>
      <c r="F27" s="2" t="s">
        <v>24</v>
      </c>
      <c r="G27" s="3">
        <v>14</v>
      </c>
      <c r="K27" s="19">
        <v>39</v>
      </c>
      <c r="L27" s="20">
        <v>20</v>
      </c>
      <c r="M27" s="20">
        <v>0.51282051282051277</v>
      </c>
      <c r="N27" s="20">
        <v>6.9161046251017391E-2</v>
      </c>
      <c r="O27" s="20">
        <v>0.13486404018948392</v>
      </c>
      <c r="P27" s="20">
        <v>0.26298487836949369</v>
      </c>
      <c r="Q27" s="19">
        <v>3</v>
      </c>
      <c r="R27" s="19">
        <v>5</v>
      </c>
      <c r="S27" s="19">
        <v>10</v>
      </c>
    </row>
    <row r="28" spans="1:19" x14ac:dyDescent="0.25">
      <c r="A28" s="2">
        <v>26</v>
      </c>
      <c r="B28" s="2">
        <v>13</v>
      </c>
      <c r="C28" s="1" t="s">
        <v>19</v>
      </c>
      <c r="D28" s="2">
        <v>2</v>
      </c>
      <c r="E28" s="2">
        <v>-9</v>
      </c>
      <c r="F28" s="2" t="s">
        <v>28</v>
      </c>
      <c r="G28" s="9">
        <v>15</v>
      </c>
      <c r="K28" s="19">
        <v>40</v>
      </c>
      <c r="L28" s="20">
        <v>20</v>
      </c>
      <c r="M28" s="20">
        <v>0.5</v>
      </c>
      <c r="N28" s="20">
        <v>6.25E-2</v>
      </c>
      <c r="O28" s="20">
        <v>0.125</v>
      </c>
      <c r="P28" s="20">
        <v>0.25</v>
      </c>
      <c r="Q28" s="19">
        <v>3</v>
      </c>
      <c r="R28" s="19">
        <v>5</v>
      </c>
      <c r="S28" s="19">
        <v>10</v>
      </c>
    </row>
    <row r="29" spans="1:19" x14ac:dyDescent="0.25">
      <c r="A29" s="2">
        <v>27</v>
      </c>
      <c r="B29" s="2">
        <v>19</v>
      </c>
      <c r="C29" s="1" t="s">
        <v>9</v>
      </c>
      <c r="D29" s="2">
        <v>2</v>
      </c>
      <c r="E29" s="2">
        <v>-12</v>
      </c>
      <c r="F29" s="2" t="s">
        <v>33</v>
      </c>
      <c r="G29" s="3">
        <v>16</v>
      </c>
      <c r="K29" s="19">
        <v>41</v>
      </c>
      <c r="L29" s="20">
        <v>21</v>
      </c>
      <c r="M29" s="20">
        <v>0.51219512195121952</v>
      </c>
      <c r="N29" s="20">
        <v>6.8824291934102E-2</v>
      </c>
      <c r="O29" s="20">
        <v>0.13437123663324677</v>
      </c>
      <c r="P29" s="20">
        <v>0.26234384295062463</v>
      </c>
      <c r="Q29" s="19">
        <v>3</v>
      </c>
      <c r="R29" s="19">
        <v>6</v>
      </c>
      <c r="S29" s="19">
        <v>11</v>
      </c>
    </row>
    <row r="30" spans="1:19" x14ac:dyDescent="0.25">
      <c r="A30" s="2">
        <v>28</v>
      </c>
      <c r="B30" s="2">
        <v>2</v>
      </c>
      <c r="C30" s="1" t="s">
        <v>25</v>
      </c>
      <c r="D30" s="2">
        <v>2</v>
      </c>
      <c r="E30" s="2">
        <v>-12</v>
      </c>
      <c r="F30" s="2" t="s">
        <v>38</v>
      </c>
      <c r="G30" s="9">
        <v>17</v>
      </c>
      <c r="K30" s="19">
        <v>42</v>
      </c>
      <c r="L30" s="20">
        <v>21</v>
      </c>
      <c r="M30" s="20">
        <v>0.5</v>
      </c>
      <c r="N30" s="20">
        <v>6.25E-2</v>
      </c>
      <c r="O30" s="20">
        <v>0.125</v>
      </c>
      <c r="P30" s="20">
        <v>0.25</v>
      </c>
      <c r="Q30" s="19">
        <v>3</v>
      </c>
      <c r="R30" s="19">
        <v>5</v>
      </c>
      <c r="S30" s="19">
        <v>11</v>
      </c>
    </row>
    <row r="31" spans="1:19" x14ac:dyDescent="0.25">
      <c r="A31" s="2">
        <v>29</v>
      </c>
      <c r="B31" s="2">
        <v>35</v>
      </c>
      <c r="C31" s="1" t="s">
        <v>8</v>
      </c>
      <c r="D31" s="2">
        <v>2</v>
      </c>
      <c r="E31" s="2">
        <v>-18</v>
      </c>
      <c r="F31" s="2" t="s">
        <v>30</v>
      </c>
      <c r="G31" s="9">
        <v>18</v>
      </c>
      <c r="K31" s="19">
        <v>43</v>
      </c>
      <c r="L31" s="20">
        <v>22</v>
      </c>
      <c r="M31" s="20">
        <v>0.51162790697674421</v>
      </c>
      <c r="N31" s="20">
        <v>6.8519928477849407E-2</v>
      </c>
      <c r="O31" s="20">
        <v>0.13392531475216021</v>
      </c>
      <c r="P31" s="20">
        <v>0.26176311519740403</v>
      </c>
      <c r="Q31" s="19">
        <v>3</v>
      </c>
      <c r="R31" s="19">
        <v>6</v>
      </c>
      <c r="S31" s="19">
        <v>11</v>
      </c>
    </row>
    <row r="32" spans="1:19" x14ac:dyDescent="0.25">
      <c r="A32" s="2">
        <v>30</v>
      </c>
      <c r="B32" s="2">
        <v>27</v>
      </c>
      <c r="C32" s="1" t="s">
        <v>27</v>
      </c>
      <c r="D32" s="2">
        <v>1</v>
      </c>
      <c r="E32" s="2">
        <v>10</v>
      </c>
      <c r="F32" s="2" t="s">
        <v>50</v>
      </c>
      <c r="K32" s="19">
        <v>44</v>
      </c>
      <c r="L32" s="20">
        <v>22</v>
      </c>
      <c r="M32" s="20">
        <v>0.5</v>
      </c>
      <c r="N32" s="20">
        <v>6.25E-2</v>
      </c>
      <c r="O32" s="20">
        <v>0.125</v>
      </c>
      <c r="P32" s="20">
        <v>0.25</v>
      </c>
      <c r="Q32" s="19">
        <v>3</v>
      </c>
      <c r="R32" s="19">
        <v>6</v>
      </c>
      <c r="S32" s="19">
        <v>11</v>
      </c>
    </row>
    <row r="33" spans="1:19" x14ac:dyDescent="0.25">
      <c r="A33" s="2">
        <v>31</v>
      </c>
      <c r="B33" s="2">
        <v>30</v>
      </c>
      <c r="C33" s="1" t="s">
        <v>35</v>
      </c>
      <c r="D33" s="2">
        <v>1</v>
      </c>
      <c r="E33" s="2">
        <v>-4</v>
      </c>
      <c r="F33" s="2" t="s">
        <v>44</v>
      </c>
      <c r="K33" s="19">
        <v>45</v>
      </c>
      <c r="L33" s="20">
        <v>23</v>
      </c>
      <c r="M33" s="20">
        <v>0.51111111111111107</v>
      </c>
      <c r="N33" s="20">
        <v>6.8243499466544705E-2</v>
      </c>
      <c r="O33" s="20">
        <v>0.13351989026063096</v>
      </c>
      <c r="P33" s="20">
        <v>0.2612345679012345</v>
      </c>
      <c r="Q33" s="19">
        <v>3</v>
      </c>
      <c r="R33" s="19">
        <v>6</v>
      </c>
      <c r="S33" s="19">
        <v>12</v>
      </c>
    </row>
    <row r="34" spans="1:19" x14ac:dyDescent="0.25">
      <c r="A34" s="2">
        <v>32</v>
      </c>
      <c r="B34" s="2">
        <v>36</v>
      </c>
      <c r="C34" s="1" t="s">
        <v>41</v>
      </c>
      <c r="D34" s="2">
        <v>1</v>
      </c>
      <c r="E34" s="2">
        <v>-12</v>
      </c>
      <c r="F34" s="2" t="s">
        <v>46</v>
      </c>
      <c r="K34" s="19">
        <v>46</v>
      </c>
      <c r="L34" s="20">
        <v>23</v>
      </c>
      <c r="M34" s="20">
        <v>0.5</v>
      </c>
      <c r="N34" s="20">
        <v>6.25E-2</v>
      </c>
      <c r="O34" s="20">
        <v>0.125</v>
      </c>
      <c r="P34" s="20">
        <v>0.25</v>
      </c>
      <c r="Q34" s="19">
        <v>3</v>
      </c>
      <c r="R34" s="19">
        <v>6</v>
      </c>
      <c r="S34" s="19">
        <v>12</v>
      </c>
    </row>
    <row r="35" spans="1:19" x14ac:dyDescent="0.25">
      <c r="A35" s="2">
        <v>33</v>
      </c>
      <c r="B35" s="2">
        <v>22</v>
      </c>
      <c r="C35" s="1" t="s">
        <v>47</v>
      </c>
      <c r="D35" s="2">
        <v>1</v>
      </c>
      <c r="E35" s="2">
        <v>-13</v>
      </c>
      <c r="F35" s="2" t="s">
        <v>46</v>
      </c>
      <c r="K35" s="19">
        <v>47</v>
      </c>
      <c r="L35" s="20">
        <v>24</v>
      </c>
      <c r="M35" s="20">
        <v>0.51063829787234039</v>
      </c>
      <c r="N35" s="20">
        <v>6.7991329761105265E-2</v>
      </c>
      <c r="O35" s="20">
        <v>0.13314968744883116</v>
      </c>
      <c r="P35" s="20">
        <v>0.26075147125396103</v>
      </c>
      <c r="Q35" s="19">
        <v>3</v>
      </c>
      <c r="R35" s="19">
        <v>6</v>
      </c>
      <c r="S35" s="19">
        <v>12</v>
      </c>
    </row>
    <row r="36" spans="1:19" x14ac:dyDescent="0.25">
      <c r="A36" s="2">
        <v>34</v>
      </c>
      <c r="B36" s="2">
        <v>28</v>
      </c>
      <c r="C36" s="1" t="s">
        <v>42</v>
      </c>
      <c r="D36" s="2">
        <v>1</v>
      </c>
      <c r="E36" s="2">
        <v>-14</v>
      </c>
      <c r="F36" s="2" t="s">
        <v>48</v>
      </c>
      <c r="K36" s="19">
        <v>48</v>
      </c>
      <c r="L36" s="20">
        <v>24</v>
      </c>
      <c r="M36" s="20">
        <v>0.5</v>
      </c>
      <c r="N36" s="20">
        <v>6.25E-2</v>
      </c>
      <c r="O36" s="20">
        <v>0.125</v>
      </c>
      <c r="P36" s="20">
        <v>0.25</v>
      </c>
      <c r="Q36" s="19">
        <v>3</v>
      </c>
      <c r="R36" s="19">
        <v>6</v>
      </c>
      <c r="S36" s="19">
        <v>12</v>
      </c>
    </row>
    <row r="37" spans="1:19" x14ac:dyDescent="0.25">
      <c r="A37" s="2">
        <v>35</v>
      </c>
      <c r="B37" s="2">
        <v>3</v>
      </c>
      <c r="C37" s="1" t="s">
        <v>23</v>
      </c>
      <c r="D37" s="2">
        <v>1</v>
      </c>
      <c r="E37" s="2">
        <v>-14</v>
      </c>
      <c r="F37" s="2" t="s">
        <v>50</v>
      </c>
      <c r="K37" s="19">
        <v>49</v>
      </c>
      <c r="L37" s="20">
        <v>25</v>
      </c>
      <c r="M37" s="20">
        <v>0.51020408163265307</v>
      </c>
      <c r="N37" s="20">
        <v>6.7760361545871242E-2</v>
      </c>
      <c r="O37" s="20">
        <v>0.13281030862990761</v>
      </c>
      <c r="P37" s="20">
        <v>0.26030820491461892</v>
      </c>
      <c r="Q37" s="19">
        <v>3</v>
      </c>
      <c r="R37" s="19">
        <v>7</v>
      </c>
      <c r="S37" s="19">
        <v>13</v>
      </c>
    </row>
    <row r="38" spans="1:19" x14ac:dyDescent="0.25">
      <c r="A38" s="2">
        <v>36</v>
      </c>
      <c r="B38" s="2">
        <v>12</v>
      </c>
      <c r="C38" s="1" t="s">
        <v>6</v>
      </c>
      <c r="D38" s="2">
        <v>1</v>
      </c>
      <c r="E38" s="2">
        <v>-22</v>
      </c>
      <c r="F38" s="2" t="s">
        <v>48</v>
      </c>
      <c r="K38" s="19">
        <v>50</v>
      </c>
      <c r="L38" s="20">
        <v>25</v>
      </c>
      <c r="M38" s="20">
        <v>0.5</v>
      </c>
      <c r="N38" s="20">
        <v>6.25E-2</v>
      </c>
      <c r="O38" s="20">
        <v>0.125</v>
      </c>
      <c r="P38" s="20">
        <v>0.25</v>
      </c>
      <c r="Q38" s="19">
        <v>3</v>
      </c>
      <c r="R38" s="19">
        <v>6</v>
      </c>
      <c r="S38" s="19">
        <v>13</v>
      </c>
    </row>
    <row r="39" spans="1:19" x14ac:dyDescent="0.25">
      <c r="A39" s="2">
        <v>37</v>
      </c>
      <c r="B39" s="2">
        <v>16</v>
      </c>
      <c r="C39" s="1" t="s">
        <v>11</v>
      </c>
      <c r="D39" s="2">
        <v>1</v>
      </c>
      <c r="E39" s="2">
        <v>-36</v>
      </c>
      <c r="F39" s="2" t="s">
        <v>44</v>
      </c>
      <c r="K39" s="19">
        <v>51</v>
      </c>
      <c r="L39" s="20">
        <v>26</v>
      </c>
      <c r="M39" s="20">
        <v>0.50980392156862742</v>
      </c>
      <c r="N39" s="20">
        <v>6.7548029984622754E-2</v>
      </c>
      <c r="O39" s="20">
        <v>0.1324980588159908</v>
      </c>
      <c r="P39" s="20">
        <v>0.25990003844675119</v>
      </c>
      <c r="Q39" s="19">
        <v>3</v>
      </c>
      <c r="R39" s="19">
        <v>7</v>
      </c>
      <c r="S39" s="19">
        <v>13</v>
      </c>
    </row>
    <row r="40" spans="1:19" x14ac:dyDescent="0.25">
      <c r="A40" s="2">
        <v>38</v>
      </c>
      <c r="B40" s="2">
        <v>24</v>
      </c>
      <c r="C40" s="1" t="s">
        <v>18</v>
      </c>
      <c r="D40" s="2">
        <v>0</v>
      </c>
      <c r="E40" s="2">
        <v>-4</v>
      </c>
      <c r="F40" s="2" t="s">
        <v>58</v>
      </c>
      <c r="K40" s="19">
        <v>52</v>
      </c>
      <c r="L40" s="20">
        <v>26</v>
      </c>
      <c r="M40" s="20">
        <v>0.5</v>
      </c>
      <c r="N40" s="20">
        <v>6.25E-2</v>
      </c>
      <c r="O40" s="20">
        <v>0.125</v>
      </c>
      <c r="P40" s="20">
        <v>0.25</v>
      </c>
      <c r="Q40" s="19">
        <v>3</v>
      </c>
      <c r="R40" s="19">
        <v>7</v>
      </c>
      <c r="S40" s="19">
        <v>13</v>
      </c>
    </row>
    <row r="41" spans="1:19" x14ac:dyDescent="0.25">
      <c r="A41" s="2">
        <v>39</v>
      </c>
      <c r="B41" s="2">
        <v>10</v>
      </c>
      <c r="C41" s="1" t="s">
        <v>22</v>
      </c>
      <c r="D41" s="2">
        <v>0</v>
      </c>
      <c r="E41" s="2">
        <v>-16</v>
      </c>
      <c r="F41" s="2" t="s">
        <v>58</v>
      </c>
      <c r="K41" s="19">
        <v>53</v>
      </c>
      <c r="L41" s="20">
        <v>27</v>
      </c>
      <c r="M41" s="20">
        <v>0.50943396226415094</v>
      </c>
      <c r="N41" s="20">
        <v>6.7352167757580308E-2</v>
      </c>
      <c r="O41" s="20">
        <v>0.13220981078339838</v>
      </c>
      <c r="P41" s="20">
        <v>0.25952296190815238</v>
      </c>
      <c r="Q41" s="19">
        <v>4</v>
      </c>
      <c r="R41" s="19">
        <v>7</v>
      </c>
      <c r="S41" s="19">
        <v>14</v>
      </c>
    </row>
    <row r="42" spans="1:19" x14ac:dyDescent="0.25">
      <c r="A42" s="2">
        <v>40</v>
      </c>
      <c r="B42" s="2">
        <v>1</v>
      </c>
      <c r="C42" s="1" t="s">
        <v>43</v>
      </c>
      <c r="D42" s="2">
        <v>0</v>
      </c>
      <c r="E42" s="2">
        <v>-23</v>
      </c>
      <c r="F42" s="2" t="s">
        <v>58</v>
      </c>
      <c r="K42" s="19">
        <v>54</v>
      </c>
      <c r="L42" s="20">
        <v>27</v>
      </c>
      <c r="M42" s="20">
        <v>0.5</v>
      </c>
      <c r="N42" s="20">
        <v>6.25E-2</v>
      </c>
      <c r="O42" s="20">
        <v>0.125</v>
      </c>
      <c r="P42" s="20">
        <v>0.25</v>
      </c>
      <c r="Q42" s="19">
        <v>3</v>
      </c>
      <c r="R42" s="19">
        <v>7</v>
      </c>
      <c r="S42" s="19">
        <v>14</v>
      </c>
    </row>
    <row r="43" spans="1:19" x14ac:dyDescent="0.25">
      <c r="K43" s="19">
        <v>55</v>
      </c>
      <c r="L43" s="20">
        <v>28</v>
      </c>
      <c r="M43" s="20">
        <v>0.50909090909090904</v>
      </c>
      <c r="N43" s="20">
        <v>6.7170930947339627E-2</v>
      </c>
      <c r="O43" s="20">
        <v>0.13194290007513143</v>
      </c>
      <c r="P43" s="20">
        <v>0.25917355371900819</v>
      </c>
      <c r="Q43" s="19">
        <v>4</v>
      </c>
      <c r="R43" s="19">
        <v>7</v>
      </c>
      <c r="S43" s="19">
        <v>14</v>
      </c>
    </row>
    <row r="44" spans="1:19" x14ac:dyDescent="0.25">
      <c r="K44" s="19">
        <v>56</v>
      </c>
      <c r="L44" s="20">
        <v>28</v>
      </c>
      <c r="M44" s="20">
        <v>0.5</v>
      </c>
      <c r="N44" s="20">
        <v>6.25E-2</v>
      </c>
      <c r="O44" s="20">
        <v>0.125</v>
      </c>
      <c r="P44" s="20">
        <v>0.25</v>
      </c>
      <c r="Q44" s="19">
        <v>4</v>
      </c>
      <c r="R44" s="19">
        <v>7</v>
      </c>
      <c r="S44" s="19">
        <v>14</v>
      </c>
    </row>
    <row r="45" spans="1:19" x14ac:dyDescent="0.25">
      <c r="K45" s="19">
        <v>57</v>
      </c>
      <c r="L45" s="20">
        <v>29</v>
      </c>
      <c r="M45" s="20">
        <v>0.50877192982456143</v>
      </c>
      <c r="N45" s="20">
        <v>6.7002740905386438E-2</v>
      </c>
      <c r="O45" s="20">
        <v>0.13169504246920782</v>
      </c>
      <c r="P45" s="20">
        <v>0.25884887657740846</v>
      </c>
      <c r="Q45" s="19">
        <v>4</v>
      </c>
      <c r="R45" s="19">
        <v>8</v>
      </c>
      <c r="S45" s="19">
        <v>15</v>
      </c>
    </row>
    <row r="46" spans="1:19" x14ac:dyDescent="0.25">
      <c r="K46" s="19">
        <v>58</v>
      </c>
      <c r="L46" s="20">
        <v>29</v>
      </c>
      <c r="M46" s="20">
        <v>0.5</v>
      </c>
      <c r="N46" s="20">
        <v>6.25E-2</v>
      </c>
      <c r="O46" s="20">
        <v>0.125</v>
      </c>
      <c r="P46" s="20">
        <v>0.25</v>
      </c>
      <c r="Q46" s="19">
        <v>4</v>
      </c>
      <c r="R46" s="19">
        <v>7</v>
      </c>
      <c r="S46" s="19">
        <v>15</v>
      </c>
    </row>
    <row r="47" spans="1:19" x14ac:dyDescent="0.25">
      <c r="K47" s="19">
        <v>59</v>
      </c>
      <c r="L47" s="20">
        <v>30</v>
      </c>
      <c r="M47" s="20">
        <v>0.50847457627118642</v>
      </c>
      <c r="N47" s="20">
        <v>6.6846238219691559E-2</v>
      </c>
      <c r="O47" s="20">
        <v>0.13146426849872672</v>
      </c>
      <c r="P47" s="20">
        <v>0.25854639471416258</v>
      </c>
      <c r="Q47" s="19">
        <v>4</v>
      </c>
      <c r="R47" s="19">
        <v>8</v>
      </c>
      <c r="S47" s="19">
        <v>15</v>
      </c>
    </row>
    <row r="48" spans="1:19" x14ac:dyDescent="0.25">
      <c r="K48" s="19">
        <v>60</v>
      </c>
      <c r="L48" s="20">
        <v>30</v>
      </c>
      <c r="M48" s="20">
        <v>0.5</v>
      </c>
      <c r="N48" s="20">
        <v>6.25E-2</v>
      </c>
      <c r="O48" s="20">
        <v>0.125</v>
      </c>
      <c r="P48" s="20">
        <v>0.25</v>
      </c>
      <c r="Q48" s="19">
        <v>4</v>
      </c>
      <c r="R48" s="19">
        <v>8</v>
      </c>
      <c r="S48" s="19">
        <v>15</v>
      </c>
    </row>
    <row r="49" spans="11:19" x14ac:dyDescent="0.25">
      <c r="K49" s="19">
        <v>61</v>
      </c>
      <c r="L49" s="20">
        <v>31</v>
      </c>
      <c r="M49" s="20">
        <v>0.50819672131147542</v>
      </c>
      <c r="N49" s="20">
        <v>6.6700245943890291E-2</v>
      </c>
      <c r="O49" s="20">
        <v>0.1312488710508809</v>
      </c>
      <c r="P49" s="20">
        <v>0.2582639075517334</v>
      </c>
      <c r="Q49" s="19">
        <v>4</v>
      </c>
      <c r="R49" s="19">
        <v>8</v>
      </c>
      <c r="S49" s="19">
        <v>16</v>
      </c>
    </row>
    <row r="50" spans="11:19" x14ac:dyDescent="0.25">
      <c r="K50" s="19">
        <v>62</v>
      </c>
      <c r="L50" s="20">
        <v>31</v>
      </c>
      <c r="M50" s="20">
        <v>0.5</v>
      </c>
      <c r="N50" s="20">
        <v>6.25E-2</v>
      </c>
      <c r="O50" s="20">
        <v>0.125</v>
      </c>
      <c r="P50" s="20">
        <v>0.25</v>
      </c>
      <c r="Q50" s="19">
        <v>4</v>
      </c>
      <c r="R50" s="19">
        <v>8</v>
      </c>
      <c r="S50" s="19">
        <v>16</v>
      </c>
    </row>
    <row r="51" spans="11:19" x14ac:dyDescent="0.25">
      <c r="K51" s="19">
        <v>63</v>
      </c>
      <c r="L51" s="20">
        <v>32</v>
      </c>
      <c r="M51" s="20">
        <v>0.50793650793650791</v>
      </c>
      <c r="N51" s="20">
        <v>6.6563739985136747E-2</v>
      </c>
      <c r="O51" s="20">
        <v>0.13104736309573797</v>
      </c>
      <c r="P51" s="20">
        <v>0.25799949609473416</v>
      </c>
      <c r="Q51" s="19">
        <v>4</v>
      </c>
      <c r="R51" s="19">
        <v>8</v>
      </c>
      <c r="S51" s="19">
        <v>16</v>
      </c>
    </row>
    <row r="52" spans="11:19" x14ac:dyDescent="0.25">
      <c r="K52" s="19">
        <v>64</v>
      </c>
      <c r="L52" s="20">
        <v>32</v>
      </c>
      <c r="M52" s="20">
        <v>0.5</v>
      </c>
      <c r="N52" s="20">
        <v>6.25E-2</v>
      </c>
      <c r="O52" s="20">
        <v>0.125</v>
      </c>
      <c r="P52" s="20">
        <v>0.25</v>
      </c>
      <c r="Q52" s="19">
        <v>4</v>
      </c>
      <c r="R52" s="19">
        <v>8</v>
      </c>
      <c r="S52" s="19">
        <v>16</v>
      </c>
    </row>
    <row r="53" spans="11:19" x14ac:dyDescent="0.25">
      <c r="K53" s="19">
        <v>65</v>
      </c>
      <c r="L53" s="20">
        <v>33</v>
      </c>
      <c r="M53" s="20">
        <v>0.50769230769230766</v>
      </c>
      <c r="N53" s="20">
        <v>6.6435825076152782E-2</v>
      </c>
      <c r="O53" s="20">
        <v>0.13085844333181609</v>
      </c>
      <c r="P53" s="20">
        <v>0.2577514792899408</v>
      </c>
      <c r="Q53" s="19">
        <v>4</v>
      </c>
      <c r="R53" s="19">
        <v>9</v>
      </c>
      <c r="S53" s="19">
        <v>17</v>
      </c>
    </row>
    <row r="54" spans="11:19" x14ac:dyDescent="0.25">
      <c r="K54" s="19">
        <v>66</v>
      </c>
      <c r="L54" s="20">
        <v>33</v>
      </c>
      <c r="M54" s="20">
        <v>0.5</v>
      </c>
      <c r="N54" s="20">
        <v>6.25E-2</v>
      </c>
      <c r="O54" s="20">
        <v>0.125</v>
      </c>
      <c r="P54" s="20">
        <v>0.25</v>
      </c>
      <c r="Q54" s="19">
        <v>4</v>
      </c>
      <c r="R54" s="19">
        <v>8</v>
      </c>
      <c r="S54" s="19">
        <v>17</v>
      </c>
    </row>
    <row r="55" spans="11:19" x14ac:dyDescent="0.25">
      <c r="K55" s="19">
        <v>67</v>
      </c>
      <c r="L55" s="20">
        <v>34</v>
      </c>
      <c r="M55" s="20">
        <v>0.5074626865671642</v>
      </c>
      <c r="N55" s="20">
        <v>6.6315715140611783E-2</v>
      </c>
      <c r="O55" s="20">
        <v>0.13068096807120558</v>
      </c>
      <c r="P55" s="20">
        <v>0.25751837825796392</v>
      </c>
      <c r="Q55" s="19">
        <v>4</v>
      </c>
      <c r="R55" s="19">
        <v>9</v>
      </c>
      <c r="S55" s="19">
        <v>17</v>
      </c>
    </row>
    <row r="56" spans="11:19" x14ac:dyDescent="0.25">
      <c r="K56" s="19">
        <v>68</v>
      </c>
      <c r="L56" s="20">
        <v>34</v>
      </c>
      <c r="M56" s="20">
        <v>0.5</v>
      </c>
      <c r="N56" s="20">
        <v>6.25E-2</v>
      </c>
      <c r="O56" s="20">
        <v>0.125</v>
      </c>
      <c r="P56" s="20">
        <v>0.25</v>
      </c>
      <c r="Q56" s="19">
        <v>4</v>
      </c>
      <c r="R56" s="19">
        <v>9</v>
      </c>
      <c r="S56" s="19">
        <v>17</v>
      </c>
    </row>
    <row r="57" spans="11:19" x14ac:dyDescent="0.25">
      <c r="K57" s="19">
        <v>69</v>
      </c>
      <c r="L57" s="20">
        <v>35</v>
      </c>
      <c r="M57" s="20">
        <v>0.50724637681159424</v>
      </c>
      <c r="N57" s="20">
        <v>6.620271714259611E-2</v>
      </c>
      <c r="O57" s="20">
        <v>0.13051392808111803</v>
      </c>
      <c r="P57" s="20">
        <v>0.25729888678848983</v>
      </c>
      <c r="Q57" s="19">
        <v>5</v>
      </c>
      <c r="R57" s="19">
        <v>9</v>
      </c>
      <c r="S57" s="19">
        <v>18</v>
      </c>
    </row>
    <row r="58" spans="11:19" x14ac:dyDescent="0.25">
      <c r="K58" s="19">
        <v>70</v>
      </c>
      <c r="L58" s="20">
        <v>35</v>
      </c>
      <c r="M58" s="20">
        <v>0.5</v>
      </c>
      <c r="N58" s="20">
        <v>6.25E-2</v>
      </c>
      <c r="O58" s="20">
        <v>0.125</v>
      </c>
      <c r="P58" s="20">
        <v>0.25</v>
      </c>
      <c r="Q58" s="19">
        <v>4</v>
      </c>
      <c r="R58" s="19">
        <v>9</v>
      </c>
      <c r="S58" s="19">
        <v>18</v>
      </c>
    </row>
    <row r="59" spans="11:19" x14ac:dyDescent="0.25">
      <c r="K59" s="19">
        <v>71</v>
      </c>
      <c r="L59" s="20">
        <v>36</v>
      </c>
      <c r="M59" s="20">
        <v>0.50704225352112675</v>
      </c>
      <c r="N59" s="20">
        <v>6.609621771971716E-2</v>
      </c>
      <c r="O59" s="20">
        <v>0.13035642939166439</v>
      </c>
      <c r="P59" s="20">
        <v>0.25709184685578257</v>
      </c>
      <c r="Q59" s="19">
        <v>5</v>
      </c>
      <c r="R59" s="19">
        <v>9</v>
      </c>
      <c r="S59" s="19">
        <v>18</v>
      </c>
    </row>
    <row r="60" spans="11:19" x14ac:dyDescent="0.25">
      <c r="K60" s="19">
        <v>72</v>
      </c>
      <c r="L60" s="20">
        <v>36</v>
      </c>
      <c r="M60" s="20">
        <v>0.5</v>
      </c>
      <c r="N60" s="20">
        <v>6.25E-2</v>
      </c>
      <c r="O60" s="20">
        <v>0.125</v>
      </c>
      <c r="P60" s="20">
        <v>0.25</v>
      </c>
      <c r="Q60" s="19">
        <v>5</v>
      </c>
      <c r="R60" s="19">
        <v>9</v>
      </c>
      <c r="S60" s="19">
        <v>18</v>
      </c>
    </row>
    <row r="61" spans="11:19" x14ac:dyDescent="0.25">
      <c r="K61" s="19">
        <v>73</v>
      </c>
      <c r="L61" s="20">
        <v>37</v>
      </c>
      <c r="M61" s="20">
        <v>0.50684931506849318</v>
      </c>
      <c r="N61" s="20">
        <v>6.599567205588544E-2</v>
      </c>
      <c r="O61" s="20">
        <v>0.13020767729944965</v>
      </c>
      <c r="P61" s="20">
        <v>0.25689622818540064</v>
      </c>
      <c r="Q61" s="19">
        <v>5</v>
      </c>
      <c r="R61" s="19">
        <v>10</v>
      </c>
      <c r="S61" s="19">
        <v>19</v>
      </c>
    </row>
    <row r="62" spans="11:19" x14ac:dyDescent="0.25">
      <c r="K62" s="19">
        <v>74</v>
      </c>
      <c r="L62" s="20">
        <v>37</v>
      </c>
      <c r="M62" s="20">
        <v>0.5</v>
      </c>
      <c r="N62" s="20">
        <v>6.25E-2</v>
      </c>
      <c r="O62" s="20">
        <v>0.125</v>
      </c>
      <c r="P62" s="20">
        <v>0.25</v>
      </c>
      <c r="Q62" s="19">
        <v>5</v>
      </c>
      <c r="R62" s="19">
        <v>9</v>
      </c>
      <c r="S62" s="19">
        <v>19</v>
      </c>
    </row>
    <row r="63" spans="11:19" x14ac:dyDescent="0.25">
      <c r="K63" s="19">
        <v>75</v>
      </c>
      <c r="L63" s="20">
        <v>38</v>
      </c>
      <c r="M63" s="20">
        <v>0.50666666666666671</v>
      </c>
      <c r="N63" s="20">
        <v>6.5900594567901261E-2</v>
      </c>
      <c r="O63" s="20">
        <v>0.130066962962963</v>
      </c>
      <c r="P63" s="20">
        <v>0.25671111111111117</v>
      </c>
      <c r="Q63" s="19">
        <v>5</v>
      </c>
      <c r="R63" s="19">
        <v>10</v>
      </c>
      <c r="S63" s="19">
        <v>19</v>
      </c>
    </row>
    <row r="64" spans="11:19" x14ac:dyDescent="0.25">
      <c r="K64" s="19">
        <v>76</v>
      </c>
      <c r="L64" s="20">
        <v>38</v>
      </c>
      <c r="M64" s="20">
        <v>0.5</v>
      </c>
      <c r="N64" s="20">
        <v>6.25E-2</v>
      </c>
      <c r="O64" s="20">
        <v>0.125</v>
      </c>
      <c r="P64" s="20">
        <v>0.25</v>
      </c>
      <c r="Q64" s="19">
        <v>5</v>
      </c>
      <c r="R64" s="19">
        <v>10</v>
      </c>
      <c r="S64" s="19">
        <v>19</v>
      </c>
    </row>
    <row r="65" spans="11:19" x14ac:dyDescent="0.25">
      <c r="K65" s="19">
        <v>77</v>
      </c>
      <c r="L65" s="20">
        <v>39</v>
      </c>
      <c r="M65" s="20">
        <v>0.50649350649350644</v>
      </c>
      <c r="N65" s="20">
        <v>6.5810551070105125E-2</v>
      </c>
      <c r="O65" s="20">
        <v>0.12993365211277166</v>
      </c>
      <c r="P65" s="20">
        <v>0.25653567212008765</v>
      </c>
      <c r="Q65" s="19">
        <v>5</v>
      </c>
      <c r="R65" s="19">
        <v>10</v>
      </c>
      <c r="S65" s="19">
        <v>20</v>
      </c>
    </row>
    <row r="66" spans="11:19" x14ac:dyDescent="0.25">
      <c r="K66" s="19">
        <v>78</v>
      </c>
      <c r="L66" s="20">
        <v>39</v>
      </c>
      <c r="M66" s="20">
        <v>0.5</v>
      </c>
      <c r="N66" s="20">
        <v>6.25E-2</v>
      </c>
      <c r="O66" s="20">
        <v>0.125</v>
      </c>
      <c r="P66" s="20">
        <v>0.25</v>
      </c>
      <c r="Q66" s="19">
        <v>5</v>
      </c>
      <c r="R66" s="19">
        <v>10</v>
      </c>
      <c r="S66" s="19">
        <v>20</v>
      </c>
    </row>
    <row r="67" spans="11:19" x14ac:dyDescent="0.25">
      <c r="K67" s="19">
        <v>79</v>
      </c>
      <c r="L67" s="20">
        <v>40</v>
      </c>
      <c r="M67" s="20">
        <v>0.50632911392405067</v>
      </c>
      <c r="N67" s="20">
        <v>6.5725152150517996E-2</v>
      </c>
      <c r="O67" s="20">
        <v>0.12980717549727305</v>
      </c>
      <c r="P67" s="20">
        <v>0.25636917160711425</v>
      </c>
      <c r="Q67" s="19">
        <v>5</v>
      </c>
      <c r="R67" s="19">
        <v>10</v>
      </c>
      <c r="S67" s="19">
        <v>20</v>
      </c>
    </row>
    <row r="68" spans="11:19" x14ac:dyDescent="0.25">
      <c r="K68" s="19">
        <v>80</v>
      </c>
      <c r="L68" s="20">
        <v>40</v>
      </c>
      <c r="M68" s="20">
        <v>0.5</v>
      </c>
      <c r="N68" s="20">
        <v>6.25E-2</v>
      </c>
      <c r="O68" s="20">
        <v>0.125</v>
      </c>
      <c r="P68" s="20">
        <v>0.25</v>
      </c>
      <c r="Q68" s="19">
        <v>5</v>
      </c>
      <c r="R68" s="19">
        <v>10</v>
      </c>
      <c r="S68" s="19">
        <v>20</v>
      </c>
    </row>
    <row r="69" spans="11:19" x14ac:dyDescent="0.25">
      <c r="K69" s="19">
        <v>81</v>
      </c>
      <c r="L69" s="20">
        <v>41</v>
      </c>
      <c r="M69" s="20">
        <v>0.50617283950617287</v>
      </c>
      <c r="N69" s="20">
        <v>6.5644047545456496E-2</v>
      </c>
      <c r="O69" s="20">
        <v>0.12968702076053601</v>
      </c>
      <c r="P69" s="20">
        <v>0.25621094345374185</v>
      </c>
      <c r="Q69" s="19">
        <v>5</v>
      </c>
      <c r="R69" s="19">
        <v>11</v>
      </c>
      <c r="S69" s="19">
        <v>21</v>
      </c>
    </row>
    <row r="70" spans="11:19" x14ac:dyDescent="0.25">
      <c r="K70" s="19">
        <v>82</v>
      </c>
      <c r="L70" s="20">
        <v>41</v>
      </c>
      <c r="M70" s="20">
        <v>0.5</v>
      </c>
      <c r="N70" s="20">
        <v>6.25E-2</v>
      </c>
      <c r="O70" s="20">
        <v>0.125</v>
      </c>
      <c r="P70" s="20">
        <v>0.25</v>
      </c>
      <c r="Q70" s="19">
        <v>5</v>
      </c>
      <c r="R70" s="19">
        <v>10</v>
      </c>
      <c r="S70" s="19">
        <v>21</v>
      </c>
    </row>
    <row r="71" spans="11:19" x14ac:dyDescent="0.25">
      <c r="K71" s="19">
        <v>83</v>
      </c>
      <c r="L71" s="20">
        <v>42</v>
      </c>
      <c r="M71" s="20">
        <v>0.50602409638554213</v>
      </c>
      <c r="N71" s="20">
        <v>6.5566921341359719E-2</v>
      </c>
      <c r="O71" s="20">
        <v>0.12957272550792515</v>
      </c>
      <c r="P71" s="20">
        <v>0.25606038612280446</v>
      </c>
      <c r="Q71" s="19">
        <v>5</v>
      </c>
      <c r="R71" s="19">
        <v>11</v>
      </c>
      <c r="S71" s="19">
        <v>21</v>
      </c>
    </row>
    <row r="72" spans="11:19" x14ac:dyDescent="0.25">
      <c r="K72" s="19">
        <v>84</v>
      </c>
      <c r="L72" s="20">
        <v>42</v>
      </c>
      <c r="M72" s="20">
        <v>0.5</v>
      </c>
      <c r="N72" s="20">
        <v>6.25E-2</v>
      </c>
      <c r="O72" s="20">
        <v>0.125</v>
      </c>
      <c r="P72" s="20">
        <v>0.25</v>
      </c>
      <c r="Q72" s="19">
        <v>5</v>
      </c>
      <c r="R72" s="19">
        <v>11</v>
      </c>
      <c r="S72" s="19">
        <v>21</v>
      </c>
    </row>
    <row r="73" spans="11:19" x14ac:dyDescent="0.25">
      <c r="K73" s="19">
        <v>85</v>
      </c>
      <c r="L73" s="20">
        <v>43</v>
      </c>
      <c r="M73" s="20">
        <v>0.50588235294117645</v>
      </c>
      <c r="N73" s="20">
        <v>6.5493487865327257E-2</v>
      </c>
      <c r="O73" s="20">
        <v>0.12946387136169343</v>
      </c>
      <c r="P73" s="20">
        <v>0.255916955017301</v>
      </c>
      <c r="Q73" s="19">
        <v>6</v>
      </c>
      <c r="R73" s="19">
        <v>11</v>
      </c>
      <c r="S73" s="19">
        <v>22</v>
      </c>
    </row>
    <row r="74" spans="11:19" x14ac:dyDescent="0.25">
      <c r="K74" s="19">
        <v>86</v>
      </c>
      <c r="L74" s="20">
        <v>43</v>
      </c>
      <c r="M74" s="20">
        <v>0.5</v>
      </c>
      <c r="N74" s="20">
        <v>6.25E-2</v>
      </c>
      <c r="O74" s="20">
        <v>0.125</v>
      </c>
      <c r="P74" s="20">
        <v>0.25</v>
      </c>
      <c r="Q74" s="19">
        <v>5</v>
      </c>
      <c r="R74" s="19">
        <v>11</v>
      </c>
      <c r="S74" s="19">
        <v>22</v>
      </c>
    </row>
    <row r="75" spans="11:19" x14ac:dyDescent="0.25">
      <c r="K75" s="19">
        <v>87</v>
      </c>
      <c r="L75" s="20">
        <v>44</v>
      </c>
      <c r="M75" s="20">
        <v>0.50574712643678166</v>
      </c>
      <c r="N75" s="20">
        <v>6.5423488151748463E-2</v>
      </c>
      <c r="O75" s="20">
        <v>0.12936007884550263</v>
      </c>
      <c r="P75" s="20">
        <v>0.255780155899062</v>
      </c>
      <c r="Q75" s="19">
        <v>6</v>
      </c>
      <c r="R75" s="19">
        <v>11</v>
      </c>
      <c r="S75" s="19">
        <v>22</v>
      </c>
    </row>
    <row r="76" spans="11:19" x14ac:dyDescent="0.25">
      <c r="K76" s="19">
        <v>88</v>
      </c>
      <c r="L76" s="20">
        <v>44</v>
      </c>
      <c r="M76" s="20">
        <v>0.5</v>
      </c>
      <c r="N76" s="20">
        <v>6.25E-2</v>
      </c>
      <c r="O76" s="20">
        <v>0.125</v>
      </c>
      <c r="P76" s="20">
        <v>0.25</v>
      </c>
      <c r="Q76" s="19">
        <v>6</v>
      </c>
      <c r="R76" s="19">
        <v>11</v>
      </c>
      <c r="S76" s="19">
        <v>22</v>
      </c>
    </row>
    <row r="77" spans="11:19" x14ac:dyDescent="0.25">
      <c r="K77" s="19">
        <v>89</v>
      </c>
      <c r="L77" s="20">
        <v>45</v>
      </c>
      <c r="M77" s="20">
        <v>0.5056179775280899</v>
      </c>
      <c r="N77" s="20">
        <v>6.5356686892965796E-2</v>
      </c>
      <c r="O77" s="20">
        <v>0.12926100296608789</v>
      </c>
      <c r="P77" s="20">
        <v>0.25564953919959604</v>
      </c>
      <c r="Q77" s="19">
        <v>6</v>
      </c>
      <c r="R77" s="19">
        <v>12</v>
      </c>
      <c r="S77" s="19">
        <v>23</v>
      </c>
    </row>
    <row r="78" spans="11:19" x14ac:dyDescent="0.25">
      <c r="K78" s="19">
        <v>90</v>
      </c>
      <c r="L78" s="20">
        <v>45</v>
      </c>
      <c r="M78" s="20">
        <v>0.5</v>
      </c>
      <c r="N78" s="20">
        <v>6.25E-2</v>
      </c>
      <c r="O78" s="20">
        <v>0.125</v>
      </c>
      <c r="P78" s="20">
        <v>0.25</v>
      </c>
      <c r="Q78" s="19">
        <v>6</v>
      </c>
      <c r="R78" s="19">
        <v>11</v>
      </c>
      <c r="S78" s="19">
        <v>23</v>
      </c>
    </row>
    <row r="79" spans="11:19" x14ac:dyDescent="0.25">
      <c r="K79" s="19">
        <v>91</v>
      </c>
      <c r="L79" s="20">
        <v>46</v>
      </c>
      <c r="M79" s="20">
        <v>0.50549450549450547</v>
      </c>
      <c r="N79" s="20">
        <v>6.5292869798351028E-2</v>
      </c>
      <c r="O79" s="20">
        <v>0.12916632938369443</v>
      </c>
      <c r="P79" s="20">
        <v>0.25552469508513465</v>
      </c>
      <c r="Q79" s="19">
        <v>6</v>
      </c>
      <c r="R79" s="19">
        <v>12</v>
      </c>
      <c r="S79" s="19">
        <v>23</v>
      </c>
    </row>
    <row r="80" spans="11:19" x14ac:dyDescent="0.25">
      <c r="K80" s="19">
        <v>92</v>
      </c>
      <c r="L80" s="20">
        <v>46</v>
      </c>
      <c r="M80" s="20">
        <v>0.5</v>
      </c>
      <c r="N80" s="20">
        <v>6.25E-2</v>
      </c>
      <c r="O80" s="20">
        <v>0.125</v>
      </c>
      <c r="P80" s="20">
        <v>0.25</v>
      </c>
      <c r="Q80" s="19">
        <v>6</v>
      </c>
      <c r="R80" s="19">
        <v>12</v>
      </c>
      <c r="S80" s="19">
        <v>23</v>
      </c>
    </row>
    <row r="81" spans="11:19" x14ac:dyDescent="0.25">
      <c r="K81" s="19">
        <v>93</v>
      </c>
      <c r="L81" s="20">
        <v>47</v>
      </c>
      <c r="M81" s="20">
        <v>0.5053763440860215</v>
      </c>
      <c r="N81" s="20">
        <v>6.5231841299377022E-2</v>
      </c>
      <c r="O81" s="20">
        <v>0.12907577108174603</v>
      </c>
      <c r="P81" s="20">
        <v>0.25540524916175278</v>
      </c>
      <c r="Q81" s="19">
        <v>6</v>
      </c>
      <c r="R81" s="19">
        <v>12</v>
      </c>
      <c r="S81" s="19">
        <v>24</v>
      </c>
    </row>
    <row r="82" spans="11:19" x14ac:dyDescent="0.25">
      <c r="K82" s="19">
        <v>94</v>
      </c>
      <c r="L82" s="20">
        <v>47</v>
      </c>
      <c r="M82" s="20">
        <v>0.5</v>
      </c>
      <c r="N82" s="20">
        <v>6.25E-2</v>
      </c>
      <c r="O82" s="20">
        <v>0.125</v>
      </c>
      <c r="P82" s="20">
        <v>0.25</v>
      </c>
      <c r="Q82" s="19">
        <v>6</v>
      </c>
      <c r="R82" s="19">
        <v>12</v>
      </c>
      <c r="S82" s="19">
        <v>24</v>
      </c>
    </row>
    <row r="83" spans="11:19" x14ac:dyDescent="0.25">
      <c r="K83" s="19">
        <v>95</v>
      </c>
      <c r="L83" s="20">
        <v>48</v>
      </c>
      <c r="M83" s="20">
        <v>0.50526315789473686</v>
      </c>
      <c r="N83" s="20">
        <v>6.5173422548936863E-2</v>
      </c>
      <c r="O83" s="20">
        <v>0.12898906546143754</v>
      </c>
      <c r="P83" s="20">
        <v>0.25529085872576179</v>
      </c>
      <c r="Q83" s="19">
        <v>6</v>
      </c>
      <c r="R83" s="19">
        <v>12</v>
      </c>
      <c r="S83" s="19">
        <v>24</v>
      </c>
    </row>
    <row r="84" spans="11:19" x14ac:dyDescent="0.25">
      <c r="K84" s="19">
        <v>96</v>
      </c>
      <c r="L84" s="20">
        <v>48</v>
      </c>
      <c r="M84" s="20">
        <v>0.5</v>
      </c>
      <c r="N84" s="20">
        <v>6.25E-2</v>
      </c>
      <c r="O84" s="20">
        <v>0.125</v>
      </c>
      <c r="P84" s="20">
        <v>0.25</v>
      </c>
      <c r="Q84" s="19">
        <v>6</v>
      </c>
      <c r="R84" s="19">
        <v>12</v>
      </c>
      <c r="S84" s="19">
        <v>24</v>
      </c>
    </row>
    <row r="85" spans="11:19" x14ac:dyDescent="0.25">
      <c r="K85" s="19">
        <v>97</v>
      </c>
      <c r="L85" s="20">
        <v>49</v>
      </c>
      <c r="M85" s="20">
        <v>0.50515463917525771</v>
      </c>
      <c r="N85" s="20">
        <v>6.5117449671821009E-2</v>
      </c>
      <c r="O85" s="20">
        <v>0.12890597179931915</v>
      </c>
      <c r="P85" s="20">
        <v>0.25518120948028483</v>
      </c>
      <c r="Q85" s="19">
        <v>6</v>
      </c>
      <c r="R85" s="19">
        <v>13</v>
      </c>
      <c r="S85" s="19">
        <v>25</v>
      </c>
    </row>
    <row r="86" spans="11:19" x14ac:dyDescent="0.25">
      <c r="K86" s="19">
        <v>98</v>
      </c>
      <c r="L86" s="20">
        <v>49</v>
      </c>
      <c r="M86" s="20">
        <v>0.5</v>
      </c>
      <c r="N86" s="20">
        <v>6.25E-2</v>
      </c>
      <c r="O86" s="20">
        <v>0.125</v>
      </c>
      <c r="P86" s="20">
        <v>0.25</v>
      </c>
      <c r="Q86" s="19">
        <v>6</v>
      </c>
      <c r="R86" s="19">
        <v>12</v>
      </c>
      <c r="S86" s="19">
        <v>25</v>
      </c>
    </row>
    <row r="87" spans="11:19" x14ac:dyDescent="0.25">
      <c r="K87" s="19">
        <v>99</v>
      </c>
      <c r="L87" s="20">
        <v>50</v>
      </c>
      <c r="M87" s="20">
        <v>0.50505050505050508</v>
      </c>
      <c r="N87" s="20">
        <v>6.506377223032607E-2</v>
      </c>
      <c r="O87" s="20">
        <v>0.1288262690160456</v>
      </c>
      <c r="P87" s="20">
        <v>0.25507601265177027</v>
      </c>
      <c r="Q87" s="19">
        <v>6</v>
      </c>
      <c r="R87" s="19">
        <v>13</v>
      </c>
      <c r="S87" s="19">
        <v>25</v>
      </c>
    </row>
    <row r="88" spans="11:19" x14ac:dyDescent="0.25">
      <c r="K88" s="19">
        <v>100</v>
      </c>
      <c r="L88" s="20">
        <v>50</v>
      </c>
      <c r="M88" s="20">
        <v>0.5</v>
      </c>
      <c r="N88" s="20">
        <v>6.25E-2</v>
      </c>
      <c r="O88" s="20">
        <v>0.125</v>
      </c>
      <c r="P88" s="20">
        <v>0.25</v>
      </c>
      <c r="Q88" s="19">
        <v>6</v>
      </c>
      <c r="R88" s="19">
        <v>13</v>
      </c>
      <c r="S88" s="19">
        <v>25</v>
      </c>
    </row>
    <row r="89" spans="11:19" x14ac:dyDescent="0.25">
      <c r="K89" s="19">
        <v>101</v>
      </c>
      <c r="L89" s="20">
        <v>51</v>
      </c>
      <c r="M89" s="20">
        <v>0.50495049504950495</v>
      </c>
      <c r="N89" s="20">
        <v>6.5012251874754928E-2</v>
      </c>
      <c r="O89" s="20">
        <v>0.12874975371274996</v>
      </c>
      <c r="P89" s="20">
        <v>0.25497500245074012</v>
      </c>
      <c r="Q89" s="19">
        <v>7</v>
      </c>
      <c r="R89" s="19">
        <v>13</v>
      </c>
      <c r="S89" s="19">
        <v>26</v>
      </c>
    </row>
    <row r="90" spans="11:19" x14ac:dyDescent="0.25">
      <c r="K90" s="19">
        <v>102</v>
      </c>
      <c r="L90" s="20">
        <v>51</v>
      </c>
      <c r="M90" s="20">
        <v>0.5</v>
      </c>
      <c r="N90" s="20">
        <v>6.25E-2</v>
      </c>
      <c r="O90" s="20">
        <v>0.125</v>
      </c>
      <c r="P90" s="20">
        <v>0.25</v>
      </c>
      <c r="Q90" s="19">
        <v>6</v>
      </c>
      <c r="R90" s="19">
        <v>13</v>
      </c>
      <c r="S90" s="19">
        <v>26</v>
      </c>
    </row>
    <row r="91" spans="11:19" x14ac:dyDescent="0.25">
      <c r="K91" s="19">
        <v>103</v>
      </c>
      <c r="L91" s="20">
        <v>52</v>
      </c>
      <c r="M91" s="20">
        <v>0.50485436893203883</v>
      </c>
      <c r="N91" s="20">
        <v>6.4962761153331189E-2</v>
      </c>
      <c r="O91" s="20">
        <v>0.12867623843832907</v>
      </c>
      <c r="P91" s="20">
        <v>0.2548779338297672</v>
      </c>
      <c r="Q91" s="19">
        <v>7</v>
      </c>
      <c r="R91" s="19">
        <v>13</v>
      </c>
      <c r="S91" s="19">
        <v>26</v>
      </c>
    </row>
    <row r="92" spans="11:19" x14ac:dyDescent="0.25">
      <c r="K92" s="19">
        <v>104</v>
      </c>
      <c r="L92" s="20">
        <v>52</v>
      </c>
      <c r="M92" s="20">
        <v>0.5</v>
      </c>
      <c r="N92" s="20">
        <v>6.25E-2</v>
      </c>
      <c r="O92" s="20">
        <v>0.125</v>
      </c>
      <c r="P92" s="20">
        <v>0.25</v>
      </c>
      <c r="Q92" s="19">
        <v>7</v>
      </c>
      <c r="R92" s="19">
        <v>13</v>
      </c>
      <c r="S92" s="19">
        <v>26</v>
      </c>
    </row>
    <row r="93" spans="11:19" x14ac:dyDescent="0.25">
      <c r="K93" s="19">
        <v>105</v>
      </c>
      <c r="L93" s="20">
        <v>53</v>
      </c>
      <c r="M93" s="20">
        <v>0.50476190476190474</v>
      </c>
      <c r="N93" s="20">
        <v>6.4915182459983234E-2</v>
      </c>
      <c r="O93" s="20">
        <v>0.12860555015657055</v>
      </c>
      <c r="P93" s="20">
        <v>0.25478458049886621</v>
      </c>
      <c r="Q93" s="19">
        <v>7</v>
      </c>
      <c r="R93" s="19">
        <v>14</v>
      </c>
      <c r="S93" s="19">
        <v>27</v>
      </c>
    </row>
    <row r="94" spans="11:19" x14ac:dyDescent="0.25">
      <c r="K94" s="19">
        <v>106</v>
      </c>
      <c r="L94" s="20">
        <v>53</v>
      </c>
      <c r="M94" s="20">
        <v>0.5</v>
      </c>
      <c r="N94" s="20">
        <v>6.25E-2</v>
      </c>
      <c r="O94" s="20">
        <v>0.125</v>
      </c>
      <c r="P94" s="20">
        <v>0.25</v>
      </c>
      <c r="Q94" s="19">
        <v>7</v>
      </c>
      <c r="R94" s="19">
        <v>13</v>
      </c>
      <c r="S94" s="19">
        <v>27</v>
      </c>
    </row>
    <row r="95" spans="11:19" x14ac:dyDescent="0.25">
      <c r="K95" s="19">
        <v>107</v>
      </c>
      <c r="L95" s="20">
        <v>54</v>
      </c>
      <c r="M95" s="20">
        <v>0.50467289719626163</v>
      </c>
      <c r="N95" s="20">
        <v>6.4869407101719789E-2</v>
      </c>
      <c r="O95" s="20">
        <v>0.12853752888674108</v>
      </c>
      <c r="P95" s="20">
        <v>0.25469473316446845</v>
      </c>
      <c r="Q95" s="19">
        <v>7</v>
      </c>
      <c r="R95" s="19">
        <v>14</v>
      </c>
      <c r="S95" s="19">
        <v>27</v>
      </c>
    </row>
    <row r="96" spans="11:19" x14ac:dyDescent="0.25">
      <c r="K96" s="19">
        <v>108</v>
      </c>
      <c r="L96" s="20">
        <v>54</v>
      </c>
      <c r="M96" s="20">
        <v>0.5</v>
      </c>
      <c r="N96" s="20">
        <v>6.25E-2</v>
      </c>
      <c r="O96" s="20">
        <v>0.125</v>
      </c>
      <c r="P96" s="20">
        <v>0.25</v>
      </c>
      <c r="Q96" s="19">
        <v>7</v>
      </c>
      <c r="R96" s="19">
        <v>14</v>
      </c>
      <c r="S96" s="19">
        <v>27</v>
      </c>
    </row>
    <row r="97" spans="11:19" x14ac:dyDescent="0.25">
      <c r="K97" s="19">
        <v>109</v>
      </c>
      <c r="L97" s="20">
        <v>55</v>
      </c>
      <c r="M97" s="20">
        <v>0.50458715596330272</v>
      </c>
      <c r="N97" s="20">
        <v>6.4825334470034635E-2</v>
      </c>
      <c r="O97" s="20">
        <v>0.12847202649515954</v>
      </c>
      <c r="P97" s="20">
        <v>0.25460819796313439</v>
      </c>
      <c r="Q97" s="19">
        <v>7</v>
      </c>
      <c r="R97" s="19">
        <v>14</v>
      </c>
      <c r="S97" s="19">
        <v>28</v>
      </c>
    </row>
    <row r="98" spans="11:19" x14ac:dyDescent="0.25">
      <c r="K98" s="19">
        <v>110</v>
      </c>
      <c r="L98" s="20">
        <v>55</v>
      </c>
      <c r="M98" s="20">
        <v>0.5</v>
      </c>
      <c r="N98" s="20">
        <v>6.25E-2</v>
      </c>
      <c r="O98" s="20">
        <v>0.125</v>
      </c>
      <c r="P98" s="20">
        <v>0.25</v>
      </c>
      <c r="Q98" s="19">
        <v>7</v>
      </c>
      <c r="R98" s="19">
        <v>14</v>
      </c>
      <c r="S98" s="19">
        <v>28</v>
      </c>
    </row>
    <row r="99" spans="11:19" x14ac:dyDescent="0.25">
      <c r="K99" s="19">
        <v>111</v>
      </c>
      <c r="L99" s="20">
        <v>56</v>
      </c>
      <c r="M99" s="20">
        <v>0.50450450450450446</v>
      </c>
      <c r="N99" s="20">
        <v>6.4782871303051048E-2</v>
      </c>
      <c r="O99" s="20">
        <v>0.12840890561854765</v>
      </c>
      <c r="P99" s="20">
        <v>0.25452479506533554</v>
      </c>
      <c r="Q99" s="19">
        <v>7</v>
      </c>
      <c r="R99" s="19">
        <v>14</v>
      </c>
      <c r="S99" s="19">
        <v>28</v>
      </c>
    </row>
    <row r="100" spans="11:19" x14ac:dyDescent="0.25">
      <c r="K100" s="19">
        <v>112</v>
      </c>
      <c r="L100" s="20">
        <v>56</v>
      </c>
      <c r="M100" s="20">
        <v>0.5</v>
      </c>
      <c r="N100" s="20">
        <v>6.25E-2</v>
      </c>
      <c r="O100" s="20">
        <v>0.125</v>
      </c>
      <c r="P100" s="20">
        <v>0.25</v>
      </c>
      <c r="Q100" s="19">
        <v>7</v>
      </c>
      <c r="R100" s="19">
        <v>14</v>
      </c>
      <c r="S100" s="19">
        <v>28</v>
      </c>
    </row>
    <row r="101" spans="11:19" x14ac:dyDescent="0.25">
      <c r="K101" s="19">
        <v>113</v>
      </c>
      <c r="L101" s="20">
        <v>57</v>
      </c>
      <c r="M101" s="20">
        <v>0.50442477876106195</v>
      </c>
      <c r="N101" s="20">
        <v>6.4741931027022276E-2</v>
      </c>
      <c r="O101" s="20">
        <v>0.12834803870269326</v>
      </c>
      <c r="P101" s="20">
        <v>0.25444435742814631</v>
      </c>
      <c r="Q101" s="19">
        <v>7</v>
      </c>
      <c r="R101" s="19">
        <v>15</v>
      </c>
      <c r="S101" s="19">
        <v>29</v>
      </c>
    </row>
    <row r="102" spans="11:19" x14ac:dyDescent="0.25">
      <c r="K102" s="19">
        <v>114</v>
      </c>
      <c r="L102" s="20">
        <v>57</v>
      </c>
      <c r="M102" s="20">
        <v>0.5</v>
      </c>
      <c r="N102" s="20">
        <v>6.25E-2</v>
      </c>
      <c r="O102" s="20">
        <v>0.125</v>
      </c>
      <c r="P102" s="20">
        <v>0.25</v>
      </c>
      <c r="Q102" s="19">
        <v>7</v>
      </c>
      <c r="R102" s="19">
        <v>14</v>
      </c>
      <c r="S102" s="19">
        <v>29</v>
      </c>
    </row>
    <row r="103" spans="11:19" x14ac:dyDescent="0.25">
      <c r="K103" s="19">
        <v>115</v>
      </c>
      <c r="L103" s="20">
        <v>58</v>
      </c>
      <c r="M103" s="20">
        <v>0.5043478260869565</v>
      </c>
      <c r="N103" s="20">
        <v>6.4702433167405773E-2</v>
      </c>
      <c r="O103" s="20">
        <v>0.12828930714227008</v>
      </c>
      <c r="P103" s="20">
        <v>0.25436672967863894</v>
      </c>
      <c r="Q103" s="19">
        <v>7</v>
      </c>
      <c r="R103" s="19">
        <v>15</v>
      </c>
      <c r="S103" s="19">
        <v>29</v>
      </c>
    </row>
    <row r="104" spans="11:19" x14ac:dyDescent="0.25">
      <c r="K104" s="19">
        <v>116</v>
      </c>
      <c r="L104" s="20">
        <v>58</v>
      </c>
      <c r="M104" s="20">
        <v>0.5</v>
      </c>
      <c r="N104" s="20">
        <v>6.25E-2</v>
      </c>
      <c r="O104" s="20">
        <v>0.125</v>
      </c>
      <c r="P104" s="20">
        <v>0.25</v>
      </c>
      <c r="Q104" s="19">
        <v>7</v>
      </c>
      <c r="R104" s="19">
        <v>15</v>
      </c>
      <c r="S104" s="19">
        <v>29</v>
      </c>
    </row>
    <row r="105" spans="11:19" x14ac:dyDescent="0.25">
      <c r="K105" s="19">
        <v>117</v>
      </c>
      <c r="L105" s="20">
        <v>59</v>
      </c>
      <c r="M105" s="20">
        <v>0.50427350427350426</v>
      </c>
      <c r="N105" s="20">
        <v>6.4664302821085998E-2</v>
      </c>
      <c r="O105" s="20">
        <v>0.12823260050961124</v>
      </c>
      <c r="P105" s="20">
        <v>0.25429176711227991</v>
      </c>
      <c r="Q105" s="19">
        <v>8</v>
      </c>
      <c r="R105" s="19">
        <v>15</v>
      </c>
      <c r="S105" s="19">
        <v>30</v>
      </c>
    </row>
    <row r="106" spans="11:19" x14ac:dyDescent="0.25">
      <c r="K106" s="19">
        <v>118</v>
      </c>
      <c r="L106" s="20">
        <v>59</v>
      </c>
      <c r="M106" s="20">
        <v>0.5</v>
      </c>
      <c r="N106" s="20">
        <v>6.25E-2</v>
      </c>
      <c r="O106" s="20">
        <v>0.125</v>
      </c>
      <c r="P106" s="20">
        <v>0.25</v>
      </c>
      <c r="Q106" s="19">
        <v>7</v>
      </c>
      <c r="R106" s="19">
        <v>15</v>
      </c>
      <c r="S106" s="19">
        <v>30</v>
      </c>
    </row>
    <row r="107" spans="11:19" x14ac:dyDescent="0.25">
      <c r="K107" s="19">
        <v>119</v>
      </c>
      <c r="L107" s="20">
        <v>60</v>
      </c>
      <c r="M107" s="20">
        <v>0.50420168067226889</v>
      </c>
      <c r="N107" s="20">
        <v>6.4627470182463537E-2</v>
      </c>
      <c r="O107" s="20">
        <v>0.12817781586188601</v>
      </c>
      <c r="P107" s="20">
        <v>0.25421933479274061</v>
      </c>
      <c r="Q107" s="19">
        <v>8</v>
      </c>
      <c r="R107" s="19">
        <v>15</v>
      </c>
      <c r="S107" s="19">
        <v>30</v>
      </c>
    </row>
    <row r="108" spans="11:19" x14ac:dyDescent="0.25">
      <c r="K108" s="19">
        <v>120</v>
      </c>
      <c r="L108" s="20">
        <v>60</v>
      </c>
      <c r="M108" s="20">
        <v>0.5</v>
      </c>
      <c r="N108" s="20">
        <v>6.25E-2</v>
      </c>
      <c r="O108" s="20">
        <v>0.125</v>
      </c>
      <c r="P108" s="20">
        <v>0.25</v>
      </c>
      <c r="Q108" s="19">
        <v>8</v>
      </c>
      <c r="R108" s="19">
        <v>15</v>
      </c>
      <c r="S108" s="19">
        <v>30</v>
      </c>
    </row>
    <row r="109" spans="11:19" x14ac:dyDescent="0.25">
      <c r="K109" s="19">
        <v>121</v>
      </c>
      <c r="L109" s="20">
        <v>61</v>
      </c>
      <c r="M109" s="20">
        <v>0.50413223140495866</v>
      </c>
      <c r="N109" s="20">
        <v>6.4591870117105141E-2</v>
      </c>
      <c r="O109" s="20">
        <v>0.12812485711753643</v>
      </c>
      <c r="P109" s="20">
        <v>0.25414930674134278</v>
      </c>
      <c r="Q109" s="19">
        <v>8</v>
      </c>
      <c r="R109" s="19">
        <v>16</v>
      </c>
      <c r="S109" s="19">
        <v>31</v>
      </c>
    </row>
    <row r="110" spans="11:19" x14ac:dyDescent="0.25">
      <c r="K110" s="19">
        <v>122</v>
      </c>
      <c r="L110" s="20">
        <v>61</v>
      </c>
      <c r="M110" s="20">
        <v>0.5</v>
      </c>
      <c r="N110" s="20">
        <v>6.25E-2</v>
      </c>
      <c r="O110" s="20">
        <v>0.125</v>
      </c>
      <c r="P110" s="20">
        <v>0.25</v>
      </c>
      <c r="Q110" s="19">
        <v>8</v>
      </c>
      <c r="R110" s="19">
        <v>15</v>
      </c>
      <c r="S110" s="19">
        <v>31</v>
      </c>
    </row>
    <row r="111" spans="11:19" x14ac:dyDescent="0.25">
      <c r="K111" s="19">
        <v>123</v>
      </c>
      <c r="L111" s="20">
        <v>62</v>
      </c>
      <c r="M111" s="20">
        <v>0.50406504065040647</v>
      </c>
      <c r="N111" s="20">
        <v>6.4557441777477936E-2</v>
      </c>
      <c r="O111" s="20">
        <v>0.12807363449402884</v>
      </c>
      <c r="P111" s="20">
        <v>0.25408156520589592</v>
      </c>
      <c r="Q111" s="19">
        <v>8</v>
      </c>
      <c r="R111" s="19">
        <v>16</v>
      </c>
      <c r="S111" s="19">
        <v>31</v>
      </c>
    </row>
    <row r="112" spans="11:19" x14ac:dyDescent="0.25">
      <c r="K112" s="19">
        <v>124</v>
      </c>
      <c r="L112" s="20">
        <v>62</v>
      </c>
      <c r="M112" s="20">
        <v>0.5</v>
      </c>
      <c r="N112" s="20">
        <v>6.25E-2</v>
      </c>
      <c r="O112" s="20">
        <v>0.125</v>
      </c>
      <c r="P112" s="20">
        <v>0.25</v>
      </c>
      <c r="Q112" s="19">
        <v>8</v>
      </c>
      <c r="R112" s="19">
        <v>16</v>
      </c>
      <c r="S112" s="19">
        <v>31</v>
      </c>
    </row>
    <row r="113" spans="11:19" x14ac:dyDescent="0.25">
      <c r="K113" s="19">
        <v>125</v>
      </c>
      <c r="L113" s="20">
        <v>63</v>
      </c>
      <c r="M113" s="20">
        <v>0.504</v>
      </c>
      <c r="N113" s="20">
        <v>6.4524128256000013E-2</v>
      </c>
      <c r="O113" s="20">
        <v>0.12802406400000002</v>
      </c>
      <c r="P113" s="20">
        <v>0.25401600000000002</v>
      </c>
      <c r="Q113" s="19">
        <v>8</v>
      </c>
      <c r="R113" s="19">
        <v>16</v>
      </c>
      <c r="S113" s="19">
        <v>32</v>
      </c>
    </row>
    <row r="114" spans="11:19" x14ac:dyDescent="0.25">
      <c r="K114" s="19">
        <v>126</v>
      </c>
      <c r="L114" s="20">
        <v>63</v>
      </c>
      <c r="M114" s="20">
        <v>0.5</v>
      </c>
      <c r="N114" s="20">
        <v>6.25E-2</v>
      </c>
      <c r="O114" s="20">
        <v>0.125</v>
      </c>
      <c r="P114" s="20">
        <v>0.25</v>
      </c>
      <c r="Q114" s="19">
        <v>8</v>
      </c>
      <c r="R114" s="19">
        <v>16</v>
      </c>
      <c r="S114" s="19">
        <v>32</v>
      </c>
    </row>
    <row r="115" spans="11:19" x14ac:dyDescent="0.25">
      <c r="K115" s="19">
        <v>127</v>
      </c>
      <c r="L115" s="20">
        <v>64</v>
      </c>
      <c r="M115" s="20">
        <v>0.50393700787401574</v>
      </c>
      <c r="N115" s="20">
        <v>6.4491876271247098E-2</v>
      </c>
      <c r="O115" s="20">
        <v>0.12797606697575598</v>
      </c>
      <c r="P115" s="20">
        <v>0.25395250790501578</v>
      </c>
      <c r="Q115" s="19">
        <v>8</v>
      </c>
      <c r="R115" s="19">
        <v>16</v>
      </c>
      <c r="S115" s="19">
        <v>32</v>
      </c>
    </row>
    <row r="116" spans="11:19" x14ac:dyDescent="0.25">
      <c r="K116" s="19">
        <v>128</v>
      </c>
      <c r="L116" s="20">
        <v>64</v>
      </c>
      <c r="M116" s="20">
        <v>0.5</v>
      </c>
      <c r="N116" s="20">
        <v>6.25E-2</v>
      </c>
      <c r="O116" s="20">
        <v>0.125</v>
      </c>
      <c r="P116" s="20">
        <v>0.25</v>
      </c>
      <c r="Q116" s="19">
        <v>8</v>
      </c>
      <c r="R116" s="19">
        <v>16</v>
      </c>
      <c r="S116" s="19">
        <v>32</v>
      </c>
    </row>
    <row r="117" spans="11:19" x14ac:dyDescent="0.25">
      <c r="K117" s="19">
        <v>129</v>
      </c>
      <c r="L117" s="20">
        <v>65</v>
      </c>
      <c r="M117" s="20">
        <v>0.50387596899224807</v>
      </c>
      <c r="N117" s="20">
        <v>6.4460635883677661E-2</v>
      </c>
      <c r="O117" s="20">
        <v>0.12792956967683722</v>
      </c>
      <c r="P117" s="20">
        <v>0.25389099212787691</v>
      </c>
      <c r="Q117" s="19">
        <v>8</v>
      </c>
      <c r="R117" s="19">
        <v>17</v>
      </c>
      <c r="S117" s="19">
        <v>33</v>
      </c>
    </row>
    <row r="118" spans="11:19" x14ac:dyDescent="0.25">
      <c r="K118" s="19">
        <v>130</v>
      </c>
      <c r="L118" s="20">
        <v>65</v>
      </c>
      <c r="M118" s="20">
        <v>0.5</v>
      </c>
      <c r="N118" s="20">
        <v>6.25E-2</v>
      </c>
      <c r="O118" s="20">
        <v>0.125</v>
      </c>
      <c r="P118" s="20">
        <v>0.25</v>
      </c>
      <c r="Q118" s="19">
        <v>8</v>
      </c>
      <c r="R118" s="19">
        <v>16</v>
      </c>
      <c r="S118" s="19">
        <v>33</v>
      </c>
    </row>
    <row r="119" spans="11:19" x14ac:dyDescent="0.25">
      <c r="K119" s="19">
        <v>131</v>
      </c>
      <c r="L119" s="20">
        <v>66</v>
      </c>
      <c r="M119" s="20">
        <v>0.50381679389312972</v>
      </c>
      <c r="N119" s="20">
        <v>6.4430360237685752E-2</v>
      </c>
      <c r="O119" s="20">
        <v>0.12788450289601264</v>
      </c>
      <c r="P119" s="20">
        <v>0.25383136180875238</v>
      </c>
      <c r="Q119" s="19">
        <v>8</v>
      </c>
      <c r="R119" s="19">
        <v>17</v>
      </c>
      <c r="S119" s="19">
        <v>33</v>
      </c>
    </row>
    <row r="120" spans="11:19" x14ac:dyDescent="0.25">
      <c r="K120" s="19">
        <v>132</v>
      </c>
      <c r="L120" s="20">
        <v>66</v>
      </c>
      <c r="M120" s="20">
        <v>0.5</v>
      </c>
      <c r="N120" s="20">
        <v>6.25E-2</v>
      </c>
      <c r="O120" s="20">
        <v>0.125</v>
      </c>
      <c r="P120" s="20">
        <v>0.25</v>
      </c>
      <c r="Q120" s="19">
        <v>8</v>
      </c>
      <c r="R120" s="19">
        <v>17</v>
      </c>
      <c r="S120" s="19">
        <v>33</v>
      </c>
    </row>
    <row r="121" spans="11:19" x14ac:dyDescent="0.25">
      <c r="K121" s="19">
        <v>133</v>
      </c>
      <c r="L121" s="20">
        <v>67</v>
      </c>
      <c r="M121" s="20">
        <v>0.50375939849624063</v>
      </c>
      <c r="N121" s="20">
        <v>6.4401005327181737E-2</v>
      </c>
      <c r="O121" s="20">
        <v>0.12784080161962941</v>
      </c>
      <c r="P121" s="20">
        <v>0.25377353157329419</v>
      </c>
      <c r="Q121" s="19">
        <v>9</v>
      </c>
      <c r="R121" s="19">
        <v>17</v>
      </c>
      <c r="S121" s="19">
        <v>34</v>
      </c>
    </row>
    <row r="122" spans="11:19" x14ac:dyDescent="0.25">
      <c r="K122" s="19">
        <v>134</v>
      </c>
      <c r="L122" s="20">
        <v>67</v>
      </c>
      <c r="M122" s="20">
        <v>0.5</v>
      </c>
      <c r="N122" s="20">
        <v>6.25E-2</v>
      </c>
      <c r="O122" s="20">
        <v>0.125</v>
      </c>
      <c r="P122" s="20">
        <v>0.25</v>
      </c>
      <c r="Q122" s="19">
        <v>8</v>
      </c>
      <c r="R122" s="19">
        <v>17</v>
      </c>
      <c r="S122" s="19">
        <v>34</v>
      </c>
    </row>
    <row r="123" spans="11:19" x14ac:dyDescent="0.25">
      <c r="K123" s="19">
        <v>135</v>
      </c>
      <c r="L123" s="20">
        <v>68</v>
      </c>
      <c r="M123" s="20">
        <v>0.50370370370370365</v>
      </c>
      <c r="N123" s="20">
        <v>6.4372529782233567E-2</v>
      </c>
      <c r="O123" s="20">
        <v>0.12779840471472842</v>
      </c>
      <c r="P123" s="20">
        <v>0.25371742112482848</v>
      </c>
      <c r="Q123" s="19">
        <v>9</v>
      </c>
      <c r="R123" s="19">
        <v>17</v>
      </c>
      <c r="S123" s="19">
        <v>34</v>
      </c>
    </row>
    <row r="124" spans="11:19" x14ac:dyDescent="0.25">
      <c r="K124" s="19">
        <v>136</v>
      </c>
      <c r="L124" s="20">
        <v>68</v>
      </c>
      <c r="M124" s="20">
        <v>0.5</v>
      </c>
      <c r="N124" s="20">
        <v>6.25E-2</v>
      </c>
      <c r="O124" s="20">
        <v>0.125</v>
      </c>
      <c r="P124" s="20">
        <v>0.25</v>
      </c>
      <c r="Q124" s="19">
        <v>9</v>
      </c>
      <c r="R124" s="19">
        <v>17</v>
      </c>
      <c r="S124" s="19">
        <v>34</v>
      </c>
    </row>
    <row r="125" spans="11:19" x14ac:dyDescent="0.25">
      <c r="K125" s="19">
        <v>137</v>
      </c>
      <c r="L125" s="20">
        <v>69</v>
      </c>
      <c r="M125" s="20">
        <v>0.5036496350364964</v>
      </c>
      <c r="N125" s="20">
        <v>6.4344894674595227E-2</v>
      </c>
      <c r="O125" s="20">
        <v>0.12775725464376153</v>
      </c>
      <c r="P125" s="20">
        <v>0.25366295487239604</v>
      </c>
      <c r="Q125" s="19">
        <v>9</v>
      </c>
      <c r="R125" s="19">
        <v>18</v>
      </c>
      <c r="S125" s="19">
        <v>35</v>
      </c>
    </row>
    <row r="126" spans="11:19" x14ac:dyDescent="0.25">
      <c r="K126" s="19">
        <v>138</v>
      </c>
      <c r="L126" s="20">
        <v>69</v>
      </c>
      <c r="M126" s="20">
        <v>0.5</v>
      </c>
      <c r="N126" s="20">
        <v>6.25E-2</v>
      </c>
      <c r="O126" s="20">
        <v>0.125</v>
      </c>
      <c r="P126" s="20">
        <v>0.25</v>
      </c>
      <c r="Q126" s="19">
        <v>9</v>
      </c>
      <c r="R126" s="19">
        <v>17</v>
      </c>
      <c r="S126" s="19">
        <v>35</v>
      </c>
    </row>
    <row r="127" spans="11:19" x14ac:dyDescent="0.25">
      <c r="K127" s="19">
        <v>139</v>
      </c>
      <c r="L127" s="20">
        <v>70</v>
      </c>
      <c r="M127" s="20">
        <v>0.50359712230215825</v>
      </c>
      <c r="N127" s="20">
        <v>6.4318063340198406E-2</v>
      </c>
      <c r="O127" s="20">
        <v>0.12771729720410824</v>
      </c>
      <c r="P127" s="20">
        <v>0.25361006159101496</v>
      </c>
      <c r="Q127" s="19">
        <v>9</v>
      </c>
      <c r="R127" s="19">
        <v>18</v>
      </c>
      <c r="S127" s="19">
        <v>35</v>
      </c>
    </row>
    <row r="128" spans="11:19" x14ac:dyDescent="0.25">
      <c r="K128" s="19">
        <v>140</v>
      </c>
      <c r="L128" s="20">
        <v>70</v>
      </c>
      <c r="M128" s="20">
        <v>0.5</v>
      </c>
      <c r="N128" s="20">
        <v>6.25E-2</v>
      </c>
      <c r="O128" s="20">
        <v>0.125</v>
      </c>
      <c r="P128" s="20">
        <v>0.25</v>
      </c>
      <c r="Q128" s="19">
        <v>9</v>
      </c>
      <c r="R128" s="19">
        <v>18</v>
      </c>
      <c r="S128" s="19">
        <v>35</v>
      </c>
    </row>
    <row r="129" spans="11:19" x14ac:dyDescent="0.25">
      <c r="K129" s="19">
        <v>141</v>
      </c>
      <c r="L129" s="20">
        <v>71</v>
      </c>
      <c r="M129" s="20">
        <v>0.50354609929078009</v>
      </c>
      <c r="N129" s="20">
        <v>6.4292001216908104E-2</v>
      </c>
      <c r="O129" s="20">
        <v>0.1276784812899161</v>
      </c>
      <c r="P129" s="20">
        <v>0.25355867411096017</v>
      </c>
      <c r="Q129" s="19">
        <v>9</v>
      </c>
      <c r="R129" s="19">
        <v>18</v>
      </c>
      <c r="S129" s="19">
        <v>36</v>
      </c>
    </row>
    <row r="130" spans="11:19" x14ac:dyDescent="0.25">
      <c r="K130" s="19">
        <v>142</v>
      </c>
      <c r="L130" s="20">
        <v>71</v>
      </c>
      <c r="M130" s="20">
        <v>0.5</v>
      </c>
      <c r="N130" s="20">
        <v>6.25E-2</v>
      </c>
      <c r="O130" s="20">
        <v>0.125</v>
      </c>
      <c r="P130" s="20">
        <v>0.25</v>
      </c>
      <c r="Q130" s="19">
        <v>9</v>
      </c>
      <c r="R130" s="19">
        <v>18</v>
      </c>
      <c r="S130" s="19">
        <v>36</v>
      </c>
    </row>
    <row r="131" spans="11:19" x14ac:dyDescent="0.25">
      <c r="K131" s="19">
        <v>143</v>
      </c>
      <c r="L131" s="20">
        <v>72</v>
      </c>
      <c r="M131" s="20">
        <v>0.50349650349650354</v>
      </c>
      <c r="N131" s="20">
        <v>6.4266675696030756E-2</v>
      </c>
      <c r="O131" s="20">
        <v>0.12764075867406108</v>
      </c>
      <c r="P131" s="20">
        <v>0.25350872903320459</v>
      </c>
      <c r="Q131" s="19">
        <v>9</v>
      </c>
      <c r="R131" s="19">
        <v>18</v>
      </c>
      <c r="S131" s="19">
        <v>36</v>
      </c>
    </row>
    <row r="132" spans="11:19" x14ac:dyDescent="0.25">
      <c r="K132" s="19">
        <v>144</v>
      </c>
      <c r="L132" s="20">
        <v>72</v>
      </c>
      <c r="M132" s="20">
        <v>0.5</v>
      </c>
      <c r="N132" s="20">
        <v>6.25E-2</v>
      </c>
      <c r="O132" s="20">
        <v>0.125</v>
      </c>
      <c r="P132" s="20">
        <v>0.25</v>
      </c>
      <c r="Q132" s="19">
        <v>9</v>
      </c>
      <c r="R132" s="19">
        <v>18</v>
      </c>
      <c r="S132" s="19">
        <v>36</v>
      </c>
    </row>
    <row r="133" spans="11:19" x14ac:dyDescent="0.25">
      <c r="K133" s="19">
        <v>145</v>
      </c>
      <c r="L133" s="20">
        <v>73</v>
      </c>
      <c r="M133" s="20">
        <v>0.50344827586206897</v>
      </c>
      <c r="N133" s="20">
        <v>6.4242055986234614E-2</v>
      </c>
      <c r="O133" s="20">
        <v>0.12760408380827423</v>
      </c>
      <c r="P133" s="20">
        <v>0.2534601664684899</v>
      </c>
      <c r="Q133" s="19">
        <v>9</v>
      </c>
      <c r="R133" s="19">
        <v>19</v>
      </c>
      <c r="S133" s="19">
        <v>37</v>
      </c>
    </row>
    <row r="134" spans="11:19" x14ac:dyDescent="0.25">
      <c r="K134" s="19">
        <v>146</v>
      </c>
      <c r="L134" s="20">
        <v>73</v>
      </c>
      <c r="M134" s="20">
        <v>0.5</v>
      </c>
      <c r="N134" s="20">
        <v>6.25E-2</v>
      </c>
      <c r="O134" s="20">
        <v>0.125</v>
      </c>
      <c r="P134" s="20">
        <v>0.25</v>
      </c>
      <c r="Q134" s="19">
        <v>9</v>
      </c>
      <c r="R134" s="19">
        <v>18</v>
      </c>
      <c r="S134" s="19">
        <v>37</v>
      </c>
    </row>
    <row r="135" spans="11:19" x14ac:dyDescent="0.25">
      <c r="K135" s="19">
        <v>147</v>
      </c>
      <c r="L135" s="20">
        <v>74</v>
      </c>
      <c r="M135" s="20">
        <v>0.50340136054421769</v>
      </c>
      <c r="N135" s="20">
        <v>6.4218112988689235E-2</v>
      </c>
      <c r="O135" s="20">
        <v>0.12756841363969348</v>
      </c>
      <c r="P135" s="20">
        <v>0.25341292979776947</v>
      </c>
      <c r="Q135" s="19">
        <v>9</v>
      </c>
      <c r="R135" s="19">
        <v>19</v>
      </c>
      <c r="S135" s="19">
        <v>37</v>
      </c>
    </row>
    <row r="136" spans="11:19" x14ac:dyDescent="0.25">
      <c r="K136" s="19">
        <v>148</v>
      </c>
      <c r="L136" s="20">
        <v>74</v>
      </c>
      <c r="M136" s="20">
        <v>0.5</v>
      </c>
      <c r="N136" s="20">
        <v>6.25E-2</v>
      </c>
      <c r="O136" s="20">
        <v>0.125</v>
      </c>
      <c r="P136" s="20">
        <v>0.25</v>
      </c>
      <c r="Q136" s="19">
        <v>9</v>
      </c>
      <c r="R136" s="19">
        <v>19</v>
      </c>
      <c r="S136" s="19">
        <v>37</v>
      </c>
    </row>
    <row r="137" spans="11:19" x14ac:dyDescent="0.25">
      <c r="K137" s="19">
        <v>149</v>
      </c>
      <c r="L137" s="20">
        <v>75</v>
      </c>
      <c r="M137" s="20">
        <v>0.50335570469798663</v>
      </c>
      <c r="N137" s="20">
        <v>6.4194819182358365E-2</v>
      </c>
      <c r="O137" s="20">
        <v>0.12753370744228526</v>
      </c>
      <c r="P137" s="20">
        <v>0.25336696545200671</v>
      </c>
      <c r="Q137" s="19">
        <v>10</v>
      </c>
      <c r="R137" s="19">
        <v>19</v>
      </c>
      <c r="S137" s="19">
        <v>38</v>
      </c>
    </row>
    <row r="138" spans="11:19" x14ac:dyDescent="0.25">
      <c r="K138" s="19">
        <v>150</v>
      </c>
      <c r="L138" s="20">
        <v>75</v>
      </c>
      <c r="M138" s="20">
        <v>0.5</v>
      </c>
      <c r="N138" s="20">
        <v>6.25E-2</v>
      </c>
      <c r="O138" s="20">
        <v>0.125</v>
      </c>
      <c r="P138" s="20">
        <v>0.25</v>
      </c>
      <c r="Q138" s="19">
        <v>9</v>
      </c>
      <c r="R138" s="19">
        <v>19</v>
      </c>
      <c r="S138" s="19">
        <v>38</v>
      </c>
    </row>
    <row r="139" spans="11:19" x14ac:dyDescent="0.25">
      <c r="K139" s="19">
        <v>151</v>
      </c>
      <c r="L139" s="20">
        <v>76</v>
      </c>
      <c r="M139" s="20">
        <v>0.50331125827814571</v>
      </c>
      <c r="N139" s="20">
        <v>6.4172148518496869E-2</v>
      </c>
      <c r="O139" s="20">
        <v>0.12749992666175036</v>
      </c>
      <c r="P139" s="20">
        <v>0.25332222270953031</v>
      </c>
      <c r="Q139" s="19">
        <v>10</v>
      </c>
      <c r="R139" s="19">
        <v>19</v>
      </c>
      <c r="S139" s="19">
        <v>38</v>
      </c>
    </row>
    <row r="140" spans="11:19" x14ac:dyDescent="0.25">
      <c r="K140" s="19">
        <v>152</v>
      </c>
      <c r="L140" s="20">
        <v>76</v>
      </c>
      <c r="M140" s="20">
        <v>0.5</v>
      </c>
      <c r="N140" s="20">
        <v>6.25E-2</v>
      </c>
      <c r="O140" s="20">
        <v>0.125</v>
      </c>
      <c r="P140" s="20">
        <v>0.25</v>
      </c>
      <c r="Q140" s="19">
        <v>10</v>
      </c>
      <c r="R140" s="19">
        <v>19</v>
      </c>
      <c r="S140" s="19">
        <v>38</v>
      </c>
    </row>
    <row r="141" spans="11:19" x14ac:dyDescent="0.25">
      <c r="K141" s="19">
        <v>153</v>
      </c>
      <c r="L141" s="20">
        <v>77</v>
      </c>
      <c r="M141" s="20">
        <v>0.50326797385620914</v>
      </c>
      <c r="N141" s="20">
        <v>6.4150076323501254E-2</v>
      </c>
      <c r="O141" s="20">
        <v>0.12746703477267135</v>
      </c>
      <c r="P141" s="20">
        <v>0.25327865350933398</v>
      </c>
      <c r="Q141" s="19">
        <v>10</v>
      </c>
      <c r="R141" s="19">
        <v>20</v>
      </c>
      <c r="S141" s="19">
        <v>39</v>
      </c>
    </row>
    <row r="142" spans="11:19" x14ac:dyDescent="0.25">
      <c r="K142" s="19">
        <v>154</v>
      </c>
      <c r="L142" s="20">
        <v>77</v>
      </c>
      <c r="M142" s="20">
        <v>0.5</v>
      </c>
      <c r="N142" s="20">
        <v>6.25E-2</v>
      </c>
      <c r="O142" s="20">
        <v>0.125</v>
      </c>
      <c r="P142" s="20">
        <v>0.25</v>
      </c>
      <c r="Q142" s="19">
        <v>10</v>
      </c>
      <c r="R142" s="19">
        <v>19</v>
      </c>
      <c r="S142" s="19">
        <v>39</v>
      </c>
    </row>
    <row r="143" spans="11:19" x14ac:dyDescent="0.25">
      <c r="K143" s="19">
        <v>155</v>
      </c>
      <c r="L143" s="20">
        <v>78</v>
      </c>
      <c r="M143" s="20">
        <v>0.50322580645161286</v>
      </c>
      <c r="N143" s="20">
        <v>6.4128579209351999E-2</v>
      </c>
      <c r="O143" s="20">
        <v>0.12743499714678924</v>
      </c>
      <c r="P143" s="20">
        <v>0.2532362122788761</v>
      </c>
      <c r="Q143" s="19">
        <v>10</v>
      </c>
      <c r="R143" s="19">
        <v>20</v>
      </c>
      <c r="S143" s="19">
        <v>39</v>
      </c>
    </row>
    <row r="144" spans="11:19" x14ac:dyDescent="0.25">
      <c r="K144" s="19">
        <v>156</v>
      </c>
      <c r="L144" s="20">
        <v>78</v>
      </c>
      <c r="M144" s="20">
        <v>0.5</v>
      </c>
      <c r="N144" s="20">
        <v>6.25E-2</v>
      </c>
      <c r="O144" s="20">
        <v>0.125</v>
      </c>
      <c r="P144" s="20">
        <v>0.25</v>
      </c>
      <c r="Q144" s="19">
        <v>10</v>
      </c>
      <c r="R144" s="19">
        <v>20</v>
      </c>
      <c r="S144" s="19">
        <v>39</v>
      </c>
    </row>
    <row r="145" spans="11:19" x14ac:dyDescent="0.25">
      <c r="K145" s="19">
        <v>157</v>
      </c>
      <c r="L145" s="20">
        <v>79</v>
      </c>
      <c r="M145" s="20">
        <v>0.50318471337579618</v>
      </c>
      <c r="N145" s="20">
        <v>6.4107634990964654E-2</v>
      </c>
      <c r="O145" s="20">
        <v>0.12740378093141078</v>
      </c>
      <c r="P145" s="20">
        <v>0.25319485577508216</v>
      </c>
      <c r="Q145" s="19">
        <v>10</v>
      </c>
      <c r="R145" s="19">
        <v>20</v>
      </c>
      <c r="S145" s="19">
        <v>40</v>
      </c>
    </row>
    <row r="146" spans="11:19" x14ac:dyDescent="0.25">
      <c r="K146" s="19">
        <v>158</v>
      </c>
      <c r="L146" s="20">
        <v>79</v>
      </c>
      <c r="M146" s="20">
        <v>0.5</v>
      </c>
      <c r="N146" s="20">
        <v>6.25E-2</v>
      </c>
      <c r="O146" s="20">
        <v>0.125</v>
      </c>
      <c r="P146" s="20">
        <v>0.25</v>
      </c>
      <c r="Q146" s="19">
        <v>10</v>
      </c>
      <c r="R146" s="19">
        <v>20</v>
      </c>
      <c r="S146" s="19">
        <v>40</v>
      </c>
    </row>
    <row r="147" spans="11:19" x14ac:dyDescent="0.25">
      <c r="K147" s="19">
        <v>159</v>
      </c>
      <c r="L147" s="20">
        <v>80</v>
      </c>
      <c r="M147" s="20">
        <v>0.50314465408805031</v>
      </c>
      <c r="N147" s="20">
        <v>6.4087222609835709E-2</v>
      </c>
      <c r="O147" s="20">
        <v>0.12737335493704846</v>
      </c>
      <c r="P147" s="20">
        <v>0.25315454293738382</v>
      </c>
      <c r="Q147" s="19">
        <v>10</v>
      </c>
      <c r="R147" s="19">
        <v>20</v>
      </c>
      <c r="S147" s="19">
        <v>40</v>
      </c>
    </row>
    <row r="148" spans="11:19" x14ac:dyDescent="0.25">
      <c r="K148" s="19">
        <v>160</v>
      </c>
      <c r="L148" s="20">
        <v>80</v>
      </c>
      <c r="M148" s="20">
        <v>0.5</v>
      </c>
      <c r="N148" s="20">
        <v>6.25E-2</v>
      </c>
      <c r="O148" s="20">
        <v>0.125</v>
      </c>
      <c r="P148" s="20">
        <v>0.25</v>
      </c>
      <c r="Q148" s="19">
        <v>10</v>
      </c>
      <c r="R148" s="19">
        <v>20</v>
      </c>
      <c r="S148" s="19">
        <v>40</v>
      </c>
    </row>
    <row r="149" spans="11:19" x14ac:dyDescent="0.25">
      <c r="K149" s="19">
        <v>161</v>
      </c>
      <c r="L149" s="20">
        <v>81</v>
      </c>
      <c r="M149" s="20">
        <v>0.50310559006211175</v>
      </c>
      <c r="N149" s="20">
        <v>6.4067322063431298E-2</v>
      </c>
      <c r="O149" s="20">
        <v>0.12734368953348693</v>
      </c>
      <c r="P149" s="20">
        <v>0.25311523475174563</v>
      </c>
      <c r="Q149" s="19">
        <v>10</v>
      </c>
      <c r="R149" s="19">
        <v>21</v>
      </c>
      <c r="S149" s="19">
        <v>41</v>
      </c>
    </row>
    <row r="150" spans="11:19" x14ac:dyDescent="0.25">
      <c r="K150" s="19">
        <v>162</v>
      </c>
      <c r="L150" s="20">
        <v>81</v>
      </c>
      <c r="M150" s="20">
        <v>0.5</v>
      </c>
      <c r="N150" s="20">
        <v>6.25E-2</v>
      </c>
      <c r="O150" s="20">
        <v>0.125</v>
      </c>
      <c r="P150" s="20">
        <v>0.25</v>
      </c>
      <c r="Q150" s="19">
        <v>10</v>
      </c>
      <c r="R150" s="19">
        <v>20</v>
      </c>
      <c r="S150" s="19">
        <v>41</v>
      </c>
    </row>
    <row r="151" spans="11:19" x14ac:dyDescent="0.25">
      <c r="K151" s="19">
        <v>163</v>
      </c>
      <c r="L151" s="20">
        <v>82</v>
      </c>
      <c r="M151" s="20">
        <v>0.50306748466257667</v>
      </c>
      <c r="N151" s="20">
        <v>6.4047914339820725E-2</v>
      </c>
      <c r="O151" s="20">
        <v>0.12731475655354607</v>
      </c>
      <c r="P151" s="20">
        <v>0.25307689412473183</v>
      </c>
      <c r="Q151" s="19">
        <v>10</v>
      </c>
      <c r="R151" s="19">
        <v>21</v>
      </c>
      <c r="S151" s="19">
        <v>41</v>
      </c>
    </row>
    <row r="152" spans="11:19" x14ac:dyDescent="0.25">
      <c r="K152" s="19">
        <v>164</v>
      </c>
      <c r="L152" s="20">
        <v>82</v>
      </c>
      <c r="M152" s="20">
        <v>0.5</v>
      </c>
      <c r="N152" s="20">
        <v>6.25E-2</v>
      </c>
      <c r="O152" s="20">
        <v>0.125</v>
      </c>
      <c r="P152" s="20">
        <v>0.25</v>
      </c>
      <c r="Q152" s="19">
        <v>10</v>
      </c>
      <c r="R152" s="19">
        <v>21</v>
      </c>
      <c r="S152" s="19">
        <v>41</v>
      </c>
    </row>
    <row r="153" spans="11:19" x14ac:dyDescent="0.25">
      <c r="K153" s="19">
        <v>165</v>
      </c>
      <c r="L153" s="20">
        <v>83</v>
      </c>
      <c r="M153" s="20">
        <v>0.50303030303030305</v>
      </c>
      <c r="N153" s="20">
        <v>6.402898135710558E-2</v>
      </c>
      <c r="O153" s="20">
        <v>0.12728652920388459</v>
      </c>
      <c r="P153" s="20">
        <v>0.2530394857667585</v>
      </c>
      <c r="Q153" s="19">
        <v>11</v>
      </c>
      <c r="R153" s="19">
        <v>21</v>
      </c>
      <c r="S153" s="19">
        <v>42</v>
      </c>
    </row>
    <row r="154" spans="11:19" x14ac:dyDescent="0.25">
      <c r="K154" s="19">
        <v>166</v>
      </c>
      <c r="L154" s="20">
        <v>83</v>
      </c>
      <c r="M154" s="20">
        <v>0.5</v>
      </c>
      <c r="N154" s="20">
        <v>6.25E-2</v>
      </c>
      <c r="O154" s="20">
        <v>0.125</v>
      </c>
      <c r="P154" s="20">
        <v>0.25</v>
      </c>
      <c r="Q154" s="19">
        <v>10</v>
      </c>
      <c r="R154" s="19">
        <v>21</v>
      </c>
      <c r="S154" s="19">
        <v>42</v>
      </c>
    </row>
    <row r="155" spans="11:19" x14ac:dyDescent="0.25">
      <c r="K155" s="19">
        <v>167</v>
      </c>
      <c r="L155" s="20">
        <v>84</v>
      </c>
      <c r="M155" s="20">
        <v>0.50299401197604787</v>
      </c>
      <c r="N155" s="20">
        <v>6.4010505907239931E-2</v>
      </c>
      <c r="O155" s="20">
        <v>0.12725898198225083</v>
      </c>
      <c r="P155" s="20">
        <v>0.2530029760837606</v>
      </c>
      <c r="Q155" s="19">
        <v>11</v>
      </c>
      <c r="R155" s="19">
        <v>21</v>
      </c>
      <c r="S155" s="19">
        <v>42</v>
      </c>
    </row>
    <row r="156" spans="11:19" x14ac:dyDescent="0.25">
      <c r="K156" s="19">
        <v>168</v>
      </c>
      <c r="L156" s="20">
        <v>84</v>
      </c>
      <c r="M156" s="20">
        <v>0.5</v>
      </c>
      <c r="N156" s="20">
        <v>6.25E-2</v>
      </c>
      <c r="O156" s="20">
        <v>0.125</v>
      </c>
      <c r="P156" s="20">
        <v>0.25</v>
      </c>
      <c r="Q156" s="19">
        <v>11</v>
      </c>
      <c r="R156" s="19">
        <v>21</v>
      </c>
      <c r="S156" s="19">
        <v>42</v>
      </c>
    </row>
    <row r="157" spans="11:19" x14ac:dyDescent="0.25">
      <c r="K157" s="19">
        <v>169</v>
      </c>
      <c r="L157" s="20">
        <v>85</v>
      </c>
      <c r="M157" s="20">
        <v>0.50295857988165682</v>
      </c>
      <c r="N157" s="20">
        <v>6.3992471603873821E-2</v>
      </c>
      <c r="O157" s="20">
        <v>0.12723209060064322</v>
      </c>
      <c r="P157" s="20">
        <v>0.25296733307657299</v>
      </c>
      <c r="Q157" s="19">
        <v>11</v>
      </c>
      <c r="R157" s="19">
        <v>22</v>
      </c>
      <c r="S157" s="19">
        <v>43</v>
      </c>
    </row>
    <row r="158" spans="11:19" x14ac:dyDescent="0.25">
      <c r="K158" s="19">
        <v>170</v>
      </c>
      <c r="L158" s="20">
        <v>85</v>
      </c>
      <c r="M158" s="20">
        <v>0.5</v>
      </c>
      <c r="N158" s="20">
        <v>6.25E-2</v>
      </c>
      <c r="O158" s="20">
        <v>0.125</v>
      </c>
      <c r="P158" s="20">
        <v>0.25</v>
      </c>
      <c r="Q158" s="19">
        <v>11</v>
      </c>
      <c r="R158" s="19">
        <v>21</v>
      </c>
      <c r="S158" s="19">
        <v>43</v>
      </c>
    </row>
    <row r="159" spans="11:19" x14ac:dyDescent="0.25">
      <c r="K159" s="19">
        <v>171</v>
      </c>
      <c r="L159" s="20">
        <v>86</v>
      </c>
      <c r="M159" s="20">
        <v>0.50292397660818711</v>
      </c>
      <c r="N159" s="20">
        <v>6.3974862833887799E-2</v>
      </c>
      <c r="O159" s="20">
        <v>0.1272058319138932</v>
      </c>
      <c r="P159" s="20">
        <v>0.25293252624739232</v>
      </c>
      <c r="Q159" s="19">
        <v>11</v>
      </c>
      <c r="R159" s="19">
        <v>22</v>
      </c>
      <c r="S159" s="19">
        <v>43</v>
      </c>
    </row>
    <row r="160" spans="11:19" x14ac:dyDescent="0.25">
      <c r="K160" s="19">
        <v>172</v>
      </c>
      <c r="L160" s="20">
        <v>86</v>
      </c>
      <c r="M160" s="20">
        <v>0.5</v>
      </c>
      <c r="N160" s="20">
        <v>6.25E-2</v>
      </c>
      <c r="O160" s="20">
        <v>0.125</v>
      </c>
      <c r="P160" s="20">
        <v>0.25</v>
      </c>
      <c r="Q160" s="19">
        <v>11</v>
      </c>
      <c r="R160" s="19">
        <v>22</v>
      </c>
      <c r="S160" s="19">
        <v>43</v>
      </c>
    </row>
    <row r="161" spans="11:19" x14ac:dyDescent="0.25">
      <c r="K161" s="19">
        <v>173</v>
      </c>
      <c r="L161" s="20">
        <v>87</v>
      </c>
      <c r="M161" s="20">
        <v>0.50289017341040465</v>
      </c>
      <c r="N161" s="20">
        <v>6.3957664712318521E-2</v>
      </c>
      <c r="O161" s="20">
        <v>0.1271801838532311</v>
      </c>
      <c r="P161" s="20">
        <v>0.25289852651274686</v>
      </c>
      <c r="Q161" s="19">
        <v>11</v>
      </c>
      <c r="R161" s="19">
        <v>22</v>
      </c>
      <c r="S161" s="19">
        <v>44</v>
      </c>
    </row>
    <row r="162" spans="11:19" x14ac:dyDescent="0.25">
      <c r="K162" s="19">
        <v>174</v>
      </c>
      <c r="L162" s="20">
        <v>87</v>
      </c>
      <c r="M162" s="20">
        <v>0.5</v>
      </c>
      <c r="N162" s="20">
        <v>6.25E-2</v>
      </c>
      <c r="O162" s="20">
        <v>0.125</v>
      </c>
      <c r="P162" s="20">
        <v>0.25</v>
      </c>
      <c r="Q162" s="19">
        <v>11</v>
      </c>
      <c r="R162" s="19">
        <v>22</v>
      </c>
      <c r="S162" s="19">
        <v>44</v>
      </c>
    </row>
    <row r="163" spans="11:19" x14ac:dyDescent="0.25">
      <c r="K163" s="19">
        <v>175</v>
      </c>
      <c r="L163" s="20">
        <v>88</v>
      </c>
      <c r="M163" s="20">
        <v>0.50285714285714289</v>
      </c>
      <c r="N163" s="20">
        <v>6.3940863040399851E-2</v>
      </c>
      <c r="O163" s="20">
        <v>0.12715512536443152</v>
      </c>
      <c r="P163" s="20">
        <v>0.25286530612244901</v>
      </c>
      <c r="Q163" s="19">
        <v>11</v>
      </c>
      <c r="R163" s="19">
        <v>22</v>
      </c>
      <c r="S163" s="19">
        <v>44</v>
      </c>
    </row>
    <row r="164" spans="11:19" x14ac:dyDescent="0.25">
      <c r="K164" s="19">
        <v>176</v>
      </c>
      <c r="L164" s="20">
        <v>88</v>
      </c>
      <c r="M164" s="20">
        <v>0.5</v>
      </c>
      <c r="N164" s="20">
        <v>6.25E-2</v>
      </c>
      <c r="O164" s="20">
        <v>0.125</v>
      </c>
      <c r="P164" s="20">
        <v>0.25</v>
      </c>
      <c r="Q164" s="19">
        <v>11</v>
      </c>
      <c r="R164" s="19">
        <v>22</v>
      </c>
      <c r="S164" s="19">
        <v>44</v>
      </c>
    </row>
    <row r="165" spans="11:19" x14ac:dyDescent="0.25">
      <c r="K165" s="19">
        <v>177</v>
      </c>
      <c r="L165" s="20">
        <v>89</v>
      </c>
      <c r="M165" s="20">
        <v>0.50282485875706218</v>
      </c>
      <c r="N165" s="20">
        <v>6.3924444266473104E-2</v>
      </c>
      <c r="O165" s="20">
        <v>0.12713063635017682</v>
      </c>
      <c r="P165" s="20">
        <v>0.25283283858405953</v>
      </c>
      <c r="Q165" s="19">
        <v>11</v>
      </c>
      <c r="R165" s="19">
        <v>23</v>
      </c>
      <c r="S165" s="19">
        <v>45</v>
      </c>
    </row>
    <row r="166" spans="11:19" x14ac:dyDescent="0.25">
      <c r="K166" s="19">
        <v>178</v>
      </c>
      <c r="L166" s="20">
        <v>89</v>
      </c>
      <c r="M166" s="20">
        <v>0.5</v>
      </c>
      <c r="N166" s="20">
        <v>6.25E-2</v>
      </c>
      <c r="O166" s="20">
        <v>0.125</v>
      </c>
      <c r="P166" s="20">
        <v>0.25</v>
      </c>
      <c r="Q166" s="19">
        <v>11</v>
      </c>
      <c r="R166" s="19">
        <v>22</v>
      </c>
      <c r="S166" s="19">
        <v>45</v>
      </c>
    </row>
    <row r="167" spans="11:19" x14ac:dyDescent="0.25">
      <c r="K167" s="19">
        <v>179</v>
      </c>
      <c r="L167" s="20">
        <v>90</v>
      </c>
      <c r="M167" s="20">
        <v>0.5027932960893855</v>
      </c>
      <c r="N167" s="20">
        <v>6.390839544953876E-2</v>
      </c>
      <c r="O167" s="20">
        <v>0.12710669761630483</v>
      </c>
      <c r="P167" s="20">
        <v>0.2528010985924285</v>
      </c>
      <c r="Q167" s="19">
        <v>11</v>
      </c>
      <c r="R167" s="19">
        <v>23</v>
      </c>
      <c r="S167" s="19">
        <v>45</v>
      </c>
    </row>
    <row r="168" spans="11:19" x14ac:dyDescent="0.25">
      <c r="K168" s="19">
        <v>180</v>
      </c>
      <c r="L168" s="20">
        <v>90</v>
      </c>
      <c r="M168" s="20">
        <v>0.5</v>
      </c>
      <c r="N168" s="20">
        <v>6.25E-2</v>
      </c>
      <c r="O168" s="20">
        <v>0.125</v>
      </c>
      <c r="P168" s="20">
        <v>0.25</v>
      </c>
      <c r="Q168" s="19">
        <v>11</v>
      </c>
      <c r="R168" s="19">
        <v>23</v>
      </c>
      <c r="S168" s="19">
        <v>45</v>
      </c>
    </row>
    <row r="169" spans="11:19" x14ac:dyDescent="0.25">
      <c r="K169" s="19">
        <v>181</v>
      </c>
      <c r="L169" s="20">
        <v>91</v>
      </c>
      <c r="M169" s="20">
        <v>0.50276243093922657</v>
      </c>
      <c r="N169" s="20">
        <v>6.3892704225244235E-2</v>
      </c>
      <c r="O169" s="20">
        <v>0.12708329082163963</v>
      </c>
      <c r="P169" s="20">
        <v>0.25277006196392054</v>
      </c>
      <c r="Q169" s="19">
        <v>12</v>
      </c>
      <c r="R169" s="19">
        <v>23</v>
      </c>
      <c r="S169" s="19">
        <v>46</v>
      </c>
    </row>
    <row r="170" spans="11:19" x14ac:dyDescent="0.25">
      <c r="K170" s="19">
        <v>182</v>
      </c>
      <c r="L170" s="20">
        <v>91</v>
      </c>
      <c r="M170" s="20">
        <v>0.5</v>
      </c>
      <c r="N170" s="20">
        <v>6.25E-2</v>
      </c>
      <c r="O170" s="20">
        <v>0.125</v>
      </c>
      <c r="P170" s="20">
        <v>0.25</v>
      </c>
      <c r="Q170" s="19">
        <v>11</v>
      </c>
      <c r="R170" s="19">
        <v>23</v>
      </c>
      <c r="S170" s="19">
        <v>46</v>
      </c>
    </row>
    <row r="171" spans="11:19" x14ac:dyDescent="0.25">
      <c r="K171" s="19">
        <v>183</v>
      </c>
      <c r="L171" s="20">
        <v>92</v>
      </c>
      <c r="M171" s="20">
        <v>0.50273224043715847</v>
      </c>
      <c r="N171" s="20">
        <v>6.3877358774119944E-2</v>
      </c>
      <c r="O171" s="20">
        <v>0.1270603984311299</v>
      </c>
      <c r="P171" s="20">
        <v>0.25273970557496489</v>
      </c>
      <c r="Q171" s="19">
        <v>12</v>
      </c>
      <c r="R171" s="19">
        <v>23</v>
      </c>
      <c r="S171" s="19">
        <v>46</v>
      </c>
    </row>
    <row r="172" spans="11:19" x14ac:dyDescent="0.25">
      <c r="K172" s="19">
        <v>184</v>
      </c>
      <c r="L172" s="20">
        <v>92</v>
      </c>
      <c r="M172" s="20">
        <v>0.5</v>
      </c>
      <c r="N172" s="20">
        <v>6.25E-2</v>
      </c>
      <c r="O172" s="20">
        <v>0.125</v>
      </c>
      <c r="P172" s="20">
        <v>0.25</v>
      </c>
      <c r="Q172" s="19">
        <v>12</v>
      </c>
      <c r="R172" s="19">
        <v>23</v>
      </c>
      <c r="S172" s="19">
        <v>46</v>
      </c>
    </row>
    <row r="173" spans="11:19" x14ac:dyDescent="0.25">
      <c r="K173" s="19">
        <v>185</v>
      </c>
      <c r="L173" s="20">
        <v>93</v>
      </c>
      <c r="M173" s="20">
        <v>0.50270270270270268</v>
      </c>
      <c r="N173" s="20">
        <v>6.3862347791891927E-2</v>
      </c>
      <c r="O173" s="20">
        <v>0.1270380036720431</v>
      </c>
      <c r="P173" s="20">
        <v>0.25271000730460186</v>
      </c>
      <c r="Q173" s="19">
        <v>12</v>
      </c>
      <c r="R173" s="19">
        <v>24</v>
      </c>
      <c r="S173" s="19">
        <v>47</v>
      </c>
    </row>
    <row r="174" spans="11:19" x14ac:dyDescent="0.25">
      <c r="K174" s="19">
        <v>186</v>
      </c>
      <c r="L174" s="20">
        <v>93</v>
      </c>
      <c r="M174" s="20">
        <v>0.5</v>
      </c>
      <c r="N174" s="20">
        <v>6.25E-2</v>
      </c>
      <c r="O174" s="20">
        <v>0.125</v>
      </c>
      <c r="P174" s="20">
        <v>0.25</v>
      </c>
      <c r="Q174" s="19">
        <v>12</v>
      </c>
      <c r="R174" s="19">
        <v>23</v>
      </c>
      <c r="S174" s="19">
        <v>47</v>
      </c>
    </row>
    <row r="175" spans="11:19" x14ac:dyDescent="0.25">
      <c r="K175" s="19">
        <v>187</v>
      </c>
      <c r="L175" s="20">
        <v>94</v>
      </c>
      <c r="M175" s="20">
        <v>0.50267379679144386</v>
      </c>
      <c r="N175" s="20">
        <v>6.3847660461714487E-2</v>
      </c>
      <c r="O175" s="20">
        <v>0.12701609049298518</v>
      </c>
      <c r="P175" s="20">
        <v>0.25268094598072582</v>
      </c>
      <c r="Q175" s="19">
        <v>12</v>
      </c>
      <c r="R175" s="19">
        <v>24</v>
      </c>
      <c r="S175" s="19">
        <v>47</v>
      </c>
    </row>
    <row r="176" spans="11:19" x14ac:dyDescent="0.25">
      <c r="K176" s="19">
        <v>188</v>
      </c>
      <c r="L176" s="20">
        <v>94</v>
      </c>
      <c r="M176" s="20">
        <v>0.5</v>
      </c>
      <c r="N176" s="20">
        <v>6.25E-2</v>
      </c>
      <c r="O176" s="20">
        <v>0.125</v>
      </c>
      <c r="P176" s="20">
        <v>0.25</v>
      </c>
      <c r="Q176" s="19">
        <v>12</v>
      </c>
      <c r="R176" s="19">
        <v>24</v>
      </c>
      <c r="S176" s="19">
        <v>47</v>
      </c>
    </row>
    <row r="177" spans="11:19" x14ac:dyDescent="0.25">
      <c r="K177" s="19">
        <v>189</v>
      </c>
      <c r="L177" s="20">
        <v>95</v>
      </c>
      <c r="M177" s="20">
        <v>0.50264550264550267</v>
      </c>
      <c r="N177" s="20">
        <v>6.3833286428179342E-2</v>
      </c>
      <c r="O177" s="20">
        <v>0.12699464352553574</v>
      </c>
      <c r="P177" s="20">
        <v>0.25265250132975003</v>
      </c>
      <c r="Q177" s="19">
        <v>12</v>
      </c>
      <c r="R177" s="19">
        <v>24</v>
      </c>
      <c r="S177" s="19">
        <v>48</v>
      </c>
    </row>
    <row r="178" spans="11:19" x14ac:dyDescent="0.25">
      <c r="K178" s="19">
        <v>190</v>
      </c>
      <c r="L178" s="20">
        <v>95</v>
      </c>
      <c r="M178" s="20">
        <v>0.5</v>
      </c>
      <c r="N178" s="20">
        <v>6.25E-2</v>
      </c>
      <c r="O178" s="20">
        <v>0.125</v>
      </c>
      <c r="P178" s="20">
        <v>0.25</v>
      </c>
      <c r="Q178" s="19">
        <v>12</v>
      </c>
      <c r="R178" s="19">
        <v>24</v>
      </c>
      <c r="S178" s="19">
        <v>48</v>
      </c>
    </row>
    <row r="179" spans="11:19" x14ac:dyDescent="0.25">
      <c r="K179" s="19">
        <v>191</v>
      </c>
      <c r="L179" s="20">
        <v>96</v>
      </c>
      <c r="M179" s="20">
        <v>0.50261780104712039</v>
      </c>
      <c r="N179" s="20">
        <v>6.38192157729707E-2</v>
      </c>
      <c r="O179" s="20">
        <v>0.12697364804830627</v>
      </c>
      <c r="P179" s="20">
        <v>0.25262465392944272</v>
      </c>
      <c r="Q179" s="19">
        <v>12</v>
      </c>
      <c r="R179" s="19">
        <v>24</v>
      </c>
      <c r="S179" s="19">
        <v>48</v>
      </c>
    </row>
    <row r="180" spans="11:19" x14ac:dyDescent="0.25">
      <c r="K180" s="19">
        <v>192</v>
      </c>
      <c r="L180" s="20">
        <v>96</v>
      </c>
      <c r="M180" s="20">
        <v>0.5</v>
      </c>
      <c r="N180" s="20">
        <v>6.25E-2</v>
      </c>
      <c r="O180" s="20">
        <v>0.125</v>
      </c>
      <c r="P180" s="20">
        <v>0.25</v>
      </c>
      <c r="Q180" s="19">
        <v>12</v>
      </c>
      <c r="R180" s="19">
        <v>24</v>
      </c>
      <c r="S180" s="19">
        <v>48</v>
      </c>
    </row>
    <row r="181" spans="11:19" x14ac:dyDescent="0.25">
      <c r="K181" s="19">
        <v>193</v>
      </c>
      <c r="L181" s="20">
        <v>97</v>
      </c>
      <c r="M181" s="20">
        <v>0.50259067357512954</v>
      </c>
      <c r="N181" s="20">
        <v>6.3805438992045035E-2</v>
      </c>
      <c r="O181" s="20">
        <v>0.12695308995324422</v>
      </c>
      <c r="P181" s="20">
        <v>0.25259738516470243</v>
      </c>
      <c r="Q181" s="19">
        <v>12</v>
      </c>
      <c r="R181" s="19">
        <v>25</v>
      </c>
      <c r="S181" s="19">
        <v>49</v>
      </c>
    </row>
    <row r="182" spans="11:19" x14ac:dyDescent="0.25">
      <c r="K182" s="19">
        <v>194</v>
      </c>
      <c r="L182" s="20">
        <v>97</v>
      </c>
      <c r="M182" s="20">
        <v>0.5</v>
      </c>
      <c r="N182" s="20">
        <v>6.25E-2</v>
      </c>
      <c r="O182" s="20">
        <v>0.125</v>
      </c>
      <c r="P182" s="20">
        <v>0.25</v>
      </c>
      <c r="Q182" s="19">
        <v>12</v>
      </c>
      <c r="R182" s="19">
        <v>24</v>
      </c>
      <c r="S182" s="19">
        <v>49</v>
      </c>
    </row>
    <row r="183" spans="11:19" x14ac:dyDescent="0.25">
      <c r="K183" s="19">
        <v>195</v>
      </c>
      <c r="L183" s="20">
        <v>98</v>
      </c>
      <c r="M183" s="20">
        <v>0.50256410256410255</v>
      </c>
      <c r="N183" s="20">
        <v>6.3791946974225841E-2</v>
      </c>
      <c r="O183" s="20">
        <v>0.1269329557140208</v>
      </c>
      <c r="P183" s="20">
        <v>0.2525706771860618</v>
      </c>
      <c r="Q183" s="19">
        <v>12</v>
      </c>
      <c r="R183" s="19">
        <v>25</v>
      </c>
      <c r="S183" s="19">
        <v>49</v>
      </c>
    </row>
    <row r="184" spans="11:19" x14ac:dyDescent="0.25">
      <c r="K184" s="19">
        <v>196</v>
      </c>
      <c r="L184" s="20">
        <v>98</v>
      </c>
      <c r="M184" s="20">
        <v>0.5</v>
      </c>
      <c r="N184" s="20">
        <v>6.25E-2</v>
      </c>
      <c r="O184" s="20">
        <v>0.125</v>
      </c>
      <c r="P184" s="20">
        <v>0.25</v>
      </c>
      <c r="Q184" s="19">
        <v>12</v>
      </c>
      <c r="R184" s="19">
        <v>25</v>
      </c>
      <c r="S184" s="19">
        <v>49</v>
      </c>
    </row>
    <row r="185" spans="11:19" x14ac:dyDescent="0.25">
      <c r="K185" s="19">
        <v>197</v>
      </c>
      <c r="L185" s="20">
        <v>99</v>
      </c>
      <c r="M185" s="20">
        <v>0.5025380710659898</v>
      </c>
      <c r="N185" s="20">
        <v>6.3778730981112197E-2</v>
      </c>
      <c r="O185" s="20">
        <v>0.1269132323563546</v>
      </c>
      <c r="P185" s="20">
        <v>0.25254451287072582</v>
      </c>
      <c r="Q185" s="19">
        <v>13</v>
      </c>
      <c r="R185" s="19">
        <v>25</v>
      </c>
      <c r="S185" s="19">
        <v>50</v>
      </c>
    </row>
    <row r="186" spans="11:19" x14ac:dyDescent="0.25">
      <c r="K186" s="19">
        <v>198</v>
      </c>
      <c r="L186" s="20">
        <v>99</v>
      </c>
      <c r="M186" s="20">
        <v>0.5</v>
      </c>
      <c r="N186" s="20">
        <v>6.25E-2</v>
      </c>
      <c r="O186" s="20">
        <v>0.125</v>
      </c>
      <c r="P186" s="20">
        <v>0.25</v>
      </c>
      <c r="Q186" s="19">
        <v>12</v>
      </c>
      <c r="R186" s="19">
        <v>25</v>
      </c>
      <c r="S186" s="19">
        <v>50</v>
      </c>
    </row>
    <row r="187" spans="11:19" x14ac:dyDescent="0.25">
      <c r="K187" s="19">
        <v>199</v>
      </c>
      <c r="L187" s="20">
        <v>100</v>
      </c>
      <c r="M187" s="20">
        <v>0.50251256281407031</v>
      </c>
      <c r="N187" s="20">
        <v>6.376578262820759E-2</v>
      </c>
      <c r="O187" s="20">
        <v>0.12689390743013312</v>
      </c>
      <c r="P187" s="20">
        <v>0.25251887578596494</v>
      </c>
      <c r="Q187" s="19">
        <v>13</v>
      </c>
      <c r="R187" s="19">
        <v>25</v>
      </c>
      <c r="S187" s="19">
        <v>50</v>
      </c>
    </row>
    <row r="188" spans="11:19" x14ac:dyDescent="0.25">
      <c r="K188" s="19">
        <v>200</v>
      </c>
      <c r="L188" s="20">
        <v>100</v>
      </c>
      <c r="M188" s="20">
        <v>0.5</v>
      </c>
      <c r="N188" s="20">
        <v>6.25E-2</v>
      </c>
      <c r="O188" s="20">
        <v>0.125</v>
      </c>
      <c r="P188" s="20">
        <v>0.25</v>
      </c>
      <c r="Q188" s="19">
        <v>13</v>
      </c>
      <c r="R188" s="19">
        <v>25</v>
      </c>
      <c r="S188" s="19">
        <v>50</v>
      </c>
    </row>
    <row r="189" spans="11:19" x14ac:dyDescent="0.25">
      <c r="K189" s="19">
        <v>201</v>
      </c>
      <c r="L189" s="20">
        <v>101</v>
      </c>
      <c r="M189" s="20">
        <v>0.50248756218905477</v>
      </c>
      <c r="N189" s="20">
        <v>6.3753093867183641E-2</v>
      </c>
      <c r="O189" s="20">
        <v>0.12687496898320705</v>
      </c>
      <c r="P189" s="20">
        <v>0.25249375015469916</v>
      </c>
      <c r="Q189" s="19">
        <v>13</v>
      </c>
      <c r="R189" s="19">
        <v>26</v>
      </c>
      <c r="S189" s="19">
        <v>51</v>
      </c>
    </row>
    <row r="190" spans="11:19" x14ac:dyDescent="0.25">
      <c r="K190" s="19">
        <v>202</v>
      </c>
      <c r="L190" s="20">
        <v>101</v>
      </c>
      <c r="M190" s="20">
        <v>0.5</v>
      </c>
      <c r="N190" s="20">
        <v>6.25E-2</v>
      </c>
      <c r="O190" s="20">
        <v>0.125</v>
      </c>
      <c r="P190" s="20">
        <v>0.25</v>
      </c>
      <c r="Q190" s="19">
        <v>13</v>
      </c>
      <c r="R190" s="19">
        <v>25</v>
      </c>
      <c r="S190" s="19">
        <v>51</v>
      </c>
    </row>
    <row r="191" spans="11:19" x14ac:dyDescent="0.25">
      <c r="K191" s="19">
        <v>203</v>
      </c>
      <c r="L191" s="20">
        <v>102</v>
      </c>
      <c r="M191" s="20">
        <v>0.50246305418719217</v>
      </c>
      <c r="N191" s="20">
        <v>6.3740656969199783E-2</v>
      </c>
      <c r="O191" s="20">
        <v>0.12685640553674074</v>
      </c>
      <c r="P191" s="20">
        <v>0.25246912082312123</v>
      </c>
      <c r="Q191" s="19">
        <v>13</v>
      </c>
      <c r="R191" s="19">
        <v>26</v>
      </c>
      <c r="S191" s="19">
        <v>51</v>
      </c>
    </row>
    <row r="192" spans="11:19" x14ac:dyDescent="0.25">
      <c r="K192" s="19">
        <v>204</v>
      </c>
      <c r="L192" s="20">
        <v>102</v>
      </c>
      <c r="M192" s="20">
        <v>0.5</v>
      </c>
      <c r="N192" s="20">
        <v>6.25E-2</v>
      </c>
      <c r="O192" s="20">
        <v>0.125</v>
      </c>
      <c r="P192" s="20">
        <v>0.25</v>
      </c>
      <c r="Q192" s="19">
        <v>13</v>
      </c>
      <c r="R192" s="19">
        <v>26</v>
      </c>
      <c r="S192" s="19">
        <v>51</v>
      </c>
    </row>
    <row r="193" spans="11:19" x14ac:dyDescent="0.25">
      <c r="K193" s="19">
        <v>205</v>
      </c>
      <c r="L193" s="20">
        <v>103</v>
      </c>
      <c r="M193" s="20">
        <v>0.5024390243902439</v>
      </c>
      <c r="N193" s="20">
        <v>6.3728464509206537E-2</v>
      </c>
      <c r="O193" s="20">
        <v>0.12683820606201301</v>
      </c>
      <c r="P193" s="20">
        <v>0.25244497323022008</v>
      </c>
      <c r="Q193" s="19">
        <v>13</v>
      </c>
      <c r="R193" s="19">
        <v>26</v>
      </c>
      <c r="S193" s="19">
        <v>52</v>
      </c>
    </row>
    <row r="194" spans="11:19" x14ac:dyDescent="0.25">
      <c r="K194" s="19">
        <v>206</v>
      </c>
      <c r="L194" s="20">
        <v>103</v>
      </c>
      <c r="M194" s="20">
        <v>0.5</v>
      </c>
      <c r="N194" s="20">
        <v>6.25E-2</v>
      </c>
      <c r="O194" s="20">
        <v>0.125</v>
      </c>
      <c r="P194" s="20">
        <v>0.25</v>
      </c>
      <c r="Q194" s="19">
        <v>13</v>
      </c>
      <c r="R194" s="19">
        <v>26</v>
      </c>
      <c r="S194" s="19">
        <v>52</v>
      </c>
    </row>
    <row r="195" spans="11:19" x14ac:dyDescent="0.25">
      <c r="K195" s="19">
        <v>207</v>
      </c>
      <c r="L195" s="20">
        <v>104</v>
      </c>
      <c r="M195" s="20">
        <v>0.50241545893719808</v>
      </c>
      <c r="N195" s="20">
        <v>6.371650935116524E-2</v>
      </c>
      <c r="O195" s="20">
        <v>0.12682035995856927</v>
      </c>
      <c r="P195" s="20">
        <v>0.25242129337907537</v>
      </c>
      <c r="Q195" s="19">
        <v>13</v>
      </c>
      <c r="R195" s="19">
        <v>26</v>
      </c>
      <c r="S195" s="19">
        <v>52</v>
      </c>
    </row>
    <row r="196" spans="11:19" x14ac:dyDescent="0.25">
      <c r="K196" s="19">
        <v>208</v>
      </c>
      <c r="L196" s="20">
        <v>104</v>
      </c>
      <c r="M196" s="20">
        <v>0.5</v>
      </c>
      <c r="N196" s="20">
        <v>6.25E-2</v>
      </c>
      <c r="O196" s="20">
        <v>0.125</v>
      </c>
      <c r="P196" s="20">
        <v>0.25</v>
      </c>
      <c r="Q196" s="19">
        <v>13</v>
      </c>
      <c r="R196" s="19">
        <v>26</v>
      </c>
      <c r="S196" s="19">
        <v>52</v>
      </c>
    </row>
    <row r="197" spans="11:19" x14ac:dyDescent="0.25">
      <c r="K197" s="19">
        <v>209</v>
      </c>
      <c r="L197" s="20">
        <v>105</v>
      </c>
      <c r="M197" s="20">
        <v>0.50239234449760761</v>
      </c>
      <c r="N197" s="20">
        <v>6.3704784634121839E-2</v>
      </c>
      <c r="O197" s="20">
        <v>0.126802857033633</v>
      </c>
      <c r="P197" s="20">
        <v>0.25239806780980284</v>
      </c>
      <c r="Q197" s="19">
        <v>13</v>
      </c>
      <c r="R197" s="19">
        <v>27</v>
      </c>
      <c r="S197" s="19">
        <v>53</v>
      </c>
    </row>
    <row r="198" spans="11:19" x14ac:dyDescent="0.25">
      <c r="K198" s="19">
        <v>210</v>
      </c>
      <c r="L198" s="20">
        <v>105</v>
      </c>
      <c r="M198" s="20">
        <v>0.5</v>
      </c>
      <c r="N198" s="20">
        <v>6.25E-2</v>
      </c>
      <c r="O198" s="20">
        <v>0.125</v>
      </c>
      <c r="P198" s="20">
        <v>0.25</v>
      </c>
      <c r="Q198" s="19">
        <v>13</v>
      </c>
      <c r="R198" s="19">
        <v>26</v>
      </c>
      <c r="S198" s="19">
        <v>53</v>
      </c>
    </row>
    <row r="199" spans="11:19" x14ac:dyDescent="0.25">
      <c r="K199" s="19">
        <v>211</v>
      </c>
      <c r="L199" s="20">
        <v>106</v>
      </c>
      <c r="M199" s="20">
        <v>0.50236966824644547</v>
      </c>
      <c r="N199" s="20">
        <v>6.3693283759078942E-2</v>
      </c>
      <c r="O199" s="20">
        <v>0.12678568748269492</v>
      </c>
      <c r="P199" s="20">
        <v>0.25237528357404365</v>
      </c>
      <c r="Q199" s="19">
        <v>13</v>
      </c>
      <c r="R199" s="19">
        <v>27</v>
      </c>
      <c r="S199" s="19">
        <v>53</v>
      </c>
    </row>
    <row r="200" spans="11:19" x14ac:dyDescent="0.25">
      <c r="K200" s="19">
        <v>212</v>
      </c>
      <c r="L200" s="20">
        <v>106</v>
      </c>
      <c r="M200" s="20">
        <v>0.5</v>
      </c>
      <c r="N200" s="20">
        <v>6.25E-2</v>
      </c>
      <c r="O200" s="20">
        <v>0.125</v>
      </c>
      <c r="P200" s="20">
        <v>0.25</v>
      </c>
      <c r="Q200" s="19">
        <v>13</v>
      </c>
      <c r="R200" s="19">
        <v>27</v>
      </c>
      <c r="S200" s="19">
        <v>53</v>
      </c>
    </row>
    <row r="201" spans="11:19" x14ac:dyDescent="0.25">
      <c r="K201" s="19">
        <v>213</v>
      </c>
      <c r="L201" s="20">
        <v>107</v>
      </c>
      <c r="M201" s="20">
        <v>0.50234741784037562</v>
      </c>
      <c r="N201" s="20">
        <v>6.3682000376612091E-2</v>
      </c>
      <c r="O201" s="20">
        <v>0.12676884187119974</v>
      </c>
      <c r="P201" s="20">
        <v>0.25235292821089295</v>
      </c>
      <c r="Q201" s="19">
        <v>14</v>
      </c>
      <c r="R201" s="19">
        <v>27</v>
      </c>
      <c r="S201" s="19">
        <v>54</v>
      </c>
    </row>
    <row r="202" spans="11:19" x14ac:dyDescent="0.25">
      <c r="K202" s="19">
        <v>214</v>
      </c>
      <c r="L202" s="20">
        <v>107</v>
      </c>
      <c r="M202" s="20">
        <v>0.5</v>
      </c>
      <c r="N202" s="20">
        <v>6.25E-2</v>
      </c>
      <c r="O202" s="20">
        <v>0.125</v>
      </c>
      <c r="P202" s="20">
        <v>0.25</v>
      </c>
      <c r="Q202" s="19">
        <v>13</v>
      </c>
      <c r="R202" s="19">
        <v>27</v>
      </c>
      <c r="S202" s="19">
        <v>54</v>
      </c>
    </row>
    <row r="203" spans="11:19" x14ac:dyDescent="0.25">
      <c r="K203" s="19">
        <v>215</v>
      </c>
      <c r="L203" s="20">
        <v>108</v>
      </c>
      <c r="M203" s="20">
        <v>0.50232558139534889</v>
      </c>
      <c r="N203" s="20">
        <v>6.3670928375181846E-2</v>
      </c>
      <c r="O203" s="20">
        <v>0.12675231111726015</v>
      </c>
      <c r="P203" s="20">
        <v>0.25233098972417528</v>
      </c>
      <c r="Q203" s="19">
        <v>14</v>
      </c>
      <c r="R203" s="19">
        <v>27</v>
      </c>
      <c r="S203" s="19">
        <v>54</v>
      </c>
    </row>
  </sheetData>
  <autoFilter ref="A2:F42" xr:uid="{D4FF58C0-F30D-4A1A-92FC-4214A5A553D1}"/>
  <mergeCells count="1">
    <mergeCell ref="A1:F1"/>
  </mergeCells>
  <pageMargins left="0.7" right="0.7" top="0.75" bottom="0.75" header="0.3" footer="0.3"/>
  <pageSetup paperSize="9" orientation="portrait" r:id="rId1"/>
  <headerFooter>
    <oddFooter>&amp;L_x000D_&amp;1#&amp;"Calibri"&amp;10&amp;K008000 Interne SNCF Réseau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117B4-7B61-4DB7-ACFD-8CDED209E4B7}">
  <dimension ref="A1:L30"/>
  <sheetViews>
    <sheetView showGridLines="0" workbookViewId="0">
      <selection activeCell="H22" sqref="H22"/>
    </sheetView>
  </sheetViews>
  <sheetFormatPr baseColWidth="10" defaultColWidth="11.4140625" defaultRowHeight="12.5" x14ac:dyDescent="0.25"/>
  <cols>
    <col min="1" max="1" width="11.4140625" style="3"/>
    <col min="2" max="2" width="4.33203125" style="2" customWidth="1"/>
    <col min="3" max="3" width="35.58203125" style="1" customWidth="1"/>
    <col min="4" max="5" width="8.58203125" style="2" customWidth="1"/>
    <col min="6" max="6" width="18.33203125" style="2" customWidth="1"/>
    <col min="7" max="7" width="9.58203125" style="3" customWidth="1"/>
    <col min="8" max="8" width="8.25" style="3" customWidth="1"/>
    <col min="9" max="9" width="7.4140625" style="3" customWidth="1"/>
    <col min="10" max="10" width="8.25" style="3" customWidth="1"/>
    <col min="11" max="16384" width="11.4140625" style="3"/>
  </cols>
  <sheetData>
    <row r="1" spans="1:12" x14ac:dyDescent="0.25">
      <c r="A1" s="3" t="s">
        <v>60</v>
      </c>
      <c r="C1" s="1" t="s">
        <v>61</v>
      </c>
      <c r="D1" s="11">
        <v>10</v>
      </c>
      <c r="E1" s="11">
        <f>nbEq1*miseEq1</f>
        <v>380</v>
      </c>
      <c r="G1" s="3" t="s">
        <v>64</v>
      </c>
      <c r="H1" s="3" t="s">
        <v>68</v>
      </c>
      <c r="I1" s="3" t="s">
        <v>69</v>
      </c>
      <c r="J1" s="3" t="s">
        <v>70</v>
      </c>
    </row>
    <row r="2" spans="1:12" ht="13" x14ac:dyDescent="0.3">
      <c r="A2" s="10">
        <v>38</v>
      </c>
      <c r="C2" s="1" t="s">
        <v>62</v>
      </c>
      <c r="D2" s="11">
        <v>150</v>
      </c>
      <c r="E2" s="11">
        <f>miseCom1</f>
        <v>150</v>
      </c>
      <c r="G2" s="3" t="s">
        <v>65</v>
      </c>
      <c r="H2" s="13">
        <v>10</v>
      </c>
      <c r="I2" s="3">
        <v>14</v>
      </c>
      <c r="J2" s="13">
        <f>H2*I2</f>
        <v>140</v>
      </c>
      <c r="L2" s="12" t="s">
        <v>78</v>
      </c>
    </row>
    <row r="3" spans="1:12" x14ac:dyDescent="0.25">
      <c r="C3" s="1" t="s">
        <v>63</v>
      </c>
      <c r="E3" s="11">
        <f>SUM(E1:E2)</f>
        <v>530</v>
      </c>
      <c r="G3" s="3" t="s">
        <v>66</v>
      </c>
      <c r="H3" s="13">
        <v>25</v>
      </c>
      <c r="I3" s="3">
        <v>10</v>
      </c>
      <c r="J3" s="13">
        <f t="shared" ref="J3:J4" si="0">H3*I3</f>
        <v>250</v>
      </c>
    </row>
    <row r="4" spans="1:12" ht="13" x14ac:dyDescent="0.25">
      <c r="B4" s="15"/>
      <c r="C4" s="15"/>
      <c r="D4" s="15"/>
      <c r="E4" s="15"/>
      <c r="F4" s="15"/>
      <c r="G4" s="3" t="s">
        <v>67</v>
      </c>
      <c r="H4" s="13">
        <f>(tot_a_repart-J2-J3)/Tableau1[[#This Row],[nb éq]]</f>
        <v>70</v>
      </c>
      <c r="I4" s="3">
        <v>2</v>
      </c>
      <c r="J4" s="13">
        <f t="shared" si="0"/>
        <v>140</v>
      </c>
    </row>
    <row r="5" spans="1:12" ht="13" x14ac:dyDescent="0.25">
      <c r="B5" s="8"/>
      <c r="C5" s="8"/>
      <c r="D5" s="8"/>
      <c r="E5" s="8"/>
      <c r="F5" s="8"/>
      <c r="G5" s="12" t="s">
        <v>77</v>
      </c>
      <c r="H5" s="12"/>
      <c r="I5" s="12">
        <f>SUBTOTAL(109,Tableau1[nb éq])</f>
        <v>26</v>
      </c>
      <c r="J5" s="14">
        <f>SUBTOTAL(109,Tableau1[tot])</f>
        <v>530</v>
      </c>
    </row>
    <row r="7" spans="1:12" x14ac:dyDescent="0.25">
      <c r="A7" s="3" t="s">
        <v>60</v>
      </c>
      <c r="C7" s="1" t="s">
        <v>61</v>
      </c>
      <c r="D7" s="11">
        <v>10</v>
      </c>
      <c r="E7" s="11">
        <f>A8*D7</f>
        <v>400</v>
      </c>
      <c r="G7" s="3" t="s">
        <v>64</v>
      </c>
      <c r="H7" s="3" t="s">
        <v>68</v>
      </c>
      <c r="I7" s="3" t="s">
        <v>69</v>
      </c>
      <c r="J7" s="3" t="s">
        <v>70</v>
      </c>
    </row>
    <row r="8" spans="1:12" ht="13" x14ac:dyDescent="0.3">
      <c r="A8" s="10">
        <v>40</v>
      </c>
      <c r="C8" s="1" t="s">
        <v>62</v>
      </c>
      <c r="D8" s="11">
        <v>150</v>
      </c>
      <c r="E8" s="11">
        <f>D8</f>
        <v>150</v>
      </c>
      <c r="G8" s="3" t="s">
        <v>65</v>
      </c>
      <c r="H8" s="13">
        <v>10</v>
      </c>
      <c r="I8" s="3">
        <v>14</v>
      </c>
      <c r="J8" s="13">
        <f>H8*I8</f>
        <v>140</v>
      </c>
    </row>
    <row r="9" spans="1:12" x14ac:dyDescent="0.25">
      <c r="C9" s="1" t="s">
        <v>63</v>
      </c>
      <c r="E9" s="11">
        <f>SUM(E7:E8)</f>
        <v>550</v>
      </c>
      <c r="G9" s="3" t="s">
        <v>66</v>
      </c>
      <c r="H9" s="13">
        <v>25</v>
      </c>
      <c r="I9" s="3">
        <v>10</v>
      </c>
      <c r="J9" s="13">
        <f t="shared" ref="J9:J10" si="1">H9*I9</f>
        <v>250</v>
      </c>
    </row>
    <row r="10" spans="1:12" ht="13" x14ac:dyDescent="0.25">
      <c r="B10" s="15"/>
      <c r="C10" s="15"/>
      <c r="D10" s="15"/>
      <c r="E10" s="15"/>
      <c r="F10" s="15"/>
      <c r="G10" s="3" t="s">
        <v>67</v>
      </c>
      <c r="H10" s="13">
        <f>(E9-J8-J9)/Tableau14[[#This Row],[nb éq]]</f>
        <v>80</v>
      </c>
      <c r="I10" s="3">
        <v>2</v>
      </c>
      <c r="J10" s="13">
        <f t="shared" si="1"/>
        <v>160</v>
      </c>
    </row>
    <row r="11" spans="1:12" ht="13" x14ac:dyDescent="0.25">
      <c r="B11" s="8"/>
      <c r="C11" s="8"/>
      <c r="D11" s="8"/>
      <c r="E11" s="8"/>
      <c r="F11" s="8"/>
      <c r="G11" s="12" t="s">
        <v>77</v>
      </c>
      <c r="H11" s="12"/>
      <c r="I11" s="12">
        <f>SUBTOTAL(109,Tableau14[nb éq])</f>
        <v>26</v>
      </c>
      <c r="J11" s="14">
        <f>SUBTOTAL(109,Tableau14[tot])</f>
        <v>550</v>
      </c>
    </row>
    <row r="14" spans="1:12" ht="13" x14ac:dyDescent="0.25">
      <c r="A14" s="3">
        <v>42</v>
      </c>
      <c r="C14" s="8"/>
    </row>
    <row r="15" spans="1:12" x14ac:dyDescent="0.25">
      <c r="A15" s="3">
        <v>43</v>
      </c>
    </row>
    <row r="16" spans="1:12" x14ac:dyDescent="0.25">
      <c r="A16" s="3">
        <v>44</v>
      </c>
    </row>
    <row r="17" spans="1:3" x14ac:dyDescent="0.25">
      <c r="A17" s="3">
        <v>45</v>
      </c>
      <c r="C17" s="1" t="s">
        <v>76</v>
      </c>
    </row>
    <row r="18" spans="1:3" x14ac:dyDescent="0.25">
      <c r="A18" s="3">
        <v>46</v>
      </c>
    </row>
    <row r="19" spans="1:3" x14ac:dyDescent="0.25">
      <c r="A19" s="3">
        <v>47</v>
      </c>
    </row>
    <row r="20" spans="1:3" x14ac:dyDescent="0.25">
      <c r="A20" s="3">
        <v>48</v>
      </c>
    </row>
    <row r="21" spans="1:3" x14ac:dyDescent="0.25">
      <c r="A21" s="3">
        <v>49</v>
      </c>
    </row>
    <row r="22" spans="1:3" x14ac:dyDescent="0.25">
      <c r="A22" s="3">
        <v>50</v>
      </c>
    </row>
    <row r="23" spans="1:3" x14ac:dyDescent="0.25">
      <c r="A23" s="3">
        <v>51</v>
      </c>
    </row>
    <row r="24" spans="1:3" x14ac:dyDescent="0.25">
      <c r="A24" s="3">
        <v>52</v>
      </c>
    </row>
    <row r="25" spans="1:3" x14ac:dyDescent="0.25">
      <c r="A25" s="3">
        <v>53</v>
      </c>
    </row>
    <row r="26" spans="1:3" x14ac:dyDescent="0.25">
      <c r="A26" s="3">
        <v>54</v>
      </c>
    </row>
    <row r="27" spans="1:3" x14ac:dyDescent="0.25">
      <c r="A27" s="3">
        <v>55</v>
      </c>
    </row>
    <row r="28" spans="1:3" x14ac:dyDescent="0.25">
      <c r="A28" s="3">
        <v>56</v>
      </c>
    </row>
    <row r="29" spans="1:3" x14ac:dyDescent="0.25">
      <c r="A29" s="3">
        <v>57</v>
      </c>
    </row>
    <row r="30" spans="1:3" x14ac:dyDescent="0.25">
      <c r="A30" s="3">
        <v>58</v>
      </c>
    </row>
  </sheetData>
  <mergeCells count="2">
    <mergeCell ref="B4:F4"/>
    <mergeCell ref="B10:F10"/>
  </mergeCells>
  <pageMargins left="0.7" right="0.7" top="0.75" bottom="0.75" header="0.3" footer="0.3"/>
  <pageSetup paperSize="9" orientation="portrait" r:id="rId1"/>
  <headerFooter>
    <oddFooter>&amp;L_x000D_&amp;1#&amp;"Calibri"&amp;10&amp;K008000 Interne SNCF Réseau</oddFooter>
  </headerFooter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40 j</vt:lpstr>
      <vt:lpstr>calc_nb_eq</vt:lpstr>
      <vt:lpstr>gag</vt:lpstr>
      <vt:lpstr>miseCom1</vt:lpstr>
      <vt:lpstr>miseEq1</vt:lpstr>
      <vt:lpstr>nbEq1</vt:lpstr>
      <vt:lpstr>tot_a_repart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Christian CROCHE</cp:lastModifiedBy>
  <dcterms:created xsi:type="dcterms:W3CDTF">2012-08-03T11:30:24Z</dcterms:created>
  <dcterms:modified xsi:type="dcterms:W3CDTF">2024-07-23T09:56:11Z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2024-07-22T19:08:28Z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06ae7001-2183-4792-b443-8bb5b303c842</vt:lpwstr>
  </property>
  <property fmtid="{D5CDD505-2E9C-101B-9397-08002B2CF9AE}" pid="8" name="MSIP_Label_67cce88e-ba6c-4072-9a4d-8f9e28d4554f_ContentBits">
    <vt:lpwstr>2</vt:lpwstr>
  </property>
</Properties>
</file>