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6712127R\OneDrive - SNCF\Documents\Perso\Aide Excel\Tigre5\"/>
    </mc:Choice>
  </mc:AlternateContent>
  <xr:revisionPtr revIDLastSave="0" documentId="13_ncr:1_{A47765A4-ED5A-4C25-94C8-A4A99480C4E7}" xr6:coauthVersionLast="47" xr6:coauthVersionMax="47" xr10:uidLastSave="{00000000-0000-0000-0000-000000000000}"/>
  <bookViews>
    <workbookView xWindow="-110" yWindow="-110" windowWidth="38620" windowHeight="21820" tabRatio="164" activeTab="1" xr2:uid="{FBC798C8-A7C0-4827-A1A8-FE7EB9C0FF35}"/>
  </bookViews>
  <sheets>
    <sheet name="Feuil1" sheetId="1" r:id="rId1"/>
    <sheet name="Feuil2" sheetId="2" r:id="rId2"/>
  </sheets>
  <definedNames>
    <definedName name="_eq1">Feuil1!$C$4:$C$302</definedName>
    <definedName name="_eq2">Feuil1!$D$4:$D$302</definedName>
    <definedName name="_xlnm._FilterDatabase" localSheetId="0" hidden="1">Feuil1!$B$4:$F$302</definedName>
    <definedName name="_pts1">Feuil1!$I$4:$I$302</definedName>
    <definedName name="_pts2">Feuil1!$J$4:$J$302</definedName>
    <definedName name="_sc1">Feuil1!$E$4:$E$302</definedName>
    <definedName name="_sc2">Feuil1!$F$4:$F$302</definedName>
    <definedName name="lstDates">Feuil2!$AE$5:$AE$12</definedName>
    <definedName name="lstEquipes">Feuil2!$AG$5:$AG$20</definedName>
    <definedName name="tDates">Tableau2[Dates]</definedName>
    <definedName name="tEquipes">Tableau3[Équipes]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5" i="2" l="1" a="1"/>
  <c r="AI5" i="2" s="1"/>
  <c r="AG21" i="2"/>
  <c r="AE13" i="2"/>
  <c r="L5" i="2" a="1"/>
  <c r="L5" i="2" s="1"/>
  <c r="H10" i="2"/>
  <c r="I10" i="2" s="1"/>
  <c r="J10" i="2" s="1"/>
  <c r="H11" i="2"/>
  <c r="I11" i="2" s="1"/>
  <c r="J11" i="2" s="1"/>
  <c r="H12" i="2"/>
  <c r="I12" i="2" s="1"/>
  <c r="J12" i="2" s="1"/>
  <c r="H18" i="2"/>
  <c r="I18" i="2" s="1"/>
  <c r="J18" i="2" s="1"/>
  <c r="H19" i="2"/>
  <c r="I19" i="2" s="1"/>
  <c r="J19" i="2" s="1"/>
  <c r="H20" i="2"/>
  <c r="I20" i="2" s="1"/>
  <c r="J20" i="2" s="1"/>
  <c r="H26" i="2"/>
  <c r="I26" i="2" s="1"/>
  <c r="J26" i="2" s="1"/>
  <c r="H27" i="2"/>
  <c r="I27" i="2" s="1"/>
  <c r="J27" i="2" s="1"/>
  <c r="H28" i="2"/>
  <c r="I28" i="2" s="1"/>
  <c r="J28" i="2" s="1"/>
  <c r="H36" i="2"/>
  <c r="I36" i="2" s="1"/>
  <c r="J36" i="2" s="1"/>
  <c r="H44" i="2"/>
  <c r="I44" i="2" s="1"/>
  <c r="J44" i="2" s="1"/>
  <c r="H50" i="2"/>
  <c r="I50" i="2" s="1"/>
  <c r="J50" i="2" s="1"/>
  <c r="H51" i="2"/>
  <c r="I51" i="2" s="1"/>
  <c r="J51" i="2" s="1"/>
  <c r="H52" i="2"/>
  <c r="I52" i="2" s="1"/>
  <c r="J52" i="2" s="1"/>
  <c r="H58" i="2"/>
  <c r="I58" i="2" s="1"/>
  <c r="J58" i="2" s="1"/>
  <c r="H59" i="2"/>
  <c r="I59" i="2" s="1"/>
  <c r="J59" i="2" s="1"/>
  <c r="H60" i="2"/>
  <c r="I60" i="2" s="1"/>
  <c r="J60" i="2" s="1"/>
  <c r="H66" i="2"/>
  <c r="I66" i="2" s="1"/>
  <c r="J66" i="2" s="1"/>
  <c r="H67" i="2"/>
  <c r="I67" i="2" s="1"/>
  <c r="J67" i="2" s="1"/>
  <c r="H68" i="2"/>
  <c r="I68" i="2" s="1"/>
  <c r="J68" i="2" s="1"/>
  <c r="H75" i="2"/>
  <c r="I75" i="2" s="1"/>
  <c r="J75" i="2" s="1"/>
  <c r="H76" i="2"/>
  <c r="I76" i="2" s="1"/>
  <c r="J76" i="2" s="1"/>
  <c r="H82" i="2"/>
  <c r="I82" i="2" s="1"/>
  <c r="J82" i="2" s="1"/>
  <c r="H83" i="2"/>
  <c r="I83" i="2" s="1"/>
  <c r="J83" i="2" s="1"/>
  <c r="H84" i="2"/>
  <c r="I84" i="2" s="1"/>
  <c r="J84" i="2" s="1"/>
  <c r="H90" i="2"/>
  <c r="I90" i="2" s="1"/>
  <c r="J90" i="2" s="1"/>
  <c r="H91" i="2"/>
  <c r="I91" i="2" s="1"/>
  <c r="J91" i="2" s="1"/>
  <c r="H92" i="2"/>
  <c r="I92" i="2" s="1"/>
  <c r="J92" i="2" s="1"/>
  <c r="H98" i="2"/>
  <c r="I98" i="2" s="1"/>
  <c r="J98" i="2" s="1"/>
  <c r="H99" i="2"/>
  <c r="I99" i="2" s="1"/>
  <c r="J99" i="2" s="1"/>
  <c r="H100" i="2"/>
  <c r="I100" i="2" s="1"/>
  <c r="J100" i="2" s="1"/>
  <c r="H107" i="2"/>
  <c r="I107" i="2" s="1"/>
  <c r="J107" i="2" s="1"/>
  <c r="H108" i="2"/>
  <c r="I108" i="2" s="1"/>
  <c r="J108" i="2" s="1"/>
  <c r="H116" i="2"/>
  <c r="I116" i="2" s="1"/>
  <c r="J116" i="2" s="1"/>
  <c r="H124" i="2"/>
  <c r="I124" i="2" s="1"/>
  <c r="J124" i="2" s="1"/>
  <c r="H130" i="2"/>
  <c r="I130" i="2" s="1"/>
  <c r="J130" i="2" s="1"/>
  <c r="H131" i="2"/>
  <c r="I131" i="2" s="1"/>
  <c r="J131" i="2" s="1"/>
  <c r="H132" i="2"/>
  <c r="I132" i="2" s="1"/>
  <c r="J132" i="2" s="1"/>
  <c r="H138" i="2"/>
  <c r="I138" i="2" s="1"/>
  <c r="J138" i="2" s="1"/>
  <c r="H139" i="2"/>
  <c r="I139" i="2" s="1"/>
  <c r="J139" i="2" s="1"/>
  <c r="H140" i="2"/>
  <c r="I140" i="2" s="1"/>
  <c r="J140" i="2" s="1"/>
  <c r="H146" i="2"/>
  <c r="I146" i="2" s="1"/>
  <c r="J146" i="2" s="1"/>
  <c r="H147" i="2"/>
  <c r="I147" i="2" s="1"/>
  <c r="J147" i="2" s="1"/>
  <c r="H148" i="2"/>
  <c r="I148" i="2" s="1"/>
  <c r="J148" i="2" s="1"/>
  <c r="H156" i="2"/>
  <c r="I156" i="2" s="1"/>
  <c r="J156" i="2" s="1"/>
  <c r="H162" i="2"/>
  <c r="I162" i="2" s="1"/>
  <c r="J162" i="2" s="1"/>
  <c r="H163" i="2"/>
  <c r="I163" i="2" s="1"/>
  <c r="J163" i="2" s="1"/>
  <c r="H164" i="2"/>
  <c r="I164" i="2" s="1"/>
  <c r="J164" i="2" s="1"/>
  <c r="H170" i="2"/>
  <c r="I170" i="2" s="1"/>
  <c r="J170" i="2" s="1"/>
  <c r="H171" i="2"/>
  <c r="I171" i="2" s="1"/>
  <c r="J171" i="2" s="1"/>
  <c r="H172" i="2"/>
  <c r="I172" i="2" s="1"/>
  <c r="J172" i="2" s="1"/>
  <c r="H178" i="2"/>
  <c r="I178" i="2" s="1"/>
  <c r="J178" i="2" s="1"/>
  <c r="H179" i="2"/>
  <c r="I179" i="2" s="1"/>
  <c r="J179" i="2" s="1"/>
  <c r="H180" i="2"/>
  <c r="I180" i="2" s="1"/>
  <c r="J180" i="2" s="1"/>
  <c r="H187" i="2"/>
  <c r="I187" i="2" s="1"/>
  <c r="J187" i="2" s="1"/>
  <c r="H188" i="2"/>
  <c r="I188" i="2" s="1"/>
  <c r="J188" i="2" s="1"/>
  <c r="H196" i="2"/>
  <c r="I196" i="2" s="1"/>
  <c r="J196" i="2" s="1"/>
  <c r="H5" i="2"/>
  <c r="I5" i="2" s="1"/>
  <c r="J5" i="2" s="1"/>
  <c r="H173" i="2"/>
  <c r="I173" i="2" s="1"/>
  <c r="J173" i="2" s="1"/>
  <c r="H174" i="2"/>
  <c r="I174" i="2" s="1"/>
  <c r="J174" i="2" s="1"/>
  <c r="H175" i="2"/>
  <c r="I175" i="2" s="1"/>
  <c r="J175" i="2" s="1"/>
  <c r="H176" i="2"/>
  <c r="I176" i="2" s="1"/>
  <c r="J176" i="2" s="1"/>
  <c r="H177" i="2"/>
  <c r="I177" i="2" s="1"/>
  <c r="J177" i="2" s="1"/>
  <c r="H181" i="2"/>
  <c r="I181" i="2" s="1"/>
  <c r="J181" i="2" s="1"/>
  <c r="H182" i="2"/>
  <c r="I182" i="2" s="1"/>
  <c r="J182" i="2" s="1"/>
  <c r="H183" i="2"/>
  <c r="I183" i="2" s="1"/>
  <c r="J183" i="2" s="1"/>
  <c r="H184" i="2"/>
  <c r="I184" i="2" s="1"/>
  <c r="J184" i="2" s="1"/>
  <c r="H185" i="2"/>
  <c r="I185" i="2" s="1"/>
  <c r="J185" i="2" s="1"/>
  <c r="H186" i="2"/>
  <c r="I186" i="2" s="1"/>
  <c r="J186" i="2" s="1"/>
  <c r="H189" i="2"/>
  <c r="I189" i="2" s="1"/>
  <c r="J189" i="2" s="1"/>
  <c r="H190" i="2"/>
  <c r="I190" i="2" s="1"/>
  <c r="J190" i="2" s="1"/>
  <c r="H191" i="2"/>
  <c r="I191" i="2" s="1"/>
  <c r="J191" i="2" s="1"/>
  <c r="H192" i="2"/>
  <c r="I192" i="2" s="1"/>
  <c r="J192" i="2" s="1"/>
  <c r="H193" i="2"/>
  <c r="I193" i="2" s="1"/>
  <c r="J193" i="2" s="1"/>
  <c r="H194" i="2"/>
  <c r="I194" i="2" s="1"/>
  <c r="J194" i="2" s="1"/>
  <c r="H195" i="2"/>
  <c r="I195" i="2" s="1"/>
  <c r="J195" i="2" s="1"/>
  <c r="H149" i="2"/>
  <c r="I149" i="2" s="1"/>
  <c r="J149" i="2" s="1"/>
  <c r="H150" i="2"/>
  <c r="I150" i="2" s="1"/>
  <c r="J150" i="2" s="1"/>
  <c r="H151" i="2"/>
  <c r="I151" i="2" s="1"/>
  <c r="J151" i="2" s="1"/>
  <c r="H152" i="2"/>
  <c r="I152" i="2" s="1"/>
  <c r="J152" i="2" s="1"/>
  <c r="H153" i="2"/>
  <c r="I153" i="2" s="1"/>
  <c r="J153" i="2" s="1"/>
  <c r="H154" i="2"/>
  <c r="I154" i="2" s="1"/>
  <c r="J154" i="2" s="1"/>
  <c r="H155" i="2"/>
  <c r="I155" i="2" s="1"/>
  <c r="J155" i="2" s="1"/>
  <c r="H157" i="2"/>
  <c r="I157" i="2" s="1"/>
  <c r="J157" i="2" s="1"/>
  <c r="H158" i="2"/>
  <c r="I158" i="2" s="1"/>
  <c r="J158" i="2" s="1"/>
  <c r="H159" i="2"/>
  <c r="I159" i="2" s="1"/>
  <c r="J159" i="2" s="1"/>
  <c r="H160" i="2"/>
  <c r="I160" i="2" s="1"/>
  <c r="J160" i="2" s="1"/>
  <c r="H161" i="2"/>
  <c r="I161" i="2" s="1"/>
  <c r="J161" i="2" s="1"/>
  <c r="H165" i="2"/>
  <c r="I165" i="2" s="1"/>
  <c r="J165" i="2" s="1"/>
  <c r="H166" i="2"/>
  <c r="I166" i="2" s="1"/>
  <c r="J166" i="2" s="1"/>
  <c r="H167" i="2"/>
  <c r="I167" i="2" s="1"/>
  <c r="J167" i="2" s="1"/>
  <c r="H168" i="2"/>
  <c r="I168" i="2" s="1"/>
  <c r="J168" i="2" s="1"/>
  <c r="H169" i="2"/>
  <c r="I169" i="2" s="1"/>
  <c r="J169" i="2" s="1"/>
  <c r="H125" i="2"/>
  <c r="I125" i="2" s="1"/>
  <c r="J125" i="2" s="1"/>
  <c r="H126" i="2"/>
  <c r="I126" i="2" s="1"/>
  <c r="J126" i="2" s="1"/>
  <c r="H127" i="2"/>
  <c r="I127" i="2" s="1"/>
  <c r="J127" i="2" s="1"/>
  <c r="H128" i="2"/>
  <c r="I128" i="2" s="1"/>
  <c r="J128" i="2" s="1"/>
  <c r="H129" i="2"/>
  <c r="I129" i="2" s="1"/>
  <c r="J129" i="2" s="1"/>
  <c r="H133" i="2"/>
  <c r="I133" i="2" s="1"/>
  <c r="J133" i="2" s="1"/>
  <c r="H134" i="2"/>
  <c r="I134" i="2" s="1"/>
  <c r="J134" i="2" s="1"/>
  <c r="H135" i="2"/>
  <c r="I135" i="2" s="1"/>
  <c r="J135" i="2" s="1"/>
  <c r="H136" i="2"/>
  <c r="I136" i="2" s="1"/>
  <c r="J136" i="2" s="1"/>
  <c r="H137" i="2"/>
  <c r="I137" i="2" s="1"/>
  <c r="J137" i="2" s="1"/>
  <c r="H141" i="2"/>
  <c r="I141" i="2" s="1"/>
  <c r="J141" i="2" s="1"/>
  <c r="H142" i="2"/>
  <c r="I142" i="2" s="1"/>
  <c r="J142" i="2" s="1"/>
  <c r="H143" i="2"/>
  <c r="I143" i="2" s="1"/>
  <c r="J143" i="2" s="1"/>
  <c r="H144" i="2"/>
  <c r="I144" i="2" s="1"/>
  <c r="J144" i="2" s="1"/>
  <c r="H145" i="2"/>
  <c r="I145" i="2" s="1"/>
  <c r="J145" i="2" s="1"/>
  <c r="H101" i="2"/>
  <c r="I101" i="2" s="1"/>
  <c r="J101" i="2" s="1"/>
  <c r="H102" i="2"/>
  <c r="I102" i="2" s="1"/>
  <c r="J102" i="2" s="1"/>
  <c r="H103" i="2"/>
  <c r="I103" i="2" s="1"/>
  <c r="J103" i="2" s="1"/>
  <c r="H104" i="2"/>
  <c r="I104" i="2" s="1"/>
  <c r="J104" i="2" s="1"/>
  <c r="H105" i="2"/>
  <c r="I105" i="2" s="1"/>
  <c r="J105" i="2" s="1"/>
  <c r="H106" i="2"/>
  <c r="I106" i="2" s="1"/>
  <c r="J106" i="2" s="1"/>
  <c r="H109" i="2"/>
  <c r="I109" i="2" s="1"/>
  <c r="J109" i="2" s="1"/>
  <c r="H110" i="2"/>
  <c r="I110" i="2" s="1"/>
  <c r="J110" i="2" s="1"/>
  <c r="H111" i="2"/>
  <c r="I111" i="2" s="1"/>
  <c r="J111" i="2" s="1"/>
  <c r="H112" i="2"/>
  <c r="I112" i="2" s="1"/>
  <c r="J112" i="2" s="1"/>
  <c r="H113" i="2"/>
  <c r="I113" i="2" s="1"/>
  <c r="J113" i="2" s="1"/>
  <c r="H114" i="2"/>
  <c r="I114" i="2" s="1"/>
  <c r="J114" i="2" s="1"/>
  <c r="H115" i="2"/>
  <c r="I115" i="2" s="1"/>
  <c r="J115" i="2" s="1"/>
  <c r="H117" i="2"/>
  <c r="I117" i="2" s="1"/>
  <c r="J117" i="2" s="1"/>
  <c r="H118" i="2"/>
  <c r="I118" i="2" s="1"/>
  <c r="J118" i="2" s="1"/>
  <c r="H119" i="2"/>
  <c r="I119" i="2" s="1"/>
  <c r="J119" i="2" s="1"/>
  <c r="H120" i="2"/>
  <c r="I120" i="2" s="1"/>
  <c r="J120" i="2" s="1"/>
  <c r="H121" i="2"/>
  <c r="I121" i="2" s="1"/>
  <c r="J121" i="2" s="1"/>
  <c r="H122" i="2"/>
  <c r="I122" i="2" s="1"/>
  <c r="J122" i="2" s="1"/>
  <c r="H123" i="2"/>
  <c r="I123" i="2" s="1"/>
  <c r="J123" i="2" s="1"/>
  <c r="H77" i="2"/>
  <c r="I77" i="2" s="1"/>
  <c r="J77" i="2" s="1"/>
  <c r="H78" i="2"/>
  <c r="I78" i="2" s="1"/>
  <c r="J78" i="2" s="1"/>
  <c r="H79" i="2"/>
  <c r="I79" i="2" s="1"/>
  <c r="J79" i="2" s="1"/>
  <c r="H80" i="2"/>
  <c r="I80" i="2" s="1"/>
  <c r="J80" i="2" s="1"/>
  <c r="H81" i="2"/>
  <c r="I81" i="2" s="1"/>
  <c r="J81" i="2" s="1"/>
  <c r="H85" i="2"/>
  <c r="I85" i="2" s="1"/>
  <c r="J85" i="2" s="1"/>
  <c r="H86" i="2"/>
  <c r="I86" i="2" s="1"/>
  <c r="J86" i="2" s="1"/>
  <c r="H87" i="2"/>
  <c r="I87" i="2" s="1"/>
  <c r="J87" i="2" s="1"/>
  <c r="H88" i="2"/>
  <c r="I88" i="2" s="1"/>
  <c r="J88" i="2" s="1"/>
  <c r="H89" i="2"/>
  <c r="I89" i="2" s="1"/>
  <c r="J89" i="2" s="1"/>
  <c r="H93" i="2"/>
  <c r="I93" i="2" s="1"/>
  <c r="J93" i="2" s="1"/>
  <c r="H94" i="2"/>
  <c r="I94" i="2" s="1"/>
  <c r="J94" i="2" s="1"/>
  <c r="H95" i="2"/>
  <c r="I95" i="2" s="1"/>
  <c r="J95" i="2" s="1"/>
  <c r="H96" i="2"/>
  <c r="I96" i="2" s="1"/>
  <c r="J96" i="2" s="1"/>
  <c r="H97" i="2"/>
  <c r="I97" i="2" s="1"/>
  <c r="J97" i="2" s="1"/>
  <c r="H53" i="2"/>
  <c r="I53" i="2" s="1"/>
  <c r="J53" i="2" s="1"/>
  <c r="H54" i="2"/>
  <c r="I54" i="2" s="1"/>
  <c r="J54" i="2" s="1"/>
  <c r="H55" i="2"/>
  <c r="I55" i="2" s="1"/>
  <c r="J55" i="2" s="1"/>
  <c r="H56" i="2"/>
  <c r="I56" i="2" s="1"/>
  <c r="J56" i="2" s="1"/>
  <c r="H57" i="2"/>
  <c r="I57" i="2" s="1"/>
  <c r="J57" i="2" s="1"/>
  <c r="H61" i="2"/>
  <c r="I61" i="2" s="1"/>
  <c r="J61" i="2" s="1"/>
  <c r="H62" i="2"/>
  <c r="I62" i="2" s="1"/>
  <c r="J62" i="2" s="1"/>
  <c r="H63" i="2"/>
  <c r="I63" i="2" s="1"/>
  <c r="J63" i="2" s="1"/>
  <c r="H64" i="2"/>
  <c r="I64" i="2" s="1"/>
  <c r="J64" i="2" s="1"/>
  <c r="H65" i="2"/>
  <c r="I65" i="2" s="1"/>
  <c r="J65" i="2" s="1"/>
  <c r="H69" i="2"/>
  <c r="I69" i="2" s="1"/>
  <c r="J69" i="2" s="1"/>
  <c r="H70" i="2"/>
  <c r="I70" i="2" s="1"/>
  <c r="J70" i="2" s="1"/>
  <c r="H71" i="2"/>
  <c r="I71" i="2" s="1"/>
  <c r="J71" i="2" s="1"/>
  <c r="H72" i="2"/>
  <c r="I72" i="2" s="1"/>
  <c r="J72" i="2" s="1"/>
  <c r="H73" i="2"/>
  <c r="I73" i="2" s="1"/>
  <c r="J73" i="2" s="1"/>
  <c r="H74" i="2"/>
  <c r="I74" i="2" s="1"/>
  <c r="J74" i="2" s="1"/>
  <c r="H29" i="2"/>
  <c r="I29" i="2" s="1"/>
  <c r="J29" i="2" s="1"/>
  <c r="H30" i="2"/>
  <c r="I30" i="2" s="1"/>
  <c r="J30" i="2" s="1"/>
  <c r="H31" i="2"/>
  <c r="I31" i="2" s="1"/>
  <c r="J31" i="2" s="1"/>
  <c r="H32" i="2"/>
  <c r="I32" i="2" s="1"/>
  <c r="J32" i="2" s="1"/>
  <c r="H33" i="2"/>
  <c r="I33" i="2" s="1"/>
  <c r="J33" i="2" s="1"/>
  <c r="H34" i="2"/>
  <c r="I34" i="2" s="1"/>
  <c r="J34" i="2" s="1"/>
  <c r="H35" i="2"/>
  <c r="I35" i="2" s="1"/>
  <c r="J35" i="2" s="1"/>
  <c r="H37" i="2"/>
  <c r="I37" i="2" s="1"/>
  <c r="J37" i="2" s="1"/>
  <c r="H38" i="2"/>
  <c r="I38" i="2" s="1"/>
  <c r="J38" i="2" s="1"/>
  <c r="H39" i="2"/>
  <c r="I39" i="2" s="1"/>
  <c r="J39" i="2" s="1"/>
  <c r="H40" i="2"/>
  <c r="I40" i="2" s="1"/>
  <c r="J40" i="2" s="1"/>
  <c r="H41" i="2"/>
  <c r="I41" i="2" s="1"/>
  <c r="J41" i="2" s="1"/>
  <c r="H42" i="2"/>
  <c r="I42" i="2" s="1"/>
  <c r="J42" i="2" s="1"/>
  <c r="H43" i="2"/>
  <c r="I43" i="2" s="1"/>
  <c r="J43" i="2" s="1"/>
  <c r="H45" i="2"/>
  <c r="I45" i="2" s="1"/>
  <c r="J45" i="2" s="1"/>
  <c r="H46" i="2"/>
  <c r="I46" i="2" s="1"/>
  <c r="J46" i="2" s="1"/>
  <c r="H47" i="2"/>
  <c r="I47" i="2" s="1"/>
  <c r="J47" i="2" s="1"/>
  <c r="H48" i="2"/>
  <c r="I48" i="2" s="1"/>
  <c r="J48" i="2" s="1"/>
  <c r="H49" i="2"/>
  <c r="I49" i="2" s="1"/>
  <c r="J49" i="2" s="1"/>
  <c r="H21" i="2"/>
  <c r="I21" i="2" s="1"/>
  <c r="J21" i="2" s="1"/>
  <c r="H22" i="2"/>
  <c r="I22" i="2" s="1"/>
  <c r="J22" i="2" s="1"/>
  <c r="H23" i="2"/>
  <c r="I23" i="2" s="1"/>
  <c r="J23" i="2" s="1"/>
  <c r="H24" i="2"/>
  <c r="I24" i="2" s="1"/>
  <c r="J24" i="2" s="1"/>
  <c r="H25" i="2"/>
  <c r="I25" i="2" s="1"/>
  <c r="J25" i="2" s="1"/>
  <c r="H6" i="2"/>
  <c r="I6" i="2" s="1"/>
  <c r="J6" i="2" s="1"/>
  <c r="H7" i="2"/>
  <c r="I7" i="2" s="1"/>
  <c r="J7" i="2" s="1"/>
  <c r="H8" i="2"/>
  <c r="I8" i="2" s="1"/>
  <c r="J8" i="2" s="1"/>
  <c r="H9" i="2"/>
  <c r="I9" i="2" s="1"/>
  <c r="J9" i="2" s="1"/>
  <c r="H13" i="2"/>
  <c r="I13" i="2" s="1"/>
  <c r="J13" i="2" s="1"/>
  <c r="H14" i="2"/>
  <c r="I14" i="2" s="1"/>
  <c r="J14" i="2" s="1"/>
  <c r="H15" i="2"/>
  <c r="I15" i="2" s="1"/>
  <c r="J15" i="2" s="1"/>
  <c r="H16" i="2"/>
  <c r="I16" i="2" s="1"/>
  <c r="J16" i="2" s="1"/>
  <c r="H17" i="2"/>
  <c r="I17" i="2" s="1"/>
  <c r="J17" i="2" s="1"/>
  <c r="F32" i="1"/>
  <c r="F31" i="1"/>
  <c r="F30" i="1"/>
  <c r="F29" i="1"/>
  <c r="F28" i="1"/>
  <c r="F27" i="1"/>
  <c r="F26" i="1"/>
  <c r="F25" i="1"/>
  <c r="F22" i="1"/>
  <c r="F21" i="1"/>
  <c r="F20" i="1"/>
  <c r="F19" i="1"/>
  <c r="F18" i="1"/>
  <c r="F17" i="1"/>
  <c r="F16" i="1"/>
  <c r="F15" i="1"/>
  <c r="F5" i="1"/>
  <c r="F6" i="1"/>
  <c r="F7" i="1"/>
  <c r="F8" i="1"/>
  <c r="F9" i="1"/>
  <c r="F10" i="1"/>
  <c r="F11" i="1"/>
  <c r="F12" i="1"/>
  <c r="N5" i="2" l="1" a="1"/>
  <c r="N5" i="2" s="1"/>
  <c r="P5" i="2" a="1"/>
  <c r="P5" i="2" s="1"/>
  <c r="Q5" i="2" a="1"/>
  <c r="Q5" i="2" s="1"/>
  <c r="M5" i="2" a="1"/>
  <c r="M5" i="2" s="1"/>
  <c r="L6" i="1" a="1"/>
  <c r="L6" i="1" s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5" i="1"/>
  <c r="I293" i="1"/>
  <c r="I294" i="1"/>
  <c r="I295" i="1"/>
  <c r="I296" i="1"/>
  <c r="I297" i="1"/>
  <c r="I298" i="1"/>
  <c r="I299" i="1"/>
  <c r="I300" i="1"/>
  <c r="I301" i="1"/>
  <c r="I30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P20" i="1" a="1"/>
  <c r="P20" i="1" s="1"/>
  <c r="K17" i="1"/>
  <c r="L17" i="1" s="1" a="1"/>
  <c r="L17" i="1" s="1"/>
  <c r="K18" i="1"/>
  <c r="O18" i="1" s="1" a="1"/>
  <c r="O18" i="1" s="1"/>
  <c r="K19" i="1"/>
  <c r="L19" i="1" s="1" a="1"/>
  <c r="L19" i="1" s="1"/>
  <c r="K20" i="1"/>
  <c r="L20" i="1" s="1" a="1"/>
  <c r="L20" i="1" s="1"/>
  <c r="K6" i="1"/>
  <c r="K7" i="1"/>
  <c r="O7" i="1" s="1" a="1"/>
  <c r="O7" i="1" s="1"/>
  <c r="K8" i="1"/>
  <c r="L8" i="1" s="1" a="1"/>
  <c r="L8" i="1" s="1"/>
  <c r="K9" i="1"/>
  <c r="M9" i="1" s="1" a="1"/>
  <c r="M9" i="1" s="1"/>
  <c r="K10" i="1"/>
  <c r="M10" i="1" s="1" a="1"/>
  <c r="M10" i="1" s="1"/>
  <c r="K11" i="1"/>
  <c r="M11" i="1" s="1" a="1"/>
  <c r="M11" i="1" s="1"/>
  <c r="K12" i="1"/>
  <c r="L12" i="1" s="1" a="1"/>
  <c r="L12" i="1" s="1"/>
  <c r="K13" i="1"/>
  <c r="K14" i="1"/>
  <c r="L14" i="1" s="1" a="1"/>
  <c r="L14" i="1" s="1"/>
  <c r="K15" i="1"/>
  <c r="K16" i="1"/>
  <c r="L16" i="1" s="1" a="1"/>
  <c r="L16" i="1" s="1"/>
  <c r="K5" i="1"/>
  <c r="L5" i="1" s="1" a="1"/>
  <c r="L5" i="1" s="1"/>
  <c r="M7" i="1" a="1"/>
  <c r="M7" i="1" s="1"/>
  <c r="M8" i="1" a="1"/>
  <c r="M8" i="1" s="1"/>
  <c r="O8" i="1" a="1"/>
  <c r="O8" i="1" s="1"/>
  <c r="O11" i="1" a="1"/>
  <c r="O11" i="1" s="1"/>
  <c r="P11" i="1" a="1"/>
  <c r="P11" i="1" s="1"/>
  <c r="M12" i="1" a="1"/>
  <c r="M12" i="1" s="1"/>
  <c r="O12" i="1" a="1"/>
  <c r="O12" i="1" s="1"/>
  <c r="P12" i="1" a="1"/>
  <c r="P12" i="1" s="1"/>
  <c r="P13" i="1" a="1"/>
  <c r="P13" i="1" s="1"/>
  <c r="O15" i="1" a="1"/>
  <c r="O15" i="1" s="1"/>
  <c r="O16" i="1" a="1"/>
  <c r="O16" i="1" s="1"/>
  <c r="P16" i="1" a="1"/>
  <c r="P16" i="1" s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5" i="1"/>
  <c r="M16" i="1" l="1" a="1"/>
  <c r="M16" i="1" s="1"/>
  <c r="N16" i="1" s="1"/>
  <c r="P10" i="1" a="1"/>
  <c r="P10" i="1" s="1"/>
  <c r="L10" i="1" a="1"/>
  <c r="L10" i="1" s="1"/>
  <c r="O10" i="1" a="1"/>
  <c r="O10" i="1" s="1"/>
  <c r="P8" i="1" a="1"/>
  <c r="P8" i="1" s="1"/>
  <c r="L18" i="1" a="1"/>
  <c r="L18" i="1" s="1"/>
  <c r="O5" i="1" a="1"/>
  <c r="O5" i="1" s="1"/>
  <c r="P5" i="1" a="1"/>
  <c r="P5" i="1" s="1"/>
  <c r="L11" i="1" a="1"/>
  <c r="L11" i="1" s="1"/>
  <c r="N11" i="1" s="1"/>
  <c r="Q11" i="1" s="1"/>
  <c r="M5" i="1" a="1"/>
  <c r="M5" i="1" s="1"/>
  <c r="P9" i="1" a="1"/>
  <c r="P9" i="1" s="1"/>
  <c r="P15" i="1" a="1"/>
  <c r="P15" i="1" s="1"/>
  <c r="L15" i="1" a="1"/>
  <c r="L15" i="1" s="1"/>
  <c r="O9" i="1" a="1"/>
  <c r="O9" i="1" s="1"/>
  <c r="O13" i="1" a="1"/>
  <c r="O13" i="1" s="1"/>
  <c r="L13" i="1" a="1"/>
  <c r="L13" i="1" s="1"/>
  <c r="L9" i="1" a="1"/>
  <c r="L9" i="1" s="1"/>
  <c r="N9" i="1" s="1"/>
  <c r="Q9" i="1" s="1"/>
  <c r="L7" i="1" a="1"/>
  <c r="L7" i="1" s="1"/>
  <c r="N7" i="1" s="1"/>
  <c r="Q7" i="1" s="1"/>
  <c r="O5" i="2" a="1"/>
  <c r="O5" i="2" s="1"/>
  <c r="R5" i="2" s="1" a="1"/>
  <c r="R5" i="2" s="1"/>
  <c r="S5" i="2" s="1" a="1"/>
  <c r="S5" i="2" s="1"/>
  <c r="T5" i="2" s="1" a="1"/>
  <c r="T5" i="2" s="1"/>
  <c r="V5" i="2" s="1" a="1"/>
  <c r="V5" i="2" s="1"/>
  <c r="M13" i="1" a="1"/>
  <c r="M13" i="1" s="1"/>
  <c r="P6" i="1" a="1"/>
  <c r="P6" i="1" s="1"/>
  <c r="P14" i="1" a="1"/>
  <c r="P14" i="1" s="1"/>
  <c r="O6" i="1" a="1"/>
  <c r="O6" i="1" s="1"/>
  <c r="M6" i="1" a="1"/>
  <c r="M6" i="1" s="1"/>
  <c r="O14" i="1" a="1"/>
  <c r="O14" i="1" s="1"/>
  <c r="M14" i="1" a="1"/>
  <c r="M14" i="1" s="1"/>
  <c r="P7" i="1" a="1"/>
  <c r="P7" i="1" s="1"/>
  <c r="M15" i="1" a="1"/>
  <c r="M15" i="1" s="1"/>
  <c r="P19" i="1" a="1"/>
  <c r="P19" i="1" s="1"/>
  <c r="O19" i="1" a="1"/>
  <c r="O19" i="1" s="1"/>
  <c r="M18" i="1" a="1"/>
  <c r="M18" i="1" s="1"/>
  <c r="M19" i="1" a="1"/>
  <c r="M19" i="1" s="1"/>
  <c r="O20" i="1" a="1"/>
  <c r="O20" i="1" s="1"/>
  <c r="P17" i="1" a="1"/>
  <c r="P17" i="1" s="1"/>
  <c r="M20" i="1" a="1"/>
  <c r="M20" i="1" s="1"/>
  <c r="O17" i="1" a="1"/>
  <c r="O17" i="1" s="1"/>
  <c r="M17" i="1" a="1"/>
  <c r="M17" i="1" s="1"/>
  <c r="P18" i="1" a="1"/>
  <c r="P18" i="1" s="1"/>
  <c r="N10" i="1"/>
  <c r="N12" i="1"/>
  <c r="Q12" i="1" s="1"/>
  <c r="N8" i="1"/>
  <c r="Q8" i="1" s="1"/>
  <c r="N5" i="1"/>
  <c r="Q5" i="1" s="1"/>
  <c r="Q10" i="1" l="1"/>
  <c r="R10" i="1" s="1"/>
  <c r="Q16" i="1"/>
  <c r="R16" i="1" s="1"/>
  <c r="N20" i="1"/>
  <c r="Q20" i="1" s="1"/>
  <c r="N19" i="1"/>
  <c r="N13" i="1"/>
  <c r="N17" i="1"/>
  <c r="Q17" i="1" s="1"/>
  <c r="R17" i="1" s="1"/>
  <c r="R11" i="1"/>
  <c r="R8" i="1"/>
  <c r="R5" i="1"/>
  <c r="R12" i="1"/>
  <c r="R9" i="1"/>
  <c r="N15" i="1"/>
  <c r="Q15" i="1" s="1"/>
  <c r="R15" i="1" s="1"/>
  <c r="N6" i="1"/>
  <c r="Q6" i="1" s="1"/>
  <c r="R6" i="1" s="1"/>
  <c r="R7" i="1"/>
  <c r="N14" i="1"/>
  <c r="N18" i="1"/>
  <c r="R20" i="1" l="1"/>
  <c r="S20" i="1" s="1"/>
  <c r="Q13" i="1"/>
  <c r="R13" i="1" s="1"/>
  <c r="Q18" i="1"/>
  <c r="R18" i="1" s="1"/>
  <c r="Q14" i="1"/>
  <c r="R14" i="1" s="1"/>
  <c r="Q19" i="1"/>
  <c r="R19" i="1" s="1"/>
  <c r="S16" i="1" l="1"/>
  <c r="S14" i="1"/>
  <c r="S15" i="1"/>
  <c r="S10" i="1"/>
  <c r="S9" i="1"/>
  <c r="S8" i="1"/>
  <c r="S19" i="1"/>
  <c r="S6" i="1"/>
  <c r="S7" i="1"/>
  <c r="S12" i="1"/>
  <c r="S18" i="1"/>
  <c r="S11" i="1"/>
  <c r="S5" i="1"/>
  <c r="S13" i="1"/>
  <c r="S17" i="1"/>
  <c r="AE7" i="1" l="1" a="1"/>
  <c r="AE7" i="1" s="1"/>
  <c r="Y7" i="1" a="1"/>
  <c r="Y7" i="1" s="1"/>
  <c r="AC7" i="1" s="1" a="1"/>
  <c r="AC7" i="1" s="1"/>
  <c r="Y13" i="1" a="1"/>
  <c r="Y13" i="1" s="1"/>
  <c r="AD13" i="1" s="1" a="1"/>
  <c r="AD13" i="1" s="1"/>
  <c r="Y20" i="1" a="1"/>
  <c r="Y20" i="1" s="1"/>
  <c r="Y8" i="1" a="1"/>
  <c r="Y8" i="1" s="1"/>
  <c r="Y14" i="1" a="1"/>
  <c r="Y14" i="1" s="1"/>
  <c r="Y5" i="1" a="1"/>
  <c r="Y5" i="1" s="1"/>
  <c r="Y15" i="1" a="1"/>
  <c r="Y15" i="1" s="1"/>
  <c r="Y9" i="1" a="1"/>
  <c r="Y9" i="1" s="1"/>
  <c r="Y16" i="1" a="1"/>
  <c r="Y16" i="1" s="1"/>
  <c r="Y11" i="1" a="1"/>
  <c r="Y11" i="1" s="1"/>
  <c r="Y18" i="1" a="1"/>
  <c r="Y18" i="1" s="1"/>
  <c r="AC18" i="1" s="1" a="1"/>
  <c r="AC18" i="1" s="1"/>
  <c r="Y6" i="1" a="1"/>
  <c r="Y6" i="1" s="1"/>
  <c r="Y19" i="1" a="1"/>
  <c r="Y19" i="1" s="1"/>
  <c r="Y12" i="1" a="1"/>
  <c r="Y12" i="1" s="1"/>
  <c r="Y17" i="1" a="1"/>
  <c r="Y17" i="1" s="1"/>
  <c r="Y10" i="1" a="1"/>
  <c r="Y10" i="1" s="1"/>
  <c r="AC10" i="1" s="1" a="1"/>
  <c r="AC10" i="1" s="1"/>
  <c r="AE12" i="1" a="1"/>
  <c r="AE12" i="1" s="1"/>
  <c r="AF18" i="1" a="1"/>
  <c r="AF18" i="1" s="1"/>
  <c r="AF7" i="1" a="1"/>
  <c r="AF7" i="1" s="1"/>
  <c r="AE11" i="1" a="1"/>
  <c r="AE11" i="1" s="1"/>
  <c r="AF13" i="1" a="1"/>
  <c r="AF13" i="1" s="1"/>
  <c r="AE14" i="1" a="1"/>
  <c r="AE14" i="1" s="1"/>
  <c r="AF6" i="1" a="1"/>
  <c r="AF6" i="1" s="1"/>
  <c r="AF14" i="1" a="1"/>
  <c r="AF14" i="1" s="1"/>
  <c r="AE18" i="1" a="1"/>
  <c r="AE18" i="1" s="1"/>
  <c r="AE5" i="1" a="1"/>
  <c r="AE5" i="1" s="1"/>
  <c r="AF11" i="1" a="1"/>
  <c r="AF11" i="1" s="1"/>
  <c r="AF19" i="1" a="1"/>
  <c r="AF19" i="1" s="1"/>
  <c r="AF16" i="1" a="1"/>
  <c r="AF16" i="1" s="1"/>
  <c r="AF10" i="1" a="1"/>
  <c r="AF10" i="1" s="1"/>
  <c r="AE8" i="1" a="1"/>
  <c r="AE8" i="1" s="1"/>
  <c r="AF20" i="1" a="1"/>
  <c r="AF20" i="1" s="1"/>
  <c r="AF12" i="1" a="1"/>
  <c r="AF12" i="1" s="1"/>
  <c r="AE17" i="1" a="1"/>
  <c r="AE17" i="1" s="1"/>
  <c r="AE13" i="1" a="1"/>
  <c r="AE13" i="1" s="1"/>
  <c r="AF17" i="1" a="1"/>
  <c r="AF17" i="1" s="1"/>
  <c r="AE15" i="1" a="1"/>
  <c r="AE15" i="1" s="1"/>
  <c r="AF9" i="1" a="1"/>
  <c r="AF9" i="1" s="1"/>
  <c r="AE6" i="1" a="1"/>
  <c r="AE6" i="1" s="1"/>
  <c r="AF5" i="1" a="1"/>
  <c r="AF5" i="1" s="1"/>
  <c r="AF15" i="1" a="1"/>
  <c r="AF15" i="1" s="1"/>
  <c r="AE10" i="1" a="1"/>
  <c r="AE10" i="1" s="1"/>
  <c r="AE20" i="1" a="1"/>
  <c r="AE20" i="1" s="1"/>
  <c r="AE9" i="1" a="1"/>
  <c r="AE9" i="1" s="1"/>
  <c r="AE19" i="1" a="1"/>
  <c r="AE19" i="1" s="1"/>
  <c r="AE16" i="1" a="1"/>
  <c r="AE16" i="1" s="1"/>
  <c r="AF8" i="1" a="1"/>
  <c r="AF8" i="1" s="1"/>
  <c r="X20" i="1" l="1"/>
  <c r="AD7" i="1" a="1"/>
  <c r="AD7" i="1" s="1"/>
  <c r="X5" i="1"/>
  <c r="AB7" i="1" a="1"/>
  <c r="AB7" i="1" s="1"/>
  <c r="Z7" i="1" a="1"/>
  <c r="Z7" i="1" s="1"/>
  <c r="AA7" i="1" a="1"/>
  <c r="AA7" i="1" s="1"/>
  <c r="AA10" i="1" a="1"/>
  <c r="AA10" i="1" s="1"/>
  <c r="AB13" i="1" a="1"/>
  <c r="AB13" i="1" s="1"/>
  <c r="X12" i="1"/>
  <c r="AD10" i="1" a="1"/>
  <c r="AD10" i="1" s="1"/>
  <c r="Z10" i="1" a="1"/>
  <c r="Z10" i="1" s="1"/>
  <c r="X9" i="1"/>
  <c r="AB10" i="1" a="1"/>
  <c r="AB10" i="1" s="1"/>
  <c r="X17" i="1"/>
  <c r="X15" i="1"/>
  <c r="X19" i="1"/>
  <c r="X14" i="1"/>
  <c r="AA12" i="1" a="1"/>
  <c r="AA12" i="1" s="1"/>
  <c r="X6" i="1"/>
  <c r="X8" i="1"/>
  <c r="X18" i="1"/>
  <c r="AB12" i="1" a="1"/>
  <c r="AB12" i="1" s="1"/>
  <c r="AC12" i="1" a="1"/>
  <c r="AC12" i="1" s="1"/>
  <c r="X11" i="1"/>
  <c r="X13" i="1"/>
  <c r="X16" i="1"/>
  <c r="X7" i="1"/>
  <c r="X10" i="1"/>
  <c r="AA13" i="1" a="1"/>
  <c r="AA13" i="1" s="1"/>
  <c r="AA18" i="1" a="1"/>
  <c r="AA18" i="1" s="1"/>
  <c r="AC13" i="1" a="1"/>
  <c r="AC13" i="1" s="1"/>
  <c r="AB18" i="1" a="1"/>
  <c r="AB18" i="1" s="1"/>
  <c r="AD18" i="1" a="1"/>
  <c r="AD18" i="1" s="1"/>
  <c r="Z13" i="1" a="1"/>
  <c r="Z13" i="1" s="1"/>
  <c r="Z18" i="1" a="1"/>
  <c r="Z18" i="1" s="1"/>
  <c r="Z12" i="1" a="1"/>
  <c r="Z12" i="1" s="1"/>
  <c r="AD12" i="1" a="1"/>
  <c r="AD12" i="1" s="1"/>
  <c r="AD11" i="1" a="1"/>
  <c r="AD11" i="1" s="1"/>
  <c r="AB11" i="1" a="1"/>
  <c r="AB11" i="1" s="1"/>
  <c r="Z11" i="1" a="1"/>
  <c r="Z11" i="1" s="1"/>
  <c r="AA11" i="1" a="1"/>
  <c r="AA11" i="1" s="1"/>
  <c r="AC11" i="1" a="1"/>
  <c r="AC11" i="1" s="1"/>
  <c r="AD5" i="1" a="1"/>
  <c r="AD5" i="1" s="1"/>
  <c r="AA5" i="1" a="1"/>
  <c r="AA5" i="1" s="1"/>
  <c r="AB5" i="1" a="1"/>
  <c r="AB5" i="1" s="1"/>
  <c r="Z5" i="1" a="1"/>
  <c r="Z5" i="1" s="1"/>
  <c r="AC5" i="1" a="1"/>
  <c r="AC5" i="1" s="1"/>
  <c r="AA9" i="1" a="1"/>
  <c r="AA9" i="1" s="1"/>
  <c r="AB9" i="1" a="1"/>
  <c r="AB9" i="1" s="1"/>
  <c r="Z9" i="1" a="1"/>
  <c r="Z9" i="1" s="1"/>
  <c r="AC9" i="1" a="1"/>
  <c r="AC9" i="1" s="1"/>
  <c r="AD9" i="1" a="1"/>
  <c r="AD9" i="1" s="1"/>
  <c r="AC8" i="1" a="1"/>
  <c r="AC8" i="1" s="1"/>
  <c r="AA8" i="1" a="1"/>
  <c r="AA8" i="1" s="1"/>
  <c r="AB8" i="1" a="1"/>
  <c r="AB8" i="1" s="1"/>
  <c r="Z8" i="1" a="1"/>
  <c r="Z8" i="1" s="1"/>
  <c r="AD8" i="1" a="1"/>
  <c r="AD8" i="1" s="1"/>
  <c r="AC19" i="1" a="1"/>
  <c r="AC19" i="1" s="1"/>
  <c r="AA19" i="1" a="1"/>
  <c r="AA19" i="1" s="1"/>
  <c r="AD19" i="1" a="1"/>
  <c r="AD19" i="1" s="1"/>
  <c r="AB19" i="1" a="1"/>
  <c r="AB19" i="1" s="1"/>
  <c r="Z19" i="1" a="1"/>
  <c r="Z19" i="1" s="1"/>
  <c r="AD17" i="1" a="1"/>
  <c r="AD17" i="1" s="1"/>
  <c r="AB17" i="1" a="1"/>
  <c r="AB17" i="1" s="1"/>
  <c r="Z17" i="1" a="1"/>
  <c r="Z17" i="1" s="1"/>
  <c r="AC17" i="1" a="1"/>
  <c r="AC17" i="1" s="1"/>
  <c r="AA17" i="1" a="1"/>
  <c r="AA17" i="1" s="1"/>
  <c r="AD6" i="1" a="1"/>
  <c r="AD6" i="1" s="1"/>
  <c r="AB6" i="1" a="1"/>
  <c r="AB6" i="1" s="1"/>
  <c r="AA6" i="1" a="1"/>
  <c r="AA6" i="1" s="1"/>
  <c r="AC6" i="1" a="1"/>
  <c r="AC6" i="1" s="1"/>
  <c r="Z6" i="1" a="1"/>
  <c r="Z6" i="1" s="1"/>
  <c r="AC15" i="1" a="1"/>
  <c r="AC15" i="1" s="1"/>
  <c r="AD15" i="1" a="1"/>
  <c r="AD15" i="1" s="1"/>
  <c r="AB15" i="1" a="1"/>
  <c r="AB15" i="1" s="1"/>
  <c r="Z15" i="1" a="1"/>
  <c r="Z15" i="1" s="1"/>
  <c r="AA15" i="1" a="1"/>
  <c r="AA15" i="1" s="1"/>
  <c r="AC14" i="1" a="1"/>
  <c r="AC14" i="1" s="1"/>
  <c r="Z14" i="1" a="1"/>
  <c r="Z14" i="1" s="1"/>
  <c r="AD14" i="1" a="1"/>
  <c r="AD14" i="1" s="1"/>
  <c r="AA14" i="1" a="1"/>
  <c r="AA14" i="1" s="1"/>
  <c r="AB14" i="1" a="1"/>
  <c r="AB14" i="1" s="1"/>
  <c r="AA20" i="1" a="1"/>
  <c r="AA20" i="1" s="1"/>
  <c r="AD20" i="1" a="1"/>
  <c r="AD20" i="1" s="1"/>
  <c r="AC20" i="1" a="1"/>
  <c r="AC20" i="1" s="1"/>
  <c r="Z20" i="1" a="1"/>
  <c r="Z20" i="1" s="1"/>
  <c r="AB20" i="1" a="1"/>
  <c r="AB20" i="1" s="1"/>
  <c r="AD16" i="1" a="1"/>
  <c r="AD16" i="1" s="1"/>
  <c r="AB16" i="1" a="1"/>
  <c r="AB16" i="1" s="1"/>
  <c r="AA16" i="1" a="1"/>
  <c r="AA16" i="1" s="1"/>
  <c r="AC16" i="1" a="1"/>
  <c r="AC16" i="1" s="1"/>
  <c r="Z16" i="1" a="1"/>
  <c r="Z1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<sst xmlns="http://schemas.openxmlformats.org/spreadsheetml/2006/main" count="875" uniqueCount="90">
  <si>
    <t>4 journée  2 match</t>
  </si>
  <si>
    <t>CALENDRIER MINI CHAMPIONNAT  EN 8 JOURNEE</t>
  </si>
  <si>
    <t>TERRAIN</t>
  </si>
  <si>
    <t>B</t>
  </si>
  <si>
    <t>K</t>
  </si>
  <si>
    <t>C</t>
  </si>
  <si>
    <t>F</t>
  </si>
  <si>
    <t>G</t>
  </si>
  <si>
    <t>I</t>
  </si>
  <si>
    <t>H</t>
  </si>
  <si>
    <t>E</t>
  </si>
  <si>
    <t>J</t>
  </si>
  <si>
    <t>D</t>
  </si>
  <si>
    <t xml:space="preserve">L </t>
  </si>
  <si>
    <t>A</t>
  </si>
  <si>
    <t>L</t>
  </si>
  <si>
    <t>1 journée  1 match 04 JUIN 2024</t>
  </si>
  <si>
    <t>1 journée  2 match 04 JUIN 2024</t>
  </si>
  <si>
    <t>1 journée  3 match 04 JUIN 2024</t>
  </si>
  <si>
    <t>2 journée  1 match 11 JUIN 2024</t>
  </si>
  <si>
    <t>2 journée  2 match 11 JUIN 2024</t>
  </si>
  <si>
    <t>2journée 3 match 11 JUIN 2024</t>
  </si>
  <si>
    <t>3 journée  1 match 18 JUIN 2024</t>
  </si>
  <si>
    <t>3 journée  2 match 18 JUIN 2024</t>
  </si>
  <si>
    <t>3 journée 3 match 18 JUIN 2024</t>
  </si>
  <si>
    <t>4 journée 1 match 25 JUIN 2024</t>
  </si>
  <si>
    <t>4 journée 3 match 25 JUIN 2024</t>
  </si>
  <si>
    <t>5 journée 1 match 02 JUILLET 2024</t>
  </si>
  <si>
    <t>5 journée 2 match 02 JUILLET 2024</t>
  </si>
  <si>
    <t>5 journée 3 match 02 JUILLET 2024</t>
  </si>
  <si>
    <t>6 journée 1 match 09 JUILLET 2024</t>
  </si>
  <si>
    <t>6 journée 2 match 09 JUILLET 2024</t>
  </si>
  <si>
    <t>6 journée 3 match 09 JUILLET 2024</t>
  </si>
  <si>
    <t>7 journée 1 match 16 JUILLET 2024</t>
  </si>
  <si>
    <t>7 journée 2 match 16 JUILLET 2024</t>
  </si>
  <si>
    <t>7 journée 3 match 16 JUILLET 2024</t>
  </si>
  <si>
    <t>8 journée 1 match 23 JUILLET 2024</t>
  </si>
  <si>
    <t>8 journée 2 match 23 JUILLET 2024</t>
  </si>
  <si>
    <t>CLASSEMENT FINAL</t>
  </si>
  <si>
    <t>PLACE</t>
  </si>
  <si>
    <t>EQUIPES</t>
  </si>
  <si>
    <t>POINT POUR</t>
  </si>
  <si>
    <t>POINT CONTRE</t>
  </si>
  <si>
    <t>JOUE</t>
  </si>
  <si>
    <t>PERDU</t>
  </si>
  <si>
    <t>POINTS</t>
  </si>
  <si>
    <t>GAGNE</t>
  </si>
  <si>
    <t>Joué</t>
  </si>
  <si>
    <t>gagné</t>
  </si>
  <si>
    <t>perdu</t>
  </si>
  <si>
    <t>pp</t>
  </si>
  <si>
    <t>pc</t>
  </si>
  <si>
    <t>pts</t>
  </si>
  <si>
    <t>magic</t>
  </si>
  <si>
    <t>rang</t>
  </si>
  <si>
    <t>Liste des équipes</t>
  </si>
  <si>
    <t>M</t>
  </si>
  <si>
    <t>N</t>
  </si>
  <si>
    <t>O</t>
  </si>
  <si>
    <t>P</t>
  </si>
  <si>
    <t xml:space="preserve">10 journée 3 match </t>
  </si>
  <si>
    <t xml:space="preserve">10 journée 2 match </t>
  </si>
  <si>
    <t xml:space="preserve">10 journée 1 match </t>
  </si>
  <si>
    <t xml:space="preserve">9 journée 3 match </t>
  </si>
  <si>
    <t xml:space="preserve">9 journée 2 match </t>
  </si>
  <si>
    <t xml:space="preserve">9 journée 1 match </t>
  </si>
  <si>
    <t xml:space="preserve">8 journée 3 match </t>
  </si>
  <si>
    <t>Date</t>
  </si>
  <si>
    <t>Journée</t>
  </si>
  <si>
    <t>Match</t>
  </si>
  <si>
    <t>Terrain</t>
  </si>
  <si>
    <t>Équipe 1</t>
  </si>
  <si>
    <t>Équipe 2</t>
  </si>
  <si>
    <t>Score éq. 1</t>
  </si>
  <si>
    <t>Score éq. 2</t>
  </si>
  <si>
    <r>
      <t>CALENDRIER MINI CHAMPIONNAT EN 8 JOURN</t>
    </r>
    <r>
      <rPr>
        <sz val="18"/>
        <color theme="3"/>
        <rFont val="Calibri"/>
        <family val="2"/>
      </rPr>
      <t>É</t>
    </r>
    <r>
      <rPr>
        <sz val="18"/>
        <color theme="3"/>
        <rFont val="Arial"/>
        <family val="2"/>
        <scheme val="major"/>
      </rPr>
      <t>ES</t>
    </r>
  </si>
  <si>
    <t>Point éq. 1</t>
  </si>
  <si>
    <t>Point éq. 2</t>
  </si>
  <si>
    <t>Équipe</t>
  </si>
  <si>
    <t>Nb matches joués</t>
  </si>
  <si>
    <t>Nb matches gagnés</t>
  </si>
  <si>
    <t>Nb matches perdus</t>
  </si>
  <si>
    <t>Points pour</t>
  </si>
  <si>
    <t>Points contre</t>
  </si>
  <si>
    <t>Points</t>
  </si>
  <si>
    <t>Magic</t>
  </si>
  <si>
    <t>Rang</t>
  </si>
  <si>
    <t>Dates</t>
  </si>
  <si>
    <t>Équipes</t>
  </si>
  <si>
    <t>Combinaisons possibles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</si>
</sst>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9">
    <numFmt numFmtId="164" formatCode="General&quot; m/s²&quot;"/>
    <numFmt numFmtId="165" formatCode="General&quot; daN·m&quot;"/>
    <numFmt numFmtId="166" formatCode="General&quot; N·m&quot;"/>
    <numFmt numFmtId="167" formatCode="General&quot; ℓ/min&quot;"/>
    <numFmt numFmtId="168" formatCode="General&quot; ℓ/s&quot;"/>
    <numFmt numFmtId="169" formatCode="General&quot; m³/h&quot;"/>
    <numFmt numFmtId="170" formatCode="General&quot; cm&quot;"/>
    <numFmt numFmtId="171" formatCode="General&quot; m&quot;"/>
    <numFmt numFmtId="172" formatCode="General&quot; mm&quot;"/>
    <numFmt numFmtId="173" formatCode="General&quot; km&quot;"/>
    <numFmt numFmtId="174" formatCode="General&quot; µm&quot;"/>
    <numFmt numFmtId="175" formatCode="General&quot; V&quot;"/>
    <numFmt numFmtId="176" formatCode="General&quot; daN&quot;"/>
    <numFmt numFmtId="177" formatCode="General&quot; N&quot;"/>
    <numFmt numFmtId="178" formatCode="General&quot; kN&quot;"/>
    <numFmt numFmtId="179" formatCode="General&quot; rpm&quot;"/>
    <numFmt numFmtId="180" formatCode="General&quot; tr/min&quot;"/>
    <numFmt numFmtId="181" formatCode="General&quot; kg&quot;"/>
    <numFmt numFmtId="182" formatCode="General&quot; t&quot;"/>
    <numFmt numFmtId="183" formatCode="General&quot; kg/m³&quot;"/>
    <numFmt numFmtId="184" formatCode="General&quot; k€&quot;"/>
    <numFmt numFmtId="185" formatCode="General&quot; M€&quot;"/>
    <numFmt numFmtId="186" formatCode="General&quot; Pa&quot;"/>
    <numFmt numFmtId="187" formatCode="General&quot; kW&quot;"/>
    <numFmt numFmtId="188" formatCode="General&quot; m²&quot;"/>
    <numFmt numFmtId="189" formatCode="General&quot; cm²&quot;"/>
    <numFmt numFmtId="190" formatCode="General&quot; mm²&quot;"/>
    <numFmt numFmtId="191" formatCode="General&quot; °C&quot;"/>
    <numFmt numFmtId="192" formatCode="General&quot; h&quot;"/>
    <numFmt numFmtId="193" formatCode="General&quot; j&quot;"/>
    <numFmt numFmtId="194" formatCode="General&quot; min&quot;"/>
    <numFmt numFmtId="195" formatCode="General&quot; mois&quot;"/>
    <numFmt numFmtId="196" formatCode="General&quot; s&quot;"/>
    <numFmt numFmtId="197" formatCode="General&quot; sem.&quot;"/>
    <numFmt numFmtId="198" formatCode="General&quot; an(s)&quot;"/>
    <numFmt numFmtId="199" formatCode="General&quot; km/h&quot;"/>
    <numFmt numFmtId="200" formatCode="General&quot; m/s&quot;"/>
    <numFmt numFmtId="201" formatCode="General&quot; m/min&quot;"/>
    <numFmt numFmtId="202" formatCode="General&quot; cm/min&quot;"/>
    <numFmt numFmtId="203" formatCode="General&quot; mm/min&quot;"/>
    <numFmt numFmtId="204" formatCode="General&quot; mm/s&quot;"/>
    <numFmt numFmtId="205" formatCode="General&quot; L&quot;"/>
    <numFmt numFmtId="206" formatCode="General&quot; ℓ&quot;"/>
    <numFmt numFmtId="207" formatCode="General&quot; m³&quot;"/>
    <numFmt numFmtId="208" formatCode="General&quot; cm³&quot;"/>
    <numFmt numFmtId="209" formatCode="General&quot; dm³&quot;"/>
    <numFmt numFmtId="210" formatCode="#,##0,&quot; k€&quot;"/>
    <numFmt numFmtId="211" formatCode="@\ *.\ \:"/>
    <numFmt numFmtId="212" formatCode="[$-40C]\ ddd\ dd\ mmm\ yy;@"/>
  </numFmts>
  <fonts count="10" x14ac:knownFonts="1">
    <font>
      <sz val="11"/>
      <color theme="1"/>
      <name val="Arial"/>
      <family val="2"/>
      <scheme val="minor"/>
    </font>
    <font>
      <b/>
      <i/>
      <sz val="11"/>
      <color theme="1"/>
      <name val="Arial"/>
      <family val="2"/>
      <scheme val="minor"/>
    </font>
    <font>
      <b/>
      <i/>
      <sz val="14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b/>
      <i/>
      <sz val="11"/>
      <color rgb="FFFF0000"/>
      <name val="Arial"/>
      <family val="2"/>
      <scheme val="minor"/>
    </font>
    <font>
      <sz val="11"/>
      <color theme="1"/>
      <name val="Arial"/>
      <family val="2"/>
      <scheme val="minor"/>
    </font>
    <font>
      <sz val="18"/>
      <color theme="3"/>
      <name val="Arial"/>
      <family val="2"/>
      <scheme val="major"/>
    </font>
    <font>
      <sz val="8"/>
      <name val="Arial"/>
      <family val="2"/>
      <scheme val="minor"/>
    </font>
    <font>
      <sz val="18"/>
      <color theme="3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4" tint="0.39997558519241921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4" tint="0.39997558519241921"/>
      </top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51">
    <xf numFmtId="0" fontId="0" fillId="0" borderId="0"/>
    <xf numFmtId="0" fontId="7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5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7" fontId="6" fillId="0" borderId="0" applyFont="0" applyFill="0" applyBorder="0" applyAlignment="0" applyProtection="0"/>
    <xf numFmtId="208" fontId="6" fillId="0" borderId="0" applyFont="0" applyFill="0" applyBorder="0" applyAlignment="0" applyProtection="0"/>
    <xf numFmtId="209" fontId="6" fillId="0" borderId="0" applyFont="0" applyFill="0" applyBorder="0" applyAlignment="0" applyProtection="0"/>
    <xf numFmtId="210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2" fontId="6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" fontId="0" fillId="0" borderId="0" xfId="0" applyNumberFormat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0" fillId="2" borderId="2" xfId="0" applyFill="1" applyBorder="1"/>
    <xf numFmtId="0" fontId="1" fillId="2" borderId="1" xfId="0" applyFont="1" applyFill="1" applyBorder="1" applyAlignment="1">
      <alignment horizontal="centerContinuous" vertical="center"/>
    </xf>
    <xf numFmtId="0" fontId="5" fillId="4" borderId="3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0" fillId="0" borderId="1" xfId="0" applyBorder="1"/>
    <xf numFmtId="0" fontId="3" fillId="8" borderId="1" xfId="0" applyFont="1" applyFill="1" applyBorder="1"/>
    <xf numFmtId="0" fontId="4" fillId="0" borderId="1" xfId="0" applyFont="1" applyBorder="1"/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vertical="top" wrapText="1"/>
    </xf>
    <xf numFmtId="0" fontId="7" fillId="0" borderId="0" xfId="1"/>
    <xf numFmtId="0" fontId="0" fillId="0" borderId="0" xfId="0" applyAlignment="1">
      <alignment horizontal="center" wrapText="1"/>
    </xf>
    <xf numFmtId="0" fontId="3" fillId="9" borderId="0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3" fillId="9" borderId="5" xfId="0" applyFont="1" applyFill="1" applyBorder="1" applyAlignment="1">
      <alignment horizontal="center" vertical="top" wrapText="1"/>
    </xf>
    <xf numFmtId="0" fontId="3" fillId="9" borderId="6" xfId="0" applyFont="1" applyFill="1" applyBorder="1" applyAlignment="1">
      <alignment horizontal="center" vertical="top" wrapText="1"/>
    </xf>
    <xf numFmtId="0" fontId="3" fillId="9" borderId="7" xfId="0" applyFont="1" applyFill="1" applyBorder="1" applyAlignment="1">
      <alignment horizontal="center" vertical="top" wrapText="1"/>
    </xf>
    <xf numFmtId="0" fontId="3" fillId="9" borderId="8" xfId="0" applyFont="1" applyFill="1" applyBorder="1" applyAlignment="1">
      <alignment horizontal="center" vertical="top" wrapText="1"/>
    </xf>
    <xf numFmtId="0" fontId="3" fillId="9" borderId="9" xfId="0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0" fillId="0" borderId="0" xfId="0" quotePrefix="1"/>
    <xf numFmtId="0" fontId="3" fillId="9" borderId="10" xfId="0" applyFont="1" applyFill="1" applyBorder="1" applyAlignment="1">
      <alignment horizontal="centerContinuous" vertical="top" wrapText="1"/>
    </xf>
  </cellXfs>
  <cellStyles count="51">
    <cellStyle name="°C" xfId="29" xr:uid="{8E9BA3E0-AB5D-4B54-ADCD-9C7544DCD4E6}"/>
    <cellStyle name="µm" xfId="12" xr:uid="{FF79FD8F-662E-4030-BFF4-EF54D42F8106}"/>
    <cellStyle name="… :" xfId="49" xr:uid="{3D8DB47E-C843-4D7B-974D-C76F739FFA35}"/>
    <cellStyle name="Année" xfId="36" xr:uid="{AC41D251-F7AB-41EA-8E0F-65E4D288463E}"/>
    <cellStyle name="cm" xfId="8" xr:uid="{C7D18DB3-FC78-4CF2-8568-C0374E6AE40A}"/>
    <cellStyle name="cm/min" xfId="40" xr:uid="{3198E70C-1E97-4963-AF48-FFBF115EE210}"/>
    <cellStyle name="cm²" xfId="27" xr:uid="{D608E692-FC2E-4276-ADAB-8C7036A2571A}"/>
    <cellStyle name="cm³" xfId="46" xr:uid="{824EB17C-7CB6-4952-ACF9-4B41E7B58E81}"/>
    <cellStyle name="daN" xfId="14" xr:uid="{D31A6E67-E540-4E88-9ADC-93586054B974}"/>
    <cellStyle name="daN·m" xfId="3" xr:uid="{4722065F-F838-4987-B025-1C2080E599DC}"/>
    <cellStyle name="Date semi-longue" xfId="50" xr:uid="{73FBEBBA-40AE-4048-9B14-CC3FCD0E59D9}"/>
    <cellStyle name="dm³" xfId="47" xr:uid="{3C53381A-F570-48C7-899E-967490D2F187}"/>
    <cellStyle name="h" xfId="30" xr:uid="{73EE95F7-E55C-4A23-A8CF-07C046E6022D}"/>
    <cellStyle name="jours" xfId="31" xr:uid="{28C6F941-A9A5-4268-97DB-D86610F795B3}"/>
    <cellStyle name="k€" xfId="22" xr:uid="{3786A4A5-C84E-4AF3-A8B4-A2A6234FBE9F}"/>
    <cellStyle name="k€ (valeur en €)" xfId="48" xr:uid="{68DA6B4C-1F15-40D8-BDDB-34294AC6CE16}"/>
    <cellStyle name="kg" xfId="19" xr:uid="{E7D6F1D1-7A3B-4830-A950-A6C9E5A9FA95}"/>
    <cellStyle name="kg/m³" xfId="21" xr:uid="{FB793A3F-4488-4EF5-B275-77E16C1082E2}"/>
    <cellStyle name="km" xfId="11" xr:uid="{66A3D354-6D3A-4DBC-89D3-001BB73923B4}"/>
    <cellStyle name="km/h" xfId="37" xr:uid="{E755690C-3B5A-4E4E-A03F-91E699067102}"/>
    <cellStyle name="kN" xfId="16" xr:uid="{02B70155-BDE6-4DE1-B5B1-DBD2A48FA68D}"/>
    <cellStyle name="kW" xfId="25" xr:uid="{6C609B8C-97AD-4C86-BAA7-378A397053D4}"/>
    <cellStyle name="L" xfId="43" xr:uid="{B00144C5-A785-4692-948F-87302167D030}"/>
    <cellStyle name="ℓ" xfId="44" xr:uid="{F5DEC87C-CC84-4E03-84B8-70527E524E2D}"/>
    <cellStyle name="ℓ/min" xfId="5" xr:uid="{9BE3FD42-2DEA-4791-8497-0A10308563BD}"/>
    <cellStyle name="ℓ/s" xfId="6" xr:uid="{6259D8DF-B8CA-4093-B931-B786FFE0BB77}"/>
    <cellStyle name="m" xfId="9" xr:uid="{4417F3E0-BF64-4918-B217-C483E54418DF}"/>
    <cellStyle name="m/min" xfId="39" xr:uid="{9C3ADBCF-7FEE-4ED3-8DE8-78299DC061DF}"/>
    <cellStyle name="m/s" xfId="38" xr:uid="{FDFA216E-C861-45F3-B023-9926812CE37D}"/>
    <cellStyle name="m/s²" xfId="2" xr:uid="{818C3D0B-A09F-4E22-99AD-E93EC74D16E1}"/>
    <cellStyle name="M€" xfId="23" xr:uid="{A5EDE71F-D14C-436D-AB50-96A0F4912A7D}"/>
    <cellStyle name="m²" xfId="26" xr:uid="{66D2F3FC-3B7C-42DD-99FD-4A1D3CC026A4}"/>
    <cellStyle name="m³" xfId="45" xr:uid="{36EECF95-D5A5-4E91-9CEE-CE5D81520F71}"/>
    <cellStyle name="m³/h" xfId="7" xr:uid="{FF1EAEE0-48B2-4A1C-B054-093AC284BF7F}"/>
    <cellStyle name="minute" xfId="32" xr:uid="{FA5EDB45-080A-49A3-B518-C162A1A800A6}"/>
    <cellStyle name="mm" xfId="10" xr:uid="{EAF8580D-B6EA-47D5-BCC8-D132078A09C0}"/>
    <cellStyle name="mm/min" xfId="41" xr:uid="{25BE8B42-7D1B-48B2-8DC9-549281D9CD17}"/>
    <cellStyle name="mm/s" xfId="42" xr:uid="{0CAAFCCF-608D-4947-8408-09ACBBCC4B93}"/>
    <cellStyle name="mm²" xfId="28" xr:uid="{0C8F06EE-5A4B-4887-B304-B196D15A928E}"/>
    <cellStyle name="mois" xfId="33" xr:uid="{249F0666-5864-49AC-B631-5B0A2D2A6468}"/>
    <cellStyle name="N" xfId="15" xr:uid="{2A6618AC-9132-48CE-A384-F945C3506BB1}"/>
    <cellStyle name="N·m" xfId="4" xr:uid="{9C3E1239-C54C-4590-A664-20E7676E4925}"/>
    <cellStyle name="Normal" xfId="0" builtinId="0"/>
    <cellStyle name="Pa" xfId="24" xr:uid="{E459B114-8174-446C-BE47-DDF595DB1B1F}"/>
    <cellStyle name="rpm" xfId="17" xr:uid="{21BB1840-22ED-4800-BB08-A374C024C55F}"/>
    <cellStyle name="s" xfId="34" xr:uid="{A97E20A9-CF3A-4EFE-BC7B-3B01ACAD91EC}"/>
    <cellStyle name="semaine" xfId="35" xr:uid="{210684D7-3A71-4074-9D76-96AB4EBB4A0F}"/>
    <cellStyle name="Titre" xfId="1" builtinId="15"/>
    <cellStyle name="tonne" xfId="20" xr:uid="{60753682-BD0E-46C6-B8C7-877C827A1D02}"/>
    <cellStyle name="tr/min" xfId="18" xr:uid="{8884B8BA-8E0F-409D-90CA-DAFCA97231A0}"/>
    <cellStyle name="V" xfId="13" xr:uid="{9EC14413-E8F9-44F8-BB75-7C20B8776DA2}"/>
  </cellStyles>
  <dxfs count="33"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theme="4"/>
          <bgColor theme="4"/>
        </patternFill>
      </fill>
      <alignment horizontal="center" vertical="top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theme="4"/>
          <bgColor theme="4"/>
        </patternFill>
      </fill>
      <alignment horizontal="center" vertical="top" textRotation="0" wrapText="1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E14022-DFD2-4EC9-BD03-22415CB25670}" name="Tableau1" displayName="Tableau1" ref="A4:J196" totalsRowShown="0" headerRowDxfId="32">
  <autoFilter ref="A4:J196" xr:uid="{6FE14022-DFD2-4EC9-BD03-22415CB25670}"/>
  <tableColumns count="10">
    <tableColumn id="1" xr3:uid="{C55D964D-7D22-4EF2-8FEB-F472A44573AF}" name="Date"/>
    <tableColumn id="2" xr3:uid="{7F71100E-DFB3-4EF2-81FF-75F570D9997E}" name="Journée" dataDxfId="31"/>
    <tableColumn id="3" xr3:uid="{F682E41D-25D4-4B13-8691-048B92B30246}" name="Match" dataDxfId="30"/>
    <tableColumn id="4" xr3:uid="{0CBF8CE2-EFF4-4973-A313-0A4B66BE2A5D}" name="Terrain" dataDxfId="29"/>
    <tableColumn id="5" xr3:uid="{D62B1E85-4408-4B59-9FED-E039D663BC2A}" name="Équipe 1" dataDxfId="28"/>
    <tableColumn id="6" xr3:uid="{D0730E45-8F69-49E3-B341-3008CF8DE1CD}" name="Équipe 2" dataDxfId="27"/>
    <tableColumn id="7" xr3:uid="{B46B3D32-F51D-4625-BA09-38C16937D465}" name="Score éq. 1" dataDxfId="25"/>
    <tableColumn id="8" xr3:uid="{6840AE70-87CA-449B-A83E-315EF73E28D0}" name="Score éq. 2" dataDxfId="26">
      <calculatedColumnFormula>IF(Tableau1[[#This Row],[Score éq. 1]]="","",9-Tableau1[[#This Row],[Score éq. 1]])</calculatedColumnFormula>
    </tableColumn>
    <tableColumn id="9" xr3:uid="{DB727868-FF80-466D-975D-FC287B05354C}" name="Point éq. 1" dataDxfId="24">
      <calculatedColumnFormula>(Tableau1[[#This Row],[Score éq. 1]]&gt;Tableau1[[#This Row],[Score éq. 2]])*1</calculatedColumnFormula>
    </tableColumn>
    <tableColumn id="10" xr3:uid="{A382D4AF-8013-46A4-BF29-BAB09DD946AD}" name="Point éq. 2" dataDxfId="23">
      <calculatedColumnFormula>1-Tableau1[[#This Row],[Point éq. 1]]</calculatedColumnFormula>
    </tableColumn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488D70-7AEE-413F-AD1C-2CDE712513F0}" name="Tableau2" displayName="Tableau2" ref="AE4:AE13" totalsRowCount="1" headerRowDxfId="22" dataDxfId="0" totalsRowDxfId="2">
  <autoFilter ref="AE4:AE12" xr:uid="{4F488D70-7AEE-413F-AD1C-2CDE712513F0}"/>
  <tableColumns count="1">
    <tableColumn id="1" xr3:uid="{C05DC8AC-7BDD-46CF-B6B1-AE4EE12BBC07}" name="Dates" totalsRowFunction="count" dataDxfId="1" totalsRowDxfId="3"/>
  </tableColumns>
  <tableStyleInfo name="TableStyleLight15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5DFF8D3-7BA9-4977-9397-3DDF3B9E006E}" name="Tableau3" displayName="Tableau3" ref="AG4:AG21" totalsRowCount="1" headerRowDxfId="19" dataDxfId="20">
  <autoFilter ref="AG4:AG20" xr:uid="{65DFF8D3-7BA9-4977-9397-3DDF3B9E006E}"/>
  <tableColumns count="1">
    <tableColumn id="1" xr3:uid="{6EAD63B8-9E81-4011-8646-EDA4A07BEAB9}" name="Équipes" totalsRowFunction="count" dataDxfId="21" totalsRowDxfId="4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733EA-F4D8-43CB-B760-B92DAF2B0E32}">
  <sheetPr codeName="Sheet1">
    <pageSetUpPr fitToPage="1"/>
  </sheetPr>
  <dimension ref="A2:AI302"/>
  <sheetViews>
    <sheetView showGridLines="0" topLeftCell="A3" zoomScaleNormal="100" workbookViewId="0">
      <selection activeCell="B3" sqref="B3"/>
    </sheetView>
  </sheetViews>
  <sheetFormatPr baseColWidth="10" defaultColWidth="11.4140625" defaultRowHeight="14" x14ac:dyDescent="0.3"/>
  <cols>
    <col min="1" max="1" width="2.9140625" customWidth="1"/>
    <col min="2" max="2" width="8.83203125" customWidth="1"/>
    <col min="3" max="3" width="3" customWidth="1"/>
    <col min="4" max="4" width="2.9140625" customWidth="1"/>
    <col min="5" max="6" width="2.6640625" customWidth="1"/>
    <col min="7" max="8" width="8.6640625" customWidth="1"/>
    <col min="9" max="10" width="1.9140625" customWidth="1"/>
    <col min="11" max="11" width="6.6640625" bestFit="1" customWidth="1"/>
    <col min="12" max="12" width="4.9140625" customWidth="1"/>
    <col min="13" max="13" width="6.25" customWidth="1"/>
    <col min="14" max="14" width="6.1640625" customWidth="1"/>
    <col min="15" max="15" width="3.25" customWidth="1"/>
    <col min="16" max="16" width="3.1640625" customWidth="1"/>
    <col min="17" max="17" width="3.6640625" customWidth="1"/>
    <col min="18" max="18" width="9.25" customWidth="1"/>
    <col min="19" max="19" width="4.9140625" customWidth="1"/>
    <col min="20" max="23" width="2.4140625" customWidth="1"/>
    <col min="24" max="24" width="8.6640625" customWidth="1"/>
    <col min="30" max="30" width="14.1640625" customWidth="1"/>
    <col min="32" max="32" width="9.9140625" hidden="1" customWidth="1"/>
    <col min="33" max="34" width="5.4140625" customWidth="1"/>
    <col min="35" max="35" width="0" hidden="1" customWidth="1"/>
  </cols>
  <sheetData>
    <row r="2" spans="2:35" ht="22.5" customHeight="1" x14ac:dyDescent="0.3">
      <c r="B2" s="12" t="s">
        <v>1</v>
      </c>
      <c r="C2" s="13"/>
      <c r="D2" s="8"/>
      <c r="E2" s="8"/>
      <c r="F2" s="8"/>
      <c r="G2" s="9"/>
      <c r="H2" s="8"/>
      <c r="X2" s="14" t="s">
        <v>38</v>
      </c>
      <c r="Y2" s="14"/>
      <c r="Z2" s="14"/>
      <c r="AA2" s="14"/>
      <c r="AB2" s="14"/>
      <c r="AC2" s="14"/>
      <c r="AD2" s="14"/>
      <c r="AE2" s="14"/>
      <c r="AI2" t="s">
        <v>55</v>
      </c>
    </row>
    <row r="4" spans="2:35" ht="22.5" customHeight="1" x14ac:dyDescent="0.3">
      <c r="B4" s="4" t="s">
        <v>2</v>
      </c>
      <c r="C4" s="14" t="s">
        <v>16</v>
      </c>
      <c r="D4" s="14"/>
      <c r="E4" s="14"/>
      <c r="F4" s="14"/>
      <c r="G4" s="1"/>
      <c r="H4" s="1"/>
      <c r="K4" s="18" t="s">
        <v>78</v>
      </c>
      <c r="L4" s="18" t="s">
        <v>47</v>
      </c>
      <c r="M4" s="18" t="s">
        <v>48</v>
      </c>
      <c r="N4" s="18" t="s">
        <v>49</v>
      </c>
      <c r="O4" s="18" t="s">
        <v>50</v>
      </c>
      <c r="P4" s="18" t="s">
        <v>51</v>
      </c>
      <c r="Q4" s="18" t="s">
        <v>52</v>
      </c>
      <c r="R4" s="18" t="s">
        <v>53</v>
      </c>
      <c r="S4" s="18" t="s">
        <v>54</v>
      </c>
      <c r="X4" s="2" t="s">
        <v>39</v>
      </c>
      <c r="Y4" s="10" t="s">
        <v>40</v>
      </c>
      <c r="Z4" s="10" t="s">
        <v>43</v>
      </c>
      <c r="AA4" s="10" t="s">
        <v>46</v>
      </c>
      <c r="AB4" s="10" t="s">
        <v>44</v>
      </c>
      <c r="AC4" s="10" t="s">
        <v>41</v>
      </c>
      <c r="AD4" s="10" t="s">
        <v>42</v>
      </c>
      <c r="AE4" s="11" t="s">
        <v>45</v>
      </c>
    </row>
    <row r="5" spans="2:35" ht="22.5" customHeight="1" x14ac:dyDescent="0.3">
      <c r="B5" s="4">
        <v>1</v>
      </c>
      <c r="C5" s="5" t="s">
        <v>3</v>
      </c>
      <c r="D5" s="5" t="s">
        <v>9</v>
      </c>
      <c r="E5" s="6">
        <v>5</v>
      </c>
      <c r="F5" s="6">
        <f t="shared" ref="F5:F12" si="0">9-E5</f>
        <v>4</v>
      </c>
      <c r="H5" s="1"/>
      <c r="I5">
        <f t="shared" ref="I5:I68" si="1">IF(E5="",0,IF(E5=13,IF(F5&lt;9,3,2),IF(E5&lt;9,0,1)))</f>
        <v>0</v>
      </c>
      <c r="J5">
        <f>IF(E5="",0,1)</f>
        <v>1</v>
      </c>
      <c r="K5" s="10" t="str">
        <f t="shared" ref="K5:K20" si="2">AI5</f>
        <v>A</v>
      </c>
      <c r="L5" s="17" cm="1">
        <f t="array" ref="L5">SUMPRODUCT((_eq1=K5)*(_sc1&lt;&gt;"")*1)+SUMPRODUCT((_eq2=K5)*(_sc2&lt;&gt;"")*1)</f>
        <v>2</v>
      </c>
      <c r="M5" s="17" cm="1">
        <f t="array" ref="M5">SUMPRODUCT((_eq1=K5)*(_sc1&gt;_sc2)*1)+SUMPRODUCT((_eq2=K5)*(_sc1&lt;_sc2)*1)</f>
        <v>2</v>
      </c>
      <c r="N5" s="17">
        <f>L5-M5</f>
        <v>0</v>
      </c>
      <c r="O5" s="17" cm="1">
        <f t="array" ref="O5">SUMPRODUCT((_eq1=K5)*(_sc1))+SUMPRODUCT((_eq2=K5)*_sc2)</f>
        <v>16</v>
      </c>
      <c r="P5" s="17" cm="1">
        <f t="array" ref="P5">SUMPRODUCT((_eq1=K5)*(_sc2))+SUMPRODUCT((_eq2=K5)*_sc1)</f>
        <v>11</v>
      </c>
      <c r="Q5" s="19">
        <f>IF(OR(L5=0,M5&lt;N5),0,1)</f>
        <v>1</v>
      </c>
      <c r="R5" s="17">
        <f>Q5*10000+(O5-P5)*100+O5+(20-ROW())/100-IF(K5=0,10000,0)</f>
        <v>10516.15</v>
      </c>
      <c r="S5" s="17">
        <f>IF(K5=0,1/0,RANK(R5,$R$5:$R$20))</f>
        <v>6</v>
      </c>
      <c r="X5" s="2">
        <f>IF(Y5="","",IF(INT(AF4)=INT(AF5),"",ROW()-4))</f>
        <v>1</v>
      </c>
      <c r="Y5" s="10" t="str" cm="1">
        <f t="array" ref="Y5">IFERROR(INDEX($K$5:$R$20,MATCH(ROW()-4,$S$5:$S$20,0),COLUMN(A1)),"")</f>
        <v>B</v>
      </c>
      <c r="Z5" s="10" cm="1">
        <f t="array" ref="Z5">IFERROR(INDEX($K$5:$R$20,MATCH($Y5,$K$5:$K$20,0),COLUMN()-24),"")</f>
        <v>3</v>
      </c>
      <c r="AA5" s="10" cm="1">
        <f t="array" ref="AA5">IFERROR(INDEX($K$5:$R$20,MATCH($Y5,$K$5:$K$20,0),COLUMN()-24),"")</f>
        <v>3</v>
      </c>
      <c r="AB5" s="10" cm="1">
        <f t="array" ref="AB5">IFERROR(INDEX($K$5:$R$20,MATCH($Y5,$K$5:$K$20,0),COLUMN()-24),"")</f>
        <v>0</v>
      </c>
      <c r="AC5" s="10" cm="1">
        <f t="array" ref="AC5">IFERROR(INDEX($K$5:$R$20,MATCH($Y5,$K$5:$K$20,0),COLUMN()-24),"")</f>
        <v>23</v>
      </c>
      <c r="AD5" s="10" cm="1">
        <f t="array" ref="AD5">IFERROR(INDEX($K$5:$R$20,MATCH($Y5,$K$5:$K$20,0),COLUMN()-24),"")</f>
        <v>4</v>
      </c>
      <c r="AE5" s="16" cm="1">
        <f t="array" ref="AE5">IFERROR(INDEX($K$5:$R$20,MATCH(ROW(G1),$S$5:$S$20,0),COLUMN(G1)),"")</f>
        <v>1</v>
      </c>
      <c r="AF5" s="10" cm="1">
        <f t="array" ref="AF5">IFERROR(INDEX($K$5:$R$20,MATCH(ROW(H1),$S$5:$S$20,0),COLUMN(H1)),"")</f>
        <v>11923.14</v>
      </c>
      <c r="AI5" s="10" t="s">
        <v>14</v>
      </c>
    </row>
    <row r="6" spans="2:35" ht="22.5" customHeight="1" x14ac:dyDescent="0.3">
      <c r="B6" s="4">
        <v>2</v>
      </c>
      <c r="C6" s="5" t="s">
        <v>4</v>
      </c>
      <c r="D6" s="5" t="s">
        <v>10</v>
      </c>
      <c r="E6" s="6">
        <v>0</v>
      </c>
      <c r="F6" s="6">
        <f t="shared" si="0"/>
        <v>9</v>
      </c>
      <c r="H6" s="1"/>
      <c r="I6">
        <f t="shared" si="1"/>
        <v>0</v>
      </c>
      <c r="J6">
        <f t="shared" ref="J6:J69" si="3">IF(E6="",0,1)</f>
        <v>1</v>
      </c>
      <c r="K6" s="10" t="str">
        <f t="shared" si="2"/>
        <v>B</v>
      </c>
      <c r="L6" s="17" cm="1">
        <f t="array" ref="L6">SUMPRODUCT((_eq1=K6)*(_sc1&lt;&gt;"")*1)+SUMPRODUCT((_eq2=K6)*(_sc2&lt;&gt;"")*1)</f>
        <v>3</v>
      </c>
      <c r="M6" s="17" cm="1">
        <f t="array" ref="M6">SUMPRODUCT((_eq1=K6)*(_sc1&gt;_sc2)*1)+SUMPRODUCT((_eq2=K6)*(_sc1&lt;_sc2)*1)</f>
        <v>3</v>
      </c>
      <c r="N6" s="17">
        <f t="shared" ref="N6:N16" si="4">L6-M6</f>
        <v>0</v>
      </c>
      <c r="O6" s="17" cm="1">
        <f t="array" ref="O6">SUMPRODUCT((_eq1=K6)*(_sc1))+SUMPRODUCT((_eq2=K6)*_sc2)</f>
        <v>23</v>
      </c>
      <c r="P6" s="17" cm="1">
        <f t="array" ref="P6">SUMPRODUCT((_eq1=K6)*(_sc2))+SUMPRODUCT((_eq2=K6)*_sc1)</f>
        <v>4</v>
      </c>
      <c r="Q6" s="19">
        <f t="shared" ref="Q6:Q20" si="5">IF(OR(L6=0,M6&lt;N6),0,1)</f>
        <v>1</v>
      </c>
      <c r="R6" s="17">
        <f t="shared" ref="R6:R19" si="6">Q6*10000+(O6-P6)*100+O6+(20-ROW())/100-IF(K6=0,10000,0)</f>
        <v>11923.14</v>
      </c>
      <c r="S6" s="17">
        <f t="shared" ref="S6:S19" si="7">IF(K6=0,1/0,RANK(R6,$R$5:$R$20))</f>
        <v>1</v>
      </c>
      <c r="X6" s="2">
        <f t="shared" ref="X6:X20" si="8">IF(Y6="","",IF(INT(AF5)=INT(AF6),"",ROW()-4))</f>
        <v>2</v>
      </c>
      <c r="Y6" s="10" t="str" cm="1">
        <f t="array" ref="Y6">IFERROR(INDEX($K$5:$R$20,MATCH(ROW()-4,$S$5:$S$20,0),COLUMN(A2)),"")</f>
        <v>O</v>
      </c>
      <c r="Z6" s="10" cm="1">
        <f t="array" ref="Z6">IFERROR(INDEX($K$5:$R$20,MATCH($Y6,$K$5:$K$20,0),COLUMN()-24),"")</f>
        <v>2</v>
      </c>
      <c r="AA6" s="10" cm="1">
        <f t="array" ref="AA6">IFERROR(INDEX($K$5:$R$20,MATCH($Y6,$K$5:$K$20,0),COLUMN()-24),"")</f>
        <v>2</v>
      </c>
      <c r="AB6" s="10" cm="1">
        <f t="array" ref="AB6">IFERROR(INDEX($K$5:$R$20,MATCH($Y6,$K$5:$K$20,0),COLUMN()-24),"")</f>
        <v>0</v>
      </c>
      <c r="AC6" s="10" cm="1">
        <f t="array" ref="AC6">IFERROR(INDEX($K$5:$R$20,MATCH($Y6,$K$5:$K$20,0),COLUMN()-24),"")</f>
        <v>18</v>
      </c>
      <c r="AD6" s="10" cm="1">
        <f t="array" ref="AD6">IFERROR(INDEX($K$5:$R$20,MATCH($Y6,$K$5:$K$20,0),COLUMN()-24),"")</f>
        <v>0</v>
      </c>
      <c r="AE6" s="16" cm="1">
        <f t="array" ref="AE6">IFERROR(INDEX($K$5:$R$20,MATCH(ROW(G2),$S$5:$S$20,0),COLUMN(G2)),"")</f>
        <v>1</v>
      </c>
      <c r="AF6" s="10" cm="1">
        <f t="array" ref="AF6">IFERROR(INDEX($K$5:$R$20,MATCH(ROW(H2),$S$5:$S$20,0),COLUMN(H2)),"")</f>
        <v>11818.01</v>
      </c>
      <c r="AI6" s="10" t="s">
        <v>3</v>
      </c>
    </row>
    <row r="7" spans="2:35" ht="22.5" customHeight="1" x14ac:dyDescent="0.3">
      <c r="B7" s="4">
        <v>3</v>
      </c>
      <c r="C7" s="5" t="s">
        <v>5</v>
      </c>
      <c r="D7" s="5" t="s">
        <v>11</v>
      </c>
      <c r="E7" s="6">
        <v>6</v>
      </c>
      <c r="F7" s="6">
        <f t="shared" si="0"/>
        <v>3</v>
      </c>
      <c r="H7" s="1"/>
      <c r="I7">
        <f t="shared" si="1"/>
        <v>0</v>
      </c>
      <c r="J7">
        <f t="shared" si="3"/>
        <v>1</v>
      </c>
      <c r="K7" s="10" t="str">
        <f t="shared" si="2"/>
        <v>C</v>
      </c>
      <c r="L7" s="17" cm="1">
        <f t="array" ref="L7">SUMPRODUCT((_eq1=K7)*(_sc1&lt;&gt;"")*1)+SUMPRODUCT((_eq2=K7)*(_sc2&lt;&gt;"")*1)</f>
        <v>2</v>
      </c>
      <c r="M7" s="17" cm="1">
        <f t="array" ref="M7">SUMPRODUCT((_eq1=K7)*(_sc1&gt;_sc2)*1)+SUMPRODUCT((_eq2=K7)*(_sc1&lt;_sc2)*1)</f>
        <v>2</v>
      </c>
      <c r="N7" s="17">
        <f t="shared" si="4"/>
        <v>0</v>
      </c>
      <c r="O7" s="17" cm="1">
        <f t="array" ref="O7">SUMPRODUCT((_eq1=K7)*(_sc1))+SUMPRODUCT((_eq2=K7)*_sc2)</f>
        <v>15</v>
      </c>
      <c r="P7" s="17" cm="1">
        <f t="array" ref="P7">SUMPRODUCT((_eq1=K7)*(_sc2))+SUMPRODUCT((_eq2=K7)*_sc1)</f>
        <v>12</v>
      </c>
      <c r="Q7" s="19">
        <f t="shared" si="5"/>
        <v>1</v>
      </c>
      <c r="R7" s="17">
        <f t="shared" si="6"/>
        <v>10315.129999999999</v>
      </c>
      <c r="S7" s="17">
        <f t="shared" si="7"/>
        <v>8</v>
      </c>
      <c r="X7" s="2">
        <f t="shared" si="8"/>
        <v>3</v>
      </c>
      <c r="Y7" s="10" t="str" cm="1">
        <f t="array" ref="Y7">IFERROR(INDEX($K$5:$R$20,MATCH(ROW()-4,$S$5:$S$20,0),COLUMN(A3)),"")</f>
        <v>N</v>
      </c>
      <c r="Z7" s="10" cm="1">
        <f t="array" ref="Z7">IFERROR(INDEX($K$5:$R$20,MATCH($Y7,$K$5:$K$20,0),COLUMN()-24),"")</f>
        <v>3</v>
      </c>
      <c r="AA7" s="10" cm="1">
        <f t="array" ref="AA7">IFERROR(INDEX($K$5:$R$20,MATCH($Y7,$K$5:$K$20,0),COLUMN()-24),"")</f>
        <v>2</v>
      </c>
      <c r="AB7" s="10" cm="1">
        <f t="array" ref="AB7">IFERROR(INDEX($K$5:$R$20,MATCH($Y7,$K$5:$K$20,0),COLUMN()-24),"")</f>
        <v>1</v>
      </c>
      <c r="AC7" s="10" cm="1">
        <f t="array" ref="AC7">IFERROR(INDEX($K$5:$R$20,MATCH($Y7,$K$5:$K$20,0),COLUMN()-24),"")</f>
        <v>21</v>
      </c>
      <c r="AD7" s="10" cm="1">
        <f t="array" ref="AD7">IFERROR(INDEX($K$5:$R$20,MATCH($Y7,$K$5:$K$20,0),COLUMN()-24),"")</f>
        <v>6</v>
      </c>
      <c r="AE7" s="16" cm="1">
        <f t="array" ref="AE7">IFERROR(INDEX($K$5:$R$20,MATCH(ROW(G3),$S$5:$S$20,0),COLUMN(G3)),"")</f>
        <v>1</v>
      </c>
      <c r="AF7" s="10" cm="1">
        <f t="array" ref="AF7">IFERROR(INDEX($K$5:$R$20,MATCH(ROW(H3),$S$5:$S$20,0),COLUMN(H3)),"")</f>
        <v>11521.02</v>
      </c>
      <c r="AI7" s="10" t="s">
        <v>5</v>
      </c>
    </row>
    <row r="8" spans="2:35" ht="22.5" customHeight="1" x14ac:dyDescent="0.3">
      <c r="B8" s="4">
        <v>4</v>
      </c>
      <c r="C8" s="5" t="s">
        <v>6</v>
      </c>
      <c r="D8" s="5" t="s">
        <v>14</v>
      </c>
      <c r="E8" s="6">
        <v>2</v>
      </c>
      <c r="F8" s="6">
        <f t="shared" si="0"/>
        <v>7</v>
      </c>
      <c r="H8" s="1"/>
      <c r="I8">
        <f t="shared" si="1"/>
        <v>0</v>
      </c>
      <c r="J8">
        <f t="shared" si="3"/>
        <v>1</v>
      </c>
      <c r="K8" s="10" t="str">
        <f t="shared" si="2"/>
        <v>D</v>
      </c>
      <c r="L8" s="17" cm="1">
        <f t="array" ref="L8">SUMPRODUCT((_eq1=K8)*(_sc1&lt;&gt;"")*1)+SUMPRODUCT((_eq2=K8)*(_sc2&lt;&gt;"")*1)</f>
        <v>2</v>
      </c>
      <c r="M8" s="17" cm="1">
        <f t="array" ref="M8">SUMPRODUCT((_eq1=K8)*(_sc1&gt;_sc2)*1)+SUMPRODUCT((_eq2=K8)*(_sc1&lt;_sc2)*1)</f>
        <v>1</v>
      </c>
      <c r="N8" s="17">
        <f t="shared" si="4"/>
        <v>1</v>
      </c>
      <c r="O8" s="17" cm="1">
        <f t="array" ref="O8">SUMPRODUCT((_eq1=K8)*(_sc1))+SUMPRODUCT((_eq2=K8)*_sc2)</f>
        <v>10</v>
      </c>
      <c r="P8" s="17" cm="1">
        <f t="array" ref="P8">SUMPRODUCT((_eq1=K8)*(_sc2))+SUMPRODUCT((_eq2=K8)*_sc1)</f>
        <v>17</v>
      </c>
      <c r="Q8" s="19">
        <f t="shared" si="5"/>
        <v>1</v>
      </c>
      <c r="R8" s="17">
        <f t="shared" si="6"/>
        <v>9310.1200000000008</v>
      </c>
      <c r="S8" s="17">
        <f t="shared" si="7"/>
        <v>12</v>
      </c>
      <c r="X8" s="2">
        <f t="shared" si="8"/>
        <v>4</v>
      </c>
      <c r="Y8" s="10" t="str" cm="1">
        <f t="array" ref="Y8">IFERROR(INDEX($K$5:$R$20,MATCH(ROW()-4,$S$5:$S$20,0),COLUMN(A4)),"")</f>
        <v>E</v>
      </c>
      <c r="Z8" s="10" cm="1">
        <f t="array" ref="Z8">IFERROR(INDEX($K$5:$R$20,MATCH($Y8,$K$5:$K$20,0),COLUMN()-24),"")</f>
        <v>2</v>
      </c>
      <c r="AA8" s="10" cm="1">
        <f t="array" ref="AA8">IFERROR(INDEX($K$5:$R$20,MATCH($Y8,$K$5:$K$20,0),COLUMN()-24),"")</f>
        <v>2</v>
      </c>
      <c r="AB8" s="10" cm="1">
        <f t="array" ref="AB8">IFERROR(INDEX($K$5:$R$20,MATCH($Y8,$K$5:$K$20,0),COLUMN()-24),"")</f>
        <v>0</v>
      </c>
      <c r="AC8" s="10" cm="1">
        <f t="array" ref="AC8">IFERROR(INDEX($K$5:$R$20,MATCH($Y8,$K$5:$K$20,0),COLUMN()-24),"")</f>
        <v>18</v>
      </c>
      <c r="AD8" s="10" cm="1">
        <f t="array" ref="AD8">IFERROR(INDEX($K$5:$R$20,MATCH($Y8,$K$5:$K$20,0),COLUMN()-24),"")</f>
        <v>9</v>
      </c>
      <c r="AE8" s="16" cm="1">
        <f t="array" ref="AE8">IFERROR(INDEX($K$5:$R$20,MATCH(ROW(G4),$S$5:$S$20,0),COLUMN(G4)),"")</f>
        <v>1</v>
      </c>
      <c r="AF8" s="10" cm="1">
        <f t="array" ref="AF8">IFERROR(INDEX($K$5:$R$20,MATCH(ROW(H4),$S$5:$S$20,0),COLUMN(H4)),"")</f>
        <v>10918.11</v>
      </c>
      <c r="AI8" s="10" t="s">
        <v>12</v>
      </c>
    </row>
    <row r="9" spans="2:35" ht="22.5" customHeight="1" x14ac:dyDescent="0.3">
      <c r="B9" s="4">
        <v>5</v>
      </c>
      <c r="C9" s="5" t="s">
        <v>7</v>
      </c>
      <c r="D9" s="5" t="s">
        <v>12</v>
      </c>
      <c r="E9" s="6">
        <v>8</v>
      </c>
      <c r="F9" s="6">
        <f t="shared" si="0"/>
        <v>1</v>
      </c>
      <c r="H9" s="1"/>
      <c r="I9">
        <f t="shared" si="1"/>
        <v>0</v>
      </c>
      <c r="J9">
        <f t="shared" si="3"/>
        <v>1</v>
      </c>
      <c r="K9" s="10" t="str">
        <f t="shared" si="2"/>
        <v>E</v>
      </c>
      <c r="L9" s="17" cm="1">
        <f t="array" ref="L9">SUMPRODUCT((_eq1=K9)*(_sc1&lt;&gt;"")*1)+SUMPRODUCT((_eq2=K9)*(_sc2&lt;&gt;"")*1)</f>
        <v>2</v>
      </c>
      <c r="M9" s="17" cm="1">
        <f t="array" ref="M9">SUMPRODUCT((_eq1=K9)*(_sc1&gt;_sc2)*1)+SUMPRODUCT((_eq2=K9)*(_sc1&lt;_sc2)*1)</f>
        <v>2</v>
      </c>
      <c r="N9" s="17">
        <f t="shared" si="4"/>
        <v>0</v>
      </c>
      <c r="O9" s="17" cm="1">
        <f t="array" ref="O9">SUMPRODUCT((_eq1=K9)*(_sc1))+SUMPRODUCT((_eq2=K9)*_sc2)</f>
        <v>18</v>
      </c>
      <c r="P9" s="17" cm="1">
        <f t="array" ref="P9">SUMPRODUCT((_eq1=K9)*(_sc2))+SUMPRODUCT((_eq2=K9)*_sc1)</f>
        <v>9</v>
      </c>
      <c r="Q9" s="19">
        <f t="shared" si="5"/>
        <v>1</v>
      </c>
      <c r="R9" s="17">
        <f t="shared" si="6"/>
        <v>10918.11</v>
      </c>
      <c r="S9" s="17">
        <f t="shared" si="7"/>
        <v>4</v>
      </c>
      <c r="X9" s="2">
        <f t="shared" si="8"/>
        <v>5</v>
      </c>
      <c r="Y9" s="10" t="str" cm="1">
        <f t="array" ref="Y9">IFERROR(INDEX($K$5:$R$20,MATCH(ROW()-4,$S$5:$S$20,0),COLUMN(A5)),"")</f>
        <v>G</v>
      </c>
      <c r="Z9" s="10" cm="1">
        <f t="array" ref="Z9">IFERROR(INDEX($K$5:$R$20,MATCH($Y9,$K$5:$K$20,0),COLUMN()-24),"")</f>
        <v>2</v>
      </c>
      <c r="AA9" s="10" cm="1">
        <f t="array" ref="AA9">IFERROR(INDEX($K$5:$R$20,MATCH($Y9,$K$5:$K$20,0),COLUMN()-24),"")</f>
        <v>2</v>
      </c>
      <c r="AB9" s="10" cm="1">
        <f t="array" ref="AB9">IFERROR(INDEX($K$5:$R$20,MATCH($Y9,$K$5:$K$20,0),COLUMN()-24),"")</f>
        <v>0</v>
      </c>
      <c r="AC9" s="10" cm="1">
        <f t="array" ref="AC9">IFERROR(INDEX($K$5:$R$20,MATCH($Y9,$K$5:$K$20,0),COLUMN()-24),"")</f>
        <v>17</v>
      </c>
      <c r="AD9" s="10" cm="1">
        <f t="array" ref="AD9">IFERROR(INDEX($K$5:$R$20,MATCH($Y9,$K$5:$K$20,0),COLUMN()-24),"")</f>
        <v>10</v>
      </c>
      <c r="AE9" s="16" cm="1">
        <f t="array" ref="AE9">IFERROR(INDEX($K$5:$R$20,MATCH(ROW(G5),$S$5:$S$20,0),COLUMN(G5)),"")</f>
        <v>1</v>
      </c>
      <c r="AF9" s="10" cm="1">
        <f t="array" ref="AF9">IFERROR(INDEX($K$5:$R$20,MATCH(ROW(H5),$S$5:$S$20,0),COLUMN(H5)),"")</f>
        <v>10717.09</v>
      </c>
      <c r="AI9" s="10" t="s">
        <v>10</v>
      </c>
    </row>
    <row r="10" spans="2:35" ht="22.5" customHeight="1" x14ac:dyDescent="0.3">
      <c r="B10" s="4">
        <v>6</v>
      </c>
      <c r="C10" s="5" t="s">
        <v>8</v>
      </c>
      <c r="D10" s="5" t="s">
        <v>15</v>
      </c>
      <c r="E10" s="6">
        <v>7</v>
      </c>
      <c r="F10" s="6">
        <f t="shared" si="0"/>
        <v>2</v>
      </c>
      <c r="H10" s="1"/>
      <c r="I10">
        <f t="shared" si="1"/>
        <v>0</v>
      </c>
      <c r="J10">
        <f t="shared" si="3"/>
        <v>1</v>
      </c>
      <c r="K10" s="10" t="str">
        <f t="shared" si="2"/>
        <v>F</v>
      </c>
      <c r="L10" s="17" cm="1">
        <f t="array" ref="L10">SUMPRODUCT((_eq1=K10)*(_sc1&lt;&gt;"")*1)+SUMPRODUCT((_eq2=K10)*(_sc2&lt;&gt;"")*1)</f>
        <v>2</v>
      </c>
      <c r="M10" s="17" cm="1">
        <f t="array" ref="M10">SUMPRODUCT((_eq1=K10)*(_sc1&gt;_sc2)*1)+SUMPRODUCT((_eq2=K10)*(_sc1&lt;_sc2)*1)</f>
        <v>1</v>
      </c>
      <c r="N10" s="17">
        <f t="shared" si="4"/>
        <v>1</v>
      </c>
      <c r="O10" s="17" cm="1">
        <f t="array" ref="O10">SUMPRODUCT((_eq1=K10)*(_sc1))+SUMPRODUCT((_eq2=K10)*_sc2)</f>
        <v>11</v>
      </c>
      <c r="P10" s="17" cm="1">
        <f t="array" ref="P10">SUMPRODUCT((_eq1=K10)*(_sc2))+SUMPRODUCT((_eq2=K10)*_sc1)</f>
        <v>16</v>
      </c>
      <c r="Q10" s="19">
        <f t="shared" si="5"/>
        <v>1</v>
      </c>
      <c r="R10" s="17">
        <f t="shared" si="6"/>
        <v>9511.1</v>
      </c>
      <c r="S10" s="17">
        <f t="shared" si="7"/>
        <v>10</v>
      </c>
      <c r="X10" s="2">
        <f t="shared" si="8"/>
        <v>6</v>
      </c>
      <c r="Y10" s="10" t="str" cm="1">
        <f t="array" ref="Y10">IFERROR(INDEX($K$5:$R$20,MATCH(ROW()-4,$S$5:$S$20,0),COLUMN(A6)),"")</f>
        <v>A</v>
      </c>
      <c r="Z10" s="10" cm="1">
        <f t="array" ref="Z10">IFERROR(INDEX($K$5:$R$20,MATCH($Y10,$K$5:$K$20,0),COLUMN()-24),"")</f>
        <v>2</v>
      </c>
      <c r="AA10" s="10" cm="1">
        <f t="array" ref="AA10">IFERROR(INDEX($K$5:$R$20,MATCH($Y10,$K$5:$K$20,0),COLUMN()-24),"")</f>
        <v>2</v>
      </c>
      <c r="AB10" s="10" cm="1">
        <f t="array" ref="AB10">IFERROR(INDEX($K$5:$R$20,MATCH($Y10,$K$5:$K$20,0),COLUMN()-24),"")</f>
        <v>0</v>
      </c>
      <c r="AC10" s="10" cm="1">
        <f t="array" ref="AC10">IFERROR(INDEX($K$5:$R$20,MATCH($Y10,$K$5:$K$20,0),COLUMN()-24),"")</f>
        <v>16</v>
      </c>
      <c r="AD10" s="10" cm="1">
        <f t="array" ref="AD10">IFERROR(INDEX($K$5:$R$20,MATCH($Y10,$K$5:$K$20,0),COLUMN()-24),"")</f>
        <v>11</v>
      </c>
      <c r="AE10" s="16" cm="1">
        <f t="array" ref="AE10">IFERROR(INDEX($K$5:$R$20,MATCH(ROW(G6),$S$5:$S$20,0),COLUMN(G6)),"")</f>
        <v>1</v>
      </c>
      <c r="AF10" s="10" cm="1">
        <f t="array" ref="AF10">IFERROR(INDEX($K$5:$R$20,MATCH(ROW(H6),$S$5:$S$20,0),COLUMN(H6)),"")</f>
        <v>10516.15</v>
      </c>
      <c r="AI10" s="10" t="s">
        <v>6</v>
      </c>
    </row>
    <row r="11" spans="2:35" ht="22.5" customHeight="1" x14ac:dyDescent="0.3">
      <c r="B11" s="4">
        <v>7</v>
      </c>
      <c r="C11" s="7" t="s">
        <v>56</v>
      </c>
      <c r="D11" s="7" t="s">
        <v>57</v>
      </c>
      <c r="E11" s="6">
        <v>6</v>
      </c>
      <c r="F11" s="6">
        <f t="shared" si="0"/>
        <v>3</v>
      </c>
      <c r="G11" s="1"/>
      <c r="H11" s="1"/>
      <c r="I11">
        <f t="shared" si="1"/>
        <v>0</v>
      </c>
      <c r="J11">
        <f t="shared" si="3"/>
        <v>1</v>
      </c>
      <c r="K11" s="10" t="str">
        <f t="shared" si="2"/>
        <v>G</v>
      </c>
      <c r="L11" s="17" cm="1">
        <f t="array" ref="L11">SUMPRODUCT((_eq1=K11)*(_sc1&lt;&gt;"")*1)+SUMPRODUCT((_eq2=K11)*(_sc2&lt;&gt;"")*1)</f>
        <v>2</v>
      </c>
      <c r="M11" s="17" cm="1">
        <f t="array" ref="M11">SUMPRODUCT((_eq1=K11)*(_sc1&gt;_sc2)*1)+SUMPRODUCT((_eq2=K11)*(_sc1&lt;_sc2)*1)</f>
        <v>2</v>
      </c>
      <c r="N11" s="17">
        <f t="shared" si="4"/>
        <v>0</v>
      </c>
      <c r="O11" s="17" cm="1">
        <f t="array" ref="O11">SUMPRODUCT((_eq1=K11)*(_sc1))+SUMPRODUCT((_eq2=K11)*_sc2)</f>
        <v>17</v>
      </c>
      <c r="P11" s="17" cm="1">
        <f t="array" ref="P11">SUMPRODUCT((_eq1=K11)*(_sc2))+SUMPRODUCT((_eq2=K11)*_sc1)</f>
        <v>10</v>
      </c>
      <c r="Q11" s="19">
        <f t="shared" si="5"/>
        <v>1</v>
      </c>
      <c r="R11" s="17">
        <f t="shared" si="6"/>
        <v>10717.09</v>
      </c>
      <c r="S11" s="17">
        <f t="shared" si="7"/>
        <v>5</v>
      </c>
      <c r="X11" s="2" t="str">
        <f t="shared" si="8"/>
        <v/>
      </c>
      <c r="Y11" s="10" t="str" cm="1">
        <f t="array" ref="Y11">IFERROR(INDEX($K$5:$R$20,MATCH(ROW()-4,$S$5:$S$20,0),COLUMN(A7)),"")</f>
        <v>I</v>
      </c>
      <c r="Z11" s="10" cm="1">
        <f t="array" ref="Z11">IFERROR(INDEX($K$5:$R$20,MATCH($Y11,$K$5:$K$20,0),COLUMN()-24),"")</f>
        <v>2</v>
      </c>
      <c r="AA11" s="10" cm="1">
        <f t="array" ref="AA11">IFERROR(INDEX($K$5:$R$20,MATCH($Y11,$K$5:$K$20,0),COLUMN()-24),"")</f>
        <v>2</v>
      </c>
      <c r="AB11" s="10" cm="1">
        <f t="array" ref="AB11">IFERROR(INDEX($K$5:$R$20,MATCH($Y11,$K$5:$K$20,0),COLUMN()-24),"")</f>
        <v>0</v>
      </c>
      <c r="AC11" s="10" cm="1">
        <f t="array" ref="AC11">IFERROR(INDEX($K$5:$R$20,MATCH($Y11,$K$5:$K$20,0),COLUMN()-24),"")</f>
        <v>16</v>
      </c>
      <c r="AD11" s="10" cm="1">
        <f t="array" ref="AD11">IFERROR(INDEX($K$5:$R$20,MATCH($Y11,$K$5:$K$20,0),COLUMN()-24),"")</f>
        <v>11</v>
      </c>
      <c r="AE11" s="16" cm="1">
        <f t="array" ref="AE11">IFERROR(INDEX($K$5:$R$20,MATCH(ROW(G7),$S$5:$S$20,0),COLUMN(G7)),"")</f>
        <v>1</v>
      </c>
      <c r="AF11" s="10" cm="1">
        <f t="array" ref="AF11">IFERROR(INDEX($K$5:$R$20,MATCH(ROW(H7),$S$5:$S$20,0),COLUMN(H7)),"")</f>
        <v>10516.07</v>
      </c>
      <c r="AI11" s="10" t="s">
        <v>7</v>
      </c>
    </row>
    <row r="12" spans="2:35" ht="22.5" customHeight="1" x14ac:dyDescent="0.3">
      <c r="B12" s="4">
        <v>8</v>
      </c>
      <c r="C12" s="7"/>
      <c r="D12" s="15"/>
      <c r="E12" s="6">
        <v>0</v>
      </c>
      <c r="F12" s="6">
        <f t="shared" si="0"/>
        <v>9</v>
      </c>
      <c r="G12" s="1"/>
      <c r="H12" s="1"/>
      <c r="I12">
        <f t="shared" si="1"/>
        <v>0</v>
      </c>
      <c r="J12">
        <f t="shared" si="3"/>
        <v>1</v>
      </c>
      <c r="K12" s="10" t="str">
        <f t="shared" si="2"/>
        <v>H</v>
      </c>
      <c r="L12" s="17" cm="1">
        <f t="array" ref="L12">SUMPRODUCT((_eq1=K12)*(_sc1&lt;&gt;"")*1)+SUMPRODUCT((_eq2=K12)*(_sc2&lt;&gt;"")*1)</f>
        <v>2</v>
      </c>
      <c r="M12" s="17" cm="1">
        <f t="array" ref="M12">SUMPRODUCT((_eq1=K12)*(_sc1&gt;_sc2)*1)+SUMPRODUCT((_eq2=K12)*(_sc1&lt;_sc2)*1)</f>
        <v>1</v>
      </c>
      <c r="N12" s="17">
        <f t="shared" si="4"/>
        <v>1</v>
      </c>
      <c r="O12" s="17" cm="1">
        <f t="array" ref="O12">SUMPRODUCT((_eq1=K12)*(_sc1))+SUMPRODUCT((_eq2=K12)*_sc2)</f>
        <v>13</v>
      </c>
      <c r="P12" s="17" cm="1">
        <f t="array" ref="P12">SUMPRODUCT((_eq1=K12)*(_sc2))+SUMPRODUCT((_eq2=K12)*_sc1)</f>
        <v>14</v>
      </c>
      <c r="Q12" s="19">
        <f t="shared" si="5"/>
        <v>1</v>
      </c>
      <c r="R12" s="17">
        <f t="shared" si="6"/>
        <v>9913.08</v>
      </c>
      <c r="S12" s="17">
        <f t="shared" si="7"/>
        <v>9</v>
      </c>
      <c r="X12" s="2">
        <f t="shared" si="8"/>
        <v>8</v>
      </c>
      <c r="Y12" s="10" t="str" cm="1">
        <f t="array" ref="Y12">IFERROR(INDEX($K$5:$R$20,MATCH(ROW()-4,$S$5:$S$20,0),COLUMN(A8)),"")</f>
        <v>C</v>
      </c>
      <c r="Z12" s="10" cm="1">
        <f t="array" ref="Z12">IFERROR(INDEX($K$5:$R$20,MATCH($Y12,$K$5:$K$20,0),COLUMN()-24),"")</f>
        <v>2</v>
      </c>
      <c r="AA12" s="10" cm="1">
        <f t="array" ref="AA12">IFERROR(INDEX($K$5:$R$20,MATCH($Y12,$K$5:$K$20,0),COLUMN()-24),"")</f>
        <v>2</v>
      </c>
      <c r="AB12" s="10" cm="1">
        <f t="array" ref="AB12">IFERROR(INDEX($K$5:$R$20,MATCH($Y12,$K$5:$K$20,0),COLUMN()-24),"")</f>
        <v>0</v>
      </c>
      <c r="AC12" s="10" cm="1">
        <f t="array" ref="AC12">IFERROR(INDEX($K$5:$R$20,MATCH($Y12,$K$5:$K$20,0),COLUMN()-24),"")</f>
        <v>15</v>
      </c>
      <c r="AD12" s="10" cm="1">
        <f t="array" ref="AD12">IFERROR(INDEX($K$5:$R$20,MATCH($Y12,$K$5:$K$20,0),COLUMN()-24),"")</f>
        <v>12</v>
      </c>
      <c r="AE12" s="11" cm="1">
        <f t="array" ref="AE12">IFERROR(INDEX($K$5:$R$20,MATCH(ROW(G8),$S$5:$S$20,0),COLUMN(G8)),"")</f>
        <v>1</v>
      </c>
      <c r="AF12" s="10" cm="1">
        <f t="array" ref="AF12">IFERROR(INDEX($K$5:$R$20,MATCH(ROW(H8),$S$5:$S$20,0),COLUMN(H8)),"")</f>
        <v>10315.129999999999</v>
      </c>
      <c r="AI12" s="10" t="s">
        <v>9</v>
      </c>
    </row>
    <row r="13" spans="2:35" ht="22.5" customHeight="1" x14ac:dyDescent="0.3">
      <c r="G13" s="1"/>
      <c r="H13" s="1"/>
      <c r="I13">
        <f t="shared" si="1"/>
        <v>0</v>
      </c>
      <c r="J13">
        <f t="shared" si="3"/>
        <v>0</v>
      </c>
      <c r="K13" s="10" t="str">
        <f t="shared" si="2"/>
        <v>I</v>
      </c>
      <c r="L13" s="17" cm="1">
        <f t="array" ref="L13">SUMPRODUCT((_eq1=K13)*(_sc1&lt;&gt;"")*1)+SUMPRODUCT((_eq2=K13)*(_sc2&lt;&gt;"")*1)</f>
        <v>2</v>
      </c>
      <c r="M13" s="17" cm="1">
        <f t="array" ref="M13">SUMPRODUCT((_eq1=K13)*(_sc1&gt;_sc2)*1)+SUMPRODUCT((_eq2=K13)*(_sc1&lt;_sc2)*1)</f>
        <v>2</v>
      </c>
      <c r="N13" s="17">
        <f t="shared" si="4"/>
        <v>0</v>
      </c>
      <c r="O13" s="17" cm="1">
        <f t="array" ref="O13">SUMPRODUCT((_eq1=K13)*(_sc1))+SUMPRODUCT((_eq2=K13)*_sc2)</f>
        <v>16</v>
      </c>
      <c r="P13" s="17" cm="1">
        <f t="array" ref="P13">SUMPRODUCT((_eq1=K13)*(_sc2))+SUMPRODUCT((_eq2=K13)*_sc1)</f>
        <v>11</v>
      </c>
      <c r="Q13" s="19">
        <f t="shared" si="5"/>
        <v>1</v>
      </c>
      <c r="R13" s="17">
        <f t="shared" si="6"/>
        <v>10516.07</v>
      </c>
      <c r="S13" s="17">
        <f t="shared" si="7"/>
        <v>7</v>
      </c>
      <c r="X13" s="2">
        <f t="shared" si="8"/>
        <v>9</v>
      </c>
      <c r="Y13" s="10" t="str" cm="1">
        <f t="array" ref="Y13">IFERROR(INDEX($K$5:$R$20,MATCH(ROW()-4,$S$5:$S$20,0),COLUMN(A9)),"")</f>
        <v>H</v>
      </c>
      <c r="Z13" s="10" cm="1">
        <f t="array" ref="Z13">IFERROR(INDEX($K$5:$R$20,MATCH($Y13,$K$5:$K$20,0),COLUMN()-24),"")</f>
        <v>2</v>
      </c>
      <c r="AA13" s="10" cm="1">
        <f t="array" ref="AA13">IFERROR(INDEX($K$5:$R$20,MATCH($Y13,$K$5:$K$20,0),COLUMN()-24),"")</f>
        <v>1</v>
      </c>
      <c r="AB13" s="10" cm="1">
        <f t="array" ref="AB13">IFERROR(INDEX($K$5:$R$20,MATCH($Y13,$K$5:$K$20,0),COLUMN()-24),"")</f>
        <v>1</v>
      </c>
      <c r="AC13" s="10" cm="1">
        <f t="array" ref="AC13">IFERROR(INDEX($K$5:$R$20,MATCH($Y13,$K$5:$K$20,0),COLUMN()-24),"")</f>
        <v>13</v>
      </c>
      <c r="AD13" s="10" cm="1">
        <f t="array" ref="AD13">IFERROR(INDEX($K$5:$R$20,MATCH($Y13,$K$5:$K$20,0),COLUMN()-24),"")</f>
        <v>14</v>
      </c>
      <c r="AE13" s="11" cm="1">
        <f t="array" ref="AE13">IFERROR(INDEX($K$5:$R$20,MATCH(ROW(G9),$S$5:$S$20,0),COLUMN(G9)),"")</f>
        <v>1</v>
      </c>
      <c r="AF13" s="10" cm="1">
        <f t="array" ref="AF13">IFERROR(INDEX($K$5:$R$20,MATCH(ROW(H9),$S$5:$S$20,0),COLUMN(H9)),"")</f>
        <v>9913.08</v>
      </c>
      <c r="AI13" s="10" t="s">
        <v>8</v>
      </c>
    </row>
    <row r="14" spans="2:35" ht="22.5" customHeight="1" x14ac:dyDescent="0.3">
      <c r="B14" s="4" t="s">
        <v>2</v>
      </c>
      <c r="C14" s="14" t="s">
        <v>17</v>
      </c>
      <c r="D14" s="14"/>
      <c r="E14" s="14"/>
      <c r="F14" s="14"/>
      <c r="G14" s="1"/>
      <c r="H14" s="1"/>
      <c r="I14">
        <f t="shared" si="1"/>
        <v>0</v>
      </c>
      <c r="J14">
        <f t="shared" si="3"/>
        <v>0</v>
      </c>
      <c r="K14" s="10" t="str">
        <f t="shared" si="2"/>
        <v>J</v>
      </c>
      <c r="L14" s="17" cm="1">
        <f t="array" ref="L14">SUMPRODUCT((_eq1=K14)*(_sc1&lt;&gt;"")*1)+SUMPRODUCT((_eq2=K14)*(_sc2&lt;&gt;"")*1)</f>
        <v>1</v>
      </c>
      <c r="M14" s="17" cm="1">
        <f t="array" ref="M14">SUMPRODUCT((_eq1=K14)*(_sc1&gt;_sc2)*1)+SUMPRODUCT((_eq2=K14)*(_sc1&lt;_sc2)*1)</f>
        <v>0</v>
      </c>
      <c r="N14" s="17">
        <f t="shared" si="4"/>
        <v>1</v>
      </c>
      <c r="O14" s="17" cm="1">
        <f t="array" ref="O14">SUMPRODUCT((_eq1=K14)*(_sc1))+SUMPRODUCT((_eq2=K14)*_sc2)</f>
        <v>3</v>
      </c>
      <c r="P14" s="17" cm="1">
        <f t="array" ref="P14">SUMPRODUCT((_eq1=K14)*(_sc2))+SUMPRODUCT((_eq2=K14)*_sc1)</f>
        <v>24</v>
      </c>
      <c r="Q14" s="19">
        <f t="shared" si="5"/>
        <v>0</v>
      </c>
      <c r="R14" s="17">
        <f t="shared" si="6"/>
        <v>-2096.94</v>
      </c>
      <c r="S14" s="17">
        <f t="shared" si="7"/>
        <v>15</v>
      </c>
      <c r="X14" s="2">
        <f t="shared" si="8"/>
        <v>10</v>
      </c>
      <c r="Y14" s="10" t="str" cm="1">
        <f t="array" ref="Y14">IFERROR(INDEX($K$5:$R$20,MATCH(ROW()-4,$S$5:$S$20,0),COLUMN(A10)),"")</f>
        <v>F</v>
      </c>
      <c r="Z14" s="10" cm="1">
        <f t="array" ref="Z14">IFERROR(INDEX($K$5:$R$20,MATCH($Y14,$K$5:$K$20,0),COLUMN()-24),"")</f>
        <v>2</v>
      </c>
      <c r="AA14" s="10" cm="1">
        <f t="array" ref="AA14">IFERROR(INDEX($K$5:$R$20,MATCH($Y14,$K$5:$K$20,0),COLUMN()-24),"")</f>
        <v>1</v>
      </c>
      <c r="AB14" s="10" cm="1">
        <f t="array" ref="AB14">IFERROR(INDEX($K$5:$R$20,MATCH($Y14,$K$5:$K$20,0),COLUMN()-24),"")</f>
        <v>1</v>
      </c>
      <c r="AC14" s="10" cm="1">
        <f t="array" ref="AC14">IFERROR(INDEX($K$5:$R$20,MATCH($Y14,$K$5:$K$20,0),COLUMN()-24),"")</f>
        <v>11</v>
      </c>
      <c r="AD14" s="10" cm="1">
        <f t="array" ref="AD14">IFERROR(INDEX($K$5:$R$20,MATCH($Y14,$K$5:$K$20,0),COLUMN()-24),"")</f>
        <v>16</v>
      </c>
      <c r="AE14" s="11" cm="1">
        <f t="array" ref="AE14">IFERROR(INDEX($K$5:$R$20,MATCH(ROW(G10),$S$5:$S$20,0),COLUMN(G10)),"")</f>
        <v>1</v>
      </c>
      <c r="AF14" s="10" cm="1">
        <f t="array" ref="AF14">IFERROR(INDEX($K$5:$R$20,MATCH(ROW(H10),$S$5:$S$20,0),COLUMN(H10)),"")</f>
        <v>9511.1</v>
      </c>
      <c r="AI14" s="10" t="s">
        <v>11</v>
      </c>
    </row>
    <row r="15" spans="2:35" ht="21.75" customHeight="1" x14ac:dyDescent="0.3">
      <c r="B15" s="4">
        <v>8</v>
      </c>
      <c r="C15" s="5" t="s">
        <v>14</v>
      </c>
      <c r="D15" s="5" t="s">
        <v>3</v>
      </c>
      <c r="E15" s="6"/>
      <c r="F15" s="6">
        <f t="shared" ref="F15:F22" si="9">9-E15</f>
        <v>9</v>
      </c>
      <c r="G15" s="1"/>
      <c r="H15" s="1"/>
      <c r="I15">
        <f t="shared" si="1"/>
        <v>0</v>
      </c>
      <c r="J15">
        <f t="shared" si="3"/>
        <v>0</v>
      </c>
      <c r="K15" s="10" t="str">
        <f t="shared" si="2"/>
        <v>K</v>
      </c>
      <c r="L15" s="17" cm="1">
        <f t="array" ref="L15">SUMPRODUCT((_eq1=K15)*(_sc1&lt;&gt;"")*1)+SUMPRODUCT((_eq2=K15)*(_sc2&lt;&gt;"")*1)</f>
        <v>2</v>
      </c>
      <c r="M15" s="17" cm="1">
        <f t="array" ref="M15">SUMPRODUCT((_eq1=K15)*(_sc1&gt;_sc2)*1)+SUMPRODUCT((_eq2=K15)*(_sc1&lt;_sc2)*1)</f>
        <v>1</v>
      </c>
      <c r="N15" s="17">
        <f t="shared" si="4"/>
        <v>1</v>
      </c>
      <c r="O15" s="17" cm="1">
        <f t="array" ref="O15">SUMPRODUCT((_eq1=K15)*(_sc1))+SUMPRODUCT((_eq2=K15)*_sc2)</f>
        <v>9</v>
      </c>
      <c r="P15" s="17" cm="1">
        <f t="array" ref="P15">SUMPRODUCT((_eq1=K15)*(_sc2))+SUMPRODUCT((_eq2=K15)*_sc1)</f>
        <v>18</v>
      </c>
      <c r="Q15" s="19">
        <f t="shared" si="5"/>
        <v>1</v>
      </c>
      <c r="R15" s="17">
        <f t="shared" si="6"/>
        <v>9109.0499999999993</v>
      </c>
      <c r="S15" s="17">
        <f t="shared" si="7"/>
        <v>13</v>
      </c>
      <c r="X15" s="2" t="str">
        <f t="shared" si="8"/>
        <v/>
      </c>
      <c r="Y15" s="10" t="str" cm="1">
        <f t="array" ref="Y15">IFERROR(INDEX($K$5:$R$20,MATCH(ROW()-4,$S$5:$S$20,0),COLUMN(A11)),"")</f>
        <v>L</v>
      </c>
      <c r="Z15" s="10" cm="1">
        <f t="array" ref="Z15">IFERROR(INDEX($K$5:$R$20,MATCH($Y15,$K$5:$K$20,0),COLUMN()-24),"")</f>
        <v>2</v>
      </c>
      <c r="AA15" s="10" cm="1">
        <f t="array" ref="AA15">IFERROR(INDEX($K$5:$R$20,MATCH($Y15,$K$5:$K$20,0),COLUMN()-24),"")</f>
        <v>1</v>
      </c>
      <c r="AB15" s="10" cm="1">
        <f t="array" ref="AB15">IFERROR(INDEX($K$5:$R$20,MATCH($Y15,$K$5:$K$20,0),COLUMN()-24),"")</f>
        <v>1</v>
      </c>
      <c r="AC15" s="10" cm="1">
        <f t="array" ref="AC15">IFERROR(INDEX($K$5:$R$20,MATCH($Y15,$K$5:$K$20,0),COLUMN()-24),"")</f>
        <v>11</v>
      </c>
      <c r="AD15" s="10" cm="1">
        <f t="array" ref="AD15">IFERROR(INDEX($K$5:$R$20,MATCH($Y15,$K$5:$K$20,0),COLUMN()-24),"")</f>
        <v>16</v>
      </c>
      <c r="AE15" s="11" cm="1">
        <f t="array" ref="AE15">IFERROR(INDEX($K$5:$R$20,MATCH(ROW(G11),$S$5:$S$20,0),COLUMN(G11)),"")</f>
        <v>1</v>
      </c>
      <c r="AF15" s="10" cm="1">
        <f t="array" ref="AF15">IFERROR(INDEX($K$5:$R$20,MATCH(ROW(H11),$S$5:$S$20,0),COLUMN(H11)),"")</f>
        <v>9511.0400000000009</v>
      </c>
      <c r="AI15" s="10" t="s">
        <v>4</v>
      </c>
    </row>
    <row r="16" spans="2:35" ht="22.5" customHeight="1" x14ac:dyDescent="0.3">
      <c r="B16" s="4">
        <v>7</v>
      </c>
      <c r="C16" s="5" t="s">
        <v>15</v>
      </c>
      <c r="D16" s="5" t="s">
        <v>5</v>
      </c>
      <c r="E16" s="6"/>
      <c r="F16" s="6">
        <f t="shared" si="9"/>
        <v>9</v>
      </c>
      <c r="G16" s="1"/>
      <c r="H16" s="1"/>
      <c r="I16">
        <f t="shared" si="1"/>
        <v>0</v>
      </c>
      <c r="J16">
        <f t="shared" si="3"/>
        <v>0</v>
      </c>
      <c r="K16" s="10" t="str">
        <f t="shared" si="2"/>
        <v>L</v>
      </c>
      <c r="L16" s="17" cm="1">
        <f t="array" ref="L16">SUMPRODUCT((_eq1=K16)*(_sc1&lt;&gt;"")*1)+SUMPRODUCT((_eq2=K16)*(_sc2&lt;&gt;"")*1)</f>
        <v>2</v>
      </c>
      <c r="M16" s="17" cm="1">
        <f t="array" ref="M16">SUMPRODUCT((_eq1=K16)*(_sc1&gt;_sc2)*1)+SUMPRODUCT((_eq2=K16)*(_sc1&lt;_sc2)*1)</f>
        <v>1</v>
      </c>
      <c r="N16" s="17">
        <f t="shared" si="4"/>
        <v>1</v>
      </c>
      <c r="O16" s="17" cm="1">
        <f t="array" ref="O16">SUMPRODUCT((_eq1=K16)*(_sc1))+SUMPRODUCT((_eq2=K16)*_sc2)</f>
        <v>11</v>
      </c>
      <c r="P16" s="17" cm="1">
        <f t="array" ref="P16">SUMPRODUCT((_eq1=K16)*(_sc2))+SUMPRODUCT((_eq2=K16)*_sc1)</f>
        <v>16</v>
      </c>
      <c r="Q16" s="19">
        <f t="shared" si="5"/>
        <v>1</v>
      </c>
      <c r="R16" s="17">
        <f t="shared" si="6"/>
        <v>9511.0400000000009</v>
      </c>
      <c r="S16" s="17">
        <f t="shared" si="7"/>
        <v>11</v>
      </c>
      <c r="X16" s="2">
        <f t="shared" si="8"/>
        <v>12</v>
      </c>
      <c r="Y16" s="10" t="str" cm="1">
        <f t="array" ref="Y16">IFERROR(INDEX($K$5:$R$20,MATCH(ROW()-4,$S$5:$S$20,0),COLUMN(A12)),"")</f>
        <v>D</v>
      </c>
      <c r="Z16" s="10" cm="1">
        <f t="array" ref="Z16">IFERROR(INDEX($K$5:$R$20,MATCH($Y16,$K$5:$K$20,0),COLUMN()-24),"")</f>
        <v>2</v>
      </c>
      <c r="AA16" s="10" cm="1">
        <f t="array" ref="AA16">IFERROR(INDEX($K$5:$R$20,MATCH($Y16,$K$5:$K$20,0),COLUMN()-24),"")</f>
        <v>1</v>
      </c>
      <c r="AB16" s="10" cm="1">
        <f t="array" ref="AB16">IFERROR(INDEX($K$5:$R$20,MATCH($Y16,$K$5:$K$20,0),COLUMN()-24),"")</f>
        <v>1</v>
      </c>
      <c r="AC16" s="10" cm="1">
        <f t="array" ref="AC16">IFERROR(INDEX($K$5:$R$20,MATCH($Y16,$K$5:$K$20,0),COLUMN()-24),"")</f>
        <v>10</v>
      </c>
      <c r="AD16" s="10" cm="1">
        <f t="array" ref="AD16">IFERROR(INDEX($K$5:$R$20,MATCH($Y16,$K$5:$K$20,0),COLUMN()-24),"")</f>
        <v>17</v>
      </c>
      <c r="AE16" s="11" cm="1">
        <f t="array" ref="AE16">IFERROR(INDEX($K$5:$R$20,MATCH(ROW(G12),$S$5:$S$20,0),COLUMN(G12)),"")</f>
        <v>1</v>
      </c>
      <c r="AF16" s="10" cm="1">
        <f t="array" ref="AF16">IFERROR(INDEX($K$5:$R$20,MATCH(ROW(H12),$S$5:$S$20,0),COLUMN(H12)),"")</f>
        <v>9310.1200000000008</v>
      </c>
      <c r="AI16" s="10" t="s">
        <v>15</v>
      </c>
    </row>
    <row r="17" spans="2:35" ht="22.5" customHeight="1" x14ac:dyDescent="0.3">
      <c r="B17" s="4">
        <v>6</v>
      </c>
      <c r="C17" s="5" t="s">
        <v>12</v>
      </c>
      <c r="D17" s="5" t="s">
        <v>8</v>
      </c>
      <c r="E17" s="6"/>
      <c r="F17" s="6">
        <f t="shared" si="9"/>
        <v>9</v>
      </c>
      <c r="G17" s="1"/>
      <c r="H17" s="1"/>
      <c r="I17">
        <f t="shared" si="1"/>
        <v>0</v>
      </c>
      <c r="J17">
        <f t="shared" si="3"/>
        <v>0</v>
      </c>
      <c r="K17" s="10" t="str">
        <f t="shared" si="2"/>
        <v>M</v>
      </c>
      <c r="L17" s="17" cm="1">
        <f t="array" ref="L17">SUMPRODUCT((_eq1=K17)*(_sc1&lt;&gt;"")*1)+SUMPRODUCT((_eq2=K17)*(_sc2&lt;&gt;"")*1)</f>
        <v>1</v>
      </c>
      <c r="M17" s="17" cm="1">
        <f t="array" ref="M17">SUMPRODUCT((_eq1=K17)*(_sc1&gt;_sc2)*1)+SUMPRODUCT((_eq2=K17)*(_sc1&lt;_sc2)*1)</f>
        <v>1</v>
      </c>
      <c r="N17" s="17">
        <f t="shared" ref="N17:N20" si="10">L17-M17</f>
        <v>0</v>
      </c>
      <c r="O17" s="17" cm="1">
        <f t="array" ref="O17">SUMPRODUCT((_eq1=K17)*(_sc1))+SUMPRODUCT((_eq2=K17)*_sc2)</f>
        <v>6</v>
      </c>
      <c r="P17" s="17" cm="1">
        <f t="array" ref="P17">SUMPRODUCT((_eq1=K17)*(_sc2))+SUMPRODUCT((_eq2=K17)*_sc1)</f>
        <v>21</v>
      </c>
      <c r="Q17" s="19">
        <f t="shared" si="5"/>
        <v>1</v>
      </c>
      <c r="R17" s="17">
        <f t="shared" si="6"/>
        <v>8506.0300000000007</v>
      </c>
      <c r="S17" s="17">
        <f t="shared" si="7"/>
        <v>14</v>
      </c>
      <c r="X17" s="2">
        <f t="shared" si="8"/>
        <v>13</v>
      </c>
      <c r="Y17" s="10" t="str" cm="1">
        <f t="array" ref="Y17">IFERROR(INDEX($K$5:$R$20,MATCH(ROW()-4,$S$5:$S$20,0),COLUMN(A13)),"")</f>
        <v>K</v>
      </c>
      <c r="Z17" s="10" cm="1">
        <f t="array" ref="Z17">IFERROR(INDEX($K$5:$R$20,MATCH($Y17,$K$5:$K$20,0),COLUMN()-24),"")</f>
        <v>2</v>
      </c>
      <c r="AA17" s="10" cm="1">
        <f t="array" ref="AA17">IFERROR(INDEX($K$5:$R$20,MATCH($Y17,$K$5:$K$20,0),COLUMN()-24),"")</f>
        <v>1</v>
      </c>
      <c r="AB17" s="10" cm="1">
        <f t="array" ref="AB17">IFERROR(INDEX($K$5:$R$20,MATCH($Y17,$K$5:$K$20,0),COLUMN()-24),"")</f>
        <v>1</v>
      </c>
      <c r="AC17" s="10" cm="1">
        <f t="array" ref="AC17">IFERROR(INDEX($K$5:$R$20,MATCH($Y17,$K$5:$K$20,0),COLUMN()-24),"")</f>
        <v>9</v>
      </c>
      <c r="AD17" s="10" cm="1">
        <f t="array" ref="AD17">IFERROR(INDEX($K$5:$R$20,MATCH($Y17,$K$5:$K$20,0),COLUMN()-24),"")</f>
        <v>18</v>
      </c>
      <c r="AE17" s="11" cm="1">
        <f t="array" ref="AE17">IFERROR(INDEX($K$5:$R$20,MATCH(ROW(G13),$S$5:$S$20,0),COLUMN(G13)),"")</f>
        <v>1</v>
      </c>
      <c r="AF17" s="10" cm="1">
        <f t="array" ref="AF17">IFERROR(INDEX($K$5:$R$20,MATCH(ROW(H13),$S$5:$S$20,0),COLUMN(H13)),"")</f>
        <v>9109.0499999999993</v>
      </c>
      <c r="AI17" s="10" t="s">
        <v>56</v>
      </c>
    </row>
    <row r="18" spans="2:35" ht="22.5" customHeight="1" x14ac:dyDescent="0.3">
      <c r="B18" s="4">
        <v>5</v>
      </c>
      <c r="C18" s="5" t="s">
        <v>10</v>
      </c>
      <c r="D18" s="5" t="s">
        <v>7</v>
      </c>
      <c r="E18" s="6"/>
      <c r="F18" s="6">
        <f t="shared" si="9"/>
        <v>9</v>
      </c>
      <c r="G18" s="1"/>
      <c r="H18" s="1"/>
      <c r="I18">
        <f t="shared" si="1"/>
        <v>0</v>
      </c>
      <c r="J18">
        <f t="shared" si="3"/>
        <v>0</v>
      </c>
      <c r="K18" s="10" t="str">
        <f t="shared" si="2"/>
        <v>N</v>
      </c>
      <c r="L18" s="19" cm="1">
        <f t="array" ref="L18">SUMPRODUCT((_eq1=K18)*(_sc1&lt;&gt;"")*1)+SUMPRODUCT((_eq2=K18)*(_sc2&lt;&gt;"")*1)</f>
        <v>3</v>
      </c>
      <c r="M18" s="17" cm="1">
        <f t="array" ref="M18">SUMPRODUCT((_eq1=K18)*(_sc1&gt;_sc2)*1)+SUMPRODUCT((_eq2=K18)*(_sc1&lt;_sc2)*1)</f>
        <v>2</v>
      </c>
      <c r="N18" s="17">
        <f t="shared" si="10"/>
        <v>1</v>
      </c>
      <c r="O18" s="17" cm="1">
        <f t="array" ref="O18">SUMPRODUCT((_eq1=K18)*(_sc1))+SUMPRODUCT((_eq2=K18)*_sc2)</f>
        <v>21</v>
      </c>
      <c r="P18" s="17" cm="1">
        <f t="array" ref="P18">SUMPRODUCT((_eq1=K18)*(_sc2))+SUMPRODUCT((_eq2=K18)*_sc1)</f>
        <v>6</v>
      </c>
      <c r="Q18" s="19">
        <f t="shared" si="5"/>
        <v>1</v>
      </c>
      <c r="R18" s="17">
        <f t="shared" si="6"/>
        <v>11521.02</v>
      </c>
      <c r="S18" s="17">
        <f t="shared" si="7"/>
        <v>3</v>
      </c>
      <c r="X18" s="2">
        <f t="shared" si="8"/>
        <v>14</v>
      </c>
      <c r="Y18" s="10" t="str" cm="1">
        <f t="array" ref="Y18">IFERROR(INDEX($K$5:$R$20,MATCH(ROW()-4,$S$5:$S$20,0),COLUMN(A14)),"")</f>
        <v>M</v>
      </c>
      <c r="Z18" s="10" cm="1">
        <f t="array" ref="Z18">IFERROR(INDEX($K$5:$R$20,MATCH($Y18,$K$5:$K$20,0),COLUMN()-24),"")</f>
        <v>1</v>
      </c>
      <c r="AA18" s="10" cm="1">
        <f t="array" ref="AA18">IFERROR(INDEX($K$5:$R$20,MATCH($Y18,$K$5:$K$20,0),COLUMN()-24),"")</f>
        <v>1</v>
      </c>
      <c r="AB18" s="10" cm="1">
        <f t="array" ref="AB18">IFERROR(INDEX($K$5:$R$20,MATCH($Y18,$K$5:$K$20,0),COLUMN()-24),"")</f>
        <v>0</v>
      </c>
      <c r="AC18" s="10" cm="1">
        <f t="array" ref="AC18">IFERROR(INDEX($K$5:$R$20,MATCH($Y18,$K$5:$K$20,0),COLUMN()-24),"")</f>
        <v>6</v>
      </c>
      <c r="AD18" s="10" cm="1">
        <f t="array" ref="AD18">IFERROR(INDEX($K$5:$R$20,MATCH($Y18,$K$5:$K$20,0),COLUMN()-24),"")</f>
        <v>21</v>
      </c>
      <c r="AE18" s="11" cm="1">
        <f t="array" ref="AE18">IFERROR(INDEX($K$5:$R$20,MATCH(ROW(G14),$S$5:$S$20,0),COLUMN(G14)),"")</f>
        <v>1</v>
      </c>
      <c r="AF18" s="10" cm="1">
        <f t="array" ref="AF18">IFERROR(INDEX($K$5:$R$20,MATCH(ROW(H14),$S$5:$S$20,0),COLUMN(H14)),"")</f>
        <v>8506.0300000000007</v>
      </c>
      <c r="AI18" s="10" t="s">
        <v>57</v>
      </c>
    </row>
    <row r="19" spans="2:35" ht="22.5" customHeight="1" x14ac:dyDescent="0.3">
      <c r="B19" s="4">
        <v>4</v>
      </c>
      <c r="C19" s="5" t="s">
        <v>9</v>
      </c>
      <c r="D19" s="5" t="s">
        <v>4</v>
      </c>
      <c r="E19" s="6"/>
      <c r="F19" s="6">
        <f t="shared" si="9"/>
        <v>9</v>
      </c>
      <c r="G19" s="1"/>
      <c r="H19" s="1"/>
      <c r="I19">
        <f t="shared" si="1"/>
        <v>0</v>
      </c>
      <c r="J19">
        <f t="shared" si="3"/>
        <v>0</v>
      </c>
      <c r="K19" s="10" t="str">
        <f t="shared" si="2"/>
        <v>O</v>
      </c>
      <c r="L19" s="17" cm="1">
        <f t="array" ref="L19">SUMPRODUCT((_eq1=K19)*(_sc1&lt;&gt;"")*1)+SUMPRODUCT((_eq2=K19)*(_sc2&lt;&gt;"")*1)</f>
        <v>2</v>
      </c>
      <c r="M19" s="17" cm="1">
        <f t="array" ref="M19">SUMPRODUCT((_eq1=K19)*(_sc1&gt;_sc2)*1)+SUMPRODUCT((_eq2=K19)*(_sc1&lt;_sc2)*1)</f>
        <v>2</v>
      </c>
      <c r="N19" s="17">
        <f t="shared" si="10"/>
        <v>0</v>
      </c>
      <c r="O19" s="17" cm="1">
        <f t="array" ref="O19">SUMPRODUCT((_eq1=K19)*(_sc1))+SUMPRODUCT((_eq2=K19)*_sc2)</f>
        <v>18</v>
      </c>
      <c r="P19" s="17" cm="1">
        <f t="array" ref="P19">SUMPRODUCT((_eq1=K19)*(_sc2))+SUMPRODUCT((_eq2=K19)*_sc1)</f>
        <v>0</v>
      </c>
      <c r="Q19" s="19">
        <f t="shared" si="5"/>
        <v>1</v>
      </c>
      <c r="R19" s="17">
        <f t="shared" si="6"/>
        <v>11818.01</v>
      </c>
      <c r="S19" s="17">
        <f t="shared" si="7"/>
        <v>2</v>
      </c>
      <c r="X19" s="2">
        <f t="shared" si="8"/>
        <v>15</v>
      </c>
      <c r="Y19" s="10" t="str" cm="1">
        <f t="array" ref="Y19">IFERROR(INDEX($K$5:$R$20,MATCH(ROW()-4,$S$5:$S$20,0),COLUMN(A15)),"")</f>
        <v>J</v>
      </c>
      <c r="Z19" s="10" cm="1">
        <f t="array" ref="Z19">IFERROR(INDEX($K$5:$R$20,MATCH($Y19,$K$5:$K$20,0),COLUMN()-24),"")</f>
        <v>1</v>
      </c>
      <c r="AA19" s="10" cm="1">
        <f t="array" ref="AA19">IFERROR(INDEX($K$5:$R$20,MATCH($Y19,$K$5:$K$20,0),COLUMN()-24),"")</f>
        <v>0</v>
      </c>
      <c r="AB19" s="10" cm="1">
        <f t="array" ref="AB19">IFERROR(INDEX($K$5:$R$20,MATCH($Y19,$K$5:$K$20,0),COLUMN()-24),"")</f>
        <v>1</v>
      </c>
      <c r="AC19" s="10" cm="1">
        <f t="array" ref="AC19">IFERROR(INDEX($K$5:$R$20,MATCH($Y19,$K$5:$K$20,0),COLUMN()-24),"")</f>
        <v>3</v>
      </c>
      <c r="AD19" s="10" cm="1">
        <f t="array" ref="AD19">IFERROR(INDEX($K$5:$R$20,MATCH($Y19,$K$5:$K$20,0),COLUMN()-24),"")</f>
        <v>24</v>
      </c>
      <c r="AE19" s="11" cm="1">
        <f t="array" ref="AE19">IFERROR(INDEX($K$5:$R$20,MATCH(ROW(G15),$S$5:$S$20,0),COLUMN(G15)),"")</f>
        <v>0</v>
      </c>
      <c r="AF19" s="10" cm="1">
        <f t="array" ref="AF19">IFERROR(INDEX($K$5:$R$20,MATCH(ROW(H15),$S$5:$S$20,0),COLUMN(H15)),"")</f>
        <v>-2096.94</v>
      </c>
      <c r="AI19" s="10" t="s">
        <v>58</v>
      </c>
    </row>
    <row r="20" spans="2:35" ht="22.5" customHeight="1" x14ac:dyDescent="0.3">
      <c r="B20" s="4">
        <v>3</v>
      </c>
      <c r="C20" s="5" t="s">
        <v>11</v>
      </c>
      <c r="D20" s="5" t="s">
        <v>6</v>
      </c>
      <c r="E20" s="6"/>
      <c r="F20" s="6">
        <f t="shared" si="9"/>
        <v>9</v>
      </c>
      <c r="G20" s="1"/>
      <c r="H20" s="1"/>
      <c r="I20">
        <f t="shared" si="1"/>
        <v>0</v>
      </c>
      <c r="J20">
        <f t="shared" si="3"/>
        <v>0</v>
      </c>
      <c r="K20" s="10" t="str">
        <f t="shared" si="2"/>
        <v>P</v>
      </c>
      <c r="L20" s="19" cm="1">
        <f t="array" ref="L20">SUMPRODUCT((_eq1=K20)*(_sc1&lt;&gt;"")*1)+SUMPRODUCT((_eq2=K20)*(_sc2&lt;&gt;"")*1)</f>
        <v>0</v>
      </c>
      <c r="M20" s="19" cm="1">
        <f t="array" ref="M20">SUMPRODUCT((_eq1=K20)*(_sc1&gt;_sc2)*1)+SUMPRODUCT((_eq2=K20)*(_sc1&lt;_sc2)*1)</f>
        <v>0</v>
      </c>
      <c r="N20" s="19">
        <f t="shared" si="10"/>
        <v>0</v>
      </c>
      <c r="O20" s="19" cm="1">
        <f t="array" ref="O20">SUMPRODUCT((_eq1=K20)*(_sc1))+SUMPRODUCT((_eq2=K20)*_sc2)</f>
        <v>0</v>
      </c>
      <c r="P20" s="19" cm="1">
        <f t="array" ref="P20">SUMPRODUCT((_eq1=K20)*(_sc2))+SUMPRODUCT((_eq2=K20)*_sc1)</f>
        <v>18</v>
      </c>
      <c r="Q20" s="19">
        <f t="shared" si="5"/>
        <v>0</v>
      </c>
      <c r="R20" s="19">
        <f>IF(Q20=0,-10000,Q20*10000+(O20-P20)*100+O20+(20-ROW())/100-IF(K20=0,10000,0))</f>
        <v>-10000</v>
      </c>
      <c r="S20" s="19" t="str">
        <f>IF(Q20=0,"NC",IF(K20=0,1/0,RANK(R20,$R$5:$R$20)))</f>
        <v>NC</v>
      </c>
      <c r="X20" s="2" t="str">
        <f t="shared" si="8"/>
        <v/>
      </c>
      <c r="Y20" s="10" t="str" cm="1">
        <f t="array" ref="Y20">IFERROR(INDEX($K$5:$R$20,MATCH(ROW()-4,$S$5:$S$20,0),COLUMN(A16)),"")</f>
        <v/>
      </c>
      <c r="Z20" s="10" t="str" cm="1">
        <f t="array" ref="Z20">IFERROR(INDEX($K$5:$R$20,MATCH($Y20,$K$5:$K$20,0),COLUMN()-24),"")</f>
        <v/>
      </c>
      <c r="AA20" s="10" t="str" cm="1">
        <f t="array" ref="AA20">IFERROR(INDEX($K$5:$R$20,MATCH($Y20,$K$5:$K$20,0),COLUMN()-24),"")</f>
        <v/>
      </c>
      <c r="AB20" s="10" t="str" cm="1">
        <f t="array" ref="AB20">IFERROR(INDEX($K$5:$R$20,MATCH($Y20,$K$5:$K$20,0),COLUMN()-24),"")</f>
        <v/>
      </c>
      <c r="AC20" s="10" t="str" cm="1">
        <f t="array" ref="AC20">IFERROR(INDEX($K$5:$R$20,MATCH($Y20,$K$5:$K$20,0),COLUMN()-24),"")</f>
        <v/>
      </c>
      <c r="AD20" s="10" t="str" cm="1">
        <f t="array" ref="AD20">IFERROR(INDEX($K$5:$R$20,MATCH($Y20,$K$5:$K$20,0),COLUMN()-24),"")</f>
        <v/>
      </c>
      <c r="AE20" s="11" t="str" cm="1">
        <f t="array" ref="AE20">IFERROR(INDEX($K$5:$R$20,MATCH(ROW(G16),$S$5:$S$20,0),COLUMN(G16)),"")</f>
        <v/>
      </c>
      <c r="AF20" s="10" t="str" cm="1">
        <f t="array" ref="AF20">IFERROR(INDEX($K$5:$R$20,MATCH(ROW(H16),$S$5:$S$20,0),COLUMN(H16)),"")</f>
        <v/>
      </c>
      <c r="AI20" s="10" t="s">
        <v>59</v>
      </c>
    </row>
    <row r="21" spans="2:35" ht="22.5" customHeight="1" x14ac:dyDescent="0.3">
      <c r="B21" s="4">
        <v>2</v>
      </c>
      <c r="C21" s="7" t="s">
        <v>56</v>
      </c>
      <c r="D21" s="7" t="s">
        <v>58</v>
      </c>
      <c r="E21" s="6"/>
      <c r="F21" s="6">
        <f t="shared" si="9"/>
        <v>9</v>
      </c>
      <c r="G21" s="1"/>
      <c r="H21" s="1"/>
      <c r="I21">
        <f t="shared" si="1"/>
        <v>0</v>
      </c>
      <c r="J21">
        <f t="shared" si="3"/>
        <v>0</v>
      </c>
    </row>
    <row r="22" spans="2:35" ht="22.5" customHeight="1" x14ac:dyDescent="0.3">
      <c r="B22" s="4">
        <v>1</v>
      </c>
      <c r="C22" s="7" t="s">
        <v>59</v>
      </c>
      <c r="D22" s="7" t="s">
        <v>57</v>
      </c>
      <c r="E22" s="6"/>
      <c r="F22" s="6">
        <f t="shared" si="9"/>
        <v>9</v>
      </c>
      <c r="G22" s="1"/>
      <c r="H22" s="1"/>
      <c r="I22">
        <f t="shared" si="1"/>
        <v>0</v>
      </c>
      <c r="J22">
        <f t="shared" si="3"/>
        <v>0</v>
      </c>
    </row>
    <row r="23" spans="2:35" x14ac:dyDescent="0.3">
      <c r="G23" s="1"/>
      <c r="H23" s="1"/>
      <c r="I23">
        <f t="shared" si="1"/>
        <v>0</v>
      </c>
      <c r="J23">
        <f t="shared" si="3"/>
        <v>0</v>
      </c>
    </row>
    <row r="24" spans="2:35" ht="22.5" customHeight="1" x14ac:dyDescent="0.3">
      <c r="B24" s="4" t="s">
        <v>2</v>
      </c>
      <c r="C24" s="14" t="s">
        <v>18</v>
      </c>
      <c r="D24" s="14"/>
      <c r="E24" s="14"/>
      <c r="F24" s="14"/>
      <c r="G24" s="1"/>
      <c r="H24" s="1"/>
      <c r="I24">
        <f t="shared" si="1"/>
        <v>0</v>
      </c>
      <c r="J24">
        <f t="shared" si="3"/>
        <v>0</v>
      </c>
    </row>
    <row r="25" spans="2:35" ht="22.5" customHeight="1" x14ac:dyDescent="0.3">
      <c r="B25" s="4">
        <v>5</v>
      </c>
      <c r="C25" s="5" t="s">
        <v>4</v>
      </c>
      <c r="D25" s="5" t="s">
        <v>3</v>
      </c>
      <c r="E25" s="6"/>
      <c r="F25" s="6">
        <f t="shared" ref="F25:F32" si="11">9-E25</f>
        <v>9</v>
      </c>
      <c r="G25" s="1"/>
      <c r="H25" s="1"/>
      <c r="I25">
        <f t="shared" si="1"/>
        <v>0</v>
      </c>
      <c r="J25">
        <f t="shared" si="3"/>
        <v>0</v>
      </c>
    </row>
    <row r="26" spans="2:35" ht="22.5" customHeight="1" x14ac:dyDescent="0.3">
      <c r="B26" s="4">
        <v>6</v>
      </c>
      <c r="C26" s="5" t="s">
        <v>5</v>
      </c>
      <c r="D26" s="5" t="s">
        <v>12</v>
      </c>
      <c r="E26" s="6"/>
      <c r="F26" s="6">
        <f t="shared" si="11"/>
        <v>9</v>
      </c>
      <c r="G26" s="1"/>
      <c r="H26" s="1"/>
      <c r="I26">
        <f t="shared" si="1"/>
        <v>0</v>
      </c>
      <c r="J26">
        <f t="shared" si="3"/>
        <v>0</v>
      </c>
    </row>
    <row r="27" spans="2:35" ht="22.5" customHeight="1" x14ac:dyDescent="0.3">
      <c r="B27" s="4">
        <v>7</v>
      </c>
      <c r="C27" s="5" t="s">
        <v>6</v>
      </c>
      <c r="D27" s="5" t="s">
        <v>15</v>
      </c>
      <c r="E27" s="6"/>
      <c r="F27" s="6">
        <f t="shared" si="11"/>
        <v>9</v>
      </c>
      <c r="G27" s="1"/>
      <c r="H27" s="1"/>
      <c r="I27">
        <f t="shared" si="1"/>
        <v>0</v>
      </c>
      <c r="J27">
        <f t="shared" si="3"/>
        <v>0</v>
      </c>
    </row>
    <row r="28" spans="2:35" ht="22.5" customHeight="1" x14ac:dyDescent="0.3">
      <c r="B28" s="4">
        <v>8</v>
      </c>
      <c r="C28" s="5" t="s">
        <v>7</v>
      </c>
      <c r="D28" s="5" t="s">
        <v>9</v>
      </c>
      <c r="E28" s="6"/>
      <c r="F28" s="6">
        <f t="shared" si="11"/>
        <v>9</v>
      </c>
      <c r="G28" s="1"/>
      <c r="H28" s="1"/>
      <c r="I28">
        <f t="shared" si="1"/>
        <v>0</v>
      </c>
      <c r="J28">
        <f t="shared" si="3"/>
        <v>0</v>
      </c>
    </row>
    <row r="29" spans="2:35" ht="22.5" customHeight="1" x14ac:dyDescent="0.3">
      <c r="B29" s="4">
        <v>1</v>
      </c>
      <c r="C29" s="5" t="s">
        <v>8</v>
      </c>
      <c r="D29" s="5" t="s">
        <v>10</v>
      </c>
      <c r="E29" s="6"/>
      <c r="F29" s="6">
        <f t="shared" si="11"/>
        <v>9</v>
      </c>
      <c r="G29" s="1"/>
      <c r="H29" s="1"/>
      <c r="I29">
        <f t="shared" si="1"/>
        <v>0</v>
      </c>
      <c r="J29">
        <f t="shared" si="3"/>
        <v>0</v>
      </c>
    </row>
    <row r="30" spans="2:35" ht="22.5" customHeight="1" x14ac:dyDescent="0.3">
      <c r="B30" s="4">
        <v>2</v>
      </c>
      <c r="C30" s="5" t="s">
        <v>11</v>
      </c>
      <c r="D30" s="5" t="s">
        <v>14</v>
      </c>
      <c r="E30" s="6"/>
      <c r="F30" s="6">
        <f t="shared" si="11"/>
        <v>9</v>
      </c>
      <c r="G30" s="1"/>
      <c r="H30" s="1"/>
      <c r="I30">
        <f t="shared" si="1"/>
        <v>0</v>
      </c>
      <c r="J30">
        <f t="shared" si="3"/>
        <v>0</v>
      </c>
    </row>
    <row r="31" spans="2:35" ht="22.5" customHeight="1" x14ac:dyDescent="0.3">
      <c r="B31" s="4">
        <v>3</v>
      </c>
      <c r="C31" s="7" t="s">
        <v>56</v>
      </c>
      <c r="D31" s="7" t="s">
        <v>58</v>
      </c>
      <c r="E31" s="6"/>
      <c r="F31" s="6">
        <f t="shared" si="11"/>
        <v>9</v>
      </c>
      <c r="G31" s="1"/>
      <c r="H31" s="1"/>
      <c r="I31">
        <f t="shared" si="1"/>
        <v>0</v>
      </c>
      <c r="J31">
        <f t="shared" si="3"/>
        <v>0</v>
      </c>
    </row>
    <row r="32" spans="2:35" ht="22.5" customHeight="1" x14ac:dyDescent="0.3">
      <c r="B32" s="4">
        <v>4</v>
      </c>
      <c r="C32" s="7" t="s">
        <v>59</v>
      </c>
      <c r="D32" s="7" t="s">
        <v>57</v>
      </c>
      <c r="E32" s="6"/>
      <c r="F32" s="6">
        <f t="shared" si="11"/>
        <v>9</v>
      </c>
      <c r="G32" s="1"/>
      <c r="H32" s="1"/>
      <c r="I32">
        <f t="shared" si="1"/>
        <v>0</v>
      </c>
      <c r="J32">
        <f t="shared" si="3"/>
        <v>0</v>
      </c>
    </row>
    <row r="33" spans="1:10" x14ac:dyDescent="0.3">
      <c r="G33" s="1"/>
      <c r="H33" s="1"/>
      <c r="I33">
        <f t="shared" si="1"/>
        <v>0</v>
      </c>
      <c r="J33">
        <f t="shared" si="3"/>
        <v>0</v>
      </c>
    </row>
    <row r="34" spans="1:10" ht="22.5" customHeight="1" x14ac:dyDescent="0.3">
      <c r="B34" s="4" t="s">
        <v>2</v>
      </c>
      <c r="C34" s="14" t="s">
        <v>19</v>
      </c>
      <c r="D34" s="14"/>
      <c r="E34" s="14"/>
      <c r="F34" s="14"/>
      <c r="G34" s="1"/>
      <c r="H34" s="1"/>
      <c r="I34">
        <f t="shared" si="1"/>
        <v>0</v>
      </c>
      <c r="J34">
        <f t="shared" si="3"/>
        <v>0</v>
      </c>
    </row>
    <row r="35" spans="1:10" ht="22.5" customHeight="1" x14ac:dyDescent="0.3">
      <c r="A35" s="3"/>
      <c r="B35" s="4">
        <v>1</v>
      </c>
      <c r="C35" s="5" t="s">
        <v>14</v>
      </c>
      <c r="D35" s="5" t="s">
        <v>4</v>
      </c>
      <c r="E35" s="6"/>
      <c r="F35" s="6"/>
      <c r="G35" s="1"/>
      <c r="H35" s="1"/>
      <c r="I35">
        <f t="shared" si="1"/>
        <v>0</v>
      </c>
      <c r="J35">
        <f t="shared" si="3"/>
        <v>0</v>
      </c>
    </row>
    <row r="36" spans="1:10" ht="22.5" customHeight="1" x14ac:dyDescent="0.3">
      <c r="A36" s="3"/>
      <c r="B36" s="4">
        <v>2</v>
      </c>
      <c r="C36" s="5" t="s">
        <v>3</v>
      </c>
      <c r="D36" s="5" t="s">
        <v>7</v>
      </c>
      <c r="E36" s="6"/>
      <c r="F36" s="6"/>
      <c r="G36" s="1"/>
      <c r="H36" s="1"/>
      <c r="I36">
        <f t="shared" si="1"/>
        <v>0</v>
      </c>
      <c r="J36">
        <f t="shared" si="3"/>
        <v>0</v>
      </c>
    </row>
    <row r="37" spans="1:10" ht="22.5" customHeight="1" x14ac:dyDescent="0.3">
      <c r="B37" s="4">
        <v>3</v>
      </c>
      <c r="C37" s="5" t="s">
        <v>13</v>
      </c>
      <c r="D37" s="5" t="s">
        <v>11</v>
      </c>
      <c r="E37" s="6"/>
      <c r="F37" s="6"/>
      <c r="G37" s="1"/>
      <c r="H37" s="1"/>
      <c r="I37">
        <f t="shared" si="1"/>
        <v>0</v>
      </c>
      <c r="J37">
        <f t="shared" si="3"/>
        <v>0</v>
      </c>
    </row>
    <row r="38" spans="1:10" ht="22.5" customHeight="1" x14ac:dyDescent="0.3">
      <c r="B38" s="4">
        <v>4</v>
      </c>
      <c r="C38" s="5" t="s">
        <v>12</v>
      </c>
      <c r="D38" s="5" t="s">
        <v>6</v>
      </c>
      <c r="E38" s="6"/>
      <c r="F38" s="6"/>
      <c r="G38" s="1"/>
      <c r="H38" s="1"/>
      <c r="I38">
        <f t="shared" si="1"/>
        <v>0</v>
      </c>
      <c r="J38">
        <f t="shared" si="3"/>
        <v>0</v>
      </c>
    </row>
    <row r="39" spans="1:10" ht="22.5" customHeight="1" x14ac:dyDescent="0.3">
      <c r="B39" s="4">
        <v>5</v>
      </c>
      <c r="C39" s="5" t="s">
        <v>10</v>
      </c>
      <c r="D39" s="5" t="s">
        <v>5</v>
      </c>
      <c r="E39" s="6"/>
      <c r="F39" s="6"/>
      <c r="G39" s="1"/>
      <c r="H39" s="1"/>
      <c r="I39">
        <f t="shared" si="1"/>
        <v>0</v>
      </c>
      <c r="J39">
        <f t="shared" si="3"/>
        <v>0</v>
      </c>
    </row>
    <row r="40" spans="1:10" ht="22.5" customHeight="1" x14ac:dyDescent="0.3">
      <c r="B40" s="4">
        <v>6</v>
      </c>
      <c r="C40" s="5" t="s">
        <v>9</v>
      </c>
      <c r="D40" s="5" t="s">
        <v>8</v>
      </c>
      <c r="E40" s="6"/>
      <c r="F40" s="6"/>
      <c r="G40" s="1"/>
      <c r="H40" s="1"/>
      <c r="I40">
        <f t="shared" si="1"/>
        <v>0</v>
      </c>
      <c r="J40">
        <f t="shared" si="3"/>
        <v>0</v>
      </c>
    </row>
    <row r="41" spans="1:10" ht="22.5" customHeight="1" x14ac:dyDescent="0.3">
      <c r="B41" s="4">
        <v>7</v>
      </c>
      <c r="C41" s="7" t="s">
        <v>56</v>
      </c>
      <c r="D41" s="7" t="s">
        <v>58</v>
      </c>
      <c r="E41" s="6"/>
      <c r="F41" s="6"/>
      <c r="G41" s="1"/>
      <c r="H41" s="1"/>
      <c r="I41">
        <f t="shared" si="1"/>
        <v>0</v>
      </c>
      <c r="J41">
        <f t="shared" si="3"/>
        <v>0</v>
      </c>
    </row>
    <row r="42" spans="1:10" ht="22.5" customHeight="1" x14ac:dyDescent="0.3">
      <c r="B42" s="4">
        <v>8</v>
      </c>
      <c r="C42" s="7" t="s">
        <v>59</v>
      </c>
      <c r="D42" s="7" t="s">
        <v>57</v>
      </c>
      <c r="E42" s="6"/>
      <c r="F42" s="6"/>
      <c r="G42" s="1"/>
      <c r="H42" s="1"/>
      <c r="I42">
        <f t="shared" si="1"/>
        <v>0</v>
      </c>
      <c r="J42">
        <f t="shared" si="3"/>
        <v>0</v>
      </c>
    </row>
    <row r="43" spans="1:10" x14ac:dyDescent="0.3">
      <c r="G43" s="1"/>
      <c r="H43" s="1"/>
      <c r="I43">
        <f t="shared" si="1"/>
        <v>0</v>
      </c>
      <c r="J43">
        <f t="shared" si="3"/>
        <v>0</v>
      </c>
    </row>
    <row r="44" spans="1:10" ht="22.5" customHeight="1" x14ac:dyDescent="0.3">
      <c r="B44" s="4" t="s">
        <v>2</v>
      </c>
      <c r="C44" s="14" t="s">
        <v>20</v>
      </c>
      <c r="D44" s="14"/>
      <c r="E44" s="14"/>
      <c r="F44" s="14"/>
      <c r="G44" s="1"/>
      <c r="H44" s="1"/>
      <c r="I44">
        <f t="shared" si="1"/>
        <v>0</v>
      </c>
      <c r="J44">
        <f t="shared" si="3"/>
        <v>0</v>
      </c>
    </row>
    <row r="45" spans="1:10" ht="22.5" customHeight="1" x14ac:dyDescent="0.3">
      <c r="B45" s="4">
        <v>8</v>
      </c>
      <c r="C45" s="5" t="s">
        <v>15</v>
      </c>
      <c r="D45" s="5" t="s">
        <v>14</v>
      </c>
      <c r="E45" s="6"/>
      <c r="F45" s="6"/>
      <c r="G45" s="1"/>
      <c r="H45" s="1"/>
      <c r="I45">
        <f t="shared" si="1"/>
        <v>0</v>
      </c>
      <c r="J45">
        <f t="shared" si="3"/>
        <v>0</v>
      </c>
    </row>
    <row r="46" spans="1:10" ht="22.5" customHeight="1" x14ac:dyDescent="0.3">
      <c r="B46" s="4">
        <v>7</v>
      </c>
      <c r="C46" s="5" t="s">
        <v>5</v>
      </c>
      <c r="D46" s="5" t="s">
        <v>9</v>
      </c>
      <c r="E46" s="6"/>
      <c r="F46" s="6"/>
      <c r="G46" s="1"/>
      <c r="H46" s="1"/>
      <c r="I46">
        <f t="shared" si="1"/>
        <v>0</v>
      </c>
      <c r="J46">
        <f t="shared" si="3"/>
        <v>0</v>
      </c>
    </row>
    <row r="47" spans="1:10" ht="22.5" customHeight="1" x14ac:dyDescent="0.3">
      <c r="B47" s="4">
        <v>6</v>
      </c>
      <c r="C47" s="5" t="s">
        <v>6</v>
      </c>
      <c r="D47" s="5" t="s">
        <v>10</v>
      </c>
      <c r="E47" s="6"/>
      <c r="F47" s="6"/>
      <c r="G47" s="1"/>
      <c r="H47" s="1"/>
      <c r="I47">
        <f t="shared" si="1"/>
        <v>0</v>
      </c>
      <c r="J47">
        <f t="shared" si="3"/>
        <v>0</v>
      </c>
    </row>
    <row r="48" spans="1:10" ht="22.5" customHeight="1" x14ac:dyDescent="0.3">
      <c r="B48" s="4">
        <v>5</v>
      </c>
      <c r="C48" s="5" t="s">
        <v>7</v>
      </c>
      <c r="D48" s="5" t="s">
        <v>4</v>
      </c>
      <c r="E48" s="6"/>
      <c r="F48" s="6"/>
      <c r="G48" s="1"/>
      <c r="H48" s="1"/>
      <c r="I48">
        <f t="shared" si="1"/>
        <v>0</v>
      </c>
      <c r="J48">
        <f t="shared" si="3"/>
        <v>0</v>
      </c>
    </row>
    <row r="49" spans="2:10" ht="22.5" customHeight="1" x14ac:dyDescent="0.3">
      <c r="B49" s="4">
        <v>4</v>
      </c>
      <c r="C49" s="5" t="s">
        <v>8</v>
      </c>
      <c r="D49" s="5" t="s">
        <v>3</v>
      </c>
      <c r="E49" s="6"/>
      <c r="F49" s="6"/>
      <c r="G49" s="1"/>
      <c r="H49" s="1"/>
      <c r="I49">
        <f t="shared" si="1"/>
        <v>0</v>
      </c>
      <c r="J49">
        <f t="shared" si="3"/>
        <v>0</v>
      </c>
    </row>
    <row r="50" spans="2:10" ht="22.5" customHeight="1" x14ac:dyDescent="0.3">
      <c r="B50" s="4">
        <v>3</v>
      </c>
      <c r="C50" s="5" t="s">
        <v>11</v>
      </c>
      <c r="D50" s="5" t="s">
        <v>12</v>
      </c>
      <c r="E50" s="6"/>
      <c r="F50" s="6"/>
      <c r="G50" s="1"/>
      <c r="H50" s="1"/>
      <c r="I50">
        <f t="shared" si="1"/>
        <v>0</v>
      </c>
      <c r="J50">
        <f t="shared" si="3"/>
        <v>0</v>
      </c>
    </row>
    <row r="51" spans="2:10" ht="22.5" customHeight="1" x14ac:dyDescent="0.3">
      <c r="B51" s="4">
        <v>2</v>
      </c>
      <c r="C51" s="7" t="s">
        <v>56</v>
      </c>
      <c r="D51" s="7" t="s">
        <v>58</v>
      </c>
      <c r="E51" s="6"/>
      <c r="F51" s="6"/>
      <c r="G51" s="1"/>
      <c r="H51" s="1"/>
      <c r="I51">
        <f t="shared" si="1"/>
        <v>0</v>
      </c>
      <c r="J51">
        <f t="shared" si="3"/>
        <v>0</v>
      </c>
    </row>
    <row r="52" spans="2:10" ht="22.5" customHeight="1" x14ac:dyDescent="0.3">
      <c r="B52" s="4">
        <v>1</v>
      </c>
      <c r="C52" s="7" t="s">
        <v>59</v>
      </c>
      <c r="D52" s="7" t="s">
        <v>57</v>
      </c>
      <c r="E52" s="6"/>
      <c r="F52" s="6"/>
      <c r="G52" s="1"/>
      <c r="H52" s="1"/>
      <c r="I52">
        <f t="shared" si="1"/>
        <v>0</v>
      </c>
      <c r="J52">
        <f t="shared" si="3"/>
        <v>0</v>
      </c>
    </row>
    <row r="53" spans="2:10" x14ac:dyDescent="0.3">
      <c r="I53">
        <f t="shared" si="1"/>
        <v>0</v>
      </c>
      <c r="J53">
        <f t="shared" si="3"/>
        <v>0</v>
      </c>
    </row>
    <row r="54" spans="2:10" ht="22.5" customHeight="1" x14ac:dyDescent="0.3">
      <c r="B54" s="4" t="s">
        <v>2</v>
      </c>
      <c r="C54" s="14" t="s">
        <v>21</v>
      </c>
      <c r="D54" s="14"/>
      <c r="E54" s="14"/>
      <c r="F54" s="14"/>
      <c r="G54" s="1"/>
      <c r="H54" s="1"/>
      <c r="I54">
        <f t="shared" si="1"/>
        <v>0</v>
      </c>
      <c r="J54">
        <f t="shared" si="3"/>
        <v>0</v>
      </c>
    </row>
    <row r="55" spans="2:10" ht="22.5" customHeight="1" x14ac:dyDescent="0.3">
      <c r="B55" s="4">
        <v>5</v>
      </c>
      <c r="C55" s="5" t="s">
        <v>14</v>
      </c>
      <c r="D55" s="5" t="s">
        <v>7</v>
      </c>
      <c r="E55" s="6"/>
      <c r="F55" s="6"/>
      <c r="G55" s="1"/>
      <c r="H55" s="1"/>
      <c r="I55">
        <f t="shared" si="1"/>
        <v>0</v>
      </c>
      <c r="J55">
        <f t="shared" si="3"/>
        <v>0</v>
      </c>
    </row>
    <row r="56" spans="2:10" ht="22.5" customHeight="1" x14ac:dyDescent="0.3">
      <c r="B56" s="4">
        <v>6</v>
      </c>
      <c r="C56" s="5" t="s">
        <v>3</v>
      </c>
      <c r="D56" s="5" t="s">
        <v>5</v>
      </c>
      <c r="E56" s="6"/>
      <c r="F56" s="6"/>
      <c r="G56" s="1"/>
      <c r="H56" s="1"/>
      <c r="I56">
        <f t="shared" si="1"/>
        <v>0</v>
      </c>
      <c r="J56">
        <f t="shared" si="3"/>
        <v>0</v>
      </c>
    </row>
    <row r="57" spans="2:10" ht="22.5" customHeight="1" x14ac:dyDescent="0.3">
      <c r="B57" s="4">
        <v>7</v>
      </c>
      <c r="C57" s="5" t="s">
        <v>4</v>
      </c>
      <c r="D57" s="5" t="s">
        <v>8</v>
      </c>
      <c r="E57" s="6"/>
      <c r="F57" s="6"/>
      <c r="G57" s="1"/>
      <c r="H57" s="1"/>
      <c r="I57">
        <f t="shared" si="1"/>
        <v>0</v>
      </c>
      <c r="J57">
        <f t="shared" si="3"/>
        <v>0</v>
      </c>
    </row>
    <row r="58" spans="2:10" ht="22.5" customHeight="1" x14ac:dyDescent="0.3">
      <c r="B58" s="4">
        <v>8</v>
      </c>
      <c r="C58" s="5" t="s">
        <v>12</v>
      </c>
      <c r="D58" s="5" t="s">
        <v>15</v>
      </c>
      <c r="E58" s="6"/>
      <c r="F58" s="6"/>
      <c r="G58" s="1"/>
      <c r="H58" s="1"/>
      <c r="I58">
        <f t="shared" si="1"/>
        <v>0</v>
      </c>
      <c r="J58">
        <f t="shared" si="3"/>
        <v>0</v>
      </c>
    </row>
    <row r="59" spans="2:10" ht="22.5" customHeight="1" x14ac:dyDescent="0.3">
      <c r="B59" s="4">
        <v>1</v>
      </c>
      <c r="C59" s="5" t="s">
        <v>10</v>
      </c>
      <c r="D59" s="5" t="s">
        <v>11</v>
      </c>
      <c r="E59" s="6"/>
      <c r="F59" s="6"/>
      <c r="G59" s="1"/>
      <c r="H59" s="1"/>
      <c r="I59">
        <f t="shared" si="1"/>
        <v>0</v>
      </c>
      <c r="J59">
        <f t="shared" si="3"/>
        <v>0</v>
      </c>
    </row>
    <row r="60" spans="2:10" ht="22.5" customHeight="1" x14ac:dyDescent="0.3">
      <c r="B60" s="4">
        <v>2</v>
      </c>
      <c r="C60" s="5" t="s">
        <v>9</v>
      </c>
      <c r="D60" s="5" t="s">
        <v>6</v>
      </c>
      <c r="E60" s="6"/>
      <c r="F60" s="6"/>
      <c r="G60" s="1"/>
      <c r="H60" s="1"/>
      <c r="I60">
        <f t="shared" si="1"/>
        <v>0</v>
      </c>
      <c r="J60">
        <f t="shared" si="3"/>
        <v>0</v>
      </c>
    </row>
    <row r="61" spans="2:10" ht="22.5" customHeight="1" x14ac:dyDescent="0.3">
      <c r="B61" s="4">
        <v>3</v>
      </c>
      <c r="C61" s="7" t="s">
        <v>56</v>
      </c>
      <c r="D61" s="7" t="s">
        <v>58</v>
      </c>
      <c r="E61" s="6"/>
      <c r="F61" s="6"/>
      <c r="G61" s="1"/>
      <c r="H61" s="1"/>
      <c r="I61">
        <f t="shared" si="1"/>
        <v>0</v>
      </c>
      <c r="J61">
        <f t="shared" si="3"/>
        <v>0</v>
      </c>
    </row>
    <row r="62" spans="2:10" ht="22.5" customHeight="1" x14ac:dyDescent="0.3">
      <c r="B62" s="4">
        <v>4</v>
      </c>
      <c r="C62" s="7" t="s">
        <v>59</v>
      </c>
      <c r="D62" s="7" t="s">
        <v>57</v>
      </c>
      <c r="E62" s="6"/>
      <c r="F62" s="6"/>
      <c r="G62" s="1"/>
      <c r="H62" s="1"/>
      <c r="I62">
        <f t="shared" si="1"/>
        <v>0</v>
      </c>
      <c r="J62">
        <f t="shared" si="3"/>
        <v>0</v>
      </c>
    </row>
    <row r="63" spans="2:10" x14ac:dyDescent="0.3">
      <c r="G63" s="1"/>
      <c r="H63" s="1"/>
      <c r="I63">
        <f t="shared" si="1"/>
        <v>0</v>
      </c>
      <c r="J63">
        <f t="shared" si="3"/>
        <v>0</v>
      </c>
    </row>
    <row r="64" spans="2:10" ht="22.5" customHeight="1" x14ac:dyDescent="0.3">
      <c r="B64" s="4" t="s">
        <v>2</v>
      </c>
      <c r="C64" s="14" t="s">
        <v>22</v>
      </c>
      <c r="D64" s="14"/>
      <c r="E64" s="14"/>
      <c r="F64" s="14"/>
      <c r="G64" s="1"/>
      <c r="H64" s="1"/>
      <c r="I64">
        <f t="shared" si="1"/>
        <v>0</v>
      </c>
      <c r="J64">
        <f t="shared" si="3"/>
        <v>0</v>
      </c>
    </row>
    <row r="65" spans="2:10" ht="22.5" customHeight="1" x14ac:dyDescent="0.3">
      <c r="B65" s="4">
        <v>1</v>
      </c>
      <c r="C65" s="5" t="s">
        <v>15</v>
      </c>
      <c r="D65" s="5" t="s">
        <v>10</v>
      </c>
      <c r="E65" s="6"/>
      <c r="F65" s="6"/>
      <c r="G65" s="1"/>
      <c r="H65" s="1"/>
      <c r="I65">
        <f t="shared" si="1"/>
        <v>0</v>
      </c>
      <c r="J65">
        <f t="shared" si="3"/>
        <v>0</v>
      </c>
    </row>
    <row r="66" spans="2:10" ht="22.5" customHeight="1" x14ac:dyDescent="0.3">
      <c r="B66" s="4">
        <v>2</v>
      </c>
      <c r="C66" s="5" t="s">
        <v>5</v>
      </c>
      <c r="D66" s="5" t="s">
        <v>4</v>
      </c>
      <c r="E66" s="6"/>
      <c r="F66" s="6"/>
      <c r="G66" s="1"/>
      <c r="H66" s="1"/>
      <c r="I66">
        <f t="shared" si="1"/>
        <v>0</v>
      </c>
      <c r="J66">
        <f t="shared" si="3"/>
        <v>0</v>
      </c>
    </row>
    <row r="67" spans="2:10" ht="22.5" customHeight="1" x14ac:dyDescent="0.3">
      <c r="B67" s="4">
        <v>3</v>
      </c>
      <c r="C67" s="5" t="s">
        <v>12</v>
      </c>
      <c r="D67" s="5" t="s">
        <v>14</v>
      </c>
      <c r="E67" s="6"/>
      <c r="F67" s="6"/>
      <c r="G67" s="1"/>
      <c r="H67" s="1"/>
      <c r="I67">
        <f t="shared" si="1"/>
        <v>0</v>
      </c>
      <c r="J67">
        <f t="shared" si="3"/>
        <v>0</v>
      </c>
    </row>
    <row r="68" spans="2:10" ht="22.5" customHeight="1" x14ac:dyDescent="0.3">
      <c r="B68" s="4">
        <v>4</v>
      </c>
      <c r="C68" s="5" t="s">
        <v>6</v>
      </c>
      <c r="D68" s="5" t="s">
        <v>3</v>
      </c>
      <c r="E68" s="6"/>
      <c r="F68" s="6"/>
      <c r="G68" s="1"/>
      <c r="H68" s="1"/>
      <c r="I68">
        <f t="shared" si="1"/>
        <v>0</v>
      </c>
      <c r="J68">
        <f t="shared" si="3"/>
        <v>0</v>
      </c>
    </row>
    <row r="69" spans="2:10" ht="22.5" customHeight="1" x14ac:dyDescent="0.3">
      <c r="B69" s="4">
        <v>5</v>
      </c>
      <c r="C69" s="5" t="s">
        <v>8</v>
      </c>
      <c r="D69" s="5" t="s">
        <v>7</v>
      </c>
      <c r="E69" s="6"/>
      <c r="F69" s="6"/>
      <c r="G69" s="1"/>
      <c r="H69" s="1"/>
      <c r="I69">
        <f t="shared" ref="I69:I132" si="12">IF(E69="",0,IF(E69=13,IF(F69&lt;9,3,2),IF(E69&lt;9,0,1)))</f>
        <v>0</v>
      </c>
      <c r="J69">
        <f t="shared" si="3"/>
        <v>0</v>
      </c>
    </row>
    <row r="70" spans="2:10" ht="22.5" customHeight="1" x14ac:dyDescent="0.3">
      <c r="B70" s="4">
        <v>6</v>
      </c>
      <c r="C70" s="5" t="s">
        <v>11</v>
      </c>
      <c r="D70" s="5" t="s">
        <v>9</v>
      </c>
      <c r="E70" s="6"/>
      <c r="F70" s="6"/>
      <c r="G70" s="1"/>
      <c r="H70" s="1"/>
      <c r="I70">
        <f t="shared" si="12"/>
        <v>0</v>
      </c>
      <c r="J70">
        <f t="shared" ref="J70:J133" si="13">IF(E70="",0,1)</f>
        <v>0</v>
      </c>
    </row>
    <row r="71" spans="2:10" ht="22.5" customHeight="1" x14ac:dyDescent="0.3">
      <c r="B71" s="4">
        <v>7</v>
      </c>
      <c r="C71" s="7" t="s">
        <v>56</v>
      </c>
      <c r="D71" s="7" t="s">
        <v>58</v>
      </c>
      <c r="E71" s="6"/>
      <c r="F71" s="6"/>
      <c r="G71" s="1"/>
      <c r="H71" s="1"/>
      <c r="I71">
        <f t="shared" si="12"/>
        <v>0</v>
      </c>
      <c r="J71">
        <f t="shared" si="13"/>
        <v>0</v>
      </c>
    </row>
    <row r="72" spans="2:10" ht="22.5" customHeight="1" x14ac:dyDescent="0.3">
      <c r="B72" s="4">
        <v>8</v>
      </c>
      <c r="C72" s="7" t="s">
        <v>59</v>
      </c>
      <c r="D72" s="7" t="s">
        <v>57</v>
      </c>
      <c r="E72" s="6"/>
      <c r="F72" s="6"/>
      <c r="G72" s="1"/>
      <c r="H72" s="1"/>
      <c r="I72">
        <f t="shared" si="12"/>
        <v>0</v>
      </c>
      <c r="J72">
        <f t="shared" si="13"/>
        <v>0</v>
      </c>
    </row>
    <row r="73" spans="2:10" x14ac:dyDescent="0.3">
      <c r="G73" s="1"/>
      <c r="H73" s="1"/>
      <c r="I73">
        <f t="shared" si="12"/>
        <v>0</v>
      </c>
      <c r="J73">
        <f t="shared" si="13"/>
        <v>0</v>
      </c>
    </row>
    <row r="74" spans="2:10" ht="22.5" customHeight="1" x14ac:dyDescent="0.3">
      <c r="B74" s="4" t="s">
        <v>2</v>
      </c>
      <c r="C74" s="14" t="s">
        <v>23</v>
      </c>
      <c r="D74" s="14"/>
      <c r="E74" s="14"/>
      <c r="F74" s="14"/>
      <c r="G74" s="1"/>
      <c r="H74" s="1"/>
      <c r="I74">
        <f t="shared" si="12"/>
        <v>0</v>
      </c>
      <c r="J74">
        <f t="shared" si="13"/>
        <v>0</v>
      </c>
    </row>
    <row r="75" spans="2:10" ht="22.5" customHeight="1" x14ac:dyDescent="0.3">
      <c r="B75" s="4">
        <v>8</v>
      </c>
      <c r="C75" s="5" t="s">
        <v>14</v>
      </c>
      <c r="D75" s="5" t="s">
        <v>8</v>
      </c>
      <c r="E75" s="6"/>
      <c r="F75" s="6"/>
      <c r="G75" s="1"/>
      <c r="H75" s="1"/>
      <c r="I75">
        <f t="shared" si="12"/>
        <v>0</v>
      </c>
      <c r="J75">
        <f t="shared" si="13"/>
        <v>0</v>
      </c>
    </row>
    <row r="76" spans="2:10" ht="22.5" customHeight="1" x14ac:dyDescent="0.3">
      <c r="B76" s="4">
        <v>7</v>
      </c>
      <c r="C76" s="5" t="s">
        <v>3</v>
      </c>
      <c r="D76" s="5" t="s">
        <v>11</v>
      </c>
      <c r="E76" s="6"/>
      <c r="F76" s="6"/>
      <c r="G76" s="1"/>
      <c r="H76" s="1"/>
      <c r="I76">
        <f t="shared" si="12"/>
        <v>0</v>
      </c>
      <c r="J76">
        <f t="shared" si="13"/>
        <v>0</v>
      </c>
    </row>
    <row r="77" spans="2:10" ht="22.5" customHeight="1" x14ac:dyDescent="0.3">
      <c r="B77" s="4">
        <v>6</v>
      </c>
      <c r="C77" s="5" t="s">
        <v>4</v>
      </c>
      <c r="D77" s="5" t="s">
        <v>6</v>
      </c>
      <c r="E77" s="6"/>
      <c r="F77" s="6"/>
      <c r="G77" s="1"/>
      <c r="H77" s="1"/>
      <c r="I77">
        <f t="shared" si="12"/>
        <v>0</v>
      </c>
      <c r="J77">
        <f t="shared" si="13"/>
        <v>0</v>
      </c>
    </row>
    <row r="78" spans="2:10" ht="22.5" customHeight="1" x14ac:dyDescent="0.3">
      <c r="B78" s="4">
        <v>5</v>
      </c>
      <c r="C78" s="5" t="s">
        <v>10</v>
      </c>
      <c r="D78" s="5" t="s">
        <v>12</v>
      </c>
      <c r="E78" s="6"/>
      <c r="F78" s="6"/>
      <c r="G78" s="1"/>
      <c r="H78" s="1"/>
      <c r="I78">
        <f t="shared" si="12"/>
        <v>0</v>
      </c>
      <c r="J78">
        <f t="shared" si="13"/>
        <v>0</v>
      </c>
    </row>
    <row r="79" spans="2:10" ht="22.5" customHeight="1" x14ac:dyDescent="0.3">
      <c r="B79" s="4">
        <v>4</v>
      </c>
      <c r="C79" s="5" t="s">
        <v>7</v>
      </c>
      <c r="D79" s="5" t="s">
        <v>5</v>
      </c>
      <c r="E79" s="6"/>
      <c r="F79" s="6"/>
      <c r="G79" s="1"/>
      <c r="H79" s="1"/>
      <c r="I79">
        <f t="shared" si="12"/>
        <v>0</v>
      </c>
      <c r="J79">
        <f t="shared" si="13"/>
        <v>0</v>
      </c>
    </row>
    <row r="80" spans="2:10" ht="22.5" customHeight="1" x14ac:dyDescent="0.3">
      <c r="B80" s="4">
        <v>3</v>
      </c>
      <c r="C80" s="5" t="s">
        <v>9</v>
      </c>
      <c r="D80" s="5" t="s">
        <v>15</v>
      </c>
      <c r="E80" s="6"/>
      <c r="F80" s="6"/>
      <c r="G80" s="1"/>
      <c r="H80" s="1"/>
      <c r="I80">
        <f t="shared" si="12"/>
        <v>0</v>
      </c>
      <c r="J80">
        <f t="shared" si="13"/>
        <v>0</v>
      </c>
    </row>
    <row r="81" spans="2:10" ht="22.5" customHeight="1" x14ac:dyDescent="0.3">
      <c r="B81" s="4">
        <v>2</v>
      </c>
      <c r="C81" s="7" t="s">
        <v>56</v>
      </c>
      <c r="D81" s="7" t="s">
        <v>58</v>
      </c>
      <c r="E81" s="6"/>
      <c r="F81" s="6"/>
      <c r="G81" s="1"/>
      <c r="H81" s="1"/>
      <c r="I81">
        <f t="shared" si="12"/>
        <v>0</v>
      </c>
      <c r="J81">
        <f t="shared" si="13"/>
        <v>0</v>
      </c>
    </row>
    <row r="82" spans="2:10" ht="22.5" customHeight="1" x14ac:dyDescent="0.3">
      <c r="B82" s="4">
        <v>1</v>
      </c>
      <c r="C82" s="7" t="s">
        <v>59</v>
      </c>
      <c r="D82" s="7" t="s">
        <v>57</v>
      </c>
      <c r="E82" s="6"/>
      <c r="F82" s="6"/>
      <c r="G82" s="1"/>
      <c r="H82" s="1"/>
      <c r="I82">
        <f t="shared" si="12"/>
        <v>0</v>
      </c>
      <c r="J82">
        <f t="shared" si="13"/>
        <v>0</v>
      </c>
    </row>
    <row r="83" spans="2:10" ht="22.5" customHeight="1" x14ac:dyDescent="0.3">
      <c r="I83">
        <f t="shared" si="12"/>
        <v>0</v>
      </c>
      <c r="J83">
        <f t="shared" si="13"/>
        <v>0</v>
      </c>
    </row>
    <row r="84" spans="2:10" x14ac:dyDescent="0.3">
      <c r="B84" s="4" t="s">
        <v>2</v>
      </c>
      <c r="C84" s="14" t="s">
        <v>24</v>
      </c>
      <c r="D84" s="14"/>
      <c r="E84" s="14"/>
      <c r="F84" s="14"/>
      <c r="I84">
        <f t="shared" si="12"/>
        <v>0</v>
      </c>
      <c r="J84">
        <f t="shared" si="13"/>
        <v>0</v>
      </c>
    </row>
    <row r="85" spans="2:10" x14ac:dyDescent="0.3">
      <c r="B85" s="4">
        <v>5</v>
      </c>
      <c r="C85" s="5" t="s">
        <v>15</v>
      </c>
      <c r="D85" s="5" t="s">
        <v>3</v>
      </c>
      <c r="E85" s="6"/>
      <c r="F85" s="6"/>
      <c r="I85">
        <f t="shared" si="12"/>
        <v>0</v>
      </c>
      <c r="J85">
        <f t="shared" si="13"/>
        <v>0</v>
      </c>
    </row>
    <row r="86" spans="2:10" x14ac:dyDescent="0.3">
      <c r="B86" s="4">
        <v>6</v>
      </c>
      <c r="C86" s="5" t="s">
        <v>5</v>
      </c>
      <c r="D86" s="5" t="s">
        <v>8</v>
      </c>
      <c r="E86" s="6"/>
      <c r="F86" s="6"/>
      <c r="I86">
        <f t="shared" si="12"/>
        <v>0</v>
      </c>
      <c r="J86">
        <f t="shared" si="13"/>
        <v>0</v>
      </c>
    </row>
    <row r="87" spans="2:10" x14ac:dyDescent="0.3">
      <c r="B87" s="4">
        <v>7</v>
      </c>
      <c r="C87" s="5" t="s">
        <v>12</v>
      </c>
      <c r="D87" s="5" t="s">
        <v>9</v>
      </c>
      <c r="E87" s="6"/>
      <c r="F87" s="6"/>
      <c r="I87">
        <f t="shared" si="12"/>
        <v>0</v>
      </c>
      <c r="J87">
        <f t="shared" si="13"/>
        <v>0</v>
      </c>
    </row>
    <row r="88" spans="2:10" x14ac:dyDescent="0.3">
      <c r="B88" s="4">
        <v>8</v>
      </c>
      <c r="C88" s="5" t="s">
        <v>6</v>
      </c>
      <c r="D88" s="5" t="s">
        <v>7</v>
      </c>
      <c r="E88" s="6"/>
      <c r="F88" s="6"/>
      <c r="I88">
        <f t="shared" si="12"/>
        <v>0</v>
      </c>
      <c r="J88">
        <f t="shared" si="13"/>
        <v>0</v>
      </c>
    </row>
    <row r="89" spans="2:10" x14ac:dyDescent="0.3">
      <c r="B89" s="4">
        <v>1</v>
      </c>
      <c r="C89" s="5" t="s">
        <v>10</v>
      </c>
      <c r="D89" s="5" t="s">
        <v>14</v>
      </c>
      <c r="E89" s="6"/>
      <c r="F89" s="6"/>
      <c r="I89">
        <f t="shared" si="12"/>
        <v>0</v>
      </c>
      <c r="J89">
        <f t="shared" si="13"/>
        <v>0</v>
      </c>
    </row>
    <row r="90" spans="2:10" x14ac:dyDescent="0.3">
      <c r="B90" s="4">
        <v>2</v>
      </c>
      <c r="C90" s="5" t="s">
        <v>11</v>
      </c>
      <c r="D90" s="5" t="s">
        <v>4</v>
      </c>
      <c r="E90" s="6"/>
      <c r="F90" s="6"/>
      <c r="I90">
        <f t="shared" si="12"/>
        <v>0</v>
      </c>
      <c r="J90">
        <f t="shared" si="13"/>
        <v>0</v>
      </c>
    </row>
    <row r="91" spans="2:10" x14ac:dyDescent="0.3">
      <c r="B91" s="4">
        <v>3</v>
      </c>
      <c r="C91" s="7" t="s">
        <v>56</v>
      </c>
      <c r="D91" s="7" t="s">
        <v>58</v>
      </c>
      <c r="E91" s="6"/>
      <c r="F91" s="6"/>
      <c r="I91">
        <f t="shared" si="12"/>
        <v>0</v>
      </c>
      <c r="J91">
        <f t="shared" si="13"/>
        <v>0</v>
      </c>
    </row>
    <row r="92" spans="2:10" x14ac:dyDescent="0.3">
      <c r="B92" s="4">
        <v>4</v>
      </c>
      <c r="C92" s="7" t="s">
        <v>59</v>
      </c>
      <c r="D92" s="7" t="s">
        <v>57</v>
      </c>
      <c r="E92" s="6"/>
      <c r="F92" s="6"/>
      <c r="I92">
        <f t="shared" si="12"/>
        <v>0</v>
      </c>
      <c r="J92">
        <f t="shared" si="13"/>
        <v>0</v>
      </c>
    </row>
    <row r="93" spans="2:10" x14ac:dyDescent="0.3">
      <c r="I93">
        <f t="shared" si="12"/>
        <v>0</v>
      </c>
      <c r="J93">
        <f t="shared" si="13"/>
        <v>0</v>
      </c>
    </row>
    <row r="94" spans="2:10" x14ac:dyDescent="0.3">
      <c r="B94" s="4" t="s">
        <v>2</v>
      </c>
      <c r="C94" s="14" t="s">
        <v>25</v>
      </c>
      <c r="D94" s="14"/>
      <c r="E94" s="14"/>
      <c r="F94" s="14"/>
      <c r="I94">
        <f t="shared" si="12"/>
        <v>0</v>
      </c>
      <c r="J94">
        <f t="shared" si="13"/>
        <v>0</v>
      </c>
    </row>
    <row r="95" spans="2:10" x14ac:dyDescent="0.3">
      <c r="B95" s="4">
        <v>1</v>
      </c>
      <c r="C95" s="5" t="s">
        <v>3</v>
      </c>
      <c r="D95" s="5" t="s">
        <v>12</v>
      </c>
      <c r="E95" s="6"/>
      <c r="F95" s="6"/>
      <c r="I95">
        <f t="shared" si="12"/>
        <v>0</v>
      </c>
      <c r="J95">
        <f t="shared" si="13"/>
        <v>0</v>
      </c>
    </row>
    <row r="96" spans="2:10" x14ac:dyDescent="0.3">
      <c r="B96" s="4">
        <v>2</v>
      </c>
      <c r="C96" s="5" t="s">
        <v>4</v>
      </c>
      <c r="D96" s="5" t="s">
        <v>15</v>
      </c>
      <c r="E96" s="6"/>
      <c r="F96" s="6"/>
      <c r="I96">
        <f t="shared" si="12"/>
        <v>0</v>
      </c>
      <c r="J96">
        <f t="shared" si="13"/>
        <v>0</v>
      </c>
    </row>
    <row r="97" spans="2:10" x14ac:dyDescent="0.3">
      <c r="B97" s="4">
        <v>3</v>
      </c>
      <c r="C97" s="5" t="s">
        <v>5</v>
      </c>
      <c r="D97" s="5" t="s">
        <v>14</v>
      </c>
      <c r="E97" s="6"/>
      <c r="F97" s="6"/>
      <c r="I97">
        <f t="shared" si="12"/>
        <v>0</v>
      </c>
      <c r="J97">
        <f t="shared" si="13"/>
        <v>0</v>
      </c>
    </row>
    <row r="98" spans="2:10" x14ac:dyDescent="0.3">
      <c r="B98" s="4">
        <v>4</v>
      </c>
      <c r="C98" s="5" t="s">
        <v>7</v>
      </c>
      <c r="D98" s="5" t="s">
        <v>11</v>
      </c>
      <c r="E98" s="6"/>
      <c r="F98" s="6"/>
      <c r="I98">
        <f t="shared" si="12"/>
        <v>0</v>
      </c>
      <c r="J98">
        <f t="shared" si="13"/>
        <v>0</v>
      </c>
    </row>
    <row r="99" spans="2:10" x14ac:dyDescent="0.3">
      <c r="B99" s="4">
        <v>5</v>
      </c>
      <c r="C99" s="5" t="s">
        <v>9</v>
      </c>
      <c r="D99" s="5" t="s">
        <v>10</v>
      </c>
      <c r="E99" s="6"/>
      <c r="F99" s="6"/>
      <c r="I99">
        <f t="shared" si="12"/>
        <v>0</v>
      </c>
      <c r="J99">
        <f t="shared" si="13"/>
        <v>0</v>
      </c>
    </row>
    <row r="100" spans="2:10" x14ac:dyDescent="0.3">
      <c r="B100" s="4">
        <v>6</v>
      </c>
      <c r="C100" s="5" t="s">
        <v>8</v>
      </c>
      <c r="D100" s="5" t="s">
        <v>6</v>
      </c>
      <c r="E100" s="6"/>
      <c r="F100" s="6"/>
      <c r="I100">
        <f t="shared" si="12"/>
        <v>0</v>
      </c>
      <c r="J100">
        <f t="shared" si="13"/>
        <v>0</v>
      </c>
    </row>
    <row r="101" spans="2:10" x14ac:dyDescent="0.3">
      <c r="B101" s="4">
        <v>7</v>
      </c>
      <c r="C101" s="7" t="s">
        <v>56</v>
      </c>
      <c r="D101" s="7" t="s">
        <v>58</v>
      </c>
      <c r="E101" s="6"/>
      <c r="F101" s="6"/>
      <c r="I101">
        <f t="shared" si="12"/>
        <v>0</v>
      </c>
      <c r="J101">
        <f t="shared" si="13"/>
        <v>0</v>
      </c>
    </row>
    <row r="102" spans="2:10" x14ac:dyDescent="0.3">
      <c r="B102" s="4">
        <v>8</v>
      </c>
      <c r="C102" s="7" t="s">
        <v>59</v>
      </c>
      <c r="D102" s="7" t="s">
        <v>57</v>
      </c>
      <c r="E102" s="6"/>
      <c r="F102" s="6"/>
      <c r="I102">
        <f t="shared" si="12"/>
        <v>0</v>
      </c>
      <c r="J102">
        <f t="shared" si="13"/>
        <v>0</v>
      </c>
    </row>
    <row r="103" spans="2:10" x14ac:dyDescent="0.3">
      <c r="I103">
        <f t="shared" si="12"/>
        <v>0</v>
      </c>
      <c r="J103">
        <f t="shared" si="13"/>
        <v>0</v>
      </c>
    </row>
    <row r="104" spans="2:10" x14ac:dyDescent="0.3">
      <c r="B104" s="4" t="s">
        <v>2</v>
      </c>
      <c r="C104" s="14" t="s">
        <v>0</v>
      </c>
      <c r="D104" s="14"/>
      <c r="E104" s="14"/>
      <c r="F104" s="14"/>
      <c r="I104">
        <f t="shared" si="12"/>
        <v>0</v>
      </c>
      <c r="J104">
        <f t="shared" si="13"/>
        <v>0</v>
      </c>
    </row>
    <row r="105" spans="2:10" x14ac:dyDescent="0.3">
      <c r="B105" s="4">
        <v>8</v>
      </c>
      <c r="C105" s="5" t="s">
        <v>3</v>
      </c>
      <c r="D105" s="5" t="s">
        <v>14</v>
      </c>
      <c r="E105" s="6"/>
      <c r="F105" s="6"/>
      <c r="I105">
        <f t="shared" si="12"/>
        <v>0</v>
      </c>
      <c r="J105">
        <f t="shared" si="13"/>
        <v>0</v>
      </c>
    </row>
    <row r="106" spans="2:10" x14ac:dyDescent="0.3">
      <c r="B106" s="4">
        <v>7</v>
      </c>
      <c r="C106" s="5" t="s">
        <v>5</v>
      </c>
      <c r="D106" s="5" t="s">
        <v>15</v>
      </c>
      <c r="E106" s="6"/>
      <c r="F106" s="6"/>
      <c r="I106">
        <f t="shared" si="12"/>
        <v>0</v>
      </c>
      <c r="J106">
        <f t="shared" si="13"/>
        <v>0</v>
      </c>
    </row>
    <row r="107" spans="2:10" x14ac:dyDescent="0.3">
      <c r="B107" s="4">
        <v>6</v>
      </c>
      <c r="C107" s="5" t="s">
        <v>8</v>
      </c>
      <c r="D107" s="5" t="s">
        <v>12</v>
      </c>
      <c r="E107" s="6"/>
      <c r="F107" s="6"/>
      <c r="I107">
        <f t="shared" si="12"/>
        <v>0</v>
      </c>
      <c r="J107">
        <f t="shared" si="13"/>
        <v>0</v>
      </c>
    </row>
    <row r="108" spans="2:10" x14ac:dyDescent="0.3">
      <c r="B108" s="4">
        <v>5</v>
      </c>
      <c r="C108" s="5" t="s">
        <v>7</v>
      </c>
      <c r="D108" s="5" t="s">
        <v>10</v>
      </c>
      <c r="E108" s="6"/>
      <c r="F108" s="6"/>
      <c r="I108">
        <f t="shared" si="12"/>
        <v>0</v>
      </c>
      <c r="J108">
        <f t="shared" si="13"/>
        <v>0</v>
      </c>
    </row>
    <row r="109" spans="2:10" x14ac:dyDescent="0.3">
      <c r="B109" s="4">
        <v>4</v>
      </c>
      <c r="C109" s="5" t="s">
        <v>4</v>
      </c>
      <c r="D109" s="5" t="s">
        <v>9</v>
      </c>
      <c r="E109" s="6"/>
      <c r="F109" s="6"/>
      <c r="I109">
        <f t="shared" si="12"/>
        <v>0</v>
      </c>
      <c r="J109">
        <f t="shared" si="13"/>
        <v>0</v>
      </c>
    </row>
    <row r="110" spans="2:10" x14ac:dyDescent="0.3">
      <c r="B110" s="4">
        <v>3</v>
      </c>
      <c r="C110" s="5" t="s">
        <v>6</v>
      </c>
      <c r="D110" s="5" t="s">
        <v>11</v>
      </c>
      <c r="E110" s="6"/>
      <c r="F110" s="6"/>
      <c r="I110">
        <f t="shared" si="12"/>
        <v>0</v>
      </c>
      <c r="J110">
        <f t="shared" si="13"/>
        <v>0</v>
      </c>
    </row>
    <row r="111" spans="2:10" x14ac:dyDescent="0.3">
      <c r="B111" s="4">
        <v>2</v>
      </c>
      <c r="C111" s="7" t="s">
        <v>58</v>
      </c>
      <c r="D111" s="7" t="s">
        <v>56</v>
      </c>
      <c r="E111" s="6"/>
      <c r="F111" s="6"/>
      <c r="I111">
        <f t="shared" si="12"/>
        <v>0</v>
      </c>
      <c r="J111">
        <f t="shared" si="13"/>
        <v>0</v>
      </c>
    </row>
    <row r="112" spans="2:10" x14ac:dyDescent="0.3">
      <c r="B112" s="4">
        <v>1</v>
      </c>
      <c r="C112" s="7" t="s">
        <v>57</v>
      </c>
      <c r="D112" s="7" t="s">
        <v>59</v>
      </c>
      <c r="E112" s="6"/>
      <c r="F112" s="6"/>
      <c r="I112">
        <f t="shared" si="12"/>
        <v>0</v>
      </c>
      <c r="J112">
        <f t="shared" si="13"/>
        <v>0</v>
      </c>
    </row>
    <row r="113" spans="2:10" x14ac:dyDescent="0.3">
      <c r="I113">
        <f t="shared" si="12"/>
        <v>0</v>
      </c>
      <c r="J113">
        <f t="shared" si="13"/>
        <v>0</v>
      </c>
    </row>
    <row r="114" spans="2:10" x14ac:dyDescent="0.3">
      <c r="B114" s="4" t="s">
        <v>2</v>
      </c>
      <c r="C114" s="14" t="s">
        <v>26</v>
      </c>
      <c r="D114" s="14"/>
      <c r="E114" s="14"/>
      <c r="F114" s="14"/>
      <c r="I114">
        <f t="shared" si="12"/>
        <v>0</v>
      </c>
      <c r="J114">
        <f t="shared" si="13"/>
        <v>0</v>
      </c>
    </row>
    <row r="115" spans="2:10" x14ac:dyDescent="0.3">
      <c r="B115" s="4">
        <v>5</v>
      </c>
      <c r="C115" s="5" t="s">
        <v>14</v>
      </c>
      <c r="D115" s="5" t="s">
        <v>9</v>
      </c>
      <c r="E115" s="6"/>
      <c r="F115" s="6"/>
      <c r="I115">
        <f t="shared" si="12"/>
        <v>0</v>
      </c>
      <c r="J115">
        <f t="shared" si="13"/>
        <v>0</v>
      </c>
    </row>
    <row r="116" spans="2:10" x14ac:dyDescent="0.3">
      <c r="B116" s="4">
        <v>6</v>
      </c>
      <c r="C116" s="5" t="s">
        <v>15</v>
      </c>
      <c r="D116" s="5" t="s">
        <v>7</v>
      </c>
      <c r="E116" s="6"/>
      <c r="F116" s="6"/>
      <c r="I116">
        <f t="shared" si="12"/>
        <v>0</v>
      </c>
      <c r="J116">
        <f t="shared" si="13"/>
        <v>0</v>
      </c>
    </row>
    <row r="117" spans="2:10" x14ac:dyDescent="0.3">
      <c r="B117" s="4">
        <v>7</v>
      </c>
      <c r="C117" s="5" t="s">
        <v>12</v>
      </c>
      <c r="D117" s="5" t="s">
        <v>4</v>
      </c>
      <c r="E117" s="6"/>
      <c r="F117" s="6"/>
      <c r="I117">
        <f t="shared" si="12"/>
        <v>0</v>
      </c>
      <c r="J117">
        <f t="shared" si="13"/>
        <v>0</v>
      </c>
    </row>
    <row r="118" spans="2:10" x14ac:dyDescent="0.3">
      <c r="B118" s="4">
        <v>8</v>
      </c>
      <c r="C118" s="5" t="s">
        <v>10</v>
      </c>
      <c r="D118" s="5" t="s">
        <v>14</v>
      </c>
      <c r="E118" s="6"/>
      <c r="F118" s="6"/>
      <c r="I118">
        <f t="shared" si="12"/>
        <v>0</v>
      </c>
      <c r="J118">
        <f t="shared" si="13"/>
        <v>0</v>
      </c>
    </row>
    <row r="119" spans="2:10" x14ac:dyDescent="0.3">
      <c r="B119" s="4">
        <v>1</v>
      </c>
      <c r="C119" s="5" t="s">
        <v>6</v>
      </c>
      <c r="D119" s="5" t="s">
        <v>5</v>
      </c>
      <c r="E119" s="6"/>
      <c r="F119" s="6"/>
      <c r="I119">
        <f t="shared" si="12"/>
        <v>0</v>
      </c>
      <c r="J119">
        <f t="shared" si="13"/>
        <v>0</v>
      </c>
    </row>
    <row r="120" spans="2:10" x14ac:dyDescent="0.3">
      <c r="B120" s="4">
        <v>2</v>
      </c>
      <c r="C120" s="5" t="s">
        <v>11</v>
      </c>
      <c r="D120" s="5" t="s">
        <v>8</v>
      </c>
      <c r="E120" s="6"/>
      <c r="F120" s="6"/>
      <c r="I120">
        <f t="shared" si="12"/>
        <v>0</v>
      </c>
      <c r="J120">
        <f t="shared" si="13"/>
        <v>0</v>
      </c>
    </row>
    <row r="121" spans="2:10" x14ac:dyDescent="0.3">
      <c r="B121" s="4">
        <v>3</v>
      </c>
      <c r="C121" s="7" t="s">
        <v>56</v>
      </c>
      <c r="D121" s="7" t="s">
        <v>58</v>
      </c>
      <c r="E121" s="6"/>
      <c r="F121" s="6"/>
      <c r="I121">
        <f t="shared" si="12"/>
        <v>0</v>
      </c>
      <c r="J121">
        <f t="shared" si="13"/>
        <v>0</v>
      </c>
    </row>
    <row r="122" spans="2:10" x14ac:dyDescent="0.3">
      <c r="B122" s="4">
        <v>4</v>
      </c>
      <c r="C122" s="7" t="s">
        <v>59</v>
      </c>
      <c r="D122" s="7" t="s">
        <v>57</v>
      </c>
      <c r="E122" s="6"/>
      <c r="F122" s="6"/>
      <c r="I122">
        <f t="shared" si="12"/>
        <v>0</v>
      </c>
      <c r="J122">
        <f t="shared" si="13"/>
        <v>0</v>
      </c>
    </row>
    <row r="123" spans="2:10" x14ac:dyDescent="0.3">
      <c r="I123">
        <f t="shared" si="12"/>
        <v>0</v>
      </c>
      <c r="J123">
        <f t="shared" si="13"/>
        <v>0</v>
      </c>
    </row>
    <row r="124" spans="2:10" x14ac:dyDescent="0.3">
      <c r="B124" s="4" t="s">
        <v>2</v>
      </c>
      <c r="C124" s="14" t="s">
        <v>27</v>
      </c>
      <c r="D124" s="14"/>
      <c r="E124" s="14"/>
      <c r="F124" s="14"/>
      <c r="I124">
        <f t="shared" si="12"/>
        <v>0</v>
      </c>
      <c r="J124">
        <f t="shared" si="13"/>
        <v>0</v>
      </c>
    </row>
    <row r="125" spans="2:10" x14ac:dyDescent="0.3">
      <c r="B125" s="4">
        <v>1</v>
      </c>
      <c r="C125" s="5" t="s">
        <v>9</v>
      </c>
      <c r="D125" s="5" t="s">
        <v>3</v>
      </c>
      <c r="E125" s="6"/>
      <c r="F125" s="6"/>
      <c r="I125">
        <f t="shared" si="12"/>
        <v>0</v>
      </c>
      <c r="J125">
        <f t="shared" si="13"/>
        <v>0</v>
      </c>
    </row>
    <row r="126" spans="2:10" x14ac:dyDescent="0.3">
      <c r="B126" s="4">
        <v>2</v>
      </c>
      <c r="C126" s="5" t="s">
        <v>10</v>
      </c>
      <c r="D126" s="5" t="s">
        <v>4</v>
      </c>
      <c r="E126" s="6"/>
      <c r="F126" s="6"/>
      <c r="I126">
        <f t="shared" si="12"/>
        <v>0</v>
      </c>
      <c r="J126">
        <f t="shared" si="13"/>
        <v>0</v>
      </c>
    </row>
    <row r="127" spans="2:10" x14ac:dyDescent="0.3">
      <c r="B127" s="4">
        <v>3</v>
      </c>
      <c r="C127" s="5" t="s">
        <v>11</v>
      </c>
      <c r="D127" s="5" t="s">
        <v>5</v>
      </c>
      <c r="E127" s="6"/>
      <c r="F127" s="6"/>
      <c r="I127">
        <f t="shared" si="12"/>
        <v>0</v>
      </c>
      <c r="J127">
        <f t="shared" si="13"/>
        <v>0</v>
      </c>
    </row>
    <row r="128" spans="2:10" x14ac:dyDescent="0.3">
      <c r="B128" s="4">
        <v>4</v>
      </c>
      <c r="C128" s="5" t="s">
        <v>14</v>
      </c>
      <c r="D128" s="5" t="s">
        <v>6</v>
      </c>
      <c r="E128" s="6"/>
      <c r="F128" s="6"/>
      <c r="I128">
        <f t="shared" si="12"/>
        <v>0</v>
      </c>
      <c r="J128">
        <f t="shared" si="13"/>
        <v>0</v>
      </c>
    </row>
    <row r="129" spans="2:10" x14ac:dyDescent="0.3">
      <c r="B129" s="4">
        <v>5</v>
      </c>
      <c r="C129" s="5" t="s">
        <v>12</v>
      </c>
      <c r="D129" s="5" t="s">
        <v>7</v>
      </c>
      <c r="E129" s="6"/>
      <c r="F129" s="6"/>
      <c r="I129">
        <f t="shared" si="12"/>
        <v>0</v>
      </c>
      <c r="J129">
        <f t="shared" si="13"/>
        <v>0</v>
      </c>
    </row>
    <row r="130" spans="2:10" x14ac:dyDescent="0.3">
      <c r="B130" s="4">
        <v>6</v>
      </c>
      <c r="C130" s="5" t="s">
        <v>15</v>
      </c>
      <c r="D130" s="5" t="s">
        <v>8</v>
      </c>
      <c r="E130" s="6"/>
      <c r="F130" s="6"/>
      <c r="I130">
        <f t="shared" si="12"/>
        <v>0</v>
      </c>
      <c r="J130">
        <f t="shared" si="13"/>
        <v>0</v>
      </c>
    </row>
    <row r="131" spans="2:10" x14ac:dyDescent="0.3">
      <c r="B131" s="4">
        <v>7</v>
      </c>
      <c r="C131" s="7" t="s">
        <v>56</v>
      </c>
      <c r="D131" s="7" t="s">
        <v>58</v>
      </c>
      <c r="E131" s="6"/>
      <c r="F131" s="6"/>
      <c r="I131">
        <f t="shared" si="12"/>
        <v>0</v>
      </c>
      <c r="J131">
        <f t="shared" si="13"/>
        <v>0</v>
      </c>
    </row>
    <row r="132" spans="2:10" x14ac:dyDescent="0.3">
      <c r="B132" s="4">
        <v>8</v>
      </c>
      <c r="C132" s="7" t="s">
        <v>59</v>
      </c>
      <c r="D132" s="7" t="s">
        <v>57</v>
      </c>
      <c r="E132" s="6"/>
      <c r="F132" s="6"/>
      <c r="I132">
        <f t="shared" si="12"/>
        <v>0</v>
      </c>
      <c r="J132">
        <f t="shared" si="13"/>
        <v>0</v>
      </c>
    </row>
    <row r="133" spans="2:10" x14ac:dyDescent="0.3">
      <c r="I133">
        <f t="shared" ref="I133:I196" si="14">IF(E133="",0,IF(E133=13,IF(F133&lt;9,3,2),IF(E133&lt;9,0,1)))</f>
        <v>0</v>
      </c>
      <c r="J133">
        <f t="shared" si="13"/>
        <v>0</v>
      </c>
    </row>
    <row r="134" spans="2:10" x14ac:dyDescent="0.3">
      <c r="B134" s="4" t="s">
        <v>2</v>
      </c>
      <c r="C134" s="14" t="s">
        <v>28</v>
      </c>
      <c r="D134" s="14"/>
      <c r="E134" s="14"/>
      <c r="F134" s="14"/>
      <c r="I134">
        <f t="shared" si="14"/>
        <v>0</v>
      </c>
      <c r="J134">
        <f t="shared" ref="J134:J197" si="15">IF(E134="",0,1)</f>
        <v>0</v>
      </c>
    </row>
    <row r="135" spans="2:10" x14ac:dyDescent="0.3">
      <c r="B135" s="4">
        <v>8</v>
      </c>
      <c r="C135" s="5" t="s">
        <v>3</v>
      </c>
      <c r="D135" s="5" t="s">
        <v>14</v>
      </c>
      <c r="E135" s="6"/>
      <c r="F135" s="6"/>
      <c r="I135">
        <f t="shared" si="14"/>
        <v>0</v>
      </c>
      <c r="J135">
        <f t="shared" si="15"/>
        <v>0</v>
      </c>
    </row>
    <row r="136" spans="2:10" x14ac:dyDescent="0.3">
      <c r="B136" s="4">
        <v>7</v>
      </c>
      <c r="C136" s="5" t="s">
        <v>5</v>
      </c>
      <c r="D136" s="5" t="s">
        <v>15</v>
      </c>
      <c r="E136" s="6"/>
      <c r="F136" s="6"/>
      <c r="I136">
        <f t="shared" si="14"/>
        <v>0</v>
      </c>
      <c r="J136">
        <f t="shared" si="15"/>
        <v>0</v>
      </c>
    </row>
    <row r="137" spans="2:10" x14ac:dyDescent="0.3">
      <c r="B137" s="4">
        <v>6</v>
      </c>
      <c r="C137" s="5" t="s">
        <v>8</v>
      </c>
      <c r="D137" s="5" t="s">
        <v>12</v>
      </c>
      <c r="E137" s="6"/>
      <c r="F137" s="6"/>
      <c r="I137">
        <f t="shared" si="14"/>
        <v>0</v>
      </c>
      <c r="J137">
        <f t="shared" si="15"/>
        <v>0</v>
      </c>
    </row>
    <row r="138" spans="2:10" x14ac:dyDescent="0.3">
      <c r="B138" s="4">
        <v>5</v>
      </c>
      <c r="C138" s="5" t="s">
        <v>7</v>
      </c>
      <c r="D138" s="5" t="s">
        <v>10</v>
      </c>
      <c r="E138" s="6"/>
      <c r="F138" s="6"/>
      <c r="I138">
        <f t="shared" si="14"/>
        <v>0</v>
      </c>
      <c r="J138">
        <f t="shared" si="15"/>
        <v>0</v>
      </c>
    </row>
    <row r="139" spans="2:10" x14ac:dyDescent="0.3">
      <c r="B139" s="4">
        <v>4</v>
      </c>
      <c r="C139" s="5" t="s">
        <v>4</v>
      </c>
      <c r="D139" s="5" t="s">
        <v>9</v>
      </c>
      <c r="E139" s="6"/>
      <c r="F139" s="6"/>
      <c r="I139">
        <f t="shared" si="14"/>
        <v>0</v>
      </c>
      <c r="J139">
        <f t="shared" si="15"/>
        <v>0</v>
      </c>
    </row>
    <row r="140" spans="2:10" x14ac:dyDescent="0.3">
      <c r="B140" s="4">
        <v>3</v>
      </c>
      <c r="C140" s="5" t="s">
        <v>6</v>
      </c>
      <c r="D140" s="5" t="s">
        <v>11</v>
      </c>
      <c r="E140" s="6"/>
      <c r="F140" s="6"/>
      <c r="I140">
        <f t="shared" si="14"/>
        <v>0</v>
      </c>
      <c r="J140">
        <f t="shared" si="15"/>
        <v>0</v>
      </c>
    </row>
    <row r="141" spans="2:10" x14ac:dyDescent="0.3">
      <c r="B141" s="4">
        <v>2</v>
      </c>
      <c r="C141" s="7" t="s">
        <v>56</v>
      </c>
      <c r="D141" s="7" t="s">
        <v>58</v>
      </c>
      <c r="E141" s="6"/>
      <c r="F141" s="6"/>
      <c r="I141">
        <f t="shared" si="14"/>
        <v>0</v>
      </c>
      <c r="J141">
        <f t="shared" si="15"/>
        <v>0</v>
      </c>
    </row>
    <row r="142" spans="2:10" x14ac:dyDescent="0.3">
      <c r="B142" s="4">
        <v>1</v>
      </c>
      <c r="C142" s="7" t="s">
        <v>59</v>
      </c>
      <c r="D142" s="7" t="s">
        <v>57</v>
      </c>
      <c r="E142" s="6"/>
      <c r="F142" s="6"/>
      <c r="I142">
        <f t="shared" si="14"/>
        <v>0</v>
      </c>
      <c r="J142">
        <f t="shared" si="15"/>
        <v>0</v>
      </c>
    </row>
    <row r="143" spans="2:10" x14ac:dyDescent="0.3">
      <c r="I143">
        <f t="shared" si="14"/>
        <v>0</v>
      </c>
      <c r="J143">
        <f t="shared" si="15"/>
        <v>0</v>
      </c>
    </row>
    <row r="144" spans="2:10" x14ac:dyDescent="0.3">
      <c r="B144" s="4" t="s">
        <v>2</v>
      </c>
      <c r="C144" s="14" t="s">
        <v>29</v>
      </c>
      <c r="D144" s="14"/>
      <c r="E144" s="14"/>
      <c r="F144" s="14"/>
      <c r="I144">
        <f t="shared" si="14"/>
        <v>0</v>
      </c>
      <c r="J144">
        <f t="shared" si="15"/>
        <v>0</v>
      </c>
    </row>
    <row r="145" spans="2:10" x14ac:dyDescent="0.3">
      <c r="B145" s="4">
        <v>5</v>
      </c>
      <c r="C145" s="5" t="s">
        <v>3</v>
      </c>
      <c r="D145" s="5" t="s">
        <v>4</v>
      </c>
      <c r="E145" s="6"/>
      <c r="F145" s="6"/>
      <c r="I145">
        <f t="shared" si="14"/>
        <v>0</v>
      </c>
      <c r="J145">
        <f t="shared" si="15"/>
        <v>0</v>
      </c>
    </row>
    <row r="146" spans="2:10" x14ac:dyDescent="0.3">
      <c r="B146" s="4">
        <v>6</v>
      </c>
      <c r="C146" s="5" t="s">
        <v>12</v>
      </c>
      <c r="D146" s="5" t="s">
        <v>5</v>
      </c>
      <c r="E146" s="6"/>
      <c r="F146" s="6"/>
      <c r="I146">
        <f t="shared" si="14"/>
        <v>0</v>
      </c>
      <c r="J146">
        <f t="shared" si="15"/>
        <v>0</v>
      </c>
    </row>
    <row r="147" spans="2:10" x14ac:dyDescent="0.3">
      <c r="B147" s="4">
        <v>7</v>
      </c>
      <c r="C147" s="5" t="s">
        <v>15</v>
      </c>
      <c r="D147" s="5" t="s">
        <v>6</v>
      </c>
      <c r="E147" s="6"/>
      <c r="F147" s="6"/>
      <c r="I147">
        <f t="shared" si="14"/>
        <v>0</v>
      </c>
      <c r="J147">
        <f t="shared" si="15"/>
        <v>0</v>
      </c>
    </row>
    <row r="148" spans="2:10" x14ac:dyDescent="0.3">
      <c r="B148" s="4">
        <v>8</v>
      </c>
      <c r="C148" s="5" t="s">
        <v>9</v>
      </c>
      <c r="D148" s="5" t="s">
        <v>7</v>
      </c>
      <c r="E148" s="6"/>
      <c r="F148" s="6"/>
      <c r="I148">
        <f t="shared" si="14"/>
        <v>0</v>
      </c>
      <c r="J148">
        <f t="shared" si="15"/>
        <v>0</v>
      </c>
    </row>
    <row r="149" spans="2:10" x14ac:dyDescent="0.3">
      <c r="B149" s="4">
        <v>1</v>
      </c>
      <c r="C149" s="5" t="s">
        <v>10</v>
      </c>
      <c r="D149" s="5" t="s">
        <v>8</v>
      </c>
      <c r="E149" s="6"/>
      <c r="F149" s="6"/>
      <c r="I149">
        <f t="shared" si="14"/>
        <v>0</v>
      </c>
      <c r="J149">
        <f t="shared" si="15"/>
        <v>0</v>
      </c>
    </row>
    <row r="150" spans="2:10" x14ac:dyDescent="0.3">
      <c r="B150" s="4">
        <v>2</v>
      </c>
      <c r="C150" s="5" t="s">
        <v>14</v>
      </c>
      <c r="D150" s="5" t="s">
        <v>11</v>
      </c>
      <c r="E150" s="6"/>
      <c r="F150" s="6"/>
      <c r="I150">
        <f t="shared" si="14"/>
        <v>0</v>
      </c>
      <c r="J150">
        <f t="shared" si="15"/>
        <v>0</v>
      </c>
    </row>
    <row r="151" spans="2:10" x14ac:dyDescent="0.3">
      <c r="B151" s="4">
        <v>3</v>
      </c>
      <c r="C151" s="7" t="s">
        <v>56</v>
      </c>
      <c r="D151" s="7" t="s">
        <v>58</v>
      </c>
      <c r="E151" s="6"/>
      <c r="F151" s="6"/>
      <c r="I151">
        <f t="shared" si="14"/>
        <v>0</v>
      </c>
      <c r="J151">
        <f t="shared" si="15"/>
        <v>0</v>
      </c>
    </row>
    <row r="152" spans="2:10" x14ac:dyDescent="0.3">
      <c r="B152" s="4">
        <v>4</v>
      </c>
      <c r="C152" s="7" t="s">
        <v>59</v>
      </c>
      <c r="D152" s="7" t="s">
        <v>57</v>
      </c>
      <c r="E152" s="6"/>
      <c r="F152" s="6"/>
      <c r="I152">
        <f t="shared" si="14"/>
        <v>0</v>
      </c>
      <c r="J152">
        <f t="shared" si="15"/>
        <v>0</v>
      </c>
    </row>
    <row r="153" spans="2:10" x14ac:dyDescent="0.3">
      <c r="I153">
        <f t="shared" si="14"/>
        <v>0</v>
      </c>
      <c r="J153">
        <f t="shared" si="15"/>
        <v>0</v>
      </c>
    </row>
    <row r="154" spans="2:10" x14ac:dyDescent="0.3">
      <c r="B154" s="4" t="s">
        <v>2</v>
      </c>
      <c r="C154" s="14" t="s">
        <v>30</v>
      </c>
      <c r="D154" s="14"/>
      <c r="E154" s="14"/>
      <c r="F154" s="14"/>
      <c r="I154">
        <f t="shared" si="14"/>
        <v>0</v>
      </c>
      <c r="J154">
        <f t="shared" si="15"/>
        <v>0</v>
      </c>
    </row>
    <row r="155" spans="2:10" x14ac:dyDescent="0.3">
      <c r="B155" s="4">
        <v>1</v>
      </c>
      <c r="C155" s="5" t="s">
        <v>4</v>
      </c>
      <c r="D155" s="5" t="s">
        <v>14</v>
      </c>
      <c r="E155" s="6"/>
      <c r="F155" s="6"/>
      <c r="I155">
        <f t="shared" si="14"/>
        <v>0</v>
      </c>
      <c r="J155">
        <f t="shared" si="15"/>
        <v>0</v>
      </c>
    </row>
    <row r="156" spans="2:10" x14ac:dyDescent="0.3">
      <c r="B156" s="4">
        <v>2</v>
      </c>
      <c r="C156" s="5" t="s">
        <v>7</v>
      </c>
      <c r="D156" s="5" t="s">
        <v>3</v>
      </c>
      <c r="E156" s="6"/>
      <c r="F156" s="6"/>
      <c r="I156">
        <f t="shared" si="14"/>
        <v>0</v>
      </c>
      <c r="J156">
        <f t="shared" si="15"/>
        <v>0</v>
      </c>
    </row>
    <row r="157" spans="2:10" x14ac:dyDescent="0.3">
      <c r="B157" s="4">
        <v>3</v>
      </c>
      <c r="C157" s="5" t="s">
        <v>11</v>
      </c>
      <c r="D157" s="5" t="s">
        <v>15</v>
      </c>
      <c r="E157" s="6"/>
      <c r="F157" s="6"/>
      <c r="I157">
        <f t="shared" si="14"/>
        <v>0</v>
      </c>
      <c r="J157">
        <f t="shared" si="15"/>
        <v>0</v>
      </c>
    </row>
    <row r="158" spans="2:10" x14ac:dyDescent="0.3">
      <c r="B158" s="4">
        <v>4</v>
      </c>
      <c r="C158" s="5" t="s">
        <v>6</v>
      </c>
      <c r="D158" s="5" t="s">
        <v>12</v>
      </c>
      <c r="E158" s="6"/>
      <c r="F158" s="6"/>
      <c r="I158">
        <f t="shared" si="14"/>
        <v>0</v>
      </c>
      <c r="J158">
        <f t="shared" si="15"/>
        <v>0</v>
      </c>
    </row>
    <row r="159" spans="2:10" x14ac:dyDescent="0.3">
      <c r="B159" s="4">
        <v>5</v>
      </c>
      <c r="C159" s="5" t="s">
        <v>5</v>
      </c>
      <c r="D159" s="5" t="s">
        <v>10</v>
      </c>
      <c r="E159" s="6"/>
      <c r="F159" s="6"/>
      <c r="I159">
        <f t="shared" si="14"/>
        <v>0</v>
      </c>
      <c r="J159">
        <f t="shared" si="15"/>
        <v>0</v>
      </c>
    </row>
    <row r="160" spans="2:10" x14ac:dyDescent="0.3">
      <c r="B160" s="4">
        <v>6</v>
      </c>
      <c r="C160" s="5" t="s">
        <v>8</v>
      </c>
      <c r="D160" s="5" t="s">
        <v>9</v>
      </c>
      <c r="E160" s="6"/>
      <c r="F160" s="6"/>
      <c r="I160">
        <f t="shared" si="14"/>
        <v>0</v>
      </c>
      <c r="J160">
        <f t="shared" si="15"/>
        <v>0</v>
      </c>
    </row>
    <row r="161" spans="2:10" x14ac:dyDescent="0.3">
      <c r="B161" s="4">
        <v>7</v>
      </c>
      <c r="C161" s="7" t="s">
        <v>56</v>
      </c>
      <c r="D161" s="7" t="s">
        <v>58</v>
      </c>
      <c r="E161" s="6"/>
      <c r="F161" s="6"/>
      <c r="I161">
        <f t="shared" si="14"/>
        <v>0</v>
      </c>
      <c r="J161">
        <f t="shared" si="15"/>
        <v>0</v>
      </c>
    </row>
    <row r="162" spans="2:10" x14ac:dyDescent="0.3">
      <c r="B162" s="4">
        <v>8</v>
      </c>
      <c r="C162" s="7" t="s">
        <v>59</v>
      </c>
      <c r="D162" s="7" t="s">
        <v>57</v>
      </c>
      <c r="E162" s="6"/>
      <c r="F162" s="6"/>
      <c r="I162">
        <f t="shared" si="14"/>
        <v>0</v>
      </c>
      <c r="J162">
        <f t="shared" si="15"/>
        <v>0</v>
      </c>
    </row>
    <row r="163" spans="2:10" x14ac:dyDescent="0.3">
      <c r="I163">
        <f t="shared" si="14"/>
        <v>0</v>
      </c>
      <c r="J163">
        <f t="shared" si="15"/>
        <v>0</v>
      </c>
    </row>
    <row r="164" spans="2:10" x14ac:dyDescent="0.3">
      <c r="B164" s="4" t="s">
        <v>2</v>
      </c>
      <c r="C164" s="14" t="s">
        <v>31</v>
      </c>
      <c r="D164" s="14"/>
      <c r="E164" s="14"/>
      <c r="F164" s="14"/>
      <c r="I164">
        <f t="shared" si="14"/>
        <v>0</v>
      </c>
      <c r="J164">
        <f t="shared" si="15"/>
        <v>0</v>
      </c>
    </row>
    <row r="165" spans="2:10" x14ac:dyDescent="0.3">
      <c r="B165" s="4">
        <v>8</v>
      </c>
      <c r="C165" s="5" t="s">
        <v>14</v>
      </c>
      <c r="D165" s="5" t="s">
        <v>15</v>
      </c>
      <c r="E165" s="6"/>
      <c r="F165" s="6"/>
      <c r="I165">
        <f t="shared" si="14"/>
        <v>0</v>
      </c>
      <c r="J165">
        <f t="shared" si="15"/>
        <v>0</v>
      </c>
    </row>
    <row r="166" spans="2:10" x14ac:dyDescent="0.3">
      <c r="B166" s="4">
        <v>7</v>
      </c>
      <c r="C166" s="5" t="s">
        <v>9</v>
      </c>
      <c r="D166" s="5" t="s">
        <v>5</v>
      </c>
      <c r="E166" s="6"/>
      <c r="F166" s="6"/>
      <c r="I166">
        <f t="shared" si="14"/>
        <v>0</v>
      </c>
      <c r="J166">
        <f t="shared" si="15"/>
        <v>0</v>
      </c>
    </row>
    <row r="167" spans="2:10" x14ac:dyDescent="0.3">
      <c r="B167" s="4">
        <v>6</v>
      </c>
      <c r="C167" s="5" t="s">
        <v>10</v>
      </c>
      <c r="D167" s="5" t="s">
        <v>6</v>
      </c>
      <c r="E167" s="6"/>
      <c r="F167" s="6"/>
      <c r="I167">
        <f t="shared" si="14"/>
        <v>0</v>
      </c>
      <c r="J167">
        <f t="shared" si="15"/>
        <v>0</v>
      </c>
    </row>
    <row r="168" spans="2:10" x14ac:dyDescent="0.3">
      <c r="B168" s="4">
        <v>5</v>
      </c>
      <c r="C168" s="5" t="s">
        <v>4</v>
      </c>
      <c r="D168" s="5" t="s">
        <v>7</v>
      </c>
      <c r="E168" s="6"/>
      <c r="F168" s="6"/>
      <c r="I168">
        <f t="shared" si="14"/>
        <v>0</v>
      </c>
      <c r="J168">
        <f t="shared" si="15"/>
        <v>0</v>
      </c>
    </row>
    <row r="169" spans="2:10" x14ac:dyDescent="0.3">
      <c r="B169" s="4">
        <v>4</v>
      </c>
      <c r="C169" s="5" t="s">
        <v>3</v>
      </c>
      <c r="D169" s="5" t="s">
        <v>8</v>
      </c>
      <c r="E169" s="6"/>
      <c r="F169" s="6"/>
      <c r="I169">
        <f t="shared" si="14"/>
        <v>0</v>
      </c>
      <c r="J169">
        <f t="shared" si="15"/>
        <v>0</v>
      </c>
    </row>
    <row r="170" spans="2:10" x14ac:dyDescent="0.3">
      <c r="B170" s="4">
        <v>3</v>
      </c>
      <c r="C170" s="5" t="s">
        <v>12</v>
      </c>
      <c r="D170" s="5" t="s">
        <v>11</v>
      </c>
      <c r="E170" s="6"/>
      <c r="F170" s="6"/>
      <c r="I170">
        <f t="shared" si="14"/>
        <v>0</v>
      </c>
      <c r="J170">
        <f t="shared" si="15"/>
        <v>0</v>
      </c>
    </row>
    <row r="171" spans="2:10" x14ac:dyDescent="0.3">
      <c r="B171" s="4">
        <v>2</v>
      </c>
      <c r="C171" s="7" t="s">
        <v>56</v>
      </c>
      <c r="D171" s="7" t="s">
        <v>58</v>
      </c>
      <c r="E171" s="6"/>
      <c r="F171" s="6"/>
      <c r="I171">
        <f t="shared" si="14"/>
        <v>0</v>
      </c>
      <c r="J171">
        <f t="shared" si="15"/>
        <v>0</v>
      </c>
    </row>
    <row r="172" spans="2:10" x14ac:dyDescent="0.3">
      <c r="B172" s="4">
        <v>1</v>
      </c>
      <c r="C172" s="7" t="s">
        <v>59</v>
      </c>
      <c r="D172" s="7" t="s">
        <v>57</v>
      </c>
      <c r="E172" s="6"/>
      <c r="F172" s="6"/>
      <c r="I172">
        <f t="shared" si="14"/>
        <v>0</v>
      </c>
      <c r="J172">
        <f t="shared" si="15"/>
        <v>0</v>
      </c>
    </row>
    <row r="173" spans="2:10" x14ac:dyDescent="0.3">
      <c r="I173">
        <f t="shared" si="14"/>
        <v>0</v>
      </c>
      <c r="J173">
        <f t="shared" si="15"/>
        <v>0</v>
      </c>
    </row>
    <row r="174" spans="2:10" x14ac:dyDescent="0.3">
      <c r="B174" s="4" t="s">
        <v>2</v>
      </c>
      <c r="C174" s="14" t="s">
        <v>32</v>
      </c>
      <c r="D174" s="14"/>
      <c r="E174" s="14"/>
      <c r="F174" s="14"/>
      <c r="I174">
        <f t="shared" si="14"/>
        <v>0</v>
      </c>
      <c r="J174">
        <f t="shared" si="15"/>
        <v>0</v>
      </c>
    </row>
    <row r="175" spans="2:10" x14ac:dyDescent="0.3">
      <c r="B175" s="4">
        <v>5</v>
      </c>
      <c r="C175" s="5" t="s">
        <v>7</v>
      </c>
      <c r="D175" s="5" t="s">
        <v>14</v>
      </c>
      <c r="E175" s="6"/>
      <c r="F175" s="6"/>
      <c r="I175">
        <f t="shared" si="14"/>
        <v>0</v>
      </c>
      <c r="J175">
        <f t="shared" si="15"/>
        <v>0</v>
      </c>
    </row>
    <row r="176" spans="2:10" x14ac:dyDescent="0.3">
      <c r="B176" s="4">
        <v>6</v>
      </c>
      <c r="C176" s="5" t="s">
        <v>5</v>
      </c>
      <c r="D176" s="5" t="s">
        <v>3</v>
      </c>
      <c r="E176" s="6"/>
      <c r="F176" s="6"/>
      <c r="I176">
        <f t="shared" si="14"/>
        <v>0</v>
      </c>
      <c r="J176">
        <f t="shared" si="15"/>
        <v>0</v>
      </c>
    </row>
    <row r="177" spans="2:10" x14ac:dyDescent="0.3">
      <c r="B177" s="4">
        <v>7</v>
      </c>
      <c r="C177" s="5" t="s">
        <v>8</v>
      </c>
      <c r="D177" s="5" t="s">
        <v>4</v>
      </c>
      <c r="E177" s="6"/>
      <c r="F177" s="6"/>
      <c r="I177">
        <f t="shared" si="14"/>
        <v>0</v>
      </c>
      <c r="J177">
        <f t="shared" si="15"/>
        <v>0</v>
      </c>
    </row>
    <row r="178" spans="2:10" x14ac:dyDescent="0.3">
      <c r="B178" s="4">
        <v>8</v>
      </c>
      <c r="C178" s="5" t="s">
        <v>15</v>
      </c>
      <c r="D178" s="5" t="s">
        <v>12</v>
      </c>
      <c r="E178" s="6"/>
      <c r="F178" s="6"/>
      <c r="I178">
        <f t="shared" si="14"/>
        <v>0</v>
      </c>
      <c r="J178">
        <f t="shared" si="15"/>
        <v>0</v>
      </c>
    </row>
    <row r="179" spans="2:10" x14ac:dyDescent="0.3">
      <c r="B179" s="4">
        <v>1</v>
      </c>
      <c r="C179" s="5" t="s">
        <v>11</v>
      </c>
      <c r="D179" s="5" t="s">
        <v>10</v>
      </c>
      <c r="E179" s="6"/>
      <c r="F179" s="6"/>
      <c r="I179">
        <f t="shared" si="14"/>
        <v>0</v>
      </c>
      <c r="J179">
        <f t="shared" si="15"/>
        <v>0</v>
      </c>
    </row>
    <row r="180" spans="2:10" x14ac:dyDescent="0.3">
      <c r="B180" s="4">
        <v>2</v>
      </c>
      <c r="C180" s="5" t="s">
        <v>6</v>
      </c>
      <c r="D180" s="5" t="s">
        <v>9</v>
      </c>
      <c r="E180" s="6"/>
      <c r="F180" s="6"/>
      <c r="I180">
        <f t="shared" si="14"/>
        <v>0</v>
      </c>
      <c r="J180">
        <f t="shared" si="15"/>
        <v>0</v>
      </c>
    </row>
    <row r="181" spans="2:10" x14ac:dyDescent="0.3">
      <c r="B181" s="4">
        <v>3</v>
      </c>
      <c r="C181" s="7" t="s">
        <v>56</v>
      </c>
      <c r="D181" s="7" t="s">
        <v>58</v>
      </c>
      <c r="E181" s="6"/>
      <c r="F181" s="6"/>
      <c r="I181">
        <f t="shared" si="14"/>
        <v>0</v>
      </c>
      <c r="J181">
        <f t="shared" si="15"/>
        <v>0</v>
      </c>
    </row>
    <row r="182" spans="2:10" x14ac:dyDescent="0.3">
      <c r="B182" s="4">
        <v>4</v>
      </c>
      <c r="C182" s="7" t="s">
        <v>59</v>
      </c>
      <c r="D182" s="7" t="s">
        <v>57</v>
      </c>
      <c r="E182" s="6"/>
      <c r="F182" s="6"/>
      <c r="I182">
        <f t="shared" si="14"/>
        <v>0</v>
      </c>
      <c r="J182">
        <f t="shared" si="15"/>
        <v>0</v>
      </c>
    </row>
    <row r="183" spans="2:10" x14ac:dyDescent="0.3">
      <c r="I183">
        <f t="shared" si="14"/>
        <v>0</v>
      </c>
      <c r="J183">
        <f t="shared" si="15"/>
        <v>0</v>
      </c>
    </row>
    <row r="184" spans="2:10" x14ac:dyDescent="0.3">
      <c r="B184" s="4" t="s">
        <v>2</v>
      </c>
      <c r="C184" s="14" t="s">
        <v>33</v>
      </c>
      <c r="D184" s="14"/>
      <c r="E184" s="14"/>
      <c r="F184" s="14"/>
      <c r="I184">
        <f t="shared" si="14"/>
        <v>0</v>
      </c>
      <c r="J184">
        <f t="shared" si="15"/>
        <v>0</v>
      </c>
    </row>
    <row r="185" spans="2:10" x14ac:dyDescent="0.3">
      <c r="B185" s="4">
        <v>3</v>
      </c>
      <c r="C185" s="5" t="s">
        <v>10</v>
      </c>
      <c r="D185" s="5" t="s">
        <v>15</v>
      </c>
      <c r="E185" s="6"/>
      <c r="F185" s="6"/>
      <c r="I185">
        <f t="shared" si="14"/>
        <v>0</v>
      </c>
      <c r="J185">
        <f t="shared" si="15"/>
        <v>0</v>
      </c>
    </row>
    <row r="186" spans="2:10" x14ac:dyDescent="0.3">
      <c r="B186" s="4">
        <v>5</v>
      </c>
      <c r="C186" s="5" t="s">
        <v>4</v>
      </c>
      <c r="D186" s="5" t="s">
        <v>5</v>
      </c>
      <c r="E186" s="6"/>
      <c r="F186" s="6"/>
      <c r="I186">
        <f t="shared" si="14"/>
        <v>0</v>
      </c>
      <c r="J186">
        <f t="shared" si="15"/>
        <v>0</v>
      </c>
    </row>
    <row r="187" spans="2:10" x14ac:dyDescent="0.3">
      <c r="B187" s="4">
        <v>7</v>
      </c>
      <c r="C187" s="5" t="s">
        <v>14</v>
      </c>
      <c r="D187" s="5" t="s">
        <v>12</v>
      </c>
      <c r="E187" s="6"/>
      <c r="F187" s="6"/>
      <c r="I187">
        <f t="shared" si="14"/>
        <v>0</v>
      </c>
      <c r="J187">
        <f t="shared" si="15"/>
        <v>0</v>
      </c>
    </row>
    <row r="188" spans="2:10" x14ac:dyDescent="0.3">
      <c r="B188" s="4">
        <v>1</v>
      </c>
      <c r="C188" s="5" t="s">
        <v>3</v>
      </c>
      <c r="D188" s="5" t="s">
        <v>6</v>
      </c>
      <c r="E188" s="6"/>
      <c r="F188" s="6"/>
      <c r="I188">
        <f t="shared" si="14"/>
        <v>0</v>
      </c>
      <c r="J188">
        <f t="shared" si="15"/>
        <v>0</v>
      </c>
    </row>
    <row r="189" spans="2:10" x14ac:dyDescent="0.3">
      <c r="B189" s="4">
        <v>2</v>
      </c>
      <c r="C189" s="5" t="s">
        <v>7</v>
      </c>
      <c r="D189" s="5" t="s">
        <v>8</v>
      </c>
      <c r="E189" s="6"/>
      <c r="F189" s="6"/>
      <c r="I189">
        <f t="shared" si="14"/>
        <v>0</v>
      </c>
      <c r="J189">
        <f t="shared" si="15"/>
        <v>0</v>
      </c>
    </row>
    <row r="190" spans="2:10" x14ac:dyDescent="0.3">
      <c r="B190" s="4">
        <v>4</v>
      </c>
      <c r="C190" s="5" t="s">
        <v>9</v>
      </c>
      <c r="D190" s="5" t="s">
        <v>11</v>
      </c>
      <c r="E190" s="6"/>
      <c r="F190" s="6"/>
      <c r="I190">
        <f t="shared" si="14"/>
        <v>0</v>
      </c>
      <c r="J190">
        <f t="shared" si="15"/>
        <v>0</v>
      </c>
    </row>
    <row r="191" spans="2:10" x14ac:dyDescent="0.3">
      <c r="B191" s="4">
        <v>6</v>
      </c>
      <c r="C191" s="7" t="s">
        <v>56</v>
      </c>
      <c r="D191" s="7" t="s">
        <v>58</v>
      </c>
      <c r="E191" s="6"/>
      <c r="F191" s="6"/>
      <c r="I191">
        <f t="shared" si="14"/>
        <v>0</v>
      </c>
      <c r="J191">
        <f t="shared" si="15"/>
        <v>0</v>
      </c>
    </row>
    <row r="192" spans="2:10" x14ac:dyDescent="0.3">
      <c r="B192" s="4">
        <v>8</v>
      </c>
      <c r="C192" s="7" t="s">
        <v>59</v>
      </c>
      <c r="D192" s="7" t="s">
        <v>57</v>
      </c>
      <c r="E192" s="6"/>
      <c r="F192" s="6"/>
      <c r="I192">
        <f t="shared" si="14"/>
        <v>0</v>
      </c>
      <c r="J192">
        <f t="shared" si="15"/>
        <v>0</v>
      </c>
    </row>
    <row r="193" spans="2:10" x14ac:dyDescent="0.3">
      <c r="I193">
        <f t="shared" si="14"/>
        <v>0</v>
      </c>
      <c r="J193">
        <f t="shared" si="15"/>
        <v>0</v>
      </c>
    </row>
    <row r="194" spans="2:10" x14ac:dyDescent="0.3">
      <c r="B194" s="4" t="s">
        <v>2</v>
      </c>
      <c r="C194" s="14" t="s">
        <v>34</v>
      </c>
      <c r="D194" s="14"/>
      <c r="E194" s="14"/>
      <c r="F194" s="14"/>
      <c r="I194">
        <f t="shared" si="14"/>
        <v>0</v>
      </c>
      <c r="J194">
        <f t="shared" si="15"/>
        <v>0</v>
      </c>
    </row>
    <row r="195" spans="2:10" x14ac:dyDescent="0.3">
      <c r="B195" s="4">
        <v>3</v>
      </c>
      <c r="C195" s="5" t="s">
        <v>8</v>
      </c>
      <c r="D195" s="5" t="s">
        <v>14</v>
      </c>
      <c r="E195" s="6"/>
      <c r="F195" s="6"/>
      <c r="I195">
        <f t="shared" si="14"/>
        <v>0</v>
      </c>
      <c r="J195">
        <f t="shared" si="15"/>
        <v>0</v>
      </c>
    </row>
    <row r="196" spans="2:10" x14ac:dyDescent="0.3">
      <c r="B196" s="4">
        <v>5</v>
      </c>
      <c r="C196" s="5" t="s">
        <v>11</v>
      </c>
      <c r="D196" s="5" t="s">
        <v>3</v>
      </c>
      <c r="E196" s="6"/>
      <c r="F196" s="6"/>
      <c r="I196">
        <f t="shared" si="14"/>
        <v>0</v>
      </c>
      <c r="J196">
        <f t="shared" si="15"/>
        <v>0</v>
      </c>
    </row>
    <row r="197" spans="2:10" x14ac:dyDescent="0.3">
      <c r="B197" s="4">
        <v>7</v>
      </c>
      <c r="C197" s="5" t="s">
        <v>6</v>
      </c>
      <c r="D197" s="5" t="s">
        <v>4</v>
      </c>
      <c r="E197" s="6"/>
      <c r="F197" s="6"/>
      <c r="I197">
        <f t="shared" ref="I197:I232" si="16">IF(E197="",0,IF(E197=13,IF(F197&lt;9,3,2),IF(E197&lt;9,0,1)))</f>
        <v>0</v>
      </c>
      <c r="J197">
        <f t="shared" si="15"/>
        <v>0</v>
      </c>
    </row>
    <row r="198" spans="2:10" x14ac:dyDescent="0.3">
      <c r="B198" s="4">
        <v>1</v>
      </c>
      <c r="C198" s="5" t="s">
        <v>12</v>
      </c>
      <c r="D198" s="5" t="s">
        <v>10</v>
      </c>
      <c r="E198" s="6"/>
      <c r="F198" s="6"/>
      <c r="I198">
        <f t="shared" si="16"/>
        <v>0</v>
      </c>
      <c r="J198">
        <f t="shared" ref="J198:J261" si="17">IF(E198="",0,1)</f>
        <v>0</v>
      </c>
    </row>
    <row r="199" spans="2:10" x14ac:dyDescent="0.3">
      <c r="B199" s="4">
        <v>2</v>
      </c>
      <c r="C199" s="5" t="s">
        <v>5</v>
      </c>
      <c r="D199" s="5" t="s">
        <v>7</v>
      </c>
      <c r="E199" s="6"/>
      <c r="F199" s="6"/>
      <c r="I199">
        <f t="shared" si="16"/>
        <v>0</v>
      </c>
      <c r="J199">
        <f t="shared" si="17"/>
        <v>0</v>
      </c>
    </row>
    <row r="200" spans="2:10" x14ac:dyDescent="0.3">
      <c r="B200" s="4">
        <v>4</v>
      </c>
      <c r="C200" s="5" t="s">
        <v>15</v>
      </c>
      <c r="D200" s="5" t="s">
        <v>9</v>
      </c>
      <c r="E200" s="6"/>
      <c r="F200" s="6"/>
      <c r="I200">
        <f t="shared" si="16"/>
        <v>0</v>
      </c>
      <c r="J200">
        <f t="shared" si="17"/>
        <v>0</v>
      </c>
    </row>
    <row r="201" spans="2:10" x14ac:dyDescent="0.3">
      <c r="B201" s="4">
        <v>6</v>
      </c>
      <c r="C201" s="7" t="s">
        <v>56</v>
      </c>
      <c r="D201" s="7" t="s">
        <v>58</v>
      </c>
      <c r="E201" s="6"/>
      <c r="F201" s="6"/>
      <c r="I201">
        <f t="shared" si="16"/>
        <v>0</v>
      </c>
      <c r="J201">
        <f t="shared" si="17"/>
        <v>0</v>
      </c>
    </row>
    <row r="202" spans="2:10" x14ac:dyDescent="0.3">
      <c r="B202" s="4">
        <v>8</v>
      </c>
      <c r="C202" s="7" t="s">
        <v>59</v>
      </c>
      <c r="D202" s="7" t="s">
        <v>57</v>
      </c>
      <c r="E202" s="6"/>
      <c r="F202" s="6"/>
      <c r="I202">
        <f t="shared" si="16"/>
        <v>0</v>
      </c>
      <c r="J202">
        <f t="shared" si="17"/>
        <v>0</v>
      </c>
    </row>
    <row r="203" spans="2:10" x14ac:dyDescent="0.3">
      <c r="I203">
        <f t="shared" si="16"/>
        <v>0</v>
      </c>
      <c r="J203">
        <f t="shared" si="17"/>
        <v>0</v>
      </c>
    </row>
    <row r="204" spans="2:10" x14ac:dyDescent="0.3">
      <c r="B204" s="4" t="s">
        <v>2</v>
      </c>
      <c r="C204" s="14" t="s">
        <v>35</v>
      </c>
      <c r="D204" s="14"/>
      <c r="E204" s="14"/>
      <c r="F204" s="14"/>
      <c r="I204">
        <f t="shared" si="16"/>
        <v>0</v>
      </c>
      <c r="J204">
        <f t="shared" si="17"/>
        <v>0</v>
      </c>
    </row>
    <row r="205" spans="2:10" x14ac:dyDescent="0.3">
      <c r="B205" s="4">
        <v>7</v>
      </c>
      <c r="C205" s="5" t="s">
        <v>3</v>
      </c>
      <c r="D205" s="5" t="s">
        <v>15</v>
      </c>
      <c r="E205" s="6"/>
      <c r="F205" s="6"/>
      <c r="I205">
        <f t="shared" si="16"/>
        <v>0</v>
      </c>
      <c r="J205">
        <f t="shared" si="17"/>
        <v>0</v>
      </c>
    </row>
    <row r="206" spans="2:10" x14ac:dyDescent="0.3">
      <c r="B206" s="4">
        <v>1</v>
      </c>
      <c r="C206" s="5" t="s">
        <v>8</v>
      </c>
      <c r="D206" s="5" t="s">
        <v>5</v>
      </c>
      <c r="E206" s="6"/>
      <c r="F206" s="6"/>
      <c r="I206">
        <f t="shared" si="16"/>
        <v>0</v>
      </c>
      <c r="J206">
        <f t="shared" si="17"/>
        <v>0</v>
      </c>
    </row>
    <row r="207" spans="2:10" x14ac:dyDescent="0.3">
      <c r="B207" s="4">
        <v>3</v>
      </c>
      <c r="C207" s="5" t="s">
        <v>9</v>
      </c>
      <c r="D207" s="5" t="s">
        <v>12</v>
      </c>
      <c r="E207" s="6"/>
      <c r="F207" s="6"/>
      <c r="I207">
        <f t="shared" si="16"/>
        <v>0</v>
      </c>
      <c r="J207">
        <f t="shared" si="17"/>
        <v>0</v>
      </c>
    </row>
    <row r="208" spans="2:10" x14ac:dyDescent="0.3">
      <c r="B208" s="4">
        <v>5</v>
      </c>
      <c r="C208" s="5" t="s">
        <v>14</v>
      </c>
      <c r="D208" s="5" t="s">
        <v>10</v>
      </c>
      <c r="E208" s="6"/>
      <c r="F208" s="6"/>
      <c r="I208">
        <f t="shared" si="16"/>
        <v>0</v>
      </c>
      <c r="J208">
        <f t="shared" si="17"/>
        <v>0</v>
      </c>
    </row>
    <row r="209" spans="2:10" x14ac:dyDescent="0.3">
      <c r="B209" s="4">
        <v>6</v>
      </c>
      <c r="C209" s="5" t="s">
        <v>7</v>
      </c>
      <c r="D209" s="5" t="s">
        <v>6</v>
      </c>
      <c r="E209" s="6"/>
      <c r="F209" s="6"/>
      <c r="I209">
        <f t="shared" si="16"/>
        <v>0</v>
      </c>
      <c r="J209">
        <f t="shared" si="17"/>
        <v>0</v>
      </c>
    </row>
    <row r="210" spans="2:10" x14ac:dyDescent="0.3">
      <c r="B210" s="4">
        <v>8</v>
      </c>
      <c r="C210" s="5" t="s">
        <v>4</v>
      </c>
      <c r="D210" s="5" t="s">
        <v>11</v>
      </c>
      <c r="E210" s="6"/>
      <c r="F210" s="6"/>
      <c r="I210">
        <f t="shared" si="16"/>
        <v>0</v>
      </c>
      <c r="J210">
        <f t="shared" si="17"/>
        <v>0</v>
      </c>
    </row>
    <row r="211" spans="2:10" x14ac:dyDescent="0.3">
      <c r="B211" s="4">
        <v>2</v>
      </c>
      <c r="C211" s="7" t="s">
        <v>56</v>
      </c>
      <c r="D211" s="7" t="s">
        <v>58</v>
      </c>
      <c r="E211" s="6"/>
      <c r="F211" s="6"/>
      <c r="I211">
        <f t="shared" si="16"/>
        <v>0</v>
      </c>
      <c r="J211">
        <f t="shared" si="17"/>
        <v>0</v>
      </c>
    </row>
    <row r="212" spans="2:10" x14ac:dyDescent="0.3">
      <c r="B212" s="4">
        <v>6</v>
      </c>
      <c r="C212" s="7" t="s">
        <v>59</v>
      </c>
      <c r="D212" s="7" t="s">
        <v>57</v>
      </c>
      <c r="E212" s="6"/>
      <c r="F212" s="6"/>
      <c r="I212">
        <f t="shared" si="16"/>
        <v>0</v>
      </c>
      <c r="J212">
        <f t="shared" si="17"/>
        <v>0</v>
      </c>
    </row>
    <row r="213" spans="2:10" x14ac:dyDescent="0.3">
      <c r="I213">
        <f t="shared" si="16"/>
        <v>0</v>
      </c>
      <c r="J213">
        <f t="shared" si="17"/>
        <v>0</v>
      </c>
    </row>
    <row r="214" spans="2:10" x14ac:dyDescent="0.3">
      <c r="B214" s="4" t="s">
        <v>2</v>
      </c>
      <c r="C214" s="14" t="s">
        <v>36</v>
      </c>
      <c r="D214" s="14"/>
      <c r="E214" s="14"/>
      <c r="F214" s="14"/>
      <c r="I214">
        <f t="shared" si="16"/>
        <v>0</v>
      </c>
      <c r="J214">
        <f t="shared" si="17"/>
        <v>0</v>
      </c>
    </row>
    <row r="215" spans="2:10" x14ac:dyDescent="0.3">
      <c r="B215" s="4">
        <v>5</v>
      </c>
      <c r="C215" s="5" t="s">
        <v>12</v>
      </c>
      <c r="D215" s="5" t="s">
        <v>3</v>
      </c>
      <c r="E215" s="6"/>
      <c r="F215" s="6"/>
      <c r="I215">
        <f t="shared" si="16"/>
        <v>0</v>
      </c>
      <c r="J215">
        <f t="shared" si="17"/>
        <v>0</v>
      </c>
    </row>
    <row r="216" spans="2:10" x14ac:dyDescent="0.3">
      <c r="B216" s="4">
        <v>3</v>
      </c>
      <c r="C216" s="5" t="s">
        <v>15</v>
      </c>
      <c r="D216" s="5" t="s">
        <v>4</v>
      </c>
      <c r="E216" s="6"/>
      <c r="F216" s="6"/>
      <c r="I216">
        <f t="shared" si="16"/>
        <v>0</v>
      </c>
      <c r="J216">
        <f t="shared" si="17"/>
        <v>0</v>
      </c>
    </row>
    <row r="217" spans="2:10" x14ac:dyDescent="0.3">
      <c r="B217" s="4">
        <v>1</v>
      </c>
      <c r="C217" s="5" t="s">
        <v>14</v>
      </c>
      <c r="D217" s="5" t="s">
        <v>5</v>
      </c>
      <c r="E217" s="6"/>
      <c r="F217" s="6"/>
      <c r="I217">
        <f t="shared" si="16"/>
        <v>0</v>
      </c>
      <c r="J217">
        <f t="shared" si="17"/>
        <v>0</v>
      </c>
    </row>
    <row r="218" spans="2:10" x14ac:dyDescent="0.3">
      <c r="B218" s="4">
        <v>7</v>
      </c>
      <c r="C218" s="5" t="s">
        <v>11</v>
      </c>
      <c r="D218" s="5" t="s">
        <v>7</v>
      </c>
      <c r="E218" s="6"/>
      <c r="F218" s="6"/>
      <c r="I218">
        <f t="shared" si="16"/>
        <v>0</v>
      </c>
      <c r="J218">
        <f t="shared" si="17"/>
        <v>0</v>
      </c>
    </row>
    <row r="219" spans="2:10" x14ac:dyDescent="0.3">
      <c r="B219" s="4">
        <v>8</v>
      </c>
      <c r="C219" s="5" t="s">
        <v>10</v>
      </c>
      <c r="D219" s="5" t="s">
        <v>9</v>
      </c>
      <c r="E219" s="6"/>
      <c r="F219" s="6"/>
      <c r="I219">
        <f t="shared" si="16"/>
        <v>0</v>
      </c>
      <c r="J219">
        <f t="shared" si="17"/>
        <v>0</v>
      </c>
    </row>
    <row r="220" spans="2:10" x14ac:dyDescent="0.3">
      <c r="B220" s="4">
        <v>6</v>
      </c>
      <c r="C220" s="5" t="s">
        <v>6</v>
      </c>
      <c r="D220" s="5" t="s">
        <v>8</v>
      </c>
      <c r="E220" s="6"/>
      <c r="F220" s="6"/>
      <c r="I220">
        <f t="shared" si="16"/>
        <v>0</v>
      </c>
      <c r="J220">
        <f t="shared" si="17"/>
        <v>0</v>
      </c>
    </row>
    <row r="221" spans="2:10" x14ac:dyDescent="0.3">
      <c r="B221" s="4">
        <v>4</v>
      </c>
      <c r="C221" s="7" t="s">
        <v>56</v>
      </c>
      <c r="D221" s="7" t="s">
        <v>58</v>
      </c>
      <c r="E221" s="6"/>
      <c r="F221" s="6"/>
      <c r="I221">
        <f t="shared" si="16"/>
        <v>0</v>
      </c>
      <c r="J221">
        <f t="shared" si="17"/>
        <v>0</v>
      </c>
    </row>
    <row r="222" spans="2:10" x14ac:dyDescent="0.3">
      <c r="B222" s="4">
        <v>2</v>
      </c>
      <c r="C222" s="7" t="s">
        <v>15</v>
      </c>
      <c r="D222" s="7" t="s">
        <v>57</v>
      </c>
      <c r="E222" s="6"/>
      <c r="F222" s="6"/>
      <c r="I222">
        <f t="shared" si="16"/>
        <v>0</v>
      </c>
      <c r="J222">
        <f t="shared" si="17"/>
        <v>0</v>
      </c>
    </row>
    <row r="223" spans="2:10" x14ac:dyDescent="0.3">
      <c r="I223">
        <f t="shared" si="16"/>
        <v>0</v>
      </c>
      <c r="J223">
        <f t="shared" si="17"/>
        <v>0</v>
      </c>
    </row>
    <row r="224" spans="2:10" x14ac:dyDescent="0.3">
      <c r="B224" s="4" t="s">
        <v>2</v>
      </c>
      <c r="C224" s="14" t="s">
        <v>37</v>
      </c>
      <c r="D224" s="14"/>
      <c r="E224" s="14"/>
      <c r="F224" s="14"/>
      <c r="I224">
        <f t="shared" si="16"/>
        <v>0</v>
      </c>
      <c r="J224">
        <f t="shared" si="17"/>
        <v>0</v>
      </c>
    </row>
    <row r="225" spans="2:10" x14ac:dyDescent="0.3">
      <c r="B225" s="4">
        <v>7</v>
      </c>
      <c r="C225" s="5" t="s">
        <v>9</v>
      </c>
      <c r="D225" s="5" t="s">
        <v>14</v>
      </c>
      <c r="E225" s="6"/>
      <c r="F225" s="6"/>
      <c r="I225">
        <f t="shared" si="16"/>
        <v>0</v>
      </c>
      <c r="J225">
        <f t="shared" si="17"/>
        <v>0</v>
      </c>
    </row>
    <row r="226" spans="2:10" x14ac:dyDescent="0.3">
      <c r="B226" s="4">
        <v>1</v>
      </c>
      <c r="C226" s="5" t="s">
        <v>7</v>
      </c>
      <c r="D226" s="5" t="s">
        <v>15</v>
      </c>
      <c r="E226" s="6"/>
      <c r="F226" s="6"/>
      <c r="I226">
        <f t="shared" si="16"/>
        <v>0</v>
      </c>
      <c r="J226">
        <f t="shared" si="17"/>
        <v>0</v>
      </c>
    </row>
    <row r="227" spans="2:10" x14ac:dyDescent="0.3">
      <c r="B227" s="4">
        <v>3</v>
      </c>
      <c r="C227" s="5" t="s">
        <v>4</v>
      </c>
      <c r="D227" s="5" t="s">
        <v>12</v>
      </c>
      <c r="E227" s="6"/>
      <c r="F227" s="6"/>
      <c r="I227">
        <f t="shared" si="16"/>
        <v>0</v>
      </c>
      <c r="J227">
        <f t="shared" si="17"/>
        <v>0</v>
      </c>
    </row>
    <row r="228" spans="2:10" x14ac:dyDescent="0.3">
      <c r="B228" s="4">
        <v>5</v>
      </c>
      <c r="C228" s="5" t="s">
        <v>3</v>
      </c>
      <c r="D228" s="5" t="s">
        <v>10</v>
      </c>
      <c r="E228" s="6"/>
      <c r="F228" s="6"/>
      <c r="I228">
        <f t="shared" si="16"/>
        <v>0</v>
      </c>
      <c r="J228">
        <f t="shared" si="17"/>
        <v>0</v>
      </c>
    </row>
    <row r="229" spans="2:10" x14ac:dyDescent="0.3">
      <c r="B229" s="4">
        <v>6</v>
      </c>
      <c r="C229" s="5" t="s">
        <v>5</v>
      </c>
      <c r="D229" s="5" t="s">
        <v>6</v>
      </c>
      <c r="E229" s="6"/>
      <c r="F229" s="6"/>
      <c r="I229">
        <f t="shared" si="16"/>
        <v>0</v>
      </c>
      <c r="J229">
        <f t="shared" si="17"/>
        <v>0</v>
      </c>
    </row>
    <row r="230" spans="2:10" x14ac:dyDescent="0.3">
      <c r="B230" s="4">
        <v>8</v>
      </c>
      <c r="C230" s="5" t="s">
        <v>8</v>
      </c>
      <c r="D230" s="5" t="s">
        <v>11</v>
      </c>
      <c r="E230" s="6"/>
      <c r="F230" s="6"/>
      <c r="I230">
        <f t="shared" si="16"/>
        <v>0</v>
      </c>
      <c r="J230">
        <f t="shared" si="17"/>
        <v>0</v>
      </c>
    </row>
    <row r="231" spans="2:10" x14ac:dyDescent="0.3">
      <c r="B231" s="4">
        <v>2</v>
      </c>
      <c r="C231" s="7" t="s">
        <v>56</v>
      </c>
      <c r="D231" s="7" t="s">
        <v>58</v>
      </c>
      <c r="E231" s="6"/>
      <c r="F231" s="6"/>
      <c r="I231">
        <f t="shared" si="16"/>
        <v>0</v>
      </c>
      <c r="J231">
        <f t="shared" si="17"/>
        <v>0</v>
      </c>
    </row>
    <row r="232" spans="2:10" x14ac:dyDescent="0.3">
      <c r="B232" s="4">
        <v>6</v>
      </c>
      <c r="C232" s="7" t="s">
        <v>59</v>
      </c>
      <c r="D232" s="7" t="s">
        <v>57</v>
      </c>
      <c r="E232" s="6"/>
      <c r="F232" s="6"/>
      <c r="I232">
        <f t="shared" si="16"/>
        <v>0</v>
      </c>
      <c r="J232">
        <f t="shared" si="17"/>
        <v>0</v>
      </c>
    </row>
    <row r="233" spans="2:10" x14ac:dyDescent="0.3">
      <c r="I233">
        <f t="shared" ref="I233:I292" si="18">IF(E233="",0,IF(E233=13,IF(F233&lt;9,3,2),IF(E233&lt;9,0,1)))</f>
        <v>0</v>
      </c>
      <c r="J233">
        <f t="shared" si="17"/>
        <v>0</v>
      </c>
    </row>
    <row r="234" spans="2:10" x14ac:dyDescent="0.3">
      <c r="B234" s="4" t="s">
        <v>2</v>
      </c>
      <c r="C234" s="20" t="s">
        <v>66</v>
      </c>
      <c r="D234" s="21"/>
      <c r="E234" s="21"/>
      <c r="F234" s="22"/>
      <c r="I234">
        <f t="shared" si="18"/>
        <v>0</v>
      </c>
      <c r="J234">
        <f t="shared" si="17"/>
        <v>0</v>
      </c>
    </row>
    <row r="235" spans="2:10" x14ac:dyDescent="0.3">
      <c r="B235" s="4">
        <v>7</v>
      </c>
      <c r="C235" s="5"/>
      <c r="D235" s="5"/>
      <c r="E235" s="6"/>
      <c r="F235" s="6"/>
      <c r="I235">
        <f t="shared" si="18"/>
        <v>0</v>
      </c>
      <c r="J235">
        <f t="shared" si="17"/>
        <v>0</v>
      </c>
    </row>
    <row r="236" spans="2:10" x14ac:dyDescent="0.3">
      <c r="B236" s="4">
        <v>1</v>
      </c>
      <c r="C236" s="5"/>
      <c r="D236" s="5"/>
      <c r="E236" s="6"/>
      <c r="F236" s="6"/>
      <c r="I236">
        <f t="shared" si="18"/>
        <v>0</v>
      </c>
      <c r="J236">
        <f t="shared" si="17"/>
        <v>0</v>
      </c>
    </row>
    <row r="237" spans="2:10" x14ac:dyDescent="0.3">
      <c r="B237" s="4">
        <v>3</v>
      </c>
      <c r="C237" s="5"/>
      <c r="D237" s="5"/>
      <c r="E237" s="6"/>
      <c r="F237" s="6"/>
      <c r="I237">
        <f t="shared" si="18"/>
        <v>0</v>
      </c>
      <c r="J237">
        <f t="shared" si="17"/>
        <v>0</v>
      </c>
    </row>
    <row r="238" spans="2:10" x14ac:dyDescent="0.3">
      <c r="B238" s="4">
        <v>5</v>
      </c>
      <c r="C238" s="5"/>
      <c r="D238" s="5"/>
      <c r="E238" s="6"/>
      <c r="F238" s="6"/>
      <c r="I238">
        <f t="shared" si="18"/>
        <v>0</v>
      </c>
      <c r="J238">
        <f t="shared" si="17"/>
        <v>0</v>
      </c>
    </row>
    <row r="239" spans="2:10" x14ac:dyDescent="0.3">
      <c r="B239" s="4">
        <v>6</v>
      </c>
      <c r="C239" s="5"/>
      <c r="D239" s="5"/>
      <c r="E239" s="6"/>
      <c r="F239" s="6"/>
      <c r="I239">
        <f t="shared" si="18"/>
        <v>0</v>
      </c>
      <c r="J239">
        <f t="shared" si="17"/>
        <v>0</v>
      </c>
    </row>
    <row r="240" spans="2:10" x14ac:dyDescent="0.3">
      <c r="B240" s="4">
        <v>8</v>
      </c>
      <c r="C240" s="5"/>
      <c r="D240" s="5"/>
      <c r="E240" s="6"/>
      <c r="F240" s="6"/>
      <c r="I240">
        <f t="shared" si="18"/>
        <v>0</v>
      </c>
      <c r="J240">
        <f t="shared" si="17"/>
        <v>0</v>
      </c>
    </row>
    <row r="241" spans="2:10" x14ac:dyDescent="0.3">
      <c r="B241" s="4">
        <v>2</v>
      </c>
      <c r="C241" s="7"/>
      <c r="D241" s="7"/>
      <c r="E241" s="6"/>
      <c r="F241" s="6"/>
      <c r="I241">
        <f t="shared" si="18"/>
        <v>0</v>
      </c>
      <c r="J241">
        <f t="shared" si="17"/>
        <v>0</v>
      </c>
    </row>
    <row r="242" spans="2:10" x14ac:dyDescent="0.3">
      <c r="B242" s="4">
        <v>6</v>
      </c>
      <c r="C242" s="7"/>
      <c r="D242" s="7"/>
      <c r="E242" s="6"/>
      <c r="F242" s="6"/>
      <c r="I242">
        <f t="shared" si="18"/>
        <v>0</v>
      </c>
      <c r="J242">
        <f t="shared" si="17"/>
        <v>0</v>
      </c>
    </row>
    <row r="243" spans="2:10" x14ac:dyDescent="0.3">
      <c r="I243">
        <f t="shared" si="18"/>
        <v>0</v>
      </c>
      <c r="J243">
        <f t="shared" si="17"/>
        <v>0</v>
      </c>
    </row>
    <row r="244" spans="2:10" x14ac:dyDescent="0.3">
      <c r="B244" s="4" t="s">
        <v>2</v>
      </c>
      <c r="C244" s="20" t="s">
        <v>65</v>
      </c>
      <c r="D244" s="21"/>
      <c r="E244" s="21"/>
      <c r="F244" s="22"/>
      <c r="I244">
        <f t="shared" si="18"/>
        <v>0</v>
      </c>
      <c r="J244">
        <f t="shared" si="17"/>
        <v>0</v>
      </c>
    </row>
    <row r="245" spans="2:10" x14ac:dyDescent="0.3">
      <c r="B245" s="4">
        <v>7</v>
      </c>
      <c r="C245" s="5"/>
      <c r="D245" s="5"/>
      <c r="E245" s="6"/>
      <c r="F245" s="6"/>
      <c r="I245">
        <f t="shared" si="18"/>
        <v>0</v>
      </c>
      <c r="J245">
        <f t="shared" si="17"/>
        <v>0</v>
      </c>
    </row>
    <row r="246" spans="2:10" x14ac:dyDescent="0.3">
      <c r="B246" s="4">
        <v>1</v>
      </c>
      <c r="C246" s="5"/>
      <c r="D246" s="5"/>
      <c r="E246" s="6"/>
      <c r="F246" s="6"/>
      <c r="I246">
        <f t="shared" si="18"/>
        <v>0</v>
      </c>
      <c r="J246">
        <f t="shared" si="17"/>
        <v>0</v>
      </c>
    </row>
    <row r="247" spans="2:10" x14ac:dyDescent="0.3">
      <c r="B247" s="4">
        <v>3</v>
      </c>
      <c r="C247" s="5"/>
      <c r="D247" s="5"/>
      <c r="E247" s="6"/>
      <c r="F247" s="6"/>
      <c r="I247">
        <f t="shared" si="18"/>
        <v>0</v>
      </c>
      <c r="J247">
        <f t="shared" si="17"/>
        <v>0</v>
      </c>
    </row>
    <row r="248" spans="2:10" x14ac:dyDescent="0.3">
      <c r="B248" s="4">
        <v>5</v>
      </c>
      <c r="C248" s="5"/>
      <c r="D248" s="5"/>
      <c r="E248" s="6"/>
      <c r="F248" s="6"/>
      <c r="I248">
        <f t="shared" si="18"/>
        <v>0</v>
      </c>
      <c r="J248">
        <f t="shared" si="17"/>
        <v>0</v>
      </c>
    </row>
    <row r="249" spans="2:10" x14ac:dyDescent="0.3">
      <c r="B249" s="4">
        <v>6</v>
      </c>
      <c r="C249" s="5"/>
      <c r="D249" s="5"/>
      <c r="E249" s="6"/>
      <c r="F249" s="6"/>
      <c r="I249">
        <f t="shared" si="18"/>
        <v>0</v>
      </c>
      <c r="J249">
        <f t="shared" si="17"/>
        <v>0</v>
      </c>
    </row>
    <row r="250" spans="2:10" x14ac:dyDescent="0.3">
      <c r="B250" s="4">
        <v>8</v>
      </c>
      <c r="C250" s="5"/>
      <c r="D250" s="5"/>
      <c r="E250" s="6"/>
      <c r="F250" s="6"/>
      <c r="I250">
        <f t="shared" si="18"/>
        <v>0</v>
      </c>
      <c r="J250">
        <f t="shared" si="17"/>
        <v>0</v>
      </c>
    </row>
    <row r="251" spans="2:10" x14ac:dyDescent="0.3">
      <c r="B251" s="4">
        <v>2</v>
      </c>
      <c r="C251" s="7"/>
      <c r="D251" s="7"/>
      <c r="E251" s="6"/>
      <c r="F251" s="6"/>
      <c r="I251">
        <f t="shared" si="18"/>
        <v>0</v>
      </c>
      <c r="J251">
        <f t="shared" si="17"/>
        <v>0</v>
      </c>
    </row>
    <row r="252" spans="2:10" x14ac:dyDescent="0.3">
      <c r="B252" s="4">
        <v>6</v>
      </c>
      <c r="C252" s="7"/>
      <c r="D252" s="7"/>
      <c r="E252" s="6"/>
      <c r="F252" s="6"/>
      <c r="I252">
        <f t="shared" si="18"/>
        <v>0</v>
      </c>
      <c r="J252">
        <f t="shared" si="17"/>
        <v>0</v>
      </c>
    </row>
    <row r="253" spans="2:10" x14ac:dyDescent="0.3">
      <c r="I253">
        <f t="shared" si="18"/>
        <v>0</v>
      </c>
      <c r="J253">
        <f t="shared" si="17"/>
        <v>0</v>
      </c>
    </row>
    <row r="254" spans="2:10" x14ac:dyDescent="0.3">
      <c r="B254" s="4" t="s">
        <v>2</v>
      </c>
      <c r="C254" s="20" t="s">
        <v>64</v>
      </c>
      <c r="D254" s="21"/>
      <c r="E254" s="21"/>
      <c r="F254" s="22"/>
      <c r="I254">
        <f t="shared" si="18"/>
        <v>0</v>
      </c>
      <c r="J254">
        <f t="shared" si="17"/>
        <v>0</v>
      </c>
    </row>
    <row r="255" spans="2:10" x14ac:dyDescent="0.3">
      <c r="B255" s="4">
        <v>7</v>
      </c>
      <c r="C255" s="5"/>
      <c r="D255" s="5"/>
      <c r="E255" s="6"/>
      <c r="F255" s="6"/>
      <c r="I255">
        <f t="shared" si="18"/>
        <v>0</v>
      </c>
      <c r="J255">
        <f t="shared" si="17"/>
        <v>0</v>
      </c>
    </row>
    <row r="256" spans="2:10" x14ac:dyDescent="0.3">
      <c r="B256" s="4">
        <v>1</v>
      </c>
      <c r="C256" s="5"/>
      <c r="D256" s="5"/>
      <c r="E256" s="6"/>
      <c r="F256" s="6"/>
      <c r="I256">
        <f t="shared" si="18"/>
        <v>0</v>
      </c>
      <c r="J256">
        <f t="shared" si="17"/>
        <v>0</v>
      </c>
    </row>
    <row r="257" spans="2:10" x14ac:dyDescent="0.3">
      <c r="B257" s="4">
        <v>3</v>
      </c>
      <c r="C257" s="5"/>
      <c r="D257" s="5"/>
      <c r="E257" s="6"/>
      <c r="F257" s="6"/>
      <c r="I257">
        <f t="shared" si="18"/>
        <v>0</v>
      </c>
      <c r="J257">
        <f t="shared" si="17"/>
        <v>0</v>
      </c>
    </row>
    <row r="258" spans="2:10" x14ac:dyDescent="0.3">
      <c r="B258" s="4">
        <v>5</v>
      </c>
      <c r="C258" s="5"/>
      <c r="D258" s="5"/>
      <c r="E258" s="6"/>
      <c r="F258" s="6"/>
      <c r="I258">
        <f t="shared" si="18"/>
        <v>0</v>
      </c>
      <c r="J258">
        <f t="shared" si="17"/>
        <v>0</v>
      </c>
    </row>
    <row r="259" spans="2:10" x14ac:dyDescent="0.3">
      <c r="B259" s="4">
        <v>6</v>
      </c>
      <c r="C259" s="5"/>
      <c r="D259" s="5"/>
      <c r="E259" s="6"/>
      <c r="F259" s="6"/>
      <c r="I259">
        <f t="shared" si="18"/>
        <v>0</v>
      </c>
      <c r="J259">
        <f t="shared" si="17"/>
        <v>0</v>
      </c>
    </row>
    <row r="260" spans="2:10" x14ac:dyDescent="0.3">
      <c r="B260" s="4">
        <v>8</v>
      </c>
      <c r="C260" s="5"/>
      <c r="D260" s="5"/>
      <c r="E260" s="6"/>
      <c r="F260" s="6"/>
      <c r="I260">
        <f t="shared" si="18"/>
        <v>0</v>
      </c>
      <c r="J260">
        <f t="shared" si="17"/>
        <v>0</v>
      </c>
    </row>
    <row r="261" spans="2:10" x14ac:dyDescent="0.3">
      <c r="B261" s="4">
        <v>2</v>
      </c>
      <c r="C261" s="7"/>
      <c r="D261" s="7"/>
      <c r="E261" s="6"/>
      <c r="F261" s="6"/>
      <c r="I261">
        <f t="shared" si="18"/>
        <v>0</v>
      </c>
      <c r="J261">
        <f t="shared" si="17"/>
        <v>0</v>
      </c>
    </row>
    <row r="262" spans="2:10" x14ac:dyDescent="0.3">
      <c r="B262" s="4">
        <v>6</v>
      </c>
      <c r="C262" s="7"/>
      <c r="D262" s="7"/>
      <c r="E262" s="6"/>
      <c r="F262" s="6"/>
      <c r="I262">
        <f t="shared" si="18"/>
        <v>0</v>
      </c>
      <c r="J262">
        <f t="shared" ref="J262:J302" si="19">IF(E262="",0,1)</f>
        <v>0</v>
      </c>
    </row>
    <row r="263" spans="2:10" x14ac:dyDescent="0.3">
      <c r="I263">
        <f t="shared" si="18"/>
        <v>0</v>
      </c>
      <c r="J263">
        <f t="shared" si="19"/>
        <v>0</v>
      </c>
    </row>
    <row r="264" spans="2:10" x14ac:dyDescent="0.3">
      <c r="B264" s="4" t="s">
        <v>2</v>
      </c>
      <c r="C264" s="20" t="s">
        <v>63</v>
      </c>
      <c r="D264" s="21"/>
      <c r="E264" s="21"/>
      <c r="F264" s="22"/>
      <c r="I264">
        <f t="shared" si="18"/>
        <v>0</v>
      </c>
      <c r="J264">
        <f t="shared" si="19"/>
        <v>0</v>
      </c>
    </row>
    <row r="265" spans="2:10" x14ac:dyDescent="0.3">
      <c r="B265" s="4">
        <v>7</v>
      </c>
      <c r="C265" s="5"/>
      <c r="D265" s="5"/>
      <c r="E265" s="6"/>
      <c r="F265" s="6"/>
      <c r="I265">
        <f t="shared" si="18"/>
        <v>0</v>
      </c>
      <c r="J265">
        <f t="shared" si="19"/>
        <v>0</v>
      </c>
    </row>
    <row r="266" spans="2:10" x14ac:dyDescent="0.3">
      <c r="B266" s="4">
        <v>1</v>
      </c>
      <c r="C266" s="5"/>
      <c r="D266" s="5"/>
      <c r="E266" s="6"/>
      <c r="F266" s="6"/>
      <c r="I266">
        <f t="shared" si="18"/>
        <v>0</v>
      </c>
      <c r="J266">
        <f t="shared" si="19"/>
        <v>0</v>
      </c>
    </row>
    <row r="267" spans="2:10" x14ac:dyDescent="0.3">
      <c r="B267" s="4">
        <v>3</v>
      </c>
      <c r="C267" s="5"/>
      <c r="D267" s="5"/>
      <c r="E267" s="6"/>
      <c r="F267" s="6"/>
      <c r="I267">
        <f t="shared" si="18"/>
        <v>0</v>
      </c>
      <c r="J267">
        <f t="shared" si="19"/>
        <v>0</v>
      </c>
    </row>
    <row r="268" spans="2:10" x14ac:dyDescent="0.3">
      <c r="B268" s="4">
        <v>5</v>
      </c>
      <c r="C268" s="5"/>
      <c r="D268" s="5"/>
      <c r="E268" s="6"/>
      <c r="F268" s="6"/>
      <c r="I268">
        <f t="shared" si="18"/>
        <v>0</v>
      </c>
      <c r="J268">
        <f t="shared" si="19"/>
        <v>0</v>
      </c>
    </row>
    <row r="269" spans="2:10" x14ac:dyDescent="0.3">
      <c r="B269" s="4">
        <v>6</v>
      </c>
      <c r="C269" s="5"/>
      <c r="D269" s="5"/>
      <c r="E269" s="6"/>
      <c r="F269" s="6"/>
      <c r="I269">
        <f t="shared" si="18"/>
        <v>0</v>
      </c>
      <c r="J269">
        <f t="shared" si="19"/>
        <v>0</v>
      </c>
    </row>
    <row r="270" spans="2:10" x14ac:dyDescent="0.3">
      <c r="B270" s="4">
        <v>8</v>
      </c>
      <c r="C270" s="5"/>
      <c r="D270" s="5"/>
      <c r="E270" s="6"/>
      <c r="F270" s="6"/>
      <c r="I270">
        <f t="shared" si="18"/>
        <v>0</v>
      </c>
      <c r="J270">
        <f t="shared" si="19"/>
        <v>0</v>
      </c>
    </row>
    <row r="271" spans="2:10" x14ac:dyDescent="0.3">
      <c r="B271" s="4">
        <v>2</v>
      </c>
      <c r="C271" s="7"/>
      <c r="D271" s="7"/>
      <c r="E271" s="6"/>
      <c r="F271" s="6"/>
      <c r="I271">
        <f t="shared" si="18"/>
        <v>0</v>
      </c>
      <c r="J271">
        <f t="shared" si="19"/>
        <v>0</v>
      </c>
    </row>
    <row r="272" spans="2:10" x14ac:dyDescent="0.3">
      <c r="B272" s="4">
        <v>6</v>
      </c>
      <c r="C272" s="7"/>
      <c r="D272" s="7"/>
      <c r="E272" s="6"/>
      <c r="F272" s="6"/>
      <c r="I272">
        <f t="shared" si="18"/>
        <v>0</v>
      </c>
      <c r="J272">
        <f t="shared" si="19"/>
        <v>0</v>
      </c>
    </row>
    <row r="273" spans="2:10" x14ac:dyDescent="0.3">
      <c r="I273">
        <f t="shared" si="18"/>
        <v>0</v>
      </c>
      <c r="J273">
        <f t="shared" si="19"/>
        <v>0</v>
      </c>
    </row>
    <row r="274" spans="2:10" x14ac:dyDescent="0.3">
      <c r="B274" s="4" t="s">
        <v>2</v>
      </c>
      <c r="C274" s="20" t="s">
        <v>62</v>
      </c>
      <c r="D274" s="21"/>
      <c r="E274" s="21"/>
      <c r="F274" s="22"/>
      <c r="I274">
        <f t="shared" si="18"/>
        <v>0</v>
      </c>
      <c r="J274">
        <f t="shared" si="19"/>
        <v>0</v>
      </c>
    </row>
    <row r="275" spans="2:10" x14ac:dyDescent="0.3">
      <c r="B275" s="4">
        <v>7</v>
      </c>
      <c r="C275" s="5"/>
      <c r="D275" s="5"/>
      <c r="E275" s="6"/>
      <c r="F275" s="6"/>
      <c r="I275">
        <f t="shared" si="18"/>
        <v>0</v>
      </c>
      <c r="J275">
        <f t="shared" si="19"/>
        <v>0</v>
      </c>
    </row>
    <row r="276" spans="2:10" x14ac:dyDescent="0.3">
      <c r="B276" s="4">
        <v>1</v>
      </c>
      <c r="C276" s="5"/>
      <c r="D276" s="5"/>
      <c r="E276" s="6"/>
      <c r="F276" s="6"/>
      <c r="I276">
        <f t="shared" si="18"/>
        <v>0</v>
      </c>
      <c r="J276">
        <f t="shared" si="19"/>
        <v>0</v>
      </c>
    </row>
    <row r="277" spans="2:10" x14ac:dyDescent="0.3">
      <c r="B277" s="4">
        <v>3</v>
      </c>
      <c r="C277" s="5"/>
      <c r="D277" s="5"/>
      <c r="E277" s="6"/>
      <c r="F277" s="6"/>
      <c r="I277">
        <f t="shared" si="18"/>
        <v>0</v>
      </c>
      <c r="J277">
        <f t="shared" si="19"/>
        <v>0</v>
      </c>
    </row>
    <row r="278" spans="2:10" x14ac:dyDescent="0.3">
      <c r="B278" s="4">
        <v>5</v>
      </c>
      <c r="C278" s="5"/>
      <c r="D278" s="5"/>
      <c r="E278" s="6"/>
      <c r="F278" s="6"/>
      <c r="I278">
        <f t="shared" si="18"/>
        <v>0</v>
      </c>
      <c r="J278">
        <f t="shared" si="19"/>
        <v>0</v>
      </c>
    </row>
    <row r="279" spans="2:10" x14ac:dyDescent="0.3">
      <c r="B279" s="4">
        <v>6</v>
      </c>
      <c r="C279" s="5"/>
      <c r="D279" s="5"/>
      <c r="E279" s="6"/>
      <c r="F279" s="6"/>
      <c r="I279">
        <f t="shared" si="18"/>
        <v>0</v>
      </c>
      <c r="J279">
        <f t="shared" si="19"/>
        <v>0</v>
      </c>
    </row>
    <row r="280" spans="2:10" x14ac:dyDescent="0.3">
      <c r="B280" s="4">
        <v>8</v>
      </c>
      <c r="C280" s="5"/>
      <c r="D280" s="5"/>
      <c r="E280" s="6"/>
      <c r="F280" s="6"/>
      <c r="I280">
        <f t="shared" si="18"/>
        <v>0</v>
      </c>
      <c r="J280">
        <f t="shared" si="19"/>
        <v>0</v>
      </c>
    </row>
    <row r="281" spans="2:10" x14ac:dyDescent="0.3">
      <c r="B281" s="4">
        <v>2</v>
      </c>
      <c r="C281" s="7"/>
      <c r="D281" s="7"/>
      <c r="E281" s="6"/>
      <c r="F281" s="6"/>
      <c r="I281">
        <f t="shared" si="18"/>
        <v>0</v>
      </c>
      <c r="J281">
        <f t="shared" si="19"/>
        <v>0</v>
      </c>
    </row>
    <row r="282" spans="2:10" x14ac:dyDescent="0.3">
      <c r="B282" s="4">
        <v>6</v>
      </c>
      <c r="C282" s="7"/>
      <c r="D282" s="7"/>
      <c r="E282" s="6"/>
      <c r="F282" s="6"/>
      <c r="I282">
        <f t="shared" si="18"/>
        <v>0</v>
      </c>
      <c r="J282">
        <f t="shared" si="19"/>
        <v>0</v>
      </c>
    </row>
    <row r="283" spans="2:10" x14ac:dyDescent="0.3">
      <c r="I283">
        <f t="shared" si="18"/>
        <v>0</v>
      </c>
      <c r="J283">
        <f t="shared" si="19"/>
        <v>0</v>
      </c>
    </row>
    <row r="284" spans="2:10" x14ac:dyDescent="0.3">
      <c r="B284" s="4" t="s">
        <v>2</v>
      </c>
      <c r="C284" s="20" t="s">
        <v>61</v>
      </c>
      <c r="D284" s="21"/>
      <c r="E284" s="21"/>
      <c r="F284" s="22"/>
      <c r="I284">
        <f t="shared" si="18"/>
        <v>0</v>
      </c>
      <c r="J284">
        <f t="shared" si="19"/>
        <v>0</v>
      </c>
    </row>
    <row r="285" spans="2:10" x14ac:dyDescent="0.3">
      <c r="B285" s="4">
        <v>7</v>
      </c>
      <c r="C285" s="5"/>
      <c r="D285" s="5"/>
      <c r="E285" s="6"/>
      <c r="F285" s="6"/>
      <c r="I285">
        <f t="shared" si="18"/>
        <v>0</v>
      </c>
      <c r="J285">
        <f t="shared" si="19"/>
        <v>0</v>
      </c>
    </row>
    <row r="286" spans="2:10" x14ac:dyDescent="0.3">
      <c r="B286" s="4">
        <v>1</v>
      </c>
      <c r="C286" s="5"/>
      <c r="D286" s="5"/>
      <c r="E286" s="6"/>
      <c r="F286" s="6"/>
      <c r="I286">
        <f t="shared" si="18"/>
        <v>0</v>
      </c>
      <c r="J286">
        <f t="shared" si="19"/>
        <v>0</v>
      </c>
    </row>
    <row r="287" spans="2:10" x14ac:dyDescent="0.3">
      <c r="B287" s="4">
        <v>3</v>
      </c>
      <c r="C287" s="5"/>
      <c r="D287" s="5"/>
      <c r="E287" s="6"/>
      <c r="F287" s="6"/>
      <c r="I287">
        <f t="shared" si="18"/>
        <v>0</v>
      </c>
      <c r="J287">
        <f t="shared" si="19"/>
        <v>0</v>
      </c>
    </row>
    <row r="288" spans="2:10" x14ac:dyDescent="0.3">
      <c r="B288" s="4">
        <v>5</v>
      </c>
      <c r="C288" s="5"/>
      <c r="D288" s="5"/>
      <c r="E288" s="6"/>
      <c r="F288" s="6"/>
      <c r="I288">
        <f t="shared" si="18"/>
        <v>0</v>
      </c>
      <c r="J288">
        <f t="shared" si="19"/>
        <v>0</v>
      </c>
    </row>
    <row r="289" spans="2:10" x14ac:dyDescent="0.3">
      <c r="B289" s="4">
        <v>6</v>
      </c>
      <c r="C289" s="5"/>
      <c r="D289" s="5"/>
      <c r="E289" s="6"/>
      <c r="F289" s="6"/>
      <c r="I289">
        <f t="shared" si="18"/>
        <v>0</v>
      </c>
      <c r="J289">
        <f t="shared" si="19"/>
        <v>0</v>
      </c>
    </row>
    <row r="290" spans="2:10" x14ac:dyDescent="0.3">
      <c r="B290" s="4">
        <v>8</v>
      </c>
      <c r="C290" s="5"/>
      <c r="D290" s="5"/>
      <c r="E290" s="6"/>
      <c r="F290" s="6"/>
      <c r="I290">
        <f t="shared" si="18"/>
        <v>0</v>
      </c>
      <c r="J290">
        <f t="shared" si="19"/>
        <v>0</v>
      </c>
    </row>
    <row r="291" spans="2:10" x14ac:dyDescent="0.3">
      <c r="B291" s="4">
        <v>2</v>
      </c>
      <c r="C291" s="7"/>
      <c r="D291" s="7"/>
      <c r="E291" s="6"/>
      <c r="F291" s="6"/>
      <c r="I291">
        <f t="shared" si="18"/>
        <v>0</v>
      </c>
      <c r="J291">
        <f t="shared" si="19"/>
        <v>0</v>
      </c>
    </row>
    <row r="292" spans="2:10" x14ac:dyDescent="0.3">
      <c r="B292" s="4">
        <v>6</v>
      </c>
      <c r="C292" s="7"/>
      <c r="D292" s="7"/>
      <c r="E292" s="6"/>
      <c r="F292" s="6"/>
      <c r="I292">
        <f t="shared" si="18"/>
        <v>0</v>
      </c>
      <c r="J292">
        <f t="shared" si="19"/>
        <v>0</v>
      </c>
    </row>
    <row r="293" spans="2:10" x14ac:dyDescent="0.3">
      <c r="I293">
        <f t="shared" ref="I293:I302" si="20">IF(E293="",0,IF(E293=13,IF(F293&lt;9,3,2),IF(E293&lt;9,0,1)))</f>
        <v>0</v>
      </c>
      <c r="J293">
        <f t="shared" si="19"/>
        <v>0</v>
      </c>
    </row>
    <row r="294" spans="2:10" x14ac:dyDescent="0.3">
      <c r="B294" s="4" t="s">
        <v>2</v>
      </c>
      <c r="C294" s="20" t="s">
        <v>60</v>
      </c>
      <c r="D294" s="21"/>
      <c r="E294" s="21"/>
      <c r="F294" s="22"/>
      <c r="I294">
        <f t="shared" si="20"/>
        <v>0</v>
      </c>
      <c r="J294">
        <f t="shared" si="19"/>
        <v>0</v>
      </c>
    </row>
    <row r="295" spans="2:10" x14ac:dyDescent="0.3">
      <c r="B295" s="4">
        <v>7</v>
      </c>
      <c r="C295" s="5"/>
      <c r="D295" s="5"/>
      <c r="E295" s="6"/>
      <c r="F295" s="6"/>
      <c r="I295">
        <f t="shared" si="20"/>
        <v>0</v>
      </c>
      <c r="J295">
        <f t="shared" si="19"/>
        <v>0</v>
      </c>
    </row>
    <row r="296" spans="2:10" x14ac:dyDescent="0.3">
      <c r="B296" s="4">
        <v>1</v>
      </c>
      <c r="C296" s="5"/>
      <c r="D296" s="5"/>
      <c r="E296" s="6"/>
      <c r="F296" s="6"/>
      <c r="I296">
        <f t="shared" si="20"/>
        <v>0</v>
      </c>
      <c r="J296">
        <f t="shared" si="19"/>
        <v>0</v>
      </c>
    </row>
    <row r="297" spans="2:10" x14ac:dyDescent="0.3">
      <c r="B297" s="4">
        <v>3</v>
      </c>
      <c r="C297" s="5"/>
      <c r="D297" s="5"/>
      <c r="E297" s="6"/>
      <c r="F297" s="6"/>
      <c r="I297">
        <f t="shared" si="20"/>
        <v>0</v>
      </c>
      <c r="J297">
        <f t="shared" si="19"/>
        <v>0</v>
      </c>
    </row>
    <row r="298" spans="2:10" x14ac:dyDescent="0.3">
      <c r="B298" s="4">
        <v>5</v>
      </c>
      <c r="C298" s="5"/>
      <c r="D298" s="5"/>
      <c r="E298" s="6"/>
      <c r="F298" s="6"/>
      <c r="I298">
        <f t="shared" si="20"/>
        <v>0</v>
      </c>
      <c r="J298">
        <f t="shared" si="19"/>
        <v>0</v>
      </c>
    </row>
    <row r="299" spans="2:10" x14ac:dyDescent="0.3">
      <c r="B299" s="4">
        <v>6</v>
      </c>
      <c r="C299" s="5"/>
      <c r="D299" s="5"/>
      <c r="E299" s="6"/>
      <c r="F299" s="6"/>
      <c r="I299">
        <f t="shared" si="20"/>
        <v>0</v>
      </c>
      <c r="J299">
        <f t="shared" si="19"/>
        <v>0</v>
      </c>
    </row>
    <row r="300" spans="2:10" x14ac:dyDescent="0.3">
      <c r="B300" s="4">
        <v>8</v>
      </c>
      <c r="C300" s="5"/>
      <c r="D300" s="5"/>
      <c r="E300" s="6"/>
      <c r="F300" s="6"/>
      <c r="I300">
        <f t="shared" si="20"/>
        <v>0</v>
      </c>
      <c r="J300">
        <f t="shared" si="19"/>
        <v>0</v>
      </c>
    </row>
    <row r="301" spans="2:10" x14ac:dyDescent="0.3">
      <c r="B301" s="4">
        <v>2</v>
      </c>
      <c r="C301" s="7"/>
      <c r="D301" s="7"/>
      <c r="E301" s="6"/>
      <c r="F301" s="6"/>
      <c r="I301">
        <f t="shared" si="20"/>
        <v>0</v>
      </c>
      <c r="J301">
        <f t="shared" si="19"/>
        <v>0</v>
      </c>
    </row>
    <row r="302" spans="2:10" x14ac:dyDescent="0.3">
      <c r="B302" s="4">
        <v>6</v>
      </c>
      <c r="C302" s="7"/>
      <c r="D302" s="7"/>
      <c r="E302" s="6"/>
      <c r="F302" s="6"/>
      <c r="I302">
        <f t="shared" si="20"/>
        <v>0</v>
      </c>
      <c r="J302">
        <f t="shared" si="19"/>
        <v>0</v>
      </c>
    </row>
  </sheetData>
  <autoFilter ref="B4:F302" xr:uid="{471733EA-F4D8-43CB-B760-B92DAF2B0E32}"/>
  <sortState xmlns:xlrd2="http://schemas.microsoft.com/office/spreadsheetml/2017/richdata2" ref="K5:K16">
    <sortCondition ref="K5:K16"/>
  </sortState>
  <dataConsolidate/>
  <conditionalFormatting sqref="E13:F13 E23:F23 E33:F33 E35:F43 E45:F53 E55:F63 E65:F73 E75:F83 E85:F93 E95:F103 E105:F113 E115:F123 E125:F133 E135:F143 E145:F153 E155:F163 E165:F173 E175:F183 E185:F193 E195:F203 E205:F213 E215:F223 E225:F232 E15:E22 E25:E32">
    <cfRule type="cellIs" dxfId="18" priority="49" operator="equal">
      <formula>13</formula>
    </cfRule>
  </conditionalFormatting>
  <conditionalFormatting sqref="E235:F242">
    <cfRule type="cellIs" dxfId="17" priority="10" operator="equal">
      <formula>13</formula>
    </cfRule>
  </conditionalFormatting>
  <conditionalFormatting sqref="E245:F252">
    <cfRule type="cellIs" dxfId="16" priority="9" operator="equal">
      <formula>13</formula>
    </cfRule>
  </conditionalFormatting>
  <conditionalFormatting sqref="E255:F262">
    <cfRule type="cellIs" dxfId="15" priority="8" operator="equal">
      <formula>13</formula>
    </cfRule>
  </conditionalFormatting>
  <conditionalFormatting sqref="E265:F272">
    <cfRule type="cellIs" dxfId="14" priority="7" operator="equal">
      <formula>13</formula>
    </cfRule>
  </conditionalFormatting>
  <conditionalFormatting sqref="E275:F282">
    <cfRule type="cellIs" dxfId="13" priority="6" operator="equal">
      <formula>13</formula>
    </cfRule>
  </conditionalFormatting>
  <conditionalFormatting sqref="E285:F292">
    <cfRule type="cellIs" dxfId="12" priority="5" operator="equal">
      <formula>13</formula>
    </cfRule>
  </conditionalFormatting>
  <conditionalFormatting sqref="E295:F302">
    <cfRule type="cellIs" dxfId="11" priority="4" operator="equal">
      <formula>13</formula>
    </cfRule>
  </conditionalFormatting>
  <conditionalFormatting sqref="E5:F12">
    <cfRule type="cellIs" dxfId="10" priority="3" operator="equal">
      <formula>13</formula>
    </cfRule>
  </conditionalFormatting>
  <conditionalFormatting sqref="F15:F22">
    <cfRule type="cellIs" dxfId="9" priority="2" operator="equal">
      <formula>13</formula>
    </cfRule>
  </conditionalFormatting>
  <conditionalFormatting sqref="F25:F32">
    <cfRule type="cellIs" dxfId="8" priority="1" operator="equal">
      <formula>13</formula>
    </cfRule>
  </conditionalFormatting>
  <pageMargins left="0.70866141732283472" right="0.70866141732283472" top="0.74803149606299213" bottom="0.74803149606299213" header="0.31496062992125984" footer="0.31496062992125984"/>
  <pageSetup paperSize="9" scale="10" orientation="landscape" r:id="rId1"/>
  <headerFooter>
    <oddFooter>&amp;L_x000D_&amp;1#&amp;"Calibri"&amp;10&amp;K008000 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AD81D-A658-4E47-8B73-FB580F5C5DA3}">
  <sheetPr codeName="Feuil1"/>
  <dimension ref="A1:AJ244"/>
  <sheetViews>
    <sheetView showGridLines="0" tabSelected="1" workbookViewId="0">
      <selection activeCell="AI5" sqref="AI5"/>
    </sheetView>
  </sheetViews>
  <sheetFormatPr baseColWidth="10" defaultRowHeight="14" x14ac:dyDescent="0.3"/>
  <cols>
    <col min="1" max="1" width="9.83203125" bestFit="1" customWidth="1"/>
    <col min="2" max="2" width="8.25" bestFit="1" customWidth="1"/>
    <col min="3" max="3" width="6.25" bestFit="1" customWidth="1"/>
    <col min="4" max="4" width="7.33203125" bestFit="1" customWidth="1"/>
    <col min="5" max="6" width="6.83203125" customWidth="1"/>
    <col min="7" max="8" width="7.1640625" customWidth="1"/>
    <col min="9" max="10" width="6.83203125" customWidth="1"/>
    <col min="11" max="11" width="3" customWidth="1"/>
    <col min="12" max="12" width="6.6640625" bestFit="1" customWidth="1"/>
    <col min="13" max="15" width="8" bestFit="1" customWidth="1"/>
    <col min="16" max="16" width="10.58203125" bestFit="1" customWidth="1"/>
    <col min="17" max="18" width="6.1640625" bestFit="1" customWidth="1"/>
    <col min="19" max="19" width="8.75" bestFit="1" customWidth="1"/>
    <col min="20" max="20" width="5.25" bestFit="1" customWidth="1"/>
    <col min="21" max="21" width="2.75" customWidth="1"/>
    <col min="30" max="30" width="2.33203125" customWidth="1"/>
    <col min="31" max="31" width="9.75" bestFit="1" customWidth="1"/>
    <col min="32" max="32" width="2.33203125" customWidth="1"/>
    <col min="33" max="33" width="8" customWidth="1"/>
    <col min="34" max="34" width="2.4140625" customWidth="1"/>
    <col min="35" max="36" width="7.25" customWidth="1"/>
    <col min="38" max="38" width="16.4140625" bestFit="1" customWidth="1"/>
  </cols>
  <sheetData>
    <row r="1" spans="1:36" ht="23.5" x14ac:dyDescent="0.55000000000000004">
      <c r="A1" s="27" t="s">
        <v>75</v>
      </c>
    </row>
    <row r="3" spans="1:36" x14ac:dyDescent="0.3">
      <c r="L3" s="24">
        <v>1</v>
      </c>
      <c r="M3" s="24">
        <v>2</v>
      </c>
      <c r="N3" s="24">
        <v>3</v>
      </c>
      <c r="O3" s="24">
        <v>4</v>
      </c>
      <c r="P3" s="24">
        <v>5</v>
      </c>
      <c r="Q3" s="24">
        <v>6</v>
      </c>
      <c r="R3" s="24">
        <v>7</v>
      </c>
      <c r="S3" s="24">
        <v>8</v>
      </c>
      <c r="T3" s="24">
        <v>9</v>
      </c>
    </row>
    <row r="4" spans="1:36" ht="42" x14ac:dyDescent="0.3">
      <c r="A4" s="26" t="s">
        <v>67</v>
      </c>
      <c r="B4" s="26" t="s">
        <v>68</v>
      </c>
      <c r="C4" s="26" t="s">
        <v>69</v>
      </c>
      <c r="D4" s="26" t="s">
        <v>70</v>
      </c>
      <c r="E4" s="26" t="s">
        <v>71</v>
      </c>
      <c r="F4" s="26" t="s">
        <v>72</v>
      </c>
      <c r="G4" s="26" t="s">
        <v>73</v>
      </c>
      <c r="H4" s="26" t="s">
        <v>74</v>
      </c>
      <c r="I4" s="26" t="s">
        <v>76</v>
      </c>
      <c r="J4" s="26" t="s">
        <v>77</v>
      </c>
      <c r="L4" s="32" t="s">
        <v>78</v>
      </c>
      <c r="M4" s="33" t="s">
        <v>79</v>
      </c>
      <c r="N4" s="33" t="s">
        <v>80</v>
      </c>
      <c r="O4" s="33" t="s">
        <v>81</v>
      </c>
      <c r="P4" s="33" t="s">
        <v>82</v>
      </c>
      <c r="Q4" s="33" t="s">
        <v>83</v>
      </c>
      <c r="R4" s="33" t="s">
        <v>84</v>
      </c>
      <c r="S4" s="33" t="s">
        <v>85</v>
      </c>
      <c r="T4" s="34" t="s">
        <v>86</v>
      </c>
      <c r="V4" s="35" t="s">
        <v>39</v>
      </c>
      <c r="W4" s="36" t="s">
        <v>40</v>
      </c>
      <c r="X4" s="36" t="s">
        <v>43</v>
      </c>
      <c r="Y4" s="36" t="s">
        <v>46</v>
      </c>
      <c r="Z4" s="36" t="s">
        <v>44</v>
      </c>
      <c r="AA4" s="36" t="s">
        <v>41</v>
      </c>
      <c r="AB4" s="36" t="s">
        <v>42</v>
      </c>
      <c r="AC4" s="34" t="s">
        <v>45</v>
      </c>
      <c r="AE4" s="29" t="s">
        <v>87</v>
      </c>
      <c r="AG4" s="29" t="s">
        <v>88</v>
      </c>
      <c r="AI4" s="39" t="s">
        <v>89</v>
      </c>
      <c r="AJ4" s="39"/>
    </row>
    <row r="5" spans="1:36" x14ac:dyDescent="0.3">
      <c r="A5" s="23">
        <v>45447</v>
      </c>
      <c r="B5" s="24">
        <v>1</v>
      </c>
      <c r="C5" s="24">
        <v>1</v>
      </c>
      <c r="D5" s="24">
        <v>1</v>
      </c>
      <c r="E5" s="24" t="s">
        <v>3</v>
      </c>
      <c r="F5" s="24" t="s">
        <v>9</v>
      </c>
      <c r="G5" s="24">
        <v>8</v>
      </c>
      <c r="H5" s="24">
        <f>IF(Tableau1[[#This Row],[Score éq. 1]]="","",9-Tableau1[[#This Row],[Score éq. 1]])</f>
        <v>1</v>
      </c>
      <c r="I5" s="24">
        <f>(Tableau1[[#This Row],[Score éq. 1]]&gt;Tableau1[[#This Row],[Score éq. 2]])*1</f>
        <v>1</v>
      </c>
      <c r="J5" s="24">
        <f>1-Tableau1[[#This Row],[Point éq. 1]]</f>
        <v>0</v>
      </c>
      <c r="L5" s="31" t="str" cm="1">
        <f t="array" ref="L5:L20">_xlfn._xlws.SORT(_xlfn.UNIQUE(_xlfn._xlws.FILTER(Tableau1[Équipe 1],Tableau1[Équipe 1]&lt;&gt;"")))</f>
        <v>A</v>
      </c>
      <c r="M5" s="30" cm="1">
        <f t="array" ref="M5:M20">COUNTIFS(Tableau1[Équipe 1],_xlfn.ANCHORARRAY($L5),Tableau1[Score éq. 1],"&lt;&gt;")+COUNTIFS(Tableau1[Équipe 2],_xlfn.ANCHORARRAY($L5),Tableau1[Score éq. 2],"&lt;&gt;")</f>
        <v>24</v>
      </c>
      <c r="N5" s="30" cm="1">
        <f t="array" ref="N5:N20">SUMIF(Tableau1[Équipe 1],_xlfn.ANCHORARRAY($L5),Tableau1[Point éq. 1])+SUMIF(Tableau1[Équipe 2],_xlfn.ANCHORARRAY($L5),Tableau1[Point éq. 2])</f>
        <v>15</v>
      </c>
      <c r="O5" s="30" cm="1">
        <f t="array" ref="O5:O20">_xlfn.ANCHORARRAY($M5)-_xlfn.ANCHORARRAY($N5)</f>
        <v>9</v>
      </c>
      <c r="P5" s="30" cm="1">
        <f t="array" ref="P5:P20">SUMIFS(Tableau1[Score éq. 1],Tableau1[Équipe 1],_xlfn.ANCHORARRAY($L5),Tableau1[Point éq. 1],1)+SUMIFS(Tableau1[Score éq. 2],Tableau1[Équipe 2],_xlfn.ANCHORARRAY($L5),Tableau1[Point éq. 2],1)</f>
        <v>98</v>
      </c>
      <c r="Q5" s="30" cm="1">
        <f t="array" ref="Q5:Q20">SUMIFS(Tableau1[Score éq. 1],Tableau1[Équipe 1],_xlfn.ANCHORARRAY($L5),Tableau1[Point éq. 1],0)+SUMIFS(Tableau1[Score éq. 2],Tableau1[Équipe 2],_xlfn.ANCHORARRAY($L5),Tableau1[Point éq. 2],0)</f>
        <v>17</v>
      </c>
      <c r="R5" s="30" cm="1">
        <f t="array" ref="R5:R20">(_xlfn.ANCHORARRAY($N5)&gt;_xlfn.ANCHORARRAY($O5))*1</f>
        <v>1</v>
      </c>
      <c r="S5" s="17" cm="1">
        <f t="array" ref="S5:S20">_xlfn.ANCHORARRAY($R5)*10000+(_xlfn.ANCHORARRAY($P5)-_xlfn.ANCHORARRAY($Q5))*100+_xlfn.ANCHORARRAY($P5)+(20-ROW())/100</f>
        <v>18198.150000000001</v>
      </c>
      <c r="T5" s="30" cm="1">
        <f t="array" ref="T5:T20">_xlfn.RANK.EQ(_xlfn.ANCHORARRAY($S5),_xlfn.ANCHORARRAY($S5))</f>
        <v>2</v>
      </c>
      <c r="V5" s="30" cm="1">
        <f t="array" aca="1" ref="V5:AC20" ca="1">_xlfn.CHOOSECOLS(OFFSET(_xlfn.ANCHORARRAY($L5),0,0,,9),9,1,2,3,4,5,6,7)</f>
        <v>2</v>
      </c>
      <c r="W5" s="30" t="str">
        <f ca="1"/>
        <v>A</v>
      </c>
      <c r="X5" s="30">
        <f ca="1"/>
        <v>24</v>
      </c>
      <c r="Y5" s="30">
        <f ca="1"/>
        <v>15</v>
      </c>
      <c r="Z5" s="30">
        <f ca="1"/>
        <v>9</v>
      </c>
      <c r="AA5" s="30">
        <f ca="1"/>
        <v>98</v>
      </c>
      <c r="AB5" s="30">
        <f ca="1"/>
        <v>17</v>
      </c>
      <c r="AC5" s="30">
        <f ca="1"/>
        <v>1</v>
      </c>
      <c r="AE5" s="37">
        <v>45447</v>
      </c>
      <c r="AG5" s="24" t="s">
        <v>14</v>
      </c>
      <c r="AI5" s="30" t="str" cm="1">
        <f t="array" ref="AI5:AJ244">_xlfn.MAKEARRAY((COUNTA(lstEquipes)*(COUNTA(lstEquipes)-1)),2,_xlfn.LAMBDA(_xlpm.row,_xlpm.col,IF(_xlpm.col=1,INDEX(lstEquipes,INT((_xlpm.row-1)/(COUNTA(lstEquipes)-1))+1),INDEX(_xlfn._xlws.FILTER(lstEquipes,lstEquipes&lt;&gt;INDEX(lstEquipes,INT((_xlpm.row-1)/(COUNTA(lstEquipes)-1))+1)),MOD(_xlpm.row-1,COUNTA(lstEquipes)-1)+1))))</f>
        <v>A</v>
      </c>
      <c r="AJ5" s="30" t="str">
        <v>B</v>
      </c>
    </row>
    <row r="6" spans="1:36" x14ac:dyDescent="0.3">
      <c r="A6" s="23">
        <v>45447</v>
      </c>
      <c r="B6" s="24">
        <v>1</v>
      </c>
      <c r="C6" s="24">
        <v>1</v>
      </c>
      <c r="D6" s="24">
        <v>2</v>
      </c>
      <c r="E6" s="24" t="s">
        <v>4</v>
      </c>
      <c r="F6" s="24" t="s">
        <v>10</v>
      </c>
      <c r="G6" s="24">
        <v>3</v>
      </c>
      <c r="H6" s="24">
        <f>IF(Tableau1[[#This Row],[Score éq. 1]]="","",9-Tableau1[[#This Row],[Score éq. 1]])</f>
        <v>6</v>
      </c>
      <c r="I6" s="24">
        <f>(Tableau1[[#This Row],[Score éq. 1]]&gt;Tableau1[[#This Row],[Score éq. 2]])*1</f>
        <v>0</v>
      </c>
      <c r="J6" s="24">
        <f>1-Tableau1[[#This Row],[Point éq. 1]]</f>
        <v>1</v>
      </c>
      <c r="L6" s="31" t="str">
        <v>B</v>
      </c>
      <c r="M6" s="30">
        <v>22</v>
      </c>
      <c r="N6" s="30">
        <v>12</v>
      </c>
      <c r="O6" s="30">
        <v>10</v>
      </c>
      <c r="P6" s="30">
        <v>87</v>
      </c>
      <c r="Q6" s="30">
        <v>21</v>
      </c>
      <c r="R6" s="30">
        <v>1</v>
      </c>
      <c r="S6" s="17">
        <v>16687.150000000001</v>
      </c>
      <c r="T6" s="30">
        <v>7</v>
      </c>
      <c r="V6" s="30">
        <f ca="1"/>
        <v>7</v>
      </c>
      <c r="W6" s="30" t="str">
        <f ca="1"/>
        <v>B</v>
      </c>
      <c r="X6" s="30">
        <f ca="1"/>
        <v>22</v>
      </c>
      <c r="Y6" s="30">
        <f ca="1"/>
        <v>12</v>
      </c>
      <c r="Z6" s="30">
        <f ca="1"/>
        <v>10</v>
      </c>
      <c r="AA6" s="30">
        <f ca="1"/>
        <v>87</v>
      </c>
      <c r="AB6" s="30">
        <f ca="1"/>
        <v>21</v>
      </c>
      <c r="AC6" s="30">
        <f ca="1"/>
        <v>1</v>
      </c>
      <c r="AE6" s="37">
        <v>45454</v>
      </c>
      <c r="AG6" s="24" t="s">
        <v>3</v>
      </c>
      <c r="AI6" s="30" t="str">
        <v>A</v>
      </c>
      <c r="AJ6" s="30" t="str">
        <v>C</v>
      </c>
    </row>
    <row r="7" spans="1:36" x14ac:dyDescent="0.3">
      <c r="A7" s="23">
        <v>45447</v>
      </c>
      <c r="B7" s="24">
        <v>1</v>
      </c>
      <c r="C7" s="24">
        <v>1</v>
      </c>
      <c r="D7" s="24">
        <v>3</v>
      </c>
      <c r="E7" s="24" t="s">
        <v>5</v>
      </c>
      <c r="F7" s="24" t="s">
        <v>11</v>
      </c>
      <c r="G7" s="24">
        <v>0</v>
      </c>
      <c r="H7" s="24">
        <f>IF(Tableau1[[#This Row],[Score éq. 1]]="","",9-Tableau1[[#This Row],[Score éq. 1]])</f>
        <v>9</v>
      </c>
      <c r="I7" s="24">
        <f>(Tableau1[[#This Row],[Score éq. 1]]&gt;Tableau1[[#This Row],[Score éq. 2]])*1</f>
        <v>0</v>
      </c>
      <c r="J7" s="24">
        <f>1-Tableau1[[#This Row],[Point éq. 1]]</f>
        <v>1</v>
      </c>
      <c r="L7" s="31" t="str">
        <v>C</v>
      </c>
      <c r="M7" s="30">
        <v>23</v>
      </c>
      <c r="N7" s="30">
        <v>9</v>
      </c>
      <c r="O7" s="30">
        <v>14</v>
      </c>
      <c r="P7" s="30">
        <v>71</v>
      </c>
      <c r="Q7" s="30">
        <v>29</v>
      </c>
      <c r="R7" s="30">
        <v>0</v>
      </c>
      <c r="S7" s="17">
        <v>4271.1499999999996</v>
      </c>
      <c r="T7" s="30">
        <v>14</v>
      </c>
      <c r="V7" s="30">
        <f ca="1"/>
        <v>14</v>
      </c>
      <c r="W7" s="30" t="str">
        <f ca="1"/>
        <v>C</v>
      </c>
      <c r="X7" s="30">
        <f ca="1"/>
        <v>23</v>
      </c>
      <c r="Y7" s="30">
        <f ca="1"/>
        <v>9</v>
      </c>
      <c r="Z7" s="30">
        <f ca="1"/>
        <v>14</v>
      </c>
      <c r="AA7" s="30">
        <f ca="1"/>
        <v>71</v>
      </c>
      <c r="AB7" s="30">
        <f ca="1"/>
        <v>29</v>
      </c>
      <c r="AC7" s="30">
        <f ca="1"/>
        <v>0</v>
      </c>
      <c r="AE7" s="37">
        <v>45461</v>
      </c>
      <c r="AG7" s="24" t="s">
        <v>5</v>
      </c>
      <c r="AI7" s="30" t="str">
        <v>A</v>
      </c>
      <c r="AJ7" s="30" t="str">
        <v>D</v>
      </c>
    </row>
    <row r="8" spans="1:36" x14ac:dyDescent="0.3">
      <c r="A8" s="23">
        <v>45447</v>
      </c>
      <c r="B8" s="24">
        <v>1</v>
      </c>
      <c r="C8" s="24">
        <v>1</v>
      </c>
      <c r="D8" s="24">
        <v>4</v>
      </c>
      <c r="E8" s="24" t="s">
        <v>6</v>
      </c>
      <c r="F8" s="24" t="s">
        <v>14</v>
      </c>
      <c r="G8" s="24">
        <v>3</v>
      </c>
      <c r="H8" s="24">
        <f>IF(Tableau1[[#This Row],[Score éq. 1]]="","",9-Tableau1[[#This Row],[Score éq. 1]])</f>
        <v>6</v>
      </c>
      <c r="I8" s="24">
        <f>(Tableau1[[#This Row],[Score éq. 1]]&gt;Tableau1[[#This Row],[Score éq. 2]])*1</f>
        <v>0</v>
      </c>
      <c r="J8" s="24">
        <f>1-Tableau1[[#This Row],[Point éq. 1]]</f>
        <v>1</v>
      </c>
      <c r="L8" s="31" t="str">
        <v>D</v>
      </c>
      <c r="M8" s="30">
        <v>23</v>
      </c>
      <c r="N8" s="30">
        <v>12</v>
      </c>
      <c r="O8" s="30">
        <v>11</v>
      </c>
      <c r="P8" s="30">
        <v>77</v>
      </c>
      <c r="Q8" s="30">
        <v>24</v>
      </c>
      <c r="R8" s="30">
        <v>1</v>
      </c>
      <c r="S8" s="17">
        <v>15377.15</v>
      </c>
      <c r="T8" s="30">
        <v>9</v>
      </c>
      <c r="V8" s="30">
        <f ca="1"/>
        <v>9</v>
      </c>
      <c r="W8" s="30" t="str">
        <f ca="1"/>
        <v>D</v>
      </c>
      <c r="X8" s="30">
        <f ca="1"/>
        <v>23</v>
      </c>
      <c r="Y8" s="30">
        <f ca="1"/>
        <v>12</v>
      </c>
      <c r="Z8" s="30">
        <f ca="1"/>
        <v>11</v>
      </c>
      <c r="AA8" s="30">
        <f ca="1"/>
        <v>77</v>
      </c>
      <c r="AB8" s="30">
        <f ca="1"/>
        <v>24</v>
      </c>
      <c r="AC8" s="30">
        <f ca="1"/>
        <v>1</v>
      </c>
      <c r="AE8" s="37">
        <v>45468</v>
      </c>
      <c r="AG8" s="24" t="s">
        <v>12</v>
      </c>
      <c r="AI8" s="30" t="str">
        <v>A</v>
      </c>
      <c r="AJ8" s="30" t="str">
        <v>E</v>
      </c>
    </row>
    <row r="9" spans="1:36" x14ac:dyDescent="0.3">
      <c r="A9" s="23">
        <v>45447</v>
      </c>
      <c r="B9" s="24">
        <v>1</v>
      </c>
      <c r="C9" s="24">
        <v>1</v>
      </c>
      <c r="D9" s="24">
        <v>5</v>
      </c>
      <c r="E9" s="24" t="s">
        <v>7</v>
      </c>
      <c r="F9" s="24" t="s">
        <v>12</v>
      </c>
      <c r="G9" s="24">
        <v>4</v>
      </c>
      <c r="H9" s="24">
        <f>IF(Tableau1[[#This Row],[Score éq. 1]]="","",9-Tableau1[[#This Row],[Score éq. 1]])</f>
        <v>5</v>
      </c>
      <c r="I9" s="24">
        <f>(Tableau1[[#This Row],[Score éq. 1]]&gt;Tableau1[[#This Row],[Score éq. 2]])*1</f>
        <v>0</v>
      </c>
      <c r="J9" s="24">
        <f>1-Tableau1[[#This Row],[Point éq. 1]]</f>
        <v>1</v>
      </c>
      <c r="L9" s="31" t="str">
        <v>E</v>
      </c>
      <c r="M9" s="30">
        <v>23</v>
      </c>
      <c r="N9" s="30">
        <v>14</v>
      </c>
      <c r="O9" s="30">
        <v>9</v>
      </c>
      <c r="P9" s="30">
        <v>97</v>
      </c>
      <c r="Q9" s="30">
        <v>17</v>
      </c>
      <c r="R9" s="30">
        <v>1</v>
      </c>
      <c r="S9" s="17">
        <v>18097.150000000001</v>
      </c>
      <c r="T9" s="30">
        <v>4</v>
      </c>
      <c r="V9" s="30">
        <f ca="1"/>
        <v>4</v>
      </c>
      <c r="W9" s="30" t="str">
        <f ca="1"/>
        <v>E</v>
      </c>
      <c r="X9" s="30">
        <f ca="1"/>
        <v>23</v>
      </c>
      <c r="Y9" s="30">
        <f ca="1"/>
        <v>14</v>
      </c>
      <c r="Z9" s="30">
        <f ca="1"/>
        <v>9</v>
      </c>
      <c r="AA9" s="30">
        <f ca="1"/>
        <v>97</v>
      </c>
      <c r="AB9" s="30">
        <f ca="1"/>
        <v>17</v>
      </c>
      <c r="AC9" s="30">
        <f ca="1"/>
        <v>1</v>
      </c>
      <c r="AE9" s="37">
        <v>45475</v>
      </c>
      <c r="AG9" s="24" t="s">
        <v>10</v>
      </c>
      <c r="AI9" s="30" t="str">
        <v>A</v>
      </c>
      <c r="AJ9" s="30" t="str">
        <v>F</v>
      </c>
    </row>
    <row r="10" spans="1:36" x14ac:dyDescent="0.3">
      <c r="A10" s="23">
        <v>45447</v>
      </c>
      <c r="B10" s="24">
        <v>1</v>
      </c>
      <c r="C10" s="24">
        <v>1</v>
      </c>
      <c r="D10" s="24">
        <v>6</v>
      </c>
      <c r="E10" s="24" t="s">
        <v>8</v>
      </c>
      <c r="F10" s="24" t="s">
        <v>15</v>
      </c>
      <c r="G10" s="24">
        <v>0</v>
      </c>
      <c r="H10" s="24">
        <f>IF(Tableau1[[#This Row],[Score éq. 1]]="","",9-Tableau1[[#This Row],[Score éq. 1]])</f>
        <v>9</v>
      </c>
      <c r="I10" s="24">
        <f>(Tableau1[[#This Row],[Score éq. 1]]&gt;Tableau1[[#This Row],[Score éq. 2]])*1</f>
        <v>0</v>
      </c>
      <c r="J10" s="24">
        <f>1-Tableau1[[#This Row],[Point éq. 1]]</f>
        <v>1</v>
      </c>
      <c r="L10" s="31" t="str">
        <v>F</v>
      </c>
      <c r="M10" s="30">
        <v>23</v>
      </c>
      <c r="N10" s="30">
        <v>13</v>
      </c>
      <c r="O10" s="30">
        <v>10</v>
      </c>
      <c r="P10" s="30">
        <v>91</v>
      </c>
      <c r="Q10" s="30">
        <v>18</v>
      </c>
      <c r="R10" s="30">
        <v>1</v>
      </c>
      <c r="S10" s="17">
        <v>17391.150000000001</v>
      </c>
      <c r="T10" s="30">
        <v>5</v>
      </c>
      <c r="V10" s="30">
        <f ca="1"/>
        <v>5</v>
      </c>
      <c r="W10" s="30" t="str">
        <f ca="1"/>
        <v>F</v>
      </c>
      <c r="X10" s="30">
        <f ca="1"/>
        <v>23</v>
      </c>
      <c r="Y10" s="30">
        <f ca="1"/>
        <v>13</v>
      </c>
      <c r="Z10" s="30">
        <f ca="1"/>
        <v>10</v>
      </c>
      <c r="AA10" s="30">
        <f ca="1"/>
        <v>91</v>
      </c>
      <c r="AB10" s="30">
        <f ca="1"/>
        <v>18</v>
      </c>
      <c r="AC10" s="30">
        <f ca="1"/>
        <v>1</v>
      </c>
      <c r="AE10" s="37">
        <v>45482</v>
      </c>
      <c r="AG10" s="24" t="s">
        <v>6</v>
      </c>
      <c r="AI10" s="30" t="str">
        <v>A</v>
      </c>
      <c r="AJ10" s="30" t="str">
        <v>G</v>
      </c>
    </row>
    <row r="11" spans="1:36" x14ac:dyDescent="0.3">
      <c r="A11" s="23">
        <v>45447</v>
      </c>
      <c r="B11" s="24">
        <v>1</v>
      </c>
      <c r="C11" s="24">
        <v>1</v>
      </c>
      <c r="D11" s="24">
        <v>7</v>
      </c>
      <c r="E11" s="24" t="s">
        <v>56</v>
      </c>
      <c r="F11" s="24" t="s">
        <v>57</v>
      </c>
      <c r="G11" s="24">
        <v>4</v>
      </c>
      <c r="H11" s="24">
        <f>IF(Tableau1[[#This Row],[Score éq. 1]]="","",9-Tableau1[[#This Row],[Score éq. 1]])</f>
        <v>5</v>
      </c>
      <c r="I11" s="24">
        <f>(Tableau1[[#This Row],[Score éq. 1]]&gt;Tableau1[[#This Row],[Score éq. 2]])*1</f>
        <v>0</v>
      </c>
      <c r="J11" s="24">
        <f>1-Tableau1[[#This Row],[Point éq. 1]]</f>
        <v>1</v>
      </c>
      <c r="L11" s="31" t="str">
        <v>G</v>
      </c>
      <c r="M11" s="30">
        <v>23</v>
      </c>
      <c r="N11" s="30">
        <v>9</v>
      </c>
      <c r="O11" s="30">
        <v>14</v>
      </c>
      <c r="P11" s="30">
        <v>56</v>
      </c>
      <c r="Q11" s="30">
        <v>32</v>
      </c>
      <c r="R11" s="30">
        <v>0</v>
      </c>
      <c r="S11" s="17">
        <v>2456.15</v>
      </c>
      <c r="T11" s="30">
        <v>16</v>
      </c>
      <c r="V11" s="30">
        <f ca="1"/>
        <v>16</v>
      </c>
      <c r="W11" s="30" t="str">
        <f ca="1"/>
        <v>G</v>
      </c>
      <c r="X11" s="30">
        <f ca="1"/>
        <v>23</v>
      </c>
      <c r="Y11" s="30">
        <f ca="1"/>
        <v>9</v>
      </c>
      <c r="Z11" s="30">
        <f ca="1"/>
        <v>14</v>
      </c>
      <c r="AA11" s="30">
        <f ca="1"/>
        <v>56</v>
      </c>
      <c r="AB11" s="30">
        <f ca="1"/>
        <v>32</v>
      </c>
      <c r="AC11" s="30">
        <f ca="1"/>
        <v>0</v>
      </c>
      <c r="AE11" s="37">
        <v>45489</v>
      </c>
      <c r="AG11" s="24" t="s">
        <v>7</v>
      </c>
      <c r="AI11" s="30" t="str">
        <v>A</v>
      </c>
      <c r="AJ11" s="30" t="str">
        <v>H</v>
      </c>
    </row>
    <row r="12" spans="1:36" x14ac:dyDescent="0.3">
      <c r="A12" s="23">
        <v>45447</v>
      </c>
      <c r="B12" s="24">
        <v>1</v>
      </c>
      <c r="C12" s="24">
        <v>1</v>
      </c>
      <c r="D12" s="24">
        <v>8</v>
      </c>
      <c r="E12" s="24"/>
      <c r="F12" s="24"/>
      <c r="G12" s="24"/>
      <c r="H12" s="24" t="str">
        <f>IF(Tableau1[[#This Row],[Score éq. 1]]="","",9-Tableau1[[#This Row],[Score éq. 1]])</f>
        <v/>
      </c>
      <c r="I12" s="24">
        <f>(Tableau1[[#This Row],[Score éq. 1]]&gt;Tableau1[[#This Row],[Score éq. 2]])*1</f>
        <v>0</v>
      </c>
      <c r="J12" s="24">
        <f>1-Tableau1[[#This Row],[Point éq. 1]]</f>
        <v>1</v>
      </c>
      <c r="L12" s="31" t="str">
        <v>H</v>
      </c>
      <c r="M12" s="30">
        <v>23</v>
      </c>
      <c r="N12" s="30">
        <v>12</v>
      </c>
      <c r="O12" s="30">
        <v>11</v>
      </c>
      <c r="P12" s="30">
        <v>81</v>
      </c>
      <c r="Q12" s="30">
        <v>13</v>
      </c>
      <c r="R12" s="30">
        <v>1</v>
      </c>
      <c r="S12" s="17">
        <v>16881.150000000001</v>
      </c>
      <c r="T12" s="30">
        <v>6</v>
      </c>
      <c r="V12" s="30">
        <f ca="1"/>
        <v>6</v>
      </c>
      <c r="W12" s="30" t="str">
        <f ca="1"/>
        <v>H</v>
      </c>
      <c r="X12" s="30">
        <f ca="1"/>
        <v>23</v>
      </c>
      <c r="Y12" s="30">
        <f ca="1"/>
        <v>12</v>
      </c>
      <c r="Z12" s="30">
        <f ca="1"/>
        <v>11</v>
      </c>
      <c r="AA12" s="30">
        <f ca="1"/>
        <v>81</v>
      </c>
      <c r="AB12" s="30">
        <f ca="1"/>
        <v>13</v>
      </c>
      <c r="AC12" s="30">
        <f ca="1"/>
        <v>1</v>
      </c>
      <c r="AE12" s="37">
        <v>45496</v>
      </c>
      <c r="AG12" s="24" t="s">
        <v>9</v>
      </c>
      <c r="AI12" s="30" t="str">
        <v>A</v>
      </c>
      <c r="AJ12" s="30" t="str">
        <v>I</v>
      </c>
    </row>
    <row r="13" spans="1:36" x14ac:dyDescent="0.3">
      <c r="A13" s="23">
        <v>45447</v>
      </c>
      <c r="B13" s="24">
        <v>1</v>
      </c>
      <c r="C13" s="24">
        <v>2</v>
      </c>
      <c r="D13" s="24">
        <v>8</v>
      </c>
      <c r="E13" s="24" t="s">
        <v>14</v>
      </c>
      <c r="F13" s="24" t="s">
        <v>3</v>
      </c>
      <c r="G13" s="24">
        <v>8</v>
      </c>
      <c r="H13" s="24">
        <f>IF(Tableau1[[#This Row],[Score éq. 1]]="","",9-Tableau1[[#This Row],[Score éq. 1]])</f>
        <v>1</v>
      </c>
      <c r="I13" s="24">
        <f>(Tableau1[[#This Row],[Score éq. 1]]&gt;Tableau1[[#This Row],[Score éq. 2]])*1</f>
        <v>1</v>
      </c>
      <c r="J13" s="24">
        <f>1-Tableau1[[#This Row],[Point éq. 1]]</f>
        <v>0</v>
      </c>
      <c r="L13" s="31" t="str">
        <v>I</v>
      </c>
      <c r="M13" s="30">
        <v>23</v>
      </c>
      <c r="N13" s="30">
        <v>9</v>
      </c>
      <c r="O13" s="30">
        <v>14</v>
      </c>
      <c r="P13" s="30">
        <v>70</v>
      </c>
      <c r="Q13" s="30">
        <v>38</v>
      </c>
      <c r="R13" s="30">
        <v>0</v>
      </c>
      <c r="S13" s="17">
        <v>3270.15</v>
      </c>
      <c r="T13" s="30">
        <v>15</v>
      </c>
      <c r="V13" s="30">
        <f ca="1"/>
        <v>15</v>
      </c>
      <c r="W13" s="30" t="str">
        <f ca="1"/>
        <v>I</v>
      </c>
      <c r="X13" s="30">
        <f ca="1"/>
        <v>23</v>
      </c>
      <c r="Y13" s="30">
        <f ca="1"/>
        <v>9</v>
      </c>
      <c r="Z13" s="30">
        <f ca="1"/>
        <v>14</v>
      </c>
      <c r="AA13" s="30">
        <f ca="1"/>
        <v>70</v>
      </c>
      <c r="AB13" s="30">
        <f ca="1"/>
        <v>38</v>
      </c>
      <c r="AC13" s="30">
        <f ca="1"/>
        <v>0</v>
      </c>
      <c r="AE13" s="24">
        <f>SUBTOTAL(103,Tableau2[Dates])</f>
        <v>8</v>
      </c>
      <c r="AG13" s="24" t="s">
        <v>8</v>
      </c>
      <c r="AI13" s="30" t="str">
        <v>A</v>
      </c>
      <c r="AJ13" s="30" t="str">
        <v>J</v>
      </c>
    </row>
    <row r="14" spans="1:36" x14ac:dyDescent="0.3">
      <c r="A14" s="23">
        <v>45447</v>
      </c>
      <c r="B14" s="24">
        <v>1</v>
      </c>
      <c r="C14" s="24">
        <v>2</v>
      </c>
      <c r="D14" s="24">
        <v>7</v>
      </c>
      <c r="E14" s="24" t="s">
        <v>15</v>
      </c>
      <c r="F14" s="24" t="s">
        <v>5</v>
      </c>
      <c r="G14" s="24">
        <v>9</v>
      </c>
      <c r="H14" s="24">
        <f>IF(Tableau1[[#This Row],[Score éq. 1]]="","",9-Tableau1[[#This Row],[Score éq. 1]])</f>
        <v>0</v>
      </c>
      <c r="I14" s="24">
        <f>(Tableau1[[#This Row],[Score éq. 1]]&gt;Tableau1[[#This Row],[Score éq. 2]])*1</f>
        <v>1</v>
      </c>
      <c r="J14" s="24">
        <f>1-Tableau1[[#This Row],[Point éq. 1]]</f>
        <v>0</v>
      </c>
      <c r="L14" s="31" t="str">
        <v>J</v>
      </c>
      <c r="M14" s="30">
        <v>23</v>
      </c>
      <c r="N14" s="30">
        <v>10</v>
      </c>
      <c r="O14" s="30">
        <v>13</v>
      </c>
      <c r="P14" s="30">
        <v>74</v>
      </c>
      <c r="Q14" s="30">
        <v>27</v>
      </c>
      <c r="R14" s="30">
        <v>0</v>
      </c>
      <c r="S14" s="17">
        <v>4774.1499999999996</v>
      </c>
      <c r="T14" s="30">
        <v>13</v>
      </c>
      <c r="V14" s="30">
        <f ca="1"/>
        <v>13</v>
      </c>
      <c r="W14" s="30" t="str">
        <f ca="1"/>
        <v>J</v>
      </c>
      <c r="X14" s="30">
        <f ca="1"/>
        <v>23</v>
      </c>
      <c r="Y14" s="30">
        <f ca="1"/>
        <v>10</v>
      </c>
      <c r="Z14" s="30">
        <f ca="1"/>
        <v>13</v>
      </c>
      <c r="AA14" s="30">
        <f ca="1"/>
        <v>74</v>
      </c>
      <c r="AB14" s="30">
        <f ca="1"/>
        <v>27</v>
      </c>
      <c r="AC14" s="30">
        <f ca="1"/>
        <v>0</v>
      </c>
      <c r="AG14" s="24" t="s">
        <v>11</v>
      </c>
      <c r="AI14" s="30" t="str">
        <v>A</v>
      </c>
      <c r="AJ14" s="30" t="str">
        <v>K</v>
      </c>
    </row>
    <row r="15" spans="1:36" x14ac:dyDescent="0.3">
      <c r="A15" s="23">
        <v>45447</v>
      </c>
      <c r="B15" s="24">
        <v>1</v>
      </c>
      <c r="C15" s="24">
        <v>2</v>
      </c>
      <c r="D15" s="24">
        <v>6</v>
      </c>
      <c r="E15" s="24" t="s">
        <v>12</v>
      </c>
      <c r="F15" s="24" t="s">
        <v>8</v>
      </c>
      <c r="G15" s="24">
        <v>6</v>
      </c>
      <c r="H15" s="24">
        <f>IF(Tableau1[[#This Row],[Score éq. 1]]="","",9-Tableau1[[#This Row],[Score éq. 1]])</f>
        <v>3</v>
      </c>
      <c r="I15" s="24">
        <f>(Tableau1[[#This Row],[Score éq. 1]]&gt;Tableau1[[#This Row],[Score éq. 2]])*1</f>
        <v>1</v>
      </c>
      <c r="J15" s="24">
        <f>1-Tableau1[[#This Row],[Point éq. 1]]</f>
        <v>0</v>
      </c>
      <c r="L15" s="31" t="str">
        <v>K</v>
      </c>
      <c r="M15" s="30">
        <v>23</v>
      </c>
      <c r="N15" s="30">
        <v>10</v>
      </c>
      <c r="O15" s="30">
        <v>13</v>
      </c>
      <c r="P15" s="30">
        <v>71</v>
      </c>
      <c r="Q15" s="30">
        <v>17</v>
      </c>
      <c r="R15" s="30">
        <v>0</v>
      </c>
      <c r="S15" s="17">
        <v>5471.15</v>
      </c>
      <c r="T15" s="30">
        <v>12</v>
      </c>
      <c r="V15" s="30">
        <f ca="1"/>
        <v>12</v>
      </c>
      <c r="W15" s="30" t="str">
        <f ca="1"/>
        <v>K</v>
      </c>
      <c r="X15" s="30">
        <f ca="1"/>
        <v>23</v>
      </c>
      <c r="Y15" s="30">
        <f ca="1"/>
        <v>10</v>
      </c>
      <c r="Z15" s="30">
        <f ca="1"/>
        <v>13</v>
      </c>
      <c r="AA15" s="30">
        <f ca="1"/>
        <v>71</v>
      </c>
      <c r="AB15" s="30">
        <f ca="1"/>
        <v>17</v>
      </c>
      <c r="AC15" s="30">
        <f ca="1"/>
        <v>0</v>
      </c>
      <c r="AG15" s="24" t="s">
        <v>4</v>
      </c>
      <c r="AI15" s="30" t="str">
        <v>A</v>
      </c>
      <c r="AJ15" s="30" t="str">
        <v>L</v>
      </c>
    </row>
    <row r="16" spans="1:36" x14ac:dyDescent="0.3">
      <c r="A16" s="23">
        <v>45447</v>
      </c>
      <c r="B16" s="24">
        <v>1</v>
      </c>
      <c r="C16" s="24">
        <v>2</v>
      </c>
      <c r="D16" s="24">
        <v>5</v>
      </c>
      <c r="E16" s="24" t="s">
        <v>10</v>
      </c>
      <c r="F16" s="24" t="s">
        <v>7</v>
      </c>
      <c r="G16" s="24">
        <v>7</v>
      </c>
      <c r="H16" s="24">
        <f>IF(Tableau1[[#This Row],[Score éq. 1]]="","",9-Tableau1[[#This Row],[Score éq. 1]])</f>
        <v>2</v>
      </c>
      <c r="I16" s="24">
        <f>(Tableau1[[#This Row],[Score éq. 1]]&gt;Tableau1[[#This Row],[Score éq. 2]])*1</f>
        <v>1</v>
      </c>
      <c r="J16" s="24">
        <f>1-Tableau1[[#This Row],[Point éq. 1]]</f>
        <v>0</v>
      </c>
      <c r="L16" s="31" t="str">
        <v>L</v>
      </c>
      <c r="M16" s="30">
        <v>24</v>
      </c>
      <c r="N16" s="30">
        <v>14</v>
      </c>
      <c r="O16" s="30">
        <v>10</v>
      </c>
      <c r="P16" s="30">
        <v>105</v>
      </c>
      <c r="Q16" s="30">
        <v>18</v>
      </c>
      <c r="R16" s="30">
        <v>1</v>
      </c>
      <c r="S16" s="17">
        <v>18805.150000000001</v>
      </c>
      <c r="T16" s="30">
        <v>1</v>
      </c>
      <c r="V16" s="30">
        <f ca="1"/>
        <v>1</v>
      </c>
      <c r="W16" s="30" t="str">
        <f ca="1"/>
        <v>L</v>
      </c>
      <c r="X16" s="30">
        <f ca="1"/>
        <v>24</v>
      </c>
      <c r="Y16" s="30">
        <f ca="1"/>
        <v>14</v>
      </c>
      <c r="Z16" s="30">
        <f ca="1"/>
        <v>10</v>
      </c>
      <c r="AA16" s="30">
        <f ca="1"/>
        <v>105</v>
      </c>
      <c r="AB16" s="30">
        <f ca="1"/>
        <v>18</v>
      </c>
      <c r="AC16" s="30">
        <f ca="1"/>
        <v>1</v>
      </c>
      <c r="AG16" s="24" t="s">
        <v>15</v>
      </c>
      <c r="AI16" s="30" t="str">
        <v>A</v>
      </c>
      <c r="AJ16" s="30" t="str">
        <v>M</v>
      </c>
    </row>
    <row r="17" spans="1:36" x14ac:dyDescent="0.3">
      <c r="A17" s="23">
        <v>45447</v>
      </c>
      <c r="B17" s="24">
        <v>1</v>
      </c>
      <c r="C17" s="24">
        <v>2</v>
      </c>
      <c r="D17" s="24">
        <v>4</v>
      </c>
      <c r="E17" s="24" t="s">
        <v>9</v>
      </c>
      <c r="F17" s="24" t="s">
        <v>4</v>
      </c>
      <c r="G17" s="24">
        <v>9</v>
      </c>
      <c r="H17" s="24">
        <f>IF(Tableau1[[#This Row],[Score éq. 1]]="","",9-Tableau1[[#This Row],[Score éq. 1]])</f>
        <v>0</v>
      </c>
      <c r="I17" s="24">
        <f>(Tableau1[[#This Row],[Score éq. 1]]&gt;Tableau1[[#This Row],[Score éq. 2]])*1</f>
        <v>1</v>
      </c>
      <c r="J17" s="24">
        <f>1-Tableau1[[#This Row],[Point éq. 1]]</f>
        <v>0</v>
      </c>
      <c r="L17" s="31" t="str">
        <v>M</v>
      </c>
      <c r="M17" s="30">
        <v>23</v>
      </c>
      <c r="N17" s="30">
        <v>10</v>
      </c>
      <c r="O17" s="30">
        <v>13</v>
      </c>
      <c r="P17" s="30">
        <v>75</v>
      </c>
      <c r="Q17" s="30">
        <v>16</v>
      </c>
      <c r="R17" s="30">
        <v>0</v>
      </c>
      <c r="S17" s="17">
        <v>5975.15</v>
      </c>
      <c r="T17" s="30">
        <v>10</v>
      </c>
      <c r="V17" s="30">
        <f ca="1"/>
        <v>10</v>
      </c>
      <c r="W17" s="30" t="str">
        <f ca="1"/>
        <v>M</v>
      </c>
      <c r="X17" s="30">
        <f ca="1"/>
        <v>23</v>
      </c>
      <c r="Y17" s="30">
        <f ca="1"/>
        <v>10</v>
      </c>
      <c r="Z17" s="30">
        <f ca="1"/>
        <v>13</v>
      </c>
      <c r="AA17" s="30">
        <f ca="1"/>
        <v>75</v>
      </c>
      <c r="AB17" s="30">
        <f ca="1"/>
        <v>16</v>
      </c>
      <c r="AC17" s="30">
        <f ca="1"/>
        <v>0</v>
      </c>
      <c r="AG17" s="24" t="s">
        <v>56</v>
      </c>
      <c r="AI17" s="30" t="str">
        <v>A</v>
      </c>
      <c r="AJ17" s="30" t="str">
        <v>N</v>
      </c>
    </row>
    <row r="18" spans="1:36" x14ac:dyDescent="0.3">
      <c r="A18" s="23">
        <v>45447</v>
      </c>
      <c r="B18" s="24">
        <v>1</v>
      </c>
      <c r="C18" s="24">
        <v>2</v>
      </c>
      <c r="D18" s="24">
        <v>3</v>
      </c>
      <c r="E18" s="24" t="s">
        <v>11</v>
      </c>
      <c r="F18" s="24" t="s">
        <v>6</v>
      </c>
      <c r="G18" s="24">
        <v>1</v>
      </c>
      <c r="H18" s="24">
        <f>IF(Tableau1[[#This Row],[Score éq. 1]]="","",9-Tableau1[[#This Row],[Score éq. 1]])</f>
        <v>8</v>
      </c>
      <c r="I18" s="24">
        <f>(Tableau1[[#This Row],[Score éq. 1]]&gt;Tableau1[[#This Row],[Score éq. 2]])*1</f>
        <v>0</v>
      </c>
      <c r="J18" s="24">
        <f>1-Tableau1[[#This Row],[Point éq. 1]]</f>
        <v>1</v>
      </c>
      <c r="L18" s="31" t="str">
        <v>N</v>
      </c>
      <c r="M18" s="30">
        <v>23</v>
      </c>
      <c r="N18" s="30">
        <v>11</v>
      </c>
      <c r="O18" s="30">
        <v>12</v>
      </c>
      <c r="P18" s="30">
        <v>79</v>
      </c>
      <c r="Q18" s="30">
        <v>21</v>
      </c>
      <c r="R18" s="30">
        <v>0</v>
      </c>
      <c r="S18" s="17">
        <v>5879.15</v>
      </c>
      <c r="T18" s="30">
        <v>11</v>
      </c>
      <c r="V18" s="30">
        <f ca="1"/>
        <v>11</v>
      </c>
      <c r="W18" s="30" t="str">
        <f ca="1"/>
        <v>N</v>
      </c>
      <c r="X18" s="30">
        <f ca="1"/>
        <v>23</v>
      </c>
      <c r="Y18" s="30">
        <f ca="1"/>
        <v>11</v>
      </c>
      <c r="Z18" s="30">
        <f ca="1"/>
        <v>12</v>
      </c>
      <c r="AA18" s="30">
        <f ca="1"/>
        <v>79</v>
      </c>
      <c r="AB18" s="30">
        <f ca="1"/>
        <v>21</v>
      </c>
      <c r="AC18" s="30">
        <f ca="1"/>
        <v>0</v>
      </c>
      <c r="AG18" s="24" t="s">
        <v>57</v>
      </c>
      <c r="AI18" s="30" t="str">
        <v>A</v>
      </c>
      <c r="AJ18" s="30" t="str">
        <v>O</v>
      </c>
    </row>
    <row r="19" spans="1:36" x14ac:dyDescent="0.3">
      <c r="A19" s="23">
        <v>45447</v>
      </c>
      <c r="B19" s="24">
        <v>1</v>
      </c>
      <c r="C19" s="24">
        <v>2</v>
      </c>
      <c r="D19" s="24">
        <v>2</v>
      </c>
      <c r="E19" s="24" t="s">
        <v>56</v>
      </c>
      <c r="F19" s="24" t="s">
        <v>58</v>
      </c>
      <c r="G19" s="24">
        <v>0</v>
      </c>
      <c r="H19" s="24">
        <f>IF(Tableau1[[#This Row],[Score éq. 1]]="","",9-Tableau1[[#This Row],[Score éq. 1]])</f>
        <v>9</v>
      </c>
      <c r="I19" s="24">
        <f>(Tableau1[[#This Row],[Score éq. 1]]&gt;Tableau1[[#This Row],[Score éq. 2]])*1</f>
        <v>0</v>
      </c>
      <c r="J19" s="24">
        <f>1-Tableau1[[#This Row],[Point éq. 1]]</f>
        <v>1</v>
      </c>
      <c r="L19" s="31" t="str">
        <v>O</v>
      </c>
      <c r="M19" s="30">
        <v>22</v>
      </c>
      <c r="N19" s="30">
        <v>12</v>
      </c>
      <c r="O19" s="30">
        <v>10</v>
      </c>
      <c r="P19" s="30">
        <v>96</v>
      </c>
      <c r="Q19" s="30">
        <v>15</v>
      </c>
      <c r="R19" s="30">
        <v>1</v>
      </c>
      <c r="S19" s="17">
        <v>18196.150000000001</v>
      </c>
      <c r="T19" s="30">
        <v>3</v>
      </c>
      <c r="V19" s="30">
        <f ca="1"/>
        <v>3</v>
      </c>
      <c r="W19" s="30" t="str">
        <f ca="1"/>
        <v>O</v>
      </c>
      <c r="X19" s="30">
        <f ca="1"/>
        <v>22</v>
      </c>
      <c r="Y19" s="30">
        <f ca="1"/>
        <v>12</v>
      </c>
      <c r="Z19" s="30">
        <f ca="1"/>
        <v>10</v>
      </c>
      <c r="AA19" s="30">
        <f ca="1"/>
        <v>96</v>
      </c>
      <c r="AB19" s="30">
        <f ca="1"/>
        <v>15</v>
      </c>
      <c r="AC19" s="30">
        <f ca="1"/>
        <v>1</v>
      </c>
      <c r="AG19" s="24" t="s">
        <v>58</v>
      </c>
      <c r="AI19" s="30" t="str">
        <v>A</v>
      </c>
      <c r="AJ19" s="30" t="str">
        <v>P</v>
      </c>
    </row>
    <row r="20" spans="1:36" x14ac:dyDescent="0.3">
      <c r="A20" s="23">
        <v>45447</v>
      </c>
      <c r="B20" s="24">
        <v>1</v>
      </c>
      <c r="C20" s="24">
        <v>2</v>
      </c>
      <c r="D20" s="24">
        <v>1</v>
      </c>
      <c r="E20" s="24" t="s">
        <v>59</v>
      </c>
      <c r="F20" s="24" t="s">
        <v>57</v>
      </c>
      <c r="G20" s="24">
        <v>1</v>
      </c>
      <c r="H20" s="24">
        <f>IF(Tableau1[[#This Row],[Score éq. 1]]="","",9-Tableau1[[#This Row],[Score éq. 1]])</f>
        <v>8</v>
      </c>
      <c r="I20" s="24">
        <f>(Tableau1[[#This Row],[Score éq. 1]]&gt;Tableau1[[#This Row],[Score éq. 2]])*1</f>
        <v>0</v>
      </c>
      <c r="J20" s="24">
        <f>1-Tableau1[[#This Row],[Point éq. 1]]</f>
        <v>1</v>
      </c>
      <c r="L20" s="31" t="str">
        <v>P</v>
      </c>
      <c r="M20" s="30">
        <v>21</v>
      </c>
      <c r="N20" s="30">
        <v>11</v>
      </c>
      <c r="O20" s="30">
        <v>10</v>
      </c>
      <c r="P20" s="30">
        <v>80</v>
      </c>
      <c r="Q20" s="30">
        <v>16</v>
      </c>
      <c r="R20" s="30">
        <v>1</v>
      </c>
      <c r="S20" s="17">
        <v>16480.150000000001</v>
      </c>
      <c r="T20" s="30">
        <v>8</v>
      </c>
      <c r="V20" s="30">
        <f ca="1"/>
        <v>8</v>
      </c>
      <c r="W20" s="30" t="str">
        <f ca="1"/>
        <v>P</v>
      </c>
      <c r="X20" s="30">
        <f ca="1"/>
        <v>21</v>
      </c>
      <c r="Y20" s="30">
        <f ca="1"/>
        <v>11</v>
      </c>
      <c r="Z20" s="30">
        <f ca="1"/>
        <v>10</v>
      </c>
      <c r="AA20" s="30">
        <f ca="1"/>
        <v>80</v>
      </c>
      <c r="AB20" s="30">
        <f ca="1"/>
        <v>16</v>
      </c>
      <c r="AC20" s="30">
        <f ca="1"/>
        <v>1</v>
      </c>
      <c r="AG20" s="24" t="s">
        <v>59</v>
      </c>
      <c r="AI20" s="30" t="str">
        <v>B</v>
      </c>
      <c r="AJ20" s="30" t="str">
        <v>A</v>
      </c>
    </row>
    <row r="21" spans="1:36" x14ac:dyDescent="0.3">
      <c r="A21" s="23">
        <v>45447</v>
      </c>
      <c r="B21" s="24">
        <v>1</v>
      </c>
      <c r="C21" s="24">
        <v>3</v>
      </c>
      <c r="D21" s="24">
        <v>5</v>
      </c>
      <c r="E21" s="24" t="s">
        <v>4</v>
      </c>
      <c r="F21" s="24" t="s">
        <v>3</v>
      </c>
      <c r="G21" s="24">
        <v>3</v>
      </c>
      <c r="H21" s="25">
        <f>IF(Tableau1[[#This Row],[Score éq. 1]]="","",9-Tableau1[[#This Row],[Score éq. 1]])</f>
        <v>6</v>
      </c>
      <c r="I21" s="24">
        <f>(Tableau1[[#This Row],[Score éq. 1]]&gt;Tableau1[[#This Row],[Score éq. 2]])*1</f>
        <v>0</v>
      </c>
      <c r="J21" s="24">
        <f>1-Tableau1[[#This Row],[Point éq. 1]]</f>
        <v>1</v>
      </c>
      <c r="L21" s="28"/>
      <c r="AG21" s="24">
        <f>SUBTOTAL(103,Tableau3[Équipes])</f>
        <v>16</v>
      </c>
      <c r="AI21" s="30" t="str">
        <v>B</v>
      </c>
      <c r="AJ21" s="30" t="str">
        <v>C</v>
      </c>
    </row>
    <row r="22" spans="1:36" x14ac:dyDescent="0.3">
      <c r="A22" s="23">
        <v>45447</v>
      </c>
      <c r="B22" s="24">
        <v>1</v>
      </c>
      <c r="C22" s="24">
        <v>3</v>
      </c>
      <c r="D22" s="24">
        <v>6</v>
      </c>
      <c r="E22" s="24" t="s">
        <v>5</v>
      </c>
      <c r="F22" s="24" t="s">
        <v>12</v>
      </c>
      <c r="G22" s="24">
        <v>4</v>
      </c>
      <c r="H22" s="25">
        <f>IF(Tableau1[[#This Row],[Score éq. 1]]="","",9-Tableau1[[#This Row],[Score éq. 1]])</f>
        <v>5</v>
      </c>
      <c r="I22" s="24">
        <f>(Tableau1[[#This Row],[Score éq. 1]]&gt;Tableau1[[#This Row],[Score éq. 2]])*1</f>
        <v>0</v>
      </c>
      <c r="J22" s="24">
        <f>1-Tableau1[[#This Row],[Point éq. 1]]</f>
        <v>1</v>
      </c>
      <c r="AI22" s="30" t="str">
        <v>B</v>
      </c>
      <c r="AJ22" s="30" t="str">
        <v>D</v>
      </c>
    </row>
    <row r="23" spans="1:36" x14ac:dyDescent="0.3">
      <c r="A23" s="23">
        <v>45447</v>
      </c>
      <c r="B23" s="24">
        <v>1</v>
      </c>
      <c r="C23" s="24">
        <v>3</v>
      </c>
      <c r="D23" s="24">
        <v>7</v>
      </c>
      <c r="E23" s="24" t="s">
        <v>6</v>
      </c>
      <c r="F23" s="24" t="s">
        <v>15</v>
      </c>
      <c r="G23" s="24">
        <v>1</v>
      </c>
      <c r="H23" s="25">
        <f>IF(Tableau1[[#This Row],[Score éq. 1]]="","",9-Tableau1[[#This Row],[Score éq. 1]])</f>
        <v>8</v>
      </c>
      <c r="I23" s="24">
        <f>(Tableau1[[#This Row],[Score éq. 1]]&gt;Tableau1[[#This Row],[Score éq. 2]])*1</f>
        <v>0</v>
      </c>
      <c r="J23" s="24">
        <f>1-Tableau1[[#This Row],[Point éq. 1]]</f>
        <v>1</v>
      </c>
      <c r="AI23" s="30" t="str">
        <v>B</v>
      </c>
      <c r="AJ23" s="30" t="str">
        <v>E</v>
      </c>
    </row>
    <row r="24" spans="1:36" x14ac:dyDescent="0.3">
      <c r="A24" s="23">
        <v>45447</v>
      </c>
      <c r="B24" s="24">
        <v>1</v>
      </c>
      <c r="C24" s="24">
        <v>3</v>
      </c>
      <c r="D24" s="24">
        <v>8</v>
      </c>
      <c r="E24" s="24" t="s">
        <v>7</v>
      </c>
      <c r="F24" s="24" t="s">
        <v>9</v>
      </c>
      <c r="G24" s="24">
        <v>9</v>
      </c>
      <c r="H24" s="25">
        <f>IF(Tableau1[[#This Row],[Score éq. 1]]="","",9-Tableau1[[#This Row],[Score éq. 1]])</f>
        <v>0</v>
      </c>
      <c r="I24" s="24">
        <f>(Tableau1[[#This Row],[Score éq. 1]]&gt;Tableau1[[#This Row],[Score éq. 2]])*1</f>
        <v>1</v>
      </c>
      <c r="J24" s="24">
        <f>1-Tableau1[[#This Row],[Point éq. 1]]</f>
        <v>0</v>
      </c>
      <c r="AI24" s="30" t="str">
        <v>B</v>
      </c>
      <c r="AJ24" s="30" t="str">
        <v>F</v>
      </c>
    </row>
    <row r="25" spans="1:36" x14ac:dyDescent="0.3">
      <c r="A25" s="23">
        <v>45447</v>
      </c>
      <c r="B25" s="24">
        <v>1</v>
      </c>
      <c r="C25" s="24">
        <v>3</v>
      </c>
      <c r="D25" s="24">
        <v>1</v>
      </c>
      <c r="E25" s="24" t="s">
        <v>8</v>
      </c>
      <c r="F25" s="24" t="s">
        <v>10</v>
      </c>
      <c r="G25" s="24">
        <v>7</v>
      </c>
      <c r="H25" s="25">
        <f>IF(Tableau1[[#This Row],[Score éq. 1]]="","",9-Tableau1[[#This Row],[Score éq. 1]])</f>
        <v>2</v>
      </c>
      <c r="I25" s="24">
        <f>(Tableau1[[#This Row],[Score éq. 1]]&gt;Tableau1[[#This Row],[Score éq. 2]])*1</f>
        <v>1</v>
      </c>
      <c r="J25" s="24">
        <f>1-Tableau1[[#This Row],[Point éq. 1]]</f>
        <v>0</v>
      </c>
      <c r="AI25" s="30" t="str">
        <v>B</v>
      </c>
      <c r="AJ25" s="30" t="str">
        <v>G</v>
      </c>
    </row>
    <row r="26" spans="1:36" x14ac:dyDescent="0.3">
      <c r="A26" s="23">
        <v>45447</v>
      </c>
      <c r="B26" s="24">
        <v>1</v>
      </c>
      <c r="C26" s="24">
        <v>3</v>
      </c>
      <c r="D26" s="24">
        <v>2</v>
      </c>
      <c r="E26" s="24" t="s">
        <v>11</v>
      </c>
      <c r="F26" s="24" t="s">
        <v>14</v>
      </c>
      <c r="G26" s="24">
        <v>7</v>
      </c>
      <c r="H26" s="25">
        <f>IF(Tableau1[[#This Row],[Score éq. 1]]="","",9-Tableau1[[#This Row],[Score éq. 1]])</f>
        <v>2</v>
      </c>
      <c r="I26" s="24">
        <f>(Tableau1[[#This Row],[Score éq. 1]]&gt;Tableau1[[#This Row],[Score éq. 2]])*1</f>
        <v>1</v>
      </c>
      <c r="J26" s="24">
        <f>1-Tableau1[[#This Row],[Point éq. 1]]</f>
        <v>0</v>
      </c>
      <c r="AI26" s="30" t="str">
        <v>B</v>
      </c>
      <c r="AJ26" s="30" t="str">
        <v>H</v>
      </c>
    </row>
    <row r="27" spans="1:36" x14ac:dyDescent="0.3">
      <c r="A27" s="23">
        <v>45447</v>
      </c>
      <c r="B27" s="24">
        <v>1</v>
      </c>
      <c r="C27" s="24">
        <v>3</v>
      </c>
      <c r="D27" s="24">
        <v>3</v>
      </c>
      <c r="E27" s="24" t="s">
        <v>56</v>
      </c>
      <c r="F27" s="24" t="s">
        <v>58</v>
      </c>
      <c r="G27" s="24">
        <v>2</v>
      </c>
      <c r="H27" s="25">
        <f>IF(Tableau1[[#This Row],[Score éq. 1]]="","",9-Tableau1[[#This Row],[Score éq. 1]])</f>
        <v>7</v>
      </c>
      <c r="I27" s="24">
        <f>(Tableau1[[#This Row],[Score éq. 1]]&gt;Tableau1[[#This Row],[Score éq. 2]])*1</f>
        <v>0</v>
      </c>
      <c r="J27" s="24">
        <f>1-Tableau1[[#This Row],[Point éq. 1]]</f>
        <v>1</v>
      </c>
      <c r="AI27" s="30" t="str">
        <v>B</v>
      </c>
      <c r="AJ27" s="30" t="str">
        <v>I</v>
      </c>
    </row>
    <row r="28" spans="1:36" x14ac:dyDescent="0.3">
      <c r="A28" s="23">
        <v>45447</v>
      </c>
      <c r="B28" s="24">
        <v>1</v>
      </c>
      <c r="C28" s="24">
        <v>3</v>
      </c>
      <c r="D28" s="24">
        <v>4</v>
      </c>
      <c r="E28" s="24" t="s">
        <v>59</v>
      </c>
      <c r="F28" s="24" t="s">
        <v>57</v>
      </c>
      <c r="G28" s="24">
        <v>2</v>
      </c>
      <c r="H28" s="25">
        <f>IF(Tableau1[[#This Row],[Score éq. 1]]="","",9-Tableau1[[#This Row],[Score éq. 1]])</f>
        <v>7</v>
      </c>
      <c r="I28" s="24">
        <f>(Tableau1[[#This Row],[Score éq. 1]]&gt;Tableau1[[#This Row],[Score éq. 2]])*1</f>
        <v>0</v>
      </c>
      <c r="J28" s="24">
        <f>1-Tableau1[[#This Row],[Point éq. 1]]</f>
        <v>1</v>
      </c>
      <c r="Z28" s="38"/>
      <c r="AI28" s="30" t="str">
        <v>B</v>
      </c>
      <c r="AJ28" s="30" t="str">
        <v>J</v>
      </c>
    </row>
    <row r="29" spans="1:36" x14ac:dyDescent="0.3">
      <c r="A29" s="23">
        <v>45454</v>
      </c>
      <c r="B29" s="24">
        <v>2</v>
      </c>
      <c r="C29" s="24">
        <v>1</v>
      </c>
      <c r="D29" s="24">
        <v>1</v>
      </c>
      <c r="E29" s="24" t="s">
        <v>14</v>
      </c>
      <c r="F29" s="24" t="s">
        <v>4</v>
      </c>
      <c r="G29" s="24">
        <v>5</v>
      </c>
      <c r="H29" s="25">
        <f>IF(Tableau1[[#This Row],[Score éq. 1]]="","",9-Tableau1[[#This Row],[Score éq. 1]])</f>
        <v>4</v>
      </c>
      <c r="I29" s="24">
        <f>(Tableau1[[#This Row],[Score éq. 1]]&gt;Tableau1[[#This Row],[Score éq. 2]])*1</f>
        <v>1</v>
      </c>
      <c r="J29" s="24">
        <f>1-Tableau1[[#This Row],[Point éq. 1]]</f>
        <v>0</v>
      </c>
      <c r="AI29" s="30" t="str">
        <v>B</v>
      </c>
      <c r="AJ29" s="30" t="str">
        <v>K</v>
      </c>
    </row>
    <row r="30" spans="1:36" x14ac:dyDescent="0.3">
      <c r="A30" s="23">
        <v>45454</v>
      </c>
      <c r="B30" s="24">
        <v>2</v>
      </c>
      <c r="C30" s="24">
        <v>1</v>
      </c>
      <c r="D30" s="24">
        <v>2</v>
      </c>
      <c r="E30" s="24" t="s">
        <v>3</v>
      </c>
      <c r="F30" s="24" t="s">
        <v>7</v>
      </c>
      <c r="G30" s="24">
        <v>6</v>
      </c>
      <c r="H30" s="25">
        <f>IF(Tableau1[[#This Row],[Score éq. 1]]="","",9-Tableau1[[#This Row],[Score éq. 1]])</f>
        <v>3</v>
      </c>
      <c r="I30" s="24">
        <f>(Tableau1[[#This Row],[Score éq. 1]]&gt;Tableau1[[#This Row],[Score éq. 2]])*1</f>
        <v>1</v>
      </c>
      <c r="J30" s="24">
        <f>1-Tableau1[[#This Row],[Point éq. 1]]</f>
        <v>0</v>
      </c>
      <c r="AI30" s="30" t="str">
        <v>B</v>
      </c>
      <c r="AJ30" s="30" t="str">
        <v>L</v>
      </c>
    </row>
    <row r="31" spans="1:36" x14ac:dyDescent="0.3">
      <c r="A31" s="23">
        <v>45454</v>
      </c>
      <c r="B31" s="24">
        <v>2</v>
      </c>
      <c r="C31" s="24">
        <v>1</v>
      </c>
      <c r="D31" s="24">
        <v>3</v>
      </c>
      <c r="E31" s="24" t="s">
        <v>15</v>
      </c>
      <c r="F31" s="24" t="s">
        <v>11</v>
      </c>
      <c r="G31" s="24">
        <v>0</v>
      </c>
      <c r="H31" s="25">
        <f>IF(Tableau1[[#This Row],[Score éq. 1]]="","",9-Tableau1[[#This Row],[Score éq. 1]])</f>
        <v>9</v>
      </c>
      <c r="I31" s="24">
        <f>(Tableau1[[#This Row],[Score éq. 1]]&gt;Tableau1[[#This Row],[Score éq. 2]])*1</f>
        <v>0</v>
      </c>
      <c r="J31" s="24">
        <f>1-Tableau1[[#This Row],[Point éq. 1]]</f>
        <v>1</v>
      </c>
      <c r="AI31" s="30" t="str">
        <v>B</v>
      </c>
      <c r="AJ31" s="30" t="str">
        <v>M</v>
      </c>
    </row>
    <row r="32" spans="1:36" x14ac:dyDescent="0.3">
      <c r="A32" s="23">
        <v>45454</v>
      </c>
      <c r="B32" s="24">
        <v>2</v>
      </c>
      <c r="C32" s="24">
        <v>1</v>
      </c>
      <c r="D32" s="24">
        <v>4</v>
      </c>
      <c r="E32" s="24" t="s">
        <v>12</v>
      </c>
      <c r="F32" s="24" t="s">
        <v>6</v>
      </c>
      <c r="G32" s="24">
        <v>2</v>
      </c>
      <c r="H32" s="25">
        <f>IF(Tableau1[[#This Row],[Score éq. 1]]="","",9-Tableau1[[#This Row],[Score éq. 1]])</f>
        <v>7</v>
      </c>
      <c r="I32" s="24">
        <f>(Tableau1[[#This Row],[Score éq. 1]]&gt;Tableau1[[#This Row],[Score éq. 2]])*1</f>
        <v>0</v>
      </c>
      <c r="J32" s="24">
        <f>1-Tableau1[[#This Row],[Point éq. 1]]</f>
        <v>1</v>
      </c>
      <c r="AI32" s="30" t="str">
        <v>B</v>
      </c>
      <c r="AJ32" s="30" t="str">
        <v>N</v>
      </c>
    </row>
    <row r="33" spans="1:36" x14ac:dyDescent="0.3">
      <c r="A33" s="23">
        <v>45454</v>
      </c>
      <c r="B33" s="24">
        <v>2</v>
      </c>
      <c r="C33" s="24">
        <v>1</v>
      </c>
      <c r="D33" s="24">
        <v>5</v>
      </c>
      <c r="E33" s="24" t="s">
        <v>10</v>
      </c>
      <c r="F33" s="24" t="s">
        <v>5</v>
      </c>
      <c r="G33" s="24">
        <v>1</v>
      </c>
      <c r="H33" s="25">
        <f>IF(Tableau1[[#This Row],[Score éq. 1]]="","",9-Tableau1[[#This Row],[Score éq. 1]])</f>
        <v>8</v>
      </c>
      <c r="I33" s="24">
        <f>(Tableau1[[#This Row],[Score éq. 1]]&gt;Tableau1[[#This Row],[Score éq. 2]])*1</f>
        <v>0</v>
      </c>
      <c r="J33" s="24">
        <f>1-Tableau1[[#This Row],[Point éq. 1]]</f>
        <v>1</v>
      </c>
      <c r="AI33" s="30" t="str">
        <v>B</v>
      </c>
      <c r="AJ33" s="30" t="str">
        <v>O</v>
      </c>
    </row>
    <row r="34" spans="1:36" x14ac:dyDescent="0.3">
      <c r="A34" s="23">
        <v>45454</v>
      </c>
      <c r="B34" s="24">
        <v>2</v>
      </c>
      <c r="C34" s="24">
        <v>1</v>
      </c>
      <c r="D34" s="24">
        <v>6</v>
      </c>
      <c r="E34" s="24" t="s">
        <v>9</v>
      </c>
      <c r="F34" s="24" t="s">
        <v>8</v>
      </c>
      <c r="G34" s="24">
        <v>1</v>
      </c>
      <c r="H34" s="25">
        <f>IF(Tableau1[[#This Row],[Score éq. 1]]="","",9-Tableau1[[#This Row],[Score éq. 1]])</f>
        <v>8</v>
      </c>
      <c r="I34" s="24">
        <f>(Tableau1[[#This Row],[Score éq. 1]]&gt;Tableau1[[#This Row],[Score éq. 2]])*1</f>
        <v>0</v>
      </c>
      <c r="J34" s="24">
        <f>1-Tableau1[[#This Row],[Point éq. 1]]</f>
        <v>1</v>
      </c>
      <c r="AI34" s="30" t="str">
        <v>B</v>
      </c>
      <c r="AJ34" s="30" t="str">
        <v>P</v>
      </c>
    </row>
    <row r="35" spans="1:36" x14ac:dyDescent="0.3">
      <c r="A35" s="23">
        <v>45454</v>
      </c>
      <c r="B35" s="24">
        <v>2</v>
      </c>
      <c r="C35" s="24">
        <v>1</v>
      </c>
      <c r="D35" s="24">
        <v>7</v>
      </c>
      <c r="E35" s="24" t="s">
        <v>56</v>
      </c>
      <c r="F35" s="24" t="s">
        <v>58</v>
      </c>
      <c r="G35" s="24">
        <v>0</v>
      </c>
      <c r="H35" s="25">
        <f>IF(Tableau1[[#This Row],[Score éq. 1]]="","",9-Tableau1[[#This Row],[Score éq. 1]])</f>
        <v>9</v>
      </c>
      <c r="I35" s="24">
        <f>(Tableau1[[#This Row],[Score éq. 1]]&gt;Tableau1[[#This Row],[Score éq. 2]])*1</f>
        <v>0</v>
      </c>
      <c r="J35" s="24">
        <f>1-Tableau1[[#This Row],[Point éq. 1]]</f>
        <v>1</v>
      </c>
      <c r="AI35" s="30" t="str">
        <v>C</v>
      </c>
      <c r="AJ35" s="30" t="str">
        <v>A</v>
      </c>
    </row>
    <row r="36" spans="1:36" x14ac:dyDescent="0.3">
      <c r="A36" s="23">
        <v>45454</v>
      </c>
      <c r="B36" s="24">
        <v>2</v>
      </c>
      <c r="C36" s="24">
        <v>1</v>
      </c>
      <c r="D36" s="24">
        <v>8</v>
      </c>
      <c r="E36" s="24" t="s">
        <v>59</v>
      </c>
      <c r="F36" s="24" t="s">
        <v>57</v>
      </c>
      <c r="G36" s="24">
        <v>7</v>
      </c>
      <c r="H36" s="25">
        <f>IF(Tableau1[[#This Row],[Score éq. 1]]="","",9-Tableau1[[#This Row],[Score éq. 1]])</f>
        <v>2</v>
      </c>
      <c r="I36" s="24">
        <f>(Tableau1[[#This Row],[Score éq. 1]]&gt;Tableau1[[#This Row],[Score éq. 2]])*1</f>
        <v>1</v>
      </c>
      <c r="J36" s="24">
        <f>1-Tableau1[[#This Row],[Point éq. 1]]</f>
        <v>0</v>
      </c>
      <c r="AI36" s="30" t="str">
        <v>C</v>
      </c>
      <c r="AJ36" s="30" t="str">
        <v>B</v>
      </c>
    </row>
    <row r="37" spans="1:36" x14ac:dyDescent="0.3">
      <c r="A37" s="23">
        <v>45454</v>
      </c>
      <c r="B37" s="24">
        <v>2</v>
      </c>
      <c r="C37" s="24">
        <v>2</v>
      </c>
      <c r="D37" s="24">
        <v>8</v>
      </c>
      <c r="E37" s="24" t="s">
        <v>15</v>
      </c>
      <c r="F37" s="24" t="s">
        <v>14</v>
      </c>
      <c r="G37" s="24">
        <v>1</v>
      </c>
      <c r="H37" s="25">
        <f>IF(Tableau1[[#This Row],[Score éq. 1]]="","",9-Tableau1[[#This Row],[Score éq. 1]])</f>
        <v>8</v>
      </c>
      <c r="I37" s="24">
        <f>(Tableau1[[#This Row],[Score éq. 1]]&gt;Tableau1[[#This Row],[Score éq. 2]])*1</f>
        <v>0</v>
      </c>
      <c r="J37" s="24">
        <f>1-Tableau1[[#This Row],[Point éq. 1]]</f>
        <v>1</v>
      </c>
      <c r="AI37" s="30" t="str">
        <v>C</v>
      </c>
      <c r="AJ37" s="30" t="str">
        <v>D</v>
      </c>
    </row>
    <row r="38" spans="1:36" x14ac:dyDescent="0.3">
      <c r="A38" s="23">
        <v>45454</v>
      </c>
      <c r="B38" s="24">
        <v>2</v>
      </c>
      <c r="C38" s="24">
        <v>2</v>
      </c>
      <c r="D38" s="24">
        <v>7</v>
      </c>
      <c r="E38" s="24" t="s">
        <v>5</v>
      </c>
      <c r="F38" s="24" t="s">
        <v>9</v>
      </c>
      <c r="G38" s="24">
        <v>8</v>
      </c>
      <c r="H38" s="25">
        <f>IF(Tableau1[[#This Row],[Score éq. 1]]="","",9-Tableau1[[#This Row],[Score éq. 1]])</f>
        <v>1</v>
      </c>
      <c r="I38" s="24">
        <f>(Tableau1[[#This Row],[Score éq. 1]]&gt;Tableau1[[#This Row],[Score éq. 2]])*1</f>
        <v>1</v>
      </c>
      <c r="J38" s="24">
        <f>1-Tableau1[[#This Row],[Point éq. 1]]</f>
        <v>0</v>
      </c>
      <c r="AI38" s="30" t="str">
        <v>C</v>
      </c>
      <c r="AJ38" s="30" t="str">
        <v>E</v>
      </c>
    </row>
    <row r="39" spans="1:36" x14ac:dyDescent="0.3">
      <c r="A39" s="23">
        <v>45454</v>
      </c>
      <c r="B39" s="24">
        <v>2</v>
      </c>
      <c r="C39" s="24">
        <v>2</v>
      </c>
      <c r="D39" s="24">
        <v>6</v>
      </c>
      <c r="E39" s="24" t="s">
        <v>6</v>
      </c>
      <c r="F39" s="24" t="s">
        <v>10</v>
      </c>
      <c r="G39" s="24">
        <v>9</v>
      </c>
      <c r="H39" s="25">
        <f>IF(Tableau1[[#This Row],[Score éq. 1]]="","",9-Tableau1[[#This Row],[Score éq. 1]])</f>
        <v>0</v>
      </c>
      <c r="I39" s="24">
        <f>(Tableau1[[#This Row],[Score éq. 1]]&gt;Tableau1[[#This Row],[Score éq. 2]])*1</f>
        <v>1</v>
      </c>
      <c r="J39" s="24">
        <f>1-Tableau1[[#This Row],[Point éq. 1]]</f>
        <v>0</v>
      </c>
      <c r="AI39" s="30" t="str">
        <v>C</v>
      </c>
      <c r="AJ39" s="30" t="str">
        <v>F</v>
      </c>
    </row>
    <row r="40" spans="1:36" x14ac:dyDescent="0.3">
      <c r="A40" s="23">
        <v>45454</v>
      </c>
      <c r="B40" s="24">
        <v>2</v>
      </c>
      <c r="C40" s="24">
        <v>2</v>
      </c>
      <c r="D40" s="24">
        <v>5</v>
      </c>
      <c r="E40" s="24" t="s">
        <v>7</v>
      </c>
      <c r="F40" s="24" t="s">
        <v>4</v>
      </c>
      <c r="G40" s="24">
        <v>3</v>
      </c>
      <c r="H40" s="25">
        <f>IF(Tableau1[[#This Row],[Score éq. 1]]="","",9-Tableau1[[#This Row],[Score éq. 1]])</f>
        <v>6</v>
      </c>
      <c r="I40" s="24">
        <f>(Tableau1[[#This Row],[Score éq. 1]]&gt;Tableau1[[#This Row],[Score éq. 2]])*1</f>
        <v>0</v>
      </c>
      <c r="J40" s="24">
        <f>1-Tableau1[[#This Row],[Point éq. 1]]</f>
        <v>1</v>
      </c>
      <c r="AI40" s="30" t="str">
        <v>C</v>
      </c>
      <c r="AJ40" s="30" t="str">
        <v>G</v>
      </c>
    </row>
    <row r="41" spans="1:36" x14ac:dyDescent="0.3">
      <c r="A41" s="23">
        <v>45454</v>
      </c>
      <c r="B41" s="24">
        <v>2</v>
      </c>
      <c r="C41" s="24">
        <v>2</v>
      </c>
      <c r="D41" s="24">
        <v>4</v>
      </c>
      <c r="E41" s="24" t="s">
        <v>8</v>
      </c>
      <c r="F41" s="24" t="s">
        <v>3</v>
      </c>
      <c r="G41" s="24">
        <v>1</v>
      </c>
      <c r="H41" s="25">
        <f>IF(Tableau1[[#This Row],[Score éq. 1]]="","",9-Tableau1[[#This Row],[Score éq. 1]])</f>
        <v>8</v>
      </c>
      <c r="I41" s="24">
        <f>(Tableau1[[#This Row],[Score éq. 1]]&gt;Tableau1[[#This Row],[Score éq. 2]])*1</f>
        <v>0</v>
      </c>
      <c r="J41" s="24">
        <f>1-Tableau1[[#This Row],[Point éq. 1]]</f>
        <v>1</v>
      </c>
      <c r="AI41" s="30" t="str">
        <v>C</v>
      </c>
      <c r="AJ41" s="30" t="str">
        <v>H</v>
      </c>
    </row>
    <row r="42" spans="1:36" x14ac:dyDescent="0.3">
      <c r="A42" s="23">
        <v>45454</v>
      </c>
      <c r="B42" s="24">
        <v>2</v>
      </c>
      <c r="C42" s="24">
        <v>2</v>
      </c>
      <c r="D42" s="24">
        <v>3</v>
      </c>
      <c r="E42" s="24" t="s">
        <v>11</v>
      </c>
      <c r="F42" s="24" t="s">
        <v>12</v>
      </c>
      <c r="G42" s="24">
        <v>6</v>
      </c>
      <c r="H42" s="25">
        <f>IF(Tableau1[[#This Row],[Score éq. 1]]="","",9-Tableau1[[#This Row],[Score éq. 1]])</f>
        <v>3</v>
      </c>
      <c r="I42" s="24">
        <f>(Tableau1[[#This Row],[Score éq. 1]]&gt;Tableau1[[#This Row],[Score éq. 2]])*1</f>
        <v>1</v>
      </c>
      <c r="J42" s="24">
        <f>1-Tableau1[[#This Row],[Point éq. 1]]</f>
        <v>0</v>
      </c>
      <c r="AI42" s="30" t="str">
        <v>C</v>
      </c>
      <c r="AJ42" s="30" t="str">
        <v>I</v>
      </c>
    </row>
    <row r="43" spans="1:36" x14ac:dyDescent="0.3">
      <c r="A43" s="23">
        <v>45454</v>
      </c>
      <c r="B43" s="24">
        <v>2</v>
      </c>
      <c r="C43" s="24">
        <v>2</v>
      </c>
      <c r="D43" s="24">
        <v>2</v>
      </c>
      <c r="E43" s="24" t="s">
        <v>56</v>
      </c>
      <c r="F43" s="24" t="s">
        <v>58</v>
      </c>
      <c r="G43" s="24">
        <v>0</v>
      </c>
      <c r="H43" s="25">
        <f>IF(Tableau1[[#This Row],[Score éq. 1]]="","",9-Tableau1[[#This Row],[Score éq. 1]])</f>
        <v>9</v>
      </c>
      <c r="I43" s="24">
        <f>(Tableau1[[#This Row],[Score éq. 1]]&gt;Tableau1[[#This Row],[Score éq. 2]])*1</f>
        <v>0</v>
      </c>
      <c r="J43" s="24">
        <f>1-Tableau1[[#This Row],[Point éq. 1]]</f>
        <v>1</v>
      </c>
      <c r="AI43" s="30" t="str">
        <v>C</v>
      </c>
      <c r="AJ43" s="30" t="str">
        <v>J</v>
      </c>
    </row>
    <row r="44" spans="1:36" x14ac:dyDescent="0.3">
      <c r="A44" s="23">
        <v>45454</v>
      </c>
      <c r="B44" s="24">
        <v>2</v>
      </c>
      <c r="C44" s="24">
        <v>2</v>
      </c>
      <c r="D44" s="24">
        <v>1</v>
      </c>
      <c r="E44" s="24" t="s">
        <v>59</v>
      </c>
      <c r="F44" s="24" t="s">
        <v>57</v>
      </c>
      <c r="G44" s="24">
        <v>4</v>
      </c>
      <c r="H44" s="25">
        <f>IF(Tableau1[[#This Row],[Score éq. 1]]="","",9-Tableau1[[#This Row],[Score éq. 1]])</f>
        <v>5</v>
      </c>
      <c r="I44" s="24">
        <f>(Tableau1[[#This Row],[Score éq. 1]]&gt;Tableau1[[#This Row],[Score éq. 2]])*1</f>
        <v>0</v>
      </c>
      <c r="J44" s="24">
        <f>1-Tableau1[[#This Row],[Point éq. 1]]</f>
        <v>1</v>
      </c>
      <c r="AI44" s="30" t="str">
        <v>C</v>
      </c>
      <c r="AJ44" s="30" t="str">
        <v>K</v>
      </c>
    </row>
    <row r="45" spans="1:36" x14ac:dyDescent="0.3">
      <c r="A45" s="23">
        <v>45454</v>
      </c>
      <c r="B45" s="24">
        <v>2</v>
      </c>
      <c r="C45" s="24">
        <v>3</v>
      </c>
      <c r="D45" s="24">
        <v>5</v>
      </c>
      <c r="E45" s="24" t="s">
        <v>14</v>
      </c>
      <c r="F45" s="24" t="s">
        <v>7</v>
      </c>
      <c r="G45" s="24">
        <v>2</v>
      </c>
      <c r="H45" s="25">
        <f>IF(Tableau1[[#This Row],[Score éq. 1]]="","",9-Tableau1[[#This Row],[Score éq. 1]])</f>
        <v>7</v>
      </c>
      <c r="I45" s="24">
        <f>(Tableau1[[#This Row],[Score éq. 1]]&gt;Tableau1[[#This Row],[Score éq. 2]])*1</f>
        <v>0</v>
      </c>
      <c r="J45" s="24">
        <f>1-Tableau1[[#This Row],[Point éq. 1]]</f>
        <v>1</v>
      </c>
      <c r="AI45" s="30" t="str">
        <v>C</v>
      </c>
      <c r="AJ45" s="30" t="str">
        <v>L</v>
      </c>
    </row>
    <row r="46" spans="1:36" x14ac:dyDescent="0.3">
      <c r="A46" s="23">
        <v>45454</v>
      </c>
      <c r="B46" s="24">
        <v>2</v>
      </c>
      <c r="C46" s="24">
        <v>3</v>
      </c>
      <c r="D46" s="24">
        <v>6</v>
      </c>
      <c r="E46" s="24" t="s">
        <v>3</v>
      </c>
      <c r="F46" s="24" t="s">
        <v>5</v>
      </c>
      <c r="G46" s="24">
        <v>0</v>
      </c>
      <c r="H46" s="25">
        <f>IF(Tableau1[[#This Row],[Score éq. 1]]="","",9-Tableau1[[#This Row],[Score éq. 1]])</f>
        <v>9</v>
      </c>
      <c r="I46" s="24">
        <f>(Tableau1[[#This Row],[Score éq. 1]]&gt;Tableau1[[#This Row],[Score éq. 2]])*1</f>
        <v>0</v>
      </c>
      <c r="J46" s="24">
        <f>1-Tableau1[[#This Row],[Point éq. 1]]</f>
        <v>1</v>
      </c>
      <c r="AI46" s="30" t="str">
        <v>C</v>
      </c>
      <c r="AJ46" s="30" t="str">
        <v>M</v>
      </c>
    </row>
    <row r="47" spans="1:36" x14ac:dyDescent="0.3">
      <c r="A47" s="23">
        <v>45454</v>
      </c>
      <c r="B47" s="24">
        <v>2</v>
      </c>
      <c r="C47" s="24">
        <v>3</v>
      </c>
      <c r="D47" s="24">
        <v>7</v>
      </c>
      <c r="E47" s="24" t="s">
        <v>4</v>
      </c>
      <c r="F47" s="24" t="s">
        <v>8</v>
      </c>
      <c r="G47" s="24">
        <v>7</v>
      </c>
      <c r="H47" s="25">
        <f>IF(Tableau1[[#This Row],[Score éq. 1]]="","",9-Tableau1[[#This Row],[Score éq. 1]])</f>
        <v>2</v>
      </c>
      <c r="I47" s="24">
        <f>(Tableau1[[#This Row],[Score éq. 1]]&gt;Tableau1[[#This Row],[Score éq. 2]])*1</f>
        <v>1</v>
      </c>
      <c r="J47" s="24">
        <f>1-Tableau1[[#This Row],[Point éq. 1]]</f>
        <v>0</v>
      </c>
      <c r="AI47" s="30" t="str">
        <v>C</v>
      </c>
      <c r="AJ47" s="30" t="str">
        <v>N</v>
      </c>
    </row>
    <row r="48" spans="1:36" x14ac:dyDescent="0.3">
      <c r="A48" s="23">
        <v>45454</v>
      </c>
      <c r="B48" s="24">
        <v>2</v>
      </c>
      <c r="C48" s="24">
        <v>3</v>
      </c>
      <c r="D48" s="24">
        <v>8</v>
      </c>
      <c r="E48" s="24" t="s">
        <v>12</v>
      </c>
      <c r="F48" s="24" t="s">
        <v>15</v>
      </c>
      <c r="G48" s="24">
        <v>3</v>
      </c>
      <c r="H48" s="25">
        <f>IF(Tableau1[[#This Row],[Score éq. 1]]="","",9-Tableau1[[#This Row],[Score éq. 1]])</f>
        <v>6</v>
      </c>
      <c r="I48" s="24">
        <f>(Tableau1[[#This Row],[Score éq. 1]]&gt;Tableau1[[#This Row],[Score éq. 2]])*1</f>
        <v>0</v>
      </c>
      <c r="J48" s="24">
        <f>1-Tableau1[[#This Row],[Point éq. 1]]</f>
        <v>1</v>
      </c>
      <c r="AI48" s="30" t="str">
        <v>C</v>
      </c>
      <c r="AJ48" s="30" t="str">
        <v>O</v>
      </c>
    </row>
    <row r="49" spans="1:36" x14ac:dyDescent="0.3">
      <c r="A49" s="23">
        <v>45454</v>
      </c>
      <c r="B49" s="24">
        <v>2</v>
      </c>
      <c r="C49" s="24">
        <v>3</v>
      </c>
      <c r="D49" s="24">
        <v>1</v>
      </c>
      <c r="E49" s="24" t="s">
        <v>10</v>
      </c>
      <c r="F49" s="24" t="s">
        <v>11</v>
      </c>
      <c r="G49" s="24">
        <v>9</v>
      </c>
      <c r="H49" s="25">
        <f>IF(Tableau1[[#This Row],[Score éq. 1]]="","",9-Tableau1[[#This Row],[Score éq. 1]])</f>
        <v>0</v>
      </c>
      <c r="I49" s="24">
        <f>(Tableau1[[#This Row],[Score éq. 1]]&gt;Tableau1[[#This Row],[Score éq. 2]])*1</f>
        <v>1</v>
      </c>
      <c r="J49" s="24">
        <f>1-Tableau1[[#This Row],[Point éq. 1]]</f>
        <v>0</v>
      </c>
      <c r="AI49" s="30" t="str">
        <v>C</v>
      </c>
      <c r="AJ49" s="30" t="str">
        <v>P</v>
      </c>
    </row>
    <row r="50" spans="1:36" x14ac:dyDescent="0.3">
      <c r="A50" s="23">
        <v>45454</v>
      </c>
      <c r="B50" s="24">
        <v>2</v>
      </c>
      <c r="C50" s="24">
        <v>3</v>
      </c>
      <c r="D50" s="24">
        <v>2</v>
      </c>
      <c r="E50" s="24" t="s">
        <v>9</v>
      </c>
      <c r="F50" s="24" t="s">
        <v>6</v>
      </c>
      <c r="G50" s="24">
        <v>5</v>
      </c>
      <c r="H50" s="25">
        <f>IF(Tableau1[[#This Row],[Score éq. 1]]="","",9-Tableau1[[#This Row],[Score éq. 1]])</f>
        <v>4</v>
      </c>
      <c r="I50" s="24">
        <f>(Tableau1[[#This Row],[Score éq. 1]]&gt;Tableau1[[#This Row],[Score éq. 2]])*1</f>
        <v>1</v>
      </c>
      <c r="J50" s="24">
        <f>1-Tableau1[[#This Row],[Point éq. 1]]</f>
        <v>0</v>
      </c>
      <c r="AI50" s="30" t="str">
        <v>D</v>
      </c>
      <c r="AJ50" s="30" t="str">
        <v>A</v>
      </c>
    </row>
    <row r="51" spans="1:36" x14ac:dyDescent="0.3">
      <c r="A51" s="23">
        <v>45454</v>
      </c>
      <c r="B51" s="24">
        <v>2</v>
      </c>
      <c r="C51" s="24">
        <v>3</v>
      </c>
      <c r="D51" s="24">
        <v>3</v>
      </c>
      <c r="E51" s="24" t="s">
        <v>56</v>
      </c>
      <c r="F51" s="24" t="s">
        <v>58</v>
      </c>
      <c r="G51" s="24">
        <v>9</v>
      </c>
      <c r="H51" s="25">
        <f>IF(Tableau1[[#This Row],[Score éq. 1]]="","",9-Tableau1[[#This Row],[Score éq. 1]])</f>
        <v>0</v>
      </c>
      <c r="I51" s="24">
        <f>(Tableau1[[#This Row],[Score éq. 1]]&gt;Tableau1[[#This Row],[Score éq. 2]])*1</f>
        <v>1</v>
      </c>
      <c r="J51" s="24">
        <f>1-Tableau1[[#This Row],[Point éq. 1]]</f>
        <v>0</v>
      </c>
      <c r="AI51" s="30" t="str">
        <v>D</v>
      </c>
      <c r="AJ51" s="30" t="str">
        <v>B</v>
      </c>
    </row>
    <row r="52" spans="1:36" x14ac:dyDescent="0.3">
      <c r="A52" s="23">
        <v>45454</v>
      </c>
      <c r="B52" s="24">
        <v>2</v>
      </c>
      <c r="C52" s="24">
        <v>3</v>
      </c>
      <c r="D52" s="24">
        <v>4</v>
      </c>
      <c r="E52" s="24" t="s">
        <v>59</v>
      </c>
      <c r="F52" s="24" t="s">
        <v>57</v>
      </c>
      <c r="G52" s="24">
        <v>2</v>
      </c>
      <c r="H52" s="25">
        <f>IF(Tableau1[[#This Row],[Score éq. 1]]="","",9-Tableau1[[#This Row],[Score éq. 1]])</f>
        <v>7</v>
      </c>
      <c r="I52" s="24">
        <f>(Tableau1[[#This Row],[Score éq. 1]]&gt;Tableau1[[#This Row],[Score éq. 2]])*1</f>
        <v>0</v>
      </c>
      <c r="J52" s="24">
        <f>1-Tableau1[[#This Row],[Point éq. 1]]</f>
        <v>1</v>
      </c>
      <c r="AI52" s="30" t="str">
        <v>D</v>
      </c>
      <c r="AJ52" s="30" t="str">
        <v>C</v>
      </c>
    </row>
    <row r="53" spans="1:36" x14ac:dyDescent="0.3">
      <c r="A53" s="23">
        <v>45461</v>
      </c>
      <c r="B53" s="24">
        <v>3</v>
      </c>
      <c r="C53" s="24">
        <v>1</v>
      </c>
      <c r="D53" s="24">
        <v>1</v>
      </c>
      <c r="E53" s="24" t="s">
        <v>15</v>
      </c>
      <c r="F53" s="24" t="s">
        <v>10</v>
      </c>
      <c r="G53" s="24">
        <v>2</v>
      </c>
      <c r="H53" s="25">
        <f>IF(Tableau1[[#This Row],[Score éq. 1]]="","",9-Tableau1[[#This Row],[Score éq. 1]])</f>
        <v>7</v>
      </c>
      <c r="I53" s="24">
        <f>(Tableau1[[#This Row],[Score éq. 1]]&gt;Tableau1[[#This Row],[Score éq. 2]])*1</f>
        <v>0</v>
      </c>
      <c r="J53" s="24">
        <f>1-Tableau1[[#This Row],[Point éq. 1]]</f>
        <v>1</v>
      </c>
      <c r="AI53" s="30" t="str">
        <v>D</v>
      </c>
      <c r="AJ53" s="30" t="str">
        <v>E</v>
      </c>
    </row>
    <row r="54" spans="1:36" x14ac:dyDescent="0.3">
      <c r="A54" s="23">
        <v>45461</v>
      </c>
      <c r="B54" s="24">
        <v>3</v>
      </c>
      <c r="C54" s="24">
        <v>1</v>
      </c>
      <c r="D54" s="24">
        <v>2</v>
      </c>
      <c r="E54" s="24" t="s">
        <v>5</v>
      </c>
      <c r="F54" s="24" t="s">
        <v>4</v>
      </c>
      <c r="G54" s="24">
        <v>7</v>
      </c>
      <c r="H54" s="25">
        <f>IF(Tableau1[[#This Row],[Score éq. 1]]="","",9-Tableau1[[#This Row],[Score éq. 1]])</f>
        <v>2</v>
      </c>
      <c r="I54" s="24">
        <f>(Tableau1[[#This Row],[Score éq. 1]]&gt;Tableau1[[#This Row],[Score éq. 2]])*1</f>
        <v>1</v>
      </c>
      <c r="J54" s="24">
        <f>1-Tableau1[[#This Row],[Point éq. 1]]</f>
        <v>0</v>
      </c>
      <c r="AI54" s="30" t="str">
        <v>D</v>
      </c>
      <c r="AJ54" s="30" t="str">
        <v>F</v>
      </c>
    </row>
    <row r="55" spans="1:36" x14ac:dyDescent="0.3">
      <c r="A55" s="23">
        <v>45461</v>
      </c>
      <c r="B55" s="24">
        <v>3</v>
      </c>
      <c r="C55" s="24">
        <v>1</v>
      </c>
      <c r="D55" s="24">
        <v>3</v>
      </c>
      <c r="E55" s="24" t="s">
        <v>12</v>
      </c>
      <c r="F55" s="24" t="s">
        <v>14</v>
      </c>
      <c r="G55" s="24">
        <v>4</v>
      </c>
      <c r="H55" s="25">
        <f>IF(Tableau1[[#This Row],[Score éq. 1]]="","",9-Tableau1[[#This Row],[Score éq. 1]])</f>
        <v>5</v>
      </c>
      <c r="I55" s="24">
        <f>(Tableau1[[#This Row],[Score éq. 1]]&gt;Tableau1[[#This Row],[Score éq. 2]])*1</f>
        <v>0</v>
      </c>
      <c r="J55" s="24">
        <f>1-Tableau1[[#This Row],[Point éq. 1]]</f>
        <v>1</v>
      </c>
      <c r="AI55" s="30" t="str">
        <v>D</v>
      </c>
      <c r="AJ55" s="30" t="str">
        <v>G</v>
      </c>
    </row>
    <row r="56" spans="1:36" x14ac:dyDescent="0.3">
      <c r="A56" s="23">
        <v>45461</v>
      </c>
      <c r="B56" s="24">
        <v>3</v>
      </c>
      <c r="C56" s="24">
        <v>1</v>
      </c>
      <c r="D56" s="24">
        <v>4</v>
      </c>
      <c r="E56" s="24" t="s">
        <v>6</v>
      </c>
      <c r="F56" s="24" t="s">
        <v>3</v>
      </c>
      <c r="G56" s="24">
        <v>7</v>
      </c>
      <c r="H56" s="25">
        <f>IF(Tableau1[[#This Row],[Score éq. 1]]="","",9-Tableau1[[#This Row],[Score éq. 1]])</f>
        <v>2</v>
      </c>
      <c r="I56" s="24">
        <f>(Tableau1[[#This Row],[Score éq. 1]]&gt;Tableau1[[#This Row],[Score éq. 2]])*1</f>
        <v>1</v>
      </c>
      <c r="J56" s="24">
        <f>1-Tableau1[[#This Row],[Point éq. 1]]</f>
        <v>0</v>
      </c>
      <c r="AI56" s="30" t="str">
        <v>D</v>
      </c>
      <c r="AJ56" s="30" t="str">
        <v>H</v>
      </c>
    </row>
    <row r="57" spans="1:36" x14ac:dyDescent="0.3">
      <c r="A57" s="23">
        <v>45461</v>
      </c>
      <c r="B57" s="24">
        <v>3</v>
      </c>
      <c r="C57" s="24">
        <v>1</v>
      </c>
      <c r="D57" s="24">
        <v>5</v>
      </c>
      <c r="E57" s="24" t="s">
        <v>8</v>
      </c>
      <c r="F57" s="24" t="s">
        <v>7</v>
      </c>
      <c r="G57" s="24">
        <v>4</v>
      </c>
      <c r="H57" s="25">
        <f>IF(Tableau1[[#This Row],[Score éq. 1]]="","",9-Tableau1[[#This Row],[Score éq. 1]])</f>
        <v>5</v>
      </c>
      <c r="I57" s="24">
        <f>(Tableau1[[#This Row],[Score éq. 1]]&gt;Tableau1[[#This Row],[Score éq. 2]])*1</f>
        <v>0</v>
      </c>
      <c r="J57" s="24">
        <f>1-Tableau1[[#This Row],[Point éq. 1]]</f>
        <v>1</v>
      </c>
      <c r="AI57" s="30" t="str">
        <v>D</v>
      </c>
      <c r="AJ57" s="30" t="str">
        <v>I</v>
      </c>
    </row>
    <row r="58" spans="1:36" x14ac:dyDescent="0.3">
      <c r="A58" s="23">
        <v>45461</v>
      </c>
      <c r="B58" s="24">
        <v>3</v>
      </c>
      <c r="C58" s="24">
        <v>1</v>
      </c>
      <c r="D58" s="24">
        <v>6</v>
      </c>
      <c r="E58" s="24" t="s">
        <v>11</v>
      </c>
      <c r="F58" s="24" t="s">
        <v>9</v>
      </c>
      <c r="G58" s="24">
        <v>0</v>
      </c>
      <c r="H58" s="25">
        <f>IF(Tableau1[[#This Row],[Score éq. 1]]="","",9-Tableau1[[#This Row],[Score éq. 1]])</f>
        <v>9</v>
      </c>
      <c r="I58" s="24">
        <f>(Tableau1[[#This Row],[Score éq. 1]]&gt;Tableau1[[#This Row],[Score éq. 2]])*1</f>
        <v>0</v>
      </c>
      <c r="J58" s="24">
        <f>1-Tableau1[[#This Row],[Point éq. 1]]</f>
        <v>1</v>
      </c>
      <c r="AI58" s="30" t="str">
        <v>D</v>
      </c>
      <c r="AJ58" s="30" t="str">
        <v>J</v>
      </c>
    </row>
    <row r="59" spans="1:36" x14ac:dyDescent="0.3">
      <c r="A59" s="23">
        <v>45461</v>
      </c>
      <c r="B59" s="24">
        <v>3</v>
      </c>
      <c r="C59" s="24">
        <v>1</v>
      </c>
      <c r="D59" s="24">
        <v>7</v>
      </c>
      <c r="E59" s="24" t="s">
        <v>56</v>
      </c>
      <c r="F59" s="24" t="s">
        <v>58</v>
      </c>
      <c r="G59" s="24">
        <v>9</v>
      </c>
      <c r="H59" s="25">
        <f>IF(Tableau1[[#This Row],[Score éq. 1]]="","",9-Tableau1[[#This Row],[Score éq. 1]])</f>
        <v>0</v>
      </c>
      <c r="I59" s="24">
        <f>(Tableau1[[#This Row],[Score éq. 1]]&gt;Tableau1[[#This Row],[Score éq. 2]])*1</f>
        <v>1</v>
      </c>
      <c r="J59" s="24">
        <f>1-Tableau1[[#This Row],[Point éq. 1]]</f>
        <v>0</v>
      </c>
      <c r="AI59" s="30" t="str">
        <v>D</v>
      </c>
      <c r="AJ59" s="30" t="str">
        <v>K</v>
      </c>
    </row>
    <row r="60" spans="1:36" x14ac:dyDescent="0.3">
      <c r="A60" s="23">
        <v>45461</v>
      </c>
      <c r="B60" s="24">
        <v>3</v>
      </c>
      <c r="C60" s="24">
        <v>1</v>
      </c>
      <c r="D60" s="24">
        <v>8</v>
      </c>
      <c r="E60" s="24" t="s">
        <v>59</v>
      </c>
      <c r="F60" s="24" t="s">
        <v>57</v>
      </c>
      <c r="G60" s="24">
        <v>8</v>
      </c>
      <c r="H60" s="25">
        <f>IF(Tableau1[[#This Row],[Score éq. 1]]="","",9-Tableau1[[#This Row],[Score éq. 1]])</f>
        <v>1</v>
      </c>
      <c r="I60" s="24">
        <f>(Tableau1[[#This Row],[Score éq. 1]]&gt;Tableau1[[#This Row],[Score éq. 2]])*1</f>
        <v>1</v>
      </c>
      <c r="J60" s="24">
        <f>1-Tableau1[[#This Row],[Point éq. 1]]</f>
        <v>0</v>
      </c>
      <c r="AI60" s="30" t="str">
        <v>D</v>
      </c>
      <c r="AJ60" s="30" t="str">
        <v>L</v>
      </c>
    </row>
    <row r="61" spans="1:36" x14ac:dyDescent="0.3">
      <c r="A61" s="23">
        <v>45461</v>
      </c>
      <c r="B61" s="24">
        <v>3</v>
      </c>
      <c r="C61" s="24">
        <v>2</v>
      </c>
      <c r="D61" s="24">
        <v>8</v>
      </c>
      <c r="E61" s="24" t="s">
        <v>14</v>
      </c>
      <c r="F61" s="24" t="s">
        <v>8</v>
      </c>
      <c r="G61" s="24">
        <v>1</v>
      </c>
      <c r="H61" s="25">
        <f>IF(Tableau1[[#This Row],[Score éq. 1]]="","",9-Tableau1[[#This Row],[Score éq. 1]])</f>
        <v>8</v>
      </c>
      <c r="I61" s="24">
        <f>(Tableau1[[#This Row],[Score éq. 1]]&gt;Tableau1[[#This Row],[Score éq. 2]])*1</f>
        <v>0</v>
      </c>
      <c r="J61" s="24">
        <f>1-Tableau1[[#This Row],[Point éq. 1]]</f>
        <v>1</v>
      </c>
      <c r="AI61" s="30" t="str">
        <v>D</v>
      </c>
      <c r="AJ61" s="30" t="str">
        <v>M</v>
      </c>
    </row>
    <row r="62" spans="1:36" x14ac:dyDescent="0.3">
      <c r="A62" s="23">
        <v>45461</v>
      </c>
      <c r="B62" s="24">
        <v>3</v>
      </c>
      <c r="C62" s="24">
        <v>2</v>
      </c>
      <c r="D62" s="24">
        <v>7</v>
      </c>
      <c r="E62" s="24" t="s">
        <v>3</v>
      </c>
      <c r="F62" s="24" t="s">
        <v>11</v>
      </c>
      <c r="G62" s="24">
        <v>3</v>
      </c>
      <c r="H62" s="25">
        <f>IF(Tableau1[[#This Row],[Score éq. 1]]="","",9-Tableau1[[#This Row],[Score éq. 1]])</f>
        <v>6</v>
      </c>
      <c r="I62" s="24">
        <f>(Tableau1[[#This Row],[Score éq. 1]]&gt;Tableau1[[#This Row],[Score éq. 2]])*1</f>
        <v>0</v>
      </c>
      <c r="J62" s="24">
        <f>1-Tableau1[[#This Row],[Point éq. 1]]</f>
        <v>1</v>
      </c>
      <c r="AI62" s="30" t="str">
        <v>D</v>
      </c>
      <c r="AJ62" s="30" t="str">
        <v>N</v>
      </c>
    </row>
    <row r="63" spans="1:36" x14ac:dyDescent="0.3">
      <c r="A63" s="23">
        <v>45461</v>
      </c>
      <c r="B63" s="24">
        <v>3</v>
      </c>
      <c r="C63" s="24">
        <v>2</v>
      </c>
      <c r="D63" s="24">
        <v>6</v>
      </c>
      <c r="E63" s="24" t="s">
        <v>4</v>
      </c>
      <c r="F63" s="24" t="s">
        <v>6</v>
      </c>
      <c r="G63" s="24">
        <v>6</v>
      </c>
      <c r="H63" s="25">
        <f>IF(Tableau1[[#This Row],[Score éq. 1]]="","",9-Tableau1[[#This Row],[Score éq. 1]])</f>
        <v>3</v>
      </c>
      <c r="I63" s="24">
        <f>(Tableau1[[#This Row],[Score éq. 1]]&gt;Tableau1[[#This Row],[Score éq. 2]])*1</f>
        <v>1</v>
      </c>
      <c r="J63" s="24">
        <f>1-Tableau1[[#This Row],[Point éq. 1]]</f>
        <v>0</v>
      </c>
      <c r="AI63" s="30" t="str">
        <v>D</v>
      </c>
      <c r="AJ63" s="30" t="str">
        <v>O</v>
      </c>
    </row>
    <row r="64" spans="1:36" x14ac:dyDescent="0.3">
      <c r="A64" s="23">
        <v>45461</v>
      </c>
      <c r="B64" s="24">
        <v>3</v>
      </c>
      <c r="C64" s="24">
        <v>2</v>
      </c>
      <c r="D64" s="24">
        <v>5</v>
      </c>
      <c r="E64" s="24" t="s">
        <v>10</v>
      </c>
      <c r="F64" s="24" t="s">
        <v>12</v>
      </c>
      <c r="G64" s="24">
        <v>3</v>
      </c>
      <c r="H64" s="25">
        <f>IF(Tableau1[[#This Row],[Score éq. 1]]="","",9-Tableau1[[#This Row],[Score éq. 1]])</f>
        <v>6</v>
      </c>
      <c r="I64" s="24">
        <f>(Tableau1[[#This Row],[Score éq. 1]]&gt;Tableau1[[#This Row],[Score éq. 2]])*1</f>
        <v>0</v>
      </c>
      <c r="J64" s="24">
        <f>1-Tableau1[[#This Row],[Point éq. 1]]</f>
        <v>1</v>
      </c>
      <c r="AI64" s="30" t="str">
        <v>D</v>
      </c>
      <c r="AJ64" s="30" t="str">
        <v>P</v>
      </c>
    </row>
    <row r="65" spans="1:36" x14ac:dyDescent="0.3">
      <c r="A65" s="23">
        <v>45461</v>
      </c>
      <c r="B65" s="24">
        <v>3</v>
      </c>
      <c r="C65" s="24">
        <v>2</v>
      </c>
      <c r="D65" s="24">
        <v>4</v>
      </c>
      <c r="E65" s="24" t="s">
        <v>7</v>
      </c>
      <c r="F65" s="24" t="s">
        <v>5</v>
      </c>
      <c r="G65" s="24">
        <v>5</v>
      </c>
      <c r="H65" s="25">
        <f>IF(Tableau1[[#This Row],[Score éq. 1]]="","",9-Tableau1[[#This Row],[Score éq. 1]])</f>
        <v>4</v>
      </c>
      <c r="I65" s="24">
        <f>(Tableau1[[#This Row],[Score éq. 1]]&gt;Tableau1[[#This Row],[Score éq. 2]])*1</f>
        <v>1</v>
      </c>
      <c r="J65" s="24">
        <f>1-Tableau1[[#This Row],[Point éq. 1]]</f>
        <v>0</v>
      </c>
      <c r="AI65" s="30" t="str">
        <v>E</v>
      </c>
      <c r="AJ65" s="30" t="str">
        <v>A</v>
      </c>
    </row>
    <row r="66" spans="1:36" x14ac:dyDescent="0.3">
      <c r="A66" s="23">
        <v>45461</v>
      </c>
      <c r="B66" s="24">
        <v>3</v>
      </c>
      <c r="C66" s="24">
        <v>2</v>
      </c>
      <c r="D66" s="24">
        <v>3</v>
      </c>
      <c r="E66" s="24" t="s">
        <v>9</v>
      </c>
      <c r="F66" s="24" t="s">
        <v>15</v>
      </c>
      <c r="G66" s="24">
        <v>1</v>
      </c>
      <c r="H66" s="25">
        <f>IF(Tableau1[[#This Row],[Score éq. 1]]="","",9-Tableau1[[#This Row],[Score éq. 1]])</f>
        <v>8</v>
      </c>
      <c r="I66" s="24">
        <f>(Tableau1[[#This Row],[Score éq. 1]]&gt;Tableau1[[#This Row],[Score éq. 2]])*1</f>
        <v>0</v>
      </c>
      <c r="J66" s="24">
        <f>1-Tableau1[[#This Row],[Point éq. 1]]</f>
        <v>1</v>
      </c>
      <c r="AI66" s="30" t="str">
        <v>E</v>
      </c>
      <c r="AJ66" s="30" t="str">
        <v>B</v>
      </c>
    </row>
    <row r="67" spans="1:36" x14ac:dyDescent="0.3">
      <c r="A67" s="23">
        <v>45461</v>
      </c>
      <c r="B67" s="24">
        <v>3</v>
      </c>
      <c r="C67" s="24">
        <v>2</v>
      </c>
      <c r="D67" s="24">
        <v>2</v>
      </c>
      <c r="E67" s="24" t="s">
        <v>56</v>
      </c>
      <c r="F67" s="24" t="s">
        <v>58</v>
      </c>
      <c r="G67" s="24">
        <v>9</v>
      </c>
      <c r="H67" s="25">
        <f>IF(Tableau1[[#This Row],[Score éq. 1]]="","",9-Tableau1[[#This Row],[Score éq. 1]])</f>
        <v>0</v>
      </c>
      <c r="I67" s="24">
        <f>(Tableau1[[#This Row],[Score éq. 1]]&gt;Tableau1[[#This Row],[Score éq. 2]])*1</f>
        <v>1</v>
      </c>
      <c r="J67" s="24">
        <f>1-Tableau1[[#This Row],[Point éq. 1]]</f>
        <v>0</v>
      </c>
      <c r="AI67" s="30" t="str">
        <v>E</v>
      </c>
      <c r="AJ67" s="30" t="str">
        <v>C</v>
      </c>
    </row>
    <row r="68" spans="1:36" x14ac:dyDescent="0.3">
      <c r="A68" s="23">
        <v>45461</v>
      </c>
      <c r="B68" s="24">
        <v>3</v>
      </c>
      <c r="C68" s="24">
        <v>2</v>
      </c>
      <c r="D68" s="24">
        <v>1</v>
      </c>
      <c r="E68" s="24" t="s">
        <v>59</v>
      </c>
      <c r="F68" s="24" t="s">
        <v>57</v>
      </c>
      <c r="G68" s="24">
        <v>8</v>
      </c>
      <c r="H68" s="25">
        <f>IF(Tableau1[[#This Row],[Score éq. 1]]="","",9-Tableau1[[#This Row],[Score éq. 1]])</f>
        <v>1</v>
      </c>
      <c r="I68" s="24">
        <f>(Tableau1[[#This Row],[Score éq. 1]]&gt;Tableau1[[#This Row],[Score éq. 2]])*1</f>
        <v>1</v>
      </c>
      <c r="J68" s="24">
        <f>1-Tableau1[[#This Row],[Point éq. 1]]</f>
        <v>0</v>
      </c>
      <c r="AI68" s="30" t="str">
        <v>E</v>
      </c>
      <c r="AJ68" s="30" t="str">
        <v>D</v>
      </c>
    </row>
    <row r="69" spans="1:36" x14ac:dyDescent="0.3">
      <c r="A69" s="23">
        <v>45461</v>
      </c>
      <c r="B69" s="24">
        <v>3</v>
      </c>
      <c r="C69" s="24">
        <v>3</v>
      </c>
      <c r="D69" s="24">
        <v>5</v>
      </c>
      <c r="E69" s="24" t="s">
        <v>15</v>
      </c>
      <c r="F69" s="24" t="s">
        <v>3</v>
      </c>
      <c r="G69" s="24">
        <v>3</v>
      </c>
      <c r="H69" s="25">
        <f>IF(Tableau1[[#This Row],[Score éq. 1]]="","",9-Tableau1[[#This Row],[Score éq. 1]])</f>
        <v>6</v>
      </c>
      <c r="I69" s="24">
        <f>(Tableau1[[#This Row],[Score éq. 1]]&gt;Tableau1[[#This Row],[Score éq. 2]])*1</f>
        <v>0</v>
      </c>
      <c r="J69" s="24">
        <f>1-Tableau1[[#This Row],[Point éq. 1]]</f>
        <v>1</v>
      </c>
      <c r="AI69" s="30" t="str">
        <v>E</v>
      </c>
      <c r="AJ69" s="30" t="str">
        <v>F</v>
      </c>
    </row>
    <row r="70" spans="1:36" x14ac:dyDescent="0.3">
      <c r="A70" s="23">
        <v>45461</v>
      </c>
      <c r="B70" s="24">
        <v>3</v>
      </c>
      <c r="C70" s="24">
        <v>3</v>
      </c>
      <c r="D70" s="24">
        <v>6</v>
      </c>
      <c r="E70" s="24" t="s">
        <v>5</v>
      </c>
      <c r="F70" s="24" t="s">
        <v>8</v>
      </c>
      <c r="G70" s="24">
        <v>2</v>
      </c>
      <c r="H70" s="25">
        <f>IF(Tableau1[[#This Row],[Score éq. 1]]="","",9-Tableau1[[#This Row],[Score éq. 1]])</f>
        <v>7</v>
      </c>
      <c r="I70" s="24">
        <f>(Tableau1[[#This Row],[Score éq. 1]]&gt;Tableau1[[#This Row],[Score éq. 2]])*1</f>
        <v>0</v>
      </c>
      <c r="J70" s="24">
        <f>1-Tableau1[[#This Row],[Point éq. 1]]</f>
        <v>1</v>
      </c>
      <c r="AI70" s="30" t="str">
        <v>E</v>
      </c>
      <c r="AJ70" s="30" t="str">
        <v>G</v>
      </c>
    </row>
    <row r="71" spans="1:36" x14ac:dyDescent="0.3">
      <c r="A71" s="23">
        <v>45461</v>
      </c>
      <c r="B71" s="24">
        <v>3</v>
      </c>
      <c r="C71" s="24">
        <v>3</v>
      </c>
      <c r="D71" s="24">
        <v>7</v>
      </c>
      <c r="E71" s="24" t="s">
        <v>12</v>
      </c>
      <c r="F71" s="24" t="s">
        <v>9</v>
      </c>
      <c r="G71" s="24">
        <v>4</v>
      </c>
      <c r="H71" s="25">
        <f>IF(Tableau1[[#This Row],[Score éq. 1]]="","",9-Tableau1[[#This Row],[Score éq. 1]])</f>
        <v>5</v>
      </c>
      <c r="I71" s="24">
        <f>(Tableau1[[#This Row],[Score éq. 1]]&gt;Tableau1[[#This Row],[Score éq. 2]])*1</f>
        <v>0</v>
      </c>
      <c r="J71" s="24">
        <f>1-Tableau1[[#This Row],[Point éq. 1]]</f>
        <v>1</v>
      </c>
      <c r="AI71" s="30" t="str">
        <v>E</v>
      </c>
      <c r="AJ71" s="30" t="str">
        <v>H</v>
      </c>
    </row>
    <row r="72" spans="1:36" x14ac:dyDescent="0.3">
      <c r="A72" s="23">
        <v>45461</v>
      </c>
      <c r="B72" s="24">
        <v>3</v>
      </c>
      <c r="C72" s="24">
        <v>3</v>
      </c>
      <c r="D72" s="24">
        <v>8</v>
      </c>
      <c r="E72" s="24" t="s">
        <v>6</v>
      </c>
      <c r="F72" s="24" t="s">
        <v>7</v>
      </c>
      <c r="G72" s="24">
        <v>8</v>
      </c>
      <c r="H72" s="25">
        <f>IF(Tableau1[[#This Row],[Score éq. 1]]="","",9-Tableau1[[#This Row],[Score éq. 1]])</f>
        <v>1</v>
      </c>
      <c r="I72" s="24">
        <f>(Tableau1[[#This Row],[Score éq. 1]]&gt;Tableau1[[#This Row],[Score éq. 2]])*1</f>
        <v>1</v>
      </c>
      <c r="J72" s="24">
        <f>1-Tableau1[[#This Row],[Point éq. 1]]</f>
        <v>0</v>
      </c>
      <c r="AI72" s="30" t="str">
        <v>E</v>
      </c>
      <c r="AJ72" s="30" t="str">
        <v>I</v>
      </c>
    </row>
    <row r="73" spans="1:36" x14ac:dyDescent="0.3">
      <c r="A73" s="23">
        <v>45461</v>
      </c>
      <c r="B73" s="24">
        <v>3</v>
      </c>
      <c r="C73" s="24">
        <v>3</v>
      </c>
      <c r="D73" s="24">
        <v>1</v>
      </c>
      <c r="E73" s="24" t="s">
        <v>10</v>
      </c>
      <c r="F73" s="24" t="s">
        <v>14</v>
      </c>
      <c r="G73" s="24">
        <v>2</v>
      </c>
      <c r="H73" s="25">
        <f>IF(Tableau1[[#This Row],[Score éq. 1]]="","",9-Tableau1[[#This Row],[Score éq. 1]])</f>
        <v>7</v>
      </c>
      <c r="I73" s="24">
        <f>(Tableau1[[#This Row],[Score éq. 1]]&gt;Tableau1[[#This Row],[Score éq. 2]])*1</f>
        <v>0</v>
      </c>
      <c r="J73" s="24">
        <f>1-Tableau1[[#This Row],[Point éq. 1]]</f>
        <v>1</v>
      </c>
      <c r="AI73" s="30" t="str">
        <v>E</v>
      </c>
      <c r="AJ73" s="30" t="str">
        <v>J</v>
      </c>
    </row>
    <row r="74" spans="1:36" x14ac:dyDescent="0.3">
      <c r="A74" s="23">
        <v>45461</v>
      </c>
      <c r="B74" s="24">
        <v>3</v>
      </c>
      <c r="C74" s="24">
        <v>3</v>
      </c>
      <c r="D74" s="24">
        <v>2</v>
      </c>
      <c r="E74" s="24" t="s">
        <v>11</v>
      </c>
      <c r="F74" s="24" t="s">
        <v>4</v>
      </c>
      <c r="G74" s="24">
        <v>4</v>
      </c>
      <c r="H74" s="25">
        <f>IF(Tableau1[[#This Row],[Score éq. 1]]="","",9-Tableau1[[#This Row],[Score éq. 1]])</f>
        <v>5</v>
      </c>
      <c r="I74" s="24">
        <f>(Tableau1[[#This Row],[Score éq. 1]]&gt;Tableau1[[#This Row],[Score éq. 2]])*1</f>
        <v>0</v>
      </c>
      <c r="J74" s="24">
        <f>1-Tableau1[[#This Row],[Point éq. 1]]</f>
        <v>1</v>
      </c>
      <c r="AI74" s="30" t="str">
        <v>E</v>
      </c>
      <c r="AJ74" s="30" t="str">
        <v>K</v>
      </c>
    </row>
    <row r="75" spans="1:36" x14ac:dyDescent="0.3">
      <c r="A75" s="23">
        <v>45461</v>
      </c>
      <c r="B75" s="24">
        <v>3</v>
      </c>
      <c r="C75" s="24">
        <v>3</v>
      </c>
      <c r="D75" s="24">
        <v>3</v>
      </c>
      <c r="E75" s="24" t="s">
        <v>56</v>
      </c>
      <c r="F75" s="24" t="s">
        <v>58</v>
      </c>
      <c r="G75" s="24">
        <v>1</v>
      </c>
      <c r="H75" s="25">
        <f>IF(Tableau1[[#This Row],[Score éq. 1]]="","",9-Tableau1[[#This Row],[Score éq. 1]])</f>
        <v>8</v>
      </c>
      <c r="I75" s="24">
        <f>(Tableau1[[#This Row],[Score éq. 1]]&gt;Tableau1[[#This Row],[Score éq. 2]])*1</f>
        <v>0</v>
      </c>
      <c r="J75" s="24">
        <f>1-Tableau1[[#This Row],[Point éq. 1]]</f>
        <v>1</v>
      </c>
      <c r="AI75" s="30" t="str">
        <v>E</v>
      </c>
      <c r="AJ75" s="30" t="str">
        <v>L</v>
      </c>
    </row>
    <row r="76" spans="1:36" x14ac:dyDescent="0.3">
      <c r="A76" s="23">
        <v>45461</v>
      </c>
      <c r="B76" s="24">
        <v>3</v>
      </c>
      <c r="C76" s="24">
        <v>3</v>
      </c>
      <c r="D76" s="24">
        <v>4</v>
      </c>
      <c r="E76" s="24" t="s">
        <v>59</v>
      </c>
      <c r="F76" s="24" t="s">
        <v>57</v>
      </c>
      <c r="G76" s="24">
        <v>7</v>
      </c>
      <c r="H76" s="25">
        <f>IF(Tableau1[[#This Row],[Score éq. 1]]="","",9-Tableau1[[#This Row],[Score éq. 1]])</f>
        <v>2</v>
      </c>
      <c r="I76" s="24">
        <f>(Tableau1[[#This Row],[Score éq. 1]]&gt;Tableau1[[#This Row],[Score éq. 2]])*1</f>
        <v>1</v>
      </c>
      <c r="J76" s="24">
        <f>1-Tableau1[[#This Row],[Point éq. 1]]</f>
        <v>0</v>
      </c>
      <c r="AI76" s="30" t="str">
        <v>E</v>
      </c>
      <c r="AJ76" s="30" t="str">
        <v>M</v>
      </c>
    </row>
    <row r="77" spans="1:36" x14ac:dyDescent="0.3">
      <c r="A77" s="23">
        <v>45468</v>
      </c>
      <c r="B77" s="24">
        <v>4</v>
      </c>
      <c r="C77" s="24">
        <v>1</v>
      </c>
      <c r="D77" s="24">
        <v>1</v>
      </c>
      <c r="E77" s="24" t="s">
        <v>3</v>
      </c>
      <c r="F77" s="24" t="s">
        <v>12</v>
      </c>
      <c r="G77" s="24">
        <v>8</v>
      </c>
      <c r="H77" s="25">
        <f>IF(Tableau1[[#This Row],[Score éq. 1]]="","",9-Tableau1[[#This Row],[Score éq. 1]])</f>
        <v>1</v>
      </c>
      <c r="I77" s="24">
        <f>(Tableau1[[#This Row],[Score éq. 1]]&gt;Tableau1[[#This Row],[Score éq. 2]])*1</f>
        <v>1</v>
      </c>
      <c r="J77" s="24">
        <f>1-Tableau1[[#This Row],[Point éq. 1]]</f>
        <v>0</v>
      </c>
      <c r="AI77" s="30" t="str">
        <v>E</v>
      </c>
      <c r="AJ77" s="30" t="str">
        <v>N</v>
      </c>
    </row>
    <row r="78" spans="1:36" x14ac:dyDescent="0.3">
      <c r="A78" s="23">
        <v>45468</v>
      </c>
      <c r="B78" s="24">
        <v>4</v>
      </c>
      <c r="C78" s="24">
        <v>1</v>
      </c>
      <c r="D78" s="24">
        <v>2</v>
      </c>
      <c r="E78" s="24" t="s">
        <v>4</v>
      </c>
      <c r="F78" s="24" t="s">
        <v>15</v>
      </c>
      <c r="G78" s="24">
        <v>5</v>
      </c>
      <c r="H78" s="25">
        <f>IF(Tableau1[[#This Row],[Score éq. 1]]="","",9-Tableau1[[#This Row],[Score éq. 1]])</f>
        <v>4</v>
      </c>
      <c r="I78" s="24">
        <f>(Tableau1[[#This Row],[Score éq. 1]]&gt;Tableau1[[#This Row],[Score éq. 2]])*1</f>
        <v>1</v>
      </c>
      <c r="J78" s="24">
        <f>1-Tableau1[[#This Row],[Point éq. 1]]</f>
        <v>0</v>
      </c>
      <c r="AI78" s="30" t="str">
        <v>E</v>
      </c>
      <c r="AJ78" s="30" t="str">
        <v>O</v>
      </c>
    </row>
    <row r="79" spans="1:36" x14ac:dyDescent="0.3">
      <c r="A79" s="23">
        <v>45468</v>
      </c>
      <c r="B79" s="24">
        <v>4</v>
      </c>
      <c r="C79" s="24">
        <v>1</v>
      </c>
      <c r="D79" s="24">
        <v>3</v>
      </c>
      <c r="E79" s="24" t="s">
        <v>5</v>
      </c>
      <c r="F79" s="24" t="s">
        <v>14</v>
      </c>
      <c r="G79" s="24">
        <v>3</v>
      </c>
      <c r="H79" s="25">
        <f>IF(Tableau1[[#This Row],[Score éq. 1]]="","",9-Tableau1[[#This Row],[Score éq. 1]])</f>
        <v>6</v>
      </c>
      <c r="I79" s="24">
        <f>(Tableau1[[#This Row],[Score éq. 1]]&gt;Tableau1[[#This Row],[Score éq. 2]])*1</f>
        <v>0</v>
      </c>
      <c r="J79" s="24">
        <f>1-Tableau1[[#This Row],[Point éq. 1]]</f>
        <v>1</v>
      </c>
      <c r="AI79" s="30" t="str">
        <v>E</v>
      </c>
      <c r="AJ79" s="30" t="str">
        <v>P</v>
      </c>
    </row>
    <row r="80" spans="1:36" x14ac:dyDescent="0.3">
      <c r="A80" s="23">
        <v>45468</v>
      </c>
      <c r="B80" s="24">
        <v>4</v>
      </c>
      <c r="C80" s="24">
        <v>1</v>
      </c>
      <c r="D80" s="24">
        <v>4</v>
      </c>
      <c r="E80" s="24" t="s">
        <v>7</v>
      </c>
      <c r="F80" s="24" t="s">
        <v>11</v>
      </c>
      <c r="G80" s="24">
        <v>6</v>
      </c>
      <c r="H80" s="25">
        <f>IF(Tableau1[[#This Row],[Score éq. 1]]="","",9-Tableau1[[#This Row],[Score éq. 1]])</f>
        <v>3</v>
      </c>
      <c r="I80" s="24">
        <f>(Tableau1[[#This Row],[Score éq. 1]]&gt;Tableau1[[#This Row],[Score éq. 2]])*1</f>
        <v>1</v>
      </c>
      <c r="J80" s="24">
        <f>1-Tableau1[[#This Row],[Point éq. 1]]</f>
        <v>0</v>
      </c>
      <c r="AI80" s="30" t="str">
        <v>F</v>
      </c>
      <c r="AJ80" s="30" t="str">
        <v>A</v>
      </c>
    </row>
    <row r="81" spans="1:36" x14ac:dyDescent="0.3">
      <c r="A81" s="23">
        <v>45468</v>
      </c>
      <c r="B81" s="24">
        <v>4</v>
      </c>
      <c r="C81" s="24">
        <v>1</v>
      </c>
      <c r="D81" s="24">
        <v>5</v>
      </c>
      <c r="E81" s="24" t="s">
        <v>9</v>
      </c>
      <c r="F81" s="24" t="s">
        <v>10</v>
      </c>
      <c r="G81" s="24">
        <v>5</v>
      </c>
      <c r="H81" s="25">
        <f>IF(Tableau1[[#This Row],[Score éq. 1]]="","",9-Tableau1[[#This Row],[Score éq. 1]])</f>
        <v>4</v>
      </c>
      <c r="I81" s="24">
        <f>(Tableau1[[#This Row],[Score éq. 1]]&gt;Tableau1[[#This Row],[Score éq. 2]])*1</f>
        <v>1</v>
      </c>
      <c r="J81" s="24">
        <f>1-Tableau1[[#This Row],[Point éq. 1]]</f>
        <v>0</v>
      </c>
      <c r="AI81" s="30" t="str">
        <v>F</v>
      </c>
      <c r="AJ81" s="30" t="str">
        <v>B</v>
      </c>
    </row>
    <row r="82" spans="1:36" x14ac:dyDescent="0.3">
      <c r="A82" s="23">
        <v>45468</v>
      </c>
      <c r="B82" s="24">
        <v>4</v>
      </c>
      <c r="C82" s="24">
        <v>1</v>
      </c>
      <c r="D82" s="24">
        <v>6</v>
      </c>
      <c r="E82" s="24" t="s">
        <v>8</v>
      </c>
      <c r="F82" s="24" t="s">
        <v>6</v>
      </c>
      <c r="G82" s="24">
        <v>9</v>
      </c>
      <c r="H82" s="25">
        <f>IF(Tableau1[[#This Row],[Score éq. 1]]="","",9-Tableau1[[#This Row],[Score éq. 1]])</f>
        <v>0</v>
      </c>
      <c r="I82" s="24">
        <f>(Tableau1[[#This Row],[Score éq. 1]]&gt;Tableau1[[#This Row],[Score éq. 2]])*1</f>
        <v>1</v>
      </c>
      <c r="J82" s="24">
        <f>1-Tableau1[[#This Row],[Point éq. 1]]</f>
        <v>0</v>
      </c>
      <c r="AI82" s="30" t="str">
        <v>F</v>
      </c>
      <c r="AJ82" s="30" t="str">
        <v>C</v>
      </c>
    </row>
    <row r="83" spans="1:36" x14ac:dyDescent="0.3">
      <c r="A83" s="23">
        <v>45468</v>
      </c>
      <c r="B83" s="24">
        <v>4</v>
      </c>
      <c r="C83" s="24">
        <v>1</v>
      </c>
      <c r="D83" s="24">
        <v>7</v>
      </c>
      <c r="E83" s="24" t="s">
        <v>56</v>
      </c>
      <c r="F83" s="24" t="s">
        <v>58</v>
      </c>
      <c r="G83" s="24">
        <v>3</v>
      </c>
      <c r="H83" s="25">
        <f>IF(Tableau1[[#This Row],[Score éq. 1]]="","",9-Tableau1[[#This Row],[Score éq. 1]])</f>
        <v>6</v>
      </c>
      <c r="I83" s="24">
        <f>(Tableau1[[#This Row],[Score éq. 1]]&gt;Tableau1[[#This Row],[Score éq. 2]])*1</f>
        <v>0</v>
      </c>
      <c r="J83" s="24">
        <f>1-Tableau1[[#This Row],[Point éq. 1]]</f>
        <v>1</v>
      </c>
      <c r="AI83" s="30" t="str">
        <v>F</v>
      </c>
      <c r="AJ83" s="30" t="str">
        <v>D</v>
      </c>
    </row>
    <row r="84" spans="1:36" x14ac:dyDescent="0.3">
      <c r="A84" s="23">
        <v>45468</v>
      </c>
      <c r="B84" s="24">
        <v>4</v>
      </c>
      <c r="C84" s="24">
        <v>1</v>
      </c>
      <c r="D84" s="24">
        <v>8</v>
      </c>
      <c r="E84" s="24" t="s">
        <v>59</v>
      </c>
      <c r="F84" s="24" t="s">
        <v>57</v>
      </c>
      <c r="G84" s="24">
        <v>4</v>
      </c>
      <c r="H84" s="25">
        <f>IF(Tableau1[[#This Row],[Score éq. 1]]="","",9-Tableau1[[#This Row],[Score éq. 1]])</f>
        <v>5</v>
      </c>
      <c r="I84" s="24">
        <f>(Tableau1[[#This Row],[Score éq. 1]]&gt;Tableau1[[#This Row],[Score éq. 2]])*1</f>
        <v>0</v>
      </c>
      <c r="J84" s="24">
        <f>1-Tableau1[[#This Row],[Point éq. 1]]</f>
        <v>1</v>
      </c>
      <c r="AI84" s="30" t="str">
        <v>F</v>
      </c>
      <c r="AJ84" s="30" t="str">
        <v>E</v>
      </c>
    </row>
    <row r="85" spans="1:36" x14ac:dyDescent="0.3">
      <c r="A85" s="23">
        <v>45468</v>
      </c>
      <c r="B85" s="24">
        <v>4</v>
      </c>
      <c r="C85" s="24">
        <v>2</v>
      </c>
      <c r="D85" s="24">
        <v>8</v>
      </c>
      <c r="E85" s="24" t="s">
        <v>3</v>
      </c>
      <c r="F85" s="24" t="s">
        <v>14</v>
      </c>
      <c r="G85" s="24">
        <v>1</v>
      </c>
      <c r="H85" s="25">
        <f>IF(Tableau1[[#This Row],[Score éq. 1]]="","",9-Tableau1[[#This Row],[Score éq. 1]])</f>
        <v>8</v>
      </c>
      <c r="I85" s="24">
        <f>(Tableau1[[#This Row],[Score éq. 1]]&gt;Tableau1[[#This Row],[Score éq. 2]])*1</f>
        <v>0</v>
      </c>
      <c r="J85" s="24">
        <f>1-Tableau1[[#This Row],[Point éq. 1]]</f>
        <v>1</v>
      </c>
      <c r="AI85" s="30" t="str">
        <v>F</v>
      </c>
      <c r="AJ85" s="30" t="str">
        <v>G</v>
      </c>
    </row>
    <row r="86" spans="1:36" x14ac:dyDescent="0.3">
      <c r="A86" s="23">
        <v>45468</v>
      </c>
      <c r="B86" s="24">
        <v>4</v>
      </c>
      <c r="C86" s="24">
        <v>2</v>
      </c>
      <c r="D86" s="24">
        <v>7</v>
      </c>
      <c r="E86" s="24" t="s">
        <v>5</v>
      </c>
      <c r="F86" s="24" t="s">
        <v>15</v>
      </c>
      <c r="G86" s="24">
        <v>1</v>
      </c>
      <c r="H86" s="25">
        <f>IF(Tableau1[[#This Row],[Score éq. 1]]="","",9-Tableau1[[#This Row],[Score éq. 1]])</f>
        <v>8</v>
      </c>
      <c r="I86" s="24">
        <f>(Tableau1[[#This Row],[Score éq. 1]]&gt;Tableau1[[#This Row],[Score éq. 2]])*1</f>
        <v>0</v>
      </c>
      <c r="J86" s="24">
        <f>1-Tableau1[[#This Row],[Point éq. 1]]</f>
        <v>1</v>
      </c>
      <c r="AI86" s="30" t="str">
        <v>F</v>
      </c>
      <c r="AJ86" s="30" t="str">
        <v>H</v>
      </c>
    </row>
    <row r="87" spans="1:36" x14ac:dyDescent="0.3">
      <c r="A87" s="23">
        <v>45468</v>
      </c>
      <c r="B87" s="24">
        <v>4</v>
      </c>
      <c r="C87" s="24">
        <v>2</v>
      </c>
      <c r="D87" s="24">
        <v>6</v>
      </c>
      <c r="E87" s="24" t="s">
        <v>8</v>
      </c>
      <c r="F87" s="24" t="s">
        <v>12</v>
      </c>
      <c r="G87" s="24">
        <v>4</v>
      </c>
      <c r="H87" s="25">
        <f>IF(Tableau1[[#This Row],[Score éq. 1]]="","",9-Tableau1[[#This Row],[Score éq. 1]])</f>
        <v>5</v>
      </c>
      <c r="I87" s="24">
        <f>(Tableau1[[#This Row],[Score éq. 1]]&gt;Tableau1[[#This Row],[Score éq. 2]])*1</f>
        <v>0</v>
      </c>
      <c r="J87" s="24">
        <f>1-Tableau1[[#This Row],[Point éq. 1]]</f>
        <v>1</v>
      </c>
      <c r="AI87" s="30" t="str">
        <v>F</v>
      </c>
      <c r="AJ87" s="30" t="str">
        <v>I</v>
      </c>
    </row>
    <row r="88" spans="1:36" x14ac:dyDescent="0.3">
      <c r="A88" s="23">
        <v>45468</v>
      </c>
      <c r="B88" s="24">
        <v>4</v>
      </c>
      <c r="C88" s="24">
        <v>2</v>
      </c>
      <c r="D88" s="24">
        <v>5</v>
      </c>
      <c r="E88" s="24" t="s">
        <v>7</v>
      </c>
      <c r="F88" s="24" t="s">
        <v>10</v>
      </c>
      <c r="G88" s="24">
        <v>8</v>
      </c>
      <c r="H88" s="25">
        <f>IF(Tableau1[[#This Row],[Score éq. 1]]="","",9-Tableau1[[#This Row],[Score éq. 1]])</f>
        <v>1</v>
      </c>
      <c r="I88" s="24">
        <f>(Tableau1[[#This Row],[Score éq. 1]]&gt;Tableau1[[#This Row],[Score éq. 2]])*1</f>
        <v>1</v>
      </c>
      <c r="J88" s="24">
        <f>1-Tableau1[[#This Row],[Point éq. 1]]</f>
        <v>0</v>
      </c>
      <c r="AI88" s="30" t="str">
        <v>F</v>
      </c>
      <c r="AJ88" s="30" t="str">
        <v>J</v>
      </c>
    </row>
    <row r="89" spans="1:36" x14ac:dyDescent="0.3">
      <c r="A89" s="23">
        <v>45468</v>
      </c>
      <c r="B89" s="24">
        <v>4</v>
      </c>
      <c r="C89" s="24">
        <v>2</v>
      </c>
      <c r="D89" s="24">
        <v>4</v>
      </c>
      <c r="E89" s="24" t="s">
        <v>4</v>
      </c>
      <c r="F89" s="24" t="s">
        <v>9</v>
      </c>
      <c r="G89" s="24">
        <v>8</v>
      </c>
      <c r="H89" s="25">
        <f>IF(Tableau1[[#This Row],[Score éq. 1]]="","",9-Tableau1[[#This Row],[Score éq. 1]])</f>
        <v>1</v>
      </c>
      <c r="I89" s="24">
        <f>(Tableau1[[#This Row],[Score éq. 1]]&gt;Tableau1[[#This Row],[Score éq. 2]])*1</f>
        <v>1</v>
      </c>
      <c r="J89" s="24">
        <f>1-Tableau1[[#This Row],[Point éq. 1]]</f>
        <v>0</v>
      </c>
      <c r="AI89" s="30" t="str">
        <v>F</v>
      </c>
      <c r="AJ89" s="30" t="str">
        <v>K</v>
      </c>
    </row>
    <row r="90" spans="1:36" x14ac:dyDescent="0.3">
      <c r="A90" s="23">
        <v>45468</v>
      </c>
      <c r="B90" s="24">
        <v>4</v>
      </c>
      <c r="C90" s="24">
        <v>2</v>
      </c>
      <c r="D90" s="24">
        <v>3</v>
      </c>
      <c r="E90" s="24" t="s">
        <v>6</v>
      </c>
      <c r="F90" s="24" t="s">
        <v>11</v>
      </c>
      <c r="G90" s="24">
        <v>8</v>
      </c>
      <c r="H90" s="25">
        <f>IF(Tableau1[[#This Row],[Score éq. 1]]="","",9-Tableau1[[#This Row],[Score éq. 1]])</f>
        <v>1</v>
      </c>
      <c r="I90" s="24">
        <f>(Tableau1[[#This Row],[Score éq. 1]]&gt;Tableau1[[#This Row],[Score éq. 2]])*1</f>
        <v>1</v>
      </c>
      <c r="J90" s="24">
        <f>1-Tableau1[[#This Row],[Point éq. 1]]</f>
        <v>0</v>
      </c>
      <c r="AI90" s="30" t="str">
        <v>F</v>
      </c>
      <c r="AJ90" s="30" t="str">
        <v>L</v>
      </c>
    </row>
    <row r="91" spans="1:36" x14ac:dyDescent="0.3">
      <c r="A91" s="23">
        <v>45468</v>
      </c>
      <c r="B91" s="24">
        <v>4</v>
      </c>
      <c r="C91" s="24">
        <v>2</v>
      </c>
      <c r="D91" s="24">
        <v>2</v>
      </c>
      <c r="E91" s="24" t="s">
        <v>58</v>
      </c>
      <c r="F91" s="24" t="s">
        <v>56</v>
      </c>
      <c r="G91" s="24">
        <v>3</v>
      </c>
      <c r="H91" s="25">
        <f>IF(Tableau1[[#This Row],[Score éq. 1]]="","",9-Tableau1[[#This Row],[Score éq. 1]])</f>
        <v>6</v>
      </c>
      <c r="I91" s="24">
        <f>(Tableau1[[#This Row],[Score éq. 1]]&gt;Tableau1[[#This Row],[Score éq. 2]])*1</f>
        <v>0</v>
      </c>
      <c r="J91" s="24">
        <f>1-Tableau1[[#This Row],[Point éq. 1]]</f>
        <v>1</v>
      </c>
      <c r="AI91" s="30" t="str">
        <v>F</v>
      </c>
      <c r="AJ91" s="30" t="str">
        <v>M</v>
      </c>
    </row>
    <row r="92" spans="1:36" x14ac:dyDescent="0.3">
      <c r="A92" s="23">
        <v>45468</v>
      </c>
      <c r="B92" s="24">
        <v>4</v>
      </c>
      <c r="C92" s="24">
        <v>2</v>
      </c>
      <c r="D92" s="24">
        <v>1</v>
      </c>
      <c r="E92" s="24" t="s">
        <v>57</v>
      </c>
      <c r="F92" s="24" t="s">
        <v>59</v>
      </c>
      <c r="G92" s="24">
        <v>9</v>
      </c>
      <c r="H92" s="25">
        <f>IF(Tableau1[[#This Row],[Score éq. 1]]="","",9-Tableau1[[#This Row],[Score éq. 1]])</f>
        <v>0</v>
      </c>
      <c r="I92" s="24">
        <f>(Tableau1[[#This Row],[Score éq. 1]]&gt;Tableau1[[#This Row],[Score éq. 2]])*1</f>
        <v>1</v>
      </c>
      <c r="J92" s="24">
        <f>1-Tableau1[[#This Row],[Point éq. 1]]</f>
        <v>0</v>
      </c>
      <c r="AI92" s="30" t="str">
        <v>F</v>
      </c>
      <c r="AJ92" s="30" t="str">
        <v>N</v>
      </c>
    </row>
    <row r="93" spans="1:36" x14ac:dyDescent="0.3">
      <c r="A93" s="23">
        <v>45468</v>
      </c>
      <c r="B93" s="24">
        <v>4</v>
      </c>
      <c r="C93" s="24">
        <v>3</v>
      </c>
      <c r="D93" s="24">
        <v>5</v>
      </c>
      <c r="E93" s="24" t="s">
        <v>14</v>
      </c>
      <c r="F93" s="24" t="s">
        <v>9</v>
      </c>
      <c r="G93" s="24">
        <v>9</v>
      </c>
      <c r="H93" s="25">
        <f>IF(Tableau1[[#This Row],[Score éq. 1]]="","",9-Tableau1[[#This Row],[Score éq. 1]])</f>
        <v>0</v>
      </c>
      <c r="I93" s="24">
        <f>(Tableau1[[#This Row],[Score éq. 1]]&gt;Tableau1[[#This Row],[Score éq. 2]])*1</f>
        <v>1</v>
      </c>
      <c r="J93" s="24">
        <f>1-Tableau1[[#This Row],[Point éq. 1]]</f>
        <v>0</v>
      </c>
      <c r="AI93" s="30" t="str">
        <v>F</v>
      </c>
      <c r="AJ93" s="30" t="str">
        <v>O</v>
      </c>
    </row>
    <row r="94" spans="1:36" x14ac:dyDescent="0.3">
      <c r="A94" s="23">
        <v>45468</v>
      </c>
      <c r="B94" s="24">
        <v>4</v>
      </c>
      <c r="C94" s="24">
        <v>3</v>
      </c>
      <c r="D94" s="24">
        <v>6</v>
      </c>
      <c r="E94" s="24" t="s">
        <v>15</v>
      </c>
      <c r="F94" s="24" t="s">
        <v>7</v>
      </c>
      <c r="G94" s="24">
        <v>8</v>
      </c>
      <c r="H94" s="25">
        <f>IF(Tableau1[[#This Row],[Score éq. 1]]="","",9-Tableau1[[#This Row],[Score éq. 1]])</f>
        <v>1</v>
      </c>
      <c r="I94" s="24">
        <f>(Tableau1[[#This Row],[Score éq. 1]]&gt;Tableau1[[#This Row],[Score éq. 2]])*1</f>
        <v>1</v>
      </c>
      <c r="J94" s="24">
        <f>1-Tableau1[[#This Row],[Point éq. 1]]</f>
        <v>0</v>
      </c>
      <c r="AI94" s="30" t="str">
        <v>F</v>
      </c>
      <c r="AJ94" s="30" t="str">
        <v>P</v>
      </c>
    </row>
    <row r="95" spans="1:36" x14ac:dyDescent="0.3">
      <c r="A95" s="23">
        <v>45468</v>
      </c>
      <c r="B95" s="24">
        <v>4</v>
      </c>
      <c r="C95" s="24">
        <v>3</v>
      </c>
      <c r="D95" s="24">
        <v>7</v>
      </c>
      <c r="E95" s="24" t="s">
        <v>12</v>
      </c>
      <c r="F95" s="24" t="s">
        <v>4</v>
      </c>
      <c r="G95" s="24">
        <v>7</v>
      </c>
      <c r="H95" s="25">
        <f>IF(Tableau1[[#This Row],[Score éq. 1]]="","",9-Tableau1[[#This Row],[Score éq. 1]])</f>
        <v>2</v>
      </c>
      <c r="I95" s="24">
        <f>(Tableau1[[#This Row],[Score éq. 1]]&gt;Tableau1[[#This Row],[Score éq. 2]])*1</f>
        <v>1</v>
      </c>
      <c r="J95" s="24">
        <f>1-Tableau1[[#This Row],[Point éq. 1]]</f>
        <v>0</v>
      </c>
      <c r="AI95" s="30" t="str">
        <v>G</v>
      </c>
      <c r="AJ95" s="30" t="str">
        <v>A</v>
      </c>
    </row>
    <row r="96" spans="1:36" x14ac:dyDescent="0.3">
      <c r="A96" s="23">
        <v>45468</v>
      </c>
      <c r="B96" s="24">
        <v>4</v>
      </c>
      <c r="C96" s="24">
        <v>3</v>
      </c>
      <c r="D96" s="24">
        <v>8</v>
      </c>
      <c r="E96" s="24" t="s">
        <v>10</v>
      </c>
      <c r="F96" s="24" t="s">
        <v>14</v>
      </c>
      <c r="G96" s="24">
        <v>8</v>
      </c>
      <c r="H96" s="25">
        <f>IF(Tableau1[[#This Row],[Score éq. 1]]="","",9-Tableau1[[#This Row],[Score éq. 1]])</f>
        <v>1</v>
      </c>
      <c r="I96" s="24">
        <f>(Tableau1[[#This Row],[Score éq. 1]]&gt;Tableau1[[#This Row],[Score éq. 2]])*1</f>
        <v>1</v>
      </c>
      <c r="J96" s="24">
        <f>1-Tableau1[[#This Row],[Point éq. 1]]</f>
        <v>0</v>
      </c>
      <c r="AI96" s="30" t="str">
        <v>G</v>
      </c>
      <c r="AJ96" s="30" t="str">
        <v>B</v>
      </c>
    </row>
    <row r="97" spans="1:36" x14ac:dyDescent="0.3">
      <c r="A97" s="23">
        <v>45468</v>
      </c>
      <c r="B97" s="24">
        <v>4</v>
      </c>
      <c r="C97" s="24">
        <v>3</v>
      </c>
      <c r="D97" s="24">
        <v>1</v>
      </c>
      <c r="E97" s="24" t="s">
        <v>6</v>
      </c>
      <c r="F97" s="24" t="s">
        <v>5</v>
      </c>
      <c r="G97" s="24">
        <v>5</v>
      </c>
      <c r="H97" s="25">
        <f>IF(Tableau1[[#This Row],[Score éq. 1]]="","",9-Tableau1[[#This Row],[Score éq. 1]])</f>
        <v>4</v>
      </c>
      <c r="I97" s="24">
        <f>(Tableau1[[#This Row],[Score éq. 1]]&gt;Tableau1[[#This Row],[Score éq. 2]])*1</f>
        <v>1</v>
      </c>
      <c r="J97" s="24">
        <f>1-Tableau1[[#This Row],[Point éq. 1]]</f>
        <v>0</v>
      </c>
      <c r="AI97" s="30" t="str">
        <v>G</v>
      </c>
      <c r="AJ97" s="30" t="str">
        <v>C</v>
      </c>
    </row>
    <row r="98" spans="1:36" x14ac:dyDescent="0.3">
      <c r="A98" s="23">
        <v>45468</v>
      </c>
      <c r="B98" s="24">
        <v>4</v>
      </c>
      <c r="C98" s="24">
        <v>3</v>
      </c>
      <c r="D98" s="24">
        <v>2</v>
      </c>
      <c r="E98" s="24" t="s">
        <v>11</v>
      </c>
      <c r="F98" s="24" t="s">
        <v>8</v>
      </c>
      <c r="G98" s="24">
        <v>7</v>
      </c>
      <c r="H98" s="25">
        <f>IF(Tableau1[[#This Row],[Score éq. 1]]="","",9-Tableau1[[#This Row],[Score éq. 1]])</f>
        <v>2</v>
      </c>
      <c r="I98" s="24">
        <f>(Tableau1[[#This Row],[Score éq. 1]]&gt;Tableau1[[#This Row],[Score éq. 2]])*1</f>
        <v>1</v>
      </c>
      <c r="J98" s="24">
        <f>1-Tableau1[[#This Row],[Point éq. 1]]</f>
        <v>0</v>
      </c>
      <c r="AI98" s="30" t="str">
        <v>G</v>
      </c>
      <c r="AJ98" s="30" t="str">
        <v>D</v>
      </c>
    </row>
    <row r="99" spans="1:36" x14ac:dyDescent="0.3">
      <c r="A99" s="23">
        <v>45468</v>
      </c>
      <c r="B99" s="24">
        <v>4</v>
      </c>
      <c r="C99" s="24">
        <v>3</v>
      </c>
      <c r="D99" s="24">
        <v>3</v>
      </c>
      <c r="E99" s="24" t="s">
        <v>56</v>
      </c>
      <c r="F99" s="24" t="s">
        <v>58</v>
      </c>
      <c r="G99" s="24">
        <v>1</v>
      </c>
      <c r="H99" s="25">
        <f>IF(Tableau1[[#This Row],[Score éq. 1]]="","",9-Tableau1[[#This Row],[Score éq. 1]])</f>
        <v>8</v>
      </c>
      <c r="I99" s="24">
        <f>(Tableau1[[#This Row],[Score éq. 1]]&gt;Tableau1[[#This Row],[Score éq. 2]])*1</f>
        <v>0</v>
      </c>
      <c r="J99" s="24">
        <f>1-Tableau1[[#This Row],[Point éq. 1]]</f>
        <v>1</v>
      </c>
      <c r="AI99" s="30" t="str">
        <v>G</v>
      </c>
      <c r="AJ99" s="30" t="str">
        <v>E</v>
      </c>
    </row>
    <row r="100" spans="1:36" x14ac:dyDescent="0.3">
      <c r="A100" s="23">
        <v>45468</v>
      </c>
      <c r="B100" s="24">
        <v>4</v>
      </c>
      <c r="C100" s="24">
        <v>3</v>
      </c>
      <c r="D100" s="24">
        <v>4</v>
      </c>
      <c r="E100" s="24" t="s">
        <v>59</v>
      </c>
      <c r="F100" s="24" t="s">
        <v>57</v>
      </c>
      <c r="G100" s="24">
        <v>9</v>
      </c>
      <c r="H100" s="25">
        <f>IF(Tableau1[[#This Row],[Score éq. 1]]="","",9-Tableau1[[#This Row],[Score éq. 1]])</f>
        <v>0</v>
      </c>
      <c r="I100" s="24">
        <f>(Tableau1[[#This Row],[Score éq. 1]]&gt;Tableau1[[#This Row],[Score éq. 2]])*1</f>
        <v>1</v>
      </c>
      <c r="J100" s="24">
        <f>1-Tableau1[[#This Row],[Point éq. 1]]</f>
        <v>0</v>
      </c>
      <c r="AI100" s="30" t="str">
        <v>G</v>
      </c>
      <c r="AJ100" s="30" t="str">
        <v>F</v>
      </c>
    </row>
    <row r="101" spans="1:36" x14ac:dyDescent="0.3">
      <c r="A101" s="23">
        <v>45475</v>
      </c>
      <c r="B101" s="24">
        <v>5</v>
      </c>
      <c r="C101" s="24">
        <v>1</v>
      </c>
      <c r="D101" s="24">
        <v>1</v>
      </c>
      <c r="E101" s="24" t="s">
        <v>9</v>
      </c>
      <c r="F101" s="24" t="s">
        <v>3</v>
      </c>
      <c r="G101" s="24">
        <v>6</v>
      </c>
      <c r="H101" s="25">
        <f>IF(Tableau1[[#This Row],[Score éq. 1]]="","",9-Tableau1[[#This Row],[Score éq. 1]])</f>
        <v>3</v>
      </c>
      <c r="I101" s="24">
        <f>(Tableau1[[#This Row],[Score éq. 1]]&gt;Tableau1[[#This Row],[Score éq. 2]])*1</f>
        <v>1</v>
      </c>
      <c r="J101" s="24">
        <f>1-Tableau1[[#This Row],[Point éq. 1]]</f>
        <v>0</v>
      </c>
      <c r="AI101" s="30" t="str">
        <v>G</v>
      </c>
      <c r="AJ101" s="30" t="str">
        <v>H</v>
      </c>
    </row>
    <row r="102" spans="1:36" x14ac:dyDescent="0.3">
      <c r="A102" s="23">
        <v>45475</v>
      </c>
      <c r="B102" s="24">
        <v>5</v>
      </c>
      <c r="C102" s="24">
        <v>1</v>
      </c>
      <c r="D102" s="24">
        <v>2</v>
      </c>
      <c r="E102" s="24" t="s">
        <v>10</v>
      </c>
      <c r="F102" s="24" t="s">
        <v>4</v>
      </c>
      <c r="G102" s="24">
        <v>6</v>
      </c>
      <c r="H102" s="25">
        <f>IF(Tableau1[[#This Row],[Score éq. 1]]="","",9-Tableau1[[#This Row],[Score éq. 1]])</f>
        <v>3</v>
      </c>
      <c r="I102" s="24">
        <f>(Tableau1[[#This Row],[Score éq. 1]]&gt;Tableau1[[#This Row],[Score éq. 2]])*1</f>
        <v>1</v>
      </c>
      <c r="J102" s="24">
        <f>1-Tableau1[[#This Row],[Point éq. 1]]</f>
        <v>0</v>
      </c>
      <c r="AI102" s="30" t="str">
        <v>G</v>
      </c>
      <c r="AJ102" s="30" t="str">
        <v>I</v>
      </c>
    </row>
    <row r="103" spans="1:36" x14ac:dyDescent="0.3">
      <c r="A103" s="23">
        <v>45475</v>
      </c>
      <c r="B103" s="24">
        <v>5</v>
      </c>
      <c r="C103" s="24">
        <v>1</v>
      </c>
      <c r="D103" s="24">
        <v>3</v>
      </c>
      <c r="E103" s="24" t="s">
        <v>11</v>
      </c>
      <c r="F103" s="24" t="s">
        <v>5</v>
      </c>
      <c r="G103" s="24">
        <v>9</v>
      </c>
      <c r="H103" s="25">
        <f>IF(Tableau1[[#This Row],[Score éq. 1]]="","",9-Tableau1[[#This Row],[Score éq. 1]])</f>
        <v>0</v>
      </c>
      <c r="I103" s="24">
        <f>(Tableau1[[#This Row],[Score éq. 1]]&gt;Tableau1[[#This Row],[Score éq. 2]])*1</f>
        <v>1</v>
      </c>
      <c r="J103" s="24">
        <f>1-Tableau1[[#This Row],[Point éq. 1]]</f>
        <v>0</v>
      </c>
      <c r="AI103" s="30" t="str">
        <v>G</v>
      </c>
      <c r="AJ103" s="30" t="str">
        <v>J</v>
      </c>
    </row>
    <row r="104" spans="1:36" x14ac:dyDescent="0.3">
      <c r="A104" s="23">
        <v>45475</v>
      </c>
      <c r="B104" s="24">
        <v>5</v>
      </c>
      <c r="C104" s="24">
        <v>1</v>
      </c>
      <c r="D104" s="24">
        <v>4</v>
      </c>
      <c r="E104" s="24" t="s">
        <v>14</v>
      </c>
      <c r="F104" s="24" t="s">
        <v>6</v>
      </c>
      <c r="G104" s="24">
        <v>4</v>
      </c>
      <c r="H104" s="25">
        <f>IF(Tableau1[[#This Row],[Score éq. 1]]="","",9-Tableau1[[#This Row],[Score éq. 1]])</f>
        <v>5</v>
      </c>
      <c r="I104" s="24">
        <f>(Tableau1[[#This Row],[Score éq. 1]]&gt;Tableau1[[#This Row],[Score éq. 2]])*1</f>
        <v>0</v>
      </c>
      <c r="J104" s="24">
        <f>1-Tableau1[[#This Row],[Point éq. 1]]</f>
        <v>1</v>
      </c>
      <c r="AI104" s="30" t="str">
        <v>G</v>
      </c>
      <c r="AJ104" s="30" t="str">
        <v>K</v>
      </c>
    </row>
    <row r="105" spans="1:36" x14ac:dyDescent="0.3">
      <c r="A105" s="23">
        <v>45475</v>
      </c>
      <c r="B105" s="24">
        <v>5</v>
      </c>
      <c r="C105" s="24">
        <v>1</v>
      </c>
      <c r="D105" s="24">
        <v>5</v>
      </c>
      <c r="E105" s="24" t="s">
        <v>12</v>
      </c>
      <c r="F105" s="24" t="s">
        <v>7</v>
      </c>
      <c r="G105" s="24">
        <v>6</v>
      </c>
      <c r="H105" s="25">
        <f>IF(Tableau1[[#This Row],[Score éq. 1]]="","",9-Tableau1[[#This Row],[Score éq. 1]])</f>
        <v>3</v>
      </c>
      <c r="I105" s="24">
        <f>(Tableau1[[#This Row],[Score éq. 1]]&gt;Tableau1[[#This Row],[Score éq. 2]])*1</f>
        <v>1</v>
      </c>
      <c r="J105" s="24">
        <f>1-Tableau1[[#This Row],[Point éq. 1]]</f>
        <v>0</v>
      </c>
      <c r="AI105" s="30" t="str">
        <v>G</v>
      </c>
      <c r="AJ105" s="30" t="str">
        <v>L</v>
      </c>
    </row>
    <row r="106" spans="1:36" x14ac:dyDescent="0.3">
      <c r="A106" s="23">
        <v>45475</v>
      </c>
      <c r="B106" s="24">
        <v>5</v>
      </c>
      <c r="C106" s="24">
        <v>1</v>
      </c>
      <c r="D106" s="24">
        <v>6</v>
      </c>
      <c r="E106" s="24" t="s">
        <v>15</v>
      </c>
      <c r="F106" s="24" t="s">
        <v>8</v>
      </c>
      <c r="G106" s="24">
        <v>6</v>
      </c>
      <c r="H106" s="25">
        <f>IF(Tableau1[[#This Row],[Score éq. 1]]="","",9-Tableau1[[#This Row],[Score éq. 1]])</f>
        <v>3</v>
      </c>
      <c r="I106" s="24">
        <f>(Tableau1[[#This Row],[Score éq. 1]]&gt;Tableau1[[#This Row],[Score éq. 2]])*1</f>
        <v>1</v>
      </c>
      <c r="J106" s="24">
        <f>1-Tableau1[[#This Row],[Point éq. 1]]</f>
        <v>0</v>
      </c>
      <c r="AI106" s="30" t="str">
        <v>G</v>
      </c>
      <c r="AJ106" s="30" t="str">
        <v>M</v>
      </c>
    </row>
    <row r="107" spans="1:36" x14ac:dyDescent="0.3">
      <c r="A107" s="23">
        <v>45475</v>
      </c>
      <c r="B107" s="24">
        <v>5</v>
      </c>
      <c r="C107" s="24">
        <v>1</v>
      </c>
      <c r="D107" s="24">
        <v>7</v>
      </c>
      <c r="E107" s="24" t="s">
        <v>56</v>
      </c>
      <c r="F107" s="24" t="s">
        <v>58</v>
      </c>
      <c r="G107" s="24">
        <v>5</v>
      </c>
      <c r="H107" s="25">
        <f>IF(Tableau1[[#This Row],[Score éq. 1]]="","",9-Tableau1[[#This Row],[Score éq. 1]])</f>
        <v>4</v>
      </c>
      <c r="I107" s="24">
        <f>(Tableau1[[#This Row],[Score éq. 1]]&gt;Tableau1[[#This Row],[Score éq. 2]])*1</f>
        <v>1</v>
      </c>
      <c r="J107" s="24">
        <f>1-Tableau1[[#This Row],[Point éq. 1]]</f>
        <v>0</v>
      </c>
      <c r="AI107" s="30" t="str">
        <v>G</v>
      </c>
      <c r="AJ107" s="30" t="str">
        <v>N</v>
      </c>
    </row>
    <row r="108" spans="1:36" x14ac:dyDescent="0.3">
      <c r="A108" s="23">
        <v>45475</v>
      </c>
      <c r="B108" s="24">
        <v>5</v>
      </c>
      <c r="C108" s="24">
        <v>1</v>
      </c>
      <c r="D108" s="24">
        <v>8</v>
      </c>
      <c r="E108" s="24" t="s">
        <v>59</v>
      </c>
      <c r="F108" s="24" t="s">
        <v>57</v>
      </c>
      <c r="G108" s="24">
        <v>6</v>
      </c>
      <c r="H108" s="25">
        <f>IF(Tableau1[[#This Row],[Score éq. 1]]="","",9-Tableau1[[#This Row],[Score éq. 1]])</f>
        <v>3</v>
      </c>
      <c r="I108" s="24">
        <f>(Tableau1[[#This Row],[Score éq. 1]]&gt;Tableau1[[#This Row],[Score éq. 2]])*1</f>
        <v>1</v>
      </c>
      <c r="J108" s="24">
        <f>1-Tableau1[[#This Row],[Point éq. 1]]</f>
        <v>0</v>
      </c>
      <c r="AI108" s="30" t="str">
        <v>G</v>
      </c>
      <c r="AJ108" s="30" t="str">
        <v>O</v>
      </c>
    </row>
    <row r="109" spans="1:36" x14ac:dyDescent="0.3">
      <c r="A109" s="23">
        <v>45475</v>
      </c>
      <c r="B109" s="24">
        <v>5</v>
      </c>
      <c r="C109" s="24">
        <v>2</v>
      </c>
      <c r="D109" s="24">
        <v>8</v>
      </c>
      <c r="E109" s="24" t="s">
        <v>3</v>
      </c>
      <c r="F109" s="24" t="s">
        <v>14</v>
      </c>
      <c r="G109" s="24">
        <v>8</v>
      </c>
      <c r="H109" s="25">
        <f>IF(Tableau1[[#This Row],[Score éq. 1]]="","",9-Tableau1[[#This Row],[Score éq. 1]])</f>
        <v>1</v>
      </c>
      <c r="I109" s="24">
        <f>(Tableau1[[#This Row],[Score éq. 1]]&gt;Tableau1[[#This Row],[Score éq. 2]])*1</f>
        <v>1</v>
      </c>
      <c r="J109" s="24">
        <f>1-Tableau1[[#This Row],[Point éq. 1]]</f>
        <v>0</v>
      </c>
      <c r="AI109" s="30" t="str">
        <v>G</v>
      </c>
      <c r="AJ109" s="30" t="str">
        <v>P</v>
      </c>
    </row>
    <row r="110" spans="1:36" x14ac:dyDescent="0.3">
      <c r="A110" s="23">
        <v>45475</v>
      </c>
      <c r="B110" s="24">
        <v>5</v>
      </c>
      <c r="C110" s="24">
        <v>2</v>
      </c>
      <c r="D110" s="24">
        <v>7</v>
      </c>
      <c r="E110" s="24" t="s">
        <v>5</v>
      </c>
      <c r="F110" s="24" t="s">
        <v>15</v>
      </c>
      <c r="G110" s="24">
        <v>8</v>
      </c>
      <c r="H110" s="25">
        <f>IF(Tableau1[[#This Row],[Score éq. 1]]="","",9-Tableau1[[#This Row],[Score éq. 1]])</f>
        <v>1</v>
      </c>
      <c r="I110" s="24">
        <f>(Tableau1[[#This Row],[Score éq. 1]]&gt;Tableau1[[#This Row],[Score éq. 2]])*1</f>
        <v>1</v>
      </c>
      <c r="J110" s="24">
        <f>1-Tableau1[[#This Row],[Point éq. 1]]</f>
        <v>0</v>
      </c>
      <c r="AI110" s="30" t="str">
        <v>H</v>
      </c>
      <c r="AJ110" s="30" t="str">
        <v>A</v>
      </c>
    </row>
    <row r="111" spans="1:36" x14ac:dyDescent="0.3">
      <c r="A111" s="23">
        <v>45475</v>
      </c>
      <c r="B111" s="24">
        <v>5</v>
      </c>
      <c r="C111" s="24">
        <v>2</v>
      </c>
      <c r="D111" s="24">
        <v>6</v>
      </c>
      <c r="E111" s="24" t="s">
        <v>8</v>
      </c>
      <c r="F111" s="24" t="s">
        <v>12</v>
      </c>
      <c r="G111" s="24">
        <v>8</v>
      </c>
      <c r="H111" s="25">
        <f>IF(Tableau1[[#This Row],[Score éq. 1]]="","",9-Tableau1[[#This Row],[Score éq. 1]])</f>
        <v>1</v>
      </c>
      <c r="I111" s="24">
        <f>(Tableau1[[#This Row],[Score éq. 1]]&gt;Tableau1[[#This Row],[Score éq. 2]])*1</f>
        <v>1</v>
      </c>
      <c r="J111" s="24">
        <f>1-Tableau1[[#This Row],[Point éq. 1]]</f>
        <v>0</v>
      </c>
      <c r="AI111" s="30" t="str">
        <v>H</v>
      </c>
      <c r="AJ111" s="30" t="str">
        <v>B</v>
      </c>
    </row>
    <row r="112" spans="1:36" x14ac:dyDescent="0.3">
      <c r="A112" s="23">
        <v>45475</v>
      </c>
      <c r="B112" s="24">
        <v>5</v>
      </c>
      <c r="C112" s="24">
        <v>2</v>
      </c>
      <c r="D112" s="24">
        <v>5</v>
      </c>
      <c r="E112" s="24" t="s">
        <v>7</v>
      </c>
      <c r="F112" s="24" t="s">
        <v>10</v>
      </c>
      <c r="G112" s="24">
        <v>4</v>
      </c>
      <c r="H112" s="25">
        <f>IF(Tableau1[[#This Row],[Score éq. 1]]="","",9-Tableau1[[#This Row],[Score éq. 1]])</f>
        <v>5</v>
      </c>
      <c r="I112" s="24">
        <f>(Tableau1[[#This Row],[Score éq. 1]]&gt;Tableau1[[#This Row],[Score éq. 2]])*1</f>
        <v>0</v>
      </c>
      <c r="J112" s="24">
        <f>1-Tableau1[[#This Row],[Point éq. 1]]</f>
        <v>1</v>
      </c>
      <c r="AI112" s="30" t="str">
        <v>H</v>
      </c>
      <c r="AJ112" s="30" t="str">
        <v>C</v>
      </c>
    </row>
    <row r="113" spans="1:36" x14ac:dyDescent="0.3">
      <c r="A113" s="23">
        <v>45475</v>
      </c>
      <c r="B113" s="24">
        <v>5</v>
      </c>
      <c r="C113" s="24">
        <v>2</v>
      </c>
      <c r="D113" s="24">
        <v>4</v>
      </c>
      <c r="E113" s="24" t="s">
        <v>4</v>
      </c>
      <c r="F113" s="24" t="s">
        <v>9</v>
      </c>
      <c r="G113" s="24">
        <v>0</v>
      </c>
      <c r="H113" s="25">
        <f>IF(Tableau1[[#This Row],[Score éq. 1]]="","",9-Tableau1[[#This Row],[Score éq. 1]])</f>
        <v>9</v>
      </c>
      <c r="I113" s="24">
        <f>(Tableau1[[#This Row],[Score éq. 1]]&gt;Tableau1[[#This Row],[Score éq. 2]])*1</f>
        <v>0</v>
      </c>
      <c r="J113" s="24">
        <f>1-Tableau1[[#This Row],[Point éq. 1]]</f>
        <v>1</v>
      </c>
      <c r="AI113" s="30" t="str">
        <v>H</v>
      </c>
      <c r="AJ113" s="30" t="str">
        <v>D</v>
      </c>
    </row>
    <row r="114" spans="1:36" x14ac:dyDescent="0.3">
      <c r="A114" s="23">
        <v>45475</v>
      </c>
      <c r="B114" s="24">
        <v>5</v>
      </c>
      <c r="C114" s="24">
        <v>2</v>
      </c>
      <c r="D114" s="24">
        <v>3</v>
      </c>
      <c r="E114" s="24" t="s">
        <v>6</v>
      </c>
      <c r="F114" s="24" t="s">
        <v>11</v>
      </c>
      <c r="G114" s="24">
        <v>7</v>
      </c>
      <c r="H114" s="25">
        <f>IF(Tableau1[[#This Row],[Score éq. 1]]="","",9-Tableau1[[#This Row],[Score éq. 1]])</f>
        <v>2</v>
      </c>
      <c r="I114" s="24">
        <f>(Tableau1[[#This Row],[Score éq. 1]]&gt;Tableau1[[#This Row],[Score éq. 2]])*1</f>
        <v>1</v>
      </c>
      <c r="J114" s="24">
        <f>1-Tableau1[[#This Row],[Point éq. 1]]</f>
        <v>0</v>
      </c>
      <c r="AI114" s="30" t="str">
        <v>H</v>
      </c>
      <c r="AJ114" s="30" t="str">
        <v>E</v>
      </c>
    </row>
    <row r="115" spans="1:36" x14ac:dyDescent="0.3">
      <c r="A115" s="23">
        <v>45475</v>
      </c>
      <c r="B115" s="24">
        <v>5</v>
      </c>
      <c r="C115" s="24">
        <v>2</v>
      </c>
      <c r="D115" s="24">
        <v>2</v>
      </c>
      <c r="E115" s="24" t="s">
        <v>56</v>
      </c>
      <c r="F115" s="24" t="s">
        <v>58</v>
      </c>
      <c r="G115" s="24">
        <v>0</v>
      </c>
      <c r="H115" s="25">
        <f>IF(Tableau1[[#This Row],[Score éq. 1]]="","",9-Tableau1[[#This Row],[Score éq. 1]])</f>
        <v>9</v>
      </c>
      <c r="I115" s="24">
        <f>(Tableau1[[#This Row],[Score éq. 1]]&gt;Tableau1[[#This Row],[Score éq. 2]])*1</f>
        <v>0</v>
      </c>
      <c r="J115" s="24">
        <f>1-Tableau1[[#This Row],[Point éq. 1]]</f>
        <v>1</v>
      </c>
      <c r="AI115" s="30" t="str">
        <v>H</v>
      </c>
      <c r="AJ115" s="30" t="str">
        <v>F</v>
      </c>
    </row>
    <row r="116" spans="1:36" x14ac:dyDescent="0.3">
      <c r="A116" s="23">
        <v>45475</v>
      </c>
      <c r="B116" s="24">
        <v>5</v>
      </c>
      <c r="C116" s="24">
        <v>2</v>
      </c>
      <c r="D116" s="24">
        <v>1</v>
      </c>
      <c r="E116" s="24" t="s">
        <v>59</v>
      </c>
      <c r="F116" s="24" t="s">
        <v>57</v>
      </c>
      <c r="G116" s="24">
        <v>9</v>
      </c>
      <c r="H116" s="25">
        <f>IF(Tableau1[[#This Row],[Score éq. 1]]="","",9-Tableau1[[#This Row],[Score éq. 1]])</f>
        <v>0</v>
      </c>
      <c r="I116" s="24">
        <f>(Tableau1[[#This Row],[Score éq. 1]]&gt;Tableau1[[#This Row],[Score éq. 2]])*1</f>
        <v>1</v>
      </c>
      <c r="J116" s="24">
        <f>1-Tableau1[[#This Row],[Point éq. 1]]</f>
        <v>0</v>
      </c>
      <c r="AI116" s="30" t="str">
        <v>H</v>
      </c>
      <c r="AJ116" s="30" t="str">
        <v>G</v>
      </c>
    </row>
    <row r="117" spans="1:36" x14ac:dyDescent="0.3">
      <c r="A117" s="23">
        <v>45475</v>
      </c>
      <c r="B117" s="24">
        <v>5</v>
      </c>
      <c r="C117" s="24">
        <v>3</v>
      </c>
      <c r="D117" s="24">
        <v>5</v>
      </c>
      <c r="E117" s="24" t="s">
        <v>3</v>
      </c>
      <c r="F117" s="24" t="s">
        <v>4</v>
      </c>
      <c r="G117" s="24">
        <v>9</v>
      </c>
      <c r="H117" s="25">
        <f>IF(Tableau1[[#This Row],[Score éq. 1]]="","",9-Tableau1[[#This Row],[Score éq. 1]])</f>
        <v>0</v>
      </c>
      <c r="I117" s="24">
        <f>(Tableau1[[#This Row],[Score éq. 1]]&gt;Tableau1[[#This Row],[Score éq. 2]])*1</f>
        <v>1</v>
      </c>
      <c r="J117" s="24">
        <f>1-Tableau1[[#This Row],[Point éq. 1]]</f>
        <v>0</v>
      </c>
      <c r="AI117" s="30" t="str">
        <v>H</v>
      </c>
      <c r="AJ117" s="30" t="str">
        <v>I</v>
      </c>
    </row>
    <row r="118" spans="1:36" x14ac:dyDescent="0.3">
      <c r="A118" s="23">
        <v>45475</v>
      </c>
      <c r="B118" s="24">
        <v>5</v>
      </c>
      <c r="C118" s="24">
        <v>3</v>
      </c>
      <c r="D118" s="24">
        <v>6</v>
      </c>
      <c r="E118" s="24" t="s">
        <v>12</v>
      </c>
      <c r="F118" s="24" t="s">
        <v>5</v>
      </c>
      <c r="G118" s="24">
        <v>0</v>
      </c>
      <c r="H118" s="25">
        <f>IF(Tableau1[[#This Row],[Score éq. 1]]="","",9-Tableau1[[#This Row],[Score éq. 1]])</f>
        <v>9</v>
      </c>
      <c r="I118" s="24">
        <f>(Tableau1[[#This Row],[Score éq. 1]]&gt;Tableau1[[#This Row],[Score éq. 2]])*1</f>
        <v>0</v>
      </c>
      <c r="J118" s="24">
        <f>1-Tableau1[[#This Row],[Point éq. 1]]</f>
        <v>1</v>
      </c>
      <c r="AI118" s="30" t="str">
        <v>H</v>
      </c>
      <c r="AJ118" s="30" t="str">
        <v>J</v>
      </c>
    </row>
    <row r="119" spans="1:36" x14ac:dyDescent="0.3">
      <c r="A119" s="23">
        <v>45475</v>
      </c>
      <c r="B119" s="24">
        <v>5</v>
      </c>
      <c r="C119" s="24">
        <v>3</v>
      </c>
      <c r="D119" s="24">
        <v>7</v>
      </c>
      <c r="E119" s="24" t="s">
        <v>15</v>
      </c>
      <c r="F119" s="24" t="s">
        <v>6</v>
      </c>
      <c r="G119" s="24">
        <v>2</v>
      </c>
      <c r="H119" s="25">
        <f>IF(Tableau1[[#This Row],[Score éq. 1]]="","",9-Tableau1[[#This Row],[Score éq. 1]])</f>
        <v>7</v>
      </c>
      <c r="I119" s="24">
        <f>(Tableau1[[#This Row],[Score éq. 1]]&gt;Tableau1[[#This Row],[Score éq. 2]])*1</f>
        <v>0</v>
      </c>
      <c r="J119" s="24">
        <f>1-Tableau1[[#This Row],[Point éq. 1]]</f>
        <v>1</v>
      </c>
      <c r="AI119" s="30" t="str">
        <v>H</v>
      </c>
      <c r="AJ119" s="30" t="str">
        <v>K</v>
      </c>
    </row>
    <row r="120" spans="1:36" x14ac:dyDescent="0.3">
      <c r="A120" s="23">
        <v>45475</v>
      </c>
      <c r="B120" s="24">
        <v>5</v>
      </c>
      <c r="C120" s="24">
        <v>3</v>
      </c>
      <c r="D120" s="24">
        <v>8</v>
      </c>
      <c r="E120" s="24" t="s">
        <v>9</v>
      </c>
      <c r="F120" s="24" t="s">
        <v>7</v>
      </c>
      <c r="G120" s="24">
        <v>5</v>
      </c>
      <c r="H120" s="25">
        <f>IF(Tableau1[[#This Row],[Score éq. 1]]="","",9-Tableau1[[#This Row],[Score éq. 1]])</f>
        <v>4</v>
      </c>
      <c r="I120" s="24">
        <f>(Tableau1[[#This Row],[Score éq. 1]]&gt;Tableau1[[#This Row],[Score éq. 2]])*1</f>
        <v>1</v>
      </c>
      <c r="J120" s="24">
        <f>1-Tableau1[[#This Row],[Point éq. 1]]</f>
        <v>0</v>
      </c>
      <c r="AI120" s="30" t="str">
        <v>H</v>
      </c>
      <c r="AJ120" s="30" t="str">
        <v>L</v>
      </c>
    </row>
    <row r="121" spans="1:36" x14ac:dyDescent="0.3">
      <c r="A121" s="23">
        <v>45475</v>
      </c>
      <c r="B121" s="24">
        <v>5</v>
      </c>
      <c r="C121" s="24">
        <v>3</v>
      </c>
      <c r="D121" s="24">
        <v>1</v>
      </c>
      <c r="E121" s="24" t="s">
        <v>10</v>
      </c>
      <c r="F121" s="24" t="s">
        <v>8</v>
      </c>
      <c r="G121" s="24">
        <v>5</v>
      </c>
      <c r="H121" s="25">
        <f>IF(Tableau1[[#This Row],[Score éq. 1]]="","",9-Tableau1[[#This Row],[Score éq. 1]])</f>
        <v>4</v>
      </c>
      <c r="I121" s="24">
        <f>(Tableau1[[#This Row],[Score éq. 1]]&gt;Tableau1[[#This Row],[Score éq. 2]])*1</f>
        <v>1</v>
      </c>
      <c r="J121" s="24">
        <f>1-Tableau1[[#This Row],[Point éq. 1]]</f>
        <v>0</v>
      </c>
      <c r="AI121" s="30" t="str">
        <v>H</v>
      </c>
      <c r="AJ121" s="30" t="str">
        <v>M</v>
      </c>
    </row>
    <row r="122" spans="1:36" x14ac:dyDescent="0.3">
      <c r="A122" s="23">
        <v>45475</v>
      </c>
      <c r="B122" s="24">
        <v>5</v>
      </c>
      <c r="C122" s="24">
        <v>3</v>
      </c>
      <c r="D122" s="24">
        <v>2</v>
      </c>
      <c r="E122" s="24" t="s">
        <v>14</v>
      </c>
      <c r="F122" s="24" t="s">
        <v>11</v>
      </c>
      <c r="G122" s="24">
        <v>6</v>
      </c>
      <c r="H122" s="25">
        <f>IF(Tableau1[[#This Row],[Score éq. 1]]="","",9-Tableau1[[#This Row],[Score éq. 1]])</f>
        <v>3</v>
      </c>
      <c r="I122" s="24">
        <f>(Tableau1[[#This Row],[Score éq. 1]]&gt;Tableau1[[#This Row],[Score éq. 2]])*1</f>
        <v>1</v>
      </c>
      <c r="J122" s="24">
        <f>1-Tableau1[[#This Row],[Point éq. 1]]</f>
        <v>0</v>
      </c>
      <c r="AI122" s="30" t="str">
        <v>H</v>
      </c>
      <c r="AJ122" s="30" t="str">
        <v>N</v>
      </c>
    </row>
    <row r="123" spans="1:36" x14ac:dyDescent="0.3">
      <c r="A123" s="23">
        <v>45475</v>
      </c>
      <c r="B123" s="24">
        <v>5</v>
      </c>
      <c r="C123" s="24">
        <v>3</v>
      </c>
      <c r="D123" s="24">
        <v>3</v>
      </c>
      <c r="E123" s="24" t="s">
        <v>56</v>
      </c>
      <c r="F123" s="24" t="s">
        <v>58</v>
      </c>
      <c r="G123" s="24">
        <v>1</v>
      </c>
      <c r="H123" s="25">
        <f>IF(Tableau1[[#This Row],[Score éq. 1]]="","",9-Tableau1[[#This Row],[Score éq. 1]])</f>
        <v>8</v>
      </c>
      <c r="I123" s="24">
        <f>(Tableau1[[#This Row],[Score éq. 1]]&gt;Tableau1[[#This Row],[Score éq. 2]])*1</f>
        <v>0</v>
      </c>
      <c r="J123" s="24">
        <f>1-Tableau1[[#This Row],[Point éq. 1]]</f>
        <v>1</v>
      </c>
      <c r="AI123" s="30" t="str">
        <v>H</v>
      </c>
      <c r="AJ123" s="30" t="str">
        <v>O</v>
      </c>
    </row>
    <row r="124" spans="1:36" x14ac:dyDescent="0.3">
      <c r="A124" s="23">
        <v>45475</v>
      </c>
      <c r="B124" s="24">
        <v>5</v>
      </c>
      <c r="C124" s="24">
        <v>3</v>
      </c>
      <c r="D124" s="24">
        <v>4</v>
      </c>
      <c r="E124" s="24" t="s">
        <v>59</v>
      </c>
      <c r="F124" s="24" t="s">
        <v>57</v>
      </c>
      <c r="G124" s="24">
        <v>7</v>
      </c>
      <c r="H124" s="25">
        <f>IF(Tableau1[[#This Row],[Score éq. 1]]="","",9-Tableau1[[#This Row],[Score éq. 1]])</f>
        <v>2</v>
      </c>
      <c r="I124" s="24">
        <f>(Tableau1[[#This Row],[Score éq. 1]]&gt;Tableau1[[#This Row],[Score éq. 2]])*1</f>
        <v>1</v>
      </c>
      <c r="J124" s="24">
        <f>1-Tableau1[[#This Row],[Point éq. 1]]</f>
        <v>0</v>
      </c>
      <c r="AI124" s="30" t="str">
        <v>H</v>
      </c>
      <c r="AJ124" s="30" t="str">
        <v>P</v>
      </c>
    </row>
    <row r="125" spans="1:36" x14ac:dyDescent="0.3">
      <c r="A125" s="23">
        <v>45482</v>
      </c>
      <c r="B125" s="24">
        <v>6</v>
      </c>
      <c r="C125" s="24">
        <v>1</v>
      </c>
      <c r="D125" s="24">
        <v>1</v>
      </c>
      <c r="E125" s="24" t="s">
        <v>4</v>
      </c>
      <c r="F125" s="24" t="s">
        <v>14</v>
      </c>
      <c r="G125" s="24">
        <v>8</v>
      </c>
      <c r="H125" s="25">
        <f>IF(Tableau1[[#This Row],[Score éq. 1]]="","",9-Tableau1[[#This Row],[Score éq. 1]])</f>
        <v>1</v>
      </c>
      <c r="I125" s="24">
        <f>(Tableau1[[#This Row],[Score éq. 1]]&gt;Tableau1[[#This Row],[Score éq. 2]])*1</f>
        <v>1</v>
      </c>
      <c r="J125" s="24">
        <f>1-Tableau1[[#This Row],[Point éq. 1]]</f>
        <v>0</v>
      </c>
      <c r="AI125" s="30" t="str">
        <v>I</v>
      </c>
      <c r="AJ125" s="30" t="str">
        <v>A</v>
      </c>
    </row>
    <row r="126" spans="1:36" x14ac:dyDescent="0.3">
      <c r="A126" s="23">
        <v>45482</v>
      </c>
      <c r="B126" s="24">
        <v>6</v>
      </c>
      <c r="C126" s="24">
        <v>1</v>
      </c>
      <c r="D126" s="24">
        <v>2</v>
      </c>
      <c r="E126" s="24" t="s">
        <v>7</v>
      </c>
      <c r="F126" s="24" t="s">
        <v>3</v>
      </c>
      <c r="G126" s="24">
        <v>3</v>
      </c>
      <c r="H126" s="25">
        <f>IF(Tableau1[[#This Row],[Score éq. 1]]="","",9-Tableau1[[#This Row],[Score éq. 1]])</f>
        <v>6</v>
      </c>
      <c r="I126" s="24">
        <f>(Tableau1[[#This Row],[Score éq. 1]]&gt;Tableau1[[#This Row],[Score éq. 2]])*1</f>
        <v>0</v>
      </c>
      <c r="J126" s="24">
        <f>1-Tableau1[[#This Row],[Point éq. 1]]</f>
        <v>1</v>
      </c>
      <c r="AI126" s="30" t="str">
        <v>I</v>
      </c>
      <c r="AJ126" s="30" t="str">
        <v>B</v>
      </c>
    </row>
    <row r="127" spans="1:36" x14ac:dyDescent="0.3">
      <c r="A127" s="23">
        <v>45482</v>
      </c>
      <c r="B127" s="24">
        <v>6</v>
      </c>
      <c r="C127" s="24">
        <v>1</v>
      </c>
      <c r="D127" s="24">
        <v>3</v>
      </c>
      <c r="E127" s="24" t="s">
        <v>11</v>
      </c>
      <c r="F127" s="24" t="s">
        <v>15</v>
      </c>
      <c r="G127" s="24">
        <v>4</v>
      </c>
      <c r="H127" s="25">
        <f>IF(Tableau1[[#This Row],[Score éq. 1]]="","",9-Tableau1[[#This Row],[Score éq. 1]])</f>
        <v>5</v>
      </c>
      <c r="I127" s="24">
        <f>(Tableau1[[#This Row],[Score éq. 1]]&gt;Tableau1[[#This Row],[Score éq. 2]])*1</f>
        <v>0</v>
      </c>
      <c r="J127" s="24">
        <f>1-Tableau1[[#This Row],[Point éq. 1]]</f>
        <v>1</v>
      </c>
      <c r="AI127" s="30" t="str">
        <v>I</v>
      </c>
      <c r="AJ127" s="30" t="str">
        <v>C</v>
      </c>
    </row>
    <row r="128" spans="1:36" x14ac:dyDescent="0.3">
      <c r="A128" s="23">
        <v>45482</v>
      </c>
      <c r="B128" s="24">
        <v>6</v>
      </c>
      <c r="C128" s="24">
        <v>1</v>
      </c>
      <c r="D128" s="24">
        <v>4</v>
      </c>
      <c r="E128" s="24" t="s">
        <v>6</v>
      </c>
      <c r="F128" s="24" t="s">
        <v>12</v>
      </c>
      <c r="G128" s="24">
        <v>3</v>
      </c>
      <c r="H128" s="25">
        <f>IF(Tableau1[[#This Row],[Score éq. 1]]="","",9-Tableau1[[#This Row],[Score éq. 1]])</f>
        <v>6</v>
      </c>
      <c r="I128" s="24">
        <f>(Tableau1[[#This Row],[Score éq. 1]]&gt;Tableau1[[#This Row],[Score éq. 2]])*1</f>
        <v>0</v>
      </c>
      <c r="J128" s="24">
        <f>1-Tableau1[[#This Row],[Point éq. 1]]</f>
        <v>1</v>
      </c>
      <c r="AI128" s="30" t="str">
        <v>I</v>
      </c>
      <c r="AJ128" s="30" t="str">
        <v>D</v>
      </c>
    </row>
    <row r="129" spans="1:36" x14ac:dyDescent="0.3">
      <c r="A129" s="23">
        <v>45482</v>
      </c>
      <c r="B129" s="24">
        <v>6</v>
      </c>
      <c r="C129" s="24">
        <v>1</v>
      </c>
      <c r="D129" s="24">
        <v>5</v>
      </c>
      <c r="E129" s="24" t="s">
        <v>5</v>
      </c>
      <c r="F129" s="24" t="s">
        <v>10</v>
      </c>
      <c r="G129" s="24">
        <v>2</v>
      </c>
      <c r="H129" s="25">
        <f>IF(Tableau1[[#This Row],[Score éq. 1]]="","",9-Tableau1[[#This Row],[Score éq. 1]])</f>
        <v>7</v>
      </c>
      <c r="I129" s="24">
        <f>(Tableau1[[#This Row],[Score éq. 1]]&gt;Tableau1[[#This Row],[Score éq. 2]])*1</f>
        <v>0</v>
      </c>
      <c r="J129" s="24">
        <f>1-Tableau1[[#This Row],[Point éq. 1]]</f>
        <v>1</v>
      </c>
      <c r="AI129" s="30" t="str">
        <v>I</v>
      </c>
      <c r="AJ129" s="30" t="str">
        <v>E</v>
      </c>
    </row>
    <row r="130" spans="1:36" x14ac:dyDescent="0.3">
      <c r="A130" s="23">
        <v>45482</v>
      </c>
      <c r="B130" s="24">
        <v>6</v>
      </c>
      <c r="C130" s="24">
        <v>1</v>
      </c>
      <c r="D130" s="24">
        <v>6</v>
      </c>
      <c r="E130" s="24" t="s">
        <v>8</v>
      </c>
      <c r="F130" s="24" t="s">
        <v>9</v>
      </c>
      <c r="G130" s="24">
        <v>3</v>
      </c>
      <c r="H130" s="25">
        <f>IF(Tableau1[[#This Row],[Score éq. 1]]="","",9-Tableau1[[#This Row],[Score éq. 1]])</f>
        <v>6</v>
      </c>
      <c r="I130" s="24">
        <f>(Tableau1[[#This Row],[Score éq. 1]]&gt;Tableau1[[#This Row],[Score éq. 2]])*1</f>
        <v>0</v>
      </c>
      <c r="J130" s="24">
        <f>1-Tableau1[[#This Row],[Point éq. 1]]</f>
        <v>1</v>
      </c>
      <c r="AI130" s="30" t="str">
        <v>I</v>
      </c>
      <c r="AJ130" s="30" t="str">
        <v>F</v>
      </c>
    </row>
    <row r="131" spans="1:36" x14ac:dyDescent="0.3">
      <c r="A131" s="23">
        <v>45482</v>
      </c>
      <c r="B131" s="24">
        <v>6</v>
      </c>
      <c r="C131" s="24">
        <v>1</v>
      </c>
      <c r="D131" s="24">
        <v>7</v>
      </c>
      <c r="E131" s="24" t="s">
        <v>56</v>
      </c>
      <c r="F131" s="24" t="s">
        <v>58</v>
      </c>
      <c r="G131" s="24">
        <v>5</v>
      </c>
      <c r="H131" s="25">
        <f>IF(Tableau1[[#This Row],[Score éq. 1]]="","",9-Tableau1[[#This Row],[Score éq. 1]])</f>
        <v>4</v>
      </c>
      <c r="I131" s="24">
        <f>(Tableau1[[#This Row],[Score éq. 1]]&gt;Tableau1[[#This Row],[Score éq. 2]])*1</f>
        <v>1</v>
      </c>
      <c r="J131" s="24">
        <f>1-Tableau1[[#This Row],[Point éq. 1]]</f>
        <v>0</v>
      </c>
      <c r="AI131" s="30" t="str">
        <v>I</v>
      </c>
      <c r="AJ131" s="30" t="str">
        <v>G</v>
      </c>
    </row>
    <row r="132" spans="1:36" x14ac:dyDescent="0.3">
      <c r="A132" s="23">
        <v>45482</v>
      </c>
      <c r="B132" s="24">
        <v>6</v>
      </c>
      <c r="C132" s="24">
        <v>1</v>
      </c>
      <c r="D132" s="24">
        <v>8</v>
      </c>
      <c r="E132" s="24" t="s">
        <v>59</v>
      </c>
      <c r="F132" s="24" t="s">
        <v>57</v>
      </c>
      <c r="G132" s="24">
        <v>2</v>
      </c>
      <c r="H132" s="25">
        <f>IF(Tableau1[[#This Row],[Score éq. 1]]="","",9-Tableau1[[#This Row],[Score éq. 1]])</f>
        <v>7</v>
      </c>
      <c r="I132" s="24">
        <f>(Tableau1[[#This Row],[Score éq. 1]]&gt;Tableau1[[#This Row],[Score éq. 2]])*1</f>
        <v>0</v>
      </c>
      <c r="J132" s="24">
        <f>1-Tableau1[[#This Row],[Point éq. 1]]</f>
        <v>1</v>
      </c>
      <c r="AI132" s="30" t="str">
        <v>I</v>
      </c>
      <c r="AJ132" s="30" t="str">
        <v>H</v>
      </c>
    </row>
    <row r="133" spans="1:36" x14ac:dyDescent="0.3">
      <c r="A133" s="23">
        <v>45482</v>
      </c>
      <c r="B133" s="24">
        <v>6</v>
      </c>
      <c r="C133" s="24">
        <v>2</v>
      </c>
      <c r="D133" s="24">
        <v>8</v>
      </c>
      <c r="E133" s="24" t="s">
        <v>14</v>
      </c>
      <c r="F133" s="24" t="s">
        <v>15</v>
      </c>
      <c r="G133" s="24">
        <v>1</v>
      </c>
      <c r="H133" s="25">
        <f>IF(Tableau1[[#This Row],[Score éq. 1]]="","",9-Tableau1[[#This Row],[Score éq. 1]])</f>
        <v>8</v>
      </c>
      <c r="I133" s="24">
        <f>(Tableau1[[#This Row],[Score éq. 1]]&gt;Tableau1[[#This Row],[Score éq. 2]])*1</f>
        <v>0</v>
      </c>
      <c r="J133" s="24">
        <f>1-Tableau1[[#This Row],[Point éq. 1]]</f>
        <v>1</v>
      </c>
      <c r="AI133" s="30" t="str">
        <v>I</v>
      </c>
      <c r="AJ133" s="30" t="str">
        <v>J</v>
      </c>
    </row>
    <row r="134" spans="1:36" x14ac:dyDescent="0.3">
      <c r="A134" s="23">
        <v>45482</v>
      </c>
      <c r="B134" s="24">
        <v>6</v>
      </c>
      <c r="C134" s="24">
        <v>2</v>
      </c>
      <c r="D134" s="24">
        <v>7</v>
      </c>
      <c r="E134" s="24" t="s">
        <v>9</v>
      </c>
      <c r="F134" s="24" t="s">
        <v>5</v>
      </c>
      <c r="G134" s="24">
        <v>1</v>
      </c>
      <c r="H134" s="25">
        <f>IF(Tableau1[[#This Row],[Score éq. 1]]="","",9-Tableau1[[#This Row],[Score éq. 1]])</f>
        <v>8</v>
      </c>
      <c r="I134" s="24">
        <f>(Tableau1[[#This Row],[Score éq. 1]]&gt;Tableau1[[#This Row],[Score éq. 2]])*1</f>
        <v>0</v>
      </c>
      <c r="J134" s="24">
        <f>1-Tableau1[[#This Row],[Point éq. 1]]</f>
        <v>1</v>
      </c>
      <c r="AI134" s="30" t="str">
        <v>I</v>
      </c>
      <c r="AJ134" s="30" t="str">
        <v>K</v>
      </c>
    </row>
    <row r="135" spans="1:36" x14ac:dyDescent="0.3">
      <c r="A135" s="23">
        <v>45482</v>
      </c>
      <c r="B135" s="24">
        <v>6</v>
      </c>
      <c r="C135" s="24">
        <v>2</v>
      </c>
      <c r="D135" s="24">
        <v>6</v>
      </c>
      <c r="E135" s="24" t="s">
        <v>10</v>
      </c>
      <c r="F135" s="24" t="s">
        <v>6</v>
      </c>
      <c r="G135" s="24">
        <v>7</v>
      </c>
      <c r="H135" s="25">
        <f>IF(Tableau1[[#This Row],[Score éq. 1]]="","",9-Tableau1[[#This Row],[Score éq. 1]])</f>
        <v>2</v>
      </c>
      <c r="I135" s="24">
        <f>(Tableau1[[#This Row],[Score éq. 1]]&gt;Tableau1[[#This Row],[Score éq. 2]])*1</f>
        <v>1</v>
      </c>
      <c r="J135" s="24">
        <f>1-Tableau1[[#This Row],[Point éq. 1]]</f>
        <v>0</v>
      </c>
      <c r="AI135" s="30" t="str">
        <v>I</v>
      </c>
      <c r="AJ135" s="30" t="str">
        <v>L</v>
      </c>
    </row>
    <row r="136" spans="1:36" x14ac:dyDescent="0.3">
      <c r="A136" s="23">
        <v>45482</v>
      </c>
      <c r="B136" s="24">
        <v>6</v>
      </c>
      <c r="C136" s="24">
        <v>2</v>
      </c>
      <c r="D136" s="24">
        <v>5</v>
      </c>
      <c r="E136" s="24" t="s">
        <v>4</v>
      </c>
      <c r="F136" s="24" t="s">
        <v>7</v>
      </c>
      <c r="G136" s="24">
        <v>8</v>
      </c>
      <c r="H136" s="25">
        <f>IF(Tableau1[[#This Row],[Score éq. 1]]="","",9-Tableau1[[#This Row],[Score éq. 1]])</f>
        <v>1</v>
      </c>
      <c r="I136" s="24">
        <f>(Tableau1[[#This Row],[Score éq. 1]]&gt;Tableau1[[#This Row],[Score éq. 2]])*1</f>
        <v>1</v>
      </c>
      <c r="J136" s="24">
        <f>1-Tableau1[[#This Row],[Point éq. 1]]</f>
        <v>0</v>
      </c>
      <c r="AI136" s="30" t="str">
        <v>I</v>
      </c>
      <c r="AJ136" s="30" t="str">
        <v>M</v>
      </c>
    </row>
    <row r="137" spans="1:36" x14ac:dyDescent="0.3">
      <c r="A137" s="23">
        <v>45482</v>
      </c>
      <c r="B137" s="24">
        <v>6</v>
      </c>
      <c r="C137" s="24">
        <v>2</v>
      </c>
      <c r="D137" s="24">
        <v>4</v>
      </c>
      <c r="E137" s="24" t="s">
        <v>3</v>
      </c>
      <c r="F137" s="24" t="s">
        <v>8</v>
      </c>
      <c r="G137" s="24">
        <v>5</v>
      </c>
      <c r="H137" s="25">
        <f>IF(Tableau1[[#This Row],[Score éq. 1]]="","",9-Tableau1[[#This Row],[Score éq. 1]])</f>
        <v>4</v>
      </c>
      <c r="I137" s="24">
        <f>(Tableau1[[#This Row],[Score éq. 1]]&gt;Tableau1[[#This Row],[Score éq. 2]])*1</f>
        <v>1</v>
      </c>
      <c r="J137" s="24">
        <f>1-Tableau1[[#This Row],[Point éq. 1]]</f>
        <v>0</v>
      </c>
      <c r="AI137" s="30" t="str">
        <v>I</v>
      </c>
      <c r="AJ137" s="30" t="str">
        <v>N</v>
      </c>
    </row>
    <row r="138" spans="1:36" x14ac:dyDescent="0.3">
      <c r="A138" s="23">
        <v>45482</v>
      </c>
      <c r="B138" s="24">
        <v>6</v>
      </c>
      <c r="C138" s="24">
        <v>2</v>
      </c>
      <c r="D138" s="24">
        <v>3</v>
      </c>
      <c r="E138" s="24" t="s">
        <v>12</v>
      </c>
      <c r="F138" s="24" t="s">
        <v>11</v>
      </c>
      <c r="G138" s="24">
        <v>2</v>
      </c>
      <c r="H138" s="25">
        <f>IF(Tableau1[[#This Row],[Score éq. 1]]="","",9-Tableau1[[#This Row],[Score éq. 1]])</f>
        <v>7</v>
      </c>
      <c r="I138" s="24">
        <f>(Tableau1[[#This Row],[Score éq. 1]]&gt;Tableau1[[#This Row],[Score éq. 2]])*1</f>
        <v>0</v>
      </c>
      <c r="J138" s="24">
        <f>1-Tableau1[[#This Row],[Point éq. 1]]</f>
        <v>1</v>
      </c>
      <c r="AI138" s="30" t="str">
        <v>I</v>
      </c>
      <c r="AJ138" s="30" t="str">
        <v>O</v>
      </c>
    </row>
    <row r="139" spans="1:36" x14ac:dyDescent="0.3">
      <c r="A139" s="23">
        <v>45482</v>
      </c>
      <c r="B139" s="24">
        <v>6</v>
      </c>
      <c r="C139" s="24">
        <v>2</v>
      </c>
      <c r="D139" s="24">
        <v>2</v>
      </c>
      <c r="E139" s="24" t="s">
        <v>56</v>
      </c>
      <c r="F139" s="24" t="s">
        <v>58</v>
      </c>
      <c r="G139" s="24">
        <v>9</v>
      </c>
      <c r="H139" s="25">
        <f>IF(Tableau1[[#This Row],[Score éq. 1]]="","",9-Tableau1[[#This Row],[Score éq. 1]])</f>
        <v>0</v>
      </c>
      <c r="I139" s="24">
        <f>(Tableau1[[#This Row],[Score éq. 1]]&gt;Tableau1[[#This Row],[Score éq. 2]])*1</f>
        <v>1</v>
      </c>
      <c r="J139" s="24">
        <f>1-Tableau1[[#This Row],[Point éq. 1]]</f>
        <v>0</v>
      </c>
      <c r="AI139" s="30" t="str">
        <v>I</v>
      </c>
      <c r="AJ139" s="30" t="str">
        <v>P</v>
      </c>
    </row>
    <row r="140" spans="1:36" x14ac:dyDescent="0.3">
      <c r="A140" s="23">
        <v>45482</v>
      </c>
      <c r="B140" s="24">
        <v>6</v>
      </c>
      <c r="C140" s="24">
        <v>2</v>
      </c>
      <c r="D140" s="24">
        <v>1</v>
      </c>
      <c r="E140" s="24" t="s">
        <v>59</v>
      </c>
      <c r="F140" s="24" t="s">
        <v>57</v>
      </c>
      <c r="G140" s="24">
        <v>5</v>
      </c>
      <c r="H140" s="25">
        <f>IF(Tableau1[[#This Row],[Score éq. 1]]="","",9-Tableau1[[#This Row],[Score éq. 1]])</f>
        <v>4</v>
      </c>
      <c r="I140" s="24">
        <f>(Tableau1[[#This Row],[Score éq. 1]]&gt;Tableau1[[#This Row],[Score éq. 2]])*1</f>
        <v>1</v>
      </c>
      <c r="J140" s="24">
        <f>1-Tableau1[[#This Row],[Point éq. 1]]</f>
        <v>0</v>
      </c>
      <c r="AI140" s="30" t="str">
        <v>J</v>
      </c>
      <c r="AJ140" s="30" t="str">
        <v>A</v>
      </c>
    </row>
    <row r="141" spans="1:36" x14ac:dyDescent="0.3">
      <c r="A141" s="23">
        <v>45482</v>
      </c>
      <c r="B141" s="24">
        <v>6</v>
      </c>
      <c r="C141" s="24">
        <v>3</v>
      </c>
      <c r="D141" s="24">
        <v>5</v>
      </c>
      <c r="E141" s="24" t="s">
        <v>7</v>
      </c>
      <c r="F141" s="24" t="s">
        <v>14</v>
      </c>
      <c r="G141" s="24">
        <v>2</v>
      </c>
      <c r="H141" s="25">
        <f>IF(Tableau1[[#This Row],[Score éq. 1]]="","",9-Tableau1[[#This Row],[Score éq. 1]])</f>
        <v>7</v>
      </c>
      <c r="I141" s="24">
        <f>(Tableau1[[#This Row],[Score éq. 1]]&gt;Tableau1[[#This Row],[Score éq. 2]])*1</f>
        <v>0</v>
      </c>
      <c r="J141" s="24">
        <f>1-Tableau1[[#This Row],[Point éq. 1]]</f>
        <v>1</v>
      </c>
      <c r="AI141" s="30" t="str">
        <v>J</v>
      </c>
      <c r="AJ141" s="30" t="str">
        <v>B</v>
      </c>
    </row>
    <row r="142" spans="1:36" x14ac:dyDescent="0.3">
      <c r="A142" s="23">
        <v>45482</v>
      </c>
      <c r="B142" s="24">
        <v>6</v>
      </c>
      <c r="C142" s="24">
        <v>3</v>
      </c>
      <c r="D142" s="24">
        <v>6</v>
      </c>
      <c r="E142" s="24" t="s">
        <v>5</v>
      </c>
      <c r="F142" s="24" t="s">
        <v>3</v>
      </c>
      <c r="G142" s="24">
        <v>0</v>
      </c>
      <c r="H142" s="25">
        <f>IF(Tableau1[[#This Row],[Score éq. 1]]="","",9-Tableau1[[#This Row],[Score éq. 1]])</f>
        <v>9</v>
      </c>
      <c r="I142" s="24">
        <f>(Tableau1[[#This Row],[Score éq. 1]]&gt;Tableau1[[#This Row],[Score éq. 2]])*1</f>
        <v>0</v>
      </c>
      <c r="J142" s="24">
        <f>1-Tableau1[[#This Row],[Point éq. 1]]</f>
        <v>1</v>
      </c>
      <c r="AI142" s="30" t="str">
        <v>J</v>
      </c>
      <c r="AJ142" s="30" t="str">
        <v>C</v>
      </c>
    </row>
    <row r="143" spans="1:36" x14ac:dyDescent="0.3">
      <c r="A143" s="23">
        <v>45482</v>
      </c>
      <c r="B143" s="24">
        <v>6</v>
      </c>
      <c r="C143" s="24">
        <v>3</v>
      </c>
      <c r="D143" s="24">
        <v>7</v>
      </c>
      <c r="E143" s="24" t="s">
        <v>8</v>
      </c>
      <c r="F143" s="24" t="s">
        <v>4</v>
      </c>
      <c r="G143" s="24">
        <v>0</v>
      </c>
      <c r="H143" s="25">
        <f>IF(Tableau1[[#This Row],[Score éq. 1]]="","",9-Tableau1[[#This Row],[Score éq. 1]])</f>
        <v>9</v>
      </c>
      <c r="I143" s="24">
        <f>(Tableau1[[#This Row],[Score éq. 1]]&gt;Tableau1[[#This Row],[Score éq. 2]])*1</f>
        <v>0</v>
      </c>
      <c r="J143" s="24">
        <f>1-Tableau1[[#This Row],[Point éq. 1]]</f>
        <v>1</v>
      </c>
      <c r="AI143" s="30" t="str">
        <v>J</v>
      </c>
      <c r="AJ143" s="30" t="str">
        <v>D</v>
      </c>
    </row>
    <row r="144" spans="1:36" x14ac:dyDescent="0.3">
      <c r="A144" s="23">
        <v>45482</v>
      </c>
      <c r="B144" s="24">
        <v>6</v>
      </c>
      <c r="C144" s="24">
        <v>3</v>
      </c>
      <c r="D144" s="24">
        <v>8</v>
      </c>
      <c r="E144" s="24" t="s">
        <v>15</v>
      </c>
      <c r="F144" s="24" t="s">
        <v>12</v>
      </c>
      <c r="G144" s="24">
        <v>2</v>
      </c>
      <c r="H144" s="25">
        <f>IF(Tableau1[[#This Row],[Score éq. 1]]="","",9-Tableau1[[#This Row],[Score éq. 1]])</f>
        <v>7</v>
      </c>
      <c r="I144" s="24">
        <f>(Tableau1[[#This Row],[Score éq. 1]]&gt;Tableau1[[#This Row],[Score éq. 2]])*1</f>
        <v>0</v>
      </c>
      <c r="J144" s="24">
        <f>1-Tableau1[[#This Row],[Point éq. 1]]</f>
        <v>1</v>
      </c>
      <c r="AI144" s="30" t="str">
        <v>J</v>
      </c>
      <c r="AJ144" s="30" t="str">
        <v>E</v>
      </c>
    </row>
    <row r="145" spans="1:36" x14ac:dyDescent="0.3">
      <c r="A145" s="23">
        <v>45482</v>
      </c>
      <c r="B145" s="24">
        <v>6</v>
      </c>
      <c r="C145" s="24">
        <v>3</v>
      </c>
      <c r="D145" s="24">
        <v>1</v>
      </c>
      <c r="E145" s="24" t="s">
        <v>11</v>
      </c>
      <c r="F145" s="24" t="s">
        <v>10</v>
      </c>
      <c r="G145" s="24">
        <v>1</v>
      </c>
      <c r="H145" s="25">
        <f>IF(Tableau1[[#This Row],[Score éq. 1]]="","",9-Tableau1[[#This Row],[Score éq. 1]])</f>
        <v>8</v>
      </c>
      <c r="I145" s="24">
        <f>(Tableau1[[#This Row],[Score éq. 1]]&gt;Tableau1[[#This Row],[Score éq. 2]])*1</f>
        <v>0</v>
      </c>
      <c r="J145" s="24">
        <f>1-Tableau1[[#This Row],[Point éq. 1]]</f>
        <v>1</v>
      </c>
      <c r="AI145" s="30" t="str">
        <v>J</v>
      </c>
      <c r="AJ145" s="30" t="str">
        <v>F</v>
      </c>
    </row>
    <row r="146" spans="1:36" x14ac:dyDescent="0.3">
      <c r="A146" s="23">
        <v>45482</v>
      </c>
      <c r="B146" s="24">
        <v>6</v>
      </c>
      <c r="C146" s="24">
        <v>3</v>
      </c>
      <c r="D146" s="24">
        <v>2</v>
      </c>
      <c r="E146" s="24" t="s">
        <v>6</v>
      </c>
      <c r="F146" s="24" t="s">
        <v>9</v>
      </c>
      <c r="G146" s="24">
        <v>1</v>
      </c>
      <c r="H146" s="25">
        <f>IF(Tableau1[[#This Row],[Score éq. 1]]="","",9-Tableau1[[#This Row],[Score éq. 1]])</f>
        <v>8</v>
      </c>
      <c r="I146" s="24">
        <f>(Tableau1[[#This Row],[Score éq. 1]]&gt;Tableau1[[#This Row],[Score éq. 2]])*1</f>
        <v>0</v>
      </c>
      <c r="J146" s="24">
        <f>1-Tableau1[[#This Row],[Point éq. 1]]</f>
        <v>1</v>
      </c>
      <c r="AI146" s="30" t="str">
        <v>J</v>
      </c>
      <c r="AJ146" s="30" t="str">
        <v>G</v>
      </c>
    </row>
    <row r="147" spans="1:36" x14ac:dyDescent="0.3">
      <c r="A147" s="23">
        <v>45482</v>
      </c>
      <c r="B147" s="24">
        <v>6</v>
      </c>
      <c r="C147" s="24">
        <v>3</v>
      </c>
      <c r="D147" s="24">
        <v>3</v>
      </c>
      <c r="E147" s="24" t="s">
        <v>56</v>
      </c>
      <c r="F147" s="24" t="s">
        <v>58</v>
      </c>
      <c r="G147" s="24">
        <v>1</v>
      </c>
      <c r="H147" s="25">
        <f>IF(Tableau1[[#This Row],[Score éq. 1]]="","",9-Tableau1[[#This Row],[Score éq. 1]])</f>
        <v>8</v>
      </c>
      <c r="I147" s="24">
        <f>(Tableau1[[#This Row],[Score éq. 1]]&gt;Tableau1[[#This Row],[Score éq. 2]])*1</f>
        <v>0</v>
      </c>
      <c r="J147" s="24">
        <f>1-Tableau1[[#This Row],[Point éq. 1]]</f>
        <v>1</v>
      </c>
      <c r="AI147" s="30" t="str">
        <v>J</v>
      </c>
      <c r="AJ147" s="30" t="str">
        <v>H</v>
      </c>
    </row>
    <row r="148" spans="1:36" x14ac:dyDescent="0.3">
      <c r="A148" s="23">
        <v>45482</v>
      </c>
      <c r="B148" s="24">
        <v>6</v>
      </c>
      <c r="C148" s="24">
        <v>3</v>
      </c>
      <c r="D148" s="24">
        <v>4</v>
      </c>
      <c r="E148" s="24" t="s">
        <v>59</v>
      </c>
      <c r="F148" s="24" t="s">
        <v>57</v>
      </c>
      <c r="G148" s="24">
        <v>0</v>
      </c>
      <c r="H148" s="25">
        <f>IF(Tableau1[[#This Row],[Score éq. 1]]="","",9-Tableau1[[#This Row],[Score éq. 1]])</f>
        <v>9</v>
      </c>
      <c r="I148" s="24">
        <f>(Tableau1[[#This Row],[Score éq. 1]]&gt;Tableau1[[#This Row],[Score éq. 2]])*1</f>
        <v>0</v>
      </c>
      <c r="J148" s="24">
        <f>1-Tableau1[[#This Row],[Point éq. 1]]</f>
        <v>1</v>
      </c>
      <c r="AI148" s="30" t="str">
        <v>J</v>
      </c>
      <c r="AJ148" s="30" t="str">
        <v>I</v>
      </c>
    </row>
    <row r="149" spans="1:36" x14ac:dyDescent="0.3">
      <c r="A149" s="23">
        <v>45489</v>
      </c>
      <c r="B149" s="24">
        <v>7</v>
      </c>
      <c r="C149" s="24">
        <v>1</v>
      </c>
      <c r="D149" s="24">
        <v>1</v>
      </c>
      <c r="E149" s="24" t="s">
        <v>10</v>
      </c>
      <c r="F149" s="24" t="s">
        <v>15</v>
      </c>
      <c r="G149" s="24">
        <v>9</v>
      </c>
      <c r="H149" s="25">
        <f>IF(Tableau1[[#This Row],[Score éq. 1]]="","",9-Tableau1[[#This Row],[Score éq. 1]])</f>
        <v>0</v>
      </c>
      <c r="I149" s="24">
        <f>(Tableau1[[#This Row],[Score éq. 1]]&gt;Tableau1[[#This Row],[Score éq. 2]])*1</f>
        <v>1</v>
      </c>
      <c r="J149" s="24">
        <f>1-Tableau1[[#This Row],[Point éq. 1]]</f>
        <v>0</v>
      </c>
      <c r="AI149" s="30" t="str">
        <v>J</v>
      </c>
      <c r="AJ149" s="30" t="str">
        <v>K</v>
      </c>
    </row>
    <row r="150" spans="1:36" x14ac:dyDescent="0.3">
      <c r="A150" s="23">
        <v>45489</v>
      </c>
      <c r="B150" s="24">
        <v>7</v>
      </c>
      <c r="C150" s="24">
        <v>1</v>
      </c>
      <c r="D150" s="24">
        <v>2</v>
      </c>
      <c r="E150" s="24" t="s">
        <v>4</v>
      </c>
      <c r="F150" s="24" t="s">
        <v>5</v>
      </c>
      <c r="G150" s="24">
        <v>0</v>
      </c>
      <c r="H150" s="25">
        <f>IF(Tableau1[[#This Row],[Score éq. 1]]="","",9-Tableau1[[#This Row],[Score éq. 1]])</f>
        <v>9</v>
      </c>
      <c r="I150" s="24">
        <f>(Tableau1[[#This Row],[Score éq. 1]]&gt;Tableau1[[#This Row],[Score éq. 2]])*1</f>
        <v>0</v>
      </c>
      <c r="J150" s="24">
        <f>1-Tableau1[[#This Row],[Point éq. 1]]</f>
        <v>1</v>
      </c>
      <c r="AI150" s="30" t="str">
        <v>J</v>
      </c>
      <c r="AJ150" s="30" t="str">
        <v>L</v>
      </c>
    </row>
    <row r="151" spans="1:36" x14ac:dyDescent="0.3">
      <c r="A151" s="23">
        <v>45489</v>
      </c>
      <c r="B151" s="24">
        <v>7</v>
      </c>
      <c r="C151" s="24">
        <v>1</v>
      </c>
      <c r="D151" s="24">
        <v>3</v>
      </c>
      <c r="E151" s="24" t="s">
        <v>14</v>
      </c>
      <c r="F151" s="24" t="s">
        <v>12</v>
      </c>
      <c r="G151" s="24">
        <v>6</v>
      </c>
      <c r="H151" s="25">
        <f>IF(Tableau1[[#This Row],[Score éq. 1]]="","",9-Tableau1[[#This Row],[Score éq. 1]])</f>
        <v>3</v>
      </c>
      <c r="I151" s="24">
        <f>(Tableau1[[#This Row],[Score éq. 1]]&gt;Tableau1[[#This Row],[Score éq. 2]])*1</f>
        <v>1</v>
      </c>
      <c r="J151" s="24">
        <f>1-Tableau1[[#This Row],[Point éq. 1]]</f>
        <v>0</v>
      </c>
      <c r="AI151" s="30" t="str">
        <v>J</v>
      </c>
      <c r="AJ151" s="30" t="str">
        <v>M</v>
      </c>
    </row>
    <row r="152" spans="1:36" x14ac:dyDescent="0.3">
      <c r="A152" s="23">
        <v>45489</v>
      </c>
      <c r="B152" s="24">
        <v>7</v>
      </c>
      <c r="C152" s="24">
        <v>1</v>
      </c>
      <c r="D152" s="24">
        <v>4</v>
      </c>
      <c r="E152" s="24" t="s">
        <v>3</v>
      </c>
      <c r="F152" s="24" t="s">
        <v>6</v>
      </c>
      <c r="G152" s="24">
        <v>8</v>
      </c>
      <c r="H152" s="25">
        <f>IF(Tableau1[[#This Row],[Score éq. 1]]="","",9-Tableau1[[#This Row],[Score éq. 1]])</f>
        <v>1</v>
      </c>
      <c r="I152" s="24">
        <f>(Tableau1[[#This Row],[Score éq. 1]]&gt;Tableau1[[#This Row],[Score éq. 2]])*1</f>
        <v>1</v>
      </c>
      <c r="J152" s="24">
        <f>1-Tableau1[[#This Row],[Point éq. 1]]</f>
        <v>0</v>
      </c>
      <c r="AI152" s="30" t="str">
        <v>J</v>
      </c>
      <c r="AJ152" s="30" t="str">
        <v>N</v>
      </c>
    </row>
    <row r="153" spans="1:36" x14ac:dyDescent="0.3">
      <c r="A153" s="23">
        <v>45489</v>
      </c>
      <c r="B153" s="24">
        <v>7</v>
      </c>
      <c r="C153" s="24">
        <v>1</v>
      </c>
      <c r="D153" s="24">
        <v>5</v>
      </c>
      <c r="E153" s="24" t="s">
        <v>7</v>
      </c>
      <c r="F153" s="24" t="s">
        <v>8</v>
      </c>
      <c r="G153" s="24">
        <v>0</v>
      </c>
      <c r="H153" s="25">
        <f>IF(Tableau1[[#This Row],[Score éq. 1]]="","",9-Tableau1[[#This Row],[Score éq. 1]])</f>
        <v>9</v>
      </c>
      <c r="I153" s="24">
        <f>(Tableau1[[#This Row],[Score éq. 1]]&gt;Tableau1[[#This Row],[Score éq. 2]])*1</f>
        <v>0</v>
      </c>
      <c r="J153" s="24">
        <f>1-Tableau1[[#This Row],[Point éq. 1]]</f>
        <v>1</v>
      </c>
      <c r="AI153" s="30" t="str">
        <v>J</v>
      </c>
      <c r="AJ153" s="30" t="str">
        <v>O</v>
      </c>
    </row>
    <row r="154" spans="1:36" x14ac:dyDescent="0.3">
      <c r="A154" s="23">
        <v>45489</v>
      </c>
      <c r="B154" s="24">
        <v>7</v>
      </c>
      <c r="C154" s="24">
        <v>1</v>
      </c>
      <c r="D154" s="24">
        <v>6</v>
      </c>
      <c r="E154" s="24" t="s">
        <v>9</v>
      </c>
      <c r="F154" s="24" t="s">
        <v>11</v>
      </c>
      <c r="G154" s="24">
        <v>6</v>
      </c>
      <c r="H154" s="25">
        <f>IF(Tableau1[[#This Row],[Score éq. 1]]="","",9-Tableau1[[#This Row],[Score éq. 1]])</f>
        <v>3</v>
      </c>
      <c r="I154" s="24">
        <f>(Tableau1[[#This Row],[Score éq. 1]]&gt;Tableau1[[#This Row],[Score éq. 2]])*1</f>
        <v>1</v>
      </c>
      <c r="J154" s="24">
        <f>1-Tableau1[[#This Row],[Point éq. 1]]</f>
        <v>0</v>
      </c>
      <c r="AI154" s="30" t="str">
        <v>J</v>
      </c>
      <c r="AJ154" s="30" t="str">
        <v>P</v>
      </c>
    </row>
    <row r="155" spans="1:36" x14ac:dyDescent="0.3">
      <c r="A155" s="23">
        <v>45489</v>
      </c>
      <c r="B155" s="24">
        <v>7</v>
      </c>
      <c r="C155" s="24">
        <v>1</v>
      </c>
      <c r="D155" s="24">
        <v>7</v>
      </c>
      <c r="E155" s="24" t="s">
        <v>56</v>
      </c>
      <c r="F155" s="24" t="s">
        <v>58</v>
      </c>
      <c r="G155" s="24">
        <v>0</v>
      </c>
      <c r="H155" s="25">
        <f>IF(Tableau1[[#This Row],[Score éq. 1]]="","",9-Tableau1[[#This Row],[Score éq. 1]])</f>
        <v>9</v>
      </c>
      <c r="I155" s="24">
        <f>(Tableau1[[#This Row],[Score éq. 1]]&gt;Tableau1[[#This Row],[Score éq. 2]])*1</f>
        <v>0</v>
      </c>
      <c r="J155" s="24">
        <f>1-Tableau1[[#This Row],[Point éq. 1]]</f>
        <v>1</v>
      </c>
      <c r="AI155" s="30" t="str">
        <v>K</v>
      </c>
      <c r="AJ155" s="30" t="str">
        <v>A</v>
      </c>
    </row>
    <row r="156" spans="1:36" x14ac:dyDescent="0.3">
      <c r="A156" s="23">
        <v>45489</v>
      </c>
      <c r="B156" s="24">
        <v>7</v>
      </c>
      <c r="C156" s="24">
        <v>1</v>
      </c>
      <c r="D156" s="24">
        <v>8</v>
      </c>
      <c r="E156" s="24" t="s">
        <v>59</v>
      </c>
      <c r="F156" s="24" t="s">
        <v>57</v>
      </c>
      <c r="G156" s="24">
        <v>1</v>
      </c>
      <c r="H156" s="25">
        <f>IF(Tableau1[[#This Row],[Score éq. 1]]="","",9-Tableau1[[#This Row],[Score éq. 1]])</f>
        <v>8</v>
      </c>
      <c r="I156" s="24">
        <f>(Tableau1[[#This Row],[Score éq. 1]]&gt;Tableau1[[#This Row],[Score éq. 2]])*1</f>
        <v>0</v>
      </c>
      <c r="J156" s="24">
        <f>1-Tableau1[[#This Row],[Point éq. 1]]</f>
        <v>1</v>
      </c>
      <c r="AI156" s="30" t="str">
        <v>K</v>
      </c>
      <c r="AJ156" s="30" t="str">
        <v>B</v>
      </c>
    </row>
    <row r="157" spans="1:36" x14ac:dyDescent="0.3">
      <c r="A157" s="23">
        <v>45489</v>
      </c>
      <c r="B157" s="24">
        <v>7</v>
      </c>
      <c r="C157" s="24">
        <v>2</v>
      </c>
      <c r="D157" s="24">
        <v>8</v>
      </c>
      <c r="E157" s="24" t="s">
        <v>8</v>
      </c>
      <c r="F157" s="24" t="s">
        <v>14</v>
      </c>
      <c r="G157" s="24">
        <v>4</v>
      </c>
      <c r="H157" s="25">
        <f>IF(Tableau1[[#This Row],[Score éq. 1]]="","",9-Tableau1[[#This Row],[Score éq. 1]])</f>
        <v>5</v>
      </c>
      <c r="I157" s="24">
        <f>(Tableau1[[#This Row],[Score éq. 1]]&gt;Tableau1[[#This Row],[Score éq. 2]])*1</f>
        <v>0</v>
      </c>
      <c r="J157" s="24">
        <f>1-Tableau1[[#This Row],[Point éq. 1]]</f>
        <v>1</v>
      </c>
      <c r="AI157" s="30" t="str">
        <v>K</v>
      </c>
      <c r="AJ157" s="30" t="str">
        <v>C</v>
      </c>
    </row>
    <row r="158" spans="1:36" x14ac:dyDescent="0.3">
      <c r="A158" s="23">
        <v>45489</v>
      </c>
      <c r="B158" s="24">
        <v>7</v>
      </c>
      <c r="C158" s="24">
        <v>2</v>
      </c>
      <c r="D158" s="24">
        <v>7</v>
      </c>
      <c r="E158" s="24" t="s">
        <v>11</v>
      </c>
      <c r="F158" s="24" t="s">
        <v>3</v>
      </c>
      <c r="G158" s="24">
        <v>5</v>
      </c>
      <c r="H158" s="25">
        <f>IF(Tableau1[[#This Row],[Score éq. 1]]="","",9-Tableau1[[#This Row],[Score éq. 1]])</f>
        <v>4</v>
      </c>
      <c r="I158" s="24">
        <f>(Tableau1[[#This Row],[Score éq. 1]]&gt;Tableau1[[#This Row],[Score éq. 2]])*1</f>
        <v>1</v>
      </c>
      <c r="J158" s="24">
        <f>1-Tableau1[[#This Row],[Point éq. 1]]</f>
        <v>0</v>
      </c>
      <c r="AI158" s="30" t="str">
        <v>K</v>
      </c>
      <c r="AJ158" s="30" t="str">
        <v>D</v>
      </c>
    </row>
    <row r="159" spans="1:36" x14ac:dyDescent="0.3">
      <c r="A159" s="23">
        <v>45489</v>
      </c>
      <c r="B159" s="24">
        <v>7</v>
      </c>
      <c r="C159" s="24">
        <v>2</v>
      </c>
      <c r="D159" s="24">
        <v>6</v>
      </c>
      <c r="E159" s="24" t="s">
        <v>6</v>
      </c>
      <c r="F159" s="24" t="s">
        <v>4</v>
      </c>
      <c r="G159" s="24">
        <v>0</v>
      </c>
      <c r="H159" s="25">
        <f>IF(Tableau1[[#This Row],[Score éq. 1]]="","",9-Tableau1[[#This Row],[Score éq. 1]])</f>
        <v>9</v>
      </c>
      <c r="I159" s="24">
        <f>(Tableau1[[#This Row],[Score éq. 1]]&gt;Tableau1[[#This Row],[Score éq. 2]])*1</f>
        <v>0</v>
      </c>
      <c r="J159" s="24">
        <f>1-Tableau1[[#This Row],[Point éq. 1]]</f>
        <v>1</v>
      </c>
      <c r="AI159" s="30" t="str">
        <v>K</v>
      </c>
      <c r="AJ159" s="30" t="str">
        <v>E</v>
      </c>
    </row>
    <row r="160" spans="1:36" x14ac:dyDescent="0.3">
      <c r="A160" s="23">
        <v>45489</v>
      </c>
      <c r="B160" s="24">
        <v>7</v>
      </c>
      <c r="C160" s="24">
        <v>2</v>
      </c>
      <c r="D160" s="24">
        <v>5</v>
      </c>
      <c r="E160" s="24" t="s">
        <v>12</v>
      </c>
      <c r="F160" s="24" t="s">
        <v>10</v>
      </c>
      <c r="G160" s="24">
        <v>1</v>
      </c>
      <c r="H160" s="25">
        <f>IF(Tableau1[[#This Row],[Score éq. 1]]="","",9-Tableau1[[#This Row],[Score éq. 1]])</f>
        <v>8</v>
      </c>
      <c r="I160" s="24">
        <f>(Tableau1[[#This Row],[Score éq. 1]]&gt;Tableau1[[#This Row],[Score éq. 2]])*1</f>
        <v>0</v>
      </c>
      <c r="J160" s="24">
        <f>1-Tableau1[[#This Row],[Point éq. 1]]</f>
        <v>1</v>
      </c>
      <c r="AI160" s="30" t="str">
        <v>K</v>
      </c>
      <c r="AJ160" s="30" t="str">
        <v>F</v>
      </c>
    </row>
    <row r="161" spans="1:36" x14ac:dyDescent="0.3">
      <c r="A161" s="23">
        <v>45489</v>
      </c>
      <c r="B161" s="24">
        <v>7</v>
      </c>
      <c r="C161" s="24">
        <v>2</v>
      </c>
      <c r="D161" s="24">
        <v>4</v>
      </c>
      <c r="E161" s="24" t="s">
        <v>5</v>
      </c>
      <c r="F161" s="24" t="s">
        <v>7</v>
      </c>
      <c r="G161" s="24">
        <v>4</v>
      </c>
      <c r="H161" s="25">
        <f>IF(Tableau1[[#This Row],[Score éq. 1]]="","",9-Tableau1[[#This Row],[Score éq. 1]])</f>
        <v>5</v>
      </c>
      <c r="I161" s="24">
        <f>(Tableau1[[#This Row],[Score éq. 1]]&gt;Tableau1[[#This Row],[Score éq. 2]])*1</f>
        <v>0</v>
      </c>
      <c r="J161" s="24">
        <f>1-Tableau1[[#This Row],[Point éq. 1]]</f>
        <v>1</v>
      </c>
      <c r="AI161" s="30" t="str">
        <v>K</v>
      </c>
      <c r="AJ161" s="30" t="str">
        <v>G</v>
      </c>
    </row>
    <row r="162" spans="1:36" x14ac:dyDescent="0.3">
      <c r="A162" s="23">
        <v>45489</v>
      </c>
      <c r="B162" s="24">
        <v>7</v>
      </c>
      <c r="C162" s="24">
        <v>2</v>
      </c>
      <c r="D162" s="24">
        <v>3</v>
      </c>
      <c r="E162" s="24" t="s">
        <v>15</v>
      </c>
      <c r="F162" s="24" t="s">
        <v>9</v>
      </c>
      <c r="G162" s="24">
        <v>8</v>
      </c>
      <c r="H162" s="25">
        <f>IF(Tableau1[[#This Row],[Score éq. 1]]="","",9-Tableau1[[#This Row],[Score éq. 1]])</f>
        <v>1</v>
      </c>
      <c r="I162" s="24">
        <f>(Tableau1[[#This Row],[Score éq. 1]]&gt;Tableau1[[#This Row],[Score éq. 2]])*1</f>
        <v>1</v>
      </c>
      <c r="J162" s="24">
        <f>1-Tableau1[[#This Row],[Point éq. 1]]</f>
        <v>0</v>
      </c>
      <c r="AI162" s="30" t="str">
        <v>K</v>
      </c>
      <c r="AJ162" s="30" t="str">
        <v>H</v>
      </c>
    </row>
    <row r="163" spans="1:36" x14ac:dyDescent="0.3">
      <c r="A163" s="23">
        <v>45489</v>
      </c>
      <c r="B163" s="24">
        <v>7</v>
      </c>
      <c r="C163" s="24">
        <v>2</v>
      </c>
      <c r="D163" s="24">
        <v>2</v>
      </c>
      <c r="E163" s="24" t="s">
        <v>56</v>
      </c>
      <c r="F163" s="24" t="s">
        <v>58</v>
      </c>
      <c r="G163" s="24">
        <v>8</v>
      </c>
      <c r="H163" s="25">
        <f>IF(Tableau1[[#This Row],[Score éq. 1]]="","",9-Tableau1[[#This Row],[Score éq. 1]])</f>
        <v>1</v>
      </c>
      <c r="I163" s="24">
        <f>(Tableau1[[#This Row],[Score éq. 1]]&gt;Tableau1[[#This Row],[Score éq. 2]])*1</f>
        <v>1</v>
      </c>
      <c r="J163" s="24">
        <f>1-Tableau1[[#This Row],[Point éq. 1]]</f>
        <v>0</v>
      </c>
      <c r="AI163" s="30" t="str">
        <v>K</v>
      </c>
      <c r="AJ163" s="30" t="str">
        <v>I</v>
      </c>
    </row>
    <row r="164" spans="1:36" x14ac:dyDescent="0.3">
      <c r="A164" s="23">
        <v>45489</v>
      </c>
      <c r="B164" s="24">
        <v>7</v>
      </c>
      <c r="C164" s="24">
        <v>2</v>
      </c>
      <c r="D164" s="24">
        <v>1</v>
      </c>
      <c r="E164" s="24" t="s">
        <v>59</v>
      </c>
      <c r="F164" s="24" t="s">
        <v>57</v>
      </c>
      <c r="G164" s="24">
        <v>0</v>
      </c>
      <c r="H164" s="25">
        <f>IF(Tableau1[[#This Row],[Score éq. 1]]="","",9-Tableau1[[#This Row],[Score éq. 1]])</f>
        <v>9</v>
      </c>
      <c r="I164" s="24">
        <f>(Tableau1[[#This Row],[Score éq. 1]]&gt;Tableau1[[#This Row],[Score éq. 2]])*1</f>
        <v>0</v>
      </c>
      <c r="J164" s="24">
        <f>1-Tableau1[[#This Row],[Point éq. 1]]</f>
        <v>1</v>
      </c>
      <c r="AI164" s="30" t="str">
        <v>K</v>
      </c>
      <c r="AJ164" s="30" t="str">
        <v>J</v>
      </c>
    </row>
    <row r="165" spans="1:36" x14ac:dyDescent="0.3">
      <c r="A165" s="23">
        <v>45489</v>
      </c>
      <c r="B165" s="24">
        <v>7</v>
      </c>
      <c r="C165" s="24">
        <v>3</v>
      </c>
      <c r="D165" s="24">
        <v>5</v>
      </c>
      <c r="E165" s="24" t="s">
        <v>3</v>
      </c>
      <c r="F165" s="24" t="s">
        <v>15</v>
      </c>
      <c r="G165" s="24">
        <v>3</v>
      </c>
      <c r="H165" s="25">
        <f>IF(Tableau1[[#This Row],[Score éq. 1]]="","",9-Tableau1[[#This Row],[Score éq. 1]])</f>
        <v>6</v>
      </c>
      <c r="I165" s="24">
        <f>(Tableau1[[#This Row],[Score éq. 1]]&gt;Tableau1[[#This Row],[Score éq. 2]])*1</f>
        <v>0</v>
      </c>
      <c r="J165" s="24">
        <f>1-Tableau1[[#This Row],[Point éq. 1]]</f>
        <v>1</v>
      </c>
      <c r="AI165" s="30" t="str">
        <v>K</v>
      </c>
      <c r="AJ165" s="30" t="str">
        <v>L</v>
      </c>
    </row>
    <row r="166" spans="1:36" x14ac:dyDescent="0.3">
      <c r="A166" s="23">
        <v>45489</v>
      </c>
      <c r="B166" s="24">
        <v>7</v>
      </c>
      <c r="C166" s="24">
        <v>3</v>
      </c>
      <c r="D166" s="24">
        <v>6</v>
      </c>
      <c r="E166" s="24" t="s">
        <v>8</v>
      </c>
      <c r="F166" s="24" t="s">
        <v>5</v>
      </c>
      <c r="G166" s="24">
        <v>6</v>
      </c>
      <c r="H166" s="25">
        <f>IF(Tableau1[[#This Row],[Score éq. 1]]="","",9-Tableau1[[#This Row],[Score éq. 1]])</f>
        <v>3</v>
      </c>
      <c r="I166" s="24">
        <f>(Tableau1[[#This Row],[Score éq. 1]]&gt;Tableau1[[#This Row],[Score éq. 2]])*1</f>
        <v>1</v>
      </c>
      <c r="J166" s="24">
        <f>1-Tableau1[[#This Row],[Point éq. 1]]</f>
        <v>0</v>
      </c>
      <c r="AI166" s="30" t="str">
        <v>K</v>
      </c>
      <c r="AJ166" s="30" t="str">
        <v>M</v>
      </c>
    </row>
    <row r="167" spans="1:36" x14ac:dyDescent="0.3">
      <c r="A167" s="23">
        <v>45489</v>
      </c>
      <c r="B167" s="24">
        <v>7</v>
      </c>
      <c r="C167" s="24">
        <v>3</v>
      </c>
      <c r="D167" s="24">
        <v>7</v>
      </c>
      <c r="E167" s="24" t="s">
        <v>9</v>
      </c>
      <c r="F167" s="24" t="s">
        <v>12</v>
      </c>
      <c r="G167" s="24">
        <v>3</v>
      </c>
      <c r="H167" s="25">
        <f>IF(Tableau1[[#This Row],[Score éq. 1]]="","",9-Tableau1[[#This Row],[Score éq. 1]])</f>
        <v>6</v>
      </c>
      <c r="I167" s="24">
        <f>(Tableau1[[#This Row],[Score éq. 1]]&gt;Tableau1[[#This Row],[Score éq. 2]])*1</f>
        <v>0</v>
      </c>
      <c r="J167" s="24">
        <f>1-Tableau1[[#This Row],[Point éq. 1]]</f>
        <v>1</v>
      </c>
      <c r="AI167" s="30" t="str">
        <v>K</v>
      </c>
      <c r="AJ167" s="30" t="str">
        <v>N</v>
      </c>
    </row>
    <row r="168" spans="1:36" x14ac:dyDescent="0.3">
      <c r="A168" s="23">
        <v>45489</v>
      </c>
      <c r="B168" s="24">
        <v>7</v>
      </c>
      <c r="C168" s="24">
        <v>3</v>
      </c>
      <c r="D168" s="24">
        <v>8</v>
      </c>
      <c r="E168" s="24" t="s">
        <v>14</v>
      </c>
      <c r="F168" s="24" t="s">
        <v>10</v>
      </c>
      <c r="G168" s="24">
        <v>6</v>
      </c>
      <c r="H168" s="25">
        <f>IF(Tableau1[[#This Row],[Score éq. 1]]="","",9-Tableau1[[#This Row],[Score éq. 1]])</f>
        <v>3</v>
      </c>
      <c r="I168" s="24">
        <f>(Tableau1[[#This Row],[Score éq. 1]]&gt;Tableau1[[#This Row],[Score éq. 2]])*1</f>
        <v>1</v>
      </c>
      <c r="J168" s="24">
        <f>1-Tableau1[[#This Row],[Point éq. 1]]</f>
        <v>0</v>
      </c>
      <c r="AI168" s="30" t="str">
        <v>K</v>
      </c>
      <c r="AJ168" s="30" t="str">
        <v>O</v>
      </c>
    </row>
    <row r="169" spans="1:36" x14ac:dyDescent="0.3">
      <c r="A169" s="23">
        <v>45489</v>
      </c>
      <c r="B169" s="24">
        <v>7</v>
      </c>
      <c r="C169" s="24">
        <v>3</v>
      </c>
      <c r="D169" s="24">
        <v>1</v>
      </c>
      <c r="E169" s="24" t="s">
        <v>7</v>
      </c>
      <c r="F169" s="24" t="s">
        <v>6</v>
      </c>
      <c r="G169" s="24">
        <v>1</v>
      </c>
      <c r="H169" s="25">
        <f>IF(Tableau1[[#This Row],[Score éq. 1]]="","",9-Tableau1[[#This Row],[Score éq. 1]])</f>
        <v>8</v>
      </c>
      <c r="I169" s="24">
        <f>(Tableau1[[#This Row],[Score éq. 1]]&gt;Tableau1[[#This Row],[Score éq. 2]])*1</f>
        <v>0</v>
      </c>
      <c r="J169" s="24">
        <f>1-Tableau1[[#This Row],[Point éq. 1]]</f>
        <v>1</v>
      </c>
      <c r="AI169" s="30" t="str">
        <v>K</v>
      </c>
      <c r="AJ169" s="30" t="str">
        <v>P</v>
      </c>
    </row>
    <row r="170" spans="1:36" x14ac:dyDescent="0.3">
      <c r="A170" s="23">
        <v>45489</v>
      </c>
      <c r="B170" s="24">
        <v>7</v>
      </c>
      <c r="C170" s="24">
        <v>3</v>
      </c>
      <c r="D170" s="24">
        <v>2</v>
      </c>
      <c r="E170" s="24" t="s">
        <v>4</v>
      </c>
      <c r="F170" s="24" t="s">
        <v>11</v>
      </c>
      <c r="G170" s="24">
        <v>0</v>
      </c>
      <c r="H170" s="25">
        <f>IF(Tableau1[[#This Row],[Score éq. 1]]="","",9-Tableau1[[#This Row],[Score éq. 1]])</f>
        <v>9</v>
      </c>
      <c r="I170" s="24">
        <f>(Tableau1[[#This Row],[Score éq. 1]]&gt;Tableau1[[#This Row],[Score éq. 2]])*1</f>
        <v>0</v>
      </c>
      <c r="J170" s="24">
        <f>1-Tableau1[[#This Row],[Point éq. 1]]</f>
        <v>1</v>
      </c>
      <c r="AI170" s="30" t="str">
        <v>L</v>
      </c>
      <c r="AJ170" s="30" t="str">
        <v>A</v>
      </c>
    </row>
    <row r="171" spans="1:36" x14ac:dyDescent="0.3">
      <c r="A171" s="23">
        <v>45489</v>
      </c>
      <c r="B171" s="24">
        <v>7</v>
      </c>
      <c r="C171" s="24">
        <v>3</v>
      </c>
      <c r="D171" s="24">
        <v>3</v>
      </c>
      <c r="E171" s="24" t="s">
        <v>56</v>
      </c>
      <c r="F171" s="24" t="s">
        <v>58</v>
      </c>
      <c r="G171" s="24">
        <v>9</v>
      </c>
      <c r="H171" s="25">
        <f>IF(Tableau1[[#This Row],[Score éq. 1]]="","",9-Tableau1[[#This Row],[Score éq. 1]])</f>
        <v>0</v>
      </c>
      <c r="I171" s="24">
        <f>(Tableau1[[#This Row],[Score éq. 1]]&gt;Tableau1[[#This Row],[Score éq. 2]])*1</f>
        <v>1</v>
      </c>
      <c r="J171" s="24">
        <f>1-Tableau1[[#This Row],[Point éq. 1]]</f>
        <v>0</v>
      </c>
      <c r="AI171" s="30" t="str">
        <v>L</v>
      </c>
      <c r="AJ171" s="30" t="str">
        <v>B</v>
      </c>
    </row>
    <row r="172" spans="1:36" x14ac:dyDescent="0.3">
      <c r="A172" s="23">
        <v>45489</v>
      </c>
      <c r="B172" s="24">
        <v>7</v>
      </c>
      <c r="C172" s="24">
        <v>3</v>
      </c>
      <c r="D172" s="24">
        <v>4</v>
      </c>
      <c r="E172" s="24" t="s">
        <v>59</v>
      </c>
      <c r="F172" s="24" t="s">
        <v>57</v>
      </c>
      <c r="G172" s="24">
        <v>9</v>
      </c>
      <c r="H172" s="25">
        <f>IF(Tableau1[[#This Row],[Score éq. 1]]="","",9-Tableau1[[#This Row],[Score éq. 1]])</f>
        <v>0</v>
      </c>
      <c r="I172" s="24">
        <f>(Tableau1[[#This Row],[Score éq. 1]]&gt;Tableau1[[#This Row],[Score éq. 2]])*1</f>
        <v>1</v>
      </c>
      <c r="J172" s="24">
        <f>1-Tableau1[[#This Row],[Point éq. 1]]</f>
        <v>0</v>
      </c>
      <c r="AI172" s="30" t="str">
        <v>L</v>
      </c>
      <c r="AJ172" s="30" t="str">
        <v>C</v>
      </c>
    </row>
    <row r="173" spans="1:36" x14ac:dyDescent="0.3">
      <c r="A173" s="23">
        <v>45496</v>
      </c>
      <c r="B173" s="24">
        <v>8</v>
      </c>
      <c r="C173" s="24">
        <v>1</v>
      </c>
      <c r="D173" s="24">
        <v>1</v>
      </c>
      <c r="E173" s="24" t="s">
        <v>12</v>
      </c>
      <c r="F173" s="24" t="s">
        <v>3</v>
      </c>
      <c r="G173" s="24">
        <v>9</v>
      </c>
      <c r="H173" s="25">
        <f>IF(Tableau1[[#This Row],[Score éq. 1]]="","",9-Tableau1[[#This Row],[Score éq. 1]])</f>
        <v>0</v>
      </c>
      <c r="I173" s="24">
        <f>(Tableau1[[#This Row],[Score éq. 1]]&gt;Tableau1[[#This Row],[Score éq. 2]])*1</f>
        <v>1</v>
      </c>
      <c r="J173" s="24">
        <f>1-Tableau1[[#This Row],[Point éq. 1]]</f>
        <v>0</v>
      </c>
      <c r="AI173" s="30" t="str">
        <v>L</v>
      </c>
      <c r="AJ173" s="30" t="str">
        <v>D</v>
      </c>
    </row>
    <row r="174" spans="1:36" x14ac:dyDescent="0.3">
      <c r="A174" s="23">
        <v>45496</v>
      </c>
      <c r="B174" s="24">
        <v>8</v>
      </c>
      <c r="C174" s="24">
        <v>1</v>
      </c>
      <c r="D174" s="24">
        <v>2</v>
      </c>
      <c r="E174" s="24" t="s">
        <v>15</v>
      </c>
      <c r="F174" s="24" t="s">
        <v>4</v>
      </c>
      <c r="G174" s="24">
        <v>9</v>
      </c>
      <c r="H174" s="25">
        <f>IF(Tableau1[[#This Row],[Score éq. 1]]="","",9-Tableau1[[#This Row],[Score éq. 1]])</f>
        <v>0</v>
      </c>
      <c r="I174" s="24">
        <f>(Tableau1[[#This Row],[Score éq. 1]]&gt;Tableau1[[#This Row],[Score éq. 2]])*1</f>
        <v>1</v>
      </c>
      <c r="J174" s="24">
        <f>1-Tableau1[[#This Row],[Point éq. 1]]</f>
        <v>0</v>
      </c>
      <c r="AI174" s="30" t="str">
        <v>L</v>
      </c>
      <c r="AJ174" s="30" t="str">
        <v>E</v>
      </c>
    </row>
    <row r="175" spans="1:36" x14ac:dyDescent="0.3">
      <c r="A175" s="23">
        <v>45496</v>
      </c>
      <c r="B175" s="24">
        <v>8</v>
      </c>
      <c r="C175" s="24">
        <v>1</v>
      </c>
      <c r="D175" s="24">
        <v>3</v>
      </c>
      <c r="E175" s="24" t="s">
        <v>14</v>
      </c>
      <c r="F175" s="24" t="s">
        <v>5</v>
      </c>
      <c r="G175" s="24">
        <v>4</v>
      </c>
      <c r="H175" s="25">
        <f>IF(Tableau1[[#This Row],[Score éq. 1]]="","",9-Tableau1[[#This Row],[Score éq. 1]])</f>
        <v>5</v>
      </c>
      <c r="I175" s="24">
        <f>(Tableau1[[#This Row],[Score éq. 1]]&gt;Tableau1[[#This Row],[Score éq. 2]])*1</f>
        <v>0</v>
      </c>
      <c r="J175" s="24">
        <f>1-Tableau1[[#This Row],[Point éq. 1]]</f>
        <v>1</v>
      </c>
      <c r="AI175" s="30" t="str">
        <v>L</v>
      </c>
      <c r="AJ175" s="30" t="str">
        <v>F</v>
      </c>
    </row>
    <row r="176" spans="1:36" x14ac:dyDescent="0.3">
      <c r="A176" s="23">
        <v>45496</v>
      </c>
      <c r="B176" s="24">
        <v>8</v>
      </c>
      <c r="C176" s="24">
        <v>1</v>
      </c>
      <c r="D176" s="24">
        <v>4</v>
      </c>
      <c r="E176" s="24" t="s">
        <v>11</v>
      </c>
      <c r="F176" s="24" t="s">
        <v>7</v>
      </c>
      <c r="G176" s="24">
        <v>4</v>
      </c>
      <c r="H176" s="25">
        <f>IF(Tableau1[[#This Row],[Score éq. 1]]="","",9-Tableau1[[#This Row],[Score éq. 1]])</f>
        <v>5</v>
      </c>
      <c r="I176" s="24">
        <f>(Tableau1[[#This Row],[Score éq. 1]]&gt;Tableau1[[#This Row],[Score éq. 2]])*1</f>
        <v>0</v>
      </c>
      <c r="J176" s="24">
        <f>1-Tableau1[[#This Row],[Point éq. 1]]</f>
        <v>1</v>
      </c>
      <c r="AI176" s="30" t="str">
        <v>L</v>
      </c>
      <c r="AJ176" s="30" t="str">
        <v>G</v>
      </c>
    </row>
    <row r="177" spans="1:36" x14ac:dyDescent="0.3">
      <c r="A177" s="23">
        <v>45496</v>
      </c>
      <c r="B177" s="24">
        <v>8</v>
      </c>
      <c r="C177" s="24">
        <v>1</v>
      </c>
      <c r="D177" s="24">
        <v>5</v>
      </c>
      <c r="E177" s="24" t="s">
        <v>10</v>
      </c>
      <c r="F177" s="24" t="s">
        <v>9</v>
      </c>
      <c r="G177" s="24">
        <v>1</v>
      </c>
      <c r="H177" s="25">
        <f>IF(Tableau1[[#This Row],[Score éq. 1]]="","",9-Tableau1[[#This Row],[Score éq. 1]])</f>
        <v>8</v>
      </c>
      <c r="I177" s="24">
        <f>(Tableau1[[#This Row],[Score éq. 1]]&gt;Tableau1[[#This Row],[Score éq. 2]])*1</f>
        <v>0</v>
      </c>
      <c r="J177" s="24">
        <f>1-Tableau1[[#This Row],[Point éq. 1]]</f>
        <v>1</v>
      </c>
      <c r="AI177" s="30" t="str">
        <v>L</v>
      </c>
      <c r="AJ177" s="30" t="str">
        <v>H</v>
      </c>
    </row>
    <row r="178" spans="1:36" x14ac:dyDescent="0.3">
      <c r="A178" s="23">
        <v>45496</v>
      </c>
      <c r="B178" s="24">
        <v>8</v>
      </c>
      <c r="C178" s="24">
        <v>1</v>
      </c>
      <c r="D178" s="24">
        <v>6</v>
      </c>
      <c r="E178" s="24" t="s">
        <v>6</v>
      </c>
      <c r="F178" s="24" t="s">
        <v>8</v>
      </c>
      <c r="G178" s="24">
        <v>5</v>
      </c>
      <c r="H178" s="25">
        <f>IF(Tableau1[[#This Row],[Score éq. 1]]="","",9-Tableau1[[#This Row],[Score éq. 1]])</f>
        <v>4</v>
      </c>
      <c r="I178" s="24">
        <f>(Tableau1[[#This Row],[Score éq. 1]]&gt;Tableau1[[#This Row],[Score éq. 2]])*1</f>
        <v>1</v>
      </c>
      <c r="J178" s="24">
        <f>1-Tableau1[[#This Row],[Point éq. 1]]</f>
        <v>0</v>
      </c>
      <c r="AI178" s="30" t="str">
        <v>L</v>
      </c>
      <c r="AJ178" s="30" t="str">
        <v>I</v>
      </c>
    </row>
    <row r="179" spans="1:36" x14ac:dyDescent="0.3">
      <c r="A179" s="23">
        <v>45496</v>
      </c>
      <c r="B179" s="24">
        <v>8</v>
      </c>
      <c r="C179" s="24">
        <v>1</v>
      </c>
      <c r="D179" s="24">
        <v>7</v>
      </c>
      <c r="E179" s="24" t="s">
        <v>56</v>
      </c>
      <c r="F179" s="24" t="s">
        <v>58</v>
      </c>
      <c r="G179" s="24">
        <v>6</v>
      </c>
      <c r="H179" s="25">
        <f>IF(Tableau1[[#This Row],[Score éq. 1]]="","",9-Tableau1[[#This Row],[Score éq. 1]])</f>
        <v>3</v>
      </c>
      <c r="I179" s="24">
        <f>(Tableau1[[#This Row],[Score éq. 1]]&gt;Tableau1[[#This Row],[Score éq. 2]])*1</f>
        <v>1</v>
      </c>
      <c r="J179" s="24">
        <f>1-Tableau1[[#This Row],[Point éq. 1]]</f>
        <v>0</v>
      </c>
      <c r="AI179" s="30" t="str">
        <v>L</v>
      </c>
      <c r="AJ179" s="30" t="str">
        <v>J</v>
      </c>
    </row>
    <row r="180" spans="1:36" x14ac:dyDescent="0.3">
      <c r="A180" s="23">
        <v>45496</v>
      </c>
      <c r="B180" s="24">
        <v>8</v>
      </c>
      <c r="C180" s="24">
        <v>1</v>
      </c>
      <c r="D180" s="24">
        <v>8</v>
      </c>
      <c r="E180" s="24" t="s">
        <v>15</v>
      </c>
      <c r="F180" s="24" t="s">
        <v>57</v>
      </c>
      <c r="G180" s="24">
        <v>7</v>
      </c>
      <c r="H180" s="25">
        <f>IF(Tableau1[[#This Row],[Score éq. 1]]="","",9-Tableau1[[#This Row],[Score éq. 1]])</f>
        <v>2</v>
      </c>
      <c r="I180" s="24">
        <f>(Tableau1[[#This Row],[Score éq. 1]]&gt;Tableau1[[#This Row],[Score éq. 2]])*1</f>
        <v>1</v>
      </c>
      <c r="J180" s="24">
        <f>1-Tableau1[[#This Row],[Point éq. 1]]</f>
        <v>0</v>
      </c>
      <c r="AI180" s="30" t="str">
        <v>L</v>
      </c>
      <c r="AJ180" s="30" t="str">
        <v>K</v>
      </c>
    </row>
    <row r="181" spans="1:36" x14ac:dyDescent="0.3">
      <c r="A181" s="23">
        <v>45496</v>
      </c>
      <c r="B181" s="24">
        <v>8</v>
      </c>
      <c r="C181" s="24">
        <v>2</v>
      </c>
      <c r="D181" s="24">
        <v>8</v>
      </c>
      <c r="E181" s="24" t="s">
        <v>9</v>
      </c>
      <c r="F181" s="24" t="s">
        <v>14</v>
      </c>
      <c r="G181" s="24">
        <v>3</v>
      </c>
      <c r="H181" s="25">
        <f>IF(Tableau1[[#This Row],[Score éq. 1]]="","",9-Tableau1[[#This Row],[Score éq. 1]])</f>
        <v>6</v>
      </c>
      <c r="I181" s="24">
        <f>(Tableau1[[#This Row],[Score éq. 1]]&gt;Tableau1[[#This Row],[Score éq. 2]])*1</f>
        <v>0</v>
      </c>
      <c r="J181" s="24">
        <f>1-Tableau1[[#This Row],[Point éq. 1]]</f>
        <v>1</v>
      </c>
      <c r="AI181" s="30" t="str">
        <v>L</v>
      </c>
      <c r="AJ181" s="30" t="str">
        <v>M</v>
      </c>
    </row>
    <row r="182" spans="1:36" x14ac:dyDescent="0.3">
      <c r="A182" s="23">
        <v>45496</v>
      </c>
      <c r="B182" s="24">
        <v>8</v>
      </c>
      <c r="C182" s="24">
        <v>2</v>
      </c>
      <c r="D182" s="24">
        <v>7</v>
      </c>
      <c r="E182" s="24" t="s">
        <v>7</v>
      </c>
      <c r="F182" s="24" t="s">
        <v>15</v>
      </c>
      <c r="G182" s="24">
        <v>6</v>
      </c>
      <c r="H182" s="25">
        <f>IF(Tableau1[[#This Row],[Score éq. 1]]="","",9-Tableau1[[#This Row],[Score éq. 1]])</f>
        <v>3</v>
      </c>
      <c r="I182" s="24">
        <f>(Tableau1[[#This Row],[Score éq. 1]]&gt;Tableau1[[#This Row],[Score éq. 2]])*1</f>
        <v>1</v>
      </c>
      <c r="J182" s="24">
        <f>1-Tableau1[[#This Row],[Point éq. 1]]</f>
        <v>0</v>
      </c>
      <c r="AI182" s="30" t="str">
        <v>L</v>
      </c>
      <c r="AJ182" s="30" t="str">
        <v>N</v>
      </c>
    </row>
    <row r="183" spans="1:36" x14ac:dyDescent="0.3">
      <c r="A183" s="23">
        <v>45496</v>
      </c>
      <c r="B183" s="24">
        <v>8</v>
      </c>
      <c r="C183" s="24">
        <v>2</v>
      </c>
      <c r="D183" s="24">
        <v>6</v>
      </c>
      <c r="E183" s="24" t="s">
        <v>4</v>
      </c>
      <c r="F183" s="24" t="s">
        <v>12</v>
      </c>
      <c r="G183" s="24">
        <v>0</v>
      </c>
      <c r="H183" s="25">
        <f>IF(Tableau1[[#This Row],[Score éq. 1]]="","",9-Tableau1[[#This Row],[Score éq. 1]])</f>
        <v>9</v>
      </c>
      <c r="I183" s="24">
        <f>(Tableau1[[#This Row],[Score éq. 1]]&gt;Tableau1[[#This Row],[Score éq. 2]])*1</f>
        <v>0</v>
      </c>
      <c r="J183" s="24">
        <f>1-Tableau1[[#This Row],[Point éq. 1]]</f>
        <v>1</v>
      </c>
      <c r="AI183" s="30" t="str">
        <v>L</v>
      </c>
      <c r="AJ183" s="30" t="str">
        <v>O</v>
      </c>
    </row>
    <row r="184" spans="1:36" x14ac:dyDescent="0.3">
      <c r="A184" s="23">
        <v>45496</v>
      </c>
      <c r="B184" s="24">
        <v>8</v>
      </c>
      <c r="C184" s="24">
        <v>2</v>
      </c>
      <c r="D184" s="24">
        <v>5</v>
      </c>
      <c r="E184" s="24" t="s">
        <v>3</v>
      </c>
      <c r="F184" s="24" t="s">
        <v>10</v>
      </c>
      <c r="G184" s="24">
        <v>4</v>
      </c>
      <c r="H184" s="25">
        <f>IF(Tableau1[[#This Row],[Score éq. 1]]="","",9-Tableau1[[#This Row],[Score éq. 1]])</f>
        <v>5</v>
      </c>
      <c r="I184" s="24">
        <f>(Tableau1[[#This Row],[Score éq. 1]]&gt;Tableau1[[#This Row],[Score éq. 2]])*1</f>
        <v>0</v>
      </c>
      <c r="J184" s="24">
        <f>1-Tableau1[[#This Row],[Point éq. 1]]</f>
        <v>1</v>
      </c>
      <c r="AI184" s="30" t="str">
        <v>L</v>
      </c>
      <c r="AJ184" s="30" t="str">
        <v>P</v>
      </c>
    </row>
    <row r="185" spans="1:36" x14ac:dyDescent="0.3">
      <c r="A185" s="23">
        <v>45496</v>
      </c>
      <c r="B185" s="24">
        <v>8</v>
      </c>
      <c r="C185" s="24">
        <v>2</v>
      </c>
      <c r="D185" s="24">
        <v>4</v>
      </c>
      <c r="E185" s="24" t="s">
        <v>5</v>
      </c>
      <c r="F185" s="24" t="s">
        <v>6</v>
      </c>
      <c r="G185" s="24">
        <v>2</v>
      </c>
      <c r="H185" s="25">
        <f>IF(Tableau1[[#This Row],[Score éq. 1]]="","",9-Tableau1[[#This Row],[Score éq. 1]])</f>
        <v>7</v>
      </c>
      <c r="I185" s="24">
        <f>(Tableau1[[#This Row],[Score éq. 1]]&gt;Tableau1[[#This Row],[Score éq. 2]])*1</f>
        <v>0</v>
      </c>
      <c r="J185" s="24">
        <f>1-Tableau1[[#This Row],[Point éq. 1]]</f>
        <v>1</v>
      </c>
      <c r="AI185" s="30" t="str">
        <v>M</v>
      </c>
      <c r="AJ185" s="30" t="str">
        <v>A</v>
      </c>
    </row>
    <row r="186" spans="1:36" x14ac:dyDescent="0.3">
      <c r="A186" s="23">
        <v>45496</v>
      </c>
      <c r="B186" s="24">
        <v>8</v>
      </c>
      <c r="C186" s="24">
        <v>2</v>
      </c>
      <c r="D186" s="24">
        <v>3</v>
      </c>
      <c r="E186" s="24" t="s">
        <v>8</v>
      </c>
      <c r="F186" s="24" t="s">
        <v>11</v>
      </c>
      <c r="G186" s="24">
        <v>8</v>
      </c>
      <c r="H186" s="25">
        <f>IF(Tableau1[[#This Row],[Score éq. 1]]="","",9-Tableau1[[#This Row],[Score éq. 1]])</f>
        <v>1</v>
      </c>
      <c r="I186" s="24">
        <f>(Tableau1[[#This Row],[Score éq. 1]]&gt;Tableau1[[#This Row],[Score éq. 2]])*1</f>
        <v>1</v>
      </c>
      <c r="J186" s="24">
        <f>1-Tableau1[[#This Row],[Point éq. 1]]</f>
        <v>0</v>
      </c>
      <c r="AI186" s="30" t="str">
        <v>M</v>
      </c>
      <c r="AJ186" s="30" t="str">
        <v>B</v>
      </c>
    </row>
    <row r="187" spans="1:36" x14ac:dyDescent="0.3">
      <c r="A187" s="23">
        <v>45496</v>
      </c>
      <c r="B187" s="24">
        <v>8</v>
      </c>
      <c r="C187" s="24">
        <v>2</v>
      </c>
      <c r="D187" s="24">
        <v>2</v>
      </c>
      <c r="E187" s="24" t="s">
        <v>56</v>
      </c>
      <c r="F187" s="24" t="s">
        <v>58</v>
      </c>
      <c r="G187" s="24">
        <v>3</v>
      </c>
      <c r="H187" s="25">
        <f>IF(Tableau1[[#This Row],[Score éq. 1]]="","",9-Tableau1[[#This Row],[Score éq. 1]])</f>
        <v>6</v>
      </c>
      <c r="I187" s="24">
        <f>(Tableau1[[#This Row],[Score éq. 1]]&gt;Tableau1[[#This Row],[Score éq. 2]])*1</f>
        <v>0</v>
      </c>
      <c r="J187" s="24">
        <f>1-Tableau1[[#This Row],[Point éq. 1]]</f>
        <v>1</v>
      </c>
      <c r="AI187" s="30" t="str">
        <v>M</v>
      </c>
      <c r="AJ187" s="30" t="str">
        <v>C</v>
      </c>
    </row>
    <row r="188" spans="1:36" x14ac:dyDescent="0.3">
      <c r="A188" s="23">
        <v>45496</v>
      </c>
      <c r="B188" s="24">
        <v>8</v>
      </c>
      <c r="C188" s="24">
        <v>2</v>
      </c>
      <c r="D188" s="24">
        <v>1</v>
      </c>
      <c r="E188" s="24" t="s">
        <v>59</v>
      </c>
      <c r="F188" s="24" t="s">
        <v>57</v>
      </c>
      <c r="G188" s="24">
        <v>5</v>
      </c>
      <c r="H188" s="25">
        <f>IF(Tableau1[[#This Row],[Score éq. 1]]="","",9-Tableau1[[#This Row],[Score éq. 1]])</f>
        <v>4</v>
      </c>
      <c r="I188" s="24">
        <f>(Tableau1[[#This Row],[Score éq. 1]]&gt;Tableau1[[#This Row],[Score éq. 2]])*1</f>
        <v>1</v>
      </c>
      <c r="J188" s="24">
        <f>1-Tableau1[[#This Row],[Point éq. 1]]</f>
        <v>0</v>
      </c>
      <c r="AI188" s="30" t="str">
        <v>M</v>
      </c>
      <c r="AJ188" s="30" t="str">
        <v>D</v>
      </c>
    </row>
    <row r="189" spans="1:36" x14ac:dyDescent="0.3">
      <c r="A189" s="23">
        <v>45496</v>
      </c>
      <c r="B189" s="24">
        <v>8</v>
      </c>
      <c r="C189" s="24">
        <v>3</v>
      </c>
      <c r="D189" s="24">
        <v>5</v>
      </c>
      <c r="E189" s="24"/>
      <c r="F189" s="24"/>
      <c r="G189" s="24"/>
      <c r="H189" s="25" t="str">
        <f>IF(Tableau1[[#This Row],[Score éq. 1]]="","",9-Tableau1[[#This Row],[Score éq. 1]])</f>
        <v/>
      </c>
      <c r="I189" s="24">
        <f>(Tableau1[[#This Row],[Score éq. 1]]&gt;Tableau1[[#This Row],[Score éq. 2]])*1</f>
        <v>0</v>
      </c>
      <c r="J189" s="24">
        <f>1-Tableau1[[#This Row],[Point éq. 1]]</f>
        <v>1</v>
      </c>
      <c r="AI189" s="30" t="str">
        <v>M</v>
      </c>
      <c r="AJ189" s="30" t="str">
        <v>E</v>
      </c>
    </row>
    <row r="190" spans="1:36" x14ac:dyDescent="0.3">
      <c r="A190" s="23">
        <v>45496</v>
      </c>
      <c r="B190" s="24">
        <v>8</v>
      </c>
      <c r="C190" s="24">
        <v>3</v>
      </c>
      <c r="D190" s="24">
        <v>6</v>
      </c>
      <c r="E190" s="24"/>
      <c r="F190" s="24"/>
      <c r="G190" s="24"/>
      <c r="H190" s="25" t="str">
        <f>IF(Tableau1[[#This Row],[Score éq. 1]]="","",9-Tableau1[[#This Row],[Score éq. 1]])</f>
        <v/>
      </c>
      <c r="I190" s="24">
        <f>(Tableau1[[#This Row],[Score éq. 1]]&gt;Tableau1[[#This Row],[Score éq. 2]])*1</f>
        <v>0</v>
      </c>
      <c r="J190" s="24">
        <f>1-Tableau1[[#This Row],[Point éq. 1]]</f>
        <v>1</v>
      </c>
      <c r="AI190" s="30" t="str">
        <v>M</v>
      </c>
      <c r="AJ190" s="30" t="str">
        <v>F</v>
      </c>
    </row>
    <row r="191" spans="1:36" x14ac:dyDescent="0.3">
      <c r="A191" s="23">
        <v>45496</v>
      </c>
      <c r="B191" s="24">
        <v>8</v>
      </c>
      <c r="C191" s="24">
        <v>3</v>
      </c>
      <c r="D191" s="24">
        <v>7</v>
      </c>
      <c r="E191" s="24"/>
      <c r="F191" s="24"/>
      <c r="G191" s="24"/>
      <c r="H191" s="25" t="str">
        <f>IF(Tableau1[[#This Row],[Score éq. 1]]="","",9-Tableau1[[#This Row],[Score éq. 1]])</f>
        <v/>
      </c>
      <c r="I191" s="24">
        <f>(Tableau1[[#This Row],[Score éq. 1]]&gt;Tableau1[[#This Row],[Score éq. 2]])*1</f>
        <v>0</v>
      </c>
      <c r="J191" s="24">
        <f>1-Tableau1[[#This Row],[Point éq. 1]]</f>
        <v>1</v>
      </c>
      <c r="AI191" s="30" t="str">
        <v>M</v>
      </c>
      <c r="AJ191" s="30" t="str">
        <v>G</v>
      </c>
    </row>
    <row r="192" spans="1:36" x14ac:dyDescent="0.3">
      <c r="A192" s="23">
        <v>45496</v>
      </c>
      <c r="B192" s="24">
        <v>8</v>
      </c>
      <c r="C192" s="24">
        <v>3</v>
      </c>
      <c r="D192" s="24">
        <v>8</v>
      </c>
      <c r="E192" s="24"/>
      <c r="F192" s="24"/>
      <c r="G192" s="24"/>
      <c r="H192" s="25" t="str">
        <f>IF(Tableau1[[#This Row],[Score éq. 1]]="","",9-Tableau1[[#This Row],[Score éq. 1]])</f>
        <v/>
      </c>
      <c r="I192" s="24">
        <f>(Tableau1[[#This Row],[Score éq. 1]]&gt;Tableau1[[#This Row],[Score éq. 2]])*1</f>
        <v>0</v>
      </c>
      <c r="J192" s="24">
        <f>1-Tableau1[[#This Row],[Point éq. 1]]</f>
        <v>1</v>
      </c>
      <c r="AI192" s="30" t="str">
        <v>M</v>
      </c>
      <c r="AJ192" s="30" t="str">
        <v>H</v>
      </c>
    </row>
    <row r="193" spans="1:36" x14ac:dyDescent="0.3">
      <c r="A193" s="23">
        <v>45496</v>
      </c>
      <c r="B193" s="24">
        <v>8</v>
      </c>
      <c r="C193" s="24">
        <v>3</v>
      </c>
      <c r="D193" s="24">
        <v>1</v>
      </c>
      <c r="E193" s="24"/>
      <c r="F193" s="24"/>
      <c r="G193" s="24"/>
      <c r="H193" s="25" t="str">
        <f>IF(Tableau1[[#This Row],[Score éq. 1]]="","",9-Tableau1[[#This Row],[Score éq. 1]])</f>
        <v/>
      </c>
      <c r="I193" s="24">
        <f>(Tableau1[[#This Row],[Score éq. 1]]&gt;Tableau1[[#This Row],[Score éq. 2]])*1</f>
        <v>0</v>
      </c>
      <c r="J193" s="24">
        <f>1-Tableau1[[#This Row],[Point éq. 1]]</f>
        <v>1</v>
      </c>
      <c r="AI193" s="30" t="str">
        <v>M</v>
      </c>
      <c r="AJ193" s="30" t="str">
        <v>I</v>
      </c>
    </row>
    <row r="194" spans="1:36" x14ac:dyDescent="0.3">
      <c r="A194" s="23">
        <v>45496</v>
      </c>
      <c r="B194" s="24">
        <v>8</v>
      </c>
      <c r="C194" s="24">
        <v>3</v>
      </c>
      <c r="D194" s="24">
        <v>2</v>
      </c>
      <c r="E194" s="24"/>
      <c r="F194" s="24"/>
      <c r="G194" s="24"/>
      <c r="H194" s="25" t="str">
        <f>IF(Tableau1[[#This Row],[Score éq. 1]]="","",9-Tableau1[[#This Row],[Score éq. 1]])</f>
        <v/>
      </c>
      <c r="I194" s="24">
        <f>(Tableau1[[#This Row],[Score éq. 1]]&gt;Tableau1[[#This Row],[Score éq. 2]])*1</f>
        <v>0</v>
      </c>
      <c r="J194" s="24">
        <f>1-Tableau1[[#This Row],[Point éq. 1]]</f>
        <v>1</v>
      </c>
      <c r="AI194" s="30" t="str">
        <v>M</v>
      </c>
      <c r="AJ194" s="30" t="str">
        <v>J</v>
      </c>
    </row>
    <row r="195" spans="1:36" x14ac:dyDescent="0.3">
      <c r="A195" s="23">
        <v>45496</v>
      </c>
      <c r="B195" s="24">
        <v>8</v>
      </c>
      <c r="C195" s="24">
        <v>3</v>
      </c>
      <c r="D195" s="24">
        <v>3</v>
      </c>
      <c r="E195" s="24"/>
      <c r="F195" s="24"/>
      <c r="G195" s="24"/>
      <c r="H195" s="25" t="str">
        <f>IF(Tableau1[[#This Row],[Score éq. 1]]="","",9-Tableau1[[#This Row],[Score éq. 1]])</f>
        <v/>
      </c>
      <c r="I195" s="24">
        <f>(Tableau1[[#This Row],[Score éq. 1]]&gt;Tableau1[[#This Row],[Score éq. 2]])*1</f>
        <v>0</v>
      </c>
      <c r="J195" s="24">
        <f>1-Tableau1[[#This Row],[Point éq. 1]]</f>
        <v>1</v>
      </c>
      <c r="AI195" s="30" t="str">
        <v>M</v>
      </c>
      <c r="AJ195" s="30" t="str">
        <v>K</v>
      </c>
    </row>
    <row r="196" spans="1:36" x14ac:dyDescent="0.3">
      <c r="A196" s="23">
        <v>45496</v>
      </c>
      <c r="B196" s="24">
        <v>8</v>
      </c>
      <c r="C196" s="24">
        <v>3</v>
      </c>
      <c r="D196" s="24">
        <v>4</v>
      </c>
      <c r="E196" s="24"/>
      <c r="F196" s="24"/>
      <c r="G196" s="24"/>
      <c r="H196" s="25" t="str">
        <f>IF(Tableau1[[#This Row],[Score éq. 1]]="","",9-Tableau1[[#This Row],[Score éq. 1]])</f>
        <v/>
      </c>
      <c r="I196" s="24">
        <f>(Tableau1[[#This Row],[Score éq. 1]]&gt;Tableau1[[#This Row],[Score éq. 2]])*1</f>
        <v>0</v>
      </c>
      <c r="J196" s="24">
        <f>1-Tableau1[[#This Row],[Point éq. 1]]</f>
        <v>1</v>
      </c>
      <c r="AI196" s="30" t="str">
        <v>M</v>
      </c>
      <c r="AJ196" s="30" t="str">
        <v>L</v>
      </c>
    </row>
    <row r="197" spans="1:36" x14ac:dyDescent="0.3">
      <c r="AI197" s="30" t="str">
        <v>M</v>
      </c>
      <c r="AJ197" s="30" t="str">
        <v>N</v>
      </c>
    </row>
    <row r="198" spans="1:36" x14ac:dyDescent="0.3">
      <c r="AI198" s="30" t="str">
        <v>M</v>
      </c>
      <c r="AJ198" s="30" t="str">
        <v>O</v>
      </c>
    </row>
    <row r="199" spans="1:36" x14ac:dyDescent="0.3">
      <c r="AI199" s="30" t="str">
        <v>M</v>
      </c>
      <c r="AJ199" s="30" t="str">
        <v>P</v>
      </c>
    </row>
    <row r="200" spans="1:36" x14ac:dyDescent="0.3">
      <c r="AI200" s="30" t="str">
        <v>N</v>
      </c>
      <c r="AJ200" s="30" t="str">
        <v>A</v>
      </c>
    </row>
    <row r="201" spans="1:36" x14ac:dyDescent="0.3">
      <c r="AI201" s="30" t="str">
        <v>N</v>
      </c>
      <c r="AJ201" s="30" t="str">
        <v>B</v>
      </c>
    </row>
    <row r="202" spans="1:36" x14ac:dyDescent="0.3">
      <c r="AI202" s="30" t="str">
        <v>N</v>
      </c>
      <c r="AJ202" s="30" t="str">
        <v>C</v>
      </c>
    </row>
    <row r="203" spans="1:36" x14ac:dyDescent="0.3">
      <c r="AI203" s="30" t="str">
        <v>N</v>
      </c>
      <c r="AJ203" s="30" t="str">
        <v>D</v>
      </c>
    </row>
    <row r="204" spans="1:36" x14ac:dyDescent="0.3">
      <c r="AI204" s="30" t="str">
        <v>N</v>
      </c>
      <c r="AJ204" s="30" t="str">
        <v>E</v>
      </c>
    </row>
    <row r="205" spans="1:36" x14ac:dyDescent="0.3">
      <c r="AI205" s="30" t="str">
        <v>N</v>
      </c>
      <c r="AJ205" s="30" t="str">
        <v>F</v>
      </c>
    </row>
    <row r="206" spans="1:36" x14ac:dyDescent="0.3">
      <c r="AI206" s="30" t="str">
        <v>N</v>
      </c>
      <c r="AJ206" s="30" t="str">
        <v>G</v>
      </c>
    </row>
    <row r="207" spans="1:36" x14ac:dyDescent="0.3">
      <c r="AI207" s="30" t="str">
        <v>N</v>
      </c>
      <c r="AJ207" s="30" t="str">
        <v>H</v>
      </c>
    </row>
    <row r="208" spans="1:36" x14ac:dyDescent="0.3">
      <c r="AI208" s="30" t="str">
        <v>N</v>
      </c>
      <c r="AJ208" s="30" t="str">
        <v>I</v>
      </c>
    </row>
    <row r="209" spans="35:36" x14ac:dyDescent="0.3">
      <c r="AI209" s="30" t="str">
        <v>N</v>
      </c>
      <c r="AJ209" s="30" t="str">
        <v>J</v>
      </c>
    </row>
    <row r="210" spans="35:36" x14ac:dyDescent="0.3">
      <c r="AI210" s="30" t="str">
        <v>N</v>
      </c>
      <c r="AJ210" s="30" t="str">
        <v>K</v>
      </c>
    </row>
    <row r="211" spans="35:36" x14ac:dyDescent="0.3">
      <c r="AI211" s="30" t="str">
        <v>N</v>
      </c>
      <c r="AJ211" s="30" t="str">
        <v>L</v>
      </c>
    </row>
    <row r="212" spans="35:36" x14ac:dyDescent="0.3">
      <c r="AI212" s="30" t="str">
        <v>N</v>
      </c>
      <c r="AJ212" s="30" t="str">
        <v>M</v>
      </c>
    </row>
    <row r="213" spans="35:36" x14ac:dyDescent="0.3">
      <c r="AI213" s="30" t="str">
        <v>N</v>
      </c>
      <c r="AJ213" s="30" t="str">
        <v>O</v>
      </c>
    </row>
    <row r="214" spans="35:36" x14ac:dyDescent="0.3">
      <c r="AI214" s="30" t="str">
        <v>N</v>
      </c>
      <c r="AJ214" s="30" t="str">
        <v>P</v>
      </c>
    </row>
    <row r="215" spans="35:36" x14ac:dyDescent="0.3">
      <c r="AI215" s="30" t="str">
        <v>O</v>
      </c>
      <c r="AJ215" s="30" t="str">
        <v>A</v>
      </c>
    </row>
    <row r="216" spans="35:36" x14ac:dyDescent="0.3">
      <c r="AI216" s="30" t="str">
        <v>O</v>
      </c>
      <c r="AJ216" s="30" t="str">
        <v>B</v>
      </c>
    </row>
    <row r="217" spans="35:36" x14ac:dyDescent="0.3">
      <c r="AI217" s="30" t="str">
        <v>O</v>
      </c>
      <c r="AJ217" s="30" t="str">
        <v>C</v>
      </c>
    </row>
    <row r="218" spans="35:36" x14ac:dyDescent="0.3">
      <c r="AI218" s="30" t="str">
        <v>O</v>
      </c>
      <c r="AJ218" s="30" t="str">
        <v>D</v>
      </c>
    </row>
    <row r="219" spans="35:36" x14ac:dyDescent="0.3">
      <c r="AI219" s="30" t="str">
        <v>O</v>
      </c>
      <c r="AJ219" s="30" t="str">
        <v>E</v>
      </c>
    </row>
    <row r="220" spans="35:36" x14ac:dyDescent="0.3">
      <c r="AI220" s="30" t="str">
        <v>O</v>
      </c>
      <c r="AJ220" s="30" t="str">
        <v>F</v>
      </c>
    </row>
    <row r="221" spans="35:36" x14ac:dyDescent="0.3">
      <c r="AI221" s="30" t="str">
        <v>O</v>
      </c>
      <c r="AJ221" s="30" t="str">
        <v>G</v>
      </c>
    </row>
    <row r="222" spans="35:36" x14ac:dyDescent="0.3">
      <c r="AI222" s="30" t="str">
        <v>O</v>
      </c>
      <c r="AJ222" s="30" t="str">
        <v>H</v>
      </c>
    </row>
    <row r="223" spans="35:36" x14ac:dyDescent="0.3">
      <c r="AI223" s="30" t="str">
        <v>O</v>
      </c>
      <c r="AJ223" s="30" t="str">
        <v>I</v>
      </c>
    </row>
    <row r="224" spans="35:36" x14ac:dyDescent="0.3">
      <c r="AI224" s="30" t="str">
        <v>O</v>
      </c>
      <c r="AJ224" s="30" t="str">
        <v>J</v>
      </c>
    </row>
    <row r="225" spans="35:36" x14ac:dyDescent="0.3">
      <c r="AI225" s="30" t="str">
        <v>O</v>
      </c>
      <c r="AJ225" s="30" t="str">
        <v>K</v>
      </c>
    </row>
    <row r="226" spans="35:36" x14ac:dyDescent="0.3">
      <c r="AI226" s="30" t="str">
        <v>O</v>
      </c>
      <c r="AJ226" s="30" t="str">
        <v>L</v>
      </c>
    </row>
    <row r="227" spans="35:36" x14ac:dyDescent="0.3">
      <c r="AI227" s="30" t="str">
        <v>O</v>
      </c>
      <c r="AJ227" s="30" t="str">
        <v>M</v>
      </c>
    </row>
    <row r="228" spans="35:36" x14ac:dyDescent="0.3">
      <c r="AI228" s="30" t="str">
        <v>O</v>
      </c>
      <c r="AJ228" s="30" t="str">
        <v>N</v>
      </c>
    </row>
    <row r="229" spans="35:36" x14ac:dyDescent="0.3">
      <c r="AI229" s="30" t="str">
        <v>O</v>
      </c>
      <c r="AJ229" s="30" t="str">
        <v>P</v>
      </c>
    </row>
    <row r="230" spans="35:36" x14ac:dyDescent="0.3">
      <c r="AI230" s="30" t="str">
        <v>P</v>
      </c>
      <c r="AJ230" s="30" t="str">
        <v>A</v>
      </c>
    </row>
    <row r="231" spans="35:36" x14ac:dyDescent="0.3">
      <c r="AI231" s="30" t="str">
        <v>P</v>
      </c>
      <c r="AJ231" s="30" t="str">
        <v>B</v>
      </c>
    </row>
    <row r="232" spans="35:36" x14ac:dyDescent="0.3">
      <c r="AI232" s="30" t="str">
        <v>P</v>
      </c>
      <c r="AJ232" s="30" t="str">
        <v>C</v>
      </c>
    </row>
    <row r="233" spans="35:36" x14ac:dyDescent="0.3">
      <c r="AI233" s="30" t="str">
        <v>P</v>
      </c>
      <c r="AJ233" s="30" t="str">
        <v>D</v>
      </c>
    </row>
    <row r="234" spans="35:36" x14ac:dyDescent="0.3">
      <c r="AI234" s="30" t="str">
        <v>P</v>
      </c>
      <c r="AJ234" s="30" t="str">
        <v>E</v>
      </c>
    </row>
    <row r="235" spans="35:36" x14ac:dyDescent="0.3">
      <c r="AI235" s="30" t="str">
        <v>P</v>
      </c>
      <c r="AJ235" s="30" t="str">
        <v>F</v>
      </c>
    </row>
    <row r="236" spans="35:36" x14ac:dyDescent="0.3">
      <c r="AI236" s="30" t="str">
        <v>P</v>
      </c>
      <c r="AJ236" s="30" t="str">
        <v>G</v>
      </c>
    </row>
    <row r="237" spans="35:36" x14ac:dyDescent="0.3">
      <c r="AI237" s="30" t="str">
        <v>P</v>
      </c>
      <c r="AJ237" s="30" t="str">
        <v>H</v>
      </c>
    </row>
    <row r="238" spans="35:36" x14ac:dyDescent="0.3">
      <c r="AI238" s="30" t="str">
        <v>P</v>
      </c>
      <c r="AJ238" s="30" t="str">
        <v>I</v>
      </c>
    </row>
    <row r="239" spans="35:36" x14ac:dyDescent="0.3">
      <c r="AI239" s="30" t="str">
        <v>P</v>
      </c>
      <c r="AJ239" s="30" t="str">
        <v>J</v>
      </c>
    </row>
    <row r="240" spans="35:36" x14ac:dyDescent="0.3">
      <c r="AI240" s="30" t="str">
        <v>P</v>
      </c>
      <c r="AJ240" s="30" t="str">
        <v>K</v>
      </c>
    </row>
    <row r="241" spans="35:36" x14ac:dyDescent="0.3">
      <c r="AI241" s="30" t="str">
        <v>P</v>
      </c>
      <c r="AJ241" s="30" t="str">
        <v>L</v>
      </c>
    </row>
    <row r="242" spans="35:36" x14ac:dyDescent="0.3">
      <c r="AI242" s="30" t="str">
        <v>P</v>
      </c>
      <c r="AJ242" s="30" t="str">
        <v>M</v>
      </c>
    </row>
    <row r="243" spans="35:36" x14ac:dyDescent="0.3">
      <c r="AI243" s="30" t="str">
        <v>P</v>
      </c>
      <c r="AJ243" s="30" t="str">
        <v>N</v>
      </c>
    </row>
    <row r="244" spans="35:36" x14ac:dyDescent="0.3">
      <c r="AI244" s="30" t="str">
        <v>P</v>
      </c>
      <c r="AJ244" s="30" t="str">
        <v>O</v>
      </c>
    </row>
  </sheetData>
  <phoneticPr fontId="8" type="noConversion"/>
  <conditionalFormatting sqref="A5:J196">
    <cfRule type="expression" dxfId="7" priority="1">
      <formula>$C5=3</formula>
    </cfRule>
    <cfRule type="expression" dxfId="6" priority="2">
      <formula>$C5=1</formula>
    </cfRule>
    <cfRule type="expression" dxfId="5" priority="3">
      <formula>$C5=2</formula>
    </cfRule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Feuil2</vt:lpstr>
      <vt:lpstr>_eq1</vt:lpstr>
      <vt:lpstr>_eq2</vt:lpstr>
      <vt:lpstr>_pts1</vt:lpstr>
      <vt:lpstr>_pts2</vt:lpstr>
      <vt:lpstr>_sc1</vt:lpstr>
      <vt:lpstr>_sc2</vt:lpstr>
      <vt:lpstr>lstDates</vt:lpstr>
      <vt:lpstr>lstEquipes</vt:lpstr>
      <vt:lpstr>tDates</vt:lpstr>
      <vt:lpstr>tEquipes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CROCHE Christian (SNCF RESEAU / SIEGE SNCF RESEAU / DG</cp:lastModifiedBy>
  <cp:lastPrinted>2024-05-09T08:06:50Z</cp:lastPrinted>
  <dcterms:created xsi:type="dcterms:W3CDTF">2024-04-11T19:12:17Z</dcterms:created>
  <dcterms:modified xsi:type="dcterms:W3CDTF">2024-07-16T18:20:36Z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2024-07-16T05:09:55Z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282a1f88-5573-42f9-b246-a08452264f33</vt:lpwstr>
  </property>
  <property fmtid="{D5CDD505-2E9C-101B-9397-08002B2CF9AE}" pid="8" name="MSIP_Label_67cce88e-ba6c-4072-9a4d-8f9e28d4554f_ContentBits">
    <vt:lpwstr>2</vt:lpwstr>
  </property>
</Properties>
</file>