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TempOneDrive/Aide Internet/"/>
    </mc:Choice>
  </mc:AlternateContent>
  <xr:revisionPtr revIDLastSave="60" documentId="8_{888AFDF4-9536-46F9-A84F-078CB3E805D8}" xr6:coauthVersionLast="47" xr6:coauthVersionMax="47" xr10:uidLastSave="{2C36D154-B04D-4435-AD36-B0E616FC6F1E}"/>
  <bookViews>
    <workbookView xWindow="-108" yWindow="-108" windowWidth="23256" windowHeight="13176" tabRatio="203" xr2:uid="{6D216F73-404B-47D3-8350-64BE421E77F2}"/>
  </bookViews>
  <sheets>
    <sheet name="Feuil1" sheetId="1" r:id="rId1"/>
    <sheet name="Scénarios" sheetId="2" r:id="rId2"/>
  </sheets>
  <definedNames>
    <definedName name="débutTrim" localSheetId="0">Feuil1!XFD$2+1</definedName>
    <definedName name="finTrim" localSheetId="0">Feuil1!A$2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  <c r="H11" i="1"/>
  <c r="G11" i="1"/>
  <c r="F11" i="1"/>
  <c r="E11" i="1"/>
  <c r="D11" i="1"/>
  <c r="E2" i="1"/>
  <c r="F5" i="1" s="1" a="1"/>
  <c r="F5" i="1" s="1"/>
  <c r="F2" i="1"/>
  <c r="G2" i="1"/>
  <c r="H2" i="1"/>
  <c r="H7" i="1" s="1" a="1"/>
  <c r="H7" i="1" s="1"/>
  <c r="I2" i="1"/>
  <c r="J2" i="1"/>
  <c r="K5" i="1" s="1" a="1"/>
  <c r="K5" i="1" s="1"/>
  <c r="K2" i="1"/>
  <c r="L10" i="1" s="1" a="1"/>
  <c r="L10" i="1" s="1"/>
  <c r="L2" i="1"/>
  <c r="M2" i="1"/>
  <c r="D2" i="1"/>
  <c r="E7" i="1" s="1" a="1"/>
  <c r="E7" i="1" s="1"/>
  <c r="G5" i="1" a="1"/>
  <c r="G5" i="1" s="1"/>
  <c r="H5" i="1" a="1"/>
  <c r="H5" i="1" s="1"/>
  <c r="J5" i="1" a="1"/>
  <c r="J5" i="1" s="1"/>
  <c r="F6" i="1" a="1"/>
  <c r="F6" i="1" s="1"/>
  <c r="G6" i="1" a="1"/>
  <c r="G6" i="1" s="1"/>
  <c r="I6" i="1" a="1"/>
  <c r="I6" i="1" s="1"/>
  <c r="F7" i="1" a="1"/>
  <c r="F7" i="1" s="1"/>
  <c r="G7" i="1" a="1"/>
  <c r="G7" i="1" s="1"/>
  <c r="L7" i="1" a="1"/>
  <c r="L7" i="1" s="1"/>
  <c r="F8" i="1" a="1"/>
  <c r="F8" i="1" s="1"/>
  <c r="G8" i="1" a="1"/>
  <c r="G8" i="1" s="1"/>
  <c r="E9" i="1" a="1"/>
  <c r="E9" i="1" s="1"/>
  <c r="F9" i="1" a="1"/>
  <c r="F9" i="1" s="1"/>
  <c r="G9" i="1" a="1"/>
  <c r="G9" i="1" s="1"/>
  <c r="I9" i="1" a="1"/>
  <c r="I9" i="1" s="1"/>
  <c r="F10" i="1" a="1"/>
  <c r="F10" i="1" s="1"/>
  <c r="G10" i="1" a="1"/>
  <c r="G10" i="1" s="1"/>
  <c r="I10" i="1" a="1"/>
  <c r="I10" i="1" s="1"/>
  <c r="D5" i="1"/>
  <c r="D6" i="1"/>
  <c r="D7" i="1"/>
  <c r="D8" i="1"/>
  <c r="D9" i="1"/>
  <c r="D10" i="1"/>
  <c r="K8" i="1" l="1" a="1"/>
  <c r="K8" i="1" s="1"/>
  <c r="K7" i="1" a="1"/>
  <c r="K7" i="1" s="1"/>
  <c r="K6" i="1" a="1"/>
  <c r="K6" i="1" s="1"/>
  <c r="J10" i="1" a="1"/>
  <c r="J10" i="1" s="1"/>
  <c r="J9" i="1" a="1"/>
  <c r="J9" i="1" s="1"/>
  <c r="J8" i="1" a="1"/>
  <c r="J8" i="1" s="1"/>
  <c r="J7" i="1" a="1"/>
  <c r="J7" i="1" s="1"/>
  <c r="M7" i="1" s="1"/>
  <c r="J6" i="1" a="1"/>
  <c r="J6" i="1" s="1"/>
  <c r="I5" i="1" a="1"/>
  <c r="I5" i="1" s="1"/>
  <c r="H10" i="1" a="1"/>
  <c r="H10" i="1" s="1"/>
  <c r="H9" i="1" a="1"/>
  <c r="H9" i="1" s="1"/>
  <c r="I8" i="1" a="1"/>
  <c r="I8" i="1" s="1"/>
  <c r="I7" i="1" a="1"/>
  <c r="I7" i="1" s="1"/>
  <c r="H6" i="1" a="1"/>
  <c r="H6" i="1" s="1"/>
  <c r="K10" i="1" a="1"/>
  <c r="K10" i="1" s="1"/>
  <c r="H8" i="1" a="1"/>
  <c r="H8" i="1" s="1"/>
  <c r="K9" i="1" a="1"/>
  <c r="K9" i="1" s="1"/>
  <c r="L8" i="1" a="1"/>
  <c r="L8" i="1" s="1"/>
  <c r="L6" i="1" a="1"/>
  <c r="L6" i="1" s="1"/>
  <c r="L9" i="1" a="1"/>
  <c r="L9" i="1" s="1"/>
  <c r="L5" i="1" a="1"/>
  <c r="L5" i="1" s="1"/>
  <c r="E6" i="1" a="1"/>
  <c r="E6" i="1" s="1"/>
  <c r="E10" i="1" a="1"/>
  <c r="E10" i="1" s="1"/>
  <c r="M10" i="1" s="1"/>
  <c r="E8" i="1" a="1"/>
  <c r="E8" i="1" s="1"/>
  <c r="M8" i="1" s="1"/>
  <c r="E5" i="1" a="1"/>
  <c r="E5" i="1" s="1"/>
  <c r="M5" i="1" s="1"/>
  <c r="M9" i="1" l="1"/>
  <c r="M6" i="1"/>
  <c r="M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<sst xmlns="http://schemas.openxmlformats.org/spreadsheetml/2006/main" count="47" uniqueCount="33">
  <si>
    <t>Date arrivée du ménage</t>
  </si>
  <si>
    <t>Date de sortie du ménage</t>
  </si>
  <si>
    <t>Nom</t>
  </si>
  <si>
    <t>scénario 1</t>
  </si>
  <si>
    <t>scénario 2</t>
  </si>
  <si>
    <t>scénario 3</t>
  </si>
  <si>
    <t>scénario 4</t>
  </si>
  <si>
    <t>scénario 5</t>
  </si>
  <si>
    <t>scénario 6</t>
  </si>
  <si>
    <t>Date de fin</t>
  </si>
  <si>
    <t>2022-T1</t>
  </si>
  <si>
    <t>2022-T2</t>
  </si>
  <si>
    <t>2022-T3</t>
  </si>
  <si>
    <t>2022-T4</t>
  </si>
  <si>
    <t>2023-T1</t>
  </si>
  <si>
    <t>2023-T2</t>
  </si>
  <si>
    <t>2023-T3</t>
  </si>
  <si>
    <t>2023-T4</t>
  </si>
  <si>
    <t>Diff. sortie - arrivée</t>
  </si>
  <si>
    <t>Date début</t>
  </si>
  <si>
    <t>dans trim en cours</t>
  </si>
  <si>
    <t>N/A</t>
  </si>
  <si>
    <t>DateFin - DateDébut + 1</t>
  </si>
  <si>
    <t>FinTrim - DateDébut + 1</t>
  </si>
  <si>
    <t>2024-T1</t>
  </si>
  <si>
    <t>2021-T4</t>
  </si>
  <si>
    <t>Fin de trimestre</t>
  </si>
  <si>
    <t>Trimestre</t>
  </si>
  <si>
    <t>&lt; débutTrim</t>
  </si>
  <si>
    <t>&gt; finTrim</t>
  </si>
  <si>
    <t>DateFin - débutTrim+1</t>
  </si>
  <si>
    <t>finTrim - débutTrim + 1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</si>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</sst>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&quot; j&quot;"/>
  </numFmts>
  <fonts count="4" x14ac:knownFonts="1">
    <font>
      <sz val="11"/>
      <color theme="1"/>
      <name val="Arial"/>
      <family val="2"/>
    </font>
    <font>
      <sz val="8"/>
      <name val="Arial"/>
      <family val="2"/>
      <scheme val="minor"/>
    </font>
    <font>
      <sz val="8"/>
      <color theme="0" tint="-0.14999847407452621"/>
      <name val="Arial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14" fontId="2" fillId="0" borderId="0" xfId="0" applyNumberFormat="1" applyFo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/>
    <xf numFmtId="14" fontId="3" fillId="0" borderId="0" xfId="0" applyNumberFormat="1" applyFont="1"/>
    <xf numFmtId="164" fontId="3" fillId="0" borderId="0" xfId="0" applyNumberFormat="1" applyFont="1"/>
  </cellXfs>
  <cellStyles count="1">
    <cellStyle name="Normal" xfId="0" builtinId="0" customBuiltin="1"/>
  </cellStyles>
  <dxfs count="29"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general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General&quot; j&quot;"/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F08051-E9B3-4DFF-978D-A3F2EFE571BD}" name="Tableau1" displayName="Tableau1" ref="A4:M11" totalsRowCount="1" headerRowDxfId="2" dataDxfId="0" totalsRowDxfId="1">
  <autoFilter ref="A4:M10" xr:uid="{C2F08051-E9B3-4DFF-978D-A3F2EFE571BD}"/>
  <tableColumns count="13">
    <tableColumn id="1" xr3:uid="{7A498651-26C7-49C4-86E4-BF4797425157}" name="Nom" totalsRowLabel="Total" dataDxfId="28" totalsRowDxfId="27"/>
    <tableColumn id="2" xr3:uid="{95C3F0B7-948D-4C44-9547-562920D6C7B2}" name="Date arrivée du ménage" dataDxfId="26" totalsRowDxfId="25"/>
    <tableColumn id="3" xr3:uid="{B2D0E773-36E2-48DA-BB9B-A1271DBD82A6}" name="Date de sortie du ménage" dataDxfId="24" totalsRowDxfId="23"/>
    <tableColumn id="4" xr3:uid="{131371AC-7724-45CA-9EE6-D5FE93E8668F}" name="Diff. sortie - arrivée" totalsRowFunction="sum" dataDxfId="22" totalsRowDxfId="21">
      <calculatedColumnFormula>C5-B5+1</calculatedColumnFormula>
    </tableColumn>
    <tableColumn id="5" xr3:uid="{80FAD4F8-BE13-47AD-92BF-C230AD6E4732}" name="2022-T1" totalsRowFunction="sum" dataDxfId="20" totalsRowDxfId="19">
      <calculatedColumnFormula array="1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calculatedColumnFormula>
    </tableColumn>
    <tableColumn id="6" xr3:uid="{5CC1F8AB-7629-4F22-BF3D-3130AEA40DA9}" name="2022-T2" totalsRowFunction="sum" dataDxfId="18" totalsRowDxfId="17">
      <calculatedColumnFormula array="1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calculatedColumnFormula>
    </tableColumn>
    <tableColumn id="7" xr3:uid="{B96EAAA0-E578-48C6-BB30-C09233E1C51D}" name="2022-T3" totalsRowFunction="sum" dataDxfId="16" totalsRowDxfId="15">
      <calculatedColumnFormula array="1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calculatedColumnFormula>
    </tableColumn>
    <tableColumn id="8" xr3:uid="{301EE799-5234-48D9-AA14-7CA2A0F49955}" name="2022-T4" totalsRowFunction="sum" dataDxfId="14" totalsRowDxfId="13">
      <calculatedColumnFormula array="1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calculatedColumnFormula>
    </tableColumn>
    <tableColumn id="9" xr3:uid="{7CFDE2A9-682D-483C-82A4-0586B08FFB20}" name="2023-T1" totalsRowFunction="sum" dataDxfId="12" totalsRowDxfId="11">
      <calculatedColumnFormula array="1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calculatedColumnFormula>
    </tableColumn>
    <tableColumn id="10" xr3:uid="{12241629-21C9-4957-8837-92403C94CDA7}" name="2023-T2" totalsRowFunction="sum" dataDxfId="10" totalsRowDxfId="9">
      <calculatedColumnFormula array="1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calculatedColumnFormula>
    </tableColumn>
    <tableColumn id="14" xr3:uid="{D45ABEFC-0097-408F-AE2C-4199E2697EDB}" name="2023-T3" totalsRowFunction="sum" dataDxfId="8" totalsRowDxfId="7">
      <calculatedColumnFormula array="1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calculatedColumnFormula>
    </tableColumn>
    <tableColumn id="15" xr3:uid="{9D113D3A-F5D5-46E6-BBC1-281BA52AC4B5}" name="2023-T4" totalsRowFunction="sum" dataDxfId="6" totalsRowDxfId="5">
      <calculatedColumnFormula array="1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calculatedColumnFormula>
    </tableColumn>
    <tableColumn id="21" xr3:uid="{E544C4A5-233A-48C2-8CC7-DDA8067EED5E}" name="Total" totalsRowFunction="sum" dataDxfId="4" totalsRowDxfId="3">
      <calculatedColumnFormula>SUM(Tableau1[[#This Row],[2022-T1]:[2023-T4]])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3B1F4-83DC-4308-8BCD-1319C1498BC7}">
  <dimension ref="A1:P11"/>
  <sheetViews>
    <sheetView showGridLines="0" tabSelected="1" zoomScale="130" zoomScaleNormal="130" workbookViewId="0">
      <selection activeCell="F7" sqref="F7"/>
    </sheetView>
  </sheetViews>
  <sheetFormatPr baseColWidth="10" defaultRowHeight="13.8" x14ac:dyDescent="0.25"/>
  <cols>
    <col min="1" max="1" width="8.59765625" bestFit="1" customWidth="1"/>
    <col min="2" max="2" width="10.19921875" bestFit="1" customWidth="1"/>
    <col min="3" max="3" width="11.59765625" bestFit="1" customWidth="1"/>
    <col min="4" max="4" width="8.69921875" bestFit="1" customWidth="1"/>
    <col min="5" max="12" width="7" bestFit="1" customWidth="1"/>
    <col min="13" max="13" width="4.796875" bestFit="1" customWidth="1"/>
    <col min="14" max="14" width="2.796875" customWidth="1"/>
    <col min="15" max="15" width="7.59765625" customWidth="1"/>
    <col min="16" max="16" width="10.5" customWidth="1"/>
  </cols>
  <sheetData>
    <row r="1" spans="1:16" x14ac:dyDescent="0.25">
      <c r="C1" s="7" t="s">
        <v>27</v>
      </c>
      <c r="D1" s="8" t="s">
        <v>25</v>
      </c>
      <c r="E1" s="8" t="s">
        <v>10</v>
      </c>
      <c r="F1" s="8" t="s">
        <v>11</v>
      </c>
      <c r="G1" s="8" t="s">
        <v>12</v>
      </c>
      <c r="H1" s="8" t="s">
        <v>13</v>
      </c>
      <c r="I1" s="8" t="s">
        <v>14</v>
      </c>
      <c r="J1" s="8" t="s">
        <v>15</v>
      </c>
      <c r="K1" s="8" t="s">
        <v>16</v>
      </c>
      <c r="L1" s="8" t="s">
        <v>17</v>
      </c>
      <c r="M1" s="8" t="s">
        <v>24</v>
      </c>
      <c r="N1" s="6"/>
      <c r="O1" s="6"/>
      <c r="P1" s="6"/>
    </row>
    <row r="2" spans="1:16" x14ac:dyDescent="0.25">
      <c r="C2" s="7" t="s">
        <v>26</v>
      </c>
      <c r="D2" s="9">
        <f>DATE(2022,3*(COLUMN()-COLUMN($C$2))-2,0)</f>
        <v>44561</v>
      </c>
      <c r="E2" s="9">
        <f t="shared" ref="E2:M2" si="0">DATE(2022,3*(COLUMN()-COLUMN($C$2))-2,0)</f>
        <v>44651</v>
      </c>
      <c r="F2" s="9">
        <f t="shared" si="0"/>
        <v>44742</v>
      </c>
      <c r="G2" s="9">
        <f t="shared" si="0"/>
        <v>44834</v>
      </c>
      <c r="H2" s="9">
        <f t="shared" si="0"/>
        <v>44926</v>
      </c>
      <c r="I2" s="9">
        <f t="shared" si="0"/>
        <v>45016</v>
      </c>
      <c r="J2" s="9">
        <f t="shared" si="0"/>
        <v>45107</v>
      </c>
      <c r="K2" s="9">
        <f t="shared" si="0"/>
        <v>45199</v>
      </c>
      <c r="L2" s="9">
        <f t="shared" si="0"/>
        <v>45291</v>
      </c>
      <c r="M2" s="9">
        <f t="shared" si="0"/>
        <v>45382</v>
      </c>
    </row>
    <row r="4" spans="1:16" ht="39.6" x14ac:dyDescent="0.25">
      <c r="A4" s="10" t="s">
        <v>2</v>
      </c>
      <c r="B4" s="10" t="s">
        <v>0</v>
      </c>
      <c r="C4" s="10" t="s">
        <v>1</v>
      </c>
      <c r="D4" s="10" t="s">
        <v>18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0" t="s">
        <v>32</v>
      </c>
    </row>
    <row r="5" spans="1:16" x14ac:dyDescent="0.25">
      <c r="A5" s="12" t="s">
        <v>3</v>
      </c>
      <c r="B5" s="13">
        <v>44604</v>
      </c>
      <c r="C5" s="13">
        <v>44620</v>
      </c>
      <c r="D5" s="14">
        <f t="shared" ref="D5:D10" si="1">C5-B5+1</f>
        <v>17</v>
      </c>
      <c r="E5" s="14" cm="1">
        <f t="array" ref="E5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17</v>
      </c>
      <c r="F5" s="14" cm="1">
        <f t="array" ref="F5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G5" s="14" cm="1">
        <f t="array" ref="G5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H5" s="14" cm="1">
        <f t="array" ref="H5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I5" s="14" cm="1">
        <f t="array" ref="I5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J5" s="14" cm="1">
        <f t="array" ref="J5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K5" s="14" cm="1">
        <f t="array" ref="K5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L5" s="14" cm="1">
        <f t="array" ref="L5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M5" s="14">
        <f>SUM(Tableau1[[#This Row],[2022-T1]:[2023-T4]])</f>
        <v>17</v>
      </c>
    </row>
    <row r="6" spans="1:16" x14ac:dyDescent="0.25">
      <c r="A6" s="12" t="s">
        <v>4</v>
      </c>
      <c r="B6" s="13">
        <v>44663</v>
      </c>
      <c r="C6" s="13">
        <v>44757</v>
      </c>
      <c r="D6" s="14">
        <f t="shared" si="1"/>
        <v>95</v>
      </c>
      <c r="E6" s="14" cm="1">
        <f t="array" ref="E6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F6" s="14" cm="1">
        <f t="array" ref="F6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80</v>
      </c>
      <c r="G6" s="14" cm="1">
        <f t="array" ref="G6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15</v>
      </c>
      <c r="H6" s="14" cm="1">
        <f t="array" ref="H6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I6" s="14" cm="1">
        <f t="array" ref="I6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J6" s="14" cm="1">
        <f t="array" ref="J6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K6" s="14" cm="1">
        <f t="array" ref="K6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L6" s="14" cm="1">
        <f t="array" ref="L6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M6" s="14">
        <f>SUM(Tableau1[[#This Row],[2022-T1]:[2023-T4]])</f>
        <v>95</v>
      </c>
    </row>
    <row r="7" spans="1:16" x14ac:dyDescent="0.25">
      <c r="A7" s="12" t="s">
        <v>5</v>
      </c>
      <c r="B7" s="13">
        <v>44693</v>
      </c>
      <c r="C7" s="13">
        <v>44880</v>
      </c>
      <c r="D7" s="14">
        <f t="shared" si="1"/>
        <v>188</v>
      </c>
      <c r="E7" s="14" cm="1">
        <f t="array" ref="E7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F7" s="14" cm="1">
        <f t="array" ref="F7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50</v>
      </c>
      <c r="G7" s="14" cm="1">
        <f t="array" ref="G7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92</v>
      </c>
      <c r="H7" s="14" cm="1">
        <f t="array" ref="H7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46</v>
      </c>
      <c r="I7" s="14" cm="1">
        <f t="array" ref="I7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J7" s="14" cm="1">
        <f t="array" ref="J7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K7" s="14" cm="1">
        <f t="array" ref="K7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L7" s="14" cm="1">
        <f t="array" ref="L7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M7" s="14">
        <f>SUM(Tableau1[[#This Row],[2022-T1]:[2023-T4]])</f>
        <v>188</v>
      </c>
    </row>
    <row r="8" spans="1:16" x14ac:dyDescent="0.25">
      <c r="A8" s="12" t="s">
        <v>6</v>
      </c>
      <c r="B8" s="13">
        <v>44604</v>
      </c>
      <c r="C8" s="13">
        <v>44958</v>
      </c>
      <c r="D8" s="14">
        <f t="shared" si="1"/>
        <v>355</v>
      </c>
      <c r="E8" s="14" cm="1">
        <f t="array" ref="E8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48</v>
      </c>
      <c r="F8" s="14" cm="1">
        <f t="array" ref="F8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91</v>
      </c>
      <c r="G8" s="14" cm="1">
        <f t="array" ref="G8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92</v>
      </c>
      <c r="H8" s="14" cm="1">
        <f t="array" ref="H8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92</v>
      </c>
      <c r="I8" s="14" cm="1">
        <f t="array" ref="I8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32</v>
      </c>
      <c r="J8" s="14" cm="1">
        <f t="array" ref="J8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K8" s="14" cm="1">
        <f t="array" ref="K8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L8" s="14" cm="1">
        <f t="array" ref="L8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M8" s="14">
        <f>SUM(Tableau1[[#This Row],[2022-T1]:[2023-T4]])</f>
        <v>355</v>
      </c>
    </row>
    <row r="9" spans="1:16" x14ac:dyDescent="0.25">
      <c r="A9" s="12" t="s">
        <v>7</v>
      </c>
      <c r="B9" s="13">
        <v>44898</v>
      </c>
      <c r="C9" s="13">
        <v>44923</v>
      </c>
      <c r="D9" s="14">
        <f t="shared" si="1"/>
        <v>26</v>
      </c>
      <c r="E9" s="14" cm="1">
        <f t="array" ref="E9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F9" s="14" cm="1">
        <f t="array" ref="F9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G9" s="14" cm="1">
        <f t="array" ref="G9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H9" s="14" cm="1">
        <f t="array" ref="H9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26</v>
      </c>
      <c r="I9" s="14" cm="1">
        <f t="array" ref="I9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J9" s="14" cm="1">
        <f t="array" ref="J9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K9" s="14" cm="1">
        <f t="array" ref="K9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L9" s="14" cm="1">
        <f t="array" ref="L9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M9" s="14">
        <f>SUM(Tableau1[[#This Row],[2022-T1]:[2023-T4]])</f>
        <v>26</v>
      </c>
    </row>
    <row r="10" spans="1:16" x14ac:dyDescent="0.25">
      <c r="A10" s="12" t="s">
        <v>8</v>
      </c>
      <c r="B10" s="13">
        <v>44910</v>
      </c>
      <c r="C10" s="13">
        <v>44941</v>
      </c>
      <c r="D10" s="14">
        <f t="shared" si="1"/>
        <v>32</v>
      </c>
      <c r="E10" s="14" cm="1">
        <f t="array" ref="E10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F10" s="14" cm="1">
        <f t="array" ref="F10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G10" s="14" cm="1">
        <f t="array" ref="G10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H10" s="14" cm="1">
        <f t="array" ref="H10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17</v>
      </c>
      <c r="I10" s="14" cm="1">
        <f t="array" ref="I10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15</v>
      </c>
      <c r="J10" s="14" cm="1">
        <f t="array" ref="J10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K10" s="14" cm="1">
        <f t="array" ref="K10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L10" s="14" cm="1">
        <f t="array" ref="L10">IF(OR(AND(Tableau1[[#This Row],[Date arrivée du ménage]]&lt;débutTrim,Tableau1[[#This Row],[Date de sortie du ménage]]&lt;débutTrim),AND(Tableau1[[#This Row],[Date arrivée du ménage]]&gt;finTrim,Tableau1[[#This Row],[Date de sortie du ménage]]&gt;finTrim)),0,IF(Tableau1[[#This Row],[Date arrivée du ménage]]&lt;débutTrim,IF(Tableau1[[#This Row],[Date de sortie du ménage]]&lt;finTrim,Tableau1[[#This Row],[Date de sortie du ménage]]-débutTrim+1,finTrim-débutTrim+1),IF(Tableau1[[#This Row],[Date de sortie du ménage]]&lt;=finTrim,Tableau1[[#This Row],[Date de sortie du ménage]]-Tableau1[[#This Row],[Date arrivée du ménage]]+1,finTrim-Tableau1[[#This Row],[Date arrivée du ménage]]+1)))</f>
        <v>0</v>
      </c>
      <c r="M10" s="14">
        <f>SUM(Tableau1[[#This Row],[2022-T1]:[2023-T4]])</f>
        <v>32</v>
      </c>
    </row>
    <row r="11" spans="1:16" x14ac:dyDescent="0.25">
      <c r="A11" s="12" t="s">
        <v>32</v>
      </c>
      <c r="B11" s="12"/>
      <c r="C11" s="12"/>
      <c r="D11" s="14">
        <f>SUBTOTAL(109,Tableau1[Diff. sortie - arrivée])</f>
        <v>713</v>
      </c>
      <c r="E11" s="14">
        <f>SUBTOTAL(109,Tableau1[2022-T1])</f>
        <v>65</v>
      </c>
      <c r="F11" s="14">
        <f>SUBTOTAL(109,Tableau1[2022-T2])</f>
        <v>221</v>
      </c>
      <c r="G11" s="14">
        <f>SUBTOTAL(109,Tableau1[2022-T3])</f>
        <v>199</v>
      </c>
      <c r="H11" s="14">
        <f>SUBTOTAL(109,Tableau1[2022-T4])</f>
        <v>181</v>
      </c>
      <c r="I11" s="14">
        <f>SUBTOTAL(109,Tableau1[2023-T1])</f>
        <v>47</v>
      </c>
      <c r="J11" s="14">
        <f>SUBTOTAL(109,Tableau1[2023-T2])</f>
        <v>0</v>
      </c>
      <c r="K11" s="14">
        <f>SUBTOTAL(109,Tableau1[2023-T3])</f>
        <v>0</v>
      </c>
      <c r="L11" s="14">
        <f>SUBTOTAL(109,Tableau1[2023-T4])</f>
        <v>0</v>
      </c>
      <c r="M11" s="14">
        <f>SUBTOTAL(109,Tableau1[Total])</f>
        <v>713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23B1D-94DE-4C26-ADFD-13FC50846B2C}">
  <dimension ref="A1:E5"/>
  <sheetViews>
    <sheetView showGridLines="0" workbookViewId="0">
      <selection activeCell="E4" sqref="E4"/>
    </sheetView>
  </sheetViews>
  <sheetFormatPr baseColWidth="10" defaultRowHeight="13.8" x14ac:dyDescent="0.25"/>
  <cols>
    <col min="1" max="1" width="9.8984375" customWidth="1"/>
    <col min="2" max="2" width="19.09765625" customWidth="1"/>
    <col min="3" max="3" width="18" customWidth="1"/>
    <col min="4" max="4" width="19.09765625" customWidth="1"/>
    <col min="5" max="5" width="15.59765625" customWidth="1"/>
  </cols>
  <sheetData>
    <row r="1" spans="1:5" x14ac:dyDescent="0.25">
      <c r="A1" s="1"/>
      <c r="B1" s="1"/>
      <c r="C1" s="5" t="s">
        <v>9</v>
      </c>
      <c r="D1" s="5"/>
      <c r="E1" s="5"/>
    </row>
    <row r="2" spans="1:5" x14ac:dyDescent="0.25">
      <c r="A2" s="1"/>
      <c r="B2" s="1"/>
      <c r="C2" s="2" t="s">
        <v>28</v>
      </c>
      <c r="D2" s="3" t="s">
        <v>20</v>
      </c>
      <c r="E2" s="2" t="s">
        <v>29</v>
      </c>
    </row>
    <row r="3" spans="1:5" ht="45" customHeight="1" x14ac:dyDescent="0.25">
      <c r="A3" s="5" t="s">
        <v>19</v>
      </c>
      <c r="B3" s="2" t="s">
        <v>28</v>
      </c>
      <c r="C3" s="4">
        <v>0</v>
      </c>
      <c r="D3" s="4" t="s">
        <v>30</v>
      </c>
      <c r="E3" s="4" t="s">
        <v>31</v>
      </c>
    </row>
    <row r="4" spans="1:5" ht="45" customHeight="1" x14ac:dyDescent="0.25">
      <c r="A4" s="5"/>
      <c r="B4" s="3" t="s">
        <v>20</v>
      </c>
      <c r="C4" s="4" t="s">
        <v>21</v>
      </c>
      <c r="D4" s="4" t="s">
        <v>22</v>
      </c>
      <c r="E4" s="4" t="s">
        <v>23</v>
      </c>
    </row>
    <row r="5" spans="1:5" ht="45" customHeight="1" x14ac:dyDescent="0.25">
      <c r="A5" s="5"/>
      <c r="B5" s="2" t="s">
        <v>29</v>
      </c>
      <c r="C5" s="4" t="s">
        <v>21</v>
      </c>
      <c r="D5" s="4" t="s">
        <v>21</v>
      </c>
      <c r="E5" s="4">
        <v>0</v>
      </c>
    </row>
  </sheetData>
  <mergeCells count="2">
    <mergeCell ref="C1:E1"/>
    <mergeCell ref="A3:A5"/>
  </mergeCells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A39B02FB-3E1B-4748-B572-92756BC78AB2}">
  <ds:schemaRefs/>
</ds:datastoreItem>
</file>

<file path=customXml/itemProps2.xml><?xml version="1.0" encoding="utf-8"?>
<ds:datastoreItem xmlns:ds="http://schemas.openxmlformats.org/officeDocument/2006/customXml" ds:itemID="{F6B0D7E6-C3B7-49FA-8B47-CA8AC8CA1E5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Scénarios</vt:lpstr>
      <vt:lpstr>Feuil1!finTrim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DUPRE</dc:creator>
  <cp:lastModifiedBy>Christian CROCHE</cp:lastModifiedBy>
  <dcterms:created xsi:type="dcterms:W3CDTF">2022-08-30T11:45:46Z</dcterms:created>
  <dcterms:modified xsi:type="dcterms:W3CDTF">2022-08-31T01:02:14Z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2022-08-31T00:40:51Z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164f6caa-a10b-47fd-b244-79b8e66f1cea</vt:lpwstr>
  </property>
  <property fmtid="{D5CDD505-2E9C-101B-9397-08002B2CF9AE}" pid="8" name="MSIP_Label_67cce88e-ba6c-4072-9a4d-8f9e28d4554f_ContentBits">
    <vt:lpwstr>2</vt:lpwstr>
  </property>
</Properties>
</file>