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712127R\OneDrive - SNCF\TempOneDrive\Aide Internet\"/>
    </mc:Choice>
  </mc:AlternateContent>
  <xr:revisionPtr revIDLastSave="0" documentId="8_{8B6B320D-01EB-45C5-B21E-F3E2A147F836}" xr6:coauthVersionLast="47" xr6:coauthVersionMax="47" xr10:uidLastSave="{00000000-0000-0000-0000-000000000000}"/>
  <bookViews>
    <workbookView xWindow="-108" yWindow="-108" windowWidth="23256" windowHeight="13176" tabRatio="404" xr2:uid="{074E4B93-26C5-44E2-AB47-DFB9085F6834}"/>
  </bookViews>
  <sheets>
    <sheet name="ARROSAGES" sheetId="1" r:id="rId1"/>
    <sheet name="ARROSAGES 2" sheetId="3" r:id="rId2"/>
    <sheet name="LIGNES" sheetId="2" r:id="rId3"/>
  </sheets>
  <externalReferences>
    <externalReference r:id="rId4"/>
  </externalReferences>
  <definedNames>
    <definedName name="_xlnm.Print_Area" localSheetId="0">ARROSAGES!$A$1:$K$24</definedName>
  </definedNames>
  <calcPr calcId="191029"/>
  <pivotCaches>
    <pivotCache cacheId="8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3" l="1"/>
  <c r="C12" i="3"/>
  <c r="G12" i="3" s="1"/>
  <c r="S56" i="1"/>
  <c r="S55" i="1"/>
  <c r="S52" i="1"/>
  <c r="R55" i="1"/>
  <c r="P55" i="1"/>
  <c r="N55" i="1"/>
  <c r="L55" i="1"/>
  <c r="J55" i="1"/>
  <c r="H55" i="1"/>
  <c r="F55" i="1"/>
  <c r="R52" i="1"/>
  <c r="P52" i="1"/>
  <c r="N52" i="1"/>
  <c r="L52" i="1"/>
  <c r="J52" i="1"/>
  <c r="H52" i="1"/>
  <c r="F52" i="1"/>
  <c r="B3" i="3"/>
  <c r="B4" i="3"/>
  <c r="B5" i="3"/>
  <c r="B6" i="3"/>
  <c r="B7" i="3"/>
  <c r="B8" i="3"/>
  <c r="B9" i="3"/>
  <c r="B10" i="3"/>
  <c r="B11" i="3"/>
  <c r="B13" i="3"/>
  <c r="B14" i="3"/>
  <c r="B15" i="3"/>
  <c r="C3" i="3"/>
  <c r="G3" i="3" s="1"/>
  <c r="C4" i="3"/>
  <c r="G4" i="3" s="1"/>
  <c r="C5" i="3"/>
  <c r="G5" i="3" s="1"/>
  <c r="C6" i="3"/>
  <c r="G6" i="3" s="1"/>
  <c r="C7" i="3"/>
  <c r="G7" i="3" s="1"/>
  <c r="C8" i="3"/>
  <c r="G8" i="3" s="1"/>
  <c r="C9" i="3"/>
  <c r="G9" i="3" s="1"/>
  <c r="C10" i="3"/>
  <c r="G10" i="3" s="1"/>
  <c r="C11" i="3"/>
  <c r="G11" i="3" s="1"/>
  <c r="C13" i="3"/>
  <c r="G13" i="3" s="1"/>
  <c r="C14" i="3"/>
  <c r="G14" i="3" s="1"/>
  <c r="C15" i="3"/>
  <c r="G15" i="3" s="1"/>
  <c r="C2" i="3"/>
  <c r="G2" i="3" s="1"/>
  <c r="B2" i="3"/>
  <c r="C53" i="1"/>
  <c r="B53" i="1"/>
  <c r="B52" i="1"/>
  <c r="A52" i="1"/>
  <c r="C50" i="1"/>
  <c r="B50" i="1"/>
  <c r="B49" i="1"/>
  <c r="B48" i="1"/>
  <c r="A48" i="1"/>
  <c r="C43" i="1"/>
  <c r="B43" i="1"/>
  <c r="B42" i="1"/>
  <c r="B41" i="1"/>
  <c r="A41" i="1"/>
  <c r="C38" i="1"/>
  <c r="B38" i="1"/>
  <c r="B37" i="1"/>
  <c r="B36" i="1"/>
  <c r="B35" i="1"/>
  <c r="B34" i="1"/>
  <c r="A34" i="1"/>
  <c r="C32" i="1"/>
  <c r="B32" i="1"/>
  <c r="B31" i="1"/>
  <c r="B30" i="1"/>
  <c r="A30" i="1"/>
  <c r="C29" i="1"/>
  <c r="B29" i="1"/>
  <c r="B28" i="1"/>
  <c r="A28" i="1"/>
  <c r="R56" i="1" l="1"/>
  <c r="J56" i="1"/>
  <c r="H56" i="1" l="1"/>
  <c r="L56" i="1"/>
  <c r="N56" i="1"/>
  <c r="P56" i="1"/>
  <c r="F56" i="1"/>
</calcChain>
</file>

<file path=xl/sharedStrings.xml><?xml version="1.0" encoding="utf-8"?>
<sst xmlns="http://schemas.openxmlformats.org/spreadsheetml/2006/main" count="95" uniqueCount="42">
  <si>
    <t>ARROSAGE</t>
  </si>
  <si>
    <t>Dates</t>
  </si>
  <si>
    <t>charmilles</t>
  </si>
  <si>
    <t>arbustes haie face veranda</t>
  </si>
  <si>
    <t>Lonicera &amp; glycine</t>
  </si>
  <si>
    <t xml:space="preserve"> 4 grands rosiers</t>
  </si>
  <si>
    <t xml:space="preserve"> potentille, petit rosier, etc…</t>
  </si>
  <si>
    <t>Fraisiers framboisiers</t>
  </si>
  <si>
    <t>Haie grillage poulailler, pecher, mirabellier, massif centre</t>
  </si>
  <si>
    <t>Tour du massif rond au centre</t>
  </si>
  <si>
    <t>Couvre sols &amp; bambous coté chalet</t>
  </si>
  <si>
    <t>Ligne</t>
  </si>
  <si>
    <t>description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</si>
  <si>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</si>
  <si>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</si>
  <si>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</si>
  <si>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</si>
  <si>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</si>
  <si>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</si>
  <si>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</si>
  <si>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Total litres /semaine</t>
  </si>
  <si>
    <t>H debut</t>
  </si>
  <si>
    <t>durée</t>
  </si>
  <si>
    <t>matin</t>
  </si>
  <si>
    <t>soir</t>
  </si>
  <si>
    <t>Total litres por le jour</t>
  </si>
  <si>
    <t>Numéro</t>
  </si>
  <si>
    <t>Description</t>
  </si>
  <si>
    <t>Débit</t>
  </si>
  <si>
    <t>arbustes haie en pente coté R</t>
  </si>
  <si>
    <t>arbustes haie face veranda et long grillage, Lonicera &amp; glycine</t>
  </si>
  <si>
    <t>4 grands rosiers , potentille, arbre violet, petit rosier , lierre, Fraisiers framboisiers, Tour du petit  massif rond face veranda</t>
  </si>
  <si>
    <t>Haie le long grillage poulailler, pêcher, mirabellier, massif du centre</t>
  </si>
  <si>
    <t>Couvre sols &amp; bambous coté chalet, ligne se prolonge vers coteau garage devant maison G en montant</t>
  </si>
  <si>
    <t>N° ligne</t>
  </si>
  <si>
    <t>Jour</t>
  </si>
  <si>
    <t>Heure</t>
  </si>
  <si>
    <t>Durée</t>
  </si>
  <si>
    <t>Volume</t>
  </si>
  <si>
    <t>Lundi</t>
  </si>
  <si>
    <t>Somme de Volume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</si>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</sst>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6" formatCode="0&quot; L/h&quot;"/>
    <numFmt numFmtId="168" formatCode="0.0&quot; L&quot;"/>
    <numFmt numFmtId="170" formatCode="0&quot; min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8" fillId="0" borderId="0" applyFont="0" applyFill="0" applyBorder="0" applyAlignment="0" applyProtection="0">
      <alignment horizontal="center"/>
    </xf>
  </cellStyleXfs>
  <cellXfs count="7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0" fontId="0" fillId="0" borderId="0" xfId="0" applyAlignment="1">
      <alignment vertical="center"/>
    </xf>
    <xf numFmtId="164" fontId="0" fillId="2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right"/>
    </xf>
    <xf numFmtId="1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3" borderId="16" xfId="0" applyFont="1" applyFill="1" applyBorder="1"/>
    <xf numFmtId="0" fontId="0" fillId="3" borderId="0" xfId="0" applyFill="1"/>
    <xf numFmtId="0" fontId="0" fillId="3" borderId="17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3" borderId="18" xfId="0" applyFont="1" applyFill="1" applyBorder="1"/>
    <xf numFmtId="0" fontId="0" fillId="3" borderId="1" xfId="0" applyFill="1" applyBorder="1" applyAlignment="1">
      <alignment horizontal="right"/>
    </xf>
    <xf numFmtId="1" fontId="0" fillId="3" borderId="4" xfId="0" applyNumberFormat="1" applyFill="1" applyBorder="1" applyAlignment="1">
      <alignment horizontal="center"/>
    </xf>
    <xf numFmtId="164" fontId="5" fillId="3" borderId="3" xfId="0" applyNumberFormat="1" applyFont="1" applyFill="1" applyBorder="1" applyAlignment="1">
      <alignment horizontal="center"/>
    </xf>
    <xf numFmtId="1" fontId="5" fillId="4" borderId="3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1" fontId="5" fillId="4" borderId="18" xfId="0" applyNumberFormat="1" applyFont="1" applyFill="1" applyBorder="1" applyAlignment="1">
      <alignment horizontal="center" vertical="center"/>
    </xf>
    <xf numFmtId="0" fontId="0" fillId="3" borderId="18" xfId="0" applyFill="1" applyBorder="1"/>
    <xf numFmtId="0" fontId="0" fillId="3" borderId="1" xfId="0" applyFill="1" applyBorder="1" applyAlignment="1">
      <alignment horizontal="center"/>
    </xf>
    <xf numFmtId="1" fontId="6" fillId="4" borderId="3" xfId="0" applyNumberFormat="1" applyFont="1" applyFill="1" applyBorder="1" applyAlignment="1">
      <alignment horizontal="center"/>
    </xf>
    <xf numFmtId="164" fontId="6" fillId="4" borderId="3" xfId="0" applyNumberFormat="1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right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7" fillId="0" borderId="2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166" fontId="0" fillId="0" borderId="0" xfId="1" applyFont="1"/>
    <xf numFmtId="20" fontId="0" fillId="0" borderId="0" xfId="0" applyNumberFormat="1" applyAlignment="1">
      <alignment horizontal="center"/>
    </xf>
    <xf numFmtId="168" fontId="0" fillId="0" borderId="0" xfId="2" applyFont="1" applyAlignment="1">
      <alignment horizontal="center"/>
    </xf>
    <xf numFmtId="166" fontId="0" fillId="0" borderId="0" xfId="1" applyFont="1" applyAlignment="1">
      <alignment horizontal="center"/>
    </xf>
    <xf numFmtId="170" fontId="0" fillId="0" borderId="0" xfId="3" applyFon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pivotButton="1"/>
    <xf numFmtId="168" fontId="0" fillId="0" borderId="0" xfId="0" applyNumberFormat="1"/>
    <xf numFmtId="0" fontId="0" fillId="0" borderId="0" xfId="0" applyAlignment="1">
      <alignment horizontal="left" indent="2"/>
    </xf>
  </cellXfs>
  <cellStyles count="4">
    <cellStyle name="L" xfId="2" xr:uid="{F50B065D-A502-4864-819A-7E0AB9F54AB1}"/>
    <cellStyle name="L/h" xfId="1" xr:uid="{62B8C070-4DE3-4566-B73A-5B77DF51E117}"/>
    <cellStyle name="min" xfId="3" xr:uid="{66DC8D43-E24A-4330-9317-F53D629829A9}"/>
    <cellStyle name="Normal" xfId="0" builtinId="0"/>
  </cellStyles>
  <dxfs count="32"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fill>
        <patternFill>
          <bgColor theme="5" tint="0.39994506668294322"/>
        </patternFill>
      </fill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8" formatCode="0.0&quot; L&quot;"/>
    </dxf>
    <dxf>
      <numFmt numFmtId="167" formatCode="0&quot; L&quot;"/>
    </dxf>
    <dxf>
      <numFmt numFmtId="168" formatCode="0.0&quot; L&quot;"/>
    </dxf>
    <dxf>
      <numFmt numFmtId="167" formatCode="0&quot; L&quot;"/>
    </dxf>
    <dxf>
      <numFmt numFmtId="168" formatCode="0.0&quot; L&quot;"/>
    </dxf>
    <dxf>
      <alignment horizontal="left" vertical="bottom" textRotation="0" wrapText="0" relative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nard\Desktop\GOUTTE%20A%20GOUTTE\Mon%20plan%20et%20descriptif\Installation%20arrosage%20%20stock%20materiels%20d&#233;tails%20lig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HATS DIVERS"/>
      <sheetName val="ARROSAGES"/>
      <sheetName val="DETAIL LIGNES"/>
      <sheetName val="STOCK"/>
    </sheetNames>
    <sheetDataSet>
      <sheetData sheetId="0"/>
      <sheetData sheetId="1"/>
      <sheetData sheetId="2">
        <row r="8">
          <cell r="A8">
            <v>1</v>
          </cell>
          <cell r="B8" t="str">
            <v>charmilles</v>
          </cell>
        </row>
        <row r="9">
          <cell r="B9" t="str">
            <v>Total litres pour la ligne</v>
          </cell>
          <cell r="K9">
            <v>145.45454545454544</v>
          </cell>
        </row>
        <row r="11">
          <cell r="A11">
            <v>2</v>
          </cell>
          <cell r="B11" t="str">
            <v xml:space="preserve"> 4 grands rosiers , potentille, arbre violet</v>
          </cell>
        </row>
        <row r="12">
          <cell r="B12" t="str">
            <v>petit rosier , lierre</v>
          </cell>
        </row>
        <row r="13">
          <cell r="B13" t="str">
            <v>Fraisiers framboisiers</v>
          </cell>
        </row>
        <row r="14">
          <cell r="B14" t="str">
            <v>Tour du petit  massif rond face veranda</v>
          </cell>
        </row>
        <row r="15">
          <cell r="B15" t="str">
            <v>Total litres pour la ligne</v>
          </cell>
          <cell r="K15">
            <v>164.18181818181819</v>
          </cell>
        </row>
        <row r="17">
          <cell r="A17">
            <v>3</v>
          </cell>
          <cell r="B17" t="str">
            <v xml:space="preserve">Haie le long grillage poulailler, </v>
          </cell>
        </row>
        <row r="18">
          <cell r="B18" t="str">
            <v>pêcher, mirabellier, massif du centre</v>
          </cell>
        </row>
        <row r="19">
          <cell r="B19" t="str">
            <v>Total litres pour la ligne</v>
          </cell>
          <cell r="K19">
            <v>70</v>
          </cell>
        </row>
        <row r="25">
          <cell r="A25">
            <v>4</v>
          </cell>
          <cell r="B25" t="str">
            <v>arbustes haie face veranda et long grillage</v>
          </cell>
        </row>
        <row r="26">
          <cell r="B26" t="str">
            <v>Lonicera &amp; glycine</v>
          </cell>
        </row>
        <row r="27">
          <cell r="B27" t="str">
            <v>Total litres pour la ligne</v>
          </cell>
          <cell r="K27">
            <v>124.42424242424242</v>
          </cell>
        </row>
        <row r="29">
          <cell r="A29">
            <v>5</v>
          </cell>
          <cell r="B29" t="str">
            <v>Couvre sols &amp; bambous coté chalet</v>
          </cell>
        </row>
        <row r="30">
          <cell r="B30" t="str">
            <v>ligne se prolonge vers coteau garage devant maison G en montant</v>
          </cell>
        </row>
        <row r="31">
          <cell r="B31" t="str">
            <v>Total litres pour la ligne</v>
          </cell>
          <cell r="K31">
            <v>34</v>
          </cell>
        </row>
        <row r="33">
          <cell r="A33">
            <v>6</v>
          </cell>
          <cell r="B33" t="str">
            <v>arbustes haie en pente coté R</v>
          </cell>
        </row>
        <row r="35">
          <cell r="B35" t="str">
            <v>Total litres pour la ligne</v>
          </cell>
          <cell r="K35">
            <v>56</v>
          </cell>
        </row>
      </sheetData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4803.790441203702" createdVersion="7" refreshedVersion="7" minRefreshableVersion="3" recordCount="14" xr:uid="{B85D4697-94C5-4D2F-ADCF-F2813DB0586A}">
  <cacheSource type="worksheet">
    <worksheetSource name="Tableau2"/>
  </cacheSource>
  <cacheFields count="7">
    <cacheField name="N° ligne" numFmtId="0">
      <sharedItems containsSemiMixedTypes="0" containsString="0" containsNumber="1" containsInteger="1" minValue="4" maxValue="6" count="2">
        <n v="4"/>
        <n v="6"/>
      </sharedItems>
    </cacheField>
    <cacheField name="Description" numFmtId="0">
      <sharedItems/>
    </cacheField>
    <cacheField name="Débit" numFmtId="166">
      <sharedItems containsSemiMixedTypes="0" containsString="0" containsNumber="1" minValue="56" maxValue="124.42424242424242"/>
    </cacheField>
    <cacheField name="Jour" numFmtId="0">
      <sharedItems count="7">
        <s v="Lundi"/>
        <s v="Mardi"/>
        <s v="Mercredi"/>
        <s v="Jeudi"/>
        <s v="Vendredi"/>
        <s v="Samedi"/>
        <s v="Dimanche"/>
      </sharedItems>
    </cacheField>
    <cacheField name="Heure" numFmtId="20">
      <sharedItems containsSemiMixedTypes="0" containsNonDate="0" containsDate="1" containsString="0" minDate="1899-12-30T06:00:00" maxDate="1899-12-30T21:00:00"/>
    </cacheField>
    <cacheField name="Durée" numFmtId="170">
      <sharedItems containsSemiMixedTypes="0" containsString="0" containsNumber="1" containsInteger="1" minValue="10" maxValue="40"/>
    </cacheField>
    <cacheField name="Volume" numFmtId="168">
      <sharedItems containsSemiMixedTypes="0" containsString="0" containsNumber="1" minValue="9.3333333333333339" maxValue="82.9494949494949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s v="arbustes haie face veranda et long grillage, Lonicera &amp; glycine"/>
    <n v="124.42424242424242"/>
    <x v="0"/>
    <d v="1899-12-30T21:00:00"/>
    <n v="40"/>
    <n v="82.949494949494948"/>
  </r>
  <r>
    <x v="0"/>
    <s v="arbustes haie face veranda et long grillage, Lonicera &amp; glycine"/>
    <n v="124.42424242424242"/>
    <x v="1"/>
    <d v="1899-12-30T06:00:00"/>
    <n v="10"/>
    <n v="20.737373737373737"/>
  </r>
  <r>
    <x v="0"/>
    <s v="arbustes haie face veranda et long grillage, Lonicera &amp; glycine"/>
    <n v="124.42424242424242"/>
    <x v="2"/>
    <d v="1899-12-30T21:00:00"/>
    <n v="20"/>
    <n v="41.474747474747474"/>
  </r>
  <r>
    <x v="0"/>
    <s v="arbustes haie face veranda et long grillage, Lonicera &amp; glycine"/>
    <n v="124.42424242424242"/>
    <x v="3"/>
    <d v="1899-12-30T06:00:00"/>
    <n v="10"/>
    <n v="20.737373737373737"/>
  </r>
  <r>
    <x v="0"/>
    <s v="arbustes haie face veranda et long grillage, Lonicera &amp; glycine"/>
    <n v="124.42424242424242"/>
    <x v="4"/>
    <d v="1899-12-30T21:00:00"/>
    <n v="20"/>
    <n v="41.474747474747474"/>
  </r>
  <r>
    <x v="0"/>
    <s v="arbustes haie face veranda et long grillage, Lonicera &amp; glycine"/>
    <n v="124.42424242424242"/>
    <x v="5"/>
    <d v="1899-12-30T06:00:00"/>
    <n v="15"/>
    <n v="31.106060606060609"/>
  </r>
  <r>
    <x v="0"/>
    <s v="arbustes haie face veranda et long grillage, Lonicera &amp; glycine"/>
    <n v="124.42424242424242"/>
    <x v="6"/>
    <d v="1899-12-30T06:00:00"/>
    <n v="15"/>
    <n v="31.106060606060609"/>
  </r>
  <r>
    <x v="1"/>
    <s v="arbustes haie en pente coté R"/>
    <n v="56"/>
    <x v="0"/>
    <d v="1899-12-30T21:00:00"/>
    <n v="40"/>
    <n v="37.333333333333336"/>
  </r>
  <r>
    <x v="1"/>
    <s v="arbustes haie en pente coté R"/>
    <n v="56"/>
    <x v="1"/>
    <d v="1899-12-30T06:00:00"/>
    <n v="10"/>
    <n v="9.3333333333333339"/>
  </r>
  <r>
    <x v="1"/>
    <s v="arbustes haie en pente coté R"/>
    <n v="56"/>
    <x v="2"/>
    <d v="1899-12-30T21:00:00"/>
    <n v="20"/>
    <n v="18.666666666666668"/>
  </r>
  <r>
    <x v="1"/>
    <s v="arbustes haie en pente coté R"/>
    <n v="56"/>
    <x v="3"/>
    <d v="1899-12-30T06:00:00"/>
    <n v="10"/>
    <n v="9.3333333333333339"/>
  </r>
  <r>
    <x v="1"/>
    <s v="arbustes haie en pente coté R"/>
    <n v="56"/>
    <x v="4"/>
    <d v="1899-12-30T21:00:00"/>
    <n v="20"/>
    <n v="18.666666666666668"/>
  </r>
  <r>
    <x v="1"/>
    <s v="arbustes haie en pente coté R"/>
    <n v="56"/>
    <x v="5"/>
    <d v="1899-12-30T06:00:00"/>
    <n v="15"/>
    <n v="14"/>
  </r>
  <r>
    <x v="1"/>
    <s v="arbustes haie en pente coté R"/>
    <n v="56"/>
    <x v="6"/>
    <d v="1899-12-30T06:00:00"/>
    <n v="15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F5C861-5BF2-499E-9909-0F6AD1D273F6}" name="Tableau croisé dynamique2" cacheId="8" applyNumberFormats="0" applyBorderFormats="0" applyFontFormats="0" applyPatternFormats="0" applyAlignmentFormats="0" applyWidthHeightFormats="1" dataCaption="Valeurs" updatedVersion="7" minRefreshableVersion="3" itemPrintTitles="1" createdVersion="7" indent="0" compact="0" compactData="0" multipleFieldFilters="0">
  <location ref="L1:O10" firstHeaderRow="1" firstDataRow="2" firstDataCol="1"/>
  <pivotFields count="7">
    <pivotField axis="axisCol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8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Volume" fld="6" baseField="0" baseItem="0" numFmtId="168"/>
  </dataFields>
  <formats count="2">
    <format dxfId="11">
      <pivotArea dataOnly="0" outline="0" axis="axisValues" fieldPosition="0"/>
    </format>
    <format dxfId="1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1ED7C1-A7F3-4926-8B49-2D355CDDC103}" name="Tableau croisé dynamique1" cacheId="8" applyNumberFormats="0" applyBorderFormats="0" applyFontFormats="0" applyPatternFormats="0" applyAlignmentFormats="0" applyWidthHeightFormats="1" dataCaption="Valeurs" updatedVersion="7" minRefreshableVersion="3" itemPrintTitles="1" createdVersion="7" indent="0" compact="0" compactData="0" multipleFieldFilters="0">
  <location ref="I1:J4" firstHeaderRow="1" firstDataRow="1" firstDataCol="1"/>
  <pivotFields count="7"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8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Volume" fld="6" baseField="0" baseItem="0" numFmtId="168"/>
  </dataFields>
  <formats count="2">
    <format dxfId="13">
      <pivotArea dataOnly="0" outline="0" axis="axisValues" fieldPosition="0"/>
    </format>
    <format dxfId="1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9EC81D-08F6-49E4-A958-B563E01BE72B}" name="Tableau2" displayName="Tableau2" ref="A1:G15" totalsRowShown="0">
  <autoFilter ref="A1:G15" xr:uid="{1E9EC81D-08F6-49E4-A958-B563E01BE72B}"/>
  <tableColumns count="7">
    <tableColumn id="1" xr3:uid="{FD3BAEA7-DB30-4CB3-B841-35D6EE17D7C2}" name="N° ligne"/>
    <tableColumn id="2" xr3:uid="{BF8297BA-887C-41AB-968B-C4A60BA59F60}" name="Description">
      <calculatedColumnFormula>_xlfn.XLOOKUP(Tableau2[[#This Row],[N° ligne]],Tableau1[Numéro],Tableau1[Description])</calculatedColumnFormula>
    </tableColumn>
    <tableColumn id="3" xr3:uid="{B245C74F-DA85-4623-AEE7-3F5AC7509DE5}" name="Débit" dataDxfId="29" dataCellStyle="L/h">
      <calculatedColumnFormula>_xlfn.XLOOKUP(Tableau2[[#This Row],[N° ligne]],Tableau1[Numéro],Tableau1[Débit])</calculatedColumnFormula>
    </tableColumn>
    <tableColumn id="4" xr3:uid="{8CA4A5A2-9E57-453C-8BA4-B8DEB608255D}" name="Jour" dataDxfId="27"/>
    <tableColumn id="5" xr3:uid="{F346BCB8-E0CD-4E21-8F2C-AF1BD67728A8}" name="Heure" dataDxfId="28"/>
    <tableColumn id="6" xr3:uid="{0565BEAE-C760-499C-A48F-BBAB36867874}" name="Durée" dataDxfId="31" dataCellStyle="min"/>
    <tableColumn id="7" xr3:uid="{1CEFBCE3-D71F-48DE-8A04-1A1FC1DB16D4}" name="Volume" dataDxfId="30" dataCellStyle="L">
      <calculatedColumnFormula>Tableau2[[#This Row],[Débit]]/60*Tableau2[[#This Row],[Durée]]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A0A97-C3C1-43AD-AD0C-CDBA2E29776E}" name="Tableau1" displayName="Tableau1" ref="A1:C7" totalsRowShown="0">
  <autoFilter ref="A1:C7" xr:uid="{61FA0A97-C3C1-43AD-AD0C-CDBA2E29776E}"/>
  <sortState xmlns:xlrd2="http://schemas.microsoft.com/office/spreadsheetml/2017/richdata2" ref="A2:C7">
    <sortCondition ref="A1:A7"/>
  </sortState>
  <tableColumns count="3">
    <tableColumn id="1" xr3:uid="{4F5B423C-A2F1-4700-89B6-7E14327AA5AD}" name="Numéro"/>
    <tableColumn id="2" xr3:uid="{312F57C0-57CD-4C25-B2C2-CD946F45ED28}" name="Description"/>
    <tableColumn id="3" xr3:uid="{9616158C-0526-417D-985B-53ACD9B04AF3}" name="Débit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266CA-5EDA-4B64-99E9-545FF3F242F3}">
  <dimension ref="A1:T64"/>
  <sheetViews>
    <sheetView showGridLines="0" tabSelected="1" topLeftCell="C26" workbookViewId="0">
      <pane ySplit="2" topLeftCell="A42" activePane="bottomLeft" state="frozen"/>
      <selection activeCell="A26" sqref="A26"/>
      <selection pane="bottomLeft" activeCell="K55" sqref="K55"/>
    </sheetView>
  </sheetViews>
  <sheetFormatPr baseColWidth="10" defaultRowHeight="14.4" x14ac:dyDescent="0.3"/>
  <cols>
    <col min="2" max="2" width="63.44140625" customWidth="1"/>
    <col min="3" max="3" width="10.6640625" customWidth="1"/>
    <col min="4" max="4" width="10.6640625" style="8" customWidth="1"/>
    <col min="5" max="8" width="10.6640625" customWidth="1"/>
    <col min="9" max="9" width="13" customWidth="1"/>
    <col min="10" max="11" width="10.6640625" customWidth="1"/>
  </cols>
  <sheetData>
    <row r="1" spans="1:15" ht="18" x14ac:dyDescent="0.3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5" ht="74.25" customHeight="1" x14ac:dyDescent="0.3">
      <c r="A2" s="1" t="s">
        <v>1</v>
      </c>
      <c r="B2" s="2" t="s">
        <v>2</v>
      </c>
      <c r="C2" s="2" t="s">
        <v>3</v>
      </c>
      <c r="D2" s="2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3"/>
      <c r="M2" s="3"/>
      <c r="N2" s="3"/>
      <c r="O2" s="3"/>
    </row>
    <row r="3" spans="1:15" ht="18.899999999999999" customHeight="1" x14ac:dyDescent="0.3">
      <c r="A3" s="4"/>
      <c r="B3" s="5"/>
      <c r="C3" s="5"/>
      <c r="D3" s="6"/>
      <c r="E3" s="5"/>
      <c r="F3" s="7"/>
      <c r="G3" s="5"/>
      <c r="H3" s="5"/>
      <c r="I3" s="5"/>
      <c r="J3" s="5"/>
      <c r="K3" s="5"/>
    </row>
    <row r="4" spans="1:15" ht="18.899999999999999" customHeight="1" x14ac:dyDescent="0.3">
      <c r="A4" s="4"/>
      <c r="B4" s="5"/>
      <c r="C4" s="5"/>
      <c r="D4" s="6"/>
      <c r="E4" s="5"/>
      <c r="F4" s="7"/>
      <c r="G4" s="5"/>
      <c r="H4" s="5"/>
      <c r="I4" s="5"/>
      <c r="J4" s="5"/>
      <c r="K4" s="5"/>
    </row>
    <row r="5" spans="1:15" ht="18.899999999999999" customHeight="1" x14ac:dyDescent="0.3">
      <c r="A5" s="4"/>
      <c r="B5" s="5"/>
      <c r="C5" s="5"/>
      <c r="D5" s="6"/>
      <c r="E5" s="5"/>
      <c r="F5" s="7"/>
      <c r="G5" s="5"/>
      <c r="H5" s="5"/>
      <c r="I5" s="5"/>
      <c r="J5" s="5"/>
      <c r="K5" s="5"/>
    </row>
    <row r="6" spans="1:15" ht="18.899999999999999" customHeight="1" x14ac:dyDescent="0.3">
      <c r="A6" s="4"/>
      <c r="B6" s="5"/>
      <c r="C6" s="5"/>
      <c r="D6" s="6"/>
      <c r="E6" s="5"/>
      <c r="F6" s="7"/>
      <c r="G6" s="5"/>
      <c r="H6" s="5"/>
      <c r="I6" s="5"/>
      <c r="J6" s="5"/>
      <c r="K6" s="5"/>
    </row>
    <row r="7" spans="1:15" ht="18.899999999999999" customHeight="1" x14ac:dyDescent="0.3">
      <c r="A7" s="4"/>
      <c r="B7" s="5"/>
      <c r="C7" s="5"/>
      <c r="D7" s="6"/>
      <c r="E7" s="5"/>
      <c r="F7" s="7"/>
      <c r="G7" s="5"/>
      <c r="H7" s="5"/>
      <c r="I7" s="5"/>
      <c r="J7" s="5"/>
      <c r="K7" s="5"/>
    </row>
    <row r="8" spans="1:15" ht="18.899999999999999" customHeight="1" x14ac:dyDescent="0.3">
      <c r="A8" s="4"/>
      <c r="B8" s="5"/>
      <c r="C8" s="5"/>
      <c r="D8" s="6"/>
      <c r="E8" s="5"/>
      <c r="F8" s="7"/>
      <c r="G8" s="5"/>
      <c r="H8" s="5"/>
      <c r="I8" s="5"/>
      <c r="J8" s="5"/>
      <c r="K8" s="5"/>
    </row>
    <row r="9" spans="1:15" ht="18.899999999999999" customHeight="1" x14ac:dyDescent="0.3">
      <c r="A9" s="4"/>
      <c r="B9" s="5"/>
      <c r="C9" s="5"/>
      <c r="D9" s="6"/>
      <c r="E9" s="5"/>
      <c r="F9" s="7"/>
      <c r="G9" s="5"/>
      <c r="H9" s="5"/>
      <c r="I9" s="5"/>
      <c r="J9" s="5"/>
      <c r="K9" s="5"/>
    </row>
    <row r="10" spans="1:15" ht="18.899999999999999" customHeight="1" x14ac:dyDescent="0.3">
      <c r="A10" s="4"/>
      <c r="B10" s="5"/>
      <c r="C10" s="5"/>
      <c r="D10" s="6"/>
      <c r="E10" s="5"/>
      <c r="F10" s="7"/>
      <c r="G10" s="5"/>
      <c r="H10" s="5"/>
      <c r="I10" s="5"/>
      <c r="J10" s="5"/>
      <c r="K10" s="5"/>
    </row>
    <row r="11" spans="1:15" ht="18.899999999999999" customHeight="1" x14ac:dyDescent="0.3">
      <c r="A11" s="4"/>
      <c r="B11" s="5"/>
      <c r="C11" s="5"/>
      <c r="D11" s="6"/>
      <c r="E11" s="5"/>
      <c r="F11" s="7"/>
      <c r="G11" s="5"/>
      <c r="H11" s="5"/>
      <c r="I11" s="5"/>
      <c r="J11" s="5"/>
      <c r="K11" s="5"/>
    </row>
    <row r="12" spans="1:15" ht="18.899999999999999" customHeight="1" x14ac:dyDescent="0.3">
      <c r="A12" s="4"/>
      <c r="B12" s="5"/>
      <c r="C12" s="5"/>
      <c r="D12" s="6"/>
      <c r="E12" s="5"/>
      <c r="F12" s="7"/>
      <c r="G12" s="5"/>
      <c r="H12" s="5"/>
      <c r="I12" s="5"/>
      <c r="J12" s="5"/>
      <c r="K12" s="5"/>
    </row>
    <row r="13" spans="1:15" ht="18.899999999999999" customHeight="1" x14ac:dyDescent="0.3">
      <c r="A13" s="4"/>
      <c r="B13" s="5"/>
      <c r="C13" s="5"/>
      <c r="D13" s="6"/>
      <c r="E13" s="5"/>
      <c r="F13" s="7"/>
      <c r="G13" s="5"/>
      <c r="H13" s="5"/>
      <c r="I13" s="5"/>
      <c r="J13" s="5"/>
      <c r="K13" s="5"/>
    </row>
    <row r="14" spans="1:15" ht="18.899999999999999" customHeight="1" x14ac:dyDescent="0.3">
      <c r="A14" s="4"/>
      <c r="B14" s="5"/>
      <c r="C14" s="5"/>
      <c r="D14" s="6"/>
      <c r="E14" s="5"/>
      <c r="F14" s="7"/>
      <c r="G14" s="5"/>
      <c r="H14" s="5"/>
      <c r="I14" s="5"/>
      <c r="J14" s="5"/>
      <c r="K14" s="5"/>
    </row>
    <row r="15" spans="1:15" ht="18.899999999999999" customHeight="1" x14ac:dyDescent="0.3">
      <c r="A15" s="4"/>
      <c r="B15" s="5"/>
      <c r="C15" s="5"/>
      <c r="D15" s="6"/>
      <c r="E15" s="5"/>
      <c r="F15" s="7"/>
      <c r="G15" s="5"/>
      <c r="H15" s="5"/>
      <c r="I15" s="5"/>
      <c r="J15" s="5"/>
      <c r="K15" s="5"/>
    </row>
    <row r="16" spans="1:15" ht="18.899999999999999" customHeight="1" x14ac:dyDescent="0.3">
      <c r="A16" s="4"/>
      <c r="B16" s="5"/>
      <c r="C16" s="5"/>
      <c r="D16" s="6"/>
      <c r="E16" s="5"/>
      <c r="F16" s="7"/>
      <c r="G16" s="5"/>
      <c r="H16" s="5"/>
      <c r="I16" s="5"/>
      <c r="J16" s="5"/>
      <c r="K16" s="5"/>
    </row>
    <row r="17" spans="1:19" ht="18.899999999999999" customHeight="1" x14ac:dyDescent="0.3">
      <c r="A17" s="4"/>
      <c r="B17" s="5"/>
      <c r="C17" s="5"/>
      <c r="D17" s="6"/>
      <c r="E17" s="5"/>
      <c r="F17" s="7"/>
      <c r="G17" s="5"/>
      <c r="H17" s="5"/>
      <c r="I17" s="5"/>
      <c r="J17" s="5"/>
      <c r="K17" s="5"/>
    </row>
    <row r="18" spans="1:19" ht="18.899999999999999" customHeight="1" x14ac:dyDescent="0.3">
      <c r="A18" s="4"/>
      <c r="B18" s="5"/>
      <c r="C18" s="5"/>
      <c r="D18" s="6"/>
      <c r="E18" s="5"/>
      <c r="F18" s="7"/>
      <c r="G18" s="5"/>
      <c r="H18" s="5"/>
      <c r="I18" s="5"/>
      <c r="J18" s="5"/>
      <c r="K18" s="5"/>
    </row>
    <row r="19" spans="1:19" ht="18.899999999999999" customHeight="1" x14ac:dyDescent="0.3">
      <c r="A19" s="4"/>
      <c r="B19" s="5"/>
      <c r="C19" s="5"/>
      <c r="D19" s="6"/>
      <c r="E19" s="5"/>
      <c r="F19" s="7"/>
      <c r="G19" s="5"/>
      <c r="H19" s="5"/>
      <c r="I19" s="5"/>
      <c r="J19" s="5"/>
      <c r="K19" s="5"/>
    </row>
    <row r="20" spans="1:19" ht="18.899999999999999" customHeight="1" x14ac:dyDescent="0.3">
      <c r="A20" s="4"/>
      <c r="B20" s="5"/>
      <c r="C20" s="5"/>
      <c r="D20" s="6"/>
      <c r="E20" s="5"/>
      <c r="F20" s="7"/>
      <c r="G20" s="5"/>
      <c r="H20" s="5"/>
      <c r="I20" s="5"/>
      <c r="J20" s="5"/>
      <c r="K20" s="5"/>
    </row>
    <row r="21" spans="1:19" ht="18.899999999999999" customHeight="1" x14ac:dyDescent="0.3">
      <c r="A21" s="4"/>
      <c r="B21" s="5"/>
      <c r="C21" s="5"/>
      <c r="D21" s="6"/>
      <c r="E21" s="5"/>
      <c r="F21" s="7"/>
      <c r="G21" s="5"/>
      <c r="H21" s="5"/>
      <c r="I21" s="5"/>
      <c r="J21" s="5"/>
      <c r="K21" s="5"/>
    </row>
    <row r="22" spans="1:19" ht="18.899999999999999" customHeight="1" x14ac:dyDescent="0.3">
      <c r="A22" s="4"/>
      <c r="B22" s="5"/>
      <c r="C22" s="5"/>
      <c r="D22" s="6"/>
      <c r="E22" s="5"/>
      <c r="F22" s="7"/>
      <c r="G22" s="5"/>
      <c r="H22" s="5"/>
      <c r="I22" s="5"/>
      <c r="J22" s="5"/>
      <c r="K22" s="5"/>
    </row>
    <row r="23" spans="1:19" ht="18.899999999999999" customHeight="1" x14ac:dyDescent="0.3">
      <c r="A23" s="4"/>
      <c r="B23" s="5"/>
      <c r="C23" s="5"/>
      <c r="D23" s="6"/>
      <c r="E23" s="5"/>
      <c r="F23" s="7"/>
      <c r="G23" s="5"/>
      <c r="H23" s="5"/>
      <c r="I23" s="5"/>
      <c r="J23" s="5"/>
      <c r="K23" s="5"/>
    </row>
    <row r="24" spans="1:19" ht="18.899999999999999" customHeight="1" x14ac:dyDescent="0.3">
      <c r="A24" s="4"/>
      <c r="B24" s="5"/>
      <c r="C24" s="5"/>
      <c r="D24" s="6"/>
      <c r="E24" s="5"/>
      <c r="F24" s="7"/>
      <c r="G24" s="5"/>
      <c r="H24" s="5"/>
      <c r="I24" s="5"/>
      <c r="J24" s="5"/>
      <c r="K24" s="5"/>
    </row>
    <row r="25" spans="1:19" ht="18.899999999999999" customHeight="1" thickBot="1" x14ac:dyDescent="0.35"/>
    <row r="26" spans="1:19" s="11" customFormat="1" ht="18.899999999999999" customHeight="1" thickBot="1" x14ac:dyDescent="0.35">
      <c r="A26" s="8" t="s">
        <v>11</v>
      </c>
      <c r="B26" s="9" t="s">
        <v>12</v>
      </c>
      <c r="C26" s="10">
        <v>0.22916666666666666</v>
      </c>
      <c r="D26" s="8"/>
      <c r="E26" s="63" t="s">
        <v>13</v>
      </c>
      <c r="F26" s="63"/>
      <c r="G26" s="63" t="s">
        <v>14</v>
      </c>
      <c r="H26" s="63"/>
      <c r="I26" s="63" t="s">
        <v>15</v>
      </c>
      <c r="J26" s="63"/>
      <c r="K26" s="63" t="s">
        <v>16</v>
      </c>
      <c r="L26" s="63"/>
      <c r="M26" s="63" t="s">
        <v>17</v>
      </c>
      <c r="N26" s="63"/>
      <c r="O26" s="63" t="s">
        <v>18</v>
      </c>
      <c r="P26" s="63"/>
      <c r="Q26" s="63" t="s">
        <v>19</v>
      </c>
      <c r="R26" s="63"/>
      <c r="S26" s="64" t="s">
        <v>20</v>
      </c>
    </row>
    <row r="27" spans="1:19" ht="18.899999999999999" customHeight="1" thickBot="1" x14ac:dyDescent="0.35">
      <c r="C27" s="12">
        <v>0.9375</v>
      </c>
      <c r="E27" s="13" t="s">
        <v>21</v>
      </c>
      <c r="F27" s="13" t="s">
        <v>22</v>
      </c>
      <c r="G27" s="14" t="s">
        <v>21</v>
      </c>
      <c r="H27" s="13" t="s">
        <v>22</v>
      </c>
      <c r="I27" s="14" t="s">
        <v>21</v>
      </c>
      <c r="J27" s="13" t="s">
        <v>22</v>
      </c>
      <c r="K27" s="14" t="s">
        <v>21</v>
      </c>
      <c r="L27" s="13" t="s">
        <v>22</v>
      </c>
      <c r="M27" s="14" t="s">
        <v>21</v>
      </c>
      <c r="N27" s="13" t="s">
        <v>22</v>
      </c>
      <c r="O27" s="14" t="s">
        <v>21</v>
      </c>
      <c r="P27" s="13" t="s">
        <v>22</v>
      </c>
      <c r="Q27" s="14" t="s">
        <v>21</v>
      </c>
      <c r="R27" s="13" t="s">
        <v>22</v>
      </c>
      <c r="S27" s="64"/>
    </row>
    <row r="28" spans="1:19" ht="18.899999999999999" customHeight="1" thickBot="1" x14ac:dyDescent="0.35">
      <c r="A28" s="15">
        <f>'[1]DETAIL LIGNES'!A8</f>
        <v>1</v>
      </c>
      <c r="B28" s="16" t="str">
        <f>'[1]DETAIL LIGNES'!B8</f>
        <v>charmilles</v>
      </c>
      <c r="C28" s="17"/>
      <c r="D28" s="8" t="s">
        <v>23</v>
      </c>
      <c r="E28" s="10">
        <v>0.22916666666666666</v>
      </c>
      <c r="F28" s="18"/>
      <c r="G28" s="10"/>
      <c r="H28" s="18">
        <v>20</v>
      </c>
      <c r="I28" s="10"/>
      <c r="J28" s="18"/>
      <c r="K28" s="10"/>
      <c r="L28" s="18"/>
      <c r="M28" s="10"/>
      <c r="N28" s="18"/>
      <c r="O28" s="10"/>
      <c r="P28" s="18"/>
      <c r="Q28" s="10"/>
      <c r="R28" s="18"/>
    </row>
    <row r="29" spans="1:19" ht="18.899999999999999" customHeight="1" thickBot="1" x14ac:dyDescent="0.35">
      <c r="A29" s="15"/>
      <c r="B29" s="19" t="str">
        <f>'[1]DETAIL LIGNES'!B9</f>
        <v>Total litres pour la ligne</v>
      </c>
      <c r="C29" s="20">
        <f>'[1]DETAIL LIGNES'!$K$9</f>
        <v>145.45454545454544</v>
      </c>
      <c r="D29" s="8" t="s">
        <v>24</v>
      </c>
      <c r="E29" s="12">
        <v>0.9375</v>
      </c>
      <c r="F29" s="18"/>
      <c r="G29" s="10"/>
      <c r="H29" s="18"/>
      <c r="I29" s="10"/>
      <c r="J29" s="18"/>
      <c r="K29" s="10"/>
      <c r="L29" s="18"/>
      <c r="M29" s="10"/>
      <c r="N29" s="18"/>
      <c r="O29" s="10"/>
      <c r="P29" s="18"/>
      <c r="Q29" s="10"/>
      <c r="R29" s="18"/>
    </row>
    <row r="30" spans="1:19" ht="18.899999999999999" customHeight="1" thickBot="1" x14ac:dyDescent="0.35">
      <c r="A30" s="15">
        <f>'[1]DETAIL LIGNES'!A17</f>
        <v>3</v>
      </c>
      <c r="B30" s="16" t="str">
        <f>'[1]DETAIL LIGNES'!B17</f>
        <v xml:space="preserve">Haie le long grillage poulailler, </v>
      </c>
      <c r="C30" s="17"/>
      <c r="E30" s="10"/>
      <c r="F30" s="18"/>
      <c r="G30" s="10"/>
      <c r="H30" s="18"/>
      <c r="I30" s="10"/>
      <c r="J30" s="18"/>
      <c r="K30" s="10"/>
      <c r="L30" s="18"/>
      <c r="M30" s="10"/>
      <c r="N30" s="18"/>
      <c r="O30" s="10"/>
      <c r="P30" s="18"/>
      <c r="Q30" s="10"/>
      <c r="R30" s="18"/>
    </row>
    <row r="31" spans="1:19" ht="18.899999999999999" customHeight="1" thickBot="1" x14ac:dyDescent="0.35">
      <c r="A31" s="15"/>
      <c r="B31" s="16" t="str">
        <f>'[1]DETAIL LIGNES'!B18</f>
        <v>pêcher, mirabellier, massif du centre</v>
      </c>
      <c r="C31" s="17"/>
      <c r="D31" s="8" t="s">
        <v>23</v>
      </c>
      <c r="E31" s="10">
        <v>0.22916666666666666</v>
      </c>
      <c r="F31" s="18"/>
      <c r="G31" s="10"/>
      <c r="H31" s="18"/>
      <c r="I31" s="10"/>
      <c r="J31" s="18"/>
      <c r="K31" s="10"/>
      <c r="L31" s="18"/>
      <c r="M31" s="10"/>
      <c r="N31" s="18"/>
      <c r="O31" s="10"/>
      <c r="P31" s="18"/>
      <c r="Q31" s="10"/>
      <c r="R31" s="18"/>
    </row>
    <row r="32" spans="1:19" ht="18.899999999999999" customHeight="1" thickBot="1" x14ac:dyDescent="0.35">
      <c r="A32" s="15"/>
      <c r="B32" s="19" t="str">
        <f>'[1]DETAIL LIGNES'!B19</f>
        <v>Total litres pour la ligne</v>
      </c>
      <c r="C32" s="20">
        <f>'[1]DETAIL LIGNES'!$K$19</f>
        <v>70</v>
      </c>
      <c r="D32" s="8" t="s">
        <v>24</v>
      </c>
      <c r="E32" s="12">
        <v>0.9375</v>
      </c>
      <c r="F32" s="18"/>
      <c r="G32" s="10"/>
      <c r="H32" s="18"/>
      <c r="I32" s="10"/>
      <c r="J32" s="18"/>
      <c r="K32" s="10"/>
      <c r="L32" s="18"/>
      <c r="M32" s="10"/>
      <c r="N32" s="18"/>
      <c r="O32" s="10"/>
      <c r="P32" s="18"/>
      <c r="Q32" s="10"/>
      <c r="R32" s="18"/>
    </row>
    <row r="33" spans="1:20" ht="18.899999999999999" customHeight="1" thickBot="1" x14ac:dyDescent="0.35">
      <c r="A33" s="21"/>
      <c r="B33" s="21"/>
      <c r="C33" s="22"/>
      <c r="E33" s="10"/>
      <c r="F33" s="18"/>
      <c r="G33" s="10"/>
      <c r="H33" s="18"/>
      <c r="I33" s="10"/>
      <c r="J33" s="18"/>
      <c r="K33" s="10"/>
      <c r="L33" s="18"/>
      <c r="M33" s="10"/>
      <c r="N33" s="18"/>
      <c r="O33" s="10"/>
      <c r="P33" s="18"/>
      <c r="Q33" s="10"/>
      <c r="R33" s="18"/>
    </row>
    <row r="34" spans="1:20" ht="18.899999999999999" customHeight="1" thickBot="1" x14ac:dyDescent="0.35">
      <c r="A34" s="15">
        <f>'[1]DETAIL LIGNES'!A11</f>
        <v>2</v>
      </c>
      <c r="B34" s="16" t="str">
        <f>'[1]DETAIL LIGNES'!B11</f>
        <v xml:space="preserve"> 4 grands rosiers , potentille, arbre violet</v>
      </c>
      <c r="C34" s="17"/>
      <c r="D34" s="8" t="s">
        <v>23</v>
      </c>
      <c r="E34" s="10">
        <v>0.22916666666666666</v>
      </c>
      <c r="F34" s="18"/>
      <c r="G34" s="10"/>
      <c r="H34" s="18"/>
      <c r="I34" s="10"/>
      <c r="J34" s="18"/>
      <c r="K34" s="10"/>
      <c r="L34" s="18"/>
      <c r="M34" s="10"/>
      <c r="N34" s="18"/>
      <c r="O34" s="10"/>
      <c r="P34" s="18"/>
      <c r="Q34" s="10"/>
      <c r="R34" s="18"/>
    </row>
    <row r="35" spans="1:20" ht="18.899999999999999" customHeight="1" thickBot="1" x14ac:dyDescent="0.35">
      <c r="A35" s="15"/>
      <c r="B35" s="16" t="str">
        <f>'[1]DETAIL LIGNES'!B12</f>
        <v>petit rosier , lierre</v>
      </c>
      <c r="C35" s="17"/>
      <c r="D35" s="8" t="s">
        <v>24</v>
      </c>
      <c r="E35" s="12">
        <v>0.9375</v>
      </c>
      <c r="F35" s="18"/>
      <c r="G35" s="10"/>
      <c r="H35" s="18"/>
      <c r="I35" s="10"/>
      <c r="J35" s="18"/>
      <c r="K35" s="10"/>
      <c r="L35" s="18"/>
      <c r="M35" s="10"/>
      <c r="N35" s="18"/>
      <c r="O35" s="10"/>
      <c r="P35" s="18"/>
      <c r="Q35" s="10"/>
      <c r="R35" s="18"/>
    </row>
    <row r="36" spans="1:20" ht="18.899999999999999" customHeight="1" thickBot="1" x14ac:dyDescent="0.35">
      <c r="A36" s="15"/>
      <c r="B36" s="16" t="str">
        <f>'[1]DETAIL LIGNES'!B13</f>
        <v>Fraisiers framboisiers</v>
      </c>
      <c r="C36" s="17"/>
      <c r="E36" s="10"/>
      <c r="F36" s="18"/>
      <c r="G36" s="10"/>
      <c r="H36" s="18"/>
      <c r="I36" s="10"/>
      <c r="J36" s="18"/>
      <c r="K36" s="10"/>
      <c r="L36" s="18"/>
      <c r="M36" s="10"/>
      <c r="N36" s="18"/>
      <c r="O36" s="10"/>
      <c r="P36" s="18"/>
      <c r="Q36" s="10"/>
      <c r="R36" s="18"/>
    </row>
    <row r="37" spans="1:20" ht="18.899999999999999" customHeight="1" thickBot="1" x14ac:dyDescent="0.35">
      <c r="A37" s="15"/>
      <c r="B37" s="16" t="str">
        <f>'[1]DETAIL LIGNES'!B14</f>
        <v>Tour du petit  massif rond face veranda</v>
      </c>
      <c r="C37" s="17"/>
      <c r="E37" s="10"/>
      <c r="F37" s="18"/>
      <c r="G37" s="10"/>
      <c r="H37" s="18"/>
      <c r="I37" s="10"/>
      <c r="J37" s="18"/>
      <c r="K37" s="10"/>
      <c r="L37" s="18"/>
      <c r="M37" s="10"/>
      <c r="N37" s="18"/>
      <c r="O37" s="10"/>
      <c r="P37" s="18"/>
      <c r="Q37" s="10"/>
      <c r="R37" s="18"/>
    </row>
    <row r="38" spans="1:20" ht="18.899999999999999" customHeight="1" thickBot="1" x14ac:dyDescent="0.35">
      <c r="A38" s="15"/>
      <c r="B38" s="19" t="str">
        <f>'[1]DETAIL LIGNES'!B15</f>
        <v>Total litres pour la ligne</v>
      </c>
      <c r="C38" s="20">
        <f>'[1]DETAIL LIGNES'!$K$15</f>
        <v>164.18181818181819</v>
      </c>
      <c r="D38" s="8" t="s">
        <v>23</v>
      </c>
      <c r="E38" s="10">
        <v>0.22916666666666666</v>
      </c>
      <c r="F38" s="18"/>
      <c r="G38" s="10"/>
      <c r="H38" s="18"/>
      <c r="I38" s="10"/>
      <c r="J38" s="18"/>
      <c r="K38" s="10"/>
      <c r="L38" s="18"/>
      <c r="M38" s="10"/>
      <c r="N38" s="18"/>
      <c r="O38" s="10"/>
      <c r="P38" s="18"/>
      <c r="Q38" s="10"/>
      <c r="R38" s="18"/>
    </row>
    <row r="39" spans="1:20" ht="15" thickBot="1" x14ac:dyDescent="0.35">
      <c r="A39" s="15"/>
      <c r="B39" s="15"/>
      <c r="C39" s="17"/>
      <c r="D39" s="8" t="s">
        <v>24</v>
      </c>
      <c r="E39" s="12">
        <v>0.9375</v>
      </c>
      <c r="F39" s="18"/>
      <c r="G39" s="10"/>
      <c r="H39" s="18"/>
      <c r="I39" s="10"/>
      <c r="J39" s="18"/>
      <c r="K39" s="10"/>
      <c r="L39" s="18"/>
      <c r="M39" s="10"/>
      <c r="N39" s="18"/>
      <c r="O39" s="10"/>
      <c r="P39" s="18"/>
      <c r="Q39" s="10"/>
      <c r="R39" s="18"/>
    </row>
    <row r="40" spans="1:20" ht="15" thickBot="1" x14ac:dyDescent="0.35">
      <c r="E40" s="10"/>
      <c r="F40" s="18"/>
      <c r="G40" s="10"/>
      <c r="H40" s="18"/>
      <c r="I40" s="10"/>
      <c r="J40" s="18"/>
      <c r="K40" s="10"/>
      <c r="L40" s="18"/>
      <c r="M40" s="10"/>
      <c r="N40" s="18"/>
      <c r="O40" s="10"/>
      <c r="P40" s="18"/>
      <c r="Q40" s="10"/>
      <c r="R40" s="18"/>
    </row>
    <row r="41" spans="1:20" ht="15" thickBot="1" x14ac:dyDescent="0.35">
      <c r="A41" s="23">
        <f>'[1]DETAIL LIGNES'!A29</f>
        <v>5</v>
      </c>
      <c r="B41" s="24" t="str">
        <f>'[1]DETAIL LIGNES'!B29</f>
        <v>Couvre sols &amp; bambous coté chalet</v>
      </c>
      <c r="C41" s="23"/>
      <c r="D41" s="25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1:20" ht="15" thickBot="1" x14ac:dyDescent="0.35">
      <c r="A42" s="15"/>
      <c r="B42" s="16" t="str">
        <f>'[1]DETAIL LIGNES'!B30</f>
        <v>ligne se prolonge vers coteau garage devant maison G en montant</v>
      </c>
      <c r="C42" s="15"/>
      <c r="D42" s="8" t="s">
        <v>23</v>
      </c>
      <c r="E42" s="10">
        <v>0.22916666666666666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</row>
    <row r="43" spans="1:20" ht="15" thickBot="1" x14ac:dyDescent="0.35">
      <c r="A43" s="15"/>
      <c r="B43" s="19" t="str">
        <f>'[1]DETAIL LIGNES'!B31</f>
        <v>Total litres pour la ligne</v>
      </c>
      <c r="C43" s="26">
        <f>'[1]DETAIL LIGNES'!$K$31</f>
        <v>34</v>
      </c>
      <c r="D43" s="8" t="s">
        <v>24</v>
      </c>
      <c r="E43" s="12">
        <v>0.9375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</row>
    <row r="44" spans="1:20" ht="15" thickBot="1" x14ac:dyDescent="0.35">
      <c r="A44" s="27"/>
      <c r="B44" s="28"/>
      <c r="C44" s="29"/>
      <c r="E44" s="30"/>
      <c r="F44" s="31"/>
      <c r="G44" s="30"/>
      <c r="H44" s="31"/>
      <c r="I44" s="30"/>
      <c r="J44" s="31"/>
      <c r="K44" s="30"/>
      <c r="L44" s="31"/>
      <c r="M44" s="30"/>
      <c r="N44" s="31"/>
      <c r="O44" s="30"/>
      <c r="P44" s="31"/>
      <c r="Q44" s="30"/>
      <c r="R44" s="31"/>
    </row>
    <row r="45" spans="1:20" ht="15" thickBot="1" x14ac:dyDescent="0.35">
      <c r="A45" s="27"/>
      <c r="B45" s="28"/>
      <c r="C45" s="29"/>
      <c r="E45" s="30"/>
      <c r="F45" s="31"/>
      <c r="G45" s="30"/>
      <c r="H45" s="31"/>
      <c r="I45" s="30"/>
      <c r="J45" s="31"/>
      <c r="K45" s="30"/>
      <c r="L45" s="31"/>
      <c r="M45" s="30"/>
      <c r="N45" s="31"/>
      <c r="O45" s="30"/>
      <c r="P45" s="31"/>
      <c r="Q45" s="30"/>
      <c r="R45" s="31"/>
    </row>
    <row r="46" spans="1:20" ht="15" thickBot="1" x14ac:dyDescent="0.35">
      <c r="A46" s="27"/>
      <c r="B46" s="28"/>
      <c r="C46" s="29"/>
      <c r="E46" s="30"/>
      <c r="F46" s="31"/>
      <c r="G46" s="30"/>
      <c r="H46" s="31"/>
      <c r="I46" s="30"/>
      <c r="J46" s="31"/>
      <c r="K46" s="30"/>
      <c r="L46" s="31"/>
      <c r="M46" s="30"/>
      <c r="N46" s="31"/>
      <c r="O46" s="30"/>
      <c r="P46" s="31"/>
      <c r="Q46" s="30"/>
      <c r="R46" s="31"/>
    </row>
    <row r="47" spans="1:20" ht="15" thickBot="1" x14ac:dyDescent="0.35">
      <c r="A47" s="27"/>
      <c r="B47" s="28"/>
      <c r="C47" s="29"/>
      <c r="E47" s="30"/>
      <c r="F47" s="31"/>
      <c r="G47" s="30"/>
      <c r="H47" s="31"/>
      <c r="I47" s="30"/>
      <c r="J47" s="31"/>
      <c r="K47" s="30"/>
      <c r="L47" s="31"/>
      <c r="M47" s="30"/>
      <c r="N47" s="31"/>
      <c r="O47" s="30"/>
      <c r="P47" s="31"/>
      <c r="Q47" s="30"/>
      <c r="R47" s="31"/>
    </row>
    <row r="48" spans="1:20" ht="15" thickBot="1" x14ac:dyDescent="0.35">
      <c r="A48" s="32">
        <f>'[1]DETAIL LIGNES'!A25</f>
        <v>4</v>
      </c>
      <c r="B48" s="33" t="str">
        <f>'[1]DETAIL LIGNES'!B25</f>
        <v>arbustes haie face veranda et long grillage</v>
      </c>
      <c r="C48" s="34"/>
      <c r="D48" s="35"/>
      <c r="E48" s="36"/>
      <c r="F48" s="37"/>
      <c r="G48" s="36"/>
      <c r="H48" s="37"/>
      <c r="I48" s="36"/>
      <c r="J48" s="37"/>
      <c r="K48" s="36"/>
      <c r="L48" s="37"/>
      <c r="M48" s="36"/>
      <c r="N48" s="37"/>
      <c r="O48" s="36"/>
      <c r="P48" s="37"/>
      <c r="Q48" s="36"/>
      <c r="R48" s="37"/>
      <c r="S48" s="38"/>
      <c r="T48" s="39"/>
    </row>
    <row r="49" spans="1:20" ht="15" thickBot="1" x14ac:dyDescent="0.35">
      <c r="A49" s="40"/>
      <c r="B49" s="41" t="str">
        <f>'[1]DETAIL LIGNES'!B26</f>
        <v>Lonicera &amp; glycine</v>
      </c>
      <c r="C49" s="42"/>
      <c r="D49" s="43"/>
      <c r="E49" s="36"/>
      <c r="F49" s="37"/>
      <c r="G49" s="36"/>
      <c r="H49" s="37"/>
      <c r="I49" s="36"/>
      <c r="J49" s="37"/>
      <c r="K49" s="36"/>
      <c r="L49" s="37"/>
      <c r="M49" s="36"/>
      <c r="N49" s="37"/>
      <c r="O49" s="36"/>
      <c r="P49" s="37"/>
      <c r="Q49" s="36"/>
      <c r="R49" s="37"/>
      <c r="S49" s="44"/>
      <c r="T49" s="39"/>
    </row>
    <row r="50" spans="1:20" ht="15" thickBot="1" x14ac:dyDescent="0.35">
      <c r="A50" s="40"/>
      <c r="B50" s="45" t="str">
        <f>'[1]DETAIL LIGNES'!B27</f>
        <v>Total litres pour la ligne</v>
      </c>
      <c r="C50" s="46">
        <f>'[1]DETAIL LIGNES'!$K$27</f>
        <v>124.42424242424242</v>
      </c>
      <c r="D50" s="8" t="s">
        <v>23</v>
      </c>
      <c r="E50" s="36"/>
      <c r="F50" s="37"/>
      <c r="G50" s="36">
        <v>0.25</v>
      </c>
      <c r="H50" s="37">
        <v>10</v>
      </c>
      <c r="I50" s="36"/>
      <c r="J50" s="37"/>
      <c r="K50" s="36">
        <v>0.25</v>
      </c>
      <c r="L50" s="37">
        <v>10</v>
      </c>
      <c r="M50" s="36"/>
      <c r="N50" s="37"/>
      <c r="O50" s="36">
        <v>0.25</v>
      </c>
      <c r="P50" s="37">
        <v>15</v>
      </c>
      <c r="Q50" s="36">
        <v>0.25</v>
      </c>
      <c r="R50" s="37">
        <v>15</v>
      </c>
      <c r="S50" s="44"/>
      <c r="T50" s="39"/>
    </row>
    <row r="51" spans="1:20" ht="15" thickBot="1" x14ac:dyDescent="0.35">
      <c r="A51" s="40"/>
      <c r="B51" s="41"/>
      <c r="C51" s="42"/>
      <c r="D51" s="8" t="s">
        <v>24</v>
      </c>
      <c r="E51" s="36">
        <v>0.875</v>
      </c>
      <c r="F51" s="37">
        <v>40</v>
      </c>
      <c r="G51" s="36"/>
      <c r="H51" s="37"/>
      <c r="I51" s="36">
        <v>0.875</v>
      </c>
      <c r="J51" s="37">
        <v>20</v>
      </c>
      <c r="K51" s="36"/>
      <c r="L51" s="37"/>
      <c r="M51" s="36">
        <v>0.875</v>
      </c>
      <c r="N51" s="37">
        <v>20</v>
      </c>
      <c r="O51" s="36"/>
      <c r="P51" s="37"/>
      <c r="Q51" s="36"/>
      <c r="R51" s="37"/>
      <c r="S51" s="44"/>
      <c r="T51" s="39"/>
    </row>
    <row r="52" spans="1:20" ht="15" thickBot="1" x14ac:dyDescent="0.35">
      <c r="A52" s="40">
        <f>'[1]DETAIL LIGNES'!A33</f>
        <v>6</v>
      </c>
      <c r="B52" s="41" t="str">
        <f>'[1]DETAIL LIGNES'!B33</f>
        <v>arbustes haie en pente coté R</v>
      </c>
      <c r="C52" s="42"/>
      <c r="D52" s="43"/>
      <c r="E52" s="47"/>
      <c r="F52" s="48">
        <f>$C$50/60*(F51+F50)</f>
        <v>82.949494949494948</v>
      </c>
      <c r="G52" s="49"/>
      <c r="H52" s="48">
        <f>$C$50/60*(H51+H50)</f>
        <v>20.737373737373737</v>
      </c>
      <c r="I52" s="49"/>
      <c r="J52" s="48">
        <f>$C$50/60*(J51+J50)</f>
        <v>41.474747474747474</v>
      </c>
      <c r="K52" s="49"/>
      <c r="L52" s="48">
        <f>$C$50/60*(L51+L50)</f>
        <v>20.737373737373737</v>
      </c>
      <c r="M52" s="49"/>
      <c r="N52" s="48">
        <f>$C$50/60*(N51+N50)</f>
        <v>41.474747474747474</v>
      </c>
      <c r="O52" s="49"/>
      <c r="P52" s="48">
        <f>$C$50/60*(P51+P50)</f>
        <v>31.106060606060609</v>
      </c>
      <c r="Q52" s="49"/>
      <c r="R52" s="48">
        <f>$C$50/60*(R51+R50)</f>
        <v>31.106060606060609</v>
      </c>
      <c r="S52" s="50">
        <f>SUM(E52:R52)</f>
        <v>269.5858585858586</v>
      </c>
      <c r="T52" s="39"/>
    </row>
    <row r="53" spans="1:20" ht="15" thickBot="1" x14ac:dyDescent="0.35">
      <c r="A53" s="40"/>
      <c r="B53" s="45" t="str">
        <f>'[1]DETAIL LIGNES'!B35</f>
        <v>Total litres pour la ligne</v>
      </c>
      <c r="C53" s="46">
        <f>'[1]DETAIL LIGNES'!$K$35</f>
        <v>56</v>
      </c>
      <c r="D53" s="8" t="s">
        <v>23</v>
      </c>
      <c r="E53" s="36"/>
      <c r="F53" s="37"/>
      <c r="G53" s="36">
        <v>0.25</v>
      </c>
      <c r="H53" s="37">
        <v>10</v>
      </c>
      <c r="I53" s="36"/>
      <c r="J53" s="37"/>
      <c r="K53" s="36">
        <v>0.25</v>
      </c>
      <c r="L53" s="37">
        <v>10</v>
      </c>
      <c r="M53" s="36"/>
      <c r="N53" s="37"/>
      <c r="O53" s="36">
        <v>0.25</v>
      </c>
      <c r="P53" s="37">
        <v>15</v>
      </c>
      <c r="Q53" s="36">
        <v>0.25</v>
      </c>
      <c r="R53" s="37">
        <v>15</v>
      </c>
      <c r="S53" s="51"/>
      <c r="T53" s="39"/>
    </row>
    <row r="54" spans="1:20" ht="15" thickBot="1" x14ac:dyDescent="0.35">
      <c r="A54" s="40"/>
      <c r="B54" s="52"/>
      <c r="C54" s="42"/>
      <c r="D54" s="8" t="s">
        <v>24</v>
      </c>
      <c r="E54" s="36">
        <v>0.875</v>
      </c>
      <c r="F54" s="37">
        <v>40</v>
      </c>
      <c r="G54" s="36"/>
      <c r="H54" s="37"/>
      <c r="I54" s="36">
        <v>0.875</v>
      </c>
      <c r="J54" s="37">
        <v>20</v>
      </c>
      <c r="K54" s="36"/>
      <c r="L54" s="37"/>
      <c r="M54" s="36">
        <v>0.875</v>
      </c>
      <c r="N54" s="37">
        <v>20</v>
      </c>
      <c r="O54" s="36"/>
      <c r="P54" s="37"/>
      <c r="Q54" s="36"/>
      <c r="R54" s="37"/>
      <c r="S54" s="51"/>
      <c r="T54" s="39"/>
    </row>
    <row r="55" spans="1:20" ht="15" thickBot="1" x14ac:dyDescent="0.35">
      <c r="A55" s="40"/>
      <c r="B55" s="52"/>
      <c r="C55" s="42"/>
      <c r="D55" s="43"/>
      <c r="E55" s="36"/>
      <c r="F55" s="53">
        <f>$C$53/60*(F54+F53)</f>
        <v>37.333333333333336</v>
      </c>
      <c r="G55" s="54"/>
      <c r="H55" s="53">
        <f>$C$53/60*(H54+H53)</f>
        <v>9.3333333333333339</v>
      </c>
      <c r="I55" s="54"/>
      <c r="J55" s="53">
        <f>$C$53/60*(J54+J53)</f>
        <v>18.666666666666668</v>
      </c>
      <c r="K55" s="53"/>
      <c r="L55" s="53">
        <f>$C$53/60*(L54+L53)</f>
        <v>9.3333333333333339</v>
      </c>
      <c r="M55" s="54"/>
      <c r="N55" s="53">
        <f>$C$53/60*(N54+N53)</f>
        <v>18.666666666666668</v>
      </c>
      <c r="O55" s="54"/>
      <c r="P55" s="53">
        <f>$C$53/60*(P54+P53)</f>
        <v>14</v>
      </c>
      <c r="Q55" s="54"/>
      <c r="R55" s="53">
        <f>$C$53/60*(R54+R53)</f>
        <v>14</v>
      </c>
      <c r="S55" s="50">
        <f>SUM(E55:R55)</f>
        <v>121.33333333333334</v>
      </c>
      <c r="T55" s="39"/>
    </row>
    <row r="56" spans="1:20" ht="16.2" thickBot="1" x14ac:dyDescent="0.35">
      <c r="A56" s="55"/>
      <c r="B56" s="56" t="s">
        <v>25</v>
      </c>
      <c r="C56" s="57"/>
      <c r="D56" s="58"/>
      <c r="E56" s="59"/>
      <c r="F56" s="60">
        <f>F55+F52</f>
        <v>120.28282828282829</v>
      </c>
      <c r="G56" s="60"/>
      <c r="H56" s="60">
        <f t="shared" ref="H56:R56" si="0">H55+H52</f>
        <v>30.070707070707073</v>
      </c>
      <c r="I56" s="60"/>
      <c r="J56" s="60">
        <f t="shared" si="0"/>
        <v>60.141414141414145</v>
      </c>
      <c r="K56" s="60"/>
      <c r="L56" s="60">
        <f t="shared" si="0"/>
        <v>30.070707070707073</v>
      </c>
      <c r="M56" s="60"/>
      <c r="N56" s="60">
        <f t="shared" si="0"/>
        <v>60.141414141414145</v>
      </c>
      <c r="O56" s="60"/>
      <c r="P56" s="60">
        <f t="shared" si="0"/>
        <v>45.106060606060609</v>
      </c>
      <c r="Q56" s="60"/>
      <c r="R56" s="60">
        <f t="shared" si="0"/>
        <v>45.106060606060609</v>
      </c>
      <c r="S56" s="61">
        <f>SUM(S48:S55)</f>
        <v>390.91919191919192</v>
      </c>
    </row>
    <row r="60" spans="1:20" x14ac:dyDescent="0.3">
      <c r="A60" s="15"/>
      <c r="B60" s="15"/>
      <c r="C60" s="15"/>
      <c r="D60" s="62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</row>
    <row r="63" spans="1:20" x14ac:dyDescent="0.3">
      <c r="A63" s="15"/>
    </row>
    <row r="64" spans="1:20" x14ac:dyDescent="0.3">
      <c r="A64" s="4"/>
      <c r="B64" s="4"/>
      <c r="C64" s="4"/>
    </row>
  </sheetData>
  <mergeCells count="9">
    <mergeCell ref="O26:P26"/>
    <mergeCell ref="Q26:R26"/>
    <mergeCell ref="S26:S27"/>
    <mergeCell ref="A1:K1"/>
    <mergeCell ref="E26:F26"/>
    <mergeCell ref="G26:H26"/>
    <mergeCell ref="I26:J26"/>
    <mergeCell ref="K26:L26"/>
    <mergeCell ref="M26:N26"/>
  </mergeCells>
  <conditionalFormatting sqref="G28">
    <cfRule type="expression" dxfId="4" priority="1">
      <formula>"$H$28&gt;0""=X"</formula>
    </cfRule>
  </conditionalFormatting>
  <pageMargins left="0.7" right="0.7" top="0.75" bottom="0.75" header="0.3" footer="0.3"/>
  <pageSetup paperSize="9" orientation="landscape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7B819-A956-4F95-993D-DD0EB4A92B59}">
  <dimension ref="A1:O15"/>
  <sheetViews>
    <sheetView showGridLines="0" workbookViewId="0">
      <selection activeCell="K8" sqref="K8"/>
    </sheetView>
  </sheetViews>
  <sheetFormatPr baseColWidth="10" defaultRowHeight="14.4" x14ac:dyDescent="0.3"/>
  <cols>
    <col min="2" max="2" width="34.44140625" customWidth="1"/>
  </cols>
  <sheetData>
    <row r="1" spans="1:15" x14ac:dyDescent="0.3">
      <c r="A1" t="s">
        <v>34</v>
      </c>
      <c r="B1" t="s">
        <v>27</v>
      </c>
      <c r="C1" t="s">
        <v>28</v>
      </c>
      <c r="D1" t="s">
        <v>35</v>
      </c>
      <c r="E1" t="s">
        <v>36</v>
      </c>
      <c r="F1" t="s">
        <v>37</v>
      </c>
      <c r="G1" t="s">
        <v>38</v>
      </c>
      <c r="I1" s="73" t="s">
        <v>34</v>
      </c>
      <c r="J1" s="74" t="s">
        <v>40</v>
      </c>
      <c r="L1" s="73" t="s">
        <v>40</v>
      </c>
      <c r="M1" s="73" t="s">
        <v>34</v>
      </c>
    </row>
    <row r="2" spans="1:15" x14ac:dyDescent="0.3">
      <c r="A2">
        <v>4</v>
      </c>
      <c r="B2" t="str">
        <f>_xlfn.XLOOKUP(Tableau2[[#This Row],[N° ligne]],Tableau1[Numéro],Tableau1[Description])</f>
        <v>arbustes haie face veranda et long grillage, Lonicera &amp; glycine</v>
      </c>
      <c r="C2" s="70">
        <f>_xlfn.XLOOKUP(Tableau2[[#This Row],[N° ligne]],Tableau1[Numéro],Tableau1[Débit])</f>
        <v>124.42424242424242</v>
      </c>
      <c r="D2" s="72" t="s">
        <v>39</v>
      </c>
      <c r="E2" s="68">
        <v>0.875</v>
      </c>
      <c r="F2" s="71">
        <v>40</v>
      </c>
      <c r="G2" s="69">
        <f>Tableau2[[#This Row],[Débit]]/60*Tableau2[[#This Row],[Durée]]</f>
        <v>82.949494949494948</v>
      </c>
      <c r="I2">
        <v>4</v>
      </c>
      <c r="J2" s="74">
        <v>269.5858585858586</v>
      </c>
      <c r="L2" s="73" t="s">
        <v>35</v>
      </c>
      <c r="M2">
        <v>4</v>
      </c>
      <c r="N2">
        <v>6</v>
      </c>
      <c r="O2" t="s">
        <v>41</v>
      </c>
    </row>
    <row r="3" spans="1:15" x14ac:dyDescent="0.3">
      <c r="A3">
        <v>4</v>
      </c>
      <c r="B3" t="str">
        <f>_xlfn.XLOOKUP(Tableau2[[#This Row],[N° ligne]],Tableau1[Numéro],Tableau1[Description])</f>
        <v>arbustes haie face veranda et long grillage, Lonicera &amp; glycine</v>
      </c>
      <c r="C3" s="70">
        <f>_xlfn.XLOOKUP(Tableau2[[#This Row],[N° ligne]],Tableau1[Numéro],Tableau1[Débit])</f>
        <v>124.42424242424242</v>
      </c>
      <c r="D3" s="72" t="s">
        <v>14</v>
      </c>
      <c r="E3" s="68">
        <v>0.25</v>
      </c>
      <c r="F3" s="71">
        <v>10</v>
      </c>
      <c r="G3" s="69">
        <f>Tableau2[[#This Row],[Débit]]/60*Tableau2[[#This Row],[Durée]]</f>
        <v>20.737373737373737</v>
      </c>
      <c r="I3">
        <v>6</v>
      </c>
      <c r="J3" s="74">
        <v>121.33333333333334</v>
      </c>
      <c r="L3" t="s">
        <v>39</v>
      </c>
      <c r="M3" s="74">
        <v>82.949494949494948</v>
      </c>
      <c r="N3" s="74">
        <v>37.333333333333336</v>
      </c>
      <c r="O3" s="74">
        <v>120.28282828282829</v>
      </c>
    </row>
    <row r="4" spans="1:15" x14ac:dyDescent="0.3">
      <c r="A4">
        <v>4</v>
      </c>
      <c r="B4" t="str">
        <f>_xlfn.XLOOKUP(Tableau2[[#This Row],[N° ligne]],Tableau1[Numéro],Tableau1[Description])</f>
        <v>arbustes haie face veranda et long grillage, Lonicera &amp; glycine</v>
      </c>
      <c r="C4" s="70">
        <f>_xlfn.XLOOKUP(Tableau2[[#This Row],[N° ligne]],Tableau1[Numéro],Tableau1[Débit])</f>
        <v>124.42424242424242</v>
      </c>
      <c r="D4" s="72" t="s">
        <v>15</v>
      </c>
      <c r="E4" s="68">
        <v>0.875</v>
      </c>
      <c r="F4" s="71">
        <v>20</v>
      </c>
      <c r="G4" s="69">
        <f>Tableau2[[#This Row],[Débit]]/60*Tableau2[[#This Row],[Durée]]</f>
        <v>41.474747474747474</v>
      </c>
      <c r="I4" t="s">
        <v>41</v>
      </c>
      <c r="J4" s="74">
        <v>390.91919191919192</v>
      </c>
      <c r="L4" t="s">
        <v>14</v>
      </c>
      <c r="M4" s="74">
        <v>20.737373737373737</v>
      </c>
      <c r="N4" s="74">
        <v>9.3333333333333339</v>
      </c>
      <c r="O4" s="74">
        <v>30.070707070707073</v>
      </c>
    </row>
    <row r="5" spans="1:15" x14ac:dyDescent="0.3">
      <c r="A5">
        <v>4</v>
      </c>
      <c r="B5" t="str">
        <f>_xlfn.XLOOKUP(Tableau2[[#This Row],[N° ligne]],Tableau1[Numéro],Tableau1[Description])</f>
        <v>arbustes haie face veranda et long grillage, Lonicera &amp; glycine</v>
      </c>
      <c r="C5" s="70">
        <f>_xlfn.XLOOKUP(Tableau2[[#This Row],[N° ligne]],Tableau1[Numéro],Tableau1[Débit])</f>
        <v>124.42424242424242</v>
      </c>
      <c r="D5" s="72" t="s">
        <v>16</v>
      </c>
      <c r="E5" s="68">
        <v>0.25</v>
      </c>
      <c r="F5" s="71">
        <v>10</v>
      </c>
      <c r="G5" s="69">
        <f>Tableau2[[#This Row],[Débit]]/60*Tableau2[[#This Row],[Durée]]</f>
        <v>20.737373737373737</v>
      </c>
      <c r="L5" t="s">
        <v>15</v>
      </c>
      <c r="M5" s="74">
        <v>41.474747474747474</v>
      </c>
      <c r="N5" s="74">
        <v>18.666666666666668</v>
      </c>
      <c r="O5" s="74">
        <v>60.141414141414145</v>
      </c>
    </row>
    <row r="6" spans="1:15" x14ac:dyDescent="0.3">
      <c r="A6">
        <v>4</v>
      </c>
      <c r="B6" t="str">
        <f>_xlfn.XLOOKUP(Tableau2[[#This Row],[N° ligne]],Tableau1[Numéro],Tableau1[Description])</f>
        <v>arbustes haie face veranda et long grillage, Lonicera &amp; glycine</v>
      </c>
      <c r="C6" s="70">
        <f>_xlfn.XLOOKUP(Tableau2[[#This Row],[N° ligne]],Tableau1[Numéro],Tableau1[Débit])</f>
        <v>124.42424242424242</v>
      </c>
      <c r="D6" s="72" t="s">
        <v>17</v>
      </c>
      <c r="E6" s="68">
        <v>0.875</v>
      </c>
      <c r="F6" s="71">
        <v>20</v>
      </c>
      <c r="G6" s="69">
        <f>Tableau2[[#This Row],[Débit]]/60*Tableau2[[#This Row],[Durée]]</f>
        <v>41.474747474747474</v>
      </c>
      <c r="L6" t="s">
        <v>16</v>
      </c>
      <c r="M6" s="74">
        <v>20.737373737373737</v>
      </c>
      <c r="N6" s="74">
        <v>9.3333333333333339</v>
      </c>
      <c r="O6" s="74">
        <v>30.070707070707073</v>
      </c>
    </row>
    <row r="7" spans="1:15" x14ac:dyDescent="0.3">
      <c r="A7">
        <v>4</v>
      </c>
      <c r="B7" t="str">
        <f>_xlfn.XLOOKUP(Tableau2[[#This Row],[N° ligne]],Tableau1[Numéro],Tableau1[Description])</f>
        <v>arbustes haie face veranda et long grillage, Lonicera &amp; glycine</v>
      </c>
      <c r="C7" s="70">
        <f>_xlfn.XLOOKUP(Tableau2[[#This Row],[N° ligne]],Tableau1[Numéro],Tableau1[Débit])</f>
        <v>124.42424242424242</v>
      </c>
      <c r="D7" s="72" t="s">
        <v>18</v>
      </c>
      <c r="E7" s="68">
        <v>0.25</v>
      </c>
      <c r="F7" s="71">
        <v>15</v>
      </c>
      <c r="G7" s="69">
        <f>Tableau2[[#This Row],[Débit]]/60*Tableau2[[#This Row],[Durée]]</f>
        <v>31.106060606060609</v>
      </c>
      <c r="L7" t="s">
        <v>17</v>
      </c>
      <c r="M7" s="74">
        <v>41.474747474747474</v>
      </c>
      <c r="N7" s="74">
        <v>18.666666666666668</v>
      </c>
      <c r="O7" s="74">
        <v>60.141414141414145</v>
      </c>
    </row>
    <row r="8" spans="1:15" x14ac:dyDescent="0.3">
      <c r="A8">
        <v>4</v>
      </c>
      <c r="B8" t="str">
        <f>_xlfn.XLOOKUP(Tableau2[[#This Row],[N° ligne]],Tableau1[Numéro],Tableau1[Description])</f>
        <v>arbustes haie face veranda et long grillage, Lonicera &amp; glycine</v>
      </c>
      <c r="C8" s="70">
        <f>_xlfn.XLOOKUP(Tableau2[[#This Row],[N° ligne]],Tableau1[Numéro],Tableau1[Débit])</f>
        <v>124.42424242424242</v>
      </c>
      <c r="D8" s="72" t="s">
        <v>19</v>
      </c>
      <c r="E8" s="68">
        <v>0.25</v>
      </c>
      <c r="F8" s="71">
        <v>15</v>
      </c>
      <c r="G8" s="69">
        <f>Tableau2[[#This Row],[Débit]]/60*Tableau2[[#This Row],[Durée]]</f>
        <v>31.106060606060609</v>
      </c>
      <c r="L8" t="s">
        <v>18</v>
      </c>
      <c r="M8" s="74">
        <v>31.106060606060609</v>
      </c>
      <c r="N8" s="74">
        <v>14</v>
      </c>
      <c r="O8" s="74">
        <v>45.106060606060609</v>
      </c>
    </row>
    <row r="9" spans="1:15" x14ac:dyDescent="0.3">
      <c r="A9">
        <v>6</v>
      </c>
      <c r="B9" t="str">
        <f>_xlfn.XLOOKUP(Tableau2[[#This Row],[N° ligne]],Tableau1[Numéro],Tableau1[Description])</f>
        <v>arbustes haie en pente coté R</v>
      </c>
      <c r="C9" s="70">
        <f>_xlfn.XLOOKUP(Tableau2[[#This Row],[N° ligne]],Tableau1[Numéro],Tableau1[Débit])</f>
        <v>56</v>
      </c>
      <c r="D9" s="72" t="s">
        <v>39</v>
      </c>
      <c r="E9" s="68">
        <v>0.875</v>
      </c>
      <c r="F9" s="71">
        <v>40</v>
      </c>
      <c r="G9" s="69">
        <f>Tableau2[[#This Row],[Débit]]/60*Tableau2[[#This Row],[Durée]]</f>
        <v>37.333333333333336</v>
      </c>
      <c r="L9" t="s">
        <v>19</v>
      </c>
      <c r="M9" s="74">
        <v>31.106060606060609</v>
      </c>
      <c r="N9" s="74">
        <v>14</v>
      </c>
      <c r="O9" s="74">
        <v>45.106060606060609</v>
      </c>
    </row>
    <row r="10" spans="1:15" x14ac:dyDescent="0.3">
      <c r="A10">
        <v>6</v>
      </c>
      <c r="B10" t="str">
        <f>_xlfn.XLOOKUP(Tableau2[[#This Row],[N° ligne]],Tableau1[Numéro],Tableau1[Description])</f>
        <v>arbustes haie en pente coté R</v>
      </c>
      <c r="C10" s="70">
        <f>_xlfn.XLOOKUP(Tableau2[[#This Row],[N° ligne]],Tableau1[Numéro],Tableau1[Débit])</f>
        <v>56</v>
      </c>
      <c r="D10" s="72" t="s">
        <v>14</v>
      </c>
      <c r="E10" s="68">
        <v>0.25</v>
      </c>
      <c r="F10" s="71">
        <v>10</v>
      </c>
      <c r="G10" s="69">
        <f>Tableau2[[#This Row],[Débit]]/60*Tableau2[[#This Row],[Durée]]</f>
        <v>9.3333333333333339</v>
      </c>
      <c r="L10" t="s">
        <v>41</v>
      </c>
      <c r="M10" s="74">
        <v>269.5858585858586</v>
      </c>
      <c r="N10" s="74">
        <v>121.33333333333334</v>
      </c>
      <c r="O10" s="74">
        <v>390.91919191919197</v>
      </c>
    </row>
    <row r="11" spans="1:15" x14ac:dyDescent="0.3">
      <c r="A11">
        <v>6</v>
      </c>
      <c r="B11" t="str">
        <f>_xlfn.XLOOKUP(Tableau2[[#This Row],[N° ligne]],Tableau1[Numéro],Tableau1[Description])</f>
        <v>arbustes haie en pente coté R</v>
      </c>
      <c r="C11" s="70">
        <f>_xlfn.XLOOKUP(Tableau2[[#This Row],[N° ligne]],Tableau1[Numéro],Tableau1[Débit])</f>
        <v>56</v>
      </c>
      <c r="D11" s="72" t="s">
        <v>15</v>
      </c>
      <c r="E11" s="68">
        <v>0.875</v>
      </c>
      <c r="F11" s="71">
        <v>20</v>
      </c>
      <c r="G11" s="69">
        <f>Tableau2[[#This Row],[Débit]]/60*Tableau2[[#This Row],[Durée]]</f>
        <v>18.666666666666668</v>
      </c>
    </row>
    <row r="12" spans="1:15" x14ac:dyDescent="0.3">
      <c r="A12">
        <v>6</v>
      </c>
      <c r="B12" t="str">
        <f>_xlfn.XLOOKUP(Tableau2[[#This Row],[N° ligne]],Tableau1[Numéro],Tableau1[Description])</f>
        <v>arbustes haie en pente coté R</v>
      </c>
      <c r="C12" s="70">
        <f>_xlfn.XLOOKUP(Tableau2[[#This Row],[N° ligne]],Tableau1[Numéro],Tableau1[Débit])</f>
        <v>56</v>
      </c>
      <c r="D12" s="75" t="s">
        <v>16</v>
      </c>
      <c r="E12" s="68">
        <v>0.25</v>
      </c>
      <c r="F12" s="71">
        <v>10</v>
      </c>
      <c r="G12" s="69">
        <f>Tableau2[[#This Row],[Débit]]/60*Tableau2[[#This Row],[Durée]]</f>
        <v>9.3333333333333339</v>
      </c>
    </row>
    <row r="13" spans="1:15" x14ac:dyDescent="0.3">
      <c r="A13">
        <v>6</v>
      </c>
      <c r="B13" t="str">
        <f>_xlfn.XLOOKUP(Tableau2[[#This Row],[N° ligne]],Tableau1[Numéro],Tableau1[Description])</f>
        <v>arbustes haie en pente coté R</v>
      </c>
      <c r="C13" s="70">
        <f>_xlfn.XLOOKUP(Tableau2[[#This Row],[N° ligne]],Tableau1[Numéro],Tableau1[Débit])</f>
        <v>56</v>
      </c>
      <c r="D13" s="72" t="s">
        <v>17</v>
      </c>
      <c r="E13" s="68">
        <v>0.875</v>
      </c>
      <c r="F13" s="71">
        <v>20</v>
      </c>
      <c r="G13" s="69">
        <f>Tableau2[[#This Row],[Débit]]/60*Tableau2[[#This Row],[Durée]]</f>
        <v>18.666666666666668</v>
      </c>
    </row>
    <row r="14" spans="1:15" x14ac:dyDescent="0.3">
      <c r="A14">
        <v>6</v>
      </c>
      <c r="B14" t="str">
        <f>_xlfn.XLOOKUP(Tableau2[[#This Row],[N° ligne]],Tableau1[Numéro],Tableau1[Description])</f>
        <v>arbustes haie en pente coté R</v>
      </c>
      <c r="C14" s="70">
        <f>_xlfn.XLOOKUP(Tableau2[[#This Row],[N° ligne]],Tableau1[Numéro],Tableau1[Débit])</f>
        <v>56</v>
      </c>
      <c r="D14" s="72" t="s">
        <v>18</v>
      </c>
      <c r="E14" s="68">
        <v>0.25</v>
      </c>
      <c r="F14" s="71">
        <v>15</v>
      </c>
      <c r="G14" s="69">
        <f>Tableau2[[#This Row],[Débit]]/60*Tableau2[[#This Row],[Durée]]</f>
        <v>14</v>
      </c>
    </row>
    <row r="15" spans="1:15" x14ac:dyDescent="0.3">
      <c r="A15">
        <v>6</v>
      </c>
      <c r="B15" t="str">
        <f>_xlfn.XLOOKUP(Tableau2[[#This Row],[N° ligne]],Tableau1[Numéro],Tableau1[Description])</f>
        <v>arbustes haie en pente coté R</v>
      </c>
      <c r="C15" s="70">
        <f>_xlfn.XLOOKUP(Tableau2[[#This Row],[N° ligne]],Tableau1[Numéro],Tableau1[Débit])</f>
        <v>56</v>
      </c>
      <c r="D15" s="72" t="s">
        <v>19</v>
      </c>
      <c r="E15" s="68">
        <v>0.25</v>
      </c>
      <c r="F15" s="71">
        <v>15</v>
      </c>
      <c r="G15" s="69">
        <f>Tableau2[[#This Row],[Débit]]/60*Tableau2[[#This Row],[Durée]]</f>
        <v>14</v>
      </c>
    </row>
  </sheetData>
  <phoneticPr fontId="9" type="noConversion"/>
  <dataValidations disablePrompts="1" count="1">
    <dataValidation type="list" allowBlank="1" showInputMessage="1" showErrorMessage="1" sqref="D2:D15" xr:uid="{E86D1176-8DDC-468B-9CB9-0C66273416F2}">
      <formula1>"Lundi,Mardi,Mercredi,Jeudi,Samedi,Dimanche"</formula1>
    </dataValidation>
  </dataValidations>
  <pageMargins left="0.7" right="0.7" top="0.75" bottom="0.75" header="0.3" footer="0.3"/>
  <pageSetup paperSize="9" orientation="portrait" r:id="rId3"/>
  <headerFooter>
    <oddFooter>&amp;L&amp;1#&amp;"Calibri"&amp;10&amp;K008000Interne SNCF Réseau</oddFooter>
  </headerFooter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21FF-F2B3-44D0-9493-E36937B4DEA7}">
  <dimension ref="A1:C7"/>
  <sheetViews>
    <sheetView showGridLines="0" workbookViewId="0">
      <selection activeCell="B14" sqref="B14"/>
    </sheetView>
  </sheetViews>
  <sheetFormatPr baseColWidth="10" defaultRowHeight="14.4" x14ac:dyDescent="0.3"/>
  <cols>
    <col min="1" max="1" width="10.109375" bestFit="1" customWidth="1"/>
    <col min="2" max="2" width="55.21875" bestFit="1" customWidth="1"/>
    <col min="3" max="3" width="12" bestFit="1" customWidth="1"/>
  </cols>
  <sheetData>
    <row r="1" spans="1:3" x14ac:dyDescent="0.3">
      <c r="A1" t="s">
        <v>26</v>
      </c>
      <c r="B1" t="s">
        <v>27</v>
      </c>
      <c r="C1" t="s">
        <v>28</v>
      </c>
    </row>
    <row r="2" spans="1:3" x14ac:dyDescent="0.3">
      <c r="A2">
        <v>1</v>
      </c>
      <c r="B2" t="s">
        <v>2</v>
      </c>
      <c r="C2" s="67">
        <v>145.45454545454544</v>
      </c>
    </row>
    <row r="3" spans="1:3" ht="28.8" x14ac:dyDescent="0.3">
      <c r="A3">
        <v>2</v>
      </c>
      <c r="B3" s="66" t="s">
        <v>31</v>
      </c>
      <c r="C3" s="67">
        <v>164.18181818181819</v>
      </c>
    </row>
    <row r="4" spans="1:3" ht="28.8" x14ac:dyDescent="0.3">
      <c r="A4">
        <v>3</v>
      </c>
      <c r="B4" s="66" t="s">
        <v>32</v>
      </c>
      <c r="C4" s="67">
        <v>70</v>
      </c>
    </row>
    <row r="5" spans="1:3" x14ac:dyDescent="0.3">
      <c r="A5">
        <v>4</v>
      </c>
      <c r="B5" t="s">
        <v>30</v>
      </c>
      <c r="C5" s="67">
        <v>124.42424242424242</v>
      </c>
    </row>
    <row r="6" spans="1:3" ht="28.8" x14ac:dyDescent="0.3">
      <c r="A6">
        <v>5</v>
      </c>
      <c r="B6" s="66" t="s">
        <v>33</v>
      </c>
      <c r="C6" s="67">
        <v>34</v>
      </c>
    </row>
    <row r="7" spans="1:3" x14ac:dyDescent="0.3">
      <c r="A7">
        <v>6</v>
      </c>
      <c r="B7" t="s">
        <v>29</v>
      </c>
      <c r="C7" s="67">
        <v>56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ARROSAGES</vt:lpstr>
      <vt:lpstr>ARROSAGES 2</vt:lpstr>
      <vt:lpstr>LIGNES</vt:lpstr>
      <vt:lpstr>ARROSAGES!Zone_d_impression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Christian CROCHE</cp:lastModifiedBy>
  <dcterms:created xsi:type="dcterms:W3CDTF">2022-08-30T14:40:09Z</dcterms:created>
  <dcterms:modified xsi:type="dcterms:W3CDTF">2022-08-30T17:00:04Z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2022-08-30T16:59:30Z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b0c23f50-8839-4c95-a908-8056a16c4703</vt:lpwstr>
  </property>
  <property fmtid="{D5CDD505-2E9C-101B-9397-08002B2CF9AE}" pid="8" name="MSIP_Label_67cce88e-ba6c-4072-9a4d-8f9e28d4554f_ContentBits">
    <vt:lpwstr>2</vt:lpwstr>
  </property>
</Properties>
</file>