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xl201\Desktop\"/>
    </mc:Choice>
  </mc:AlternateContent>
  <bookViews>
    <workbookView xWindow="0" yWindow="0" windowWidth="28800" windowHeight="14235"/>
  </bookViews>
  <sheets>
    <sheet name="Index" sheetId="2" r:id="rId1"/>
    <sheet name="Laroche" sheetId="1" r:id="rId2"/>
    <sheet name="Liste" sheetId="3" r:id="rId3"/>
  </sheets>
  <definedNames>
    <definedName name="LISTE" localSheetId="2">Tableau1[Nom]</definedName>
    <definedName name="Listenoms">Tableau1[Nom]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6" i="1"/>
  <c r="E15" i="1"/>
  <c r="Q2" i="1"/>
  <c r="R2" i="1" s="1"/>
  <c r="S2" i="1" s="1"/>
  <c r="T2" i="1" s="1"/>
  <c r="N2" i="1" s="1"/>
  <c r="N1" i="1"/>
  <c r="M1" i="1"/>
  <c r="B16" i="1" l="1"/>
  <c r="I17" i="1"/>
  <c r="G17" i="1"/>
  <c r="C17" i="1"/>
  <c r="J16" i="1"/>
  <c r="I16" i="1"/>
  <c r="H16" i="1"/>
  <c r="G16" i="1"/>
  <c r="F16" i="1"/>
  <c r="D16" i="1"/>
  <c r="C16" i="1"/>
  <c r="B15" i="1"/>
  <c r="J17" i="1"/>
  <c r="H17" i="1"/>
  <c r="F17" i="1"/>
  <c r="D17" i="1"/>
  <c r="B17" i="1"/>
  <c r="J15" i="1"/>
  <c r="I15" i="1"/>
  <c r="H15" i="1"/>
  <c r="G15" i="1"/>
  <c r="F15" i="1"/>
  <c r="D15" i="1"/>
  <c r="C15" i="1"/>
  <c r="F3" i="1"/>
</calcChain>
</file>

<file path=xl/sharedStrings.xml><?xml version="1.0" encoding="utf-8"?>
<sst xmlns="http://schemas.openxmlformats.org/spreadsheetml/2006/main" count="50" uniqueCount="39">
  <si>
    <t>Nom</t>
  </si>
  <si>
    <t>Adresse</t>
  </si>
  <si>
    <t>Distance</t>
  </si>
  <si>
    <t>Temps</t>
  </si>
  <si>
    <t>Distances</t>
  </si>
  <si>
    <t>Rte 15</t>
  </si>
  <si>
    <t>Quai</t>
  </si>
  <si>
    <t>Hemm'd</t>
  </si>
  <si>
    <t>Covey Hill</t>
  </si>
  <si>
    <t>Herdman</t>
  </si>
  <si>
    <t>Trout River</t>
  </si>
  <si>
    <t>Dundee</t>
  </si>
  <si>
    <t>Bureau d'affectation</t>
  </si>
  <si>
    <t>Bureau</t>
  </si>
  <si>
    <t>Taux Km</t>
  </si>
  <si>
    <t>Coût</t>
  </si>
  <si>
    <t>OT Direct</t>
  </si>
  <si>
    <t>OT Détour</t>
  </si>
  <si>
    <t>Laroche, S</t>
  </si>
  <si>
    <t>Gour, M</t>
  </si>
  <si>
    <t>Coûts</t>
  </si>
  <si>
    <t>Taux horaire</t>
  </si>
  <si>
    <t>Salaire annuel</t>
  </si>
  <si>
    <t>Hebdomadaire</t>
  </si>
  <si>
    <t>Horaire</t>
  </si>
  <si>
    <t>OT</t>
  </si>
  <si>
    <t>Minute OT</t>
  </si>
  <si>
    <t>BUREAU</t>
  </si>
  <si>
    <t>Hemmingford</t>
  </si>
  <si>
    <t>Laroche, Sylvain</t>
  </si>
  <si>
    <t>Perreault, M</t>
  </si>
  <si>
    <t>A</t>
  </si>
  <si>
    <t>B</t>
  </si>
  <si>
    <t>C</t>
  </si>
  <si>
    <t>123 rue de la rue</t>
  </si>
  <si>
    <t>CH</t>
  </si>
  <si>
    <t>HERD</t>
  </si>
  <si>
    <t>TR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</si>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</sst>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44" fontId="0" fillId="0" borderId="0" xfId="1" applyFont="1"/>
    <xf numFmtId="44" fontId="0" fillId="0" borderId="0" xfId="0" applyNumberFormat="1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2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9" xfId="0" applyFill="1" applyBorder="1"/>
    <xf numFmtId="0" fontId="0" fillId="3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2">
    <cellStyle name="Monétaire" xfId="1" builtinId="4"/>
    <cellStyle name="Normal" xfId="0" builtinId="0"/>
  </cellStyles>
  <dxfs count="2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4" totalsRowShown="0">
  <autoFilter ref="A1:A4"/>
  <sortState ref="A2:A4">
    <sortCondition ref="A1:A4"/>
  </sortState>
  <tableColumns count="1">
    <tableColumn id="1" name="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10" totalsRowShown="0" dataDxfId="0">
  <autoFilter ref="C1:C10"/>
  <tableColumns count="1">
    <tableColumn id="1" name="BUREAU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abSelected="1" workbookViewId="0">
      <selection activeCell="A6" sqref="A6"/>
    </sheetView>
  </sheetViews>
  <sheetFormatPr baseColWidth="10" defaultRowHeight="15" x14ac:dyDescent="0.25"/>
  <cols>
    <col min="1" max="1" width="34" bestFit="1" customWidth="1"/>
  </cols>
  <sheetData>
    <row r="1" spans="1:14" x14ac:dyDescent="0.25">
      <c r="A1" t="s">
        <v>0</v>
      </c>
      <c r="B1" t="s">
        <v>18</v>
      </c>
      <c r="M1" t="s">
        <v>14</v>
      </c>
      <c r="N1">
        <v>0.52</v>
      </c>
    </row>
    <row r="2" spans="1:14" x14ac:dyDescent="0.25">
      <c r="A2" t="s">
        <v>13</v>
      </c>
      <c r="B2">
        <v>221</v>
      </c>
    </row>
    <row r="3" spans="1:14" x14ac:dyDescent="0.25">
      <c r="A3" t="s">
        <v>31</v>
      </c>
      <c r="B3" s="3"/>
    </row>
    <row r="4" spans="1:14" x14ac:dyDescent="0.25">
      <c r="A4" t="s">
        <v>32</v>
      </c>
    </row>
    <row r="5" spans="1:14" x14ac:dyDescent="0.25">
      <c r="A5" t="s">
        <v>33</v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Liste!$A$2:$A$278</xm:f>
          </x14:formula1>
          <xm:sqref>B1</xm:sqref>
        </x14:dataValidation>
        <x14:dataValidation type="list" allowBlank="1" showInputMessage="1" showErrorMessage="1">
          <x14:formula1>
            <xm:f>Liste!$C$2:$C$10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workbookViewId="0">
      <selection activeCell="A18" sqref="A18"/>
    </sheetView>
  </sheetViews>
  <sheetFormatPr baseColWidth="10" defaultRowHeight="15" x14ac:dyDescent="0.25"/>
  <cols>
    <col min="1" max="1" width="33.7109375" bestFit="1" customWidth="1"/>
    <col min="16" max="16" width="13.5703125" bestFit="1" customWidth="1"/>
    <col min="17" max="17" width="14.140625" bestFit="1" customWidth="1"/>
    <col min="18" max="19" width="8.5703125" bestFit="1" customWidth="1"/>
  </cols>
  <sheetData>
    <row r="1" spans="1:20" ht="15.75" thickBot="1" x14ac:dyDescent="0.3">
      <c r="A1" s="6" t="s">
        <v>0</v>
      </c>
      <c r="B1" s="8" t="s">
        <v>29</v>
      </c>
      <c r="C1" s="9"/>
      <c r="D1" s="9"/>
      <c r="E1" s="9"/>
      <c r="F1" s="9"/>
      <c r="G1" s="9"/>
      <c r="H1" s="9"/>
      <c r="I1" s="9"/>
      <c r="J1" s="7"/>
      <c r="M1" t="str">
        <f>Index!M1</f>
        <v>Taux Km</v>
      </c>
      <c r="N1">
        <f>Index!N1</f>
        <v>0.52</v>
      </c>
      <c r="P1" t="s">
        <v>22</v>
      </c>
      <c r="Q1" t="s">
        <v>23</v>
      </c>
      <c r="R1" t="s">
        <v>24</v>
      </c>
      <c r="S1" t="s">
        <v>25</v>
      </c>
      <c r="T1" t="s">
        <v>26</v>
      </c>
    </row>
    <row r="2" spans="1:20" x14ac:dyDescent="0.25">
      <c r="A2" t="s">
        <v>1</v>
      </c>
      <c r="B2" t="s">
        <v>34</v>
      </c>
      <c r="M2" t="s">
        <v>21</v>
      </c>
      <c r="N2" s="3">
        <f>T2</f>
        <v>0.89897435897435896</v>
      </c>
      <c r="P2">
        <v>70120</v>
      </c>
      <c r="Q2" s="2">
        <f>P2/52</f>
        <v>1348.4615384615386</v>
      </c>
      <c r="R2" s="2">
        <f>Q2/37.5</f>
        <v>35.958974358974359</v>
      </c>
      <c r="S2" s="2">
        <f>R2*1.5</f>
        <v>53.938461538461539</v>
      </c>
      <c r="T2" s="3">
        <f>S2/60</f>
        <v>0.89897435897435896</v>
      </c>
    </row>
    <row r="3" spans="1:20" ht="15.75" thickBot="1" x14ac:dyDescent="0.3">
      <c r="A3" t="s">
        <v>12</v>
      </c>
      <c r="B3" t="s">
        <v>5</v>
      </c>
      <c r="C3" t="s">
        <v>2</v>
      </c>
      <c r="D3">
        <v>26</v>
      </c>
      <c r="E3" t="s">
        <v>15</v>
      </c>
      <c r="F3">
        <f>E5*Index!N1</f>
        <v>13.52</v>
      </c>
    </row>
    <row r="4" spans="1:20" x14ac:dyDescent="0.25">
      <c r="A4" s="1" t="s">
        <v>16</v>
      </c>
      <c r="B4" s="11" t="s">
        <v>6</v>
      </c>
      <c r="C4" s="12">
        <v>223</v>
      </c>
      <c r="D4" s="12">
        <v>221</v>
      </c>
      <c r="E4" s="12" t="s">
        <v>5</v>
      </c>
      <c r="F4" s="12" t="s">
        <v>7</v>
      </c>
      <c r="G4" s="12" t="s">
        <v>35</v>
      </c>
      <c r="H4" s="12" t="s">
        <v>36</v>
      </c>
      <c r="I4" s="12" t="s">
        <v>37</v>
      </c>
      <c r="J4" s="13" t="s">
        <v>38</v>
      </c>
    </row>
    <row r="5" spans="1:20" x14ac:dyDescent="0.25">
      <c r="A5" t="s">
        <v>4</v>
      </c>
      <c r="B5" s="14">
        <v>22.5</v>
      </c>
      <c r="C5" s="5">
        <v>24</v>
      </c>
      <c r="D5" s="5">
        <v>23</v>
      </c>
      <c r="E5" s="5">
        <v>26</v>
      </c>
      <c r="F5" s="5">
        <v>31</v>
      </c>
      <c r="G5" s="5">
        <v>45</v>
      </c>
      <c r="H5" s="5">
        <v>70</v>
      </c>
      <c r="I5" s="5">
        <v>88</v>
      </c>
      <c r="J5" s="15">
        <v>122</v>
      </c>
    </row>
    <row r="6" spans="1:20" x14ac:dyDescent="0.25">
      <c r="A6" t="s">
        <v>3</v>
      </c>
      <c r="B6" s="14">
        <v>25</v>
      </c>
      <c r="C6" s="5">
        <v>23</v>
      </c>
      <c r="D6" s="5">
        <v>21</v>
      </c>
      <c r="E6" s="5">
        <v>20</v>
      </c>
      <c r="F6" s="5">
        <v>30</v>
      </c>
      <c r="G6" s="5">
        <v>40</v>
      </c>
      <c r="H6" s="5">
        <v>60</v>
      </c>
      <c r="I6" s="5">
        <v>80</v>
      </c>
      <c r="J6" s="15">
        <v>90</v>
      </c>
    </row>
    <row r="7" spans="1:20" x14ac:dyDescent="0.25">
      <c r="A7" s="1" t="s">
        <v>17</v>
      </c>
      <c r="B7" s="16"/>
      <c r="C7" s="10"/>
      <c r="D7" s="10"/>
      <c r="E7" s="10"/>
      <c r="F7" s="10"/>
      <c r="G7" s="10"/>
      <c r="H7" s="10"/>
      <c r="I7" s="10"/>
      <c r="J7" s="17"/>
    </row>
    <row r="8" spans="1:20" x14ac:dyDescent="0.25">
      <c r="A8" t="s">
        <v>4</v>
      </c>
      <c r="B8" s="14">
        <v>14</v>
      </c>
      <c r="C8" s="5">
        <v>9</v>
      </c>
      <c r="D8" s="5">
        <v>7</v>
      </c>
      <c r="E8" s="5">
        <v>0</v>
      </c>
      <c r="F8" s="5">
        <v>16</v>
      </c>
      <c r="G8" s="5">
        <v>27</v>
      </c>
      <c r="H8" s="5">
        <v>59</v>
      </c>
      <c r="I8" s="5">
        <v>76</v>
      </c>
      <c r="J8" s="15">
        <v>100</v>
      </c>
    </row>
    <row r="9" spans="1:20" ht="15.75" thickBot="1" x14ac:dyDescent="0.3">
      <c r="A9" t="s">
        <v>3</v>
      </c>
      <c r="B9" s="18">
        <v>15</v>
      </c>
      <c r="C9" s="19">
        <v>12</v>
      </c>
      <c r="D9" s="19">
        <v>8</v>
      </c>
      <c r="E9" s="19">
        <v>0</v>
      </c>
      <c r="F9" s="19">
        <v>17</v>
      </c>
      <c r="G9" s="19">
        <v>27</v>
      </c>
      <c r="H9" s="19">
        <v>51</v>
      </c>
      <c r="I9" s="19">
        <v>70</v>
      </c>
      <c r="J9" s="20">
        <v>83</v>
      </c>
    </row>
    <row r="14" spans="1:20" x14ac:dyDescent="0.25">
      <c r="A14" s="1" t="s">
        <v>20</v>
      </c>
    </row>
    <row r="15" spans="1:20" x14ac:dyDescent="0.25">
      <c r="A15" t="s">
        <v>31</v>
      </c>
      <c r="B15" s="2">
        <f>((B5*N1)+(B6*N2)*2)</f>
        <v>56.648717948717952</v>
      </c>
      <c r="C15" s="2">
        <f>((C5*N1)+(C6*N2)*2)</f>
        <v>53.832820512820518</v>
      </c>
      <c r="D15" s="2">
        <f>((D5*N1)+(D6*N2)*2)</f>
        <v>49.716923076923074</v>
      </c>
      <c r="E15" s="2">
        <f>((E5*N1)*2)</f>
        <v>27.04</v>
      </c>
      <c r="F15" s="2">
        <f>((F5*N1)+(F6*N2)*2)</f>
        <v>70.058461538461543</v>
      </c>
      <c r="G15" s="2">
        <f>((G5*N1)+(G6*N2)*2)</f>
        <v>95.317948717948724</v>
      </c>
      <c r="H15" s="2">
        <f>((H5*N1)+(H6*N2)*2)</f>
        <v>144.27692307692308</v>
      </c>
      <c r="I15" s="2">
        <f>((I5*N1)+(I6*N2)*2)</f>
        <v>189.59589743589743</v>
      </c>
      <c r="J15" s="2">
        <f>((J5*N1)+(J6*N2)*2)</f>
        <v>225.2553846153846</v>
      </c>
    </row>
    <row r="16" spans="1:20" x14ac:dyDescent="0.25">
      <c r="A16" t="s">
        <v>32</v>
      </c>
      <c r="B16" s="2">
        <f>(((B5+B8)*N1)+((B6+B9)*N2)*2)</f>
        <v>90.897948717948722</v>
      </c>
      <c r="C16" s="2">
        <f>(((C5+C8)*N1)+((C6+C9)*N2)*2)</f>
        <v>80.088205128205132</v>
      </c>
      <c r="D16" s="2">
        <f>(((D5+D8)*N1)+((D6+D9)*N2)*2)</f>
        <v>67.740512820512819</v>
      </c>
      <c r="E16" s="2">
        <f>E5*N1*2</f>
        <v>27.04</v>
      </c>
      <c r="F16" s="2">
        <f>(((F5+F8)*N1)+((F6+F9)*N2)*2)</f>
        <v>108.94358974358974</v>
      </c>
      <c r="G16" s="2">
        <f>(((G5+G8)*N1)+((G6+G9)*N2)*2)</f>
        <v>157.9025641025641</v>
      </c>
      <c r="H16" s="2">
        <f>(((H5+H8)*N1)+((H6+H9)*N2)*2)</f>
        <v>266.65230769230766</v>
      </c>
      <c r="I16" s="2">
        <f>(((I5+I8)*N1)+((I6+I9)*N2)*2)</f>
        <v>354.97230769230771</v>
      </c>
      <c r="J16" s="2">
        <f>(((J5+J8)*N1)+((J6+J9)*N2)*2)</f>
        <v>426.48512820512821</v>
      </c>
    </row>
    <row r="17" spans="1:10" x14ac:dyDescent="0.25">
      <c r="A17" t="s">
        <v>33</v>
      </c>
      <c r="B17" s="2">
        <f>((D3*N1)+((B6+B9)*N2)*2)</f>
        <v>85.437948717948714</v>
      </c>
      <c r="C17" s="2">
        <f>((D3*N1)+((C6+C9)*N2)*2)</f>
        <v>76.448205128205132</v>
      </c>
      <c r="D17" s="2">
        <f>((D3*N1)+((D6+D9)*N2)*2)</f>
        <v>65.660512820512821</v>
      </c>
      <c r="E17" s="2">
        <f>E5*N1*2</f>
        <v>27.04</v>
      </c>
      <c r="F17" s="2">
        <f>((D3*N1)+((F6+F9)*N2)*2)</f>
        <v>98.023589743589739</v>
      </c>
      <c r="G17" s="2">
        <f>((D3*N1)+((G6+G9)*N2)*2)</f>
        <v>133.98256410256411</v>
      </c>
      <c r="H17" s="2">
        <f>((D3*N1)+((H6+H9)*N2)*2)</f>
        <v>213.09230769230768</v>
      </c>
      <c r="I17" s="2">
        <f>((D3*N1)+((I6+I9)*N2)*2)</f>
        <v>283.21230769230766</v>
      </c>
      <c r="J17" s="2">
        <f>((D3*N1)+((J6+J9)*N2)*2)</f>
        <v>324.56512820512819</v>
      </c>
    </row>
  </sheetData>
  <mergeCells count="1">
    <mergeCell ref="B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A2" sqref="A2"/>
    </sheetView>
  </sheetViews>
  <sheetFormatPr baseColWidth="10" defaultRowHeight="15" x14ac:dyDescent="0.25"/>
  <cols>
    <col min="1" max="1" width="11.5703125" customWidth="1"/>
  </cols>
  <sheetData>
    <row r="1" spans="1:3" x14ac:dyDescent="0.25">
      <c r="A1" t="s">
        <v>0</v>
      </c>
      <c r="C1" t="s">
        <v>27</v>
      </c>
    </row>
    <row r="2" spans="1:3" x14ac:dyDescent="0.25">
      <c r="A2" t="s">
        <v>19</v>
      </c>
      <c r="C2" s="4" t="s">
        <v>6</v>
      </c>
    </row>
    <row r="3" spans="1:3" x14ac:dyDescent="0.25">
      <c r="A3" t="s">
        <v>18</v>
      </c>
      <c r="C3" s="4">
        <v>223</v>
      </c>
    </row>
    <row r="4" spans="1:3" x14ac:dyDescent="0.25">
      <c r="A4" t="s">
        <v>30</v>
      </c>
      <c r="C4" s="4">
        <v>221</v>
      </c>
    </row>
    <row r="5" spans="1:3" x14ac:dyDescent="0.25">
      <c r="C5" s="4" t="s">
        <v>5</v>
      </c>
    </row>
    <row r="6" spans="1:3" x14ac:dyDescent="0.25">
      <c r="C6" s="4" t="s">
        <v>28</v>
      </c>
    </row>
    <row r="7" spans="1:3" x14ac:dyDescent="0.25">
      <c r="C7" s="4" t="s">
        <v>8</v>
      </c>
    </row>
    <row r="8" spans="1:3" x14ac:dyDescent="0.25">
      <c r="C8" s="4" t="s">
        <v>9</v>
      </c>
    </row>
    <row r="9" spans="1:3" x14ac:dyDescent="0.25">
      <c r="C9" s="4" t="s">
        <v>10</v>
      </c>
    </row>
    <row r="10" spans="1:3" x14ac:dyDescent="0.25">
      <c r="C10" s="4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Index</vt:lpstr>
      <vt:lpstr>Laroche</vt:lpstr>
      <vt:lpstr>Liste</vt:lpstr>
      <vt:lpstr>Liste!LISTE</vt:lpstr>
      <vt:lpstr>Listenoms</vt:lpstr>
    </vt:vector>
  </TitlesOfParts>
  <Company>Government of Canada / Gouvernement du Canada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Laroche, Sylvain</dc:creator>
  <cp:lastModifiedBy>Laroche, Sylvain</cp:lastModifiedBy>
  <dcterms:created xsi:type="dcterms:W3CDTF">2017-10-18T18:22:55Z</dcterms:created>
  <dcterms:modified xsi:type="dcterms:W3CDTF">2017-10-19T17:55:51Z</dcterms:modified>
</cp:coreProperties>
</file>