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Meryl/Dropbox/MoDul/Documents Types/"/>
    </mc:Choice>
  </mc:AlternateContent>
  <bookViews>
    <workbookView xWindow="0" yWindow="460" windowWidth="25600" windowHeight="14320" tabRatio="500"/>
  </bookViews>
  <sheets>
    <sheet name="Check List" sheetId="1" r:id="rId1"/>
    <sheet name="Budget Prévisionnel" sheetId="2" r:id="rId2"/>
    <sheet name="Simulation" sheetId="3" r:id="rId3"/>
    <sheet name="Comptabilité" sheetId="4" r:id="rId4"/>
    <sheet name="DATA (Ne pas toucher)" sheetId="5" r:id="rId5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51" i="1" l="1"/>
  <c r="G51" i="1"/>
  <c r="L51" i="1"/>
  <c r="Q51" i="1"/>
  <c r="V51" i="1"/>
  <c r="AA51" i="1"/>
  <c r="B24" i="1"/>
  <c r="C10" i="1"/>
  <c r="C15" i="1"/>
  <c r="C9" i="1"/>
  <c r="D10" i="1"/>
  <c r="D15" i="1"/>
  <c r="D9" i="1"/>
  <c r="E10" i="1"/>
  <c r="E15" i="1"/>
  <c r="E9" i="1"/>
  <c r="F10" i="1"/>
  <c r="F15" i="1"/>
  <c r="F9" i="1"/>
  <c r="G10" i="1"/>
  <c r="G15" i="1"/>
  <c r="G9" i="1"/>
  <c r="H10" i="1"/>
  <c r="H15" i="1"/>
  <c r="H9" i="1"/>
  <c r="I10" i="1"/>
  <c r="I15" i="1"/>
  <c r="I9" i="1"/>
  <c r="J10" i="1"/>
  <c r="J15" i="1"/>
  <c r="J9" i="1"/>
  <c r="K10" i="1"/>
  <c r="K15" i="1"/>
  <c r="K9" i="1"/>
  <c r="L10" i="1"/>
  <c r="L15" i="1"/>
  <c r="L9" i="1"/>
  <c r="M10" i="1"/>
  <c r="M15" i="1"/>
  <c r="M9" i="1"/>
  <c r="N10" i="1"/>
  <c r="N15" i="1"/>
  <c r="N9" i="1"/>
  <c r="O10" i="1"/>
  <c r="O15" i="1"/>
  <c r="O9" i="1"/>
  <c r="P10" i="1"/>
  <c r="P15" i="1"/>
  <c r="P9" i="1"/>
  <c r="Q10" i="1"/>
  <c r="Q15" i="1"/>
  <c r="Q9" i="1"/>
  <c r="R10" i="1"/>
  <c r="R15" i="1"/>
  <c r="R9" i="1"/>
  <c r="S10" i="1"/>
  <c r="S15" i="1"/>
  <c r="S9" i="1"/>
  <c r="T10" i="1"/>
  <c r="T15" i="1"/>
  <c r="T9" i="1"/>
  <c r="U10" i="1"/>
  <c r="U15" i="1"/>
  <c r="U9" i="1"/>
  <c r="V10" i="1"/>
  <c r="V15" i="1"/>
  <c r="V9" i="1"/>
  <c r="W10" i="1"/>
  <c r="W15" i="1"/>
  <c r="W9" i="1"/>
  <c r="X10" i="1"/>
  <c r="X15" i="1"/>
  <c r="X9" i="1"/>
  <c r="Y10" i="1"/>
  <c r="Y15" i="1"/>
  <c r="Y9" i="1"/>
  <c r="Z10" i="1"/>
  <c r="Z15" i="1"/>
  <c r="Z9" i="1"/>
  <c r="AA10" i="1"/>
  <c r="AA15" i="1"/>
  <c r="AA9" i="1"/>
  <c r="AB10" i="1"/>
  <c r="AB15" i="1"/>
  <c r="AB9" i="1"/>
  <c r="AC10" i="1"/>
  <c r="AC15" i="1"/>
  <c r="AC9" i="1"/>
  <c r="AD10" i="1"/>
  <c r="AD15" i="1"/>
  <c r="AD9" i="1"/>
  <c r="AE10" i="1"/>
  <c r="AE15" i="1"/>
  <c r="AE9" i="1"/>
  <c r="AF10" i="1"/>
  <c r="AF15" i="1"/>
  <c r="AF9" i="1"/>
  <c r="AG10" i="1"/>
  <c r="AG15" i="1"/>
  <c r="AG9" i="1"/>
  <c r="AH10" i="1"/>
  <c r="AH15" i="1"/>
  <c r="AH9" i="1"/>
  <c r="AI10" i="1"/>
  <c r="AI15" i="1"/>
  <c r="AI9" i="1"/>
  <c r="AJ10" i="1"/>
  <c r="AJ15" i="1"/>
  <c r="AJ9" i="1"/>
  <c r="B15" i="1"/>
  <c r="B10" i="1"/>
  <c r="B9" i="1"/>
  <c r="F3" i="3"/>
  <c r="F4" i="3"/>
  <c r="F2" i="3"/>
  <c r="F7" i="3"/>
  <c r="F10" i="3"/>
  <c r="F11" i="3"/>
  <c r="F12" i="3"/>
  <c r="F5" i="3"/>
  <c r="F15" i="3"/>
  <c r="D16" i="3"/>
  <c r="F16" i="3"/>
  <c r="F14" i="3"/>
  <c r="F18" i="3"/>
  <c r="F13" i="3"/>
  <c r="F21" i="3"/>
  <c r="D27" i="3"/>
  <c r="F24" i="3"/>
  <c r="D25" i="3"/>
  <c r="F25" i="3"/>
  <c r="F23" i="3"/>
  <c r="D26" i="3"/>
  <c r="F26" i="3"/>
  <c r="F27" i="3"/>
  <c r="F28" i="3"/>
  <c r="M31" i="1"/>
  <c r="L31" i="1"/>
  <c r="J31" i="1"/>
  <c r="I31" i="1"/>
  <c r="H31" i="1"/>
  <c r="G31" i="1"/>
  <c r="B30" i="1"/>
  <c r="B31" i="1"/>
  <c r="B45" i="1"/>
  <c r="C31" i="1"/>
  <c r="C45" i="1"/>
  <c r="D31" i="1"/>
  <c r="D45" i="1"/>
  <c r="E31" i="1"/>
  <c r="E45" i="1"/>
  <c r="F31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G44" i="1"/>
  <c r="G46" i="1"/>
  <c r="H44" i="1"/>
  <c r="H46" i="1"/>
  <c r="I44" i="1"/>
  <c r="I46" i="1"/>
  <c r="J44" i="1"/>
  <c r="J46" i="1"/>
  <c r="K44" i="1"/>
  <c r="K46" i="1"/>
  <c r="L44" i="1"/>
  <c r="L46" i="1"/>
  <c r="M44" i="1"/>
  <c r="M46" i="1"/>
  <c r="N44" i="1"/>
  <c r="N46" i="1"/>
  <c r="O44" i="1"/>
  <c r="O46" i="1"/>
  <c r="P44" i="1"/>
  <c r="P46" i="1"/>
  <c r="Q44" i="1"/>
  <c r="Q46" i="1"/>
  <c r="R44" i="1"/>
  <c r="R46" i="1"/>
  <c r="S44" i="1"/>
  <c r="S46" i="1"/>
  <c r="T44" i="1"/>
  <c r="T46" i="1"/>
  <c r="U44" i="1"/>
  <c r="U46" i="1"/>
  <c r="V44" i="1"/>
  <c r="V46" i="1"/>
  <c r="W44" i="1"/>
  <c r="W46" i="1"/>
  <c r="X44" i="1"/>
  <c r="X46" i="1"/>
  <c r="Y44" i="1"/>
  <c r="Y46" i="1"/>
  <c r="Z44" i="1"/>
  <c r="Z46" i="1"/>
  <c r="AA44" i="1"/>
  <c r="AA46" i="1"/>
  <c r="AB44" i="1"/>
  <c r="AB46" i="1"/>
  <c r="AC44" i="1"/>
  <c r="AC46" i="1"/>
  <c r="AD44" i="1"/>
  <c r="AD46" i="1"/>
  <c r="AE44" i="1"/>
  <c r="AE46" i="1"/>
  <c r="AF44" i="1"/>
  <c r="AF46" i="1"/>
  <c r="AG44" i="1"/>
  <c r="AG46" i="1"/>
  <c r="AH44" i="1"/>
  <c r="AH46" i="1"/>
  <c r="AI44" i="1"/>
  <c r="AI46" i="1"/>
  <c r="AJ44" i="1"/>
  <c r="AJ46" i="1"/>
  <c r="I36" i="1"/>
  <c r="B44" i="1"/>
  <c r="C44" i="1"/>
  <c r="D44" i="1"/>
  <c r="E44" i="1"/>
  <c r="F44" i="1"/>
  <c r="G34" i="1"/>
  <c r="G42" i="1"/>
  <c r="H34" i="1"/>
  <c r="H42" i="1"/>
  <c r="I34" i="1"/>
  <c r="I42" i="1"/>
  <c r="J34" i="1"/>
  <c r="J42" i="1"/>
  <c r="K34" i="1"/>
  <c r="K42" i="1"/>
  <c r="L34" i="1"/>
  <c r="L42" i="1"/>
  <c r="M34" i="1"/>
  <c r="M42" i="1"/>
  <c r="N34" i="1"/>
  <c r="N42" i="1"/>
  <c r="O34" i="1"/>
  <c r="O42" i="1"/>
  <c r="P34" i="1"/>
  <c r="P42" i="1"/>
  <c r="Q34" i="1"/>
  <c r="Q42" i="1"/>
  <c r="R34" i="1"/>
  <c r="R42" i="1"/>
  <c r="S34" i="1"/>
  <c r="S42" i="1"/>
  <c r="T34" i="1"/>
  <c r="T42" i="1"/>
  <c r="U34" i="1"/>
  <c r="U42" i="1"/>
  <c r="V34" i="1"/>
  <c r="V42" i="1"/>
  <c r="W34" i="1"/>
  <c r="W42" i="1"/>
  <c r="X34" i="1"/>
  <c r="X42" i="1"/>
  <c r="Y34" i="1"/>
  <c r="Y42" i="1"/>
  <c r="Z34" i="1"/>
  <c r="Z42" i="1"/>
  <c r="AA34" i="1"/>
  <c r="AA42" i="1"/>
  <c r="AB34" i="1"/>
  <c r="AB42" i="1"/>
  <c r="AC34" i="1"/>
  <c r="AC42" i="1"/>
  <c r="AD34" i="1"/>
  <c r="AD42" i="1"/>
  <c r="AE34" i="1"/>
  <c r="AE42" i="1"/>
  <c r="AF34" i="1"/>
  <c r="AF42" i="1"/>
  <c r="AG34" i="1"/>
  <c r="AG42" i="1"/>
  <c r="AH34" i="1"/>
  <c r="AH42" i="1"/>
  <c r="AI34" i="1"/>
  <c r="AI42" i="1"/>
  <c r="AJ34" i="1"/>
  <c r="AJ42" i="1"/>
  <c r="B46" i="1"/>
  <c r="C46" i="1"/>
  <c r="D46" i="1"/>
  <c r="E46" i="1"/>
  <c r="F46" i="1"/>
  <c r="B51" i="1"/>
  <c r="D37" i="1"/>
  <c r="C37" i="1"/>
  <c r="C34" i="1"/>
  <c r="C42" i="1"/>
  <c r="D34" i="1"/>
  <c r="D42" i="1"/>
  <c r="E36" i="1"/>
  <c r="E37" i="1"/>
  <c r="E34" i="1"/>
  <c r="E42" i="1"/>
  <c r="F36" i="1"/>
  <c r="F37" i="1"/>
  <c r="F34" i="1"/>
  <c r="F42" i="1"/>
  <c r="B34" i="1"/>
  <c r="B42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9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Prix de cession + Autres charges + WBI + Aurtes aides
+ </t>
        </r>
      </text>
    </comment>
    <comment ref="A10" authorId="0">
      <text>
        <r>
          <rPr>
            <b/>
            <sz val="10"/>
            <color indexed="81"/>
            <rFont val="Calibri"/>
          </rPr>
          <t xml:space="preserve">Utilisateur de Microsoft Office:SOMME de FWB à NON EU
</t>
        </r>
      </text>
    </comment>
    <comment ref="A24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SOMME
 des frais ci-dessous
</t>
        </r>
      </text>
    </comment>
    <comment ref="A44" authorId="0">
      <text>
        <r>
          <rPr>
            <b/>
            <sz val="10"/>
            <color indexed="81"/>
            <rFont val="Calibri"/>
          </rPr>
          <t xml:space="preserve">Utilisateur de Microsoft Office:
Prix de cession + Autres Charges + WBI
</t>
        </r>
      </text>
    </comment>
    <comment ref="A45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Part Cie + Part MD + Part Smart
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F11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3 raypass</t>
        </r>
      </text>
    </comment>
  </commentList>
</comments>
</file>

<file path=xl/sharedStrings.xml><?xml version="1.0" encoding="utf-8"?>
<sst xmlns="http://schemas.openxmlformats.org/spreadsheetml/2006/main" count="132" uniqueCount="117">
  <si>
    <t>TOTAL</t>
  </si>
  <si>
    <t>Prix de cession</t>
  </si>
  <si>
    <t>Part cie</t>
  </si>
  <si>
    <t>Part MD</t>
  </si>
  <si>
    <t>Part Smart</t>
  </si>
  <si>
    <t>Arts à l'école</t>
  </si>
  <si>
    <t>Etat Facture</t>
  </si>
  <si>
    <t>Etat c.cession</t>
  </si>
  <si>
    <t>Etat RH</t>
  </si>
  <si>
    <t>Arts et Vie</t>
  </si>
  <si>
    <t>WBI</t>
  </si>
  <si>
    <t>Province</t>
  </si>
  <si>
    <t>COCOF</t>
  </si>
  <si>
    <t>FWB</t>
  </si>
  <si>
    <t>Janvier</t>
  </si>
  <si>
    <t>Organisateur</t>
  </si>
  <si>
    <t>Nbre de jour</t>
  </si>
  <si>
    <t>Pierre de Lune</t>
  </si>
  <si>
    <t>Total en cours</t>
  </si>
  <si>
    <t>Etat de Facture</t>
  </si>
  <si>
    <t>Editée</t>
  </si>
  <si>
    <t>Envoyée</t>
  </si>
  <si>
    <t>Payée</t>
  </si>
  <si>
    <t>Etat de c.cession</t>
  </si>
  <si>
    <t>Archivé</t>
  </si>
  <si>
    <t>Envoyé</t>
  </si>
  <si>
    <t xml:space="preserve">Edité </t>
  </si>
  <si>
    <t>RH</t>
  </si>
  <si>
    <t>Contrats</t>
  </si>
  <si>
    <t>Déclaration</t>
  </si>
  <si>
    <t xml:space="preserve">Payé </t>
  </si>
  <si>
    <t>C4</t>
  </si>
  <si>
    <t>Etat WBI</t>
  </si>
  <si>
    <t>Dossier</t>
  </si>
  <si>
    <t>Accepté</t>
  </si>
  <si>
    <t>Justification</t>
  </si>
  <si>
    <t>FCT Lieux</t>
  </si>
  <si>
    <t>FCT WOW</t>
  </si>
  <si>
    <t>Jacques Frank</t>
  </si>
  <si>
    <t>NdWavre</t>
  </si>
  <si>
    <t>Uccle</t>
  </si>
  <si>
    <t>Marni</t>
  </si>
  <si>
    <t>MD mensuel</t>
  </si>
  <si>
    <t>Equilibre Cession</t>
  </si>
  <si>
    <t>Charges Cession</t>
  </si>
  <si>
    <t>Recettes cession</t>
  </si>
  <si>
    <t>Check List</t>
  </si>
  <si>
    <t>Controle</t>
  </si>
  <si>
    <t>Saisonnier</t>
  </si>
  <si>
    <t>Amortissement</t>
  </si>
  <si>
    <t>Maintenance</t>
  </si>
  <si>
    <t>Formulaire</t>
  </si>
  <si>
    <t>Payé</t>
  </si>
  <si>
    <t>Février</t>
  </si>
  <si>
    <t>Mars</t>
  </si>
  <si>
    <t>Avril</t>
  </si>
  <si>
    <t>Mai</t>
  </si>
  <si>
    <t>Juin</t>
  </si>
  <si>
    <t>Juillet</t>
  </si>
  <si>
    <t>Défraiements</t>
  </si>
  <si>
    <t>Transports</t>
  </si>
  <si>
    <t>Transports décor</t>
  </si>
  <si>
    <t>Vallet</t>
  </si>
  <si>
    <t>Autre Charges facturées</t>
  </si>
  <si>
    <t>Molenbeek</t>
  </si>
  <si>
    <t>Bota</t>
  </si>
  <si>
    <t>Dijon</t>
  </si>
  <si>
    <t>Wolluwe</t>
  </si>
  <si>
    <t>CDWEJ</t>
  </si>
  <si>
    <t>Postes</t>
  </si>
  <si>
    <t>Commentaires</t>
  </si>
  <si>
    <t>Nbre</t>
  </si>
  <si>
    <t>Fois</t>
  </si>
  <si>
    <t>Unit</t>
  </si>
  <si>
    <t>Total</t>
  </si>
  <si>
    <t>1. Achats</t>
  </si>
  <si>
    <t>Accessoire</t>
  </si>
  <si>
    <t>Périssables</t>
  </si>
  <si>
    <t>2. Autres charges extérieures</t>
  </si>
  <si>
    <t>Transports matériel</t>
  </si>
  <si>
    <t>Transports personne</t>
  </si>
  <si>
    <t>4. Charges de personnel</t>
  </si>
  <si>
    <t>Personnel artistique</t>
  </si>
  <si>
    <t>Comédiens/musiciens représentations</t>
  </si>
  <si>
    <t>Cotisations sociales</t>
  </si>
  <si>
    <t>Personnel technique</t>
  </si>
  <si>
    <t>Régisseurs</t>
  </si>
  <si>
    <t>Sous-Total</t>
  </si>
  <si>
    <t>5. Marge MoDul</t>
  </si>
  <si>
    <t>Location</t>
  </si>
  <si>
    <t>Remboursement véhicule</t>
  </si>
  <si>
    <t>Remboursement km</t>
  </si>
  <si>
    <t>Transports en commun</t>
  </si>
  <si>
    <t>Catering/Défraiement</t>
  </si>
  <si>
    <t>Amortissement Admin</t>
  </si>
  <si>
    <t>Prod/Diffusion</t>
  </si>
  <si>
    <t>Réserve Tournée/Cie</t>
  </si>
  <si>
    <t>Smart</t>
  </si>
  <si>
    <t>MD</t>
  </si>
  <si>
    <t>Frais gestion</t>
  </si>
  <si>
    <t>Nbre de réprésentations</t>
  </si>
  <si>
    <t xml:space="preserve">Recettes </t>
  </si>
  <si>
    <t>Belgique</t>
  </si>
  <si>
    <t>EU</t>
  </si>
  <si>
    <t>NON EU</t>
  </si>
  <si>
    <t>Autres aides</t>
  </si>
  <si>
    <t>Autres</t>
  </si>
  <si>
    <t>Dépenses</t>
  </si>
  <si>
    <t>Matériel</t>
  </si>
  <si>
    <t>% Cie</t>
  </si>
  <si>
    <t>FCT Arts à l'école</t>
  </si>
  <si>
    <t>FCT Arts et Vie</t>
  </si>
  <si>
    <t>Suivi factures</t>
  </si>
  <si>
    <t>Non payé</t>
  </si>
  <si>
    <t>Etat Arts à l'école</t>
  </si>
  <si>
    <t>Etat Arts et Vie</t>
  </si>
  <si>
    <r>
      <t xml:space="preserve">Plan de Travail : XXXX
2017
© MoDul asbl
</t>
    </r>
    <r>
      <rPr>
        <b/>
        <sz val="10"/>
        <color rgb="FFFF0000"/>
        <rFont val="Helvetica"/>
      </rPr>
      <t>Toutes les catégories rouges sont automatiques (A NE PAS TOUCHER)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</si>
</sst>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_);[Red]\(#,##0.00\ &quot;€&quot;\)"/>
    <numFmt numFmtId="164" formatCode="#,##0.00\ &quot;€&quot;"/>
    <numFmt numFmtId="165" formatCode="#,##0&quot; €&quot;;[Red]#,##0&quot; €&quot;"/>
    <numFmt numFmtId="166" formatCode="&quot;€&quot;\ #,##0.00"/>
    <numFmt numFmtId="167" formatCode="&quot;€&quot;\ #,##0.00;&quot;€&quot;\ \-#,##0.00"/>
    <numFmt numFmtId="168" formatCode="&quot;€&quot;\ #,##0.00;[Red]&quot;€&quot;\ #,##0.00"/>
    <numFmt numFmtId="169" formatCode="&quot;€&quot;\ #,##0.0000;&quot;€&quot;\ \-#,##0.0000"/>
  </numFmts>
  <fonts count="22" x14ac:knownFonts="1">
    <font>
      <sz val="12"/>
      <color theme="1"/>
      <name val="Calibri"/>
      <family val="2"/>
      <scheme val="minor"/>
    </font>
    <font>
      <b/>
      <sz val="10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rgb="FF000000"/>
      <name val="Helvetica"/>
    </font>
    <font>
      <b/>
      <sz val="10"/>
      <color rgb="FFFF0000"/>
      <name val="Helvetica"/>
    </font>
    <font>
      <b/>
      <sz val="10"/>
      <color theme="1"/>
      <name val="Helvetica"/>
    </font>
    <font>
      <sz val="10"/>
      <color rgb="FF000000"/>
      <name val="Helvetica"/>
    </font>
    <font>
      <sz val="10"/>
      <color theme="1"/>
      <name val="Helvetica"/>
    </font>
    <font>
      <sz val="10"/>
      <color rgb="FFFF0000"/>
      <name val="Helvetica"/>
    </font>
    <font>
      <b/>
      <i/>
      <sz val="10"/>
      <color rgb="FF000000"/>
      <name val="Helvetica"/>
    </font>
    <font>
      <b/>
      <i/>
      <sz val="10"/>
      <color theme="1"/>
      <name val="Helvetica"/>
    </font>
    <font>
      <sz val="10"/>
      <color indexed="81"/>
      <name val="Calibri"/>
    </font>
    <font>
      <b/>
      <sz val="10"/>
      <color indexed="81"/>
      <name val="Calibri"/>
    </font>
    <font>
      <b/>
      <sz val="10"/>
      <name val="Helvetica"/>
    </font>
    <font>
      <sz val="10"/>
      <name val="Helvetica"/>
    </font>
    <font>
      <i/>
      <sz val="10"/>
      <name val="Helvetica"/>
    </font>
    <font>
      <sz val="12"/>
      <color rgb="FFFF0000"/>
      <name val="Calibri"/>
      <family val="2"/>
      <scheme val="minor"/>
    </font>
    <font>
      <b/>
      <sz val="12"/>
      <color rgb="FFFF0000"/>
      <name val="Helvetica"/>
    </font>
    <font>
      <sz val="10"/>
      <color rgb="FF92D050"/>
      <name val="Helvetica"/>
    </font>
    <font>
      <sz val="10"/>
      <color rgb="FF00B050"/>
      <name val="Helvetica"/>
    </font>
    <font>
      <sz val="12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99FF"/>
        <bgColor indexed="64"/>
      </patternFill>
    </fill>
  </fills>
  <borders count="17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 style="thin">
        <color auto="1"/>
      </top>
      <bottom style="double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" fontId="4" fillId="0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Fill="1" applyBorder="1"/>
    <xf numFmtId="0" fontId="7" fillId="0" borderId="0" xfId="0" applyFont="1" applyFill="1" applyBorder="1" applyAlignment="1">
      <alignment horizontal="right" vertical="center"/>
    </xf>
    <xf numFmtId="0" fontId="8" fillId="0" borderId="0" xfId="0" applyFont="1"/>
    <xf numFmtId="164" fontId="7" fillId="0" borderId="0" xfId="0" applyNumberFormat="1" applyFont="1" applyFill="1" applyBorder="1" applyAlignment="1">
      <alignment horizontal="right" vertical="center"/>
    </xf>
    <xf numFmtId="0" fontId="7" fillId="0" borderId="0" xfId="0" applyFont="1" applyFill="1" applyBorder="1" applyAlignment="1">
      <alignment vertical="center"/>
    </xf>
    <xf numFmtId="8" fontId="7" fillId="0" borderId="0" xfId="0" applyNumberFormat="1" applyFont="1" applyFill="1" applyBorder="1" applyAlignment="1">
      <alignment horizontal="right" vertical="center"/>
    </xf>
    <xf numFmtId="164" fontId="9" fillId="0" borderId="0" xfId="0" applyNumberFormat="1" applyFont="1" applyFill="1" applyBorder="1" applyAlignment="1">
      <alignment vertical="center"/>
    </xf>
    <xf numFmtId="0" fontId="8" fillId="0" borderId="0" xfId="0" applyFont="1" applyFill="1" applyBorder="1"/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164" fontId="9" fillId="0" borderId="3" xfId="0" applyNumberFormat="1" applyFont="1" applyFill="1" applyBorder="1" applyAlignment="1">
      <alignment vertical="center"/>
    </xf>
    <xf numFmtId="16" fontId="4" fillId="0" borderId="3" xfId="0" applyNumberFormat="1" applyFont="1" applyFill="1" applyBorder="1" applyAlignment="1">
      <alignment horizontal="left" vertical="center"/>
    </xf>
    <xf numFmtId="0" fontId="0" fillId="0" borderId="3" xfId="0" applyBorder="1"/>
    <xf numFmtId="0" fontId="6" fillId="3" borderId="0" xfId="0" applyFont="1" applyFill="1"/>
    <xf numFmtId="0" fontId="11" fillId="4" borderId="0" xfId="0" applyFont="1" applyFill="1"/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164" fontId="9" fillId="4" borderId="0" xfId="0" applyNumberFormat="1" applyFont="1" applyFill="1" applyBorder="1" applyAlignment="1">
      <alignment vertical="center"/>
    </xf>
    <xf numFmtId="16" fontId="10" fillId="4" borderId="0" xfId="0" applyNumberFormat="1" applyFont="1" applyFill="1" applyBorder="1" applyAlignment="1">
      <alignment horizontal="left" vertical="center"/>
    </xf>
    <xf numFmtId="164" fontId="9" fillId="0" borderId="0" xfId="0" applyNumberFormat="1" applyFont="1" applyFill="1" applyBorder="1" applyAlignment="1">
      <alignment horizontal="right" vertical="center"/>
    </xf>
    <xf numFmtId="0" fontId="8" fillId="0" borderId="3" xfId="0" applyFont="1" applyFill="1" applyBorder="1"/>
    <xf numFmtId="0" fontId="8" fillId="0" borderId="3" xfId="0" applyFont="1" applyBorder="1"/>
    <xf numFmtId="0" fontId="8" fillId="4" borderId="0" xfId="0" applyFont="1" applyFill="1" applyBorder="1"/>
    <xf numFmtId="164" fontId="8" fillId="0" borderId="0" xfId="0" applyNumberFormat="1" applyFont="1" applyFill="1" applyBorder="1"/>
    <xf numFmtId="0" fontId="6" fillId="4" borderId="0" xfId="0" applyFont="1" applyFill="1" applyBorder="1"/>
    <xf numFmtId="0" fontId="1" fillId="4" borderId="8" xfId="0" applyFont="1" applyFill="1" applyBorder="1" applyAlignment="1">
      <alignment horizontal="center" vertical="center"/>
    </xf>
    <xf numFmtId="0" fontId="8" fillId="0" borderId="0" xfId="0" applyFont="1" applyBorder="1"/>
    <xf numFmtId="0" fontId="7" fillId="0" borderId="8" xfId="0" applyFont="1" applyFill="1" applyBorder="1" applyAlignment="1">
      <alignment vertical="center"/>
    </xf>
    <xf numFmtId="0" fontId="8" fillId="0" borderId="0" xfId="0" applyFont="1" applyBorder="1" applyAlignment="1">
      <alignment horizontal="right"/>
    </xf>
    <xf numFmtId="0" fontId="7" fillId="0" borderId="8" xfId="0" applyFont="1" applyFill="1" applyBorder="1" applyAlignment="1">
      <alignment horizontal="right" vertical="center"/>
    </xf>
    <xf numFmtId="164" fontId="8" fillId="0" borderId="0" xfId="0" applyNumberFormat="1" applyFont="1" applyBorder="1" applyAlignment="1">
      <alignment horizontal="right"/>
    </xf>
    <xf numFmtId="164" fontId="7" fillId="0" borderId="8" xfId="0" applyNumberFormat="1" applyFont="1" applyFill="1" applyBorder="1" applyAlignment="1">
      <alignment horizontal="right" vertical="center"/>
    </xf>
    <xf numFmtId="164" fontId="8" fillId="0" borderId="8" xfId="0" applyNumberFormat="1" applyFont="1" applyBorder="1" applyAlignment="1">
      <alignment horizontal="right"/>
    </xf>
    <xf numFmtId="164" fontId="9" fillId="0" borderId="8" xfId="0" applyNumberFormat="1" applyFont="1" applyFill="1" applyBorder="1" applyAlignment="1">
      <alignment horizontal="right" vertical="center"/>
    </xf>
    <xf numFmtId="164" fontId="9" fillId="0" borderId="9" xfId="0" applyNumberFormat="1" applyFont="1" applyFill="1" applyBorder="1" applyAlignment="1">
      <alignment vertical="center"/>
    </xf>
    <xf numFmtId="164" fontId="9" fillId="4" borderId="8" xfId="0" applyNumberFormat="1" applyFont="1" applyFill="1" applyBorder="1" applyAlignment="1">
      <alignment vertical="center"/>
    </xf>
    <xf numFmtId="0" fontId="0" fillId="4" borderId="12" xfId="0" applyFill="1" applyBorder="1"/>
    <xf numFmtId="0" fontId="0" fillId="4" borderId="8" xfId="0" applyFill="1" applyBorder="1"/>
    <xf numFmtId="0" fontId="8" fillId="0" borderId="12" xfId="0" applyFont="1" applyBorder="1"/>
    <xf numFmtId="0" fontId="8" fillId="0" borderId="8" xfId="0" applyFont="1" applyFill="1" applyBorder="1"/>
    <xf numFmtId="0" fontId="8" fillId="0" borderId="12" xfId="0" applyFont="1" applyBorder="1" applyAlignment="1">
      <alignment horizontal="right"/>
    </xf>
    <xf numFmtId="164" fontId="8" fillId="0" borderId="12" xfId="0" applyNumberFormat="1" applyFont="1" applyFill="1" applyBorder="1"/>
    <xf numFmtId="164" fontId="8" fillId="0" borderId="8" xfId="0" applyNumberFormat="1" applyFont="1" applyFill="1" applyBorder="1"/>
    <xf numFmtId="164" fontId="7" fillId="0" borderId="12" xfId="0" applyNumberFormat="1" applyFont="1" applyFill="1" applyBorder="1" applyAlignment="1">
      <alignment horizontal="right" vertical="center"/>
    </xf>
    <xf numFmtId="164" fontId="9" fillId="0" borderId="12" xfId="0" applyNumberFormat="1" applyFont="1" applyFill="1" applyBorder="1" applyAlignment="1">
      <alignment horizontal="right" vertical="center"/>
    </xf>
    <xf numFmtId="0" fontId="8" fillId="0" borderId="13" xfId="0" applyFont="1" applyFill="1" applyBorder="1"/>
    <xf numFmtId="0" fontId="8" fillId="0" borderId="9" xfId="0" applyFont="1" applyFill="1" applyBorder="1"/>
    <xf numFmtId="0" fontId="8" fillId="4" borderId="12" xfId="0" applyFont="1" applyFill="1" applyBorder="1"/>
    <xf numFmtId="0" fontId="8" fillId="4" borderId="8" xfId="0" applyFont="1" applyFill="1" applyBorder="1"/>
    <xf numFmtId="0" fontId="8" fillId="0" borderId="8" xfId="0" applyFont="1" applyBorder="1"/>
    <xf numFmtId="164" fontId="8" fillId="0" borderId="12" xfId="0" applyNumberFormat="1" applyFont="1" applyBorder="1"/>
    <xf numFmtId="164" fontId="8" fillId="0" borderId="0" xfId="0" applyNumberFormat="1" applyFont="1" applyBorder="1"/>
    <xf numFmtId="164" fontId="8" fillId="0" borderId="8" xfId="0" applyNumberFormat="1" applyFont="1" applyBorder="1"/>
    <xf numFmtId="0" fontId="8" fillId="0" borderId="13" xfId="0" applyFont="1" applyBorder="1"/>
    <xf numFmtId="0" fontId="8" fillId="0" borderId="9" xfId="0" applyFont="1" applyBorder="1"/>
    <xf numFmtId="0" fontId="14" fillId="7" borderId="4" xfId="0" applyFont="1" applyFill="1" applyBorder="1" applyAlignment="1">
      <alignment horizontal="center" vertical="center" wrapText="1"/>
    </xf>
    <xf numFmtId="0" fontId="14" fillId="7" borderId="5" xfId="0" applyFont="1" applyFill="1" applyBorder="1" applyAlignment="1">
      <alignment horizontal="center" vertical="center" wrapText="1"/>
    </xf>
    <xf numFmtId="165" fontId="14" fillId="7" borderId="1" xfId="0" applyNumberFormat="1" applyFont="1" applyFill="1" applyBorder="1" applyAlignment="1">
      <alignment horizontal="center" vertical="center" wrapText="1"/>
    </xf>
    <xf numFmtId="165" fontId="14" fillId="7" borderId="5" xfId="0" applyNumberFormat="1" applyFont="1" applyFill="1" applyBorder="1" applyAlignment="1">
      <alignment horizontal="center" vertical="center" wrapText="1"/>
    </xf>
    <xf numFmtId="0" fontId="15" fillId="0" borderId="2" xfId="0" applyFont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6" fontId="8" fillId="0" borderId="2" xfId="0" applyNumberFormat="1" applyFont="1" applyBorder="1" applyAlignment="1">
      <alignment vertical="center"/>
    </xf>
    <xf numFmtId="0" fontId="15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vertical="center"/>
    </xf>
    <xf numFmtId="0" fontId="0" fillId="0" borderId="2" xfId="0" applyBorder="1"/>
    <xf numFmtId="169" fontId="8" fillId="0" borderId="2" xfId="0" applyNumberFormat="1" applyFont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0" fontId="16" fillId="5" borderId="2" xfId="0" applyNumberFormat="1" applyFont="1" applyFill="1" applyBorder="1" applyAlignment="1">
      <alignment vertical="center"/>
    </xf>
    <xf numFmtId="0" fontId="16" fillId="5" borderId="2" xfId="0" applyNumberFormat="1" applyFont="1" applyFill="1" applyBorder="1" applyAlignment="1">
      <alignment horizontal="center" vertical="center"/>
    </xf>
    <xf numFmtId="164" fontId="16" fillId="5" borderId="2" xfId="0" applyNumberFormat="1" applyFont="1" applyFill="1" applyBorder="1" applyAlignment="1">
      <alignment vertical="center"/>
    </xf>
    <xf numFmtId="168" fontId="8" fillId="0" borderId="2" xfId="0" applyNumberFormat="1" applyFont="1" applyBorder="1" applyAlignment="1">
      <alignment horizontal="center" vertical="center"/>
    </xf>
    <xf numFmtId="9" fontId="8" fillId="0" borderId="2" xfId="0" applyNumberFormat="1" applyFont="1" applyBorder="1" applyAlignment="1">
      <alignment horizontal="center" vertical="center"/>
    </xf>
    <xf numFmtId="0" fontId="15" fillId="0" borderId="2" xfId="0" applyFont="1" applyFill="1" applyBorder="1" applyAlignment="1">
      <alignment vertical="center"/>
    </xf>
    <xf numFmtId="0" fontId="8" fillId="0" borderId="2" xfId="0" applyNumberFormat="1" applyFont="1" applyFill="1" applyBorder="1" applyAlignment="1">
      <alignment vertical="center"/>
    </xf>
    <xf numFmtId="0" fontId="8" fillId="0" borderId="2" xfId="0" applyNumberFormat="1" applyFont="1" applyFill="1" applyBorder="1" applyAlignment="1">
      <alignment horizontal="center" vertical="center"/>
    </xf>
    <xf numFmtId="166" fontId="15" fillId="0" borderId="2" xfId="0" applyNumberFormat="1" applyFont="1" applyFill="1" applyBorder="1" applyAlignment="1">
      <alignment vertical="center"/>
    </xf>
    <xf numFmtId="166" fontId="8" fillId="0" borderId="2" xfId="0" applyNumberFormat="1" applyFont="1" applyFill="1" applyBorder="1" applyAlignment="1">
      <alignment horizontal="center" vertical="center"/>
    </xf>
    <xf numFmtId="9" fontId="8" fillId="0" borderId="2" xfId="0" applyNumberFormat="1" applyFont="1" applyFill="1" applyBorder="1" applyAlignment="1">
      <alignment horizontal="center" vertical="center"/>
    </xf>
    <xf numFmtId="0" fontId="8" fillId="6" borderId="2" xfId="0" applyFont="1" applyFill="1" applyBorder="1" applyAlignment="1">
      <alignment vertical="center"/>
    </xf>
    <xf numFmtId="0" fontId="8" fillId="6" borderId="2" xfId="0" applyNumberFormat="1" applyFont="1" applyFill="1" applyBorder="1" applyAlignment="1">
      <alignment vertical="center"/>
    </xf>
    <xf numFmtId="0" fontId="8" fillId="6" borderId="2" xfId="0" applyNumberFormat="1" applyFont="1" applyFill="1" applyBorder="1" applyAlignment="1">
      <alignment horizontal="center" vertical="center"/>
    </xf>
    <xf numFmtId="166" fontId="8" fillId="6" borderId="2" xfId="0" applyNumberFormat="1" applyFont="1" applyFill="1" applyBorder="1" applyAlignment="1">
      <alignment horizontal="center" vertical="center"/>
    </xf>
    <xf numFmtId="9" fontId="8" fillId="6" borderId="2" xfId="0" applyNumberFormat="1" applyFont="1" applyFill="1" applyBorder="1" applyAlignment="1">
      <alignment horizontal="center" vertical="center"/>
    </xf>
    <xf numFmtId="166" fontId="8" fillId="6" borderId="2" xfId="0" applyNumberFormat="1" applyFont="1" applyFill="1" applyBorder="1" applyAlignment="1">
      <alignment vertical="center"/>
    </xf>
    <xf numFmtId="166" fontId="8" fillId="0" borderId="2" xfId="0" applyNumberFormat="1" applyFont="1" applyBorder="1" applyAlignment="1">
      <alignment horizontal="center" vertical="center"/>
    </xf>
    <xf numFmtId="166" fontId="15" fillId="0" borderId="2" xfId="0" applyNumberFormat="1" applyFont="1" applyBorder="1" applyAlignment="1">
      <alignment vertical="center"/>
    </xf>
    <xf numFmtId="0" fontId="15" fillId="0" borderId="15" xfId="0" applyFont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8" fillId="0" borderId="15" xfId="0" applyFont="1" applyBorder="1" applyAlignment="1">
      <alignment horizontal="center" vertical="center"/>
    </xf>
    <xf numFmtId="167" fontId="8" fillId="0" borderId="15" xfId="0" applyNumberFormat="1" applyFont="1" applyBorder="1" applyAlignment="1">
      <alignment horizontal="center" vertical="center"/>
    </xf>
    <xf numFmtId="166" fontId="8" fillId="0" borderId="15" xfId="0" applyNumberFormat="1" applyFont="1" applyBorder="1" applyAlignment="1">
      <alignment vertical="center"/>
    </xf>
    <xf numFmtId="0" fontId="14" fillId="4" borderId="14" xfId="0" applyFont="1" applyFill="1" applyBorder="1" applyAlignment="1">
      <alignment vertical="center"/>
    </xf>
    <xf numFmtId="0" fontId="8" fillId="4" borderId="14" xfId="0" applyNumberFormat="1" applyFont="1" applyFill="1" applyBorder="1"/>
    <xf numFmtId="0" fontId="8" fillId="4" borderId="14" xfId="0" applyNumberFormat="1" applyFont="1" applyFill="1" applyBorder="1" applyAlignment="1">
      <alignment horizontal="center"/>
    </xf>
    <xf numFmtId="166" fontId="14" fillId="4" borderId="14" xfId="0" applyNumberFormat="1" applyFont="1" applyFill="1" applyBorder="1"/>
    <xf numFmtId="0" fontId="14" fillId="4" borderId="16" xfId="0" applyFont="1" applyFill="1" applyBorder="1" applyAlignment="1">
      <alignment vertical="center"/>
    </xf>
    <xf numFmtId="0" fontId="8" fillId="4" borderId="16" xfId="0" applyNumberFormat="1" applyFont="1" applyFill="1" applyBorder="1" applyAlignment="1">
      <alignment vertical="center"/>
    </xf>
    <xf numFmtId="0" fontId="8" fillId="4" borderId="16" xfId="0" applyNumberFormat="1" applyFont="1" applyFill="1" applyBorder="1" applyAlignment="1">
      <alignment horizontal="center" vertical="center"/>
    </xf>
    <xf numFmtId="166" fontId="14" fillId="4" borderId="16" xfId="0" applyNumberFormat="1" applyFont="1" applyFill="1" applyBorder="1" applyAlignment="1">
      <alignment vertical="center"/>
    </xf>
    <xf numFmtId="0" fontId="16" fillId="5" borderId="15" xfId="0" applyFont="1" applyFill="1" applyBorder="1" applyAlignment="1">
      <alignment vertical="center"/>
    </xf>
    <xf numFmtId="0" fontId="16" fillId="5" borderId="15" xfId="0" applyNumberFormat="1" applyFont="1" applyFill="1" applyBorder="1" applyAlignment="1">
      <alignment vertical="center"/>
    </xf>
    <xf numFmtId="0" fontId="16" fillId="5" borderId="15" xfId="0" applyNumberFormat="1" applyFont="1" applyFill="1" applyBorder="1" applyAlignment="1">
      <alignment horizontal="center" vertical="center"/>
    </xf>
    <xf numFmtId="164" fontId="16" fillId="5" borderId="15" xfId="0" applyNumberFormat="1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8" fillId="0" borderId="15" xfId="0" applyNumberFormat="1" applyFont="1" applyFill="1" applyBorder="1" applyAlignment="1">
      <alignment vertical="center"/>
    </xf>
    <xf numFmtId="0" fontId="8" fillId="0" borderId="15" xfId="0" applyNumberFormat="1" applyFont="1" applyFill="1" applyBorder="1" applyAlignment="1">
      <alignment horizontal="center" vertical="center"/>
    </xf>
    <xf numFmtId="166" fontId="15" fillId="0" borderId="15" xfId="0" applyNumberFormat="1" applyFont="1" applyFill="1" applyBorder="1" applyAlignment="1">
      <alignment vertical="center"/>
    </xf>
    <xf numFmtId="0" fontId="8" fillId="8" borderId="2" xfId="0" applyFont="1" applyFill="1" applyBorder="1"/>
    <xf numFmtId="0" fontId="14" fillId="8" borderId="2" xfId="0" applyFont="1" applyFill="1" applyBorder="1" applyAlignment="1">
      <alignment horizontal="center" vertical="center"/>
    </xf>
    <xf numFmtId="166" fontId="15" fillId="8" borderId="2" xfId="0" applyNumberFormat="1" applyFont="1" applyFill="1" applyBorder="1" applyAlignment="1">
      <alignment vertical="center"/>
    </xf>
    <xf numFmtId="0" fontId="8" fillId="8" borderId="2" xfId="0" applyFont="1" applyFill="1" applyBorder="1" applyAlignment="1">
      <alignment vertical="center"/>
    </xf>
    <xf numFmtId="0" fontId="8" fillId="8" borderId="2" xfId="0" applyFont="1" applyFill="1" applyBorder="1" applyAlignment="1">
      <alignment horizontal="center" vertical="center"/>
    </xf>
    <xf numFmtId="165" fontId="14" fillId="8" borderId="2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 vertical="top" wrapText="1"/>
    </xf>
    <xf numFmtId="0" fontId="6" fillId="2" borderId="0" xfId="0" applyFont="1" applyFill="1" applyAlignment="1">
      <alignment horizontal="left" vertical="top"/>
    </xf>
    <xf numFmtId="164" fontId="8" fillId="0" borderId="0" xfId="0" applyNumberFormat="1" applyFont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164" fontId="8" fillId="0" borderId="12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164" fontId="8" fillId="0" borderId="8" xfId="0" applyNumberFormat="1" applyFont="1" applyFill="1" applyBorder="1" applyAlignment="1">
      <alignment horizontal="center"/>
    </xf>
    <xf numFmtId="164" fontId="8" fillId="0" borderId="12" xfId="0" applyNumberFormat="1" applyFont="1" applyBorder="1" applyAlignment="1">
      <alignment horizontal="center"/>
    </xf>
    <xf numFmtId="0" fontId="15" fillId="0" borderId="15" xfId="0" applyFont="1" applyBorder="1" applyAlignment="1">
      <alignment horizontal="left" vertical="center"/>
    </xf>
    <xf numFmtId="0" fontId="18" fillId="0" borderId="0" xfId="0" applyFont="1"/>
    <xf numFmtId="0" fontId="18" fillId="0" borderId="0" xfId="0" applyFont="1" applyFill="1" applyBorder="1" applyAlignment="1">
      <alignment horizontal="left" vertical="center"/>
    </xf>
    <xf numFmtId="164" fontId="19" fillId="0" borderId="0" xfId="0" applyNumberFormat="1" applyFont="1" applyFill="1" applyBorder="1" applyAlignment="1">
      <alignment vertical="center"/>
    </xf>
    <xf numFmtId="164" fontId="20" fillId="0" borderId="0" xfId="0" applyNumberFormat="1" applyFont="1" applyFill="1" applyBorder="1" applyAlignment="1">
      <alignment horizontal="center" vertical="center"/>
    </xf>
    <xf numFmtId="0" fontId="21" fillId="0" borderId="0" xfId="0" applyFont="1"/>
    <xf numFmtId="0" fontId="17" fillId="0" borderId="0" xfId="0" applyFont="1"/>
    <xf numFmtId="164" fontId="9" fillId="0" borderId="0" xfId="0" applyNumberFormat="1" applyFont="1" applyFill="1" applyBorder="1" applyAlignment="1">
      <alignment horizontal="center" vertical="center"/>
    </xf>
    <xf numFmtId="164" fontId="9" fillId="0" borderId="8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9" fillId="0" borderId="10" xfId="0" applyNumberFormat="1" applyFont="1" applyFill="1" applyBorder="1" applyAlignment="1">
      <alignment horizontal="center" vertic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7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69"/>
  <sheetViews>
    <sheetView tabSelected="1" zoomScale="75" workbookViewId="0">
      <pane xSplit="1" ySplit="6" topLeftCell="B18" activePane="bottomRight" state="frozen"/>
      <selection pane="topRight" activeCell="B1" sqref="B1"/>
      <selection pane="bottomLeft" activeCell="A7" sqref="A7"/>
      <selection pane="bottomRight" activeCell="B51" sqref="B51:AJ51"/>
    </sheetView>
  </sheetViews>
  <sheetFormatPr baseColWidth="10" defaultRowHeight="16" x14ac:dyDescent="0.2"/>
  <cols>
    <col min="1" max="1" width="24.33203125" style="7" customWidth="1"/>
    <col min="2" max="2" width="12.33203125" style="7" customWidth="1"/>
    <col min="5" max="5" width="14" customWidth="1"/>
    <col min="6" max="6" width="12.1640625" customWidth="1"/>
  </cols>
  <sheetData>
    <row r="1" spans="1:36" x14ac:dyDescent="0.2">
      <c r="A1" s="127" t="s">
        <v>116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</row>
    <row r="2" spans="1:36" x14ac:dyDescent="0.2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</row>
    <row r="3" spans="1:36" ht="33" customHeight="1" thickBot="1" x14ac:dyDescent="0.25">
      <c r="A3" s="128"/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</row>
    <row r="4" spans="1:36" ht="17" thickBot="1" x14ac:dyDescent="0.25">
      <c r="A4" s="22"/>
      <c r="B4" s="131" t="s">
        <v>14</v>
      </c>
      <c r="C4" s="125"/>
      <c r="D4" s="125"/>
      <c r="E4" s="125"/>
      <c r="F4" s="126"/>
      <c r="G4" s="124" t="s">
        <v>53</v>
      </c>
      <c r="H4" s="125"/>
      <c r="I4" s="125"/>
      <c r="J4" s="125"/>
      <c r="K4" s="126"/>
      <c r="L4" s="124" t="s">
        <v>54</v>
      </c>
      <c r="M4" s="125"/>
      <c r="N4" s="125"/>
      <c r="O4" s="125"/>
      <c r="P4" s="126"/>
      <c r="Q4" s="124" t="s">
        <v>55</v>
      </c>
      <c r="R4" s="125"/>
      <c r="S4" s="125"/>
      <c r="T4" s="125"/>
      <c r="U4" s="126"/>
      <c r="V4" s="125" t="s">
        <v>56</v>
      </c>
      <c r="W4" s="125"/>
      <c r="X4" s="125"/>
      <c r="Y4" s="125"/>
      <c r="Z4" s="126"/>
      <c r="AA4" s="124" t="s">
        <v>57</v>
      </c>
      <c r="AB4" s="125"/>
      <c r="AC4" s="125"/>
      <c r="AD4" s="125"/>
      <c r="AE4" s="126"/>
      <c r="AF4" s="124" t="s">
        <v>58</v>
      </c>
      <c r="AG4" s="125"/>
      <c r="AH4" s="125"/>
      <c r="AI4" s="125"/>
      <c r="AJ4" s="126"/>
    </row>
    <row r="5" spans="1:36" x14ac:dyDescent="0.2">
      <c r="A5" s="23" t="s">
        <v>47</v>
      </c>
      <c r="B5" s="33"/>
      <c r="C5" s="24"/>
      <c r="D5" s="24"/>
      <c r="E5" s="24"/>
      <c r="F5" s="34"/>
      <c r="G5" s="45"/>
      <c r="H5" s="25"/>
      <c r="I5" s="25"/>
      <c r="J5" s="25"/>
      <c r="K5" s="46"/>
      <c r="L5" s="45"/>
      <c r="M5" s="25"/>
      <c r="N5" s="25"/>
      <c r="O5" s="25"/>
      <c r="P5" s="46"/>
      <c r="Q5" s="45"/>
      <c r="R5" s="25"/>
      <c r="S5" s="25"/>
      <c r="T5" s="25"/>
      <c r="U5" s="46"/>
      <c r="V5" s="25"/>
      <c r="W5" s="25"/>
      <c r="X5" s="25"/>
      <c r="Y5" s="25"/>
      <c r="Z5" s="46"/>
      <c r="AA5" s="45"/>
      <c r="AB5" s="25"/>
      <c r="AC5" s="25"/>
      <c r="AD5" s="25"/>
      <c r="AE5" s="46"/>
      <c r="AF5" s="45"/>
      <c r="AG5" s="25"/>
      <c r="AH5" s="25"/>
      <c r="AI5" s="25"/>
      <c r="AJ5" s="46"/>
    </row>
    <row r="6" spans="1:36" x14ac:dyDescent="0.2">
      <c r="A6" s="7" t="s">
        <v>15</v>
      </c>
      <c r="B6" s="35" t="s">
        <v>39</v>
      </c>
      <c r="C6" s="35" t="s">
        <v>40</v>
      </c>
      <c r="D6" s="35" t="s">
        <v>41</v>
      </c>
      <c r="E6" s="12" t="s">
        <v>17</v>
      </c>
      <c r="F6" s="36" t="s">
        <v>38</v>
      </c>
      <c r="G6" s="47" t="s">
        <v>62</v>
      </c>
      <c r="H6" s="35" t="s">
        <v>64</v>
      </c>
      <c r="I6" s="35" t="s">
        <v>67</v>
      </c>
      <c r="J6" s="15" t="s">
        <v>66</v>
      </c>
      <c r="K6" s="48"/>
      <c r="L6" s="47" t="s">
        <v>65</v>
      </c>
      <c r="M6" s="35" t="s">
        <v>68</v>
      </c>
      <c r="N6" s="35"/>
      <c r="O6" s="35"/>
      <c r="P6" s="58"/>
      <c r="Q6" s="47"/>
      <c r="R6" s="35"/>
      <c r="S6" s="35"/>
      <c r="T6" s="35"/>
      <c r="U6" s="58"/>
      <c r="V6" s="35"/>
      <c r="W6" s="35"/>
      <c r="X6" s="35"/>
      <c r="Y6" s="35"/>
      <c r="Z6" s="58"/>
      <c r="AA6" s="47"/>
      <c r="AB6" s="35"/>
      <c r="AC6" s="35"/>
      <c r="AD6" s="35"/>
      <c r="AE6" s="58"/>
      <c r="AF6" s="47"/>
      <c r="AG6" s="35"/>
      <c r="AH6" s="35"/>
      <c r="AI6" s="35"/>
      <c r="AJ6" s="58"/>
    </row>
    <row r="7" spans="1:36" x14ac:dyDescent="0.2">
      <c r="A7" s="7" t="s">
        <v>100</v>
      </c>
      <c r="B7" s="37">
        <v>2</v>
      </c>
      <c r="C7" s="37">
        <v>2</v>
      </c>
      <c r="D7" s="37">
        <v>2</v>
      </c>
      <c r="E7" s="9">
        <v>2</v>
      </c>
      <c r="F7" s="38">
        <v>6</v>
      </c>
      <c r="G7" s="49">
        <v>4</v>
      </c>
      <c r="H7" s="35">
        <v>2</v>
      </c>
      <c r="I7" s="35">
        <v>5</v>
      </c>
      <c r="J7" s="15">
        <v>3</v>
      </c>
      <c r="K7" s="48"/>
      <c r="L7" s="47">
        <v>1</v>
      </c>
      <c r="M7" s="35">
        <v>5</v>
      </c>
      <c r="N7" s="35"/>
      <c r="O7" s="35"/>
      <c r="P7" s="58"/>
      <c r="Q7" s="47"/>
      <c r="R7" s="35"/>
      <c r="S7" s="35"/>
      <c r="T7" s="35"/>
      <c r="U7" s="58"/>
      <c r="V7" s="35"/>
      <c r="W7" s="35"/>
      <c r="X7" s="35"/>
      <c r="Y7" s="35"/>
      <c r="Z7" s="58"/>
      <c r="AA7" s="47"/>
      <c r="AB7" s="35"/>
      <c r="AC7" s="35"/>
      <c r="AD7" s="35"/>
      <c r="AE7" s="58"/>
      <c r="AF7" s="47"/>
      <c r="AG7" s="35"/>
      <c r="AH7" s="35"/>
      <c r="AI7" s="35"/>
      <c r="AJ7" s="58"/>
    </row>
    <row r="8" spans="1:36" x14ac:dyDescent="0.2">
      <c r="A8" s="7" t="s">
        <v>16</v>
      </c>
      <c r="B8" s="37"/>
      <c r="C8" s="37"/>
      <c r="D8" s="37"/>
      <c r="E8" s="9"/>
      <c r="F8" s="38"/>
      <c r="G8" s="49"/>
      <c r="H8" s="35"/>
      <c r="I8" s="35"/>
      <c r="J8" s="15"/>
      <c r="K8" s="48"/>
      <c r="L8" s="47"/>
      <c r="M8" s="35"/>
      <c r="N8" s="35"/>
      <c r="O8" s="35"/>
      <c r="P8" s="58"/>
      <c r="Q8" s="47"/>
      <c r="R8" s="35"/>
      <c r="S8" s="35"/>
      <c r="T8" s="35"/>
      <c r="U8" s="58"/>
      <c r="V8" s="35"/>
      <c r="W8" s="35"/>
      <c r="X8" s="35"/>
      <c r="Y8" s="35"/>
      <c r="Z8" s="58"/>
      <c r="AA8" s="47"/>
      <c r="AB8" s="35"/>
      <c r="AC8" s="35"/>
      <c r="AD8" s="35"/>
      <c r="AE8" s="58"/>
      <c r="AF8" s="47"/>
      <c r="AG8" s="35"/>
      <c r="AH8" s="35"/>
      <c r="AI8" s="35"/>
      <c r="AJ8" s="58"/>
    </row>
    <row r="9" spans="1:36" x14ac:dyDescent="0.2">
      <c r="A9" s="137" t="s">
        <v>101</v>
      </c>
      <c r="B9" s="39">
        <f>B10+B15+B20+B22</f>
        <v>3200</v>
      </c>
      <c r="C9" s="39">
        <f t="shared" ref="C9:AJ9" si="0">C10+C15+C20+C22</f>
        <v>3200</v>
      </c>
      <c r="D9" s="39">
        <f t="shared" si="0"/>
        <v>3200</v>
      </c>
      <c r="E9" s="39">
        <f t="shared" si="0"/>
        <v>3600</v>
      </c>
      <c r="F9" s="39">
        <f t="shared" si="0"/>
        <v>10000</v>
      </c>
      <c r="G9" s="39">
        <f t="shared" si="0"/>
        <v>5926</v>
      </c>
      <c r="H9" s="39">
        <f t="shared" si="0"/>
        <v>3200</v>
      </c>
      <c r="I9" s="39">
        <f t="shared" si="0"/>
        <v>7800</v>
      </c>
      <c r="J9" s="39">
        <f t="shared" si="0"/>
        <v>5832</v>
      </c>
      <c r="K9" s="39">
        <f t="shared" si="0"/>
        <v>0</v>
      </c>
      <c r="L9" s="39">
        <f t="shared" si="0"/>
        <v>1800</v>
      </c>
      <c r="M9" s="39">
        <f t="shared" si="0"/>
        <v>7700</v>
      </c>
      <c r="N9" s="39">
        <f t="shared" si="0"/>
        <v>0</v>
      </c>
      <c r="O9" s="39">
        <f t="shared" si="0"/>
        <v>0</v>
      </c>
      <c r="P9" s="39">
        <f t="shared" si="0"/>
        <v>0</v>
      </c>
      <c r="Q9" s="39">
        <f t="shared" si="0"/>
        <v>0</v>
      </c>
      <c r="R9" s="39">
        <f t="shared" si="0"/>
        <v>0</v>
      </c>
      <c r="S9" s="39">
        <f t="shared" si="0"/>
        <v>0</v>
      </c>
      <c r="T9" s="39">
        <f t="shared" si="0"/>
        <v>0</v>
      </c>
      <c r="U9" s="39">
        <f t="shared" si="0"/>
        <v>0</v>
      </c>
      <c r="V9" s="39">
        <f t="shared" si="0"/>
        <v>0</v>
      </c>
      <c r="W9" s="39">
        <f t="shared" si="0"/>
        <v>0</v>
      </c>
      <c r="X9" s="39">
        <f t="shared" si="0"/>
        <v>0</v>
      </c>
      <c r="Y9" s="39">
        <f t="shared" si="0"/>
        <v>0</v>
      </c>
      <c r="Z9" s="39">
        <f t="shared" si="0"/>
        <v>0</v>
      </c>
      <c r="AA9" s="39">
        <f t="shared" si="0"/>
        <v>0</v>
      </c>
      <c r="AB9" s="39">
        <f t="shared" si="0"/>
        <v>0</v>
      </c>
      <c r="AC9" s="39">
        <f t="shared" si="0"/>
        <v>0</v>
      </c>
      <c r="AD9" s="39">
        <f t="shared" si="0"/>
        <v>0</v>
      </c>
      <c r="AE9" s="39">
        <f t="shared" si="0"/>
        <v>0</v>
      </c>
      <c r="AF9" s="39">
        <f t="shared" si="0"/>
        <v>0</v>
      </c>
      <c r="AG9" s="39">
        <f t="shared" si="0"/>
        <v>0</v>
      </c>
      <c r="AH9" s="39">
        <f t="shared" si="0"/>
        <v>0</v>
      </c>
      <c r="AI9" s="39">
        <f t="shared" si="0"/>
        <v>0</v>
      </c>
      <c r="AJ9" s="39">
        <f t="shared" si="0"/>
        <v>0</v>
      </c>
    </row>
    <row r="10" spans="1:36" x14ac:dyDescent="0.2">
      <c r="A10" s="16" t="s">
        <v>1</v>
      </c>
      <c r="B10" s="11">
        <f>(SUM(B11:B14))</f>
        <v>3200</v>
      </c>
      <c r="C10" s="11">
        <f t="shared" ref="C10:AJ10" si="1">(SUM(C11:C14))</f>
        <v>3200</v>
      </c>
      <c r="D10" s="11">
        <f t="shared" si="1"/>
        <v>3200</v>
      </c>
      <c r="E10" s="11">
        <f t="shared" si="1"/>
        <v>3600</v>
      </c>
      <c r="F10" s="11">
        <f t="shared" si="1"/>
        <v>10000</v>
      </c>
      <c r="G10" s="11">
        <f t="shared" si="1"/>
        <v>5800</v>
      </c>
      <c r="H10" s="11">
        <f t="shared" si="1"/>
        <v>3200</v>
      </c>
      <c r="I10" s="11">
        <f t="shared" si="1"/>
        <v>7800</v>
      </c>
      <c r="J10" s="11">
        <f t="shared" si="1"/>
        <v>5400</v>
      </c>
      <c r="K10" s="11">
        <f t="shared" si="1"/>
        <v>0</v>
      </c>
      <c r="L10" s="11">
        <f t="shared" si="1"/>
        <v>1800</v>
      </c>
      <c r="M10" s="11">
        <f t="shared" si="1"/>
        <v>7700</v>
      </c>
      <c r="N10" s="11">
        <f t="shared" si="1"/>
        <v>0</v>
      </c>
      <c r="O10" s="11">
        <f t="shared" si="1"/>
        <v>0</v>
      </c>
      <c r="P10" s="11">
        <f t="shared" si="1"/>
        <v>0</v>
      </c>
      <c r="Q10" s="11">
        <f t="shared" si="1"/>
        <v>0</v>
      </c>
      <c r="R10" s="11">
        <f t="shared" si="1"/>
        <v>0</v>
      </c>
      <c r="S10" s="11">
        <f t="shared" si="1"/>
        <v>0</v>
      </c>
      <c r="T10" s="11">
        <f t="shared" si="1"/>
        <v>0</v>
      </c>
      <c r="U10" s="11">
        <f t="shared" si="1"/>
        <v>0</v>
      </c>
      <c r="V10" s="11">
        <f t="shared" si="1"/>
        <v>0</v>
      </c>
      <c r="W10" s="11">
        <f t="shared" si="1"/>
        <v>0</v>
      </c>
      <c r="X10" s="11">
        <f t="shared" si="1"/>
        <v>0</v>
      </c>
      <c r="Y10" s="11">
        <f t="shared" si="1"/>
        <v>0</v>
      </c>
      <c r="Z10" s="11">
        <f t="shared" si="1"/>
        <v>0</v>
      </c>
      <c r="AA10" s="11">
        <f t="shared" si="1"/>
        <v>0</v>
      </c>
      <c r="AB10" s="11">
        <f t="shared" si="1"/>
        <v>0</v>
      </c>
      <c r="AC10" s="11">
        <f t="shared" si="1"/>
        <v>0</v>
      </c>
      <c r="AD10" s="11">
        <f t="shared" si="1"/>
        <v>0</v>
      </c>
      <c r="AE10" s="11">
        <f t="shared" si="1"/>
        <v>0</v>
      </c>
      <c r="AF10" s="11">
        <f t="shared" si="1"/>
        <v>0</v>
      </c>
      <c r="AG10" s="11">
        <f t="shared" si="1"/>
        <v>0</v>
      </c>
      <c r="AH10" s="11">
        <f t="shared" si="1"/>
        <v>0</v>
      </c>
      <c r="AI10" s="11">
        <f t="shared" si="1"/>
        <v>0</v>
      </c>
      <c r="AJ10" s="11">
        <f t="shared" si="1"/>
        <v>0</v>
      </c>
    </row>
    <row r="11" spans="1:36" x14ac:dyDescent="0.2">
      <c r="A11" s="9" t="s">
        <v>13</v>
      </c>
      <c r="B11" s="11">
        <v>3200</v>
      </c>
      <c r="C11" s="39">
        <v>3200</v>
      </c>
      <c r="D11" s="39">
        <v>3200</v>
      </c>
      <c r="E11" s="11">
        <v>3600</v>
      </c>
      <c r="F11" s="40">
        <v>10000</v>
      </c>
      <c r="G11" s="50"/>
      <c r="H11" s="32">
        <v>3200</v>
      </c>
      <c r="I11" s="32">
        <v>7800</v>
      </c>
      <c r="J11" s="32"/>
      <c r="K11" s="51"/>
      <c r="L11" s="59">
        <v>1800</v>
      </c>
      <c r="M11" s="60">
        <v>7700</v>
      </c>
      <c r="N11" s="60"/>
      <c r="O11" s="60"/>
      <c r="P11" s="61"/>
      <c r="Q11" s="59"/>
      <c r="R11" s="60"/>
      <c r="S11" s="60"/>
      <c r="T11" s="60"/>
      <c r="U11" s="61"/>
      <c r="V11" s="60"/>
      <c r="W11" s="60"/>
      <c r="X11" s="60"/>
      <c r="Y11" s="60"/>
      <c r="Z11" s="61"/>
      <c r="AA11" s="59"/>
      <c r="AB11" s="60"/>
      <c r="AC11" s="60"/>
      <c r="AD11" s="60"/>
      <c r="AE11" s="61"/>
      <c r="AF11" s="59"/>
      <c r="AG11" s="60"/>
      <c r="AH11" s="60"/>
      <c r="AI11" s="60"/>
      <c r="AJ11" s="61"/>
    </row>
    <row r="12" spans="1:36" x14ac:dyDescent="0.2">
      <c r="A12" s="9" t="s">
        <v>102</v>
      </c>
      <c r="B12" s="11"/>
      <c r="C12" s="39"/>
      <c r="D12" s="39"/>
      <c r="E12" s="11"/>
      <c r="F12" s="40"/>
      <c r="G12" s="50"/>
      <c r="H12" s="32"/>
      <c r="I12" s="32"/>
      <c r="J12" s="32"/>
      <c r="K12" s="51"/>
      <c r="L12" s="59"/>
      <c r="M12" s="60"/>
      <c r="N12" s="60"/>
      <c r="O12" s="60"/>
      <c r="P12" s="61"/>
      <c r="Q12" s="59"/>
      <c r="R12" s="60"/>
      <c r="S12" s="60"/>
      <c r="T12" s="60"/>
      <c r="U12" s="61"/>
      <c r="V12" s="60"/>
      <c r="W12" s="60"/>
      <c r="X12" s="60"/>
      <c r="Y12" s="60"/>
      <c r="Z12" s="61"/>
      <c r="AA12" s="59"/>
      <c r="AB12" s="60"/>
      <c r="AC12" s="60"/>
      <c r="AD12" s="60"/>
      <c r="AE12" s="61"/>
      <c r="AF12" s="59"/>
      <c r="AG12" s="60"/>
      <c r="AH12" s="60"/>
      <c r="AI12" s="60"/>
      <c r="AJ12" s="61"/>
    </row>
    <row r="13" spans="1:36" x14ac:dyDescent="0.2">
      <c r="A13" s="9" t="s">
        <v>103</v>
      </c>
      <c r="B13" s="11"/>
      <c r="C13" s="39"/>
      <c r="D13" s="39"/>
      <c r="E13" s="11"/>
      <c r="F13" s="40"/>
      <c r="G13" s="50">
        <v>5800</v>
      </c>
      <c r="H13" s="32"/>
      <c r="I13" s="32"/>
      <c r="J13" s="32">
        <v>5400</v>
      </c>
      <c r="K13" s="51"/>
      <c r="L13" s="59"/>
      <c r="M13" s="60"/>
      <c r="N13" s="60"/>
      <c r="O13" s="60"/>
      <c r="P13" s="61"/>
      <c r="Q13" s="59"/>
      <c r="R13" s="60"/>
      <c r="S13" s="60"/>
      <c r="T13" s="60"/>
      <c r="U13" s="61"/>
      <c r="V13" s="60"/>
      <c r="W13" s="60"/>
      <c r="X13" s="60"/>
      <c r="Y13" s="60"/>
      <c r="Z13" s="61"/>
      <c r="AA13" s="59"/>
      <c r="AB13" s="60"/>
      <c r="AC13" s="60"/>
      <c r="AD13" s="60"/>
      <c r="AE13" s="61"/>
      <c r="AF13" s="59"/>
      <c r="AG13" s="60"/>
      <c r="AH13" s="60"/>
      <c r="AI13" s="60"/>
      <c r="AJ13" s="61"/>
    </row>
    <row r="14" spans="1:36" x14ac:dyDescent="0.2">
      <c r="A14" s="9" t="s">
        <v>104</v>
      </c>
      <c r="B14" s="11"/>
      <c r="C14" s="39"/>
      <c r="D14" s="39"/>
      <c r="E14" s="11"/>
      <c r="F14" s="40"/>
      <c r="G14" s="50"/>
      <c r="H14" s="32"/>
      <c r="I14" s="32"/>
      <c r="J14" s="32"/>
      <c r="K14" s="51"/>
      <c r="L14" s="59"/>
      <c r="M14" s="60"/>
      <c r="N14" s="60"/>
      <c r="O14" s="60"/>
      <c r="P14" s="61"/>
      <c r="Q14" s="59"/>
      <c r="R14" s="60"/>
      <c r="S14" s="60"/>
      <c r="T14" s="60"/>
      <c r="U14" s="61"/>
      <c r="V14" s="60"/>
      <c r="W14" s="60"/>
      <c r="X14" s="60"/>
      <c r="Y14" s="60"/>
      <c r="Z14" s="61"/>
      <c r="AA14" s="59"/>
      <c r="AB14" s="60"/>
      <c r="AC14" s="60"/>
      <c r="AD14" s="60"/>
      <c r="AE14" s="61"/>
      <c r="AF14" s="59"/>
      <c r="AG14" s="60"/>
      <c r="AH14" s="60"/>
      <c r="AI14" s="60"/>
      <c r="AJ14" s="61"/>
    </row>
    <row r="15" spans="1:36" x14ac:dyDescent="0.2">
      <c r="A15" s="16" t="s">
        <v>63</v>
      </c>
      <c r="B15" s="11">
        <f>SUM(B16:B19)</f>
        <v>0</v>
      </c>
      <c r="C15" s="11">
        <f t="shared" ref="C15:G15" si="2">SUM(C16:C19)</f>
        <v>0</v>
      </c>
      <c r="D15" s="11">
        <f t="shared" si="2"/>
        <v>0</v>
      </c>
      <c r="E15" s="11">
        <f t="shared" si="2"/>
        <v>0</v>
      </c>
      <c r="F15" s="40">
        <f t="shared" si="2"/>
        <v>0</v>
      </c>
      <c r="G15" s="52">
        <f t="shared" si="2"/>
        <v>126</v>
      </c>
      <c r="H15" s="11">
        <f t="shared" ref="H15" si="3">SUM(H16:H19)</f>
        <v>0</v>
      </c>
      <c r="I15" s="11">
        <f t="shared" ref="I15" si="4">SUM(I16:I19)</f>
        <v>0</v>
      </c>
      <c r="J15" s="11">
        <f t="shared" ref="J15" si="5">SUM(J16:J19)</f>
        <v>432</v>
      </c>
      <c r="K15" s="40">
        <f t="shared" ref="K15" si="6">SUM(K16:K19)</f>
        <v>0</v>
      </c>
      <c r="L15" s="52">
        <f t="shared" ref="L15" si="7">SUM(L16:L19)</f>
        <v>0</v>
      </c>
      <c r="M15" s="11">
        <f t="shared" ref="M15" si="8">SUM(M16:M19)</f>
        <v>0</v>
      </c>
      <c r="N15" s="11">
        <f t="shared" ref="N15" si="9">SUM(N16:N19)</f>
        <v>0</v>
      </c>
      <c r="O15" s="11">
        <f t="shared" ref="O15" si="10">SUM(O16:O19)</f>
        <v>0</v>
      </c>
      <c r="P15" s="40">
        <f t="shared" ref="P15" si="11">SUM(P16:P19)</f>
        <v>0</v>
      </c>
      <c r="Q15" s="52">
        <f t="shared" ref="Q15" si="12">SUM(Q16:Q19)</f>
        <v>0</v>
      </c>
      <c r="R15" s="11">
        <f t="shared" ref="R15" si="13">SUM(R16:R19)</f>
        <v>0</v>
      </c>
      <c r="S15" s="11">
        <f t="shared" ref="S15" si="14">SUM(S16:S19)</f>
        <v>0</v>
      </c>
      <c r="T15" s="11">
        <f t="shared" ref="T15" si="15">SUM(T16:T19)</f>
        <v>0</v>
      </c>
      <c r="U15" s="40">
        <f t="shared" ref="U15" si="16">SUM(U16:U19)</f>
        <v>0</v>
      </c>
      <c r="V15" s="11">
        <f t="shared" ref="V15" si="17">SUM(V16:V19)</f>
        <v>0</v>
      </c>
      <c r="W15" s="11">
        <f t="shared" ref="W15" si="18">SUM(W16:W19)</f>
        <v>0</v>
      </c>
      <c r="X15" s="11">
        <f t="shared" ref="X15" si="19">SUM(X16:X19)</f>
        <v>0</v>
      </c>
      <c r="Y15" s="11">
        <f t="shared" ref="Y15" si="20">SUM(Y16:Y19)</f>
        <v>0</v>
      </c>
      <c r="Z15" s="40">
        <f t="shared" ref="Z15" si="21">SUM(Z16:Z19)</f>
        <v>0</v>
      </c>
      <c r="AA15" s="52">
        <f t="shared" ref="AA15" si="22">SUM(AA16:AA19)</f>
        <v>0</v>
      </c>
      <c r="AB15" s="11">
        <f t="shared" ref="AB15" si="23">SUM(AB16:AB19)</f>
        <v>0</v>
      </c>
      <c r="AC15" s="11">
        <f t="shared" ref="AC15" si="24">SUM(AC16:AC19)</f>
        <v>0</v>
      </c>
      <c r="AD15" s="11">
        <f t="shared" ref="AD15" si="25">SUM(AD16:AD19)</f>
        <v>0</v>
      </c>
      <c r="AE15" s="40">
        <f t="shared" ref="AE15" si="26">SUM(AE16:AE19)</f>
        <v>0</v>
      </c>
      <c r="AF15" s="52">
        <f t="shared" ref="AF15" si="27">SUM(AF16:AF19)</f>
        <v>0</v>
      </c>
      <c r="AG15" s="11">
        <f t="shared" ref="AG15" si="28">SUM(AG16:AG19)</f>
        <v>0</v>
      </c>
      <c r="AH15" s="11">
        <f t="shared" ref="AH15" si="29">SUM(AH16:AH19)</f>
        <v>0</v>
      </c>
      <c r="AI15" s="11">
        <f t="shared" ref="AI15" si="30">SUM(AI16:AI19)</f>
        <v>0</v>
      </c>
      <c r="AJ15" s="40">
        <f t="shared" ref="AJ15" si="31">SUM(AJ16:AJ19)</f>
        <v>0</v>
      </c>
    </row>
    <row r="16" spans="1:36" x14ac:dyDescent="0.2">
      <c r="A16" s="9" t="s">
        <v>59</v>
      </c>
      <c r="B16" s="11"/>
      <c r="C16" s="11"/>
      <c r="D16" s="11"/>
      <c r="E16" s="11"/>
      <c r="F16" s="40"/>
      <c r="G16" s="50">
        <v>126</v>
      </c>
      <c r="H16" s="32"/>
      <c r="I16" s="32"/>
      <c r="J16" s="32">
        <v>432</v>
      </c>
      <c r="K16" s="51"/>
      <c r="L16" s="59"/>
      <c r="M16" s="60"/>
      <c r="N16" s="60"/>
      <c r="O16" s="60"/>
      <c r="P16" s="61"/>
      <c r="Q16" s="59"/>
      <c r="R16" s="60"/>
      <c r="S16" s="60"/>
      <c r="T16" s="60"/>
      <c r="U16" s="61"/>
      <c r="V16" s="60"/>
      <c r="W16" s="60"/>
      <c r="X16" s="60"/>
      <c r="Y16" s="60"/>
      <c r="Z16" s="61"/>
      <c r="AA16" s="59"/>
      <c r="AB16" s="60"/>
      <c r="AC16" s="60"/>
      <c r="AD16" s="60"/>
      <c r="AE16" s="61"/>
      <c r="AF16" s="59"/>
      <c r="AG16" s="60"/>
      <c r="AH16" s="60"/>
      <c r="AI16" s="60"/>
      <c r="AJ16" s="61"/>
    </row>
    <row r="17" spans="1:36" x14ac:dyDescent="0.2">
      <c r="A17" s="9" t="s">
        <v>60</v>
      </c>
      <c r="B17" s="11"/>
      <c r="C17" s="11"/>
      <c r="D17" s="11"/>
      <c r="E17" s="11"/>
      <c r="F17" s="40"/>
      <c r="G17" s="50"/>
      <c r="H17" s="32"/>
      <c r="I17" s="32"/>
      <c r="J17" s="32"/>
      <c r="K17" s="51"/>
      <c r="L17" s="59"/>
      <c r="M17" s="60"/>
      <c r="N17" s="60"/>
      <c r="O17" s="60"/>
      <c r="P17" s="61"/>
      <c r="Q17" s="59"/>
      <c r="R17" s="60"/>
      <c r="S17" s="60"/>
      <c r="T17" s="60"/>
      <c r="U17" s="61"/>
      <c r="V17" s="60"/>
      <c r="W17" s="60"/>
      <c r="X17" s="60"/>
      <c r="Y17" s="60"/>
      <c r="Z17" s="61"/>
      <c r="AA17" s="59"/>
      <c r="AB17" s="60"/>
      <c r="AC17" s="60"/>
      <c r="AD17" s="60"/>
      <c r="AE17" s="61"/>
      <c r="AF17" s="59"/>
      <c r="AG17" s="60"/>
      <c r="AH17" s="60"/>
      <c r="AI17" s="60"/>
      <c r="AJ17" s="61"/>
    </row>
    <row r="18" spans="1:36" x14ac:dyDescent="0.2">
      <c r="A18" s="9" t="s">
        <v>61</v>
      </c>
      <c r="B18" s="11"/>
      <c r="C18" s="11"/>
      <c r="D18" s="11"/>
      <c r="E18" s="11"/>
      <c r="F18" s="40"/>
      <c r="G18" s="50"/>
      <c r="H18" s="32"/>
      <c r="I18" s="32"/>
      <c r="J18" s="32"/>
      <c r="K18" s="51"/>
      <c r="L18" s="59"/>
      <c r="M18" s="60"/>
      <c r="N18" s="60"/>
      <c r="O18" s="60"/>
      <c r="P18" s="61"/>
      <c r="Q18" s="59"/>
      <c r="R18" s="60"/>
      <c r="S18" s="60"/>
      <c r="T18" s="60"/>
      <c r="U18" s="61"/>
      <c r="V18" s="60"/>
      <c r="W18" s="60"/>
      <c r="X18" s="60"/>
      <c r="Y18" s="60"/>
      <c r="Z18" s="61"/>
      <c r="AA18" s="59"/>
      <c r="AB18" s="60"/>
      <c r="AC18" s="60"/>
      <c r="AD18" s="60"/>
      <c r="AE18" s="61"/>
      <c r="AF18" s="59"/>
      <c r="AG18" s="60"/>
      <c r="AH18" s="60"/>
      <c r="AI18" s="60"/>
      <c r="AJ18" s="61"/>
    </row>
    <row r="19" spans="1:36" x14ac:dyDescent="0.2">
      <c r="A19" s="9" t="s">
        <v>106</v>
      </c>
      <c r="B19" s="11"/>
      <c r="C19" s="11"/>
      <c r="D19" s="11"/>
      <c r="E19" s="11"/>
      <c r="F19" s="40"/>
      <c r="G19" s="50"/>
      <c r="H19" s="32"/>
      <c r="I19" s="32"/>
      <c r="J19" s="32"/>
      <c r="K19" s="51"/>
      <c r="L19" s="59"/>
      <c r="M19" s="60"/>
      <c r="N19" s="60"/>
      <c r="O19" s="60"/>
      <c r="P19" s="61"/>
      <c r="Q19" s="59"/>
      <c r="R19" s="60"/>
      <c r="S19" s="60"/>
      <c r="T19" s="60"/>
      <c r="U19" s="61"/>
      <c r="V19" s="60"/>
      <c r="W19" s="60"/>
      <c r="X19" s="60"/>
      <c r="Y19" s="60"/>
      <c r="Z19" s="61"/>
      <c r="AA19" s="59"/>
      <c r="AB19" s="60"/>
      <c r="AC19" s="60"/>
      <c r="AD19" s="60"/>
      <c r="AE19" s="61"/>
      <c r="AF19" s="59"/>
      <c r="AG19" s="60"/>
      <c r="AH19" s="60"/>
      <c r="AI19" s="60"/>
      <c r="AJ19" s="61"/>
    </row>
    <row r="20" spans="1:36" x14ac:dyDescent="0.2">
      <c r="A20" s="3" t="s">
        <v>10</v>
      </c>
      <c r="B20" s="11">
        <v>0</v>
      </c>
      <c r="C20" s="11">
        <v>0</v>
      </c>
      <c r="D20" s="11">
        <v>0</v>
      </c>
      <c r="E20" s="11">
        <v>0</v>
      </c>
      <c r="F20" s="11">
        <v>0</v>
      </c>
      <c r="G20" s="11">
        <v>0</v>
      </c>
      <c r="H20" s="11">
        <v>0</v>
      </c>
      <c r="I20" s="11">
        <v>0</v>
      </c>
      <c r="J20" s="11">
        <v>0</v>
      </c>
      <c r="K20" s="11">
        <v>0</v>
      </c>
      <c r="L20" s="11">
        <v>0</v>
      </c>
      <c r="M20" s="11">
        <v>0</v>
      </c>
      <c r="N20" s="11">
        <v>0</v>
      </c>
      <c r="O20" s="11">
        <v>0</v>
      </c>
      <c r="P20" s="11">
        <v>0</v>
      </c>
      <c r="Q20" s="11">
        <v>0</v>
      </c>
      <c r="R20" s="11">
        <v>0</v>
      </c>
      <c r="S20" s="11">
        <v>0</v>
      </c>
      <c r="T20" s="11">
        <v>0</v>
      </c>
      <c r="U20" s="11">
        <v>0</v>
      </c>
      <c r="V20" s="11">
        <v>0</v>
      </c>
      <c r="W20" s="11">
        <v>0</v>
      </c>
      <c r="X20" s="11">
        <v>0</v>
      </c>
      <c r="Y20" s="11">
        <v>0</v>
      </c>
      <c r="Z20" s="11">
        <v>0</v>
      </c>
      <c r="AA20" s="11">
        <v>0</v>
      </c>
      <c r="AB20" s="11">
        <v>0</v>
      </c>
      <c r="AC20" s="11">
        <v>0</v>
      </c>
      <c r="AD20" s="11">
        <v>0</v>
      </c>
      <c r="AE20" s="11">
        <v>0</v>
      </c>
      <c r="AF20" s="11">
        <v>0</v>
      </c>
      <c r="AG20" s="11">
        <v>0</v>
      </c>
      <c r="AH20" s="11">
        <v>0</v>
      </c>
      <c r="AI20" s="11">
        <v>0</v>
      </c>
      <c r="AJ20" s="11">
        <v>0</v>
      </c>
    </row>
    <row r="21" spans="1:36" x14ac:dyDescent="0.2">
      <c r="A21" s="5" t="s">
        <v>32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</row>
    <row r="22" spans="1:36" x14ac:dyDescent="0.2">
      <c r="A22" s="3" t="s">
        <v>105</v>
      </c>
      <c r="B22" s="11">
        <v>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</row>
    <row r="23" spans="1:36" x14ac:dyDescent="0.2">
      <c r="A23" s="138" t="s">
        <v>107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</row>
    <row r="24" spans="1:36" x14ac:dyDescent="0.2">
      <c r="A24" s="16" t="s">
        <v>2</v>
      </c>
      <c r="B24" s="11">
        <f>SUM(B25:B29)</f>
        <v>0</v>
      </c>
      <c r="C24" s="39"/>
      <c r="D24" s="39"/>
      <c r="E24" s="11"/>
      <c r="F24" s="40"/>
      <c r="G24" s="50"/>
      <c r="H24" s="32"/>
      <c r="I24" s="32"/>
      <c r="J24" s="32"/>
      <c r="K24" s="51"/>
      <c r="L24" s="59"/>
      <c r="M24" s="60"/>
      <c r="N24" s="60"/>
      <c r="O24" s="60"/>
      <c r="P24" s="61"/>
      <c r="Q24" s="59"/>
      <c r="R24" s="60"/>
      <c r="S24" s="60"/>
      <c r="T24" s="60"/>
      <c r="U24" s="61"/>
      <c r="V24" s="60"/>
      <c r="W24" s="60"/>
      <c r="X24" s="60"/>
      <c r="Y24" s="60"/>
      <c r="Z24" s="61"/>
      <c r="AA24" s="59"/>
      <c r="AB24" s="60"/>
      <c r="AC24" s="60"/>
      <c r="AD24" s="60"/>
      <c r="AE24" s="61"/>
      <c r="AF24" s="59"/>
      <c r="AG24" s="60"/>
      <c r="AH24" s="60"/>
      <c r="AI24" s="60"/>
      <c r="AJ24" s="61"/>
    </row>
    <row r="25" spans="1:36" x14ac:dyDescent="0.2">
      <c r="A25" s="9" t="s">
        <v>108</v>
      </c>
      <c r="B25" s="11"/>
      <c r="C25" s="39"/>
      <c r="D25" s="39"/>
      <c r="E25" s="11"/>
      <c r="F25" s="40"/>
      <c r="G25" s="50"/>
      <c r="H25" s="32"/>
      <c r="I25" s="32"/>
      <c r="J25" s="32"/>
      <c r="K25" s="51"/>
      <c r="L25" s="59"/>
      <c r="M25" s="60"/>
      <c r="N25" s="60"/>
      <c r="O25" s="60"/>
      <c r="P25" s="61"/>
      <c r="Q25" s="59"/>
      <c r="R25" s="60"/>
      <c r="S25" s="60"/>
      <c r="T25" s="60"/>
      <c r="U25" s="61"/>
      <c r="V25" s="60"/>
      <c r="W25" s="60"/>
      <c r="X25" s="60"/>
      <c r="Y25" s="60"/>
      <c r="Z25" s="61"/>
      <c r="AA25" s="59"/>
      <c r="AB25" s="60"/>
      <c r="AC25" s="60"/>
      <c r="AD25" s="60"/>
      <c r="AE25" s="61"/>
      <c r="AF25" s="59"/>
      <c r="AG25" s="60"/>
      <c r="AH25" s="60"/>
      <c r="AI25" s="60"/>
      <c r="AJ25" s="61"/>
    </row>
    <row r="26" spans="1:36" x14ac:dyDescent="0.2">
      <c r="A26" s="9" t="s">
        <v>61</v>
      </c>
      <c r="B26" s="11"/>
      <c r="C26" s="39"/>
      <c r="D26" s="39"/>
      <c r="E26" s="11"/>
      <c r="F26" s="40"/>
      <c r="G26" s="50"/>
      <c r="H26" s="32"/>
      <c r="I26" s="32"/>
      <c r="J26" s="32"/>
      <c r="K26" s="51"/>
      <c r="L26" s="59"/>
      <c r="M26" s="60"/>
      <c r="N26" s="60"/>
      <c r="O26" s="60"/>
      <c r="P26" s="61"/>
      <c r="Q26" s="59"/>
      <c r="R26" s="60"/>
      <c r="S26" s="60"/>
      <c r="T26" s="60"/>
      <c r="U26" s="61"/>
      <c r="V26" s="60"/>
      <c r="W26" s="60"/>
      <c r="X26" s="60"/>
      <c r="Y26" s="60"/>
      <c r="Z26" s="61"/>
      <c r="AA26" s="59"/>
      <c r="AB26" s="60"/>
      <c r="AC26" s="60"/>
      <c r="AD26" s="60"/>
      <c r="AE26" s="61"/>
      <c r="AF26" s="59"/>
      <c r="AG26" s="60"/>
      <c r="AH26" s="60"/>
      <c r="AI26" s="60"/>
      <c r="AJ26" s="61"/>
    </row>
    <row r="27" spans="1:36" x14ac:dyDescent="0.2">
      <c r="A27" s="9" t="s">
        <v>80</v>
      </c>
      <c r="B27" s="11"/>
      <c r="C27" s="39"/>
      <c r="D27" s="39"/>
      <c r="E27" s="11"/>
      <c r="F27" s="40"/>
      <c r="G27" s="50"/>
      <c r="H27" s="32"/>
      <c r="I27" s="32"/>
      <c r="J27" s="32"/>
      <c r="K27" s="51"/>
      <c r="L27" s="59"/>
      <c r="M27" s="60"/>
      <c r="N27" s="60"/>
      <c r="O27" s="60"/>
      <c r="P27" s="61"/>
      <c r="Q27" s="59"/>
      <c r="R27" s="60"/>
      <c r="S27" s="60"/>
      <c r="T27" s="60"/>
      <c r="U27" s="61"/>
      <c r="V27" s="60"/>
      <c r="W27" s="60"/>
      <c r="X27" s="60"/>
      <c r="Y27" s="60"/>
      <c r="Z27" s="61"/>
      <c r="AA27" s="59"/>
      <c r="AB27" s="60"/>
      <c r="AC27" s="60"/>
      <c r="AD27" s="60"/>
      <c r="AE27" s="61"/>
      <c r="AF27" s="59"/>
      <c r="AG27" s="60"/>
      <c r="AH27" s="60"/>
      <c r="AI27" s="60"/>
      <c r="AJ27" s="61"/>
    </row>
    <row r="28" spans="1:36" x14ac:dyDescent="0.2">
      <c r="A28" s="9" t="s">
        <v>106</v>
      </c>
      <c r="B28" s="11"/>
      <c r="C28" s="39"/>
      <c r="D28" s="39"/>
      <c r="E28" s="11"/>
      <c r="F28" s="40"/>
      <c r="G28" s="50"/>
      <c r="H28" s="32"/>
      <c r="I28" s="32"/>
      <c r="J28" s="32"/>
      <c r="K28" s="51"/>
      <c r="L28" s="59"/>
      <c r="M28" s="60"/>
      <c r="N28" s="60"/>
      <c r="O28" s="60"/>
      <c r="P28" s="61"/>
      <c r="Q28" s="59"/>
      <c r="R28" s="60"/>
      <c r="S28" s="60"/>
      <c r="T28" s="60"/>
      <c r="U28" s="61"/>
      <c r="V28" s="60"/>
      <c r="W28" s="60"/>
      <c r="X28" s="60"/>
      <c r="Y28" s="60"/>
      <c r="Z28" s="61"/>
      <c r="AA28" s="59"/>
      <c r="AB28" s="60"/>
      <c r="AC28" s="60"/>
      <c r="AD28" s="60"/>
      <c r="AE28" s="61"/>
      <c r="AF28" s="59"/>
      <c r="AG28" s="60"/>
      <c r="AH28" s="60"/>
      <c r="AI28" s="60"/>
      <c r="AJ28" s="61"/>
    </row>
    <row r="29" spans="1:36" x14ac:dyDescent="0.2">
      <c r="A29" s="9" t="s">
        <v>109</v>
      </c>
      <c r="B29" s="11"/>
      <c r="C29" s="39"/>
      <c r="D29" s="39"/>
      <c r="E29" s="11"/>
      <c r="F29" s="40"/>
      <c r="G29" s="50"/>
      <c r="H29" s="32"/>
      <c r="I29" s="32"/>
      <c r="J29" s="32"/>
      <c r="K29" s="51"/>
      <c r="L29" s="59"/>
      <c r="M29" s="60"/>
      <c r="N29" s="60"/>
      <c r="O29" s="60"/>
      <c r="P29" s="61"/>
      <c r="Q29" s="59"/>
      <c r="R29" s="60"/>
      <c r="S29" s="60"/>
      <c r="T29" s="60"/>
      <c r="U29" s="61"/>
      <c r="V29" s="60"/>
      <c r="W29" s="60"/>
      <c r="X29" s="60"/>
      <c r="Y29" s="60"/>
      <c r="Z29" s="61"/>
      <c r="AA29" s="59"/>
      <c r="AB29" s="60"/>
      <c r="AC29" s="60"/>
      <c r="AD29" s="60"/>
      <c r="AE29" s="61"/>
      <c r="AF29" s="59"/>
      <c r="AG29" s="60"/>
      <c r="AH29" s="60"/>
      <c r="AI29" s="60"/>
      <c r="AJ29" s="61"/>
    </row>
    <row r="30" spans="1:36" x14ac:dyDescent="0.2">
      <c r="A30" s="3" t="s">
        <v>42</v>
      </c>
      <c r="B30" s="129">
        <f>9105.39</f>
        <v>9105.39</v>
      </c>
      <c r="C30" s="129"/>
      <c r="D30" s="129"/>
      <c r="E30" s="129"/>
      <c r="F30" s="130"/>
      <c r="G30" s="132">
        <v>16280.67</v>
      </c>
      <c r="H30" s="133"/>
      <c r="I30" s="133"/>
      <c r="J30" s="133"/>
      <c r="K30" s="134"/>
      <c r="L30" s="135">
        <v>6308.45</v>
      </c>
      <c r="M30" s="129"/>
      <c r="N30" s="129"/>
      <c r="O30" s="129"/>
      <c r="P30" s="130"/>
      <c r="Q30" s="59"/>
      <c r="R30" s="60"/>
      <c r="S30" s="60"/>
      <c r="T30" s="60"/>
      <c r="U30" s="61"/>
      <c r="V30" s="60"/>
      <c r="W30" s="60"/>
      <c r="X30" s="60"/>
      <c r="Y30" s="60"/>
      <c r="Z30" s="61"/>
      <c r="AA30" s="59"/>
      <c r="AB30" s="60"/>
      <c r="AC30" s="60"/>
      <c r="AD30" s="60"/>
      <c r="AE30" s="61"/>
      <c r="AF30" s="59"/>
      <c r="AG30" s="60"/>
      <c r="AH30" s="60"/>
      <c r="AI30" s="60"/>
      <c r="AJ30" s="61"/>
    </row>
    <row r="31" spans="1:36" x14ac:dyDescent="0.2">
      <c r="A31" s="3" t="s">
        <v>3</v>
      </c>
      <c r="B31" s="39">
        <f>(B30/14)*B7</f>
        <v>1300.77</v>
      </c>
      <c r="C31" s="39">
        <f>(B30/14)*C7</f>
        <v>1300.77</v>
      </c>
      <c r="D31" s="39">
        <f>(B30/14)*D7</f>
        <v>1300.77</v>
      </c>
      <c r="E31" s="39">
        <f>(B30/14)*E7</f>
        <v>1300.77</v>
      </c>
      <c r="F31" s="41">
        <f>(B30/14)*F7</f>
        <v>3902.31</v>
      </c>
      <c r="G31" s="50">
        <f>(G30/14)*G7</f>
        <v>4651.62</v>
      </c>
      <c r="H31" s="50">
        <f>(G30/14)*H7</f>
        <v>2325.81</v>
      </c>
      <c r="I31" s="50">
        <f>(G30/14)*I7</f>
        <v>5814.5249999999996</v>
      </c>
      <c r="J31" s="32">
        <f>(G30/14)*J7</f>
        <v>3488.7150000000001</v>
      </c>
      <c r="K31" s="51"/>
      <c r="L31" s="59">
        <f>(L30/6)*L7</f>
        <v>1051.4083333333333</v>
      </c>
      <c r="M31" s="60">
        <f>(L30/6)*5</f>
        <v>5257.0416666666661</v>
      </c>
      <c r="N31" s="60"/>
      <c r="O31" s="60"/>
      <c r="P31" s="61"/>
      <c r="Q31" s="59"/>
      <c r="R31" s="60"/>
      <c r="S31" s="60"/>
      <c r="T31" s="60"/>
      <c r="U31" s="61"/>
      <c r="V31" s="60"/>
      <c r="W31" s="60"/>
      <c r="X31" s="60"/>
      <c r="Y31" s="60"/>
      <c r="Z31" s="61"/>
      <c r="AA31" s="59"/>
      <c r="AB31" s="60"/>
      <c r="AC31" s="60"/>
      <c r="AD31" s="60"/>
      <c r="AE31" s="61"/>
      <c r="AF31" s="59"/>
      <c r="AG31" s="60"/>
      <c r="AH31" s="60"/>
      <c r="AI31" s="60"/>
      <c r="AJ31" s="61"/>
    </row>
    <row r="32" spans="1:36" x14ac:dyDescent="0.2">
      <c r="A32" s="3" t="s">
        <v>4</v>
      </c>
      <c r="B32" s="11"/>
      <c r="C32" s="11"/>
      <c r="D32" s="11"/>
      <c r="E32" s="11"/>
      <c r="F32" s="40"/>
      <c r="G32" s="50"/>
      <c r="H32" s="32"/>
      <c r="I32" s="32"/>
      <c r="J32" s="32"/>
      <c r="K32" s="51"/>
      <c r="L32" s="59"/>
      <c r="M32" s="60"/>
      <c r="N32" s="60"/>
      <c r="O32" s="60"/>
      <c r="P32" s="61"/>
      <c r="Q32" s="59"/>
      <c r="R32" s="60"/>
      <c r="S32" s="60"/>
      <c r="T32" s="60"/>
      <c r="U32" s="61"/>
      <c r="V32" s="60"/>
      <c r="W32" s="60"/>
      <c r="X32" s="60"/>
      <c r="Y32" s="60"/>
      <c r="Z32" s="61"/>
      <c r="AA32" s="59"/>
      <c r="AB32" s="60"/>
      <c r="AC32" s="60"/>
      <c r="AD32" s="60"/>
      <c r="AE32" s="61"/>
      <c r="AF32" s="59"/>
      <c r="AG32" s="60"/>
      <c r="AH32" s="60"/>
      <c r="AI32" s="60"/>
      <c r="AJ32" s="61"/>
    </row>
    <row r="33" spans="1:36" x14ac:dyDescent="0.2">
      <c r="A33" s="138" t="s">
        <v>112</v>
      </c>
      <c r="B33" s="11"/>
      <c r="C33" s="11"/>
      <c r="D33" s="11"/>
      <c r="E33" s="11"/>
      <c r="F33" s="40"/>
      <c r="G33" s="50"/>
      <c r="H33" s="32"/>
      <c r="I33" s="32"/>
      <c r="J33" s="32"/>
      <c r="K33" s="51"/>
      <c r="L33" s="59"/>
      <c r="M33" s="60"/>
      <c r="N33" s="60"/>
      <c r="O33" s="60"/>
      <c r="P33" s="61"/>
      <c r="Q33" s="59"/>
      <c r="R33" s="60"/>
      <c r="S33" s="60"/>
      <c r="T33" s="60"/>
      <c r="U33" s="61"/>
      <c r="V33" s="60"/>
      <c r="W33" s="60"/>
      <c r="X33" s="60"/>
      <c r="Y33" s="60"/>
      <c r="Z33" s="61"/>
      <c r="AA33" s="59"/>
      <c r="AB33" s="60"/>
      <c r="AC33" s="60"/>
      <c r="AD33" s="60"/>
      <c r="AE33" s="61"/>
      <c r="AF33" s="59"/>
      <c r="AG33" s="60"/>
      <c r="AH33" s="60"/>
      <c r="AI33" s="60"/>
      <c r="AJ33" s="61"/>
    </row>
    <row r="34" spans="1:36" x14ac:dyDescent="0.2">
      <c r="A34" s="3" t="s">
        <v>110</v>
      </c>
      <c r="B34" s="11">
        <f t="shared" ref="B34:D34" si="32">SUM(B35+B36+B37)</f>
        <v>0</v>
      </c>
      <c r="C34" s="11">
        <f t="shared" si="32"/>
        <v>1684</v>
      </c>
      <c r="D34" s="11">
        <f t="shared" si="32"/>
        <v>1684</v>
      </c>
      <c r="E34" s="11">
        <f>SUM(E35+E36+E37)</f>
        <v>1764</v>
      </c>
      <c r="F34" s="40">
        <f>SUM(F35+F36+F37)</f>
        <v>4780</v>
      </c>
      <c r="G34" s="52">
        <f t="shared" ref="G34:AJ34" si="33">SUM(G35+G36+G37)</f>
        <v>0</v>
      </c>
      <c r="H34" s="11">
        <f t="shared" si="33"/>
        <v>0</v>
      </c>
      <c r="I34" s="11">
        <f t="shared" si="33"/>
        <v>3818</v>
      </c>
      <c r="J34" s="11">
        <f t="shared" si="33"/>
        <v>0</v>
      </c>
      <c r="K34" s="40">
        <f t="shared" si="33"/>
        <v>0</v>
      </c>
      <c r="L34" s="52">
        <f t="shared" si="33"/>
        <v>0</v>
      </c>
      <c r="M34" s="11">
        <f t="shared" si="33"/>
        <v>3653</v>
      </c>
      <c r="N34" s="11">
        <f t="shared" si="33"/>
        <v>0</v>
      </c>
      <c r="O34" s="11">
        <f t="shared" si="33"/>
        <v>0</v>
      </c>
      <c r="P34" s="40">
        <f t="shared" si="33"/>
        <v>0</v>
      </c>
      <c r="Q34" s="52">
        <f t="shared" si="33"/>
        <v>0</v>
      </c>
      <c r="R34" s="11">
        <f t="shared" si="33"/>
        <v>0</v>
      </c>
      <c r="S34" s="11">
        <f t="shared" si="33"/>
        <v>0</v>
      </c>
      <c r="T34" s="11">
        <f t="shared" si="33"/>
        <v>0</v>
      </c>
      <c r="U34" s="40">
        <f t="shared" si="33"/>
        <v>0</v>
      </c>
      <c r="V34" s="11">
        <f t="shared" si="33"/>
        <v>0</v>
      </c>
      <c r="W34" s="11">
        <f t="shared" si="33"/>
        <v>0</v>
      </c>
      <c r="X34" s="11">
        <f t="shared" si="33"/>
        <v>0</v>
      </c>
      <c r="Y34" s="11">
        <f t="shared" si="33"/>
        <v>0</v>
      </c>
      <c r="Z34" s="40">
        <f t="shared" si="33"/>
        <v>0</v>
      </c>
      <c r="AA34" s="52">
        <f t="shared" si="33"/>
        <v>0</v>
      </c>
      <c r="AB34" s="11">
        <f t="shared" si="33"/>
        <v>0</v>
      </c>
      <c r="AC34" s="11">
        <f t="shared" si="33"/>
        <v>0</v>
      </c>
      <c r="AD34" s="11">
        <f t="shared" si="33"/>
        <v>0</v>
      </c>
      <c r="AE34" s="40">
        <f t="shared" si="33"/>
        <v>0</v>
      </c>
      <c r="AF34" s="52">
        <f t="shared" si="33"/>
        <v>0</v>
      </c>
      <c r="AG34" s="11">
        <f t="shared" si="33"/>
        <v>0</v>
      </c>
      <c r="AH34" s="11">
        <f t="shared" si="33"/>
        <v>0</v>
      </c>
      <c r="AI34" s="11">
        <f t="shared" si="33"/>
        <v>0</v>
      </c>
      <c r="AJ34" s="40">
        <f t="shared" si="33"/>
        <v>0</v>
      </c>
    </row>
    <row r="35" spans="1:36" x14ac:dyDescent="0.2">
      <c r="A35" s="9" t="s">
        <v>11</v>
      </c>
      <c r="B35" s="11"/>
      <c r="C35" s="39"/>
      <c r="D35" s="39"/>
      <c r="E35" s="11"/>
      <c r="F35" s="40"/>
      <c r="G35" s="50"/>
      <c r="H35" s="32"/>
      <c r="I35" s="32"/>
      <c r="J35" s="32"/>
      <c r="K35" s="51"/>
      <c r="L35" s="59"/>
      <c r="M35" s="60">
        <v>285</v>
      </c>
      <c r="N35" s="60"/>
      <c r="O35" s="60"/>
      <c r="P35" s="61"/>
      <c r="Q35" s="59"/>
      <c r="R35" s="60"/>
      <c r="S35" s="60"/>
      <c r="T35" s="60"/>
      <c r="U35" s="61"/>
      <c r="V35" s="60"/>
      <c r="W35" s="60"/>
      <c r="X35" s="60"/>
      <c r="Y35" s="60"/>
      <c r="Z35" s="61"/>
      <c r="AA35" s="59"/>
      <c r="AB35" s="60"/>
      <c r="AC35" s="60"/>
      <c r="AD35" s="60"/>
      <c r="AE35" s="61"/>
      <c r="AF35" s="59"/>
      <c r="AG35" s="60"/>
      <c r="AH35" s="60"/>
      <c r="AI35" s="60"/>
      <c r="AJ35" s="61"/>
    </row>
    <row r="36" spans="1:36" x14ac:dyDescent="0.2">
      <c r="A36" s="9" t="s">
        <v>12</v>
      </c>
      <c r="B36" s="11"/>
      <c r="C36" s="39">
        <v>421</v>
      </c>
      <c r="D36" s="39">
        <v>421</v>
      </c>
      <c r="E36" s="11">
        <f>220*E7</f>
        <v>440</v>
      </c>
      <c r="F36" s="40">
        <f>1531-F40</f>
        <v>961</v>
      </c>
      <c r="G36" s="50"/>
      <c r="H36" s="32"/>
      <c r="I36" s="32">
        <f>842+450</f>
        <v>1292</v>
      </c>
      <c r="J36" s="32"/>
      <c r="K36" s="51"/>
      <c r="L36" s="59"/>
      <c r="M36" s="60">
        <v>842</v>
      </c>
      <c r="N36" s="60"/>
      <c r="O36" s="60"/>
      <c r="P36" s="61"/>
      <c r="Q36" s="59"/>
      <c r="R36" s="60"/>
      <c r="S36" s="60"/>
      <c r="T36" s="60"/>
      <c r="U36" s="61"/>
      <c r="V36" s="60"/>
      <c r="W36" s="60"/>
      <c r="X36" s="60"/>
      <c r="Y36" s="60"/>
      <c r="Z36" s="61"/>
      <c r="AA36" s="59"/>
      <c r="AB36" s="60"/>
      <c r="AC36" s="60"/>
      <c r="AD36" s="60"/>
      <c r="AE36" s="61"/>
      <c r="AF36" s="59"/>
      <c r="AG36" s="60"/>
      <c r="AH36" s="60"/>
      <c r="AI36" s="60"/>
      <c r="AJ36" s="61"/>
    </row>
    <row r="37" spans="1:36" x14ac:dyDescent="0.2">
      <c r="A37" s="9" t="s">
        <v>13</v>
      </c>
      <c r="B37" s="11"/>
      <c r="C37" s="39">
        <f>631.5*C7</f>
        <v>1263</v>
      </c>
      <c r="D37" s="39">
        <f>631.5*D7</f>
        <v>1263</v>
      </c>
      <c r="E37" s="11">
        <f>662*E7</f>
        <v>1324</v>
      </c>
      <c r="F37" s="40">
        <f>3819</f>
        <v>3819</v>
      </c>
      <c r="G37" s="50"/>
      <c r="H37" s="32"/>
      <c r="I37" s="32">
        <v>2526</v>
      </c>
      <c r="J37" s="32"/>
      <c r="K37" s="51"/>
      <c r="L37" s="59"/>
      <c r="M37" s="60">
        <v>2526</v>
      </c>
      <c r="N37" s="60"/>
      <c r="O37" s="60"/>
      <c r="P37" s="61"/>
      <c r="Q37" s="59"/>
      <c r="R37" s="60"/>
      <c r="S37" s="60"/>
      <c r="T37" s="60"/>
      <c r="U37" s="61"/>
      <c r="V37" s="60"/>
      <c r="W37" s="60"/>
      <c r="X37" s="60"/>
      <c r="Y37" s="60"/>
      <c r="Z37" s="61"/>
      <c r="AA37" s="59"/>
      <c r="AB37" s="60"/>
      <c r="AC37" s="60"/>
      <c r="AD37" s="60"/>
      <c r="AE37" s="61"/>
      <c r="AF37" s="59"/>
      <c r="AG37" s="60"/>
      <c r="AH37" s="60"/>
      <c r="AI37" s="60"/>
      <c r="AJ37" s="61"/>
    </row>
    <row r="38" spans="1:36" x14ac:dyDescent="0.2">
      <c r="A38" s="17" t="s">
        <v>110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</row>
    <row r="39" spans="1:36" x14ac:dyDescent="0.2">
      <c r="A39" s="17" t="s">
        <v>114</v>
      </c>
      <c r="B39" s="139"/>
      <c r="C39" s="139"/>
      <c r="D39" s="139"/>
      <c r="E39" s="14" t="s">
        <v>113</v>
      </c>
      <c r="F39" s="140" t="s">
        <v>52</v>
      </c>
      <c r="G39" s="139"/>
      <c r="H39" s="139"/>
      <c r="I39" s="14" t="s">
        <v>113</v>
      </c>
      <c r="J39" s="139"/>
      <c r="K39" s="139"/>
      <c r="L39" s="139"/>
      <c r="M39" s="139"/>
      <c r="N39" s="139"/>
      <c r="O39" s="139"/>
      <c r="P39" s="139"/>
      <c r="Q39" s="139"/>
      <c r="R39" s="139"/>
      <c r="S39" s="139"/>
      <c r="T39" s="139"/>
      <c r="U39" s="139"/>
      <c r="V39" s="139"/>
      <c r="W39" s="139"/>
      <c r="X39" s="139"/>
      <c r="Y39" s="139"/>
      <c r="Z39" s="139"/>
      <c r="AA39" s="139"/>
      <c r="AB39" s="139"/>
      <c r="AC39" s="139"/>
      <c r="AD39" s="139"/>
      <c r="AE39" s="139"/>
      <c r="AF39" s="139"/>
      <c r="AG39" s="139"/>
      <c r="AH39" s="139"/>
      <c r="AI39" s="139"/>
      <c r="AJ39" s="139"/>
    </row>
    <row r="40" spans="1:36" x14ac:dyDescent="0.2">
      <c r="A40" s="3" t="s">
        <v>111</v>
      </c>
      <c r="B40" s="11">
        <v>0</v>
      </c>
      <c r="C40" s="11">
        <v>0</v>
      </c>
      <c r="D40" s="11">
        <v>0</v>
      </c>
      <c r="E40" s="11">
        <v>0</v>
      </c>
      <c r="F40" s="40">
        <v>570</v>
      </c>
      <c r="G40" s="50"/>
      <c r="H40" s="32"/>
      <c r="I40" s="32">
        <v>340</v>
      </c>
      <c r="J40" s="32"/>
      <c r="K40" s="51"/>
      <c r="L40" s="59">
        <v>570</v>
      </c>
      <c r="M40" s="60">
        <v>570</v>
      </c>
      <c r="N40" s="60"/>
      <c r="O40" s="60"/>
      <c r="P40" s="61"/>
      <c r="Q40" s="59"/>
      <c r="R40" s="60"/>
      <c r="S40" s="60"/>
      <c r="T40" s="60"/>
      <c r="U40" s="61"/>
      <c r="V40" s="60"/>
      <c r="W40" s="60"/>
      <c r="X40" s="60"/>
      <c r="Y40" s="60"/>
      <c r="Z40" s="61"/>
      <c r="AA40" s="59"/>
      <c r="AB40" s="60"/>
      <c r="AC40" s="60"/>
      <c r="AD40" s="60"/>
      <c r="AE40" s="61"/>
      <c r="AF40" s="59"/>
      <c r="AG40" s="60"/>
      <c r="AH40" s="60"/>
      <c r="AI40" s="60"/>
      <c r="AJ40" s="61"/>
    </row>
    <row r="41" spans="1:36" x14ac:dyDescent="0.2">
      <c r="A41" s="17" t="s">
        <v>115</v>
      </c>
      <c r="B41" s="139"/>
      <c r="C41" s="139"/>
      <c r="D41" s="139"/>
      <c r="E41" s="14" t="s">
        <v>113</v>
      </c>
      <c r="F41" s="140" t="s">
        <v>52</v>
      </c>
      <c r="G41" s="139"/>
      <c r="H41" s="139"/>
      <c r="I41" s="14" t="s">
        <v>113</v>
      </c>
      <c r="J41" s="139"/>
      <c r="K41" s="139"/>
      <c r="L41" s="139"/>
      <c r="M41" s="139"/>
      <c r="N41" s="139"/>
      <c r="O41" s="139"/>
      <c r="P41" s="139"/>
      <c r="Q41" s="139"/>
      <c r="R41" s="139"/>
      <c r="S41" s="139"/>
      <c r="T41" s="139"/>
      <c r="U41" s="139"/>
      <c r="V41" s="139"/>
      <c r="W41" s="139"/>
      <c r="X41" s="139"/>
      <c r="Y41" s="139"/>
      <c r="Z41" s="139"/>
      <c r="AA41" s="139"/>
      <c r="AB41" s="139"/>
      <c r="AC41" s="139"/>
      <c r="AD41" s="139"/>
      <c r="AE41" s="139"/>
      <c r="AF41" s="139"/>
      <c r="AG41" s="139"/>
      <c r="AH41" s="139"/>
      <c r="AI41" s="139"/>
      <c r="AJ41" s="139"/>
    </row>
    <row r="42" spans="1:36" x14ac:dyDescent="0.2">
      <c r="A42" s="3" t="s">
        <v>36</v>
      </c>
      <c r="B42" s="11">
        <f>B10-B34-B40</f>
        <v>3200</v>
      </c>
      <c r="C42" s="11">
        <f>C10-C34-C40</f>
        <v>1516</v>
      </c>
      <c r="D42" s="11">
        <f>D10-D34-D40</f>
        <v>1516</v>
      </c>
      <c r="E42" s="11">
        <f>E10-E34-E40</f>
        <v>1836</v>
      </c>
      <c r="F42" s="40">
        <f>F10-F34-F40</f>
        <v>4650</v>
      </c>
      <c r="G42" s="52">
        <f>G10-G34-G40</f>
        <v>5800</v>
      </c>
      <c r="H42" s="11">
        <f>H10-H34-H40</f>
        <v>3200</v>
      </c>
      <c r="I42" s="11">
        <f>I10-I34-I40</f>
        <v>3642</v>
      </c>
      <c r="J42" s="11">
        <f>J10-J34-J40</f>
        <v>5400</v>
      </c>
      <c r="K42" s="40">
        <f>K10-K34-K40</f>
        <v>0</v>
      </c>
      <c r="L42" s="52">
        <f>L10-L34-L40</f>
        <v>1230</v>
      </c>
      <c r="M42" s="11">
        <f>M10-M34-M40</f>
        <v>3477</v>
      </c>
      <c r="N42" s="11">
        <f>N10-N34-N40</f>
        <v>0</v>
      </c>
      <c r="O42" s="11">
        <f>O10-O34-O40</f>
        <v>0</v>
      </c>
      <c r="P42" s="40">
        <f>P10-P34-P40</f>
        <v>0</v>
      </c>
      <c r="Q42" s="52">
        <f>Q10-Q34-Q40</f>
        <v>0</v>
      </c>
      <c r="R42" s="11">
        <f>R10-R34-R40</f>
        <v>0</v>
      </c>
      <c r="S42" s="11">
        <f>S10-S34-S40</f>
        <v>0</v>
      </c>
      <c r="T42" s="11">
        <f>T10-T34-T40</f>
        <v>0</v>
      </c>
      <c r="U42" s="40">
        <f>U10-U34-U40</f>
        <v>0</v>
      </c>
      <c r="V42" s="11">
        <f>V10-V34-V40</f>
        <v>0</v>
      </c>
      <c r="W42" s="11">
        <f>W10-W34-W40</f>
        <v>0</v>
      </c>
      <c r="X42" s="11">
        <f>X10-X34-X40</f>
        <v>0</v>
      </c>
      <c r="Y42" s="11">
        <f>Y10-Y34-Y40</f>
        <v>0</v>
      </c>
      <c r="Z42" s="40">
        <f>Z10-Z34-Z40</f>
        <v>0</v>
      </c>
      <c r="AA42" s="52">
        <f>AA10-AA34-AA40</f>
        <v>0</v>
      </c>
      <c r="AB42" s="11">
        <f>AB10-AB34-AB40</f>
        <v>0</v>
      </c>
      <c r="AC42" s="11">
        <f>AC10-AC34-AC40</f>
        <v>0</v>
      </c>
      <c r="AD42" s="11">
        <f>AD10-AD34-AD40</f>
        <v>0</v>
      </c>
      <c r="AE42" s="40">
        <f>AE10-AE34-AE40</f>
        <v>0</v>
      </c>
      <c r="AF42" s="52">
        <f>AF10-AF34-AF40</f>
        <v>0</v>
      </c>
      <c r="AG42" s="11">
        <f>AG10-AG34-AG40</f>
        <v>0</v>
      </c>
      <c r="AH42" s="11">
        <f>AH10-AH34-AH40</f>
        <v>0</v>
      </c>
      <c r="AI42" s="11">
        <f>AI10-AI34-AI40</f>
        <v>0</v>
      </c>
      <c r="AJ42" s="40">
        <f>AJ10-AJ34-AJ40</f>
        <v>0</v>
      </c>
    </row>
    <row r="43" spans="1:36" x14ac:dyDescent="0.2">
      <c r="A43" s="3" t="s">
        <v>37</v>
      </c>
      <c r="B43" s="11">
        <v>0</v>
      </c>
      <c r="C43" s="11">
        <v>0</v>
      </c>
      <c r="D43" s="11">
        <v>0</v>
      </c>
      <c r="E43" s="11">
        <v>0</v>
      </c>
      <c r="F43" s="40">
        <v>0</v>
      </c>
      <c r="G43" s="50"/>
      <c r="H43" s="32"/>
      <c r="I43" s="32"/>
      <c r="J43" s="32"/>
      <c r="K43" s="51"/>
      <c r="L43" s="59"/>
      <c r="M43" s="60"/>
      <c r="N43" s="60"/>
      <c r="O43" s="60"/>
      <c r="P43" s="61"/>
      <c r="Q43" s="59"/>
      <c r="R43" s="60"/>
      <c r="S43" s="60"/>
      <c r="T43" s="60"/>
      <c r="U43" s="61"/>
      <c r="V43" s="60"/>
      <c r="W43" s="60"/>
      <c r="X43" s="60"/>
      <c r="Y43" s="60"/>
      <c r="Z43" s="61"/>
      <c r="AA43" s="59"/>
      <c r="AB43" s="60"/>
      <c r="AC43" s="60"/>
      <c r="AD43" s="60"/>
      <c r="AE43" s="61"/>
      <c r="AF43" s="59"/>
      <c r="AG43" s="60"/>
      <c r="AH43" s="60"/>
      <c r="AI43" s="60"/>
      <c r="AJ43" s="61"/>
    </row>
    <row r="44" spans="1:36" x14ac:dyDescent="0.2">
      <c r="A44" s="16" t="s">
        <v>45</v>
      </c>
      <c r="B44" s="28">
        <f>B10+B15+B20</f>
        <v>3200</v>
      </c>
      <c r="C44" s="28">
        <f>C10+C15+C20</f>
        <v>3200</v>
      </c>
      <c r="D44" s="28">
        <f>D10+D15+D20</f>
        <v>3200</v>
      </c>
      <c r="E44" s="28">
        <f>E10+E15+E20</f>
        <v>3600</v>
      </c>
      <c r="F44" s="42">
        <f>F10+F15+F20</f>
        <v>10000</v>
      </c>
      <c r="G44" s="53">
        <f>G10+G15+G20</f>
        <v>5926</v>
      </c>
      <c r="H44" s="28">
        <f>H10+H15+H20</f>
        <v>3200</v>
      </c>
      <c r="I44" s="28">
        <f>I10+I15+I20</f>
        <v>7800</v>
      </c>
      <c r="J44" s="28">
        <f>J10+J15+J20</f>
        <v>5832</v>
      </c>
      <c r="K44" s="42">
        <f>K10+K15+K20</f>
        <v>0</v>
      </c>
      <c r="L44" s="53">
        <f>L10+L15+L20</f>
        <v>1800</v>
      </c>
      <c r="M44" s="28">
        <f>M10+M15+M20</f>
        <v>7700</v>
      </c>
      <c r="N44" s="28">
        <f>N10+N15+N20</f>
        <v>0</v>
      </c>
      <c r="O44" s="28">
        <f>O10+O15+O20</f>
        <v>0</v>
      </c>
      <c r="P44" s="42">
        <f>P10+P15+P20</f>
        <v>0</v>
      </c>
      <c r="Q44" s="53">
        <f>Q10+Q15+Q20</f>
        <v>0</v>
      </c>
      <c r="R44" s="28">
        <f>R10+R15+R20</f>
        <v>0</v>
      </c>
      <c r="S44" s="28">
        <f>S10+S15+S20</f>
        <v>0</v>
      </c>
      <c r="T44" s="28">
        <f>T10+T15+T20</f>
        <v>0</v>
      </c>
      <c r="U44" s="42">
        <f>U10+U15+U20</f>
        <v>0</v>
      </c>
      <c r="V44" s="28">
        <f>V10+V15+V20</f>
        <v>0</v>
      </c>
      <c r="W44" s="28">
        <f>W10+W15+W20</f>
        <v>0</v>
      </c>
      <c r="X44" s="28">
        <f>X10+X15+X20</f>
        <v>0</v>
      </c>
      <c r="Y44" s="28">
        <f>Y10+Y15+Y20</f>
        <v>0</v>
      </c>
      <c r="Z44" s="42">
        <f>Z10+Z15+Z20</f>
        <v>0</v>
      </c>
      <c r="AA44" s="53">
        <f>AA10+AA15+AA20</f>
        <v>0</v>
      </c>
      <c r="AB44" s="28">
        <f>AB10+AB15+AB20</f>
        <v>0</v>
      </c>
      <c r="AC44" s="28">
        <f>AC10+AC15+AC20</f>
        <v>0</v>
      </c>
      <c r="AD44" s="28">
        <f>AD10+AD15+AD20</f>
        <v>0</v>
      </c>
      <c r="AE44" s="42">
        <f>AE10+AE15+AE20</f>
        <v>0</v>
      </c>
      <c r="AF44" s="53">
        <f>AF10+AF15+AF20</f>
        <v>0</v>
      </c>
      <c r="AG44" s="28">
        <f>AG10+AG15+AG20</f>
        <v>0</v>
      </c>
      <c r="AH44" s="28">
        <f>AH10+AH15+AH20</f>
        <v>0</v>
      </c>
      <c r="AI44" s="28">
        <f>AI10+AI15+AI20</f>
        <v>0</v>
      </c>
      <c r="AJ44" s="42">
        <f>AJ10+AJ15+AJ20</f>
        <v>0</v>
      </c>
    </row>
    <row r="45" spans="1:36" x14ac:dyDescent="0.2">
      <c r="A45" s="4" t="s">
        <v>44</v>
      </c>
      <c r="B45" s="28">
        <f>B31+B32+B24</f>
        <v>1300.77</v>
      </c>
      <c r="C45" s="28">
        <f>C31+C32+C24</f>
        <v>1300.77</v>
      </c>
      <c r="D45" s="28">
        <f>D31+D32+D24</f>
        <v>1300.77</v>
      </c>
      <c r="E45" s="28">
        <f>E31+E32+E24</f>
        <v>1300.77</v>
      </c>
      <c r="F45" s="28">
        <f>F31+F32+F24</f>
        <v>3902.31</v>
      </c>
      <c r="G45" s="28">
        <f>G31+G32+G24</f>
        <v>4651.62</v>
      </c>
      <c r="H45" s="28">
        <f>H31+H32+H24</f>
        <v>2325.81</v>
      </c>
      <c r="I45" s="28">
        <f>I31+I32+I24</f>
        <v>5814.5249999999996</v>
      </c>
      <c r="J45" s="28">
        <f>J31+J32+J24</f>
        <v>3488.7150000000001</v>
      </c>
      <c r="K45" s="28">
        <f>K31+K32+K24</f>
        <v>0</v>
      </c>
      <c r="L45" s="28">
        <f>L31+L32+L24</f>
        <v>1051.4083333333333</v>
      </c>
      <c r="M45" s="28">
        <f>M31+M32+M24</f>
        <v>5257.0416666666661</v>
      </c>
      <c r="N45" s="28">
        <f>N31+N32+N24</f>
        <v>0</v>
      </c>
      <c r="O45" s="28">
        <f>O31+O32+O24</f>
        <v>0</v>
      </c>
      <c r="P45" s="28">
        <f>P31+P32+P24</f>
        <v>0</v>
      </c>
      <c r="Q45" s="28">
        <f>Q31+Q32+Q24</f>
        <v>0</v>
      </c>
      <c r="R45" s="28">
        <f>R31+R32+R24</f>
        <v>0</v>
      </c>
      <c r="S45" s="28">
        <f>S31+S32+S24</f>
        <v>0</v>
      </c>
      <c r="T45" s="28">
        <f>T31+T32+T24</f>
        <v>0</v>
      </c>
      <c r="U45" s="28">
        <f>U31+U32+U24</f>
        <v>0</v>
      </c>
      <c r="V45" s="28">
        <f>V31+V32+V24</f>
        <v>0</v>
      </c>
      <c r="W45" s="28">
        <f>W31+W32+W24</f>
        <v>0</v>
      </c>
      <c r="X45" s="28">
        <f>X31+X32+X24</f>
        <v>0</v>
      </c>
      <c r="Y45" s="28">
        <f>Y31+Y32+Y24</f>
        <v>0</v>
      </c>
      <c r="Z45" s="28">
        <f>Z31+Z32+Z24</f>
        <v>0</v>
      </c>
      <c r="AA45" s="28">
        <f>AA31+AA32+AA24</f>
        <v>0</v>
      </c>
      <c r="AB45" s="28">
        <f>AB31+AB32+AB24</f>
        <v>0</v>
      </c>
      <c r="AC45" s="28">
        <f>AC31+AC32+AC24</f>
        <v>0</v>
      </c>
      <c r="AD45" s="28">
        <f>AD31+AD32+AD24</f>
        <v>0</v>
      </c>
      <c r="AE45" s="28">
        <f>AE31+AE32+AE24</f>
        <v>0</v>
      </c>
      <c r="AF45" s="28">
        <f>AF31+AF32+AF24</f>
        <v>0</v>
      </c>
      <c r="AG45" s="28">
        <f>AG31+AG32+AG24</f>
        <v>0</v>
      </c>
      <c r="AH45" s="28">
        <f>AH31+AH32+AH24</f>
        <v>0</v>
      </c>
      <c r="AI45" s="28">
        <f>AI31+AI32+AI24</f>
        <v>0</v>
      </c>
      <c r="AJ45" s="28">
        <f>AJ31+AJ32+AJ24</f>
        <v>0</v>
      </c>
    </row>
    <row r="46" spans="1:36" x14ac:dyDescent="0.2">
      <c r="A46" s="4" t="s">
        <v>43</v>
      </c>
      <c r="B46" s="28">
        <f>B44-B45</f>
        <v>1899.23</v>
      </c>
      <c r="C46" s="28">
        <f t="shared" ref="C46:F46" si="34">C44-C45</f>
        <v>1899.23</v>
      </c>
      <c r="D46" s="28">
        <f t="shared" si="34"/>
        <v>1899.23</v>
      </c>
      <c r="E46" s="28">
        <f t="shared" si="34"/>
        <v>2299.23</v>
      </c>
      <c r="F46" s="42">
        <f t="shared" si="34"/>
        <v>6097.6900000000005</v>
      </c>
      <c r="G46" s="42">
        <f t="shared" ref="G46" si="35">G44-G45</f>
        <v>1274.3800000000001</v>
      </c>
      <c r="H46" s="42">
        <f t="shared" ref="H46" si="36">H44-H45</f>
        <v>874.19</v>
      </c>
      <c r="I46" s="42">
        <f t="shared" ref="I46" si="37">I44-I45</f>
        <v>1985.4750000000004</v>
      </c>
      <c r="J46" s="42">
        <f t="shared" ref="J46" si="38">J44-J45</f>
        <v>2343.2849999999999</v>
      </c>
      <c r="K46" s="42">
        <f t="shared" ref="K46" si="39">K44-K45</f>
        <v>0</v>
      </c>
      <c r="L46" s="42">
        <f t="shared" ref="L46" si="40">L44-L45</f>
        <v>748.5916666666667</v>
      </c>
      <c r="M46" s="42">
        <f t="shared" ref="M46" si="41">M44-M45</f>
        <v>2442.9583333333339</v>
      </c>
      <c r="N46" s="42">
        <f t="shared" ref="N46" si="42">N44-N45</f>
        <v>0</v>
      </c>
      <c r="O46" s="42">
        <f t="shared" ref="O46" si="43">O44-O45</f>
        <v>0</v>
      </c>
      <c r="P46" s="42">
        <f t="shared" ref="P46" si="44">P44-P45</f>
        <v>0</v>
      </c>
      <c r="Q46" s="42">
        <f t="shared" ref="Q46" si="45">Q44-Q45</f>
        <v>0</v>
      </c>
      <c r="R46" s="42">
        <f t="shared" ref="R46" si="46">R44-R45</f>
        <v>0</v>
      </c>
      <c r="S46" s="42">
        <f t="shared" ref="S46" si="47">S44-S45</f>
        <v>0</v>
      </c>
      <c r="T46" s="42">
        <f t="shared" ref="T46" si="48">T44-T45</f>
        <v>0</v>
      </c>
      <c r="U46" s="42">
        <f t="shared" ref="U46" si="49">U44-U45</f>
        <v>0</v>
      </c>
      <c r="V46" s="42">
        <f t="shared" ref="V46" si="50">V44-V45</f>
        <v>0</v>
      </c>
      <c r="W46" s="42">
        <f t="shared" ref="W46" si="51">W44-W45</f>
        <v>0</v>
      </c>
      <c r="X46" s="42">
        <f t="shared" ref="X46" si="52">X44-X45</f>
        <v>0</v>
      </c>
      <c r="Y46" s="42">
        <f t="shared" ref="Y46" si="53">Y44-Y45</f>
        <v>0</v>
      </c>
      <c r="Z46" s="42">
        <f t="shared" ref="Z46" si="54">Z44-Z45</f>
        <v>0</v>
      </c>
      <c r="AA46" s="42">
        <f t="shared" ref="AA46" si="55">AA44-AA45</f>
        <v>0</v>
      </c>
      <c r="AB46" s="42">
        <f t="shared" ref="AB46" si="56">AB44-AB45</f>
        <v>0</v>
      </c>
      <c r="AC46" s="42">
        <f t="shared" ref="AC46" si="57">AC44-AC45</f>
        <v>0</v>
      </c>
      <c r="AD46" s="42">
        <f t="shared" ref="AD46" si="58">AD44-AD45</f>
        <v>0</v>
      </c>
      <c r="AE46" s="42">
        <f t="shared" ref="AE46" si="59">AE44-AE45</f>
        <v>0</v>
      </c>
      <c r="AF46" s="42">
        <f t="shared" ref="AF46" si="60">AF44-AF45</f>
        <v>0</v>
      </c>
      <c r="AG46" s="42">
        <f t="shared" ref="AG46" si="61">AG44-AG45</f>
        <v>0</v>
      </c>
      <c r="AH46" s="42">
        <f t="shared" ref="AH46" si="62">AH44-AH45</f>
        <v>0</v>
      </c>
      <c r="AI46" s="42">
        <f t="shared" ref="AI46" si="63">AI44-AI45</f>
        <v>0</v>
      </c>
      <c r="AJ46" s="42">
        <f t="shared" ref="AJ46" si="64">AJ44-AJ45</f>
        <v>0</v>
      </c>
    </row>
    <row r="47" spans="1:36" s="21" customFormat="1" ht="6" customHeight="1" thickBot="1" x14ac:dyDescent="0.25">
      <c r="A47" s="18"/>
      <c r="B47" s="19"/>
      <c r="C47" s="19"/>
      <c r="D47" s="19"/>
      <c r="E47" s="19"/>
      <c r="F47" s="43"/>
      <c r="G47" s="54"/>
      <c r="H47" s="29"/>
      <c r="I47" s="29"/>
      <c r="J47" s="29"/>
      <c r="K47" s="55"/>
      <c r="L47" s="62"/>
      <c r="M47" s="30"/>
      <c r="N47" s="30"/>
      <c r="O47" s="30"/>
      <c r="P47" s="63"/>
      <c r="Q47" s="62"/>
      <c r="R47" s="30"/>
      <c r="S47" s="30"/>
      <c r="T47" s="30"/>
      <c r="U47" s="63"/>
      <c r="V47" s="30"/>
      <c r="W47" s="30"/>
      <c r="X47" s="30"/>
      <c r="Y47" s="30"/>
      <c r="Z47" s="63"/>
      <c r="AA47" s="62"/>
      <c r="AB47" s="30"/>
      <c r="AC47" s="30"/>
      <c r="AD47" s="30"/>
      <c r="AE47" s="63"/>
      <c r="AF47" s="62"/>
      <c r="AG47" s="30"/>
      <c r="AH47" s="30"/>
      <c r="AI47" s="30"/>
      <c r="AJ47" s="63"/>
    </row>
    <row r="48" spans="1:36" ht="17" thickTop="1" x14ac:dyDescent="0.2">
      <c r="A48" s="23" t="s">
        <v>48</v>
      </c>
      <c r="B48" s="26"/>
      <c r="C48" s="26"/>
      <c r="D48" s="26"/>
      <c r="E48" s="26"/>
      <c r="F48" s="44"/>
      <c r="G48" s="56"/>
      <c r="H48" s="31"/>
      <c r="I48" s="31"/>
      <c r="J48" s="31"/>
      <c r="K48" s="57"/>
      <c r="L48" s="56"/>
      <c r="M48" s="31"/>
      <c r="N48" s="31"/>
      <c r="O48" s="31"/>
      <c r="P48" s="57"/>
      <c r="Q48" s="56"/>
      <c r="R48" s="31"/>
      <c r="S48" s="31"/>
      <c r="T48" s="31"/>
      <c r="U48" s="57"/>
      <c r="V48" s="31"/>
      <c r="W48" s="31"/>
      <c r="X48" s="31"/>
      <c r="Y48" s="31"/>
      <c r="Z48" s="57"/>
      <c r="AA48" s="56"/>
      <c r="AB48" s="31"/>
      <c r="AC48" s="31"/>
      <c r="AD48" s="31"/>
      <c r="AE48" s="57"/>
      <c r="AF48" s="56"/>
      <c r="AG48" s="31"/>
      <c r="AH48" s="31"/>
      <c r="AI48" s="31"/>
      <c r="AJ48" s="57"/>
    </row>
    <row r="49" spans="1:36" x14ac:dyDescent="0.2">
      <c r="A49" s="6" t="s">
        <v>49</v>
      </c>
      <c r="B49" s="143"/>
      <c r="C49" s="143"/>
      <c r="D49" s="143"/>
      <c r="E49" s="143"/>
      <c r="F49" s="144"/>
      <c r="G49" s="143"/>
      <c r="H49" s="143"/>
      <c r="I49" s="143"/>
      <c r="J49" s="143"/>
      <c r="K49" s="144"/>
      <c r="L49" s="143"/>
      <c r="M49" s="143"/>
      <c r="N49" s="143"/>
      <c r="O49" s="143"/>
      <c r="P49" s="144"/>
      <c r="Q49" s="143"/>
      <c r="R49" s="143"/>
      <c r="S49" s="143"/>
      <c r="T49" s="143"/>
      <c r="U49" s="144"/>
      <c r="V49" s="143"/>
      <c r="W49" s="143"/>
      <c r="X49" s="143"/>
      <c r="Y49" s="143"/>
      <c r="Z49" s="144"/>
      <c r="AA49" s="143"/>
      <c r="AB49" s="143"/>
      <c r="AC49" s="143"/>
      <c r="AD49" s="143"/>
      <c r="AE49" s="144"/>
      <c r="AF49" s="143"/>
      <c r="AG49" s="143"/>
      <c r="AH49" s="143"/>
      <c r="AI49" s="143"/>
      <c r="AJ49" s="144"/>
    </row>
    <row r="50" spans="1:36" x14ac:dyDescent="0.2">
      <c r="A50" s="6" t="s">
        <v>50</v>
      </c>
      <c r="B50" s="143"/>
      <c r="C50" s="143"/>
      <c r="D50" s="143"/>
      <c r="E50" s="143"/>
      <c r="F50" s="144"/>
      <c r="G50" s="143"/>
      <c r="H50" s="143"/>
      <c r="I50" s="143"/>
      <c r="J50" s="143"/>
      <c r="K50" s="144"/>
      <c r="L50" s="143"/>
      <c r="M50" s="143"/>
      <c r="N50" s="143"/>
      <c r="O50" s="143"/>
      <c r="P50" s="144"/>
      <c r="Q50" s="143"/>
      <c r="R50" s="143"/>
      <c r="S50" s="143"/>
      <c r="T50" s="143"/>
      <c r="U50" s="144"/>
      <c r="V50" s="143"/>
      <c r="W50" s="143"/>
      <c r="X50" s="143"/>
      <c r="Y50" s="143"/>
      <c r="Z50" s="144"/>
      <c r="AA50" s="143"/>
      <c r="AB50" s="143"/>
      <c r="AC50" s="143"/>
      <c r="AD50" s="143"/>
      <c r="AE50" s="144"/>
      <c r="AF50" s="143"/>
      <c r="AG50" s="143"/>
      <c r="AH50" s="143"/>
      <c r="AI50" s="143"/>
      <c r="AJ50" s="144"/>
    </row>
    <row r="51" spans="1:36" x14ac:dyDescent="0.2">
      <c r="A51" s="6" t="s">
        <v>18</v>
      </c>
      <c r="B51" s="145">
        <f>(SUM(B46:AJ46))-B49-B50</f>
        <v>23763.490000000005</v>
      </c>
      <c r="C51" s="145"/>
      <c r="D51" s="145"/>
      <c r="E51" s="145"/>
      <c r="F51" s="146"/>
      <c r="G51" s="145">
        <f t="shared" ref="G51" si="65">(SUM(G46:AO46))-G49-G50</f>
        <v>9668.880000000001</v>
      </c>
      <c r="H51" s="145"/>
      <c r="I51" s="145"/>
      <c r="J51" s="145"/>
      <c r="K51" s="146"/>
      <c r="L51" s="145">
        <f t="shared" ref="L51" si="66">(SUM(L46:AT46))-L49-L50</f>
        <v>3191.5500000000006</v>
      </c>
      <c r="M51" s="145"/>
      <c r="N51" s="145"/>
      <c r="O51" s="145"/>
      <c r="P51" s="146"/>
      <c r="Q51" s="145">
        <f t="shared" ref="Q51" si="67">(SUM(Q46:AY46))-Q49-Q50</f>
        <v>0</v>
      </c>
      <c r="R51" s="145"/>
      <c r="S51" s="145"/>
      <c r="T51" s="145"/>
      <c r="U51" s="146"/>
      <c r="V51" s="145">
        <f t="shared" ref="V51" si="68">(SUM(V46:BD46))-V49-V50</f>
        <v>0</v>
      </c>
      <c r="W51" s="145"/>
      <c r="X51" s="145"/>
      <c r="Y51" s="145"/>
      <c r="Z51" s="146"/>
      <c r="AA51" s="145">
        <f t="shared" ref="AA51" si="69">(SUM(AA46:BI46))-AA49-AA50</f>
        <v>0</v>
      </c>
      <c r="AB51" s="145"/>
      <c r="AC51" s="145"/>
      <c r="AD51" s="145"/>
      <c r="AE51" s="146"/>
      <c r="AF51" s="145">
        <f>(SUM(AF46:BN46))-AF49-AF50</f>
        <v>0</v>
      </c>
      <c r="AG51" s="145"/>
      <c r="AH51" s="145"/>
      <c r="AI51" s="145"/>
      <c r="AJ51" s="146"/>
    </row>
    <row r="52" spans="1:36" s="21" customFormat="1" ht="4" customHeight="1" thickBot="1" x14ac:dyDescent="0.25">
      <c r="A52" s="20"/>
      <c r="B52" s="19"/>
      <c r="C52" s="19"/>
      <c r="D52" s="19"/>
      <c r="E52" s="19"/>
      <c r="F52" s="43"/>
      <c r="G52" s="54"/>
      <c r="H52" s="29"/>
      <c r="I52" s="29"/>
      <c r="J52" s="29"/>
      <c r="K52" s="55"/>
      <c r="L52" s="62"/>
      <c r="M52" s="30"/>
      <c r="N52" s="30"/>
      <c r="O52" s="30"/>
      <c r="P52" s="63"/>
      <c r="Q52" s="62"/>
      <c r="R52" s="30"/>
      <c r="S52" s="30"/>
      <c r="T52" s="30"/>
      <c r="U52" s="63"/>
      <c r="V52" s="30"/>
      <c r="W52" s="30"/>
      <c r="X52" s="30"/>
      <c r="Y52" s="30"/>
      <c r="Z52" s="63"/>
      <c r="AA52" s="62"/>
      <c r="AB52" s="30"/>
      <c r="AC52" s="30"/>
      <c r="AD52" s="30"/>
      <c r="AE52" s="63"/>
      <c r="AF52" s="62"/>
      <c r="AG52" s="30"/>
      <c r="AH52" s="30"/>
      <c r="AI52" s="30"/>
      <c r="AJ52" s="63"/>
    </row>
    <row r="53" spans="1:36" ht="17" thickTop="1" x14ac:dyDescent="0.2">
      <c r="A53" s="27" t="s">
        <v>46</v>
      </c>
      <c r="B53" s="26"/>
      <c r="C53" s="26"/>
      <c r="D53" s="26"/>
      <c r="E53" s="26"/>
      <c r="F53" s="44"/>
      <c r="G53" s="56"/>
      <c r="H53" s="31"/>
      <c r="I53" s="31"/>
      <c r="J53" s="31"/>
      <c r="K53" s="57"/>
      <c r="L53" s="56"/>
      <c r="M53" s="31"/>
      <c r="N53" s="31"/>
      <c r="O53" s="31"/>
      <c r="P53" s="57"/>
      <c r="Q53" s="56"/>
      <c r="R53" s="31"/>
      <c r="S53" s="31"/>
      <c r="T53" s="31"/>
      <c r="U53" s="57"/>
      <c r="V53" s="31"/>
      <c r="W53" s="31"/>
      <c r="X53" s="31"/>
      <c r="Y53" s="31"/>
      <c r="Z53" s="57"/>
      <c r="AA53" s="56"/>
      <c r="AB53" s="31"/>
      <c r="AC53" s="31"/>
      <c r="AD53" s="31"/>
      <c r="AE53" s="57"/>
      <c r="AF53" s="56"/>
      <c r="AG53" s="31"/>
      <c r="AH53" s="31"/>
      <c r="AI53" s="31"/>
      <c r="AJ53" s="57"/>
    </row>
    <row r="54" spans="1:36" x14ac:dyDescent="0.2">
      <c r="A54" s="6" t="s">
        <v>6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</row>
    <row r="55" spans="1:36" x14ac:dyDescent="0.2">
      <c r="A55" s="6" t="s">
        <v>7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</row>
    <row r="56" spans="1:36" x14ac:dyDescent="0.2">
      <c r="A56" s="6" t="s">
        <v>8</v>
      </c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</row>
    <row r="57" spans="1:36" x14ac:dyDescent="0.2">
      <c r="C57" s="10"/>
      <c r="D57" s="10"/>
      <c r="E57" s="13"/>
      <c r="F57" s="13"/>
      <c r="G57" s="15"/>
      <c r="H57" s="15"/>
      <c r="I57" s="15"/>
      <c r="J57" s="15"/>
      <c r="K57" s="15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35"/>
      <c r="W57" s="35"/>
      <c r="X57" s="35"/>
      <c r="Y57" s="35"/>
      <c r="Z57" s="58"/>
      <c r="AA57" s="10"/>
      <c r="AB57" s="10"/>
      <c r="AC57" s="10"/>
      <c r="AD57" s="10"/>
      <c r="AE57" s="10"/>
      <c r="AF57" s="10"/>
      <c r="AG57" s="10"/>
      <c r="AH57" s="10"/>
      <c r="AI57" s="10"/>
      <c r="AJ57" s="10"/>
    </row>
    <row r="58" spans="1:36" x14ac:dyDescent="0.2">
      <c r="B58" s="6"/>
      <c r="C58" s="10"/>
      <c r="D58" s="10"/>
      <c r="E58" s="15"/>
      <c r="F58" s="15"/>
      <c r="G58" s="15"/>
      <c r="H58" s="15"/>
      <c r="I58" s="15"/>
      <c r="J58" s="15"/>
      <c r="K58" s="15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</row>
    <row r="59" spans="1:36" x14ac:dyDescent="0.2">
      <c r="A59" s="8"/>
      <c r="B59" s="8"/>
      <c r="C59" s="15"/>
      <c r="D59" s="15"/>
      <c r="E59" s="15"/>
      <c r="F59" s="15"/>
      <c r="G59" s="15"/>
      <c r="H59" s="15"/>
      <c r="I59" s="15"/>
      <c r="J59" s="15"/>
      <c r="K59" s="15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</row>
    <row r="60" spans="1:36" x14ac:dyDescent="0.2">
      <c r="A60" s="8"/>
      <c r="B60" s="8"/>
      <c r="C60" s="15"/>
      <c r="D60" s="15"/>
      <c r="E60" s="15"/>
      <c r="F60" s="15"/>
      <c r="G60" s="15"/>
      <c r="H60" s="15"/>
      <c r="I60" s="15"/>
      <c r="J60" s="15"/>
      <c r="K60" s="15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</row>
    <row r="61" spans="1:36" x14ac:dyDescent="0.2">
      <c r="A61" s="8"/>
      <c r="B61" s="8"/>
      <c r="C61" s="2"/>
      <c r="D61" s="2"/>
      <c r="E61" s="2"/>
      <c r="F61" s="2"/>
      <c r="G61" s="2"/>
      <c r="H61" s="2"/>
      <c r="I61" s="2"/>
      <c r="J61" s="2"/>
      <c r="K61" s="2"/>
    </row>
    <row r="62" spans="1:36" x14ac:dyDescent="0.2">
      <c r="A62" s="8"/>
      <c r="B62" s="8"/>
      <c r="C62" s="2"/>
      <c r="D62" s="2"/>
      <c r="E62" s="2"/>
      <c r="F62" s="2"/>
      <c r="G62" s="2"/>
      <c r="H62" s="2"/>
      <c r="I62" s="2"/>
      <c r="J62" s="2"/>
      <c r="K62" s="2"/>
    </row>
    <row r="63" spans="1:36" x14ac:dyDescent="0.2">
      <c r="A63" s="8"/>
      <c r="B63" s="8"/>
      <c r="C63" s="2"/>
      <c r="D63" s="2"/>
      <c r="E63" s="2"/>
      <c r="F63" s="2"/>
      <c r="G63" s="2"/>
      <c r="H63" s="2"/>
      <c r="I63" s="2"/>
      <c r="J63" s="2"/>
      <c r="K63" s="2"/>
    </row>
    <row r="64" spans="1:36" x14ac:dyDescent="0.2">
      <c r="A64" s="8"/>
      <c r="B64" s="8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">
      <c r="A65" s="8"/>
      <c r="B65" s="8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">
      <c r="A66" s="8"/>
      <c r="B66" s="8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">
      <c r="A67" s="8"/>
      <c r="B67" s="8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">
      <c r="A68" s="8"/>
      <c r="B68" s="8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">
      <c r="A69" s="8"/>
      <c r="B69" s="8"/>
      <c r="C69" s="2"/>
      <c r="D69" s="2"/>
      <c r="E69" s="2"/>
      <c r="F69" s="2"/>
      <c r="G69" s="2"/>
      <c r="H69" s="2"/>
      <c r="I69" s="2"/>
      <c r="J69" s="2"/>
      <c r="K69" s="2"/>
    </row>
  </sheetData>
  <mergeCells count="32">
    <mergeCell ref="AA51:AE51"/>
    <mergeCell ref="AF51:AJ51"/>
    <mergeCell ref="B51:F51"/>
    <mergeCell ref="G51:K51"/>
    <mergeCell ref="L51:P51"/>
    <mergeCell ref="Q51:U51"/>
    <mergeCell ref="V51:Z51"/>
    <mergeCell ref="AA49:AE49"/>
    <mergeCell ref="AF49:AJ49"/>
    <mergeCell ref="B50:F50"/>
    <mergeCell ref="G50:K50"/>
    <mergeCell ref="L50:P50"/>
    <mergeCell ref="Q50:U50"/>
    <mergeCell ref="V50:Z50"/>
    <mergeCell ref="AA50:AE50"/>
    <mergeCell ref="AF50:AJ50"/>
    <mergeCell ref="B49:F49"/>
    <mergeCell ref="G49:K49"/>
    <mergeCell ref="L49:P49"/>
    <mergeCell ref="Q49:U49"/>
    <mergeCell ref="V49:Z49"/>
    <mergeCell ref="B30:F30"/>
    <mergeCell ref="B4:F4"/>
    <mergeCell ref="G4:K4"/>
    <mergeCell ref="L4:P4"/>
    <mergeCell ref="G30:K30"/>
    <mergeCell ref="L30:P30"/>
    <mergeCell ref="Q4:U4"/>
    <mergeCell ref="V4:Z4"/>
    <mergeCell ref="AA4:AE4"/>
    <mergeCell ref="AF4:AJ4"/>
    <mergeCell ref="A1:AJ3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'DATA (Ne pas toucher)'!$B$18:$B$20</xm:f>
          </x14:formula1>
          <xm:sqref>B41:AJ41 B39:AJ39</xm:sqref>
        </x14:dataValidation>
        <x14:dataValidation type="list" allowBlank="1" showInputMessage="1" showErrorMessage="1">
          <x14:formula1>
            <xm:f>'DATA (Ne pas toucher)'!$B$21:$B$23</xm:f>
          </x14:formula1>
          <xm:sqref>B38:AJ38</xm:sqref>
        </x14:dataValidation>
        <x14:dataValidation type="list" allowBlank="1" showInputMessage="1" showErrorMessage="1">
          <x14:formula1>
            <xm:f>'DATA (Ne pas toucher)'!$B$14:$B$17</xm:f>
          </x14:formula1>
          <xm:sqref>B21:AJ21</xm:sqref>
        </x14:dataValidation>
        <x14:dataValidation type="list" allowBlank="1" showInputMessage="1" showErrorMessage="1">
          <x14:formula1>
            <xm:f>'DATA (Ne pas toucher)'!$B$1:$B$4</xm:f>
          </x14:formula1>
          <xm:sqref>B54:AJ54</xm:sqref>
        </x14:dataValidation>
        <x14:dataValidation type="list" allowBlank="1" showInputMessage="1" showErrorMessage="1">
          <x14:formula1>
            <xm:f>'DATA (Ne pas toucher)'!$B$5:$B$8</xm:f>
          </x14:formula1>
          <xm:sqref>B55:AJ55</xm:sqref>
        </x14:dataValidation>
        <x14:dataValidation type="list" allowBlank="1" showInputMessage="1" showErrorMessage="1">
          <x14:formula1>
            <xm:f>'DATA (Ne pas toucher)'!$B$9:$B$13</xm:f>
          </x14:formula1>
          <xm:sqref>B56:AJ56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9"/>
  <sheetViews>
    <sheetView workbookViewId="0">
      <selection activeCell="D25" sqref="D25"/>
    </sheetView>
  </sheetViews>
  <sheetFormatPr baseColWidth="10" defaultRowHeight="16" x14ac:dyDescent="0.2"/>
  <cols>
    <col min="1" max="1" width="14.33203125" customWidth="1"/>
    <col min="2" max="2" width="16.33203125" customWidth="1"/>
  </cols>
  <sheetData>
    <row r="1" spans="1:6" ht="17" thickBot="1" x14ac:dyDescent="0.25">
      <c r="A1" s="64" t="s">
        <v>69</v>
      </c>
      <c r="B1" s="65" t="s">
        <v>70</v>
      </c>
      <c r="C1" s="65" t="s">
        <v>71</v>
      </c>
      <c r="D1" s="65" t="s">
        <v>72</v>
      </c>
      <c r="E1" s="67" t="s">
        <v>73</v>
      </c>
      <c r="F1" s="66" t="s">
        <v>74</v>
      </c>
    </row>
    <row r="2" spans="1:6" ht="17" thickBot="1" x14ac:dyDescent="0.25">
      <c r="A2" s="102" t="s">
        <v>75</v>
      </c>
      <c r="B2" s="103"/>
      <c r="C2" s="104"/>
      <c r="D2" s="104"/>
      <c r="E2" s="104"/>
      <c r="F2" s="105">
        <f>SUM(F3+F4)</f>
        <v>100</v>
      </c>
    </row>
    <row r="3" spans="1:6" ht="17" thickTop="1" x14ac:dyDescent="0.2">
      <c r="A3" s="97" t="s">
        <v>76</v>
      </c>
      <c r="B3" s="98" t="s">
        <v>77</v>
      </c>
      <c r="C3" s="99">
        <v>1</v>
      </c>
      <c r="D3" s="99">
        <v>1</v>
      </c>
      <c r="E3" s="100">
        <v>0</v>
      </c>
      <c r="F3" s="101">
        <f>E3*D3*C3</f>
        <v>0</v>
      </c>
    </row>
    <row r="4" spans="1:6" x14ac:dyDescent="0.2">
      <c r="A4" s="68" t="s">
        <v>49</v>
      </c>
      <c r="B4" s="69"/>
      <c r="C4" s="70">
        <v>1</v>
      </c>
      <c r="D4" s="70">
        <v>1</v>
      </c>
      <c r="E4" s="71">
        <v>100</v>
      </c>
      <c r="F4" s="72">
        <f>E4*D4*C4</f>
        <v>100</v>
      </c>
    </row>
    <row r="5" spans="1:6" ht="17" thickBot="1" x14ac:dyDescent="0.25">
      <c r="A5" s="106" t="s">
        <v>78</v>
      </c>
      <c r="B5" s="107"/>
      <c r="C5" s="108"/>
      <c r="D5" s="108"/>
      <c r="E5" s="108"/>
      <c r="F5" s="109">
        <f>SUM(F6:F12)</f>
        <v>141.61599999999999</v>
      </c>
    </row>
    <row r="6" spans="1:6" ht="17" thickTop="1" x14ac:dyDescent="0.2">
      <c r="A6" s="136" t="s">
        <v>79</v>
      </c>
      <c r="B6" s="136"/>
      <c r="C6" s="99"/>
      <c r="D6" s="99"/>
      <c r="E6" s="100"/>
      <c r="F6" s="101"/>
    </row>
    <row r="7" spans="1:6" x14ac:dyDescent="0.2">
      <c r="A7" s="73" t="s">
        <v>89</v>
      </c>
      <c r="B7" s="73"/>
      <c r="C7" s="70">
        <v>1</v>
      </c>
      <c r="D7" s="70">
        <v>2</v>
      </c>
      <c r="E7" s="71">
        <v>50</v>
      </c>
      <c r="F7" s="72">
        <f>E7*D7*C7</f>
        <v>100</v>
      </c>
    </row>
    <row r="8" spans="1:6" x14ac:dyDescent="0.2">
      <c r="A8" s="73" t="s">
        <v>90</v>
      </c>
      <c r="B8" s="73"/>
      <c r="C8" s="70"/>
      <c r="D8" s="70"/>
      <c r="E8" s="71"/>
      <c r="F8" s="72"/>
    </row>
    <row r="9" spans="1:6" x14ac:dyDescent="0.2">
      <c r="A9" s="74" t="s">
        <v>80</v>
      </c>
      <c r="B9" s="74"/>
      <c r="C9" s="75"/>
      <c r="D9" s="75"/>
      <c r="E9" s="75"/>
      <c r="F9" s="75"/>
    </row>
    <row r="10" spans="1:6" x14ac:dyDescent="0.2">
      <c r="A10" s="74" t="s">
        <v>91</v>
      </c>
      <c r="B10" s="74"/>
      <c r="C10" s="70">
        <v>60</v>
      </c>
      <c r="D10" s="70">
        <v>2</v>
      </c>
      <c r="E10" s="76">
        <v>0.3468</v>
      </c>
      <c r="F10" s="72">
        <f>D10*C10*E10</f>
        <v>41.616</v>
      </c>
    </row>
    <row r="11" spans="1:6" x14ac:dyDescent="0.2">
      <c r="A11" s="74" t="s">
        <v>92</v>
      </c>
      <c r="B11" s="74"/>
      <c r="C11" s="70">
        <v>0</v>
      </c>
      <c r="D11" s="70">
        <v>1</v>
      </c>
      <c r="E11" s="71">
        <v>0</v>
      </c>
      <c r="F11" s="72">
        <f t="shared" ref="F11:F12" si="0">D11*C11*E11</f>
        <v>0</v>
      </c>
    </row>
    <row r="12" spans="1:6" x14ac:dyDescent="0.2">
      <c r="A12" s="68" t="s">
        <v>93</v>
      </c>
      <c r="B12" s="74"/>
      <c r="C12" s="70">
        <v>0</v>
      </c>
      <c r="D12" s="70">
        <v>1</v>
      </c>
      <c r="E12" s="71">
        <v>0</v>
      </c>
      <c r="F12" s="72">
        <f t="shared" si="0"/>
        <v>0</v>
      </c>
    </row>
    <row r="13" spans="1:6" ht="17" thickBot="1" x14ac:dyDescent="0.25">
      <c r="A13" s="106" t="s">
        <v>81</v>
      </c>
      <c r="B13" s="107"/>
      <c r="C13" s="108"/>
      <c r="D13" s="108"/>
      <c r="E13" s="108"/>
      <c r="F13" s="109">
        <f>F14+F18</f>
        <v>1320.6</v>
      </c>
    </row>
    <row r="14" spans="1:6" ht="17" thickTop="1" x14ac:dyDescent="0.2">
      <c r="A14" s="110" t="s">
        <v>82</v>
      </c>
      <c r="B14" s="111"/>
      <c r="C14" s="112"/>
      <c r="D14" s="112"/>
      <c r="E14" s="112"/>
      <c r="F14" s="113">
        <f>F15+F16</f>
        <v>1320.6</v>
      </c>
    </row>
    <row r="15" spans="1:6" x14ac:dyDescent="0.2">
      <c r="A15" s="74" t="s">
        <v>83</v>
      </c>
      <c r="B15" s="74"/>
      <c r="C15" s="70">
        <v>6</v>
      </c>
      <c r="D15" s="70">
        <v>1</v>
      </c>
      <c r="E15" s="71">
        <v>155</v>
      </c>
      <c r="F15" s="72">
        <f>C15*D15*E15</f>
        <v>930</v>
      </c>
    </row>
    <row r="16" spans="1:6" x14ac:dyDescent="0.2">
      <c r="A16" s="74" t="s">
        <v>84</v>
      </c>
      <c r="B16" s="74"/>
      <c r="C16" s="70">
        <v>1</v>
      </c>
      <c r="D16" s="81">
        <f>F15</f>
        <v>930</v>
      </c>
      <c r="E16" s="82">
        <v>0.42</v>
      </c>
      <c r="F16" s="72">
        <f>C16*D16*E16</f>
        <v>390.59999999999997</v>
      </c>
    </row>
    <row r="17" spans="1:6" x14ac:dyDescent="0.2">
      <c r="A17" s="74" t="s">
        <v>97</v>
      </c>
      <c r="B17" s="74"/>
      <c r="C17" s="70"/>
      <c r="D17" s="81"/>
      <c r="E17" s="82"/>
      <c r="F17" s="72">
        <v>300</v>
      </c>
    </row>
    <row r="18" spans="1:6" x14ac:dyDescent="0.2">
      <c r="A18" s="77" t="s">
        <v>85</v>
      </c>
      <c r="B18" s="78"/>
      <c r="C18" s="79"/>
      <c r="D18" s="79"/>
      <c r="E18" s="79"/>
      <c r="F18" s="80">
        <f>F19+F20</f>
        <v>0</v>
      </c>
    </row>
    <row r="19" spans="1:6" x14ac:dyDescent="0.2">
      <c r="A19" s="68" t="s">
        <v>86</v>
      </c>
      <c r="B19" s="74"/>
      <c r="C19" s="70"/>
      <c r="D19" s="70"/>
      <c r="E19" s="71"/>
      <c r="F19" s="72"/>
    </row>
    <row r="20" spans="1:6" x14ac:dyDescent="0.2">
      <c r="A20" s="68" t="s">
        <v>84</v>
      </c>
      <c r="B20" s="74"/>
      <c r="C20" s="70"/>
      <c r="D20" s="71"/>
      <c r="E20" s="82"/>
      <c r="F20" s="72"/>
    </row>
    <row r="21" spans="1:6" x14ac:dyDescent="0.2">
      <c r="A21" s="121"/>
      <c r="B21" s="121"/>
      <c r="C21" s="122"/>
      <c r="D21" s="122"/>
      <c r="E21" s="123" t="s">
        <v>87</v>
      </c>
      <c r="F21" s="120">
        <f>F2+F5+F13</f>
        <v>1562.2159999999999</v>
      </c>
    </row>
    <row r="22" spans="1:6" ht="17" thickBot="1" x14ac:dyDescent="0.25">
      <c r="A22" s="106" t="s">
        <v>88</v>
      </c>
      <c r="B22" s="107"/>
      <c r="C22" s="108"/>
      <c r="D22" s="108"/>
      <c r="E22" s="108"/>
      <c r="F22" s="109"/>
    </row>
    <row r="23" spans="1:6" ht="17" thickTop="1" x14ac:dyDescent="0.2">
      <c r="A23" s="114" t="s">
        <v>95</v>
      </c>
      <c r="B23" s="115"/>
      <c r="C23" s="116">
        <v>1</v>
      </c>
      <c r="D23" s="116">
        <v>1</v>
      </c>
      <c r="E23" s="116">
        <v>300</v>
      </c>
      <c r="F23" s="117">
        <f>E23*D23*C23</f>
        <v>300</v>
      </c>
    </row>
    <row r="24" spans="1:6" x14ac:dyDescent="0.2">
      <c r="A24" s="114" t="s">
        <v>99</v>
      </c>
      <c r="B24" s="115"/>
      <c r="C24" s="116">
        <v>7</v>
      </c>
      <c r="D24" s="116">
        <v>1</v>
      </c>
      <c r="E24" s="116">
        <v>30</v>
      </c>
      <c r="F24" s="117">
        <f>E24*D24*C24</f>
        <v>210</v>
      </c>
    </row>
    <row r="25" spans="1:6" x14ac:dyDescent="0.2">
      <c r="A25" s="83" t="s">
        <v>98</v>
      </c>
      <c r="B25" s="84"/>
      <c r="C25" s="85"/>
      <c r="D25" s="87">
        <f>F13</f>
        <v>1320.6</v>
      </c>
      <c r="E25" s="88">
        <v>0.05</v>
      </c>
      <c r="F25" s="86">
        <f>D25*E25</f>
        <v>66.03</v>
      </c>
    </row>
    <row r="26" spans="1:6" x14ac:dyDescent="0.2">
      <c r="A26" s="89" t="s">
        <v>96</v>
      </c>
      <c r="B26" s="90"/>
      <c r="C26" s="91"/>
      <c r="D26" s="92">
        <f>F21</f>
        <v>1562.2159999999999</v>
      </c>
      <c r="E26" s="93">
        <v>0.1</v>
      </c>
      <c r="F26" s="94">
        <f>D26*E26</f>
        <v>156.2216</v>
      </c>
    </row>
    <row r="27" spans="1:6" x14ac:dyDescent="0.2">
      <c r="A27" s="74" t="s">
        <v>94</v>
      </c>
      <c r="B27" s="69"/>
      <c r="C27" s="70">
        <v>1</v>
      </c>
      <c r="D27" s="95">
        <f>F21</f>
        <v>1562.2159999999999</v>
      </c>
      <c r="E27" s="82">
        <v>0.05</v>
      </c>
      <c r="F27" s="96">
        <f>C27*D27*E27</f>
        <v>78.110799999999998</v>
      </c>
    </row>
    <row r="28" spans="1:6" x14ac:dyDescent="0.2">
      <c r="A28" s="118"/>
      <c r="B28" s="118"/>
      <c r="C28" s="118"/>
      <c r="D28" s="118"/>
      <c r="E28" s="119" t="s">
        <v>0</v>
      </c>
      <c r="F28" s="120">
        <f>F21+F26+F27</f>
        <v>1796.5483999999999</v>
      </c>
    </row>
    <row r="29" spans="1:6" x14ac:dyDescent="0.2">
      <c r="A29" s="1"/>
      <c r="B29" s="1"/>
      <c r="C29" s="1"/>
      <c r="D29" s="1"/>
      <c r="E29" s="1"/>
      <c r="F29" s="1"/>
    </row>
  </sheetData>
  <mergeCells count="1">
    <mergeCell ref="A6:B6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B19" sqref="B19"/>
    </sheetView>
  </sheetViews>
  <sheetFormatPr baseColWidth="10" defaultRowHeight="16" x14ac:dyDescent="0.2"/>
  <cols>
    <col min="1" max="1" width="15" customWidth="1"/>
  </cols>
  <sheetData>
    <row r="1" spans="1:2" x14ac:dyDescent="0.2">
      <c r="A1" t="s">
        <v>19</v>
      </c>
    </row>
    <row r="2" spans="1:2" x14ac:dyDescent="0.2">
      <c r="B2" t="s">
        <v>20</v>
      </c>
    </row>
    <row r="3" spans="1:2" x14ac:dyDescent="0.2">
      <c r="B3" t="s">
        <v>21</v>
      </c>
    </row>
    <row r="4" spans="1:2" x14ac:dyDescent="0.2">
      <c r="B4" t="s">
        <v>22</v>
      </c>
    </row>
    <row r="5" spans="1:2" x14ac:dyDescent="0.2">
      <c r="A5" t="s">
        <v>23</v>
      </c>
    </row>
    <row r="6" spans="1:2" x14ac:dyDescent="0.2">
      <c r="B6" t="s">
        <v>26</v>
      </c>
    </row>
    <row r="7" spans="1:2" x14ac:dyDescent="0.2">
      <c r="B7" t="s">
        <v>25</v>
      </c>
    </row>
    <row r="8" spans="1:2" x14ac:dyDescent="0.2">
      <c r="B8" t="s">
        <v>24</v>
      </c>
    </row>
    <row r="9" spans="1:2" x14ac:dyDescent="0.2">
      <c r="A9" t="s">
        <v>27</v>
      </c>
    </row>
    <row r="10" spans="1:2" x14ac:dyDescent="0.2">
      <c r="B10" t="s">
        <v>28</v>
      </c>
    </row>
    <row r="11" spans="1:2" x14ac:dyDescent="0.2">
      <c r="B11" t="s">
        <v>29</v>
      </c>
    </row>
    <row r="12" spans="1:2" x14ac:dyDescent="0.2">
      <c r="B12" t="s">
        <v>30</v>
      </c>
    </row>
    <row r="13" spans="1:2" x14ac:dyDescent="0.2">
      <c r="B13" t="s">
        <v>31</v>
      </c>
    </row>
    <row r="14" spans="1:2" x14ac:dyDescent="0.2">
      <c r="A14" t="s">
        <v>10</v>
      </c>
    </row>
    <row r="15" spans="1:2" x14ac:dyDescent="0.2">
      <c r="B15" t="s">
        <v>33</v>
      </c>
    </row>
    <row r="16" spans="1:2" x14ac:dyDescent="0.2">
      <c r="B16" t="s">
        <v>34</v>
      </c>
    </row>
    <row r="17" spans="1:2" x14ac:dyDescent="0.2">
      <c r="B17" t="s">
        <v>35</v>
      </c>
    </row>
    <row r="18" spans="1:2" x14ac:dyDescent="0.2">
      <c r="A18" t="s">
        <v>9</v>
      </c>
    </row>
    <row r="19" spans="1:2" x14ac:dyDescent="0.2">
      <c r="B19" s="142" t="s">
        <v>113</v>
      </c>
    </row>
    <row r="20" spans="1:2" x14ac:dyDescent="0.2">
      <c r="B20" s="141" t="s">
        <v>52</v>
      </c>
    </row>
    <row r="21" spans="1:2" x14ac:dyDescent="0.2">
      <c r="A21" t="s">
        <v>5</v>
      </c>
    </row>
    <row r="22" spans="1:2" x14ac:dyDescent="0.2">
      <c r="B22" t="s">
        <v>51</v>
      </c>
    </row>
    <row r="23" spans="1:2" x14ac:dyDescent="0.2">
      <c r="B2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Check List</vt:lpstr>
      <vt:lpstr>Budget Prévisionnel</vt:lpstr>
      <vt:lpstr>Simulation</vt:lpstr>
      <vt:lpstr>Comptabilité</vt:lpstr>
      <vt:lpstr>DATA (Ne pas toucher)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2017-04-11T07:28:39Z</dcterms:created>
  <dcterms:modified xsi:type="dcterms:W3CDTF">2017-04-18T11:32:33Z</dcterms:modified>
</cp:coreProperties>
</file>